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celo.martinez\Desktop\Analise_Refugo\"/>
    </mc:Choice>
  </mc:AlternateContent>
  <xr:revisionPtr revIDLastSave="0" documentId="13_ncr:1_{03854CC2-92B6-41FB-B6E2-F84E5C8D3F68}" xr6:coauthVersionLast="47" xr6:coauthVersionMax="47" xr10:uidLastSave="{00000000-0000-0000-0000-000000000000}"/>
  <bookViews>
    <workbookView xWindow="-96" yWindow="0" windowWidth="11712" windowHeight="12336" tabRatio="833" firstSheet="5" activeTab="6" xr2:uid="{00000000-000D-0000-FFFF-FFFF00000000}"/>
  </bookViews>
  <sheets>
    <sheet name="GRAF % ATEND" sheetId="9" r:id="rId1"/>
    <sheet name="RESULTADO" sheetId="33" r:id="rId2"/>
    <sheet name="DADOS_GRAF" sheetId="17" r:id="rId3"/>
    <sheet name="SCI - QTD" sheetId="47" r:id="rId4"/>
    <sheet name="SPR - QTD" sheetId="27" r:id="rId5"/>
    <sheet name="CUSTO CONTABIL Dez.24 A Dez.25" sheetId="28" r:id="rId6"/>
    <sheet name="Custo dos Produtos" sheetId="48" r:id="rId7"/>
    <sheet name="Planilha1" sheetId="49" r:id="rId8"/>
  </sheets>
  <externalReferences>
    <externalReference r:id="rId9"/>
  </externalReferences>
  <definedNames>
    <definedName name="_xlnm._FilterDatabase" localSheetId="5" hidden="1">'CUSTO CONTABIL Dez.24 A Dez.25'!$A$1:$N$1987</definedName>
    <definedName name="_xlnm._FilterDatabase" localSheetId="6" hidden="1">'Custo dos Produtos'!$A$1:$Q$9081</definedName>
    <definedName name="_xlnm._FilterDatabase" localSheetId="2" hidden="1">DADOS_GRAF!$B$2:$J$155</definedName>
    <definedName name="_xlnm._FilterDatabase" localSheetId="7" hidden="1">Planilha1!$A$1:$L$2903</definedName>
    <definedName name="_xlnm._FilterDatabase" localSheetId="3" hidden="1">'SCI - QTD'!$A$1:$L$6862</definedName>
    <definedName name="_xlnm._FilterDatabase" localSheetId="4" hidden="1">'SPR - QTD'!$A$1:$N$6878</definedName>
    <definedName name="_xlnm.Print_Area" localSheetId="0">'GRAF % ATEND'!$B$125:$AO$145</definedName>
    <definedName name="CLIENTE">[1]CADASTRO!$E$5:$E$154</definedName>
    <definedName name="PROJETO">[1]CADASTRO!$C$5:$C$154</definedName>
    <definedName name="RESPONSAVEL">[1]CADASTRO!$D$5:$D$154</definedName>
    <definedName name="Z_0B461F7D_4145_4472_A5AB_A0031AC69EC4_.wvu.PrintArea" localSheetId="0" hidden="1">'GRAF % ATEND'!$A$1:$AO$85</definedName>
    <definedName name="Z_10E2D8B4_6CF3_4092_86CF_551363C31624_.wvu.PrintArea" localSheetId="0" hidden="1">'GRAF % ATEND'!$A$1:$AO$85</definedName>
    <definedName name="Z_19094DDD_7B6C_4544_9302_EFB35C64AC5B_.wvu.PrintArea" localSheetId="0" hidden="1">'GRAF % ATEND'!$A$1:$AO$85</definedName>
    <definedName name="Z_2642FFCB_7CD0_4F68_A4E2_96449D5514D8_.wvu.PrintArea" localSheetId="0" hidden="1">'GRAF % ATEND'!$A$1:$AO$85</definedName>
    <definedName name="Z_2CD4D446_6BFD_45B4_8882_0FED441830E4_.wvu.PrintArea" localSheetId="0" hidden="1">'GRAF % ATEND'!$A$1:$AO$85</definedName>
    <definedName name="Z_309EB68B_953E_4597_9411_3E3765695E57_.wvu.PrintArea" localSheetId="0" hidden="1">'GRAF % ATEND'!$A$1:$AO$85</definedName>
    <definedName name="Z_36D6D272_413F_456E_B400_4A1CDD2D291C_.wvu.PrintArea" localSheetId="0" hidden="1">'GRAF % ATEND'!$A$1:$AO$85</definedName>
    <definedName name="Z_4534235F_3796_4CEA_9651_C6CB68F3B607_.wvu.PrintArea" localSheetId="0" hidden="1">'GRAF % ATEND'!$A$1:$AO$85</definedName>
    <definedName name="Z_4750A1A0_791D_460B_BE8B_F61492F1EB50_.wvu.PrintArea" localSheetId="0" hidden="1">'GRAF % ATEND'!$A$1:$AO$85</definedName>
    <definedName name="Z_48E08A6C_A545_47DA_AF96_255A711C0305_.wvu.PrintArea" localSheetId="0" hidden="1">'GRAF % ATEND'!$A$1:$AO$85</definedName>
    <definedName name="Z_5C7DC4C3_6CCB_46DD_97C3_BA9C511C2C46_.wvu.PrintArea" localSheetId="0" hidden="1">'GRAF % ATEND'!$A$1:$AO$85</definedName>
    <definedName name="Z_62B85718_2F8D_492A_86F6_43A2AE9A1450_.wvu.PrintArea" localSheetId="0" hidden="1">'GRAF % ATEND'!$A$1:$AO$85</definedName>
    <definedName name="Z_64063BE7_E657_4A80_93A8_ABB4D78258C8_.wvu.PrintArea" localSheetId="0" hidden="1">'GRAF % ATEND'!$A$1:$AO$85</definedName>
    <definedName name="Z_7E879AE9_D8C8_4FE6_93C6_DEB5086F1E25_.wvu.PrintArea" localSheetId="0" hidden="1">'GRAF % ATEND'!$A$1:$AO$85</definedName>
    <definedName name="Z_8F5B3731_2DD1_4E75_BF21_5183018BF52C_.wvu.PrintArea" localSheetId="0" hidden="1">'GRAF % ATEND'!$A$1:$AO$85</definedName>
    <definedName name="Z_926C317E_45BA_4F9B_953F_AC3CB1A5B796_.wvu.PrintArea" localSheetId="0" hidden="1">'GRAF % ATEND'!$A$1:$AO$85</definedName>
    <definedName name="Z_95B2E4E0_9432_4ECB_BA3A_05E7C2EA831E_.wvu.PrintArea" localSheetId="0" hidden="1">'GRAF % ATEND'!$A$1:$AO$85</definedName>
    <definedName name="Z_98A1E7B9_6C08_420D_A1DF_7708FE43D2E5_.wvu.PrintArea" localSheetId="0" hidden="1">'GRAF % ATEND'!$A$1:$AO$85</definedName>
    <definedName name="Z_ACFE66BC_A415_4235_9A99_084E8906422C_.wvu.PrintArea" localSheetId="0" hidden="1">'GRAF % ATEND'!$A$1:$AO$85</definedName>
    <definedName name="Z_AF629568_F7A0_480A_9A10_F49C5AAE5C3F_.wvu.PrintArea" localSheetId="0" hidden="1">'GRAF % ATEND'!$A$1:$AO$85</definedName>
    <definedName name="Z_D5D0ED1D_E680_4D3D_8C22_44471E5C946A_.wvu.PrintArea" localSheetId="0" hidden="1">'GRAF % ATEND'!$A$1:$AO$85</definedName>
    <definedName name="Z_D77AC878_A18F_4DF0_B983_3CA15057B411_.wvu.PrintArea" localSheetId="0" hidden="1">'GRAF % ATEND'!$A$1:$AO$85</definedName>
    <definedName name="Z_F3EC4E10_9CDE_4A11_86C2_A091DBEE39B9_.wvu.PrintArea" localSheetId="0" hidden="1">'GRAF % ATEND'!$A$1:$AO$85</definedName>
    <definedName name="Z_F7F68A68_C418_4503_8404_C62E48C773C7_.wvu.PrintArea" localSheetId="0" hidden="1">'GRAF % ATEND'!$A$1:$AO$85</definedName>
    <definedName name="Z_F9F1E8EA_7F76_4251_9892_40AB2ABD14A7_.wvu.PrintArea" localSheetId="0" hidden="1">'GRAF % ATEND'!$A$1:$AO$85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7" l="1"/>
  <c r="C533" i="47"/>
  <c r="C526" i="47"/>
  <c r="C465" i="47"/>
  <c r="C446" i="47"/>
  <c r="C445" i="47"/>
  <c r="C450" i="47"/>
  <c r="C451" i="47"/>
  <c r="C452" i="47"/>
  <c r="C453" i="47"/>
  <c r="C454" i="47"/>
  <c r="C455" i="47"/>
  <c r="C460" i="47"/>
  <c r="C461" i="47"/>
  <c r="C462" i="47"/>
  <c r="C463" i="47"/>
  <c r="C464" i="47"/>
  <c r="C466" i="47"/>
  <c r="C467" i="47"/>
  <c r="C468" i="47"/>
  <c r="C456" i="47"/>
  <c r="C457" i="47"/>
  <c r="C474" i="47"/>
  <c r="C475" i="47"/>
  <c r="C476" i="47"/>
  <c r="C477" i="47"/>
  <c r="C478" i="47"/>
  <c r="C479" i="47"/>
  <c r="C480" i="47"/>
  <c r="C481" i="47"/>
  <c r="C482" i="47"/>
  <c r="C483" i="47"/>
  <c r="C471" i="47"/>
  <c r="C472" i="47"/>
  <c r="C473" i="47"/>
  <c r="C469" i="47"/>
  <c r="C470" i="47"/>
  <c r="C458" i="47"/>
  <c r="C459" i="47"/>
  <c r="C447" i="47"/>
  <c r="C392" i="47"/>
  <c r="C428" i="47"/>
  <c r="C369" i="47"/>
  <c r="C484" i="47"/>
  <c r="C485" i="47"/>
  <c r="C486" i="47"/>
  <c r="C487" i="47"/>
  <c r="C488" i="47"/>
  <c r="C489" i="47"/>
  <c r="C490" i="47"/>
  <c r="C491" i="47"/>
  <c r="C492" i="47"/>
  <c r="C493" i="47"/>
  <c r="C494" i="47"/>
  <c r="C495" i="47"/>
  <c r="C496" i="47"/>
  <c r="C497" i="47"/>
  <c r="C498" i="47"/>
  <c r="C499" i="47"/>
  <c r="C500" i="47"/>
  <c r="C501" i="47"/>
  <c r="C502" i="47"/>
  <c r="C503" i="47"/>
  <c r="C504" i="47"/>
  <c r="C510" i="47"/>
  <c r="C505" i="47"/>
  <c r="C506" i="47"/>
  <c r="C507" i="47"/>
  <c r="C508" i="47"/>
  <c r="C509" i="47"/>
  <c r="C511" i="47"/>
  <c r="C512" i="47"/>
  <c r="C513" i="47"/>
  <c r="C514" i="47"/>
  <c r="C515" i="47"/>
  <c r="C516" i="47"/>
  <c r="C517" i="47"/>
  <c r="C518" i="47"/>
  <c r="C519" i="47"/>
  <c r="C520" i="47"/>
  <c r="C521" i="47"/>
  <c r="C522" i="47"/>
  <c r="C523" i="47"/>
  <c r="C524" i="47"/>
  <c r="C525" i="47"/>
  <c r="C527" i="47"/>
  <c r="C528" i="47"/>
  <c r="C529" i="47"/>
  <c r="C530" i="47"/>
  <c r="C531" i="47"/>
  <c r="C532" i="47"/>
  <c r="C534" i="47"/>
  <c r="C535" i="47"/>
  <c r="C536" i="47"/>
  <c r="C537" i="47"/>
  <c r="C538" i="47"/>
  <c r="C539" i="47"/>
  <c r="C540" i="47"/>
  <c r="C541" i="47"/>
  <c r="C542" i="47"/>
  <c r="C543" i="47"/>
  <c r="C544" i="47"/>
  <c r="C545" i="47"/>
  <c r="C546" i="47"/>
  <c r="C547" i="47"/>
  <c r="C548" i="47"/>
  <c r="C549" i="47"/>
  <c r="C550" i="47"/>
  <c r="C551" i="47"/>
  <c r="C552" i="47"/>
  <c r="C553" i="47"/>
  <c r="C554" i="47"/>
  <c r="C555" i="47"/>
  <c r="C556" i="47"/>
  <c r="C557" i="47"/>
  <c r="C558" i="47"/>
  <c r="C559" i="47"/>
  <c r="C560" i="47"/>
  <c r="C561" i="47"/>
  <c r="C562" i="47"/>
  <c r="C563" i="47"/>
  <c r="C564" i="47"/>
  <c r="C565" i="47"/>
  <c r="C566" i="47"/>
  <c r="C567" i="47"/>
  <c r="C568" i="47"/>
  <c r="C569" i="47"/>
  <c r="C570" i="47"/>
  <c r="C571" i="47"/>
  <c r="C572" i="47"/>
  <c r="C573" i="47"/>
  <c r="C574" i="47"/>
  <c r="C575" i="47"/>
  <c r="C576" i="47"/>
  <c r="C577" i="47"/>
  <c r="C578" i="47"/>
  <c r="C579" i="47"/>
  <c r="C580" i="47"/>
  <c r="C581" i="47"/>
  <c r="C582" i="47"/>
  <c r="C583" i="47"/>
  <c r="C584" i="47"/>
  <c r="C585" i="47"/>
  <c r="C586" i="47"/>
  <c r="C587" i="47"/>
  <c r="C588" i="47"/>
  <c r="C589" i="47"/>
  <c r="C590" i="47"/>
  <c r="C591" i="47"/>
  <c r="C592" i="47"/>
  <c r="C593" i="47"/>
  <c r="C594" i="47"/>
  <c r="C595" i="47"/>
  <c r="C596" i="47"/>
  <c r="C597" i="47"/>
  <c r="C598" i="47"/>
  <c r="C599" i="47"/>
  <c r="C600" i="47"/>
  <c r="C601" i="47"/>
  <c r="C602" i="47"/>
  <c r="C603" i="47"/>
  <c r="C604" i="47"/>
  <c r="C605" i="47"/>
  <c r="C606" i="47"/>
  <c r="C607" i="47"/>
  <c r="C608" i="47"/>
  <c r="C609" i="47"/>
  <c r="C610" i="47"/>
  <c r="C611" i="47"/>
  <c r="C612" i="47"/>
  <c r="C613" i="47"/>
  <c r="C614" i="47"/>
  <c r="C615" i="47"/>
  <c r="C616" i="47"/>
  <c r="C617" i="47"/>
  <c r="C618" i="47"/>
  <c r="C619" i="47"/>
  <c r="C620" i="47"/>
  <c r="C621" i="47"/>
  <c r="C622" i="47"/>
  <c r="C623" i="47"/>
  <c r="C624" i="47"/>
  <c r="C625" i="47"/>
  <c r="C626" i="47"/>
  <c r="C627" i="47"/>
  <c r="C628" i="47"/>
  <c r="C629" i="47"/>
  <c r="C630" i="47"/>
  <c r="C631" i="47"/>
  <c r="C632" i="47"/>
  <c r="C633" i="47"/>
  <c r="C634" i="47"/>
  <c r="C635" i="47"/>
  <c r="C636" i="47"/>
  <c r="C637" i="47"/>
  <c r="C638" i="47"/>
  <c r="C639" i="47"/>
  <c r="C640" i="47"/>
  <c r="C641" i="47"/>
  <c r="C642" i="47"/>
  <c r="C643" i="47"/>
  <c r="C644" i="47"/>
  <c r="C645" i="47"/>
  <c r="C646" i="47"/>
  <c r="C647" i="47"/>
  <c r="C648" i="47"/>
  <c r="C649" i="47"/>
  <c r="C650" i="47"/>
  <c r="C651" i="47"/>
  <c r="C652" i="47"/>
  <c r="C653" i="47"/>
  <c r="C654" i="47"/>
  <c r="C655" i="47"/>
  <c r="C656" i="47"/>
  <c r="C657" i="47"/>
  <c r="C658" i="47"/>
  <c r="C659" i="47"/>
  <c r="C660" i="47"/>
  <c r="C661" i="47"/>
  <c r="C662" i="47"/>
  <c r="C663" i="47"/>
  <c r="C664" i="47"/>
  <c r="C665" i="47"/>
  <c r="C666" i="47"/>
  <c r="C667" i="47"/>
  <c r="C668" i="47"/>
  <c r="C669" i="47"/>
  <c r="C670" i="47"/>
  <c r="C671" i="47"/>
  <c r="C672" i="47"/>
  <c r="C673" i="47"/>
  <c r="C674" i="47"/>
  <c r="C675" i="47"/>
  <c r="C676" i="47"/>
  <c r="C677" i="47"/>
  <c r="C678" i="47"/>
  <c r="C679" i="47"/>
  <c r="C680" i="47"/>
  <c r="C681" i="47"/>
  <c r="C682" i="47"/>
  <c r="C683" i="47"/>
  <c r="C684" i="47"/>
  <c r="C685" i="47"/>
  <c r="C686" i="47"/>
  <c r="C687" i="47"/>
  <c r="C688" i="47"/>
  <c r="C689" i="47"/>
  <c r="C690" i="47"/>
  <c r="C691" i="47"/>
  <c r="C692" i="47"/>
  <c r="C693" i="47"/>
  <c r="C694" i="47"/>
  <c r="C695" i="47"/>
  <c r="C696" i="47"/>
  <c r="C697" i="47"/>
  <c r="C698" i="47"/>
  <c r="C699" i="47"/>
  <c r="C700" i="47"/>
  <c r="C701" i="47"/>
  <c r="C702" i="47"/>
  <c r="C703" i="47"/>
  <c r="C704" i="47"/>
  <c r="C705" i="47"/>
  <c r="C706" i="47"/>
  <c r="C707" i="47"/>
  <c r="C708" i="47"/>
  <c r="C709" i="47"/>
  <c r="C710" i="47"/>
  <c r="C711" i="47"/>
  <c r="C712" i="47"/>
  <c r="C713" i="47"/>
  <c r="C714" i="47"/>
  <c r="C715" i="47"/>
  <c r="C716" i="47"/>
  <c r="C717" i="47"/>
  <c r="C718" i="47"/>
  <c r="C719" i="47"/>
  <c r="C720" i="47"/>
  <c r="C721" i="47"/>
  <c r="C722" i="47"/>
  <c r="C723" i="47"/>
  <c r="C724" i="47"/>
  <c r="C725" i="47"/>
  <c r="C726" i="47"/>
  <c r="C727" i="47"/>
  <c r="C728" i="47"/>
  <c r="C729" i="47"/>
  <c r="C730" i="47"/>
  <c r="C731" i="47"/>
  <c r="C732" i="47"/>
  <c r="C733" i="47"/>
  <c r="C734" i="47"/>
  <c r="C735" i="47"/>
  <c r="C736" i="47"/>
  <c r="C737" i="47"/>
  <c r="C738" i="47"/>
  <c r="C739" i="47"/>
  <c r="C740" i="47"/>
  <c r="C741" i="47"/>
  <c r="C742" i="47"/>
  <c r="C743" i="47"/>
  <c r="C744" i="47"/>
  <c r="C745" i="47"/>
  <c r="C746" i="47"/>
  <c r="C747" i="47"/>
  <c r="C748" i="47"/>
  <c r="C749" i="47"/>
  <c r="C750" i="47"/>
  <c r="C751" i="47"/>
  <c r="C752" i="47"/>
  <c r="C753" i="47"/>
  <c r="C754" i="47"/>
  <c r="C755" i="47"/>
  <c r="C756" i="47"/>
  <c r="C757" i="47"/>
  <c r="C758" i="47"/>
  <c r="C759" i="47"/>
  <c r="C760" i="47"/>
  <c r="C761" i="47"/>
  <c r="C762" i="47"/>
  <c r="C763" i="47"/>
  <c r="C764" i="47"/>
  <c r="C765" i="47"/>
  <c r="C766" i="47"/>
  <c r="C767" i="47"/>
  <c r="C768" i="47"/>
  <c r="C769" i="47"/>
  <c r="C770" i="47"/>
  <c r="C771" i="47"/>
  <c r="C772" i="47"/>
  <c r="C773" i="47"/>
  <c r="C774" i="47"/>
  <c r="C775" i="47"/>
  <c r="C776" i="47"/>
  <c r="C777" i="47"/>
  <c r="C778" i="47"/>
  <c r="C779" i="47"/>
  <c r="C780" i="47"/>
  <c r="C781" i="47"/>
  <c r="C782" i="47"/>
  <c r="C783" i="47"/>
  <c r="C784" i="47"/>
  <c r="C785" i="47"/>
  <c r="C786" i="47"/>
  <c r="C787" i="47"/>
  <c r="C788" i="47"/>
  <c r="C789" i="47"/>
  <c r="C790" i="47"/>
  <c r="C791" i="47"/>
  <c r="C792" i="47"/>
  <c r="C793" i="47"/>
  <c r="C794" i="47"/>
  <c r="C795" i="47"/>
  <c r="C796" i="47"/>
  <c r="C797" i="47"/>
  <c r="C798" i="47"/>
  <c r="C799" i="47"/>
  <c r="C800" i="47"/>
  <c r="C801" i="47"/>
  <c r="C802" i="47"/>
  <c r="C803" i="47"/>
  <c r="C804" i="47"/>
  <c r="C805" i="47"/>
  <c r="C806" i="47"/>
  <c r="C807" i="47"/>
  <c r="C808" i="47"/>
  <c r="C809" i="47"/>
  <c r="C810" i="47"/>
  <c r="C811" i="47"/>
  <c r="C812" i="47"/>
  <c r="C813" i="47"/>
  <c r="C814" i="47"/>
  <c r="C815" i="47"/>
  <c r="C816" i="47"/>
  <c r="C817" i="47"/>
  <c r="C818" i="47"/>
  <c r="C819" i="47"/>
  <c r="C820" i="47"/>
  <c r="C821" i="47"/>
  <c r="C822" i="47"/>
  <c r="C823" i="47"/>
  <c r="C824" i="47"/>
  <c r="C825" i="47"/>
  <c r="C826" i="47"/>
  <c r="C827" i="47"/>
  <c r="C828" i="47"/>
  <c r="C829" i="47"/>
  <c r="C830" i="47"/>
  <c r="C831" i="47"/>
  <c r="C832" i="47"/>
  <c r="C833" i="47"/>
  <c r="C834" i="47"/>
  <c r="C835" i="47"/>
  <c r="C836" i="47"/>
  <c r="C837" i="47"/>
  <c r="C838" i="47"/>
  <c r="C839" i="47"/>
  <c r="C840" i="47"/>
  <c r="C841" i="47"/>
  <c r="C842" i="47"/>
  <c r="C843" i="47"/>
  <c r="C844" i="47"/>
  <c r="C845" i="47"/>
  <c r="C846" i="47"/>
  <c r="C847" i="47"/>
  <c r="C848" i="47"/>
  <c r="C849" i="47"/>
  <c r="C850" i="47"/>
  <c r="C851" i="47"/>
  <c r="C852" i="47"/>
  <c r="C853" i="47"/>
  <c r="C854" i="47"/>
  <c r="C855" i="47"/>
  <c r="C856" i="47"/>
  <c r="C857" i="47"/>
  <c r="C858" i="47"/>
  <c r="C859" i="47"/>
  <c r="C860" i="47"/>
  <c r="C861" i="47"/>
  <c r="C862" i="47"/>
  <c r="C863" i="47"/>
  <c r="C864" i="47"/>
  <c r="C865" i="47"/>
  <c r="C866" i="47"/>
  <c r="C867" i="47"/>
  <c r="C868" i="47"/>
  <c r="C869" i="47"/>
  <c r="C870" i="47"/>
  <c r="C871" i="47"/>
  <c r="C872" i="47"/>
  <c r="C873" i="47"/>
  <c r="C874" i="47"/>
  <c r="C875" i="47"/>
  <c r="C876" i="47"/>
  <c r="C877" i="47"/>
  <c r="C878" i="47"/>
  <c r="C879" i="47"/>
  <c r="C880" i="47"/>
  <c r="C881" i="47"/>
  <c r="C882" i="47"/>
  <c r="C883" i="47"/>
  <c r="C884" i="47"/>
  <c r="C885" i="47"/>
  <c r="C886" i="47"/>
  <c r="C887" i="47"/>
  <c r="C888" i="47"/>
  <c r="C889" i="47"/>
  <c r="C890" i="47"/>
  <c r="C891" i="47"/>
  <c r="C892" i="47"/>
  <c r="C893" i="47"/>
  <c r="C894" i="47"/>
  <c r="C895" i="47"/>
  <c r="C896" i="47"/>
  <c r="C897" i="47"/>
  <c r="C898" i="47"/>
  <c r="C899" i="47"/>
  <c r="C900" i="47"/>
  <c r="C901" i="47"/>
  <c r="C902" i="47"/>
  <c r="C903" i="47"/>
  <c r="C904" i="47"/>
  <c r="C905" i="47"/>
  <c r="C906" i="47"/>
  <c r="C907" i="47"/>
  <c r="C908" i="47"/>
  <c r="C909" i="47"/>
  <c r="C910" i="47"/>
  <c r="C911" i="47"/>
  <c r="C912" i="47"/>
  <c r="C913" i="47"/>
  <c r="C914" i="47"/>
  <c r="C915" i="47"/>
  <c r="C916" i="47"/>
  <c r="C917" i="47"/>
  <c r="C918" i="47"/>
  <c r="C919" i="47"/>
  <c r="C920" i="47"/>
  <c r="C921" i="47"/>
  <c r="C922" i="47"/>
  <c r="C923" i="47"/>
  <c r="C924" i="47"/>
  <c r="C925" i="47"/>
  <c r="C926" i="47"/>
  <c r="C927" i="47"/>
  <c r="C928" i="47"/>
  <c r="C929" i="47"/>
  <c r="C930" i="47"/>
  <c r="C931" i="47"/>
  <c r="C932" i="47"/>
  <c r="C933" i="47"/>
  <c r="C934" i="47"/>
  <c r="C935" i="47"/>
  <c r="C936" i="47"/>
  <c r="C937" i="47"/>
  <c r="C938" i="47"/>
  <c r="C939" i="47"/>
  <c r="C940" i="47"/>
  <c r="C941" i="47"/>
  <c r="C942" i="47"/>
  <c r="C943" i="47"/>
  <c r="C944" i="47"/>
  <c r="C945" i="47"/>
  <c r="C946" i="47"/>
  <c r="C947" i="47"/>
  <c r="C948" i="47"/>
  <c r="C949" i="47"/>
  <c r="C950" i="47"/>
  <c r="C951" i="47"/>
  <c r="C952" i="47"/>
  <c r="C953" i="47"/>
  <c r="C954" i="47"/>
  <c r="C955" i="47"/>
  <c r="C956" i="47"/>
  <c r="C957" i="47"/>
  <c r="C958" i="47"/>
  <c r="C959" i="47"/>
  <c r="C960" i="47"/>
  <c r="C961" i="47"/>
  <c r="C962" i="47"/>
  <c r="C963" i="47"/>
  <c r="C964" i="47"/>
  <c r="C965" i="47"/>
  <c r="C966" i="47"/>
  <c r="C967" i="47"/>
  <c r="C968" i="47"/>
  <c r="C969" i="47"/>
  <c r="C970" i="47"/>
  <c r="C971" i="47"/>
  <c r="C972" i="47"/>
  <c r="C973" i="47"/>
  <c r="C974" i="47"/>
  <c r="C975" i="47"/>
  <c r="C976" i="47"/>
  <c r="C977" i="47"/>
  <c r="C978" i="47"/>
  <c r="C979" i="47"/>
  <c r="C980" i="47"/>
  <c r="C981" i="47"/>
  <c r="C982" i="47"/>
  <c r="C983" i="47"/>
  <c r="C984" i="47"/>
  <c r="C985" i="47"/>
  <c r="C986" i="47"/>
  <c r="C987" i="47"/>
  <c r="C988" i="47"/>
  <c r="C989" i="47"/>
  <c r="C990" i="47"/>
  <c r="C991" i="47"/>
  <c r="C992" i="47"/>
  <c r="C993" i="47"/>
  <c r="C994" i="47"/>
  <c r="C995" i="47"/>
  <c r="C996" i="47"/>
  <c r="C997" i="47"/>
  <c r="C998" i="47"/>
  <c r="C999" i="47"/>
  <c r="C1000" i="47"/>
  <c r="C1001" i="47"/>
  <c r="C1002" i="47"/>
  <c r="C1003" i="47"/>
  <c r="C1004" i="47"/>
  <c r="C1005" i="47"/>
  <c r="C1006" i="47"/>
  <c r="C1007" i="47"/>
  <c r="C1008" i="47"/>
  <c r="C1009" i="47"/>
  <c r="C1010" i="47"/>
  <c r="C1011" i="47"/>
  <c r="C1012" i="47"/>
  <c r="C1013" i="47"/>
  <c r="C1014" i="47"/>
  <c r="C1015" i="47"/>
  <c r="C1016" i="47"/>
  <c r="C1017" i="47"/>
  <c r="C1018" i="47"/>
  <c r="C1019" i="47"/>
  <c r="C1020" i="47"/>
  <c r="C1021" i="47"/>
  <c r="C1022" i="47"/>
  <c r="C1023" i="47"/>
  <c r="C1024" i="47"/>
  <c r="C1025" i="47"/>
  <c r="C1026" i="47"/>
  <c r="C1027" i="47"/>
  <c r="C1028" i="47"/>
  <c r="C1029" i="47"/>
  <c r="C1030" i="47"/>
  <c r="C1031" i="47"/>
  <c r="C1032" i="47"/>
  <c r="C1033" i="47"/>
  <c r="C1034" i="47"/>
  <c r="C1035" i="47"/>
  <c r="C1036" i="47"/>
  <c r="C1037" i="47"/>
  <c r="C1038" i="47"/>
  <c r="C1039" i="47"/>
  <c r="C1040" i="47"/>
  <c r="C1041" i="47"/>
  <c r="C1042" i="47"/>
  <c r="C1043" i="47"/>
  <c r="C1044" i="47"/>
  <c r="C1045" i="47"/>
  <c r="C1046" i="47"/>
  <c r="C1047" i="47"/>
  <c r="C1048" i="47"/>
  <c r="C1049" i="47"/>
  <c r="C1050" i="47"/>
  <c r="C1051" i="47"/>
  <c r="C1052" i="47"/>
  <c r="C1053" i="47"/>
  <c r="C1054" i="47"/>
  <c r="C1055" i="47"/>
  <c r="C1056" i="47"/>
  <c r="C1057" i="47"/>
  <c r="C1058" i="47"/>
  <c r="C1059" i="47"/>
  <c r="C1060" i="47"/>
  <c r="C1061" i="47"/>
  <c r="C1062" i="47"/>
  <c r="C1063" i="47"/>
  <c r="C1064" i="47"/>
  <c r="C1065" i="47"/>
  <c r="C1066" i="47"/>
  <c r="C1067" i="47"/>
  <c r="C1068" i="47"/>
  <c r="C1069" i="47"/>
  <c r="C1070" i="47"/>
  <c r="C1071" i="47"/>
  <c r="C1072" i="47"/>
  <c r="C1073" i="47"/>
  <c r="C1074" i="47"/>
  <c r="C1075" i="47"/>
  <c r="C1076" i="47"/>
  <c r="C1077" i="47"/>
  <c r="C1078" i="47"/>
  <c r="C1079" i="47"/>
  <c r="C1080" i="47"/>
  <c r="C1081" i="47"/>
  <c r="C1082" i="47"/>
  <c r="C1083" i="47"/>
  <c r="C1084" i="47"/>
  <c r="C1085" i="47"/>
  <c r="C1086" i="47"/>
  <c r="C1087" i="47"/>
  <c r="C1088" i="47"/>
  <c r="C1089" i="47"/>
  <c r="C1090" i="47"/>
  <c r="C1091" i="47"/>
  <c r="C1092" i="47"/>
  <c r="C1093" i="47"/>
  <c r="C1094" i="47"/>
  <c r="C1095" i="47"/>
  <c r="C1096" i="47"/>
  <c r="C1097" i="47"/>
  <c r="C1098" i="47"/>
  <c r="C1099" i="47"/>
  <c r="C1100" i="47"/>
  <c r="C1101" i="47"/>
  <c r="C1102" i="47"/>
  <c r="C1103" i="47"/>
  <c r="C1104" i="47"/>
  <c r="C1105" i="47"/>
  <c r="C1106" i="47"/>
  <c r="C1107" i="47"/>
  <c r="C1108" i="47"/>
  <c r="C1109" i="47"/>
  <c r="C1110" i="47"/>
  <c r="C1111" i="47"/>
  <c r="C1112" i="47"/>
  <c r="C1113" i="47"/>
  <c r="C1114" i="47"/>
  <c r="C1115" i="47"/>
  <c r="C1116" i="47"/>
  <c r="C1117" i="47"/>
  <c r="C1118" i="47"/>
  <c r="C1119" i="47"/>
  <c r="C1120" i="47"/>
  <c r="C1121" i="47"/>
  <c r="C1122" i="47"/>
  <c r="C1123" i="47"/>
  <c r="C1124" i="47"/>
  <c r="C1125" i="47"/>
  <c r="C1126" i="47"/>
  <c r="C1127" i="47"/>
  <c r="C1128" i="47"/>
  <c r="C1129" i="47"/>
  <c r="C1130" i="47"/>
  <c r="C1131" i="47"/>
  <c r="C1132" i="47"/>
  <c r="C1133" i="47"/>
  <c r="C1134" i="47"/>
  <c r="C1135" i="47"/>
  <c r="C1136" i="47"/>
  <c r="C1137" i="47"/>
  <c r="C1138" i="47"/>
  <c r="C1139" i="47"/>
  <c r="C1140" i="47"/>
  <c r="C1141" i="47"/>
  <c r="C1142" i="47"/>
  <c r="C1143" i="47"/>
  <c r="C1144" i="47"/>
  <c r="C1145" i="47"/>
  <c r="C1146" i="47"/>
  <c r="C1147" i="47"/>
  <c r="C1148" i="47"/>
  <c r="C1149" i="47"/>
  <c r="C1150" i="47"/>
  <c r="C1151" i="47"/>
  <c r="C1152" i="47"/>
  <c r="C1153" i="47"/>
  <c r="C1154" i="47"/>
  <c r="C1155" i="47"/>
  <c r="C1156" i="47"/>
  <c r="C1157" i="47"/>
  <c r="C1158" i="47"/>
  <c r="C1159" i="47"/>
  <c r="C1160" i="47"/>
  <c r="C1161" i="47"/>
  <c r="C1162" i="47"/>
  <c r="C1163" i="47"/>
  <c r="C1164" i="47"/>
  <c r="C1165" i="47"/>
  <c r="C1166" i="47"/>
  <c r="C1167" i="47"/>
  <c r="C1168" i="47"/>
  <c r="C1169" i="47"/>
  <c r="C1170" i="47"/>
  <c r="C1171" i="47"/>
  <c r="C1172" i="47"/>
  <c r="C1173" i="47"/>
  <c r="C1174" i="47"/>
  <c r="C1175" i="47"/>
  <c r="C1176" i="47"/>
  <c r="C1177" i="47"/>
  <c r="C1178" i="47"/>
  <c r="C1179" i="47"/>
  <c r="C1180" i="47"/>
  <c r="C1181" i="47"/>
  <c r="C1182" i="47"/>
  <c r="C1183" i="47"/>
  <c r="C1184" i="47"/>
  <c r="C1185" i="47"/>
  <c r="C1186" i="47"/>
  <c r="C1187" i="47"/>
  <c r="C1188" i="47"/>
  <c r="C1189" i="47"/>
  <c r="C1190" i="47"/>
  <c r="C1191" i="47"/>
  <c r="C1192" i="47"/>
  <c r="C1193" i="47"/>
  <c r="C1194" i="47"/>
  <c r="C1195" i="47"/>
  <c r="C1196" i="47"/>
  <c r="C1197" i="47"/>
  <c r="C1198" i="47"/>
  <c r="C1199" i="47"/>
  <c r="C1200" i="47"/>
  <c r="C1201" i="47"/>
  <c r="C1202" i="47"/>
  <c r="C1203" i="47"/>
  <c r="C1204" i="47"/>
  <c r="C1205" i="47"/>
  <c r="C1206" i="47"/>
  <c r="C1207" i="47"/>
  <c r="C1208" i="47"/>
  <c r="C1209" i="47"/>
  <c r="C1210" i="47"/>
  <c r="C1211" i="47"/>
  <c r="C1212" i="47"/>
  <c r="C1213" i="47"/>
  <c r="C1214" i="47"/>
  <c r="C1215" i="47"/>
  <c r="C1216" i="47"/>
  <c r="C1217" i="47"/>
  <c r="C1218" i="47"/>
  <c r="C1219" i="47"/>
  <c r="C1220" i="47"/>
  <c r="C1221" i="47"/>
  <c r="C1222" i="47"/>
  <c r="C1223" i="47"/>
  <c r="C1224" i="47"/>
  <c r="C1225" i="47"/>
  <c r="C1226" i="47"/>
  <c r="C1227" i="47"/>
  <c r="C1228" i="47"/>
  <c r="C1229" i="47"/>
  <c r="C1230" i="47"/>
  <c r="C1231" i="47"/>
  <c r="C1232" i="47"/>
  <c r="C1233" i="47"/>
  <c r="C1234" i="47"/>
  <c r="C1235" i="47"/>
  <c r="C1236" i="47"/>
  <c r="C1237" i="47"/>
  <c r="C1238" i="47"/>
  <c r="C1239" i="47"/>
  <c r="C1240" i="47"/>
  <c r="C1241" i="47"/>
  <c r="C1242" i="47"/>
  <c r="C1243" i="47"/>
  <c r="C1244" i="47"/>
  <c r="C1245" i="47"/>
  <c r="C1246" i="47"/>
  <c r="C1247" i="47"/>
  <c r="C1248" i="47"/>
  <c r="C1249" i="47"/>
  <c r="C1250" i="47"/>
  <c r="C1251" i="47"/>
  <c r="C1252" i="47"/>
  <c r="C1253" i="47"/>
  <c r="C1254" i="47"/>
  <c r="C1255" i="47"/>
  <c r="C1256" i="47"/>
  <c r="C1257" i="47"/>
  <c r="C1258" i="47"/>
  <c r="C1259" i="47"/>
  <c r="C1260" i="47"/>
  <c r="C1261" i="47"/>
  <c r="C1262" i="47"/>
  <c r="C1263" i="47"/>
  <c r="C1264" i="47"/>
  <c r="C1265" i="47"/>
  <c r="C1266" i="47"/>
  <c r="C1267" i="47"/>
  <c r="C1268" i="47"/>
  <c r="C1269" i="47"/>
  <c r="C1270" i="47"/>
  <c r="C1271" i="47"/>
  <c r="C1272" i="47"/>
  <c r="C1273" i="47"/>
  <c r="C1274" i="47"/>
  <c r="C1275" i="47"/>
  <c r="C1276" i="47"/>
  <c r="C1277" i="47"/>
  <c r="C1278" i="47"/>
  <c r="C1279" i="47"/>
  <c r="C1280" i="47"/>
  <c r="C1281" i="47"/>
  <c r="C1282" i="47"/>
  <c r="C1283" i="47"/>
  <c r="C1284" i="47"/>
  <c r="C1285" i="47"/>
  <c r="C1286" i="47"/>
  <c r="C1287" i="47"/>
  <c r="C1288" i="47"/>
  <c r="C1289" i="47"/>
  <c r="C1290" i="47"/>
  <c r="C1291" i="47"/>
  <c r="C1292" i="47"/>
  <c r="C1293" i="47"/>
  <c r="C1294" i="47"/>
  <c r="C1295" i="47"/>
  <c r="C1296" i="47"/>
  <c r="C1297" i="47"/>
  <c r="C1298" i="47"/>
  <c r="C1299" i="47"/>
  <c r="C1300" i="47"/>
  <c r="C1301" i="47"/>
  <c r="C1302" i="47"/>
  <c r="C1303" i="47"/>
  <c r="C1304" i="47"/>
  <c r="C1305" i="47"/>
  <c r="C1306" i="47"/>
  <c r="C1307" i="47"/>
  <c r="C1308" i="47"/>
  <c r="C1309" i="47"/>
  <c r="C1310" i="47"/>
  <c r="C1311" i="47"/>
  <c r="C1312" i="47"/>
  <c r="C1313" i="47"/>
  <c r="C1314" i="47"/>
  <c r="C1315" i="47"/>
  <c r="C1316" i="47"/>
  <c r="C1317" i="47"/>
  <c r="C1318" i="47"/>
  <c r="C1319" i="47"/>
  <c r="C1320" i="47"/>
  <c r="C1321" i="47"/>
  <c r="C1322" i="47"/>
  <c r="C1323" i="47"/>
  <c r="C1324" i="47"/>
  <c r="C1325" i="47"/>
  <c r="C1326" i="47"/>
  <c r="C1327" i="47"/>
  <c r="C1328" i="47"/>
  <c r="C1329" i="47"/>
  <c r="C1330" i="47"/>
  <c r="C1331" i="47"/>
  <c r="C1332" i="47"/>
  <c r="C1333" i="47"/>
  <c r="C1334" i="47"/>
  <c r="C1335" i="47"/>
  <c r="C1336" i="47"/>
  <c r="C1337" i="47"/>
  <c r="C1338" i="47"/>
  <c r="C1339" i="47"/>
  <c r="C1340" i="47"/>
  <c r="C1341" i="47"/>
  <c r="C1342" i="47"/>
  <c r="C1343" i="47"/>
  <c r="C1344" i="47"/>
  <c r="C1345" i="47"/>
  <c r="C1346" i="47"/>
  <c r="C1347" i="47"/>
  <c r="C1348" i="47"/>
  <c r="C1349" i="47"/>
  <c r="C1350" i="47"/>
  <c r="C1351" i="47"/>
  <c r="C1352" i="47"/>
  <c r="C1353" i="47"/>
  <c r="C1354" i="47"/>
  <c r="C1355" i="47"/>
  <c r="C1356" i="47"/>
  <c r="C1357" i="47"/>
  <c r="C1358" i="47"/>
  <c r="C1359" i="47"/>
  <c r="C1360" i="47"/>
  <c r="C1361" i="47"/>
  <c r="C1362" i="47"/>
  <c r="C1363" i="47"/>
  <c r="C1364" i="47"/>
  <c r="C1365" i="47"/>
  <c r="C1366" i="47"/>
  <c r="C1367" i="47"/>
  <c r="C1368" i="47"/>
  <c r="C1369" i="47"/>
  <c r="C1370" i="47"/>
  <c r="C1371" i="47"/>
  <c r="C1372" i="47"/>
  <c r="C1373" i="47"/>
  <c r="C1374" i="47"/>
  <c r="C1375" i="47"/>
  <c r="C1376" i="47"/>
  <c r="C1377" i="47"/>
  <c r="C1378" i="47"/>
  <c r="C1379" i="47"/>
  <c r="C1380" i="47"/>
  <c r="C1381" i="47"/>
  <c r="C1382" i="47"/>
  <c r="C1383" i="47"/>
  <c r="C1384" i="47"/>
  <c r="C1385" i="47"/>
  <c r="C1386" i="47"/>
  <c r="C1387" i="47"/>
  <c r="C1388" i="47"/>
  <c r="C1389" i="47"/>
  <c r="C1390" i="47"/>
  <c r="C1391" i="47"/>
  <c r="C1392" i="47"/>
  <c r="C1393" i="47"/>
  <c r="C1394" i="47"/>
  <c r="C1395" i="47"/>
  <c r="C1396" i="47"/>
  <c r="C1397" i="47"/>
  <c r="C1398" i="47"/>
  <c r="C1399" i="47"/>
  <c r="C1400" i="47"/>
  <c r="C1401" i="47"/>
  <c r="C1402" i="47"/>
  <c r="C1403" i="47"/>
  <c r="C1404" i="47"/>
  <c r="C1405" i="47"/>
  <c r="C1406" i="47"/>
  <c r="C1407" i="47"/>
  <c r="C1408" i="47"/>
  <c r="C1409" i="47"/>
  <c r="C1410" i="47"/>
  <c r="C1411" i="47"/>
  <c r="C1412" i="47"/>
  <c r="C1413" i="47"/>
  <c r="C1414" i="47"/>
  <c r="C1415" i="47"/>
  <c r="C1416" i="47"/>
  <c r="C1417" i="47"/>
  <c r="C1418" i="47"/>
  <c r="C1419" i="47"/>
  <c r="C1420" i="47"/>
  <c r="C1421" i="47"/>
  <c r="C1422" i="47"/>
  <c r="C1423" i="47"/>
  <c r="C1424" i="47"/>
  <c r="C1425" i="47"/>
  <c r="C1426" i="47"/>
  <c r="C1427" i="47"/>
  <c r="C1428" i="47"/>
  <c r="C1429" i="47"/>
  <c r="C1430" i="47"/>
  <c r="C1431" i="47"/>
  <c r="C1432" i="47"/>
  <c r="C1433" i="47"/>
  <c r="C1434" i="47"/>
  <c r="C1435" i="47"/>
  <c r="C1436" i="47"/>
  <c r="C1437" i="47"/>
  <c r="C1438" i="47"/>
  <c r="C1439" i="47"/>
  <c r="C1440" i="47"/>
  <c r="C1441" i="47"/>
  <c r="C1442" i="47"/>
  <c r="C1443" i="47"/>
  <c r="C1444" i="47"/>
  <c r="C1445" i="47"/>
  <c r="C1446" i="47"/>
  <c r="C1447" i="47"/>
  <c r="C1448" i="47"/>
  <c r="C1449" i="47"/>
  <c r="C1450" i="47"/>
  <c r="C1451" i="47"/>
  <c r="C1452" i="47"/>
  <c r="C1453" i="47"/>
  <c r="C1454" i="47"/>
  <c r="C1455" i="47"/>
  <c r="C1456" i="47"/>
  <c r="C1457" i="47"/>
  <c r="C1458" i="47"/>
  <c r="C1459" i="47"/>
  <c r="C1460" i="47"/>
  <c r="C1461" i="47"/>
  <c r="C1462" i="47"/>
  <c r="C1463" i="47"/>
  <c r="C1464" i="47"/>
  <c r="C1465" i="47"/>
  <c r="C1466" i="47"/>
  <c r="C1467" i="47"/>
  <c r="C1468" i="47"/>
  <c r="C1469" i="47"/>
  <c r="C1470" i="47"/>
  <c r="C1471" i="47"/>
  <c r="C1472" i="47"/>
  <c r="C1473" i="47"/>
  <c r="C1474" i="47"/>
  <c r="C1475" i="47"/>
  <c r="C1476" i="47"/>
  <c r="C1477" i="47"/>
  <c r="C1478" i="47"/>
  <c r="C1479" i="47"/>
  <c r="C1480" i="47"/>
  <c r="C1481" i="47"/>
  <c r="C1482" i="47"/>
  <c r="C1483" i="47"/>
  <c r="C1484" i="47"/>
  <c r="C1485" i="47"/>
  <c r="C1486" i="47"/>
  <c r="C1487" i="47"/>
  <c r="C1488" i="47"/>
  <c r="C1489" i="47"/>
  <c r="C1490" i="47"/>
  <c r="C1491" i="47"/>
  <c r="C1492" i="47"/>
  <c r="C1493" i="47"/>
  <c r="C1494" i="47"/>
  <c r="C1495" i="47"/>
  <c r="C1496" i="47"/>
  <c r="C1497" i="47"/>
  <c r="C1498" i="47"/>
  <c r="C1499" i="47"/>
  <c r="C1500" i="47"/>
  <c r="C1501" i="47"/>
  <c r="C1502" i="47"/>
  <c r="C1503" i="47"/>
  <c r="C1504" i="47"/>
  <c r="C1505" i="47"/>
  <c r="C1506" i="47"/>
  <c r="C1507" i="47"/>
  <c r="C1508" i="47"/>
  <c r="C1509" i="47"/>
  <c r="C1510" i="47"/>
  <c r="C1511" i="47"/>
  <c r="C1512" i="47"/>
  <c r="C1513" i="47"/>
  <c r="C1514" i="47"/>
  <c r="C1515" i="47"/>
  <c r="C1516" i="47"/>
  <c r="C1517" i="47"/>
  <c r="C1518" i="47"/>
  <c r="C1519" i="47"/>
  <c r="C1520" i="47"/>
  <c r="C1521" i="47"/>
  <c r="C1522" i="47"/>
  <c r="C1523" i="47"/>
  <c r="C1524" i="47"/>
  <c r="C1525" i="47"/>
  <c r="C1526" i="47"/>
  <c r="C1527" i="47"/>
  <c r="C1528" i="47"/>
  <c r="C1529" i="47"/>
  <c r="C1530" i="47"/>
  <c r="C1531" i="47"/>
  <c r="C1532" i="47"/>
  <c r="C1533" i="47"/>
  <c r="C1534" i="47"/>
  <c r="C1535" i="47"/>
  <c r="C1536" i="47"/>
  <c r="C1537" i="47"/>
  <c r="C1538" i="47"/>
  <c r="C1539" i="47"/>
  <c r="C1540" i="47"/>
  <c r="C1541" i="47"/>
  <c r="C1542" i="47"/>
  <c r="C1543" i="47"/>
  <c r="C1544" i="47"/>
  <c r="C1545" i="47"/>
  <c r="C1546" i="47"/>
  <c r="C1547" i="47"/>
  <c r="C1548" i="47"/>
  <c r="C1549" i="47"/>
  <c r="C1550" i="47"/>
  <c r="C1551" i="47"/>
  <c r="C1552" i="47"/>
  <c r="C1553" i="47"/>
  <c r="C1554" i="47"/>
  <c r="C1555" i="47"/>
  <c r="C1556" i="47"/>
  <c r="C1557" i="47"/>
  <c r="C1558" i="47"/>
  <c r="C1559" i="47"/>
  <c r="C1560" i="47"/>
  <c r="C1561" i="47"/>
  <c r="C1562" i="47"/>
  <c r="C1563" i="47"/>
  <c r="C1564" i="47"/>
  <c r="C1565" i="47"/>
  <c r="C1566" i="47"/>
  <c r="C1567" i="47"/>
  <c r="C1568" i="47"/>
  <c r="C1569" i="47"/>
  <c r="C1570" i="47"/>
  <c r="C1571" i="47"/>
  <c r="C1572" i="47"/>
  <c r="C1573" i="47"/>
  <c r="C1574" i="47"/>
  <c r="C1575" i="47"/>
  <c r="C1576" i="47"/>
  <c r="C1577" i="47"/>
  <c r="C1578" i="47"/>
  <c r="C1579" i="47"/>
  <c r="C1580" i="47"/>
  <c r="C1581" i="47"/>
  <c r="C1582" i="47"/>
  <c r="C1583" i="47"/>
  <c r="C1584" i="47"/>
  <c r="C1585" i="47"/>
  <c r="C1586" i="47"/>
  <c r="C1587" i="47"/>
  <c r="C1588" i="47"/>
  <c r="C1589" i="47"/>
  <c r="C1590" i="47"/>
  <c r="C1591" i="47"/>
  <c r="C1592" i="47"/>
  <c r="C1593" i="47"/>
  <c r="C1594" i="47"/>
  <c r="C1595" i="47"/>
  <c r="C1596" i="47"/>
  <c r="C1597" i="47"/>
  <c r="C1598" i="47"/>
  <c r="C1599" i="47"/>
  <c r="C1600" i="47"/>
  <c r="C1601" i="47"/>
  <c r="C1602" i="47"/>
  <c r="C1603" i="47"/>
  <c r="C1604" i="47"/>
  <c r="C1605" i="47"/>
  <c r="C1606" i="47"/>
  <c r="C1607" i="47"/>
  <c r="C1608" i="47"/>
  <c r="C1609" i="47"/>
  <c r="C1610" i="47"/>
  <c r="C1611" i="47"/>
  <c r="C1612" i="47"/>
  <c r="C1613" i="47"/>
  <c r="C1614" i="47"/>
  <c r="C1615" i="47"/>
  <c r="C1616" i="47"/>
  <c r="C1617" i="47"/>
  <c r="C1618" i="47"/>
  <c r="C1619" i="47"/>
  <c r="C1620" i="47"/>
  <c r="C1621" i="47"/>
  <c r="C1622" i="47"/>
  <c r="C1623" i="47"/>
  <c r="C1624" i="47"/>
  <c r="C1625" i="47"/>
  <c r="C1626" i="47"/>
  <c r="C1627" i="47"/>
  <c r="C1628" i="47"/>
  <c r="C1629" i="47"/>
  <c r="C1630" i="47"/>
  <c r="C1631" i="47"/>
  <c r="C1632" i="47"/>
  <c r="C1633" i="47"/>
  <c r="C1634" i="47"/>
  <c r="C1635" i="47"/>
  <c r="C1636" i="47"/>
  <c r="C1637" i="47"/>
  <c r="C1638" i="47"/>
  <c r="C1639" i="47"/>
  <c r="C1640" i="47"/>
  <c r="C1641" i="47"/>
  <c r="C1642" i="47"/>
  <c r="C1643" i="47"/>
  <c r="C1644" i="47"/>
  <c r="C1645" i="47"/>
  <c r="C1646" i="47"/>
  <c r="C1647" i="47"/>
  <c r="C1648" i="47"/>
  <c r="C1649" i="47"/>
  <c r="C1650" i="47"/>
  <c r="C1651" i="47"/>
  <c r="C1652" i="47"/>
  <c r="C1653" i="47"/>
  <c r="C1654" i="47"/>
  <c r="C1655" i="47"/>
  <c r="C1656" i="47"/>
  <c r="C1657" i="47"/>
  <c r="C1658" i="47"/>
  <c r="C1659" i="47"/>
  <c r="C1660" i="47"/>
  <c r="C1661" i="47"/>
  <c r="C1662" i="47"/>
  <c r="C1663" i="47"/>
  <c r="C1664" i="47"/>
  <c r="C1665" i="47"/>
  <c r="C1666" i="47"/>
  <c r="C1667" i="47"/>
  <c r="C1668" i="47"/>
  <c r="C1669" i="47"/>
  <c r="C1670" i="47"/>
  <c r="C1671" i="47"/>
  <c r="C1672" i="47"/>
  <c r="C1673" i="47"/>
  <c r="C1674" i="47"/>
  <c r="C1675" i="47"/>
  <c r="C1676" i="47"/>
  <c r="C1677" i="47"/>
  <c r="C1678" i="47"/>
  <c r="C1679" i="47"/>
  <c r="C1680" i="47"/>
  <c r="C1681" i="47"/>
  <c r="C1682" i="47"/>
  <c r="C1683" i="47"/>
  <c r="C1684" i="47"/>
  <c r="C1685" i="47"/>
  <c r="C1686" i="47"/>
  <c r="C1687" i="47"/>
  <c r="C1688" i="47"/>
  <c r="C1689" i="47"/>
  <c r="C1690" i="47"/>
  <c r="C1691" i="47"/>
  <c r="C1692" i="47"/>
  <c r="C1693" i="47"/>
  <c r="C1694" i="47"/>
  <c r="C1695" i="47"/>
  <c r="C1696" i="47"/>
  <c r="C1697" i="47"/>
  <c r="C1698" i="47"/>
  <c r="C1699" i="47"/>
  <c r="C1700" i="47"/>
  <c r="C1701" i="47"/>
  <c r="C1702" i="47"/>
  <c r="C1703" i="47"/>
  <c r="C1704" i="47"/>
  <c r="C1705" i="47"/>
  <c r="C1706" i="47"/>
  <c r="C1707" i="47"/>
  <c r="C1708" i="47"/>
  <c r="C1709" i="47"/>
  <c r="C1710" i="47"/>
  <c r="C1711" i="47"/>
  <c r="C1712" i="47"/>
  <c r="C1713" i="47"/>
  <c r="C1714" i="47"/>
  <c r="C1715" i="47"/>
  <c r="C1716" i="47"/>
  <c r="C1717" i="47"/>
  <c r="C1718" i="47"/>
  <c r="C1719" i="47"/>
  <c r="C1720" i="47"/>
  <c r="C1721" i="47"/>
  <c r="C1722" i="47"/>
  <c r="C1723" i="47"/>
  <c r="C1724" i="47"/>
  <c r="C1725" i="47"/>
  <c r="C1726" i="47"/>
  <c r="C1727" i="47"/>
  <c r="C1728" i="47"/>
  <c r="C1729" i="47"/>
  <c r="C1730" i="47"/>
  <c r="C1731" i="47"/>
  <c r="C1732" i="47"/>
  <c r="C1733" i="47"/>
  <c r="C1734" i="47"/>
  <c r="C1735" i="47"/>
  <c r="C1736" i="47"/>
  <c r="C1737" i="47"/>
  <c r="C1738" i="47"/>
  <c r="C1739" i="47"/>
  <c r="C1740" i="47"/>
  <c r="C1741" i="47"/>
  <c r="C1742" i="47"/>
  <c r="C1743" i="47"/>
  <c r="C1744" i="47"/>
  <c r="C1745" i="47"/>
  <c r="C1746" i="47"/>
  <c r="C1747" i="47"/>
  <c r="C1748" i="47"/>
  <c r="C1749" i="47"/>
  <c r="C1750" i="47"/>
  <c r="C1751" i="47"/>
  <c r="C1752" i="47"/>
  <c r="C1753" i="47"/>
  <c r="C1754" i="47"/>
  <c r="C1755" i="47"/>
  <c r="C1756" i="47"/>
  <c r="C1757" i="47"/>
  <c r="C1758" i="47"/>
  <c r="C1759" i="47"/>
  <c r="C1760" i="47"/>
  <c r="C1761" i="47"/>
  <c r="C1762" i="47"/>
  <c r="C1763" i="47"/>
  <c r="C1764" i="47"/>
  <c r="C1765" i="47"/>
  <c r="C1766" i="47"/>
  <c r="C1767" i="47"/>
  <c r="C1768" i="47"/>
  <c r="C1769" i="47"/>
  <c r="C1770" i="47"/>
  <c r="C1771" i="47"/>
  <c r="C1772" i="47"/>
  <c r="C1773" i="47"/>
  <c r="C1774" i="47"/>
  <c r="C1775" i="47"/>
  <c r="C1776" i="47"/>
  <c r="C1777" i="47"/>
  <c r="C1778" i="47"/>
  <c r="C1779" i="47"/>
  <c r="C1780" i="47"/>
  <c r="C1781" i="47"/>
  <c r="C1782" i="47"/>
  <c r="C1783" i="47"/>
  <c r="C1784" i="47"/>
  <c r="C1785" i="47"/>
  <c r="C1786" i="47"/>
  <c r="C1787" i="47"/>
  <c r="C1788" i="47"/>
  <c r="C1789" i="47"/>
  <c r="C1790" i="47"/>
  <c r="C1791" i="47"/>
  <c r="C1792" i="47"/>
  <c r="C1793" i="47"/>
  <c r="C1794" i="47"/>
  <c r="C1795" i="47"/>
  <c r="C1796" i="47"/>
  <c r="C1797" i="47"/>
  <c r="C1798" i="47"/>
  <c r="C1799" i="47"/>
  <c r="C1800" i="47"/>
  <c r="C1801" i="47"/>
  <c r="C1802" i="47"/>
  <c r="C1803" i="47"/>
  <c r="C1804" i="47"/>
  <c r="C1805" i="47"/>
  <c r="C1806" i="47"/>
  <c r="C1807" i="47"/>
  <c r="C1808" i="47"/>
  <c r="C1809" i="47"/>
  <c r="C1810" i="47"/>
  <c r="C1811" i="47"/>
  <c r="C1812" i="47"/>
  <c r="C1813" i="47"/>
  <c r="C1814" i="47"/>
  <c r="C1815" i="47"/>
  <c r="C1816" i="47"/>
  <c r="C1817" i="47"/>
  <c r="C1818" i="47"/>
  <c r="C1819" i="47"/>
  <c r="C1820" i="47"/>
  <c r="C1821" i="47"/>
  <c r="C1822" i="47"/>
  <c r="C1823" i="47"/>
  <c r="C1824" i="47"/>
  <c r="C1825" i="47"/>
  <c r="C1826" i="47"/>
  <c r="C1827" i="47"/>
  <c r="C1828" i="47"/>
  <c r="C1829" i="47"/>
  <c r="C1830" i="47"/>
  <c r="C1831" i="47"/>
  <c r="C1832" i="47"/>
  <c r="C1833" i="47"/>
  <c r="C1834" i="47"/>
  <c r="C1835" i="47"/>
  <c r="C1836" i="47"/>
  <c r="C1837" i="47"/>
  <c r="C1838" i="47"/>
  <c r="C1839" i="47"/>
  <c r="C1840" i="47"/>
  <c r="C1841" i="47"/>
  <c r="C1842" i="47"/>
  <c r="C1843" i="47"/>
  <c r="C1844" i="47"/>
  <c r="C1845" i="47"/>
  <c r="C1846" i="47"/>
  <c r="C1847" i="47"/>
  <c r="C1848" i="47"/>
  <c r="C1849" i="47"/>
  <c r="C1850" i="47"/>
  <c r="C1851" i="47"/>
  <c r="C1852" i="47"/>
  <c r="C1853" i="47"/>
  <c r="C1854" i="47"/>
  <c r="C1855" i="47"/>
  <c r="C1856" i="47"/>
  <c r="C1857" i="47"/>
  <c r="C1858" i="47"/>
  <c r="C1859" i="47"/>
  <c r="C1860" i="47"/>
  <c r="C1861" i="47"/>
  <c r="C1862" i="47"/>
  <c r="C1863" i="47"/>
  <c r="C1864" i="47"/>
  <c r="C1865" i="47"/>
  <c r="C1866" i="47"/>
  <c r="C1867" i="47"/>
  <c r="C1868" i="47"/>
  <c r="C1869" i="47"/>
  <c r="C1870" i="47"/>
  <c r="C1871" i="47"/>
  <c r="C1872" i="47"/>
  <c r="C1873" i="47"/>
  <c r="C1874" i="47"/>
  <c r="C1875" i="47"/>
  <c r="C1876" i="47"/>
  <c r="C1877" i="47"/>
  <c r="C1878" i="47"/>
  <c r="C1879" i="47"/>
  <c r="C1880" i="47"/>
  <c r="C1881" i="47"/>
  <c r="C1882" i="47"/>
  <c r="C1883" i="47"/>
  <c r="C1884" i="47"/>
  <c r="C1885" i="47"/>
  <c r="C1886" i="47"/>
  <c r="C1887" i="47"/>
  <c r="C1888" i="47"/>
  <c r="C1889" i="47"/>
  <c r="C1890" i="47"/>
  <c r="C1891" i="47"/>
  <c r="C1892" i="47"/>
  <c r="C1893" i="47"/>
  <c r="C1894" i="47"/>
  <c r="C1895" i="47"/>
  <c r="C1896" i="47"/>
  <c r="C1897" i="47"/>
  <c r="C1898" i="47"/>
  <c r="C1899" i="47"/>
  <c r="C1900" i="47"/>
  <c r="C1901" i="47"/>
  <c r="C1902" i="47"/>
  <c r="C1903" i="47"/>
  <c r="C1904" i="47"/>
  <c r="C1905" i="47"/>
  <c r="C1906" i="47"/>
  <c r="C1907" i="47"/>
  <c r="C1908" i="47"/>
  <c r="C1909" i="47"/>
  <c r="C1910" i="47"/>
  <c r="C1911" i="47"/>
  <c r="C1912" i="47"/>
  <c r="C1913" i="47"/>
  <c r="C1914" i="47"/>
  <c r="C1915" i="47"/>
  <c r="C1916" i="47"/>
  <c r="C1917" i="47"/>
  <c r="C1918" i="47"/>
  <c r="C1919" i="47"/>
  <c r="C1920" i="47"/>
  <c r="C1921" i="47"/>
  <c r="C1922" i="47"/>
  <c r="C1923" i="47"/>
  <c r="C1924" i="47"/>
  <c r="C1925" i="47"/>
  <c r="C1926" i="47"/>
  <c r="C1927" i="47"/>
  <c r="C1928" i="47"/>
  <c r="C1929" i="47"/>
  <c r="C1930" i="47"/>
  <c r="C1931" i="47"/>
  <c r="C1932" i="47"/>
  <c r="C1933" i="47"/>
  <c r="C1934" i="47"/>
  <c r="C1935" i="47"/>
  <c r="C1936" i="47"/>
  <c r="C1937" i="47"/>
  <c r="C1938" i="47"/>
  <c r="C1939" i="47"/>
  <c r="C1940" i="47"/>
  <c r="C1941" i="47"/>
  <c r="C1942" i="47"/>
  <c r="C1943" i="47"/>
  <c r="C1944" i="47"/>
  <c r="C1945" i="47"/>
  <c r="C1946" i="47"/>
  <c r="C1947" i="47"/>
  <c r="C1948" i="47"/>
  <c r="C1949" i="47"/>
  <c r="C1950" i="47"/>
  <c r="C1951" i="47"/>
  <c r="C1952" i="47"/>
  <c r="C1953" i="47"/>
  <c r="C1954" i="47"/>
  <c r="C1955" i="47"/>
  <c r="C1956" i="47"/>
  <c r="C1957" i="47"/>
  <c r="C1958" i="47"/>
  <c r="C1959" i="47"/>
  <c r="C1960" i="47"/>
  <c r="C1961" i="47"/>
  <c r="C1962" i="47"/>
  <c r="C1963" i="47"/>
  <c r="C1964" i="47"/>
  <c r="C1965" i="47"/>
  <c r="C1966" i="47"/>
  <c r="C1967" i="47"/>
  <c r="C1968" i="47"/>
  <c r="C1969" i="47"/>
  <c r="C1970" i="47"/>
  <c r="C1971" i="47"/>
  <c r="C1972" i="47"/>
  <c r="C1973" i="47"/>
  <c r="C1974" i="47"/>
  <c r="C1975" i="47"/>
  <c r="C1976" i="47"/>
  <c r="C1977" i="47"/>
  <c r="C1978" i="47"/>
  <c r="C1979" i="47"/>
  <c r="C1980" i="47"/>
  <c r="C1981" i="47"/>
  <c r="C1982" i="47"/>
  <c r="C1983" i="47"/>
  <c r="C1984" i="47"/>
  <c r="C1985" i="47"/>
  <c r="C1986" i="47"/>
  <c r="C1987" i="47"/>
  <c r="C1988" i="47"/>
  <c r="C1989" i="47"/>
  <c r="C1990" i="47"/>
  <c r="C1991" i="47"/>
  <c r="C1992" i="47"/>
  <c r="C1993" i="47"/>
  <c r="C1994" i="47"/>
  <c r="C1995" i="47"/>
  <c r="C1996" i="47"/>
  <c r="C1997" i="47"/>
  <c r="C1998" i="47"/>
  <c r="C1999" i="47"/>
  <c r="C2000" i="47"/>
  <c r="C2001" i="47"/>
  <c r="C2002" i="47"/>
  <c r="C2003" i="47"/>
  <c r="C2004" i="47"/>
  <c r="C2005" i="47"/>
  <c r="C2006" i="47"/>
  <c r="C2007" i="47"/>
  <c r="C2008" i="47"/>
  <c r="C2009" i="47"/>
  <c r="C2010" i="47"/>
  <c r="C2011" i="47"/>
  <c r="C2012" i="47"/>
  <c r="C2013" i="47"/>
  <c r="C2014" i="47"/>
  <c r="C2015" i="47"/>
  <c r="C2016" i="47"/>
  <c r="C2017" i="47"/>
  <c r="C2018" i="47"/>
  <c r="C2019" i="47"/>
  <c r="C2020" i="47"/>
  <c r="C2021" i="47"/>
  <c r="C2022" i="47"/>
  <c r="C2023" i="47"/>
  <c r="C2024" i="47"/>
  <c r="C2025" i="47"/>
  <c r="C2026" i="47"/>
  <c r="C2027" i="47"/>
  <c r="C2028" i="47"/>
  <c r="C2029" i="47"/>
  <c r="C2030" i="47"/>
  <c r="C2031" i="47"/>
  <c r="C2032" i="47"/>
  <c r="C2033" i="47"/>
  <c r="C2034" i="47"/>
  <c r="C2035" i="47"/>
  <c r="C2036" i="47"/>
  <c r="C2037" i="47"/>
  <c r="C2038" i="47"/>
  <c r="C2039" i="47"/>
  <c r="C2040" i="47"/>
  <c r="C2041" i="47"/>
  <c r="C2042" i="47"/>
  <c r="C2043" i="47"/>
  <c r="C2044" i="47"/>
  <c r="C2045" i="47"/>
  <c r="C2046" i="47"/>
  <c r="C2047" i="47"/>
  <c r="C2048" i="47"/>
  <c r="C2049" i="47"/>
  <c r="C2050" i="47"/>
  <c r="C2051" i="47"/>
  <c r="C2052" i="47"/>
  <c r="C2053" i="47"/>
  <c r="C2054" i="47"/>
  <c r="C2055" i="47"/>
  <c r="C2056" i="47"/>
  <c r="C2057" i="47"/>
  <c r="C2058" i="47"/>
  <c r="C2059" i="47"/>
  <c r="C2060" i="47"/>
  <c r="C2061" i="47"/>
  <c r="C2062" i="47"/>
  <c r="C2063" i="47"/>
  <c r="C2064" i="47"/>
  <c r="C2065" i="47"/>
  <c r="C2066" i="47"/>
  <c r="C2067" i="47"/>
  <c r="C2068" i="47"/>
  <c r="C2069" i="47"/>
  <c r="C2070" i="47"/>
  <c r="C2071" i="47"/>
  <c r="C2072" i="47"/>
  <c r="C2073" i="47"/>
  <c r="C2074" i="47"/>
  <c r="C2075" i="47"/>
  <c r="C2076" i="47"/>
  <c r="C2077" i="47"/>
  <c r="C2078" i="47"/>
  <c r="C2079" i="47"/>
  <c r="C2080" i="47"/>
  <c r="C2081" i="47"/>
  <c r="C2082" i="47"/>
  <c r="C2083" i="47"/>
  <c r="C2084" i="47"/>
  <c r="C2085" i="47"/>
  <c r="C2086" i="47"/>
  <c r="C2087" i="47"/>
  <c r="C2088" i="47"/>
  <c r="C2089" i="47"/>
  <c r="C2090" i="47"/>
  <c r="C2091" i="47"/>
  <c r="C2092" i="47"/>
  <c r="C2093" i="47"/>
  <c r="C2094" i="47"/>
  <c r="C2095" i="47"/>
  <c r="C2096" i="47"/>
  <c r="C2097" i="47"/>
  <c r="C2098" i="47"/>
  <c r="C2099" i="47"/>
  <c r="C2100" i="47"/>
  <c r="C2101" i="47"/>
  <c r="C2102" i="47"/>
  <c r="C2103" i="47"/>
  <c r="C2104" i="47"/>
  <c r="C2105" i="47"/>
  <c r="C2106" i="47"/>
  <c r="C2107" i="47"/>
  <c r="C2108" i="47"/>
  <c r="C2109" i="47"/>
  <c r="C2110" i="47"/>
  <c r="C2111" i="47"/>
  <c r="C2112" i="47"/>
  <c r="C2113" i="47"/>
  <c r="C2114" i="47"/>
  <c r="C2115" i="47"/>
  <c r="C2116" i="47"/>
  <c r="C2117" i="47"/>
  <c r="C2118" i="47"/>
  <c r="C2119" i="47"/>
  <c r="C2120" i="47"/>
  <c r="C2121" i="47"/>
  <c r="C2122" i="47"/>
  <c r="C2123" i="47"/>
  <c r="C2124" i="47"/>
  <c r="C2125" i="47"/>
  <c r="C2126" i="47"/>
  <c r="C2127" i="47"/>
  <c r="C2128" i="47"/>
  <c r="C2129" i="47"/>
  <c r="C2130" i="47"/>
  <c r="C2131" i="47"/>
  <c r="C2132" i="47"/>
  <c r="C2133" i="47"/>
  <c r="C2134" i="47"/>
  <c r="C2135" i="47"/>
  <c r="C2136" i="47"/>
  <c r="C2137" i="47"/>
  <c r="C2138" i="47"/>
  <c r="C2139" i="47"/>
  <c r="C2140" i="47"/>
  <c r="C2141" i="47"/>
  <c r="C2142" i="47"/>
  <c r="C2143" i="47"/>
  <c r="C2144" i="47"/>
  <c r="C2145" i="47"/>
  <c r="C2146" i="47"/>
  <c r="C2147" i="47"/>
  <c r="C2148" i="47"/>
  <c r="C2149" i="47"/>
  <c r="C2150" i="47"/>
  <c r="C2151" i="47"/>
  <c r="C2152" i="47"/>
  <c r="C2153" i="47"/>
  <c r="C2154" i="47"/>
  <c r="C2155" i="47"/>
  <c r="C2156" i="47"/>
  <c r="C2157" i="47"/>
  <c r="C2158" i="47"/>
  <c r="C2159" i="47"/>
  <c r="C2160" i="47"/>
  <c r="C2161" i="47"/>
  <c r="C2162" i="47"/>
  <c r="C2163" i="47"/>
  <c r="C2164" i="47"/>
  <c r="C2165" i="47"/>
  <c r="C2166" i="47"/>
  <c r="C2167" i="47"/>
  <c r="C2168" i="47"/>
  <c r="C2169" i="47"/>
  <c r="C2170" i="47"/>
  <c r="C2171" i="47"/>
  <c r="C2172" i="47"/>
  <c r="C2173" i="47"/>
  <c r="C2174" i="47"/>
  <c r="C2175" i="47"/>
  <c r="C2176" i="47"/>
  <c r="C2177" i="47"/>
  <c r="C2178" i="47"/>
  <c r="C2179" i="47"/>
  <c r="C2180" i="47"/>
  <c r="C2181" i="47"/>
  <c r="C2182" i="47"/>
  <c r="C2183" i="47"/>
  <c r="C2184" i="47"/>
  <c r="C2185" i="47"/>
  <c r="C2186" i="47"/>
  <c r="C2187" i="47"/>
  <c r="C2188" i="47"/>
  <c r="C2189" i="47"/>
  <c r="C2190" i="47"/>
  <c r="C2191" i="47"/>
  <c r="C2192" i="47"/>
  <c r="C2193" i="47"/>
  <c r="C2194" i="47"/>
  <c r="C2195" i="47"/>
  <c r="C2196" i="47"/>
  <c r="C2197" i="47"/>
  <c r="C2198" i="47"/>
  <c r="C2199" i="47"/>
  <c r="C2200" i="47"/>
  <c r="C2201" i="47"/>
  <c r="C2202" i="47"/>
  <c r="C2203" i="47"/>
  <c r="C2204" i="47"/>
  <c r="C2205" i="47"/>
  <c r="C2206" i="47"/>
  <c r="C2207" i="47"/>
  <c r="C2208" i="47"/>
  <c r="C2209" i="47"/>
  <c r="C2210" i="47"/>
  <c r="C2211" i="47"/>
  <c r="C2212" i="47"/>
  <c r="C2213" i="47"/>
  <c r="C2214" i="47"/>
  <c r="C2215" i="47"/>
  <c r="C2216" i="47"/>
  <c r="C2217" i="47"/>
  <c r="C2218" i="47"/>
  <c r="C2219" i="47"/>
  <c r="C2220" i="47"/>
  <c r="C2221" i="47"/>
  <c r="C2222" i="47"/>
  <c r="C2223" i="47"/>
  <c r="C2224" i="47"/>
  <c r="C2225" i="47"/>
  <c r="C2226" i="47"/>
  <c r="C2227" i="47"/>
  <c r="C2228" i="47"/>
  <c r="C2229" i="47"/>
  <c r="C2230" i="47"/>
  <c r="C2231" i="47"/>
  <c r="C2232" i="47"/>
  <c r="C2233" i="47"/>
  <c r="C2234" i="47"/>
  <c r="C2235" i="47"/>
  <c r="C2236" i="47"/>
  <c r="C2237" i="47"/>
  <c r="C2238" i="47"/>
  <c r="C2239" i="47"/>
  <c r="C2240" i="47"/>
  <c r="C2241" i="47"/>
  <c r="C2242" i="47"/>
  <c r="C2243" i="47"/>
  <c r="C2244" i="47"/>
  <c r="C2245" i="47"/>
  <c r="C2246" i="47"/>
  <c r="C2247" i="47"/>
  <c r="C2248" i="47"/>
  <c r="C2249" i="47"/>
  <c r="C2250" i="47"/>
  <c r="C2251" i="47"/>
  <c r="C2252" i="47"/>
  <c r="C2253" i="47"/>
  <c r="C2254" i="47"/>
  <c r="C2255" i="47"/>
  <c r="C2256" i="47"/>
  <c r="C2257" i="47"/>
  <c r="C2258" i="47"/>
  <c r="C2259" i="47"/>
  <c r="C2260" i="47"/>
  <c r="C2261" i="47"/>
  <c r="C2262" i="47"/>
  <c r="C2263" i="47"/>
  <c r="C2264" i="47"/>
  <c r="C2265" i="47"/>
  <c r="C2266" i="47"/>
  <c r="C2267" i="47"/>
  <c r="C2268" i="47"/>
  <c r="C2269" i="47"/>
  <c r="C2270" i="47"/>
  <c r="C2271" i="47"/>
  <c r="C2272" i="47"/>
  <c r="C2273" i="47"/>
  <c r="C2274" i="47"/>
  <c r="C2275" i="47"/>
  <c r="C2276" i="47"/>
  <c r="C2277" i="47"/>
  <c r="C2278" i="47"/>
  <c r="C2279" i="47"/>
  <c r="C2280" i="47"/>
  <c r="C2281" i="47"/>
  <c r="C2282" i="47"/>
  <c r="C2283" i="47"/>
  <c r="C2284" i="47"/>
  <c r="C2285" i="47"/>
  <c r="C2286" i="47"/>
  <c r="C2287" i="47"/>
  <c r="C2288" i="47"/>
  <c r="C2289" i="47"/>
  <c r="C2290" i="47"/>
  <c r="C2291" i="47"/>
  <c r="C2292" i="47"/>
  <c r="C2293" i="47"/>
  <c r="C2294" i="47"/>
  <c r="C2295" i="47"/>
  <c r="C2296" i="47"/>
  <c r="C2297" i="47"/>
  <c r="C2298" i="47"/>
  <c r="C2299" i="47"/>
  <c r="C2300" i="47"/>
  <c r="C2301" i="47"/>
  <c r="C2302" i="47"/>
  <c r="C2303" i="47"/>
  <c r="C2304" i="47"/>
  <c r="C2305" i="47"/>
  <c r="C2306" i="47"/>
  <c r="C2307" i="47"/>
  <c r="C2308" i="47"/>
  <c r="C2309" i="47"/>
  <c r="C2310" i="47"/>
  <c r="C2311" i="47"/>
  <c r="C2312" i="47"/>
  <c r="C2313" i="47"/>
  <c r="C2314" i="47"/>
  <c r="C2315" i="47"/>
  <c r="C2316" i="47"/>
  <c r="C2317" i="47"/>
  <c r="C2318" i="47"/>
  <c r="C2319" i="47"/>
  <c r="C2320" i="47"/>
  <c r="C2321" i="47"/>
  <c r="C2322" i="47"/>
  <c r="C2323" i="47"/>
  <c r="C2324" i="47"/>
  <c r="C2325" i="47"/>
  <c r="C2326" i="47"/>
  <c r="C2327" i="47"/>
  <c r="C2328" i="47"/>
  <c r="C2329" i="47"/>
  <c r="C2330" i="47"/>
  <c r="C2331" i="47"/>
  <c r="C2332" i="47"/>
  <c r="C2333" i="47"/>
  <c r="C2334" i="47"/>
  <c r="C2335" i="47"/>
  <c r="C2336" i="47"/>
  <c r="C2337" i="47"/>
  <c r="C2338" i="47"/>
  <c r="C2339" i="47"/>
  <c r="C2340" i="47"/>
  <c r="C2341" i="47"/>
  <c r="C2342" i="47"/>
  <c r="C2343" i="47"/>
  <c r="C2344" i="47"/>
  <c r="C2345" i="47"/>
  <c r="C2346" i="47"/>
  <c r="C2347" i="47"/>
  <c r="C2348" i="47"/>
  <c r="C2349" i="47"/>
  <c r="C2350" i="47"/>
  <c r="C2351" i="47"/>
  <c r="C2352" i="47"/>
  <c r="C2353" i="47"/>
  <c r="C2354" i="47"/>
  <c r="C2355" i="47"/>
  <c r="C2356" i="47"/>
  <c r="C2357" i="47"/>
  <c r="C2358" i="47"/>
  <c r="C2359" i="47"/>
  <c r="C2360" i="47"/>
  <c r="C2361" i="47"/>
  <c r="C2362" i="47"/>
  <c r="C2363" i="47"/>
  <c r="C2364" i="47"/>
  <c r="C2365" i="47"/>
  <c r="C2366" i="47"/>
  <c r="C2367" i="47"/>
  <c r="C2368" i="47"/>
  <c r="C2369" i="47"/>
  <c r="C2370" i="47"/>
  <c r="C2371" i="47"/>
  <c r="C2372" i="47"/>
  <c r="C2373" i="47"/>
  <c r="C2374" i="47"/>
  <c r="C2375" i="47"/>
  <c r="C2376" i="47"/>
  <c r="C2377" i="47"/>
  <c r="C2378" i="47"/>
  <c r="C2379" i="47"/>
  <c r="C2380" i="47"/>
  <c r="C2381" i="47"/>
  <c r="C2382" i="47"/>
  <c r="C2383" i="47"/>
  <c r="C2384" i="47"/>
  <c r="C2385" i="47"/>
  <c r="C2386" i="47"/>
  <c r="C2387" i="47"/>
  <c r="C2388" i="47"/>
  <c r="C2389" i="47"/>
  <c r="C2390" i="47"/>
  <c r="C2391" i="47"/>
  <c r="C2392" i="47"/>
  <c r="C2393" i="47"/>
  <c r="C2394" i="47"/>
  <c r="C2395" i="47"/>
  <c r="C2396" i="47"/>
  <c r="C2397" i="47"/>
  <c r="C2398" i="47"/>
  <c r="C2399" i="47"/>
  <c r="C2400" i="47"/>
  <c r="C2401" i="47"/>
  <c r="C2402" i="47"/>
  <c r="C2403" i="47"/>
  <c r="C2404" i="47"/>
  <c r="C2405" i="47"/>
  <c r="C2406" i="47"/>
  <c r="C2407" i="47"/>
  <c r="C2408" i="47"/>
  <c r="C2409" i="47"/>
  <c r="C2410" i="47"/>
  <c r="C2411" i="47"/>
  <c r="C2412" i="47"/>
  <c r="C2413" i="47"/>
  <c r="C2414" i="47"/>
  <c r="C2415" i="47"/>
  <c r="C2416" i="47"/>
  <c r="C2417" i="47"/>
  <c r="C2418" i="47"/>
  <c r="C2419" i="47"/>
  <c r="C2420" i="47"/>
  <c r="C2421" i="47"/>
  <c r="C2422" i="47"/>
  <c r="C2423" i="47"/>
  <c r="C2424" i="47"/>
  <c r="C2425" i="47"/>
  <c r="C2426" i="47"/>
  <c r="C2427" i="47"/>
  <c r="C2428" i="47"/>
  <c r="C2429" i="47"/>
  <c r="C2430" i="47"/>
  <c r="C2431" i="47"/>
  <c r="C2432" i="47"/>
  <c r="C2433" i="47"/>
  <c r="C2434" i="47"/>
  <c r="C2435" i="47"/>
  <c r="C2436" i="47"/>
  <c r="C2437" i="47"/>
  <c r="C2438" i="47"/>
  <c r="C2439" i="47"/>
  <c r="C2440" i="47"/>
  <c r="C2441" i="47"/>
  <c r="C2442" i="47"/>
  <c r="C2443" i="47"/>
  <c r="C2444" i="47"/>
  <c r="C2445" i="47"/>
  <c r="C2446" i="47"/>
  <c r="C2447" i="47"/>
  <c r="C2448" i="47"/>
  <c r="C2449" i="47"/>
  <c r="C2450" i="47"/>
  <c r="C2451" i="47"/>
  <c r="C2452" i="47"/>
  <c r="C2453" i="47"/>
  <c r="C2454" i="47"/>
  <c r="C2455" i="47"/>
  <c r="C2456" i="47"/>
  <c r="C2457" i="47"/>
  <c r="C2458" i="47"/>
  <c r="C2459" i="47"/>
  <c r="C2460" i="47"/>
  <c r="C2461" i="47"/>
  <c r="C2462" i="47"/>
  <c r="C2463" i="47"/>
  <c r="C2464" i="47"/>
  <c r="C2465" i="47"/>
  <c r="C2466" i="47"/>
  <c r="C2467" i="47"/>
  <c r="C2468" i="47"/>
  <c r="C2469" i="47"/>
  <c r="C2470" i="47"/>
  <c r="C2471" i="47"/>
  <c r="C2472" i="47"/>
  <c r="C2473" i="47"/>
  <c r="C2474" i="47"/>
  <c r="C2475" i="47"/>
  <c r="C2476" i="47"/>
  <c r="C2477" i="47"/>
  <c r="C2478" i="47"/>
  <c r="C2479" i="47"/>
  <c r="C2480" i="47"/>
  <c r="C2481" i="47"/>
  <c r="C2482" i="47"/>
  <c r="C2483" i="47"/>
  <c r="C2484" i="47"/>
  <c r="C2485" i="47"/>
  <c r="C2486" i="47"/>
  <c r="C2487" i="47"/>
  <c r="C2488" i="47"/>
  <c r="C2489" i="47"/>
  <c r="C2490" i="47"/>
  <c r="C2491" i="47"/>
  <c r="C2492" i="47"/>
  <c r="C2493" i="47"/>
  <c r="C2494" i="47"/>
  <c r="C2495" i="47"/>
  <c r="C2496" i="47"/>
  <c r="C2497" i="47"/>
  <c r="C2498" i="47"/>
  <c r="C2499" i="47"/>
  <c r="C2500" i="47"/>
  <c r="C2501" i="47"/>
  <c r="C2502" i="47"/>
  <c r="C2503" i="47"/>
  <c r="C2504" i="47"/>
  <c r="C2505" i="47"/>
  <c r="C2506" i="47"/>
  <c r="C2507" i="47"/>
  <c r="C2508" i="47"/>
  <c r="C2509" i="47"/>
  <c r="C2510" i="47"/>
  <c r="C2511" i="47"/>
  <c r="C2512" i="47"/>
  <c r="C2513" i="47"/>
  <c r="C2514" i="47"/>
  <c r="C2515" i="47"/>
  <c r="C2516" i="47"/>
  <c r="C2517" i="47"/>
  <c r="C2518" i="47"/>
  <c r="C2519" i="47"/>
  <c r="C2520" i="47"/>
  <c r="C2521" i="47"/>
  <c r="C2522" i="47"/>
  <c r="C2523" i="47"/>
  <c r="C2524" i="47"/>
  <c r="C2525" i="47"/>
  <c r="C2526" i="47"/>
  <c r="C2527" i="47"/>
  <c r="C2528" i="47"/>
  <c r="C2529" i="47"/>
  <c r="C2530" i="47"/>
  <c r="C2531" i="47"/>
  <c r="C2532" i="47"/>
  <c r="C2533" i="47"/>
  <c r="C2534" i="47"/>
  <c r="C2535" i="47"/>
  <c r="C2536" i="47"/>
  <c r="C2537" i="47"/>
  <c r="C2538" i="47"/>
  <c r="C2539" i="47"/>
  <c r="C2540" i="47"/>
  <c r="C2541" i="47"/>
  <c r="C2542" i="47"/>
  <c r="C2543" i="47"/>
  <c r="C2544" i="47"/>
  <c r="C2545" i="47"/>
  <c r="C2546" i="47"/>
  <c r="C2547" i="47"/>
  <c r="C2548" i="47"/>
  <c r="C2549" i="47"/>
  <c r="C2550" i="47"/>
  <c r="C2551" i="47"/>
  <c r="C2552" i="47"/>
  <c r="C2553" i="47"/>
  <c r="C2554" i="47"/>
  <c r="C2555" i="47"/>
  <c r="C2556" i="47"/>
  <c r="C2557" i="47"/>
  <c r="C2558" i="47"/>
  <c r="C2559" i="47"/>
  <c r="C2560" i="47"/>
  <c r="C2561" i="47"/>
  <c r="C2562" i="47"/>
  <c r="C2563" i="47"/>
  <c r="C2564" i="47"/>
  <c r="C2565" i="47"/>
  <c r="C2566" i="47"/>
  <c r="C2567" i="47"/>
  <c r="C2568" i="47"/>
  <c r="C2569" i="47"/>
  <c r="C2570" i="47"/>
  <c r="C2571" i="47"/>
  <c r="C2572" i="47"/>
  <c r="C2573" i="47"/>
  <c r="C2574" i="47"/>
  <c r="C2575" i="47"/>
  <c r="C2576" i="47"/>
  <c r="C2577" i="47"/>
  <c r="C2578" i="47"/>
  <c r="C2579" i="47"/>
  <c r="C2580" i="47"/>
  <c r="C2581" i="47"/>
  <c r="C2582" i="47"/>
  <c r="C2583" i="47"/>
  <c r="C2584" i="47"/>
  <c r="C2585" i="47"/>
  <c r="C2586" i="47"/>
  <c r="C2587" i="47"/>
  <c r="C2588" i="47"/>
  <c r="C2589" i="47"/>
  <c r="C2590" i="47"/>
  <c r="C2591" i="47"/>
  <c r="C2592" i="47"/>
  <c r="C2593" i="47"/>
  <c r="C2594" i="47"/>
  <c r="C2595" i="47"/>
  <c r="C2596" i="47"/>
  <c r="C2597" i="47"/>
  <c r="C2598" i="47"/>
  <c r="C2599" i="47"/>
  <c r="C2600" i="47"/>
  <c r="C2601" i="47"/>
  <c r="C2602" i="47"/>
  <c r="C2603" i="47"/>
  <c r="C2604" i="47"/>
  <c r="C2605" i="47"/>
  <c r="C2606" i="47"/>
  <c r="C2607" i="47"/>
  <c r="C2608" i="47"/>
  <c r="C2609" i="47"/>
  <c r="C2610" i="47"/>
  <c r="C2611" i="47"/>
  <c r="C2612" i="47"/>
  <c r="C2613" i="47"/>
  <c r="C2614" i="47"/>
  <c r="C2615" i="47"/>
  <c r="C2616" i="47"/>
  <c r="C2617" i="47"/>
  <c r="C2618" i="47"/>
  <c r="C2619" i="47"/>
  <c r="C2620" i="47"/>
  <c r="C2621" i="47"/>
  <c r="C2622" i="47"/>
  <c r="C2623" i="47"/>
  <c r="C2624" i="47"/>
  <c r="C2625" i="47"/>
  <c r="C2626" i="47"/>
  <c r="C2627" i="47"/>
  <c r="C2628" i="47"/>
  <c r="C2629" i="47"/>
  <c r="C2630" i="47"/>
  <c r="C2631" i="47"/>
  <c r="C2632" i="47"/>
  <c r="C2633" i="47"/>
  <c r="C2634" i="47"/>
  <c r="C2635" i="47"/>
  <c r="C2636" i="47"/>
  <c r="C2637" i="47"/>
  <c r="C2638" i="47"/>
  <c r="C2639" i="47"/>
  <c r="C2640" i="47"/>
  <c r="C2641" i="47"/>
  <c r="C2642" i="47"/>
  <c r="C2643" i="47"/>
  <c r="C2644" i="47"/>
  <c r="C2645" i="47"/>
  <c r="C2646" i="47"/>
  <c r="C2647" i="47"/>
  <c r="C2648" i="47"/>
  <c r="C2649" i="47"/>
  <c r="C2650" i="47"/>
  <c r="C2651" i="47"/>
  <c r="C2652" i="47"/>
  <c r="C2653" i="47"/>
  <c r="C2654" i="47"/>
  <c r="C2655" i="47"/>
  <c r="C2656" i="47"/>
  <c r="C2657" i="47"/>
  <c r="C2658" i="47"/>
  <c r="C2659" i="47"/>
  <c r="C2660" i="47"/>
  <c r="C2661" i="47"/>
  <c r="C2662" i="47"/>
  <c r="C2663" i="47"/>
  <c r="C2664" i="47"/>
  <c r="C2665" i="47"/>
  <c r="C2666" i="47"/>
  <c r="C2667" i="47"/>
  <c r="C2668" i="47"/>
  <c r="C2669" i="47"/>
  <c r="C2670" i="47"/>
  <c r="C2671" i="47"/>
  <c r="C2672" i="47"/>
  <c r="C2673" i="47"/>
  <c r="C2674" i="47"/>
  <c r="C2675" i="47"/>
  <c r="C2676" i="47"/>
  <c r="C2677" i="47"/>
  <c r="C2678" i="47"/>
  <c r="C2679" i="47"/>
  <c r="C2680" i="47"/>
  <c r="C2681" i="47"/>
  <c r="C2682" i="47"/>
  <c r="C2683" i="47"/>
  <c r="C2684" i="47"/>
  <c r="C2685" i="47"/>
  <c r="C2686" i="47"/>
  <c r="C2687" i="47"/>
  <c r="C2688" i="47"/>
  <c r="C2689" i="47"/>
  <c r="C2690" i="47"/>
  <c r="C2691" i="47"/>
  <c r="C2692" i="47"/>
  <c r="C2693" i="47"/>
  <c r="C2694" i="47"/>
  <c r="C2695" i="47"/>
  <c r="C2696" i="47"/>
  <c r="C2697" i="47"/>
  <c r="C2698" i="47"/>
  <c r="C2699" i="47"/>
  <c r="C2700" i="47"/>
  <c r="C2701" i="47"/>
  <c r="C2702" i="47"/>
  <c r="C2703" i="47"/>
  <c r="C2704" i="47"/>
  <c r="C2705" i="47"/>
  <c r="C2706" i="47"/>
  <c r="C2707" i="47"/>
  <c r="C2708" i="47"/>
  <c r="C2709" i="47"/>
  <c r="C2710" i="47"/>
  <c r="C2711" i="47"/>
  <c r="C2712" i="47"/>
  <c r="C2713" i="47"/>
  <c r="C2714" i="47"/>
  <c r="C2715" i="47"/>
  <c r="C2716" i="47"/>
  <c r="C2717" i="47"/>
  <c r="C2718" i="47"/>
  <c r="C2719" i="47"/>
  <c r="C2720" i="47"/>
  <c r="C2721" i="47"/>
  <c r="C2722" i="47"/>
  <c r="C2723" i="47"/>
  <c r="C2724" i="47"/>
  <c r="C2725" i="47"/>
  <c r="C2726" i="47"/>
  <c r="C2727" i="47"/>
  <c r="C2728" i="47"/>
  <c r="C2729" i="47"/>
  <c r="C2730" i="47"/>
  <c r="C2731" i="47"/>
  <c r="C2732" i="47"/>
  <c r="C2733" i="47"/>
  <c r="C2734" i="47"/>
  <c r="C2735" i="47"/>
  <c r="C2736" i="47"/>
  <c r="C2737" i="47"/>
  <c r="C2738" i="47"/>
  <c r="C2739" i="47"/>
  <c r="C2740" i="47"/>
  <c r="C2741" i="47"/>
  <c r="C2742" i="47"/>
  <c r="C2743" i="47"/>
  <c r="C2744" i="47"/>
  <c r="C2745" i="47"/>
  <c r="C2746" i="47"/>
  <c r="C2747" i="47"/>
  <c r="C2748" i="47"/>
  <c r="C2749" i="47"/>
  <c r="C2750" i="47"/>
  <c r="C2751" i="47"/>
  <c r="C2752" i="47"/>
  <c r="C2753" i="47"/>
  <c r="C2754" i="47"/>
  <c r="C2755" i="47"/>
  <c r="C2756" i="47"/>
  <c r="C2757" i="47"/>
  <c r="C2758" i="47"/>
  <c r="C2759" i="47"/>
  <c r="C2760" i="47"/>
  <c r="C2761" i="47"/>
  <c r="C2762" i="47"/>
  <c r="C2763" i="47"/>
  <c r="C2764" i="47"/>
  <c r="C2765" i="47"/>
  <c r="C2766" i="47"/>
  <c r="C2767" i="47"/>
  <c r="C2768" i="47"/>
  <c r="C2769" i="47"/>
  <c r="C2770" i="47"/>
  <c r="C2771" i="47"/>
  <c r="C2772" i="47"/>
  <c r="C2773" i="47"/>
  <c r="C2774" i="47"/>
  <c r="C2775" i="47"/>
  <c r="C2776" i="47"/>
  <c r="C2777" i="47"/>
  <c r="C2778" i="47"/>
  <c r="C2779" i="47"/>
  <c r="C2780" i="47"/>
  <c r="C2781" i="47"/>
  <c r="C2782" i="47"/>
  <c r="C2783" i="47"/>
  <c r="C2784" i="47"/>
  <c r="C2785" i="47"/>
  <c r="C2786" i="47"/>
  <c r="C2787" i="47"/>
  <c r="C2788" i="47"/>
  <c r="C2789" i="47"/>
  <c r="C2790" i="47"/>
  <c r="C2791" i="47"/>
  <c r="C2792" i="47"/>
  <c r="C2793" i="47"/>
  <c r="C2794" i="47"/>
  <c r="C2795" i="47"/>
  <c r="C2796" i="47"/>
  <c r="C2797" i="47"/>
  <c r="C2798" i="47"/>
  <c r="C2799" i="47"/>
  <c r="C2800" i="47"/>
  <c r="C2801" i="47"/>
  <c r="C2802" i="47"/>
  <c r="C2803" i="47"/>
  <c r="C2804" i="47"/>
  <c r="C2805" i="47"/>
  <c r="C2806" i="47"/>
  <c r="C2807" i="47"/>
  <c r="C2808" i="47"/>
  <c r="C2809" i="47"/>
  <c r="C2810" i="47"/>
  <c r="C2811" i="47"/>
  <c r="C2812" i="47"/>
  <c r="C2813" i="47"/>
  <c r="C2814" i="47"/>
  <c r="C2815" i="47"/>
  <c r="C2816" i="47"/>
  <c r="C2817" i="47"/>
  <c r="C2818" i="47"/>
  <c r="C2819" i="47"/>
  <c r="C2820" i="47"/>
  <c r="C2821" i="47"/>
  <c r="C2822" i="47"/>
  <c r="C2823" i="47"/>
  <c r="C2824" i="47"/>
  <c r="C2825" i="47"/>
  <c r="C2826" i="47"/>
  <c r="C2827" i="47"/>
  <c r="C2828" i="47"/>
  <c r="C2829" i="47"/>
  <c r="C2830" i="47"/>
  <c r="C2831" i="47"/>
  <c r="C2832" i="47"/>
  <c r="C2833" i="47"/>
  <c r="C2834" i="47"/>
  <c r="C2835" i="47"/>
  <c r="C2836" i="47"/>
  <c r="C2837" i="47"/>
  <c r="C2838" i="47"/>
  <c r="C2839" i="47"/>
  <c r="C2840" i="47"/>
  <c r="C2841" i="47"/>
  <c r="C2842" i="47"/>
  <c r="C2843" i="47"/>
  <c r="C2844" i="47"/>
  <c r="C2845" i="47"/>
  <c r="C2846" i="47"/>
  <c r="C2847" i="47"/>
  <c r="C2848" i="47"/>
  <c r="C2849" i="47"/>
  <c r="C2850" i="47"/>
  <c r="C2851" i="47"/>
  <c r="C2852" i="47"/>
  <c r="C2853" i="47"/>
  <c r="C2854" i="47"/>
  <c r="C2855" i="47"/>
  <c r="C2856" i="47"/>
  <c r="C2857" i="47"/>
  <c r="C2858" i="47"/>
  <c r="C2859" i="47"/>
  <c r="C2860" i="47"/>
  <c r="C2861" i="47"/>
  <c r="C2862" i="47"/>
  <c r="C2863" i="47"/>
  <c r="C2864" i="47"/>
  <c r="C2865" i="47"/>
  <c r="C2866" i="47"/>
  <c r="C2867" i="47"/>
  <c r="C2868" i="47"/>
  <c r="C2869" i="47"/>
  <c r="C2870" i="47"/>
  <c r="C2871" i="47"/>
  <c r="C2872" i="47"/>
  <c r="C2873" i="47"/>
  <c r="C2874" i="47"/>
  <c r="C2875" i="47"/>
  <c r="C2876" i="47"/>
  <c r="C2877" i="47"/>
  <c r="C2878" i="47"/>
  <c r="C2879" i="47"/>
  <c r="C2880" i="47"/>
  <c r="C2881" i="47"/>
  <c r="C2882" i="47"/>
  <c r="C2883" i="47"/>
  <c r="C2884" i="47"/>
  <c r="C2885" i="47"/>
  <c r="C2886" i="47"/>
  <c r="C2887" i="47"/>
  <c r="C2888" i="47"/>
  <c r="C2889" i="47"/>
  <c r="C2890" i="47"/>
  <c r="C2891" i="47"/>
  <c r="C2892" i="47"/>
  <c r="C2893" i="47"/>
  <c r="C2894" i="47"/>
  <c r="C2895" i="47"/>
  <c r="C2896" i="47"/>
  <c r="C2897" i="47"/>
  <c r="C2898" i="47"/>
  <c r="C2899" i="47"/>
  <c r="C2900" i="47"/>
  <c r="C2901" i="47"/>
  <c r="C2902" i="47"/>
  <c r="C2903" i="47"/>
  <c r="C2904" i="47"/>
  <c r="C2905" i="47"/>
  <c r="C2906" i="47"/>
  <c r="C2907" i="47"/>
  <c r="C2908" i="47"/>
  <c r="C2909" i="47"/>
  <c r="C2910" i="47"/>
  <c r="C2911" i="47"/>
  <c r="C2912" i="47"/>
  <c r="C2913" i="47"/>
  <c r="C2914" i="47"/>
  <c r="C2915" i="47"/>
  <c r="C2916" i="47"/>
  <c r="C2917" i="47"/>
  <c r="C2918" i="47"/>
  <c r="C2919" i="47"/>
  <c r="C2920" i="47"/>
  <c r="C2921" i="47"/>
  <c r="C2922" i="47"/>
  <c r="C2923" i="47"/>
  <c r="C2924" i="47"/>
  <c r="C2925" i="47"/>
  <c r="C2926" i="47"/>
  <c r="C2927" i="47"/>
  <c r="C2928" i="47"/>
  <c r="C2929" i="47"/>
  <c r="C2930" i="47"/>
  <c r="C2931" i="47"/>
  <c r="C2932" i="47"/>
  <c r="C2933" i="47"/>
  <c r="C2934" i="47"/>
  <c r="C2935" i="47"/>
  <c r="C2936" i="47"/>
  <c r="C2937" i="47"/>
  <c r="C2938" i="47"/>
  <c r="C2939" i="47"/>
  <c r="C2940" i="47"/>
  <c r="C2941" i="47"/>
  <c r="C2942" i="47"/>
  <c r="C2943" i="47"/>
  <c r="C2944" i="47"/>
  <c r="C2945" i="47"/>
  <c r="C2946" i="47"/>
  <c r="C2947" i="47"/>
  <c r="C2948" i="47"/>
  <c r="C2949" i="47"/>
  <c r="C2950" i="47"/>
  <c r="C2951" i="47"/>
  <c r="C2952" i="47"/>
  <c r="C2953" i="47"/>
  <c r="C2954" i="47"/>
  <c r="C2955" i="47"/>
  <c r="C2956" i="47"/>
  <c r="C2957" i="47"/>
  <c r="C2958" i="47"/>
  <c r="C2959" i="47"/>
  <c r="C2960" i="47"/>
  <c r="C2961" i="47"/>
  <c r="C2962" i="47"/>
  <c r="C2963" i="47"/>
  <c r="C2964" i="47"/>
  <c r="C2965" i="47"/>
  <c r="C2966" i="47"/>
  <c r="C2967" i="47"/>
  <c r="C2968" i="47"/>
  <c r="C2969" i="47"/>
  <c r="C2970" i="47"/>
  <c r="C2971" i="47"/>
  <c r="C2972" i="47"/>
  <c r="C2973" i="47"/>
  <c r="C2974" i="47"/>
  <c r="C2975" i="47"/>
  <c r="C2976" i="47"/>
  <c r="C2977" i="47"/>
  <c r="C2978" i="47"/>
  <c r="C2979" i="47"/>
  <c r="C2980" i="47"/>
  <c r="C2981" i="47"/>
  <c r="C2982" i="47"/>
  <c r="C2983" i="47"/>
  <c r="C2984" i="47"/>
  <c r="C2985" i="47"/>
  <c r="C2986" i="47"/>
  <c r="C2987" i="47"/>
  <c r="C2988" i="47"/>
  <c r="C2989" i="47"/>
  <c r="C2990" i="47"/>
  <c r="C2991" i="47"/>
  <c r="C2992" i="47"/>
  <c r="C2993" i="47"/>
  <c r="C2994" i="47"/>
  <c r="C2995" i="47"/>
  <c r="C2996" i="47"/>
  <c r="C2997" i="47"/>
  <c r="C2998" i="47"/>
  <c r="C2999" i="47"/>
  <c r="C3000" i="47"/>
  <c r="C3001" i="47"/>
  <c r="C3002" i="47"/>
  <c r="C3003" i="47"/>
  <c r="C3004" i="47"/>
  <c r="C3005" i="47"/>
  <c r="C3006" i="47"/>
  <c r="C3007" i="47"/>
  <c r="C3008" i="47"/>
  <c r="C3009" i="47"/>
  <c r="C3010" i="47"/>
  <c r="C3011" i="47"/>
  <c r="C3012" i="47"/>
  <c r="C3013" i="47"/>
  <c r="C3014" i="47"/>
  <c r="C3015" i="47"/>
  <c r="C3016" i="47"/>
  <c r="C3017" i="47"/>
  <c r="C3018" i="47"/>
  <c r="C3019" i="47"/>
  <c r="C3020" i="47"/>
  <c r="C3021" i="47"/>
  <c r="C3022" i="47"/>
  <c r="C3023" i="47"/>
  <c r="C3024" i="47"/>
  <c r="C3025" i="47"/>
  <c r="C3026" i="47"/>
  <c r="C3027" i="47"/>
  <c r="C3028" i="47"/>
  <c r="C3029" i="47"/>
  <c r="C3030" i="47"/>
  <c r="C3031" i="47"/>
  <c r="C3032" i="47"/>
  <c r="C3033" i="47"/>
  <c r="C3034" i="47"/>
  <c r="C3035" i="47"/>
  <c r="C3036" i="47"/>
  <c r="C3037" i="47"/>
  <c r="C3038" i="47"/>
  <c r="C3039" i="47"/>
  <c r="C3040" i="47"/>
  <c r="C3041" i="47"/>
  <c r="C3042" i="47"/>
  <c r="C3043" i="47"/>
  <c r="C3044" i="47"/>
  <c r="C3045" i="47"/>
  <c r="C3046" i="47"/>
  <c r="C3047" i="47"/>
  <c r="C3048" i="47"/>
  <c r="C3049" i="47"/>
  <c r="C3050" i="47"/>
  <c r="C3051" i="47"/>
  <c r="C3052" i="47"/>
  <c r="C3053" i="47"/>
  <c r="C3054" i="47"/>
  <c r="C3055" i="47"/>
  <c r="C3056" i="47"/>
  <c r="C3057" i="47"/>
  <c r="C3058" i="47"/>
  <c r="C3059" i="47"/>
  <c r="C3060" i="47"/>
  <c r="C3061" i="47"/>
  <c r="C3062" i="47"/>
  <c r="C3063" i="47"/>
  <c r="C3064" i="47"/>
  <c r="C3065" i="47"/>
  <c r="C3066" i="47"/>
  <c r="C3067" i="47"/>
  <c r="C3068" i="47"/>
  <c r="C3069" i="47"/>
  <c r="C3070" i="47"/>
  <c r="C3071" i="47"/>
  <c r="C3072" i="47"/>
  <c r="C3073" i="47"/>
  <c r="C3074" i="47"/>
  <c r="C3075" i="47"/>
  <c r="C3076" i="47"/>
  <c r="C3077" i="47"/>
  <c r="C3078" i="47"/>
  <c r="C3079" i="47"/>
  <c r="C3080" i="47"/>
  <c r="C3081" i="47"/>
  <c r="C3082" i="47"/>
  <c r="C3083" i="47"/>
  <c r="C3084" i="47"/>
  <c r="C3085" i="47"/>
  <c r="C3086" i="47"/>
  <c r="C3087" i="47"/>
  <c r="C3088" i="47"/>
  <c r="C3089" i="47"/>
  <c r="C3090" i="47"/>
  <c r="C3091" i="47"/>
  <c r="C3092" i="47"/>
  <c r="C3093" i="47"/>
  <c r="C3094" i="47"/>
  <c r="C3095" i="47"/>
  <c r="C3096" i="47"/>
  <c r="C3097" i="47"/>
  <c r="C3098" i="47"/>
  <c r="C3099" i="47"/>
  <c r="C3100" i="47"/>
  <c r="C3101" i="47"/>
  <c r="C3102" i="47"/>
  <c r="C3103" i="47"/>
  <c r="C3104" i="47"/>
  <c r="C3105" i="47"/>
  <c r="C3106" i="47"/>
  <c r="C3107" i="47"/>
  <c r="C3108" i="47"/>
  <c r="C3109" i="47"/>
  <c r="C3110" i="47"/>
  <c r="C3111" i="47"/>
  <c r="C3112" i="47"/>
  <c r="C3113" i="47"/>
  <c r="C3114" i="47"/>
  <c r="C3115" i="47"/>
  <c r="C3116" i="47"/>
  <c r="C3117" i="47"/>
  <c r="C3118" i="47"/>
  <c r="C3119" i="47"/>
  <c r="C3120" i="47"/>
  <c r="C3121" i="47"/>
  <c r="C3122" i="47"/>
  <c r="C3123" i="47"/>
  <c r="C3124" i="47"/>
  <c r="C3125" i="47"/>
  <c r="C3126" i="47"/>
  <c r="C3127" i="47"/>
  <c r="C3128" i="47"/>
  <c r="C3129" i="47"/>
  <c r="C3130" i="47"/>
  <c r="C3131" i="47"/>
  <c r="C3132" i="47"/>
  <c r="C3133" i="47"/>
  <c r="C3134" i="47"/>
  <c r="C3135" i="47"/>
  <c r="C3136" i="47"/>
  <c r="C3137" i="47"/>
  <c r="C3138" i="47"/>
  <c r="C3139" i="47"/>
  <c r="C3140" i="47"/>
  <c r="C3141" i="47"/>
  <c r="C3142" i="47"/>
  <c r="C3143" i="47"/>
  <c r="C3144" i="47"/>
  <c r="C3145" i="47"/>
  <c r="C3146" i="47"/>
  <c r="C3147" i="47"/>
  <c r="C3148" i="47"/>
  <c r="C3149" i="47"/>
  <c r="C3150" i="47"/>
  <c r="C3151" i="47"/>
  <c r="C3152" i="47"/>
  <c r="C3153" i="47"/>
  <c r="C3154" i="47"/>
  <c r="C3155" i="47"/>
  <c r="C3156" i="47"/>
  <c r="C3157" i="47"/>
  <c r="C3158" i="47"/>
  <c r="C3159" i="47"/>
  <c r="C3160" i="47"/>
  <c r="C3161" i="47"/>
  <c r="C3162" i="47"/>
  <c r="C3163" i="47"/>
  <c r="C3164" i="47"/>
  <c r="C3165" i="47"/>
  <c r="C3166" i="47"/>
  <c r="C3167" i="47"/>
  <c r="C3168" i="47"/>
  <c r="C3169" i="47"/>
  <c r="C3170" i="47"/>
  <c r="C3171" i="47"/>
  <c r="C3172" i="47"/>
  <c r="C3173" i="47"/>
  <c r="C3174" i="47"/>
  <c r="C3175" i="47"/>
  <c r="C3176" i="47"/>
  <c r="C3177" i="47"/>
  <c r="C3178" i="47"/>
  <c r="C3179" i="47"/>
  <c r="C3180" i="47"/>
  <c r="C3181" i="47"/>
  <c r="C3182" i="47"/>
  <c r="C3183" i="47"/>
  <c r="C3184" i="47"/>
  <c r="C3185" i="47"/>
  <c r="C3186" i="47"/>
  <c r="C3187" i="47"/>
  <c r="C3188" i="47"/>
  <c r="C3189" i="47"/>
  <c r="C3190" i="47"/>
  <c r="C3191" i="47"/>
  <c r="C3192" i="47"/>
  <c r="C3193" i="47"/>
  <c r="C3194" i="47"/>
  <c r="C3195" i="47"/>
  <c r="C3196" i="47"/>
  <c r="C3197" i="47"/>
  <c r="C3198" i="47"/>
  <c r="C3199" i="47"/>
  <c r="C3200" i="47"/>
  <c r="C3201" i="47"/>
  <c r="C3202" i="47"/>
  <c r="C3203" i="47"/>
  <c r="C3204" i="47"/>
  <c r="C3205" i="47"/>
  <c r="C3206" i="47"/>
  <c r="C3207" i="47"/>
  <c r="C3208" i="47"/>
  <c r="C3209" i="47"/>
  <c r="C3210" i="47"/>
  <c r="C3211" i="47"/>
  <c r="C3212" i="47"/>
  <c r="C3213" i="47"/>
  <c r="C3214" i="47"/>
  <c r="C3215" i="47"/>
  <c r="C3216" i="47"/>
  <c r="C3217" i="47"/>
  <c r="C3218" i="47"/>
  <c r="C3219" i="47"/>
  <c r="C3220" i="47"/>
  <c r="C3221" i="47"/>
  <c r="C3222" i="47"/>
  <c r="C3223" i="47"/>
  <c r="C3224" i="47"/>
  <c r="C3225" i="47"/>
  <c r="C3226" i="47"/>
  <c r="C3227" i="47"/>
  <c r="C3228" i="47"/>
  <c r="C3229" i="47"/>
  <c r="C3230" i="47"/>
  <c r="C3231" i="47"/>
  <c r="C3232" i="47"/>
  <c r="C3233" i="47"/>
  <c r="C3234" i="47"/>
  <c r="C3235" i="47"/>
  <c r="C3236" i="47"/>
  <c r="C3237" i="47"/>
  <c r="C3238" i="47"/>
  <c r="C3239" i="47"/>
  <c r="C3240" i="47"/>
  <c r="C3241" i="47"/>
  <c r="C3242" i="47"/>
  <c r="C3243" i="47"/>
  <c r="C3244" i="47"/>
  <c r="C3245" i="47"/>
  <c r="C3246" i="47"/>
  <c r="C3247" i="47"/>
  <c r="C3248" i="47"/>
  <c r="C3249" i="47"/>
  <c r="C3250" i="47"/>
  <c r="C3251" i="47"/>
  <c r="C3252" i="47"/>
  <c r="C3253" i="47"/>
  <c r="C3254" i="47"/>
  <c r="C3255" i="47"/>
  <c r="C3256" i="47"/>
  <c r="C3257" i="47"/>
  <c r="C3258" i="47"/>
  <c r="C3259" i="47"/>
  <c r="C3260" i="47"/>
  <c r="C3261" i="47"/>
  <c r="C3262" i="47"/>
  <c r="C3263" i="47"/>
  <c r="C3264" i="47"/>
  <c r="C3265" i="47"/>
  <c r="C3266" i="47"/>
  <c r="C3267" i="47"/>
  <c r="C3268" i="47"/>
  <c r="C3269" i="47"/>
  <c r="C3270" i="47"/>
  <c r="C3271" i="47"/>
  <c r="C3272" i="47"/>
  <c r="C3273" i="47"/>
  <c r="C3274" i="47"/>
  <c r="C3275" i="47"/>
  <c r="C3276" i="47"/>
  <c r="C3277" i="47"/>
  <c r="C3278" i="47"/>
  <c r="C3279" i="47"/>
  <c r="C3280" i="47"/>
  <c r="C3281" i="47"/>
  <c r="C3282" i="47"/>
  <c r="C3283" i="47"/>
  <c r="C3284" i="47"/>
  <c r="C3285" i="47"/>
  <c r="C3286" i="47"/>
  <c r="C3287" i="47"/>
  <c r="C3288" i="47"/>
  <c r="C3289" i="47"/>
  <c r="C3290" i="47"/>
  <c r="C3291" i="47"/>
  <c r="C3292" i="47"/>
  <c r="C3293" i="47"/>
  <c r="C3294" i="47"/>
  <c r="C3295" i="47"/>
  <c r="C3296" i="47"/>
  <c r="C3297" i="47"/>
  <c r="C3298" i="47"/>
  <c r="C3299" i="47"/>
  <c r="C3300" i="47"/>
  <c r="C3301" i="47"/>
  <c r="C3302" i="47"/>
  <c r="C3303" i="47"/>
  <c r="C3304" i="47"/>
  <c r="C3305" i="47"/>
  <c r="C3306" i="47"/>
  <c r="C3307" i="47"/>
  <c r="C3308" i="47"/>
  <c r="C3309" i="47"/>
  <c r="C3310" i="47"/>
  <c r="C3311" i="47"/>
  <c r="C3312" i="47"/>
  <c r="C3313" i="47"/>
  <c r="C3314" i="47"/>
  <c r="C3315" i="47"/>
  <c r="C3316" i="47"/>
  <c r="C3317" i="47"/>
  <c r="C3318" i="47"/>
  <c r="C3319" i="47"/>
  <c r="C3320" i="47"/>
  <c r="C3321" i="47"/>
  <c r="C3322" i="47"/>
  <c r="C3323" i="47"/>
  <c r="C3324" i="47"/>
  <c r="C3325" i="47"/>
  <c r="C3326" i="47"/>
  <c r="C3327" i="47"/>
  <c r="C3328" i="47"/>
  <c r="C3329" i="47"/>
  <c r="C3330" i="47"/>
  <c r="C3331" i="47"/>
  <c r="C3332" i="47"/>
  <c r="C3333" i="47"/>
  <c r="C3334" i="47"/>
  <c r="C3335" i="47"/>
  <c r="C3336" i="47"/>
  <c r="C3337" i="47"/>
  <c r="C3338" i="47"/>
  <c r="C3339" i="47"/>
  <c r="C3340" i="47"/>
  <c r="C3341" i="47"/>
  <c r="C3342" i="47"/>
  <c r="C3343" i="47"/>
  <c r="C3344" i="47"/>
  <c r="C3345" i="47"/>
  <c r="C3346" i="47"/>
  <c r="C3347" i="47"/>
  <c r="C3348" i="47"/>
  <c r="C3349" i="47"/>
  <c r="C3350" i="47"/>
  <c r="C3351" i="47"/>
  <c r="C3352" i="47"/>
  <c r="C3353" i="47"/>
  <c r="C3354" i="47"/>
  <c r="C3355" i="47"/>
  <c r="C3356" i="47"/>
  <c r="C3357" i="47"/>
  <c r="C3358" i="47"/>
  <c r="C3359" i="47"/>
  <c r="C3360" i="47"/>
  <c r="C3361" i="47"/>
  <c r="C3362" i="47"/>
  <c r="C3363" i="47"/>
  <c r="C3364" i="47"/>
  <c r="C3365" i="47"/>
  <c r="C3366" i="47"/>
  <c r="C3367" i="47"/>
  <c r="C3368" i="47"/>
  <c r="C3369" i="47"/>
  <c r="C3370" i="47"/>
  <c r="C3371" i="47"/>
  <c r="C3372" i="47"/>
  <c r="C3373" i="47"/>
  <c r="C3374" i="47"/>
  <c r="C3375" i="47"/>
  <c r="C3376" i="47"/>
  <c r="C3377" i="47"/>
  <c r="C3378" i="47"/>
  <c r="C3379" i="47"/>
  <c r="C3380" i="47"/>
  <c r="C3381" i="47"/>
  <c r="C3382" i="47"/>
  <c r="C3383" i="47"/>
  <c r="C3384" i="47"/>
  <c r="C3385" i="47"/>
  <c r="C3386" i="47"/>
  <c r="C3387" i="47"/>
  <c r="C3388" i="47"/>
  <c r="C3389" i="47"/>
  <c r="C3390" i="47"/>
  <c r="C3391" i="47"/>
  <c r="C3392" i="47"/>
  <c r="C3393" i="47"/>
  <c r="C3394" i="47"/>
  <c r="C3395" i="47"/>
  <c r="C3396" i="47"/>
  <c r="C3397" i="47"/>
  <c r="C3398" i="47"/>
  <c r="C3399" i="47"/>
  <c r="C3400" i="47"/>
  <c r="C3401" i="47"/>
  <c r="C3402" i="47"/>
  <c r="C3403" i="47"/>
  <c r="C3404" i="47"/>
  <c r="C3405" i="47"/>
  <c r="C3406" i="47"/>
  <c r="C3407" i="47"/>
  <c r="C3408" i="47"/>
  <c r="C3409" i="47"/>
  <c r="C3410" i="47"/>
  <c r="C3411" i="47"/>
  <c r="C3412" i="47"/>
  <c r="C3413" i="47"/>
  <c r="C3414" i="47"/>
  <c r="C3415" i="47"/>
  <c r="C3416" i="47"/>
  <c r="C3417" i="47"/>
  <c r="C3418" i="47"/>
  <c r="C3419" i="47"/>
  <c r="C3420" i="47"/>
  <c r="C3421" i="47"/>
  <c r="C3422" i="47"/>
  <c r="C3423" i="47"/>
  <c r="C3424" i="47"/>
  <c r="C3425" i="47"/>
  <c r="C3426" i="47"/>
  <c r="C3427" i="47"/>
  <c r="C3428" i="47"/>
  <c r="C3429" i="47"/>
  <c r="C3430" i="47"/>
  <c r="C3431" i="47"/>
  <c r="C3432" i="47"/>
  <c r="C3433" i="47"/>
  <c r="C3434" i="47"/>
  <c r="C3435" i="47"/>
  <c r="C3436" i="47"/>
  <c r="C3437" i="47"/>
  <c r="C3438" i="47"/>
  <c r="C3439" i="47"/>
  <c r="C3440" i="47"/>
  <c r="C3441" i="47"/>
  <c r="C3442" i="47"/>
  <c r="C3443" i="47"/>
  <c r="C3444" i="47"/>
  <c r="C3445" i="47"/>
  <c r="C3446" i="47"/>
  <c r="C3447" i="47"/>
  <c r="C3448" i="47"/>
  <c r="C3449" i="47"/>
  <c r="C3450" i="47"/>
  <c r="C3451" i="47"/>
  <c r="C3452" i="47"/>
  <c r="C3453" i="47"/>
  <c r="C3454" i="47"/>
  <c r="C3455" i="47"/>
  <c r="C3456" i="47"/>
  <c r="C3457" i="47"/>
  <c r="C3458" i="47"/>
  <c r="C3459" i="47"/>
  <c r="C3460" i="47"/>
  <c r="C3461" i="47"/>
  <c r="C3462" i="47"/>
  <c r="C3463" i="47"/>
  <c r="C3464" i="47"/>
  <c r="C3465" i="47"/>
  <c r="C3466" i="47"/>
  <c r="C3467" i="47"/>
  <c r="C3468" i="47"/>
  <c r="C3469" i="47"/>
  <c r="C3470" i="47"/>
  <c r="C3471" i="47"/>
  <c r="C3472" i="47"/>
  <c r="C3473" i="47"/>
  <c r="C3474" i="47"/>
  <c r="C3475" i="47"/>
  <c r="C3476" i="47"/>
  <c r="C3477" i="47"/>
  <c r="C3478" i="47"/>
  <c r="C3479" i="47"/>
  <c r="C3480" i="47"/>
  <c r="C3481" i="47"/>
  <c r="C3482" i="47"/>
  <c r="C3483" i="47"/>
  <c r="C3484" i="47"/>
  <c r="C3485" i="47"/>
  <c r="C3486" i="47"/>
  <c r="C3487" i="47"/>
  <c r="C3488" i="47"/>
  <c r="C3489" i="47"/>
  <c r="C3490" i="47"/>
  <c r="C3491" i="47"/>
  <c r="C3492" i="47"/>
  <c r="C3493" i="47"/>
  <c r="C3494" i="47"/>
  <c r="C3495" i="47"/>
  <c r="C3496" i="47"/>
  <c r="C3497" i="47"/>
  <c r="C3498" i="47"/>
  <c r="C3499" i="47"/>
  <c r="C3500" i="47"/>
  <c r="C3501" i="47"/>
  <c r="C3502" i="47"/>
  <c r="C3503" i="47"/>
  <c r="C3504" i="47"/>
  <c r="C3505" i="47"/>
  <c r="C3506" i="47"/>
  <c r="C3507" i="47"/>
  <c r="C3508" i="47"/>
  <c r="C3509" i="47"/>
  <c r="C3510" i="47"/>
  <c r="C3511" i="47"/>
  <c r="C3512" i="47"/>
  <c r="C3513" i="47"/>
  <c r="C3514" i="47"/>
  <c r="C3515" i="47"/>
  <c r="C3516" i="47"/>
  <c r="C3517" i="47"/>
  <c r="C3518" i="47"/>
  <c r="C3519" i="47"/>
  <c r="C3520" i="47"/>
  <c r="C3521" i="47"/>
  <c r="C3522" i="47"/>
  <c r="C3523" i="47"/>
  <c r="C3524" i="47"/>
  <c r="C3525" i="47"/>
  <c r="C3526" i="47"/>
  <c r="C3527" i="47"/>
  <c r="C3528" i="47"/>
  <c r="C3529" i="47"/>
  <c r="C3530" i="47"/>
  <c r="C3531" i="47"/>
  <c r="C3532" i="47"/>
  <c r="C3533" i="47"/>
  <c r="C3534" i="47"/>
  <c r="C3535" i="47"/>
  <c r="C3536" i="47"/>
  <c r="C3537" i="47"/>
  <c r="C3538" i="47"/>
  <c r="C3539" i="47"/>
  <c r="C3540" i="47"/>
  <c r="C3541" i="47"/>
  <c r="C3542" i="47"/>
  <c r="C3543" i="47"/>
  <c r="C3544" i="47"/>
  <c r="C3545" i="47"/>
  <c r="C3546" i="47"/>
  <c r="C3547" i="47"/>
  <c r="C3548" i="47"/>
  <c r="C3549" i="47"/>
  <c r="C3550" i="47"/>
  <c r="C3551" i="47"/>
  <c r="C3552" i="47"/>
  <c r="C3553" i="47"/>
  <c r="C3554" i="47"/>
  <c r="C3555" i="47"/>
  <c r="C3556" i="47"/>
  <c r="C3557" i="47"/>
  <c r="C3558" i="47"/>
  <c r="C3559" i="47"/>
  <c r="C3560" i="47"/>
  <c r="C3561" i="47"/>
  <c r="C3562" i="47"/>
  <c r="C3563" i="47"/>
  <c r="C3564" i="47"/>
  <c r="C3565" i="47"/>
  <c r="C3566" i="47"/>
  <c r="C3567" i="47"/>
  <c r="C3568" i="47"/>
  <c r="C3569" i="47"/>
  <c r="C3570" i="47"/>
  <c r="C3571" i="47"/>
  <c r="C3572" i="47"/>
  <c r="C3573" i="47"/>
  <c r="C3574" i="47"/>
  <c r="C3575" i="47"/>
  <c r="C3576" i="47"/>
  <c r="C3577" i="47"/>
  <c r="C3578" i="47"/>
  <c r="C3579" i="47"/>
  <c r="C3580" i="47"/>
  <c r="C3581" i="47"/>
  <c r="C3582" i="47"/>
  <c r="C3583" i="47"/>
  <c r="C3584" i="47"/>
  <c r="C3585" i="47"/>
  <c r="C3586" i="47"/>
  <c r="C3587" i="47"/>
  <c r="C3588" i="47"/>
  <c r="C3589" i="47"/>
  <c r="C3590" i="47"/>
  <c r="C3591" i="47"/>
  <c r="C3592" i="47"/>
  <c r="C3593" i="47"/>
  <c r="C3594" i="47"/>
  <c r="C3595" i="47"/>
  <c r="C3596" i="47"/>
  <c r="C3597" i="47"/>
  <c r="C3598" i="47"/>
  <c r="C3599" i="47"/>
  <c r="C3600" i="47"/>
  <c r="C3601" i="47"/>
  <c r="C3602" i="47"/>
  <c r="C3603" i="47"/>
  <c r="C3604" i="47"/>
  <c r="C3605" i="47"/>
  <c r="C3606" i="47"/>
  <c r="C3607" i="47"/>
  <c r="C3608" i="47"/>
  <c r="C3609" i="47"/>
  <c r="C3610" i="47"/>
  <c r="C3611" i="47"/>
  <c r="C3612" i="47"/>
  <c r="C3613" i="47"/>
  <c r="C3614" i="47"/>
  <c r="C3615" i="47"/>
  <c r="C3616" i="47"/>
  <c r="C3617" i="47"/>
  <c r="C3618" i="47"/>
  <c r="C3619" i="47"/>
  <c r="C3620" i="47"/>
  <c r="C3621" i="47"/>
  <c r="C3622" i="47"/>
  <c r="C3623" i="47"/>
  <c r="C3624" i="47"/>
  <c r="C3625" i="47"/>
  <c r="C3626" i="47"/>
  <c r="C3627" i="47"/>
  <c r="C3628" i="47"/>
  <c r="C3629" i="47"/>
  <c r="C3630" i="47"/>
  <c r="C3631" i="47"/>
  <c r="C3632" i="47"/>
  <c r="C3633" i="47"/>
  <c r="C3634" i="47"/>
  <c r="C3635" i="47"/>
  <c r="C3636" i="47"/>
  <c r="C3637" i="47"/>
  <c r="C3638" i="47"/>
  <c r="C3639" i="47"/>
  <c r="C3640" i="47"/>
  <c r="C3641" i="47"/>
  <c r="C3642" i="47"/>
  <c r="C3643" i="47"/>
  <c r="C3644" i="47"/>
  <c r="C3645" i="47"/>
  <c r="C3646" i="47"/>
  <c r="C3647" i="47"/>
  <c r="C3648" i="47"/>
  <c r="C3649" i="47"/>
  <c r="C3650" i="47"/>
  <c r="C3651" i="47"/>
  <c r="C3652" i="47"/>
  <c r="C3653" i="47"/>
  <c r="C3654" i="47"/>
  <c r="C3655" i="47"/>
  <c r="C3656" i="47"/>
  <c r="C3657" i="47"/>
  <c r="C3658" i="47"/>
  <c r="C3659" i="47"/>
  <c r="C3660" i="47"/>
  <c r="C3661" i="47"/>
  <c r="C3662" i="47"/>
  <c r="C3663" i="47"/>
  <c r="C3664" i="47"/>
  <c r="C3665" i="47"/>
  <c r="C3666" i="47"/>
  <c r="C3667" i="47"/>
  <c r="C3668" i="47"/>
  <c r="C3669" i="47"/>
  <c r="C3670" i="47"/>
  <c r="C3671" i="47"/>
  <c r="C3672" i="47"/>
  <c r="C3673" i="47"/>
  <c r="C3674" i="47"/>
  <c r="C3675" i="47"/>
  <c r="C3676" i="47"/>
  <c r="C3677" i="47"/>
  <c r="C3678" i="47"/>
  <c r="C3679" i="47"/>
  <c r="C3680" i="47"/>
  <c r="C3681" i="47"/>
  <c r="C3682" i="47"/>
  <c r="C3683" i="47"/>
  <c r="C3684" i="47"/>
  <c r="C3685" i="47"/>
  <c r="C3686" i="47"/>
  <c r="C3687" i="47"/>
  <c r="C3688" i="47"/>
  <c r="C3689" i="47"/>
  <c r="C3690" i="47"/>
  <c r="C3691" i="47"/>
  <c r="C3692" i="47"/>
  <c r="C3693" i="47"/>
  <c r="C3694" i="47"/>
  <c r="C3695" i="47"/>
  <c r="C3696" i="47"/>
  <c r="C3697" i="47"/>
  <c r="C3698" i="47"/>
  <c r="C3699" i="47"/>
  <c r="C3700" i="47"/>
  <c r="C3701" i="47"/>
  <c r="C3702" i="47"/>
  <c r="C3703" i="47"/>
  <c r="C3704" i="47"/>
  <c r="C3705" i="47"/>
  <c r="C3706" i="47"/>
  <c r="C3707" i="47"/>
  <c r="C3708" i="47"/>
  <c r="C3709" i="47"/>
  <c r="C3710" i="47"/>
  <c r="C3711" i="47"/>
  <c r="C3712" i="47"/>
  <c r="C3713" i="47"/>
  <c r="C3714" i="47"/>
  <c r="C3715" i="47"/>
  <c r="C3716" i="47"/>
  <c r="C3717" i="47"/>
  <c r="C3718" i="47"/>
  <c r="C3719" i="47"/>
  <c r="C3720" i="47"/>
  <c r="C3721" i="47"/>
  <c r="C3722" i="47"/>
  <c r="C3723" i="47"/>
  <c r="C3724" i="47"/>
  <c r="C3725" i="47"/>
  <c r="C3726" i="47"/>
  <c r="C3727" i="47"/>
  <c r="C3728" i="47"/>
  <c r="C3729" i="47"/>
  <c r="C3730" i="47"/>
  <c r="C3731" i="47"/>
  <c r="C3732" i="47"/>
  <c r="C3733" i="47"/>
  <c r="C3734" i="47"/>
  <c r="C3735" i="47"/>
  <c r="C3736" i="47"/>
  <c r="C3737" i="47"/>
  <c r="C3738" i="47"/>
  <c r="C3739" i="47"/>
  <c r="C3740" i="47"/>
  <c r="C3741" i="47"/>
  <c r="C3742" i="47"/>
  <c r="C3743" i="47"/>
  <c r="C3744" i="47"/>
  <c r="C3745" i="47"/>
  <c r="C3746" i="47"/>
  <c r="C3747" i="47"/>
  <c r="C3748" i="47"/>
  <c r="C3749" i="47"/>
  <c r="C3750" i="47"/>
  <c r="C3751" i="47"/>
  <c r="C3752" i="47"/>
  <c r="C3753" i="47"/>
  <c r="C3754" i="47"/>
  <c r="C3755" i="47"/>
  <c r="C3756" i="47"/>
  <c r="C3757" i="47"/>
  <c r="C3758" i="47"/>
  <c r="C3759" i="47"/>
  <c r="C3760" i="47"/>
  <c r="C3761" i="47"/>
  <c r="C3762" i="47"/>
  <c r="C3763" i="47"/>
  <c r="C3764" i="47"/>
  <c r="C3765" i="47"/>
  <c r="C3766" i="47"/>
  <c r="C3767" i="47"/>
  <c r="C3768" i="47"/>
  <c r="C3769" i="47"/>
  <c r="C3770" i="47"/>
  <c r="C3771" i="47"/>
  <c r="C3772" i="47"/>
  <c r="C3773" i="47"/>
  <c r="C3774" i="47"/>
  <c r="C3775" i="47"/>
  <c r="C3776" i="47"/>
  <c r="C3777" i="47"/>
  <c r="C3778" i="47"/>
  <c r="C3779" i="47"/>
  <c r="C3780" i="47"/>
  <c r="C3781" i="47"/>
  <c r="C3782" i="47"/>
  <c r="C3783" i="47"/>
  <c r="C3784" i="47"/>
  <c r="C3785" i="47"/>
  <c r="C3786" i="47"/>
  <c r="C3787" i="47"/>
  <c r="C3788" i="47"/>
  <c r="C3789" i="47"/>
  <c r="C3790" i="47"/>
  <c r="C3791" i="47"/>
  <c r="C3792" i="47"/>
  <c r="C3793" i="47"/>
  <c r="C3794" i="47"/>
  <c r="C3795" i="47"/>
  <c r="C3796" i="47"/>
  <c r="C3797" i="47"/>
  <c r="C3798" i="47"/>
  <c r="C3799" i="47"/>
  <c r="C3800" i="47"/>
  <c r="C3801" i="47"/>
  <c r="C3802" i="47"/>
  <c r="C3803" i="47"/>
  <c r="C3804" i="47"/>
  <c r="C3805" i="47"/>
  <c r="C3806" i="47"/>
  <c r="C3807" i="47"/>
  <c r="C3808" i="47"/>
  <c r="C3809" i="47"/>
  <c r="C3810" i="47"/>
  <c r="C3811" i="47"/>
  <c r="C3812" i="47"/>
  <c r="C3813" i="47"/>
  <c r="C3814" i="47"/>
  <c r="C3815" i="47"/>
  <c r="C3816" i="47"/>
  <c r="C3817" i="47"/>
  <c r="C3818" i="47"/>
  <c r="C3819" i="47"/>
  <c r="C3820" i="47"/>
  <c r="C3821" i="47"/>
  <c r="C3822" i="47"/>
  <c r="C3823" i="47"/>
  <c r="C3824" i="47"/>
  <c r="C3825" i="47"/>
  <c r="C3826" i="47"/>
  <c r="C3827" i="47"/>
  <c r="C3828" i="47"/>
  <c r="C3829" i="47"/>
  <c r="C3830" i="47"/>
  <c r="C3831" i="47"/>
  <c r="C3832" i="47"/>
  <c r="C3833" i="47"/>
  <c r="C3834" i="47"/>
  <c r="C3835" i="47"/>
  <c r="C3836" i="47"/>
  <c r="C3837" i="47"/>
  <c r="C3838" i="47"/>
  <c r="C3839" i="47"/>
  <c r="C3840" i="47"/>
  <c r="C3841" i="47"/>
  <c r="C3842" i="47"/>
  <c r="C3843" i="47"/>
  <c r="C3844" i="47"/>
  <c r="C3845" i="47"/>
  <c r="C3846" i="47"/>
  <c r="C3847" i="47"/>
  <c r="C3848" i="47"/>
  <c r="C3849" i="47"/>
  <c r="C3850" i="47"/>
  <c r="C3851" i="47"/>
  <c r="C3852" i="47"/>
  <c r="C3853" i="47"/>
  <c r="C3854" i="47"/>
  <c r="C3855" i="47"/>
  <c r="C3856" i="47"/>
  <c r="C3857" i="47"/>
  <c r="C3858" i="47"/>
  <c r="C3859" i="47"/>
  <c r="C3860" i="47"/>
  <c r="C3861" i="47"/>
  <c r="C3862" i="47"/>
  <c r="C3863" i="47"/>
  <c r="C3864" i="47"/>
  <c r="C3865" i="47"/>
  <c r="C3866" i="47"/>
  <c r="C3867" i="47"/>
  <c r="C3868" i="47"/>
  <c r="C3869" i="47"/>
  <c r="C3870" i="47"/>
  <c r="C3871" i="47"/>
  <c r="C3872" i="47"/>
  <c r="C3873" i="47"/>
  <c r="C3874" i="47"/>
  <c r="C3875" i="47"/>
  <c r="C3876" i="47"/>
  <c r="C3877" i="47"/>
  <c r="C3878" i="47"/>
  <c r="C3879" i="47"/>
  <c r="C3880" i="47"/>
  <c r="C3881" i="47"/>
  <c r="C3882" i="47"/>
  <c r="C3883" i="47"/>
  <c r="C3884" i="47"/>
  <c r="C3885" i="47"/>
  <c r="C3886" i="47"/>
  <c r="C3887" i="47"/>
  <c r="C3888" i="47"/>
  <c r="C3889" i="47"/>
  <c r="C3890" i="47"/>
  <c r="C3891" i="47"/>
  <c r="C3892" i="47"/>
  <c r="C3893" i="47"/>
  <c r="C3894" i="47"/>
  <c r="C3895" i="47"/>
  <c r="C3896" i="47"/>
  <c r="C3897" i="47"/>
  <c r="C3898" i="47"/>
  <c r="C3899" i="47"/>
  <c r="C3900" i="47"/>
  <c r="C3901" i="47"/>
  <c r="C3902" i="47"/>
  <c r="C3903" i="47"/>
  <c r="C3904" i="47"/>
  <c r="C3905" i="47"/>
  <c r="C3906" i="47"/>
  <c r="C3907" i="47"/>
  <c r="C3908" i="47"/>
  <c r="C3909" i="47"/>
  <c r="C3910" i="47"/>
  <c r="C3911" i="47"/>
  <c r="C3912" i="47"/>
  <c r="C3913" i="47"/>
  <c r="C3914" i="47"/>
  <c r="C3915" i="47"/>
  <c r="C3916" i="47"/>
  <c r="C3917" i="47"/>
  <c r="C3918" i="47"/>
  <c r="C3919" i="47"/>
  <c r="C3920" i="47"/>
  <c r="C3921" i="47"/>
  <c r="C3922" i="47"/>
  <c r="C3923" i="47"/>
  <c r="C3924" i="47"/>
  <c r="C3925" i="47"/>
  <c r="C3926" i="47"/>
  <c r="C3927" i="47"/>
  <c r="C3928" i="47"/>
  <c r="C3929" i="47"/>
  <c r="C3930" i="47"/>
  <c r="C3931" i="47"/>
  <c r="C3932" i="47"/>
  <c r="C3933" i="47"/>
  <c r="C3934" i="47"/>
  <c r="C3935" i="47"/>
  <c r="C3936" i="47"/>
  <c r="C3937" i="47"/>
  <c r="C3938" i="47"/>
  <c r="C3939" i="47"/>
  <c r="C3940" i="47"/>
  <c r="C3941" i="47"/>
  <c r="C3942" i="47"/>
  <c r="C3943" i="47"/>
  <c r="C3944" i="47"/>
  <c r="C3945" i="47"/>
  <c r="C3946" i="47"/>
  <c r="C3947" i="47"/>
  <c r="C3948" i="47"/>
  <c r="C3949" i="47"/>
  <c r="C3950" i="47"/>
  <c r="C3951" i="47"/>
  <c r="C3952" i="47"/>
  <c r="C3953" i="47"/>
  <c r="C3954" i="47"/>
  <c r="C3955" i="47"/>
  <c r="C3956" i="47"/>
  <c r="C3957" i="47"/>
  <c r="C3958" i="47"/>
  <c r="C3959" i="47"/>
  <c r="C3960" i="47"/>
  <c r="C3961" i="47"/>
  <c r="C3962" i="47"/>
  <c r="C3963" i="47"/>
  <c r="C3964" i="47"/>
  <c r="C3965" i="47"/>
  <c r="C3966" i="47"/>
  <c r="C3967" i="47"/>
  <c r="C3968" i="47"/>
  <c r="C3969" i="47"/>
  <c r="C3970" i="47"/>
  <c r="C3971" i="47"/>
  <c r="C3972" i="47"/>
  <c r="C3973" i="47"/>
  <c r="C3974" i="47"/>
  <c r="C3975" i="47"/>
  <c r="C3976" i="47"/>
  <c r="C3977" i="47"/>
  <c r="C3978" i="47"/>
  <c r="C3979" i="47"/>
  <c r="C3980" i="47"/>
  <c r="C3981" i="47"/>
  <c r="C3982" i="47"/>
  <c r="C3983" i="47"/>
  <c r="C3984" i="47"/>
  <c r="C3985" i="47"/>
  <c r="C3986" i="47"/>
  <c r="C3987" i="47"/>
  <c r="C3988" i="47"/>
  <c r="C3989" i="47"/>
  <c r="C3990" i="47"/>
  <c r="C3991" i="47"/>
  <c r="C3992" i="47"/>
  <c r="C3993" i="47"/>
  <c r="C3994" i="47"/>
  <c r="C3995" i="47"/>
  <c r="C3996" i="47"/>
  <c r="C3997" i="47"/>
  <c r="C3998" i="47"/>
  <c r="C3999" i="47"/>
  <c r="C4000" i="47"/>
  <c r="C4001" i="47"/>
  <c r="C4002" i="47"/>
  <c r="C4003" i="47"/>
  <c r="C4004" i="47"/>
  <c r="C4005" i="47"/>
  <c r="C4006" i="47"/>
  <c r="C4007" i="47"/>
  <c r="C4008" i="47"/>
  <c r="C4009" i="47"/>
  <c r="C4010" i="47"/>
  <c r="C4011" i="47"/>
  <c r="C4012" i="47"/>
  <c r="C4013" i="47"/>
  <c r="C4014" i="47"/>
  <c r="C4015" i="47"/>
  <c r="C4016" i="47"/>
  <c r="C4017" i="47"/>
  <c r="C4018" i="47"/>
  <c r="C4019" i="47"/>
  <c r="C4020" i="47"/>
  <c r="C4021" i="47"/>
  <c r="C4022" i="47"/>
  <c r="C4023" i="47"/>
  <c r="C4024" i="47"/>
  <c r="C4025" i="47"/>
  <c r="C4026" i="47"/>
  <c r="C4027" i="47"/>
  <c r="C4028" i="47"/>
  <c r="C4029" i="47"/>
  <c r="C4030" i="47"/>
  <c r="C4031" i="47"/>
  <c r="C4032" i="47"/>
  <c r="C4033" i="47"/>
  <c r="C4034" i="47"/>
  <c r="C4035" i="47"/>
  <c r="C4036" i="47"/>
  <c r="C4037" i="47"/>
  <c r="C4038" i="47"/>
  <c r="C4039" i="47"/>
  <c r="C4040" i="47"/>
  <c r="C4041" i="47"/>
  <c r="C4042" i="47"/>
  <c r="C4043" i="47"/>
  <c r="C4044" i="47"/>
  <c r="C4045" i="47"/>
  <c r="C4046" i="47"/>
  <c r="C4047" i="47"/>
  <c r="C4048" i="47"/>
  <c r="C4049" i="47"/>
  <c r="C4050" i="47"/>
  <c r="C4051" i="47"/>
  <c r="C4052" i="47"/>
  <c r="C4053" i="47"/>
  <c r="C4054" i="47"/>
  <c r="C4055" i="47"/>
  <c r="C4056" i="47"/>
  <c r="C4057" i="47"/>
  <c r="C4058" i="47"/>
  <c r="C4059" i="47"/>
  <c r="C4060" i="47"/>
  <c r="C4061" i="47"/>
  <c r="C4062" i="47"/>
  <c r="C4063" i="47"/>
  <c r="C4064" i="47"/>
  <c r="C4065" i="47"/>
  <c r="C4066" i="47"/>
  <c r="C4067" i="47"/>
  <c r="C4068" i="47"/>
  <c r="C4069" i="47"/>
  <c r="C4070" i="47"/>
  <c r="C4071" i="47"/>
  <c r="C4072" i="47"/>
  <c r="C4073" i="47"/>
  <c r="C4074" i="47"/>
  <c r="C4075" i="47"/>
  <c r="C4076" i="47"/>
  <c r="C4077" i="47"/>
  <c r="C4078" i="47"/>
  <c r="C4079" i="47"/>
  <c r="C4080" i="47"/>
  <c r="C4081" i="47"/>
  <c r="C4082" i="47"/>
  <c r="C4083" i="47"/>
  <c r="C4084" i="47"/>
  <c r="C4085" i="47"/>
  <c r="C4086" i="47"/>
  <c r="C4087" i="47"/>
  <c r="C4088" i="47"/>
  <c r="C4089" i="47"/>
  <c r="C4090" i="47"/>
  <c r="C4091" i="47"/>
  <c r="C4092" i="47"/>
  <c r="C4093" i="47"/>
  <c r="C4094" i="47"/>
  <c r="C4095" i="47"/>
  <c r="C4096" i="47"/>
  <c r="C4097" i="47"/>
  <c r="C4098" i="47"/>
  <c r="C4099" i="47"/>
  <c r="C4100" i="47"/>
  <c r="C4101" i="47"/>
  <c r="C4102" i="47"/>
  <c r="C4103" i="47"/>
  <c r="C4104" i="47"/>
  <c r="C4105" i="47"/>
  <c r="C4106" i="47"/>
  <c r="C4107" i="47"/>
  <c r="C4108" i="47"/>
  <c r="C4109" i="47"/>
  <c r="C4110" i="47"/>
  <c r="C4111" i="47"/>
  <c r="C4112" i="47"/>
  <c r="C4113" i="47"/>
  <c r="C4114" i="47"/>
  <c r="C4115" i="47"/>
  <c r="C4116" i="47"/>
  <c r="C4117" i="47"/>
  <c r="C4118" i="47"/>
  <c r="C4119" i="47"/>
  <c r="C4120" i="47"/>
  <c r="C4121" i="47"/>
  <c r="C4122" i="47"/>
  <c r="C4123" i="47"/>
  <c r="C4124" i="47"/>
  <c r="C4125" i="47"/>
  <c r="C4126" i="47"/>
  <c r="C4127" i="47"/>
  <c r="C4128" i="47"/>
  <c r="C4129" i="47"/>
  <c r="C4130" i="47"/>
  <c r="C4131" i="47"/>
  <c r="C4132" i="47"/>
  <c r="C4133" i="47"/>
  <c r="C4134" i="47"/>
  <c r="C4135" i="47"/>
  <c r="C4136" i="47"/>
  <c r="C4137" i="47"/>
  <c r="C4138" i="47"/>
  <c r="C4139" i="47"/>
  <c r="C4140" i="47"/>
  <c r="C4141" i="47"/>
  <c r="C4142" i="47"/>
  <c r="C4143" i="47"/>
  <c r="C4144" i="47"/>
  <c r="C4145" i="47"/>
  <c r="C4146" i="47"/>
  <c r="C4147" i="47"/>
  <c r="C4148" i="47"/>
  <c r="C4149" i="47"/>
  <c r="C4150" i="47"/>
  <c r="C4151" i="47"/>
  <c r="C4152" i="47"/>
  <c r="C4153" i="47"/>
  <c r="C4154" i="47"/>
  <c r="C4155" i="47"/>
  <c r="C4156" i="47"/>
  <c r="C4157" i="47"/>
  <c r="C4158" i="47"/>
  <c r="C4159" i="47"/>
  <c r="C4160" i="47"/>
  <c r="C4161" i="47"/>
  <c r="C4162" i="47"/>
  <c r="C4163" i="47"/>
  <c r="C4164" i="47"/>
  <c r="C4165" i="47"/>
  <c r="C4166" i="47"/>
  <c r="C4167" i="47"/>
  <c r="C4168" i="47"/>
  <c r="C4169" i="47"/>
  <c r="C4170" i="47"/>
  <c r="C4171" i="47"/>
  <c r="C4172" i="47"/>
  <c r="C4173" i="47"/>
  <c r="C4174" i="47"/>
  <c r="C4175" i="47"/>
  <c r="C4176" i="47"/>
  <c r="C4177" i="47"/>
  <c r="C4178" i="47"/>
  <c r="C4179" i="47"/>
  <c r="C4180" i="47"/>
  <c r="C4181" i="47"/>
  <c r="C4182" i="47"/>
  <c r="C4183" i="47"/>
  <c r="C4184" i="47"/>
  <c r="C4185" i="47"/>
  <c r="C4186" i="47"/>
  <c r="C4187" i="47"/>
  <c r="C4188" i="47"/>
  <c r="C4189" i="47"/>
  <c r="C4190" i="47"/>
  <c r="C4191" i="47"/>
  <c r="C4192" i="47"/>
  <c r="C4193" i="47"/>
  <c r="C4194" i="47"/>
  <c r="C4195" i="47"/>
  <c r="C4196" i="47"/>
  <c r="C4197" i="47"/>
  <c r="C4198" i="47"/>
  <c r="C4199" i="47"/>
  <c r="C4200" i="47"/>
  <c r="C4201" i="47"/>
  <c r="C4202" i="47"/>
  <c r="C4203" i="47"/>
  <c r="C4204" i="47"/>
  <c r="C4205" i="47"/>
  <c r="C4206" i="47"/>
  <c r="C4207" i="47"/>
  <c r="C4208" i="47"/>
  <c r="C4209" i="47"/>
  <c r="C4210" i="47"/>
  <c r="C4211" i="47"/>
  <c r="C4212" i="47"/>
  <c r="C4213" i="47"/>
  <c r="C4214" i="47"/>
  <c r="C4215" i="47"/>
  <c r="C4216" i="47"/>
  <c r="C4217" i="47"/>
  <c r="C4218" i="47"/>
  <c r="C4219" i="47"/>
  <c r="C4220" i="47"/>
  <c r="C4221" i="47"/>
  <c r="C4222" i="47"/>
  <c r="C4223" i="47"/>
  <c r="C4224" i="47"/>
  <c r="C4225" i="47"/>
  <c r="C4226" i="47"/>
  <c r="C4227" i="47"/>
  <c r="C4228" i="47"/>
  <c r="C4229" i="47"/>
  <c r="C4230" i="47"/>
  <c r="C4231" i="47"/>
  <c r="C4232" i="47"/>
  <c r="C4233" i="47"/>
  <c r="C4234" i="47"/>
  <c r="C4235" i="47"/>
  <c r="C4236" i="47"/>
  <c r="C4237" i="47"/>
  <c r="C4238" i="47"/>
  <c r="C4239" i="47"/>
  <c r="C4240" i="47"/>
  <c r="C4241" i="47"/>
  <c r="C4242" i="47"/>
  <c r="C4243" i="47"/>
  <c r="C4244" i="47"/>
  <c r="C4245" i="47"/>
  <c r="C4246" i="47"/>
  <c r="C4247" i="47"/>
  <c r="C4248" i="47"/>
  <c r="C4249" i="47"/>
  <c r="C4250" i="47"/>
  <c r="C4251" i="47"/>
  <c r="C4252" i="47"/>
  <c r="C4253" i="47"/>
  <c r="C4254" i="47"/>
  <c r="C4255" i="47"/>
  <c r="C4256" i="47"/>
  <c r="C4257" i="47"/>
  <c r="C4258" i="47"/>
  <c r="C4259" i="47"/>
  <c r="C4260" i="47"/>
  <c r="C4261" i="47"/>
  <c r="C4262" i="47"/>
  <c r="C4263" i="47"/>
  <c r="C4264" i="47"/>
  <c r="C4265" i="47"/>
  <c r="C4266" i="47"/>
  <c r="C4267" i="47"/>
  <c r="C4268" i="47"/>
  <c r="C4269" i="47"/>
  <c r="C4270" i="47"/>
  <c r="C4271" i="47"/>
  <c r="C4272" i="47"/>
  <c r="C4273" i="47"/>
  <c r="C4274" i="47"/>
  <c r="C4275" i="47"/>
  <c r="C4276" i="47"/>
  <c r="C4277" i="47"/>
  <c r="C4278" i="47"/>
  <c r="C4279" i="47"/>
  <c r="C4280" i="47"/>
  <c r="C4281" i="47"/>
  <c r="C4282" i="47"/>
  <c r="C4283" i="47"/>
  <c r="C4284" i="47"/>
  <c r="C4285" i="47"/>
  <c r="C4286" i="47"/>
  <c r="C4287" i="47"/>
  <c r="C4288" i="47"/>
  <c r="C4289" i="47"/>
  <c r="C4290" i="47"/>
  <c r="C4291" i="47"/>
  <c r="C4292" i="47"/>
  <c r="C4293" i="47"/>
  <c r="C4294" i="47"/>
  <c r="C4295" i="47"/>
  <c r="C4296" i="47"/>
  <c r="C4297" i="47"/>
  <c r="C4298" i="47"/>
  <c r="C4299" i="47"/>
  <c r="C4300" i="47"/>
  <c r="C4301" i="47"/>
  <c r="C4302" i="47"/>
  <c r="C4303" i="47"/>
  <c r="C4304" i="47"/>
  <c r="C4305" i="47"/>
  <c r="C4306" i="47"/>
  <c r="C4307" i="47"/>
  <c r="C4308" i="47"/>
  <c r="C4309" i="47"/>
  <c r="C4310" i="47"/>
  <c r="C4311" i="47"/>
  <c r="C4312" i="47"/>
  <c r="C4313" i="47"/>
  <c r="C4314" i="47"/>
  <c r="C4315" i="47"/>
  <c r="C4316" i="47"/>
  <c r="C4317" i="47"/>
  <c r="C4318" i="47"/>
  <c r="C4319" i="47"/>
  <c r="C4320" i="47"/>
  <c r="C4321" i="47"/>
  <c r="C4322" i="47"/>
  <c r="C4323" i="47"/>
  <c r="C4324" i="47"/>
  <c r="C4325" i="47"/>
  <c r="C4326" i="47"/>
  <c r="C4327" i="47"/>
  <c r="C4328" i="47"/>
  <c r="C4329" i="47"/>
  <c r="C4330" i="47"/>
  <c r="C4331" i="47"/>
  <c r="C4332" i="47"/>
  <c r="C4333" i="47"/>
  <c r="C4334" i="47"/>
  <c r="C4335" i="47"/>
  <c r="C4336" i="47"/>
  <c r="C4337" i="47"/>
  <c r="C4338" i="47"/>
  <c r="C4339" i="47"/>
  <c r="C4340" i="47"/>
  <c r="C4341" i="47"/>
  <c r="C4342" i="47"/>
  <c r="C4343" i="47"/>
  <c r="C4344" i="47"/>
  <c r="C4345" i="47"/>
  <c r="C4346" i="47"/>
  <c r="C4347" i="47"/>
  <c r="C4348" i="47"/>
  <c r="C4349" i="47"/>
  <c r="C4350" i="47"/>
  <c r="C4351" i="47"/>
  <c r="C4352" i="47"/>
  <c r="C4353" i="47"/>
  <c r="C4354" i="47"/>
  <c r="C4355" i="47"/>
  <c r="C4356" i="47"/>
  <c r="C4357" i="47"/>
  <c r="C4358" i="47"/>
  <c r="C4359" i="47"/>
  <c r="C4360" i="47"/>
  <c r="C4361" i="47"/>
  <c r="C4362" i="47"/>
  <c r="C4363" i="47"/>
  <c r="C4364" i="47"/>
  <c r="C4365" i="47"/>
  <c r="C4366" i="47"/>
  <c r="C4367" i="47"/>
  <c r="C4368" i="47"/>
  <c r="C4369" i="47"/>
  <c r="C4370" i="47"/>
  <c r="C4371" i="47"/>
  <c r="C4372" i="47"/>
  <c r="C4373" i="47"/>
  <c r="C4374" i="47"/>
  <c r="C4375" i="47"/>
  <c r="C4376" i="47"/>
  <c r="C4377" i="47"/>
  <c r="C4378" i="47"/>
  <c r="C4379" i="47"/>
  <c r="C4380" i="47"/>
  <c r="C4381" i="47"/>
  <c r="C4382" i="47"/>
  <c r="C4383" i="47"/>
  <c r="C4384" i="47"/>
  <c r="C4385" i="47"/>
  <c r="C4386" i="47"/>
  <c r="C4387" i="47"/>
  <c r="C4388" i="47"/>
  <c r="C4389" i="47"/>
  <c r="C4390" i="47"/>
  <c r="C4391" i="47"/>
  <c r="C4392" i="47"/>
  <c r="C4393" i="47"/>
  <c r="C4394" i="47"/>
  <c r="C4395" i="47"/>
  <c r="C4396" i="47"/>
  <c r="C4397" i="47"/>
  <c r="C4398" i="47"/>
  <c r="C4399" i="47"/>
  <c r="C4400" i="47"/>
  <c r="C4401" i="47"/>
  <c r="C4402" i="47"/>
  <c r="C4403" i="47"/>
  <c r="C4404" i="47"/>
  <c r="C4405" i="47"/>
  <c r="C4406" i="47"/>
  <c r="C4407" i="47"/>
  <c r="C4408" i="47"/>
  <c r="C4409" i="47"/>
  <c r="C4410" i="47"/>
  <c r="C4411" i="47"/>
  <c r="C4412" i="47"/>
  <c r="C4413" i="47"/>
  <c r="C4414" i="47"/>
  <c r="C4415" i="47"/>
  <c r="C4416" i="47"/>
  <c r="C4417" i="47"/>
  <c r="C4418" i="47"/>
  <c r="C4419" i="47"/>
  <c r="C4420" i="47"/>
  <c r="C4421" i="47"/>
  <c r="C4422" i="47"/>
  <c r="C4423" i="47"/>
  <c r="C4424" i="47"/>
  <c r="C4425" i="47"/>
  <c r="C4426" i="47"/>
  <c r="C4427" i="47"/>
  <c r="C4428" i="47"/>
  <c r="C4429" i="47"/>
  <c r="C4430" i="47"/>
  <c r="C4431" i="47"/>
  <c r="C4432" i="47"/>
  <c r="C4433" i="47"/>
  <c r="C4434" i="47"/>
  <c r="C4435" i="47"/>
  <c r="C4436" i="47"/>
  <c r="C4437" i="47"/>
  <c r="C4438" i="47"/>
  <c r="C4439" i="47"/>
  <c r="C4440" i="47"/>
  <c r="C4441" i="47"/>
  <c r="C4442" i="47"/>
  <c r="C4443" i="47"/>
  <c r="C4444" i="47"/>
  <c r="C4445" i="47"/>
  <c r="C4446" i="47"/>
  <c r="C4447" i="47"/>
  <c r="C4448" i="47"/>
  <c r="C4449" i="47"/>
  <c r="C4450" i="47"/>
  <c r="C4451" i="47"/>
  <c r="C4452" i="47"/>
  <c r="C4453" i="47"/>
  <c r="C4454" i="47"/>
  <c r="C4455" i="47"/>
  <c r="C4456" i="47"/>
  <c r="C4457" i="47"/>
  <c r="C4458" i="47"/>
  <c r="C4459" i="47"/>
  <c r="C4460" i="47"/>
  <c r="C4461" i="47"/>
  <c r="C4462" i="47"/>
  <c r="C4463" i="47"/>
  <c r="C4464" i="47"/>
  <c r="C4465" i="47"/>
  <c r="C4466" i="47"/>
  <c r="C4467" i="47"/>
  <c r="C4468" i="47"/>
  <c r="C4469" i="47"/>
  <c r="C4470" i="47"/>
  <c r="C4471" i="47"/>
  <c r="C4472" i="47"/>
  <c r="C4473" i="47"/>
  <c r="C4474" i="47"/>
  <c r="C4475" i="47"/>
  <c r="C4476" i="47"/>
  <c r="C4477" i="47"/>
  <c r="C4478" i="47"/>
  <c r="C4479" i="47"/>
  <c r="C4480" i="47"/>
  <c r="C4481" i="47"/>
  <c r="C4482" i="47"/>
  <c r="C4483" i="47"/>
  <c r="C4484" i="47"/>
  <c r="C4485" i="47"/>
  <c r="C4486" i="47"/>
  <c r="C4487" i="47"/>
  <c r="C4488" i="47"/>
  <c r="C4489" i="47"/>
  <c r="C4490" i="47"/>
  <c r="C4491" i="47"/>
  <c r="C4492" i="47"/>
  <c r="C4493" i="47"/>
  <c r="C4494" i="47"/>
  <c r="C4495" i="47"/>
  <c r="C4496" i="47"/>
  <c r="C4497" i="47"/>
  <c r="C4498" i="47"/>
  <c r="C4499" i="47"/>
  <c r="C4500" i="47"/>
  <c r="C4501" i="47"/>
  <c r="C4502" i="47"/>
  <c r="C4503" i="47"/>
  <c r="C4504" i="47"/>
  <c r="C4505" i="47"/>
  <c r="C4506" i="47"/>
  <c r="C4507" i="47"/>
  <c r="C4508" i="47"/>
  <c r="C4509" i="47"/>
  <c r="C4510" i="47"/>
  <c r="C4511" i="47"/>
  <c r="C4512" i="47"/>
  <c r="C4513" i="47"/>
  <c r="C4514" i="47"/>
  <c r="C4515" i="47"/>
  <c r="C4516" i="47"/>
  <c r="C4517" i="47"/>
  <c r="C4518" i="47"/>
  <c r="C4519" i="47"/>
  <c r="C4520" i="47"/>
  <c r="C4521" i="47"/>
  <c r="C4522" i="47"/>
  <c r="C4523" i="47"/>
  <c r="C4524" i="47"/>
  <c r="C4525" i="47"/>
  <c r="C4526" i="47"/>
  <c r="C4527" i="47"/>
  <c r="C4528" i="47"/>
  <c r="C4529" i="47"/>
  <c r="C4530" i="47"/>
  <c r="C4531" i="47"/>
  <c r="C4532" i="47"/>
  <c r="C4533" i="47"/>
  <c r="C4534" i="47"/>
  <c r="C4535" i="47"/>
  <c r="C4536" i="47"/>
  <c r="C4537" i="47"/>
  <c r="C4538" i="47"/>
  <c r="C4539" i="47"/>
  <c r="C4540" i="47"/>
  <c r="C4541" i="47"/>
  <c r="C4542" i="47"/>
  <c r="C4543" i="47"/>
  <c r="C4544" i="47"/>
  <c r="C4545" i="47"/>
  <c r="C4546" i="47"/>
  <c r="C4547" i="47"/>
  <c r="C4548" i="47"/>
  <c r="C4549" i="47"/>
  <c r="C4550" i="47"/>
  <c r="C4551" i="47"/>
  <c r="C4552" i="47"/>
  <c r="C4553" i="47"/>
  <c r="C4554" i="47"/>
  <c r="C4555" i="47"/>
  <c r="C4556" i="47"/>
  <c r="C4557" i="47"/>
  <c r="C4558" i="47"/>
  <c r="C4559" i="47"/>
  <c r="C4560" i="47"/>
  <c r="C4561" i="47"/>
  <c r="C4562" i="47"/>
  <c r="C4563" i="47"/>
  <c r="C4564" i="47"/>
  <c r="C4565" i="47"/>
  <c r="C4566" i="47"/>
  <c r="C4567" i="47"/>
  <c r="C4568" i="47"/>
  <c r="C4569" i="47"/>
  <c r="C4570" i="47"/>
  <c r="C4571" i="47"/>
  <c r="C4572" i="47"/>
  <c r="C4573" i="47"/>
  <c r="C4574" i="47"/>
  <c r="C4575" i="47"/>
  <c r="C4576" i="47"/>
  <c r="C4577" i="47"/>
  <c r="C4578" i="47"/>
  <c r="C4579" i="47"/>
  <c r="C4580" i="47"/>
  <c r="C4581" i="47"/>
  <c r="C4582" i="47"/>
  <c r="C4583" i="47"/>
  <c r="C4584" i="47"/>
  <c r="C4585" i="47"/>
  <c r="C4586" i="47"/>
  <c r="C4587" i="47"/>
  <c r="C4588" i="47"/>
  <c r="C4589" i="47"/>
  <c r="C4590" i="47"/>
  <c r="C4591" i="47"/>
  <c r="C4592" i="47"/>
  <c r="C4593" i="47"/>
  <c r="C4594" i="47"/>
  <c r="C4595" i="47"/>
  <c r="C4596" i="47"/>
  <c r="C4597" i="47"/>
  <c r="C4598" i="47"/>
  <c r="C4599" i="47"/>
  <c r="C4600" i="47"/>
  <c r="C4601" i="47"/>
  <c r="C4602" i="47"/>
  <c r="C4603" i="47"/>
  <c r="C4604" i="47"/>
  <c r="C4605" i="47"/>
  <c r="C4606" i="47"/>
  <c r="C4607" i="47"/>
  <c r="C4608" i="47"/>
  <c r="C4609" i="47"/>
  <c r="C4610" i="47"/>
  <c r="C4611" i="47"/>
  <c r="C4612" i="47"/>
  <c r="C4613" i="47"/>
  <c r="C4614" i="47"/>
  <c r="C4615" i="47"/>
  <c r="C4616" i="47"/>
  <c r="C4617" i="47"/>
  <c r="C4618" i="47"/>
  <c r="C4619" i="47"/>
  <c r="C4620" i="47"/>
  <c r="C4621" i="47"/>
  <c r="C4622" i="47"/>
  <c r="C4623" i="47"/>
  <c r="C4624" i="47"/>
  <c r="C4625" i="47"/>
  <c r="C4626" i="47"/>
  <c r="C4627" i="47"/>
  <c r="C4628" i="47"/>
  <c r="C4629" i="47"/>
  <c r="C4630" i="47"/>
  <c r="C4631" i="47"/>
  <c r="C4632" i="47"/>
  <c r="C4633" i="47"/>
  <c r="C4634" i="47"/>
  <c r="C4635" i="47"/>
  <c r="C4636" i="47"/>
  <c r="C4637" i="47"/>
  <c r="C4638" i="47"/>
  <c r="C4639" i="47"/>
  <c r="C4640" i="47"/>
  <c r="C4641" i="47"/>
  <c r="C4642" i="47"/>
  <c r="C4643" i="47"/>
  <c r="C4644" i="47"/>
  <c r="C4645" i="47"/>
  <c r="C4646" i="47"/>
  <c r="C4647" i="47"/>
  <c r="C4648" i="47"/>
  <c r="C4649" i="47"/>
  <c r="C4650" i="47"/>
  <c r="C4651" i="47"/>
  <c r="C4652" i="47"/>
  <c r="C4653" i="47"/>
  <c r="C4654" i="47"/>
  <c r="C4655" i="47"/>
  <c r="C4656" i="47"/>
  <c r="C4657" i="47"/>
  <c r="C4658" i="47"/>
  <c r="C4659" i="47"/>
  <c r="C4660" i="47"/>
  <c r="C4661" i="47"/>
  <c r="C4662" i="47"/>
  <c r="C4663" i="47"/>
  <c r="C4664" i="47"/>
  <c r="C4665" i="47"/>
  <c r="C4666" i="47"/>
  <c r="C4667" i="47"/>
  <c r="C4668" i="47"/>
  <c r="C4669" i="47"/>
  <c r="C4670" i="47"/>
  <c r="C4671" i="47"/>
  <c r="C4672" i="47"/>
  <c r="C4673" i="47"/>
  <c r="C4674" i="47"/>
  <c r="C4675" i="47"/>
  <c r="C4676" i="47"/>
  <c r="C4677" i="47"/>
  <c r="C4678" i="47"/>
  <c r="C4679" i="47"/>
  <c r="C4680" i="47"/>
  <c r="C4681" i="47"/>
  <c r="C4682" i="47"/>
  <c r="C4683" i="47"/>
  <c r="C4684" i="47"/>
  <c r="C4685" i="47"/>
  <c r="C4686" i="47"/>
  <c r="C4687" i="47"/>
  <c r="C4688" i="47"/>
  <c r="C4689" i="47"/>
  <c r="C4690" i="47"/>
  <c r="C4691" i="47"/>
  <c r="C4692" i="47"/>
  <c r="C4693" i="47"/>
  <c r="C4694" i="47"/>
  <c r="C4695" i="47"/>
  <c r="C4696" i="47"/>
  <c r="C4697" i="47"/>
  <c r="C4698" i="47"/>
  <c r="C4699" i="47"/>
  <c r="C4700" i="47"/>
  <c r="C4701" i="47"/>
  <c r="C4702" i="47"/>
  <c r="C4703" i="47"/>
  <c r="C4704" i="47"/>
  <c r="C4705" i="47"/>
  <c r="C4706" i="47"/>
  <c r="C4707" i="47"/>
  <c r="C4708" i="47"/>
  <c r="C4709" i="47"/>
  <c r="C4710" i="47"/>
  <c r="C4711" i="47"/>
  <c r="C4712" i="47"/>
  <c r="C4713" i="47"/>
  <c r="C4714" i="47"/>
  <c r="C4715" i="47"/>
  <c r="C4716" i="47"/>
  <c r="C4717" i="47"/>
  <c r="C4718" i="47"/>
  <c r="C4719" i="47"/>
  <c r="C4720" i="47"/>
  <c r="C4721" i="47"/>
  <c r="C4722" i="47"/>
  <c r="C4723" i="47"/>
  <c r="C4724" i="47"/>
  <c r="C4725" i="47"/>
  <c r="C4726" i="47"/>
  <c r="C4727" i="47"/>
  <c r="C4728" i="47"/>
  <c r="C4729" i="47"/>
  <c r="C4730" i="47"/>
  <c r="C4731" i="47"/>
  <c r="C4732" i="47"/>
  <c r="C4733" i="47"/>
  <c r="C4734" i="47"/>
  <c r="C4735" i="47"/>
  <c r="C4736" i="47"/>
  <c r="C4737" i="47"/>
  <c r="C4738" i="47"/>
  <c r="C4739" i="47"/>
  <c r="C4740" i="47"/>
  <c r="C4741" i="47"/>
  <c r="C4742" i="47"/>
  <c r="C4743" i="47"/>
  <c r="C4744" i="47"/>
  <c r="C4745" i="47"/>
  <c r="C4746" i="47"/>
  <c r="C4747" i="47"/>
  <c r="C4748" i="47"/>
  <c r="C4749" i="47"/>
  <c r="C4750" i="47"/>
  <c r="C4751" i="47"/>
  <c r="C4752" i="47"/>
  <c r="C4753" i="47"/>
  <c r="C4754" i="47"/>
  <c r="C4755" i="47"/>
  <c r="C4756" i="47"/>
  <c r="C4757" i="47"/>
  <c r="C4758" i="47"/>
  <c r="C4759" i="47"/>
  <c r="C4760" i="47"/>
  <c r="C4761" i="47"/>
  <c r="C4762" i="47"/>
  <c r="C4763" i="47"/>
  <c r="C4764" i="47"/>
  <c r="C4765" i="47"/>
  <c r="C4766" i="47"/>
  <c r="C4767" i="47"/>
  <c r="C4768" i="47"/>
  <c r="C4769" i="47"/>
  <c r="C4770" i="47"/>
  <c r="C4771" i="47"/>
  <c r="C4772" i="47"/>
  <c r="C4773" i="47"/>
  <c r="C4774" i="47"/>
  <c r="C4775" i="47"/>
  <c r="C4776" i="47"/>
  <c r="C4777" i="47"/>
  <c r="C4778" i="47"/>
  <c r="C4779" i="47"/>
  <c r="C4780" i="47"/>
  <c r="C4781" i="47"/>
  <c r="C4782" i="47"/>
  <c r="C4783" i="47"/>
  <c r="C4784" i="47"/>
  <c r="C4785" i="47"/>
  <c r="C4786" i="47"/>
  <c r="C4787" i="47"/>
  <c r="C4788" i="47"/>
  <c r="C4789" i="47"/>
  <c r="C4790" i="47"/>
  <c r="C4791" i="47"/>
  <c r="C4792" i="47"/>
  <c r="C4793" i="47"/>
  <c r="C4794" i="47"/>
  <c r="C4795" i="47"/>
  <c r="C4796" i="47"/>
  <c r="C4797" i="47"/>
  <c r="C4798" i="47"/>
  <c r="C4799" i="47"/>
  <c r="C4800" i="47"/>
  <c r="C4801" i="47"/>
  <c r="C4802" i="47"/>
  <c r="C4803" i="47"/>
  <c r="C4804" i="47"/>
  <c r="C4805" i="47"/>
  <c r="C4806" i="47"/>
  <c r="C4807" i="47"/>
  <c r="C4808" i="47"/>
  <c r="C4809" i="47"/>
  <c r="C4810" i="47"/>
  <c r="C4811" i="47"/>
  <c r="C4812" i="47"/>
  <c r="C4813" i="47"/>
  <c r="C4814" i="47"/>
  <c r="C4815" i="47"/>
  <c r="C4816" i="47"/>
  <c r="C4817" i="47"/>
  <c r="C4818" i="47"/>
  <c r="C4819" i="47"/>
  <c r="C4820" i="47"/>
  <c r="C4821" i="47"/>
  <c r="C4822" i="47"/>
  <c r="C4823" i="47"/>
  <c r="C4824" i="47"/>
  <c r="C4825" i="47"/>
  <c r="C4826" i="47"/>
  <c r="C4827" i="47"/>
  <c r="C4828" i="47"/>
  <c r="C4829" i="47"/>
  <c r="C4830" i="47"/>
  <c r="C4831" i="47"/>
  <c r="C4832" i="47"/>
  <c r="C4833" i="47"/>
  <c r="C4834" i="47"/>
  <c r="C4835" i="47"/>
  <c r="C4836" i="47"/>
  <c r="C4837" i="47"/>
  <c r="C4838" i="47"/>
  <c r="C4839" i="47"/>
  <c r="C4840" i="47"/>
  <c r="C4841" i="47"/>
  <c r="C4842" i="47"/>
  <c r="C4843" i="47"/>
  <c r="C4844" i="47"/>
  <c r="C4845" i="47"/>
  <c r="C4846" i="47"/>
  <c r="C4847" i="47"/>
  <c r="C4848" i="47"/>
  <c r="C4849" i="47"/>
  <c r="C4850" i="47"/>
  <c r="C4851" i="47"/>
  <c r="C4852" i="47"/>
  <c r="C4853" i="47"/>
  <c r="C4854" i="47"/>
  <c r="C4855" i="47"/>
  <c r="C4856" i="47"/>
  <c r="C4857" i="47"/>
  <c r="C4858" i="47"/>
  <c r="C4859" i="47"/>
  <c r="C4860" i="47"/>
  <c r="C4861" i="47"/>
  <c r="C4862" i="47"/>
  <c r="C4863" i="47"/>
  <c r="C4864" i="47"/>
  <c r="C4865" i="47"/>
  <c r="C4866" i="47"/>
  <c r="C4867" i="47"/>
  <c r="C4868" i="47"/>
  <c r="C4869" i="47"/>
  <c r="C4870" i="47"/>
  <c r="C4871" i="47"/>
  <c r="C4872" i="47"/>
  <c r="C4873" i="47"/>
  <c r="C4874" i="47"/>
  <c r="C4875" i="47"/>
  <c r="C4876" i="47"/>
  <c r="C4877" i="47"/>
  <c r="C4878" i="47"/>
  <c r="C4879" i="47"/>
  <c r="C4880" i="47"/>
  <c r="C4881" i="47"/>
  <c r="C4882" i="47"/>
  <c r="C4883" i="47"/>
  <c r="C4884" i="47"/>
  <c r="C4885" i="47"/>
  <c r="C4886" i="47"/>
  <c r="C4887" i="47"/>
  <c r="C4888" i="47"/>
  <c r="C4889" i="47"/>
  <c r="C4890" i="47"/>
  <c r="C4891" i="47"/>
  <c r="C4892" i="47"/>
  <c r="C4893" i="47"/>
  <c r="C4894" i="47"/>
  <c r="C4895" i="47"/>
  <c r="C4896" i="47"/>
  <c r="C4897" i="47"/>
  <c r="C4898" i="47"/>
  <c r="C4899" i="47"/>
  <c r="C4900" i="47"/>
  <c r="C4901" i="47"/>
  <c r="C4902" i="47"/>
  <c r="C4903" i="47"/>
  <c r="C4904" i="47"/>
  <c r="C4905" i="47"/>
  <c r="C4906" i="47"/>
  <c r="C4907" i="47"/>
  <c r="C4908" i="47"/>
  <c r="C4909" i="47"/>
  <c r="C4910" i="47"/>
  <c r="C4911" i="47"/>
  <c r="C4912" i="47"/>
  <c r="C4913" i="47"/>
  <c r="C4914" i="47"/>
  <c r="C4915" i="47"/>
  <c r="C4916" i="47"/>
  <c r="C4917" i="47"/>
  <c r="C4918" i="47"/>
  <c r="C4919" i="47"/>
  <c r="C4920" i="47"/>
  <c r="C4921" i="47"/>
  <c r="C4922" i="47"/>
  <c r="C4923" i="47"/>
  <c r="C4924" i="47"/>
  <c r="C4925" i="47"/>
  <c r="C4926" i="47"/>
  <c r="C4927" i="47"/>
  <c r="C4928" i="47"/>
  <c r="C4929" i="47"/>
  <c r="C4930" i="47"/>
  <c r="C4931" i="47"/>
  <c r="C4932" i="47"/>
  <c r="C4933" i="47"/>
  <c r="C4934" i="47"/>
  <c r="C4935" i="47"/>
  <c r="C4936" i="47"/>
  <c r="C4937" i="47"/>
  <c r="C4938" i="47"/>
  <c r="C4939" i="47"/>
  <c r="C4940" i="47"/>
  <c r="C4941" i="47"/>
  <c r="C4942" i="47"/>
  <c r="C4943" i="47"/>
  <c r="C4944" i="47"/>
  <c r="C4945" i="47"/>
  <c r="C4946" i="47"/>
  <c r="C4947" i="47"/>
  <c r="C4948" i="47"/>
  <c r="C4949" i="47"/>
  <c r="C4950" i="47"/>
  <c r="C4951" i="47"/>
  <c r="C4952" i="47"/>
  <c r="C4953" i="47"/>
  <c r="C4954" i="47"/>
  <c r="C4955" i="47"/>
  <c r="C4956" i="47"/>
  <c r="C4957" i="47"/>
  <c r="C4958" i="47"/>
  <c r="C4959" i="47"/>
  <c r="C4960" i="47"/>
  <c r="C4961" i="47"/>
  <c r="C4962" i="47"/>
  <c r="C4963" i="47"/>
  <c r="C4964" i="47"/>
  <c r="C4965" i="47"/>
  <c r="C4966" i="47"/>
  <c r="C4967" i="47"/>
  <c r="C4968" i="47"/>
  <c r="C4969" i="47"/>
  <c r="C4970" i="47"/>
  <c r="C4971" i="47"/>
  <c r="C4972" i="47"/>
  <c r="C4973" i="47"/>
  <c r="C4974" i="47"/>
  <c r="C4975" i="47"/>
  <c r="C4976" i="47"/>
  <c r="C4977" i="47"/>
  <c r="C4978" i="47"/>
  <c r="C4979" i="47"/>
  <c r="C4980" i="47"/>
  <c r="C4981" i="47"/>
  <c r="C4982" i="47"/>
  <c r="C4983" i="47"/>
  <c r="C4984" i="47"/>
  <c r="C4985" i="47"/>
  <c r="C4986" i="47"/>
  <c r="C4987" i="47"/>
  <c r="C4988" i="47"/>
  <c r="C4989" i="47"/>
  <c r="C4990" i="47"/>
  <c r="C4991" i="47"/>
  <c r="C4992" i="47"/>
  <c r="C4993" i="47"/>
  <c r="C4994" i="47"/>
  <c r="C4995" i="47"/>
  <c r="C4996" i="47"/>
  <c r="C4997" i="47"/>
  <c r="C4998" i="47"/>
  <c r="C4999" i="47"/>
  <c r="C5000" i="47"/>
  <c r="C5001" i="47"/>
  <c r="C5002" i="47"/>
  <c r="C5003" i="47"/>
  <c r="C5004" i="47"/>
  <c r="C5005" i="47"/>
  <c r="C5006" i="47"/>
  <c r="C5007" i="47"/>
  <c r="C5008" i="47"/>
  <c r="C5009" i="47"/>
  <c r="C5010" i="47"/>
  <c r="C5011" i="47"/>
  <c r="C5012" i="47"/>
  <c r="C5013" i="47"/>
  <c r="C5014" i="47"/>
  <c r="C5015" i="47"/>
  <c r="C5016" i="47"/>
  <c r="C5017" i="47"/>
  <c r="C5018" i="47"/>
  <c r="C5019" i="47"/>
  <c r="C5020" i="47"/>
  <c r="C5021" i="47"/>
  <c r="C5022" i="47"/>
  <c r="C5023" i="47"/>
  <c r="C5024" i="47"/>
  <c r="C5025" i="47"/>
  <c r="C5026" i="47"/>
  <c r="C5027" i="47"/>
  <c r="C5028" i="47"/>
  <c r="C5029" i="47"/>
  <c r="C5030" i="47"/>
  <c r="C5031" i="47"/>
  <c r="C5032" i="47"/>
  <c r="C5033" i="47"/>
  <c r="C5034" i="47"/>
  <c r="C5035" i="47"/>
  <c r="C5036" i="47"/>
  <c r="C5037" i="47"/>
  <c r="C5038" i="47"/>
  <c r="C5039" i="47"/>
  <c r="C5040" i="47"/>
  <c r="C5041" i="47"/>
  <c r="C5042" i="47"/>
  <c r="C5043" i="47"/>
  <c r="C5044" i="47"/>
  <c r="C5045" i="47"/>
  <c r="C5046" i="47"/>
  <c r="C5047" i="47"/>
  <c r="C5048" i="47"/>
  <c r="C5049" i="47"/>
  <c r="C5050" i="47"/>
  <c r="C5051" i="47"/>
  <c r="C5052" i="47"/>
  <c r="C5053" i="47"/>
  <c r="C5054" i="47"/>
  <c r="C5055" i="47"/>
  <c r="C5056" i="47"/>
  <c r="C5057" i="47"/>
  <c r="C5058" i="47"/>
  <c r="C5059" i="47"/>
  <c r="C5060" i="47"/>
  <c r="C5061" i="47"/>
  <c r="C5062" i="47"/>
  <c r="C5063" i="47"/>
  <c r="C5064" i="47"/>
  <c r="C5065" i="47"/>
  <c r="C5066" i="47"/>
  <c r="C5067" i="47"/>
  <c r="C5068" i="47"/>
  <c r="C5069" i="47"/>
  <c r="C5070" i="47"/>
  <c r="C5071" i="47"/>
  <c r="C5072" i="47"/>
  <c r="C5073" i="47"/>
  <c r="C5074" i="47"/>
  <c r="C5075" i="47"/>
  <c r="C5076" i="47"/>
  <c r="C5077" i="47"/>
  <c r="C5078" i="47"/>
  <c r="C5079" i="47"/>
  <c r="C5080" i="47"/>
  <c r="C5081" i="47"/>
  <c r="C5082" i="47"/>
  <c r="C5083" i="47"/>
  <c r="C5084" i="47"/>
  <c r="C5085" i="47"/>
  <c r="C5086" i="47"/>
  <c r="C5087" i="47"/>
  <c r="C5088" i="47"/>
  <c r="C5089" i="47"/>
  <c r="C5090" i="47"/>
  <c r="C5091" i="47"/>
  <c r="C5092" i="47"/>
  <c r="C5093" i="47"/>
  <c r="C5094" i="47"/>
  <c r="C5095" i="47"/>
  <c r="C5096" i="47"/>
  <c r="C5097" i="47"/>
  <c r="C5098" i="47"/>
  <c r="C5099" i="47"/>
  <c r="C5100" i="47"/>
  <c r="C5101" i="47"/>
  <c r="C5102" i="47"/>
  <c r="C5103" i="47"/>
  <c r="C5104" i="47"/>
  <c r="C5105" i="47"/>
  <c r="C5106" i="47"/>
  <c r="C5107" i="47"/>
  <c r="C5108" i="47"/>
  <c r="C5109" i="47"/>
  <c r="C5110" i="47"/>
  <c r="C5111" i="47"/>
  <c r="C5112" i="47"/>
  <c r="C5113" i="47"/>
  <c r="C5114" i="47"/>
  <c r="C5115" i="47"/>
  <c r="C5116" i="47"/>
  <c r="C5117" i="47"/>
  <c r="C5118" i="47"/>
  <c r="C5119" i="47"/>
  <c r="C5120" i="47"/>
  <c r="C5121" i="47"/>
  <c r="C5122" i="47"/>
  <c r="C5123" i="47"/>
  <c r="C5124" i="47"/>
  <c r="C5125" i="47"/>
  <c r="C5126" i="47"/>
  <c r="C5127" i="47"/>
  <c r="C5128" i="47"/>
  <c r="C5129" i="47"/>
  <c r="C5130" i="47"/>
  <c r="C5131" i="47"/>
  <c r="C5132" i="47"/>
  <c r="C5133" i="47"/>
  <c r="C5134" i="47"/>
  <c r="C5135" i="47"/>
  <c r="C5136" i="47"/>
  <c r="C5137" i="47"/>
  <c r="C5138" i="47"/>
  <c r="C5139" i="47"/>
  <c r="C5140" i="47"/>
  <c r="C5141" i="47"/>
  <c r="C5142" i="47"/>
  <c r="C5143" i="47"/>
  <c r="C5144" i="47"/>
  <c r="C5145" i="47"/>
  <c r="C5146" i="47"/>
  <c r="C5147" i="47"/>
  <c r="C5148" i="47"/>
  <c r="C5149" i="47"/>
  <c r="C5150" i="47"/>
  <c r="C5151" i="47"/>
  <c r="C5152" i="47"/>
  <c r="C5153" i="47"/>
  <c r="C5154" i="47"/>
  <c r="C5155" i="47"/>
  <c r="C5156" i="47"/>
  <c r="C5157" i="47"/>
  <c r="C5158" i="47"/>
  <c r="C5159" i="47"/>
  <c r="C5160" i="47"/>
  <c r="C5161" i="47"/>
  <c r="C5162" i="47"/>
  <c r="C5163" i="47"/>
  <c r="C5164" i="47"/>
  <c r="C5165" i="47"/>
  <c r="C5166" i="47"/>
  <c r="C5167" i="47"/>
  <c r="C5168" i="47"/>
  <c r="C5169" i="47"/>
  <c r="C5170" i="47"/>
  <c r="C5171" i="47"/>
  <c r="C5172" i="47"/>
  <c r="C5173" i="47"/>
  <c r="C5174" i="47"/>
  <c r="C5175" i="47"/>
  <c r="C5176" i="47"/>
  <c r="C5177" i="47"/>
  <c r="C5178" i="47"/>
  <c r="C5179" i="47"/>
  <c r="C5180" i="47"/>
  <c r="C5181" i="47"/>
  <c r="C5182" i="47"/>
  <c r="C5183" i="47"/>
  <c r="C5184" i="47"/>
  <c r="C5185" i="47"/>
  <c r="C5186" i="47"/>
  <c r="C5187" i="47"/>
  <c r="C5188" i="47"/>
  <c r="C5189" i="47"/>
  <c r="C5190" i="47"/>
  <c r="C5191" i="47"/>
  <c r="C5192" i="47"/>
  <c r="C5193" i="47"/>
  <c r="C5194" i="47"/>
  <c r="C5195" i="47"/>
  <c r="C5196" i="47"/>
  <c r="C5197" i="47"/>
  <c r="C5198" i="47"/>
  <c r="C5199" i="47"/>
  <c r="C5200" i="47"/>
  <c r="C5201" i="47"/>
  <c r="C5202" i="47"/>
  <c r="C5203" i="47"/>
  <c r="C5204" i="47"/>
  <c r="C5205" i="47"/>
  <c r="C5206" i="47"/>
  <c r="C5207" i="47"/>
  <c r="C5208" i="47"/>
  <c r="C5209" i="47"/>
  <c r="C5210" i="47"/>
  <c r="C5211" i="47"/>
  <c r="C5212" i="47"/>
  <c r="C5213" i="47"/>
  <c r="C5214" i="47"/>
  <c r="C5215" i="47"/>
  <c r="C5216" i="47"/>
  <c r="C5217" i="47"/>
  <c r="C5218" i="47"/>
  <c r="C5219" i="47"/>
  <c r="C5220" i="47"/>
  <c r="C5221" i="47"/>
  <c r="C5222" i="47"/>
  <c r="C5223" i="47"/>
  <c r="C5224" i="47"/>
  <c r="C5225" i="47"/>
  <c r="C5226" i="47"/>
  <c r="C5227" i="47"/>
  <c r="C5228" i="47"/>
  <c r="C5229" i="47"/>
  <c r="C5230" i="47"/>
  <c r="C5231" i="47"/>
  <c r="C5232" i="47"/>
  <c r="C5233" i="47"/>
  <c r="C5234" i="47"/>
  <c r="C5235" i="47"/>
  <c r="C5236" i="47"/>
  <c r="C5237" i="47"/>
  <c r="C5238" i="47"/>
  <c r="C5239" i="47"/>
  <c r="C5240" i="47"/>
  <c r="C5241" i="47"/>
  <c r="C5242" i="47"/>
  <c r="C5243" i="47"/>
  <c r="C5244" i="47"/>
  <c r="C5245" i="47"/>
  <c r="C5246" i="47"/>
  <c r="C5247" i="47"/>
  <c r="C5248" i="47"/>
  <c r="C5249" i="47"/>
  <c r="C5250" i="47"/>
  <c r="C5251" i="47"/>
  <c r="C5252" i="47"/>
  <c r="C5253" i="47"/>
  <c r="C5254" i="47"/>
  <c r="C5255" i="47"/>
  <c r="C5256" i="47"/>
  <c r="C5257" i="47"/>
  <c r="C5258" i="47"/>
  <c r="C5259" i="47"/>
  <c r="C5260" i="47"/>
  <c r="C5261" i="47"/>
  <c r="C5262" i="47"/>
  <c r="C5263" i="47"/>
  <c r="C5264" i="47"/>
  <c r="C5265" i="47"/>
  <c r="C5266" i="47"/>
  <c r="C5267" i="47"/>
  <c r="C5268" i="47"/>
  <c r="C5269" i="47"/>
  <c r="C5270" i="47"/>
  <c r="C5271" i="47"/>
  <c r="C5272" i="47"/>
  <c r="C5273" i="47"/>
  <c r="C5274" i="47"/>
  <c r="C5275" i="47"/>
  <c r="C5276" i="47"/>
  <c r="C5277" i="47"/>
  <c r="C5278" i="47"/>
  <c r="C5279" i="47"/>
  <c r="C5280" i="47"/>
  <c r="C5281" i="47"/>
  <c r="C5282" i="47"/>
  <c r="C5283" i="47"/>
  <c r="C5284" i="47"/>
  <c r="C5285" i="47"/>
  <c r="C5286" i="47"/>
  <c r="C5287" i="47"/>
  <c r="C5288" i="47"/>
  <c r="C5289" i="47"/>
  <c r="C5290" i="47"/>
  <c r="C5291" i="47"/>
  <c r="C5292" i="47"/>
  <c r="C5293" i="47"/>
  <c r="C5294" i="47"/>
  <c r="C5295" i="47"/>
  <c r="C5296" i="47"/>
  <c r="C5297" i="47"/>
  <c r="C5298" i="47"/>
  <c r="C5299" i="47"/>
  <c r="C5300" i="47"/>
  <c r="C5301" i="47"/>
  <c r="C5302" i="47"/>
  <c r="C5303" i="47"/>
  <c r="C5304" i="47"/>
  <c r="C5305" i="47"/>
  <c r="C5306" i="47"/>
  <c r="C5307" i="47"/>
  <c r="C5308" i="47"/>
  <c r="C5309" i="47"/>
  <c r="C5310" i="47"/>
  <c r="C5311" i="47"/>
  <c r="C5312" i="47"/>
  <c r="C5313" i="47"/>
  <c r="C5314" i="47"/>
  <c r="C5315" i="47"/>
  <c r="C5316" i="47"/>
  <c r="C5317" i="47"/>
  <c r="C5318" i="47"/>
  <c r="C5319" i="47"/>
  <c r="C5320" i="47"/>
  <c r="C5321" i="47"/>
  <c r="C5322" i="47"/>
  <c r="C5323" i="47"/>
  <c r="C5324" i="47"/>
  <c r="C5325" i="47"/>
  <c r="C5326" i="47"/>
  <c r="C5327" i="47"/>
  <c r="C5328" i="47"/>
  <c r="C5329" i="47"/>
  <c r="C5330" i="47"/>
  <c r="C5331" i="47"/>
  <c r="C5332" i="47"/>
  <c r="C5333" i="47"/>
  <c r="C5334" i="47"/>
  <c r="C5335" i="47"/>
  <c r="C5336" i="47"/>
  <c r="C5337" i="47"/>
  <c r="C5338" i="47"/>
  <c r="C5339" i="47"/>
  <c r="C5340" i="47"/>
  <c r="C5341" i="47"/>
  <c r="C5342" i="47"/>
  <c r="C5343" i="47"/>
  <c r="C5344" i="47"/>
  <c r="C5345" i="47"/>
  <c r="C5346" i="47"/>
  <c r="C5347" i="47"/>
  <c r="C5348" i="47"/>
  <c r="C5349" i="47"/>
  <c r="C5350" i="47"/>
  <c r="C5351" i="47"/>
  <c r="C5352" i="47"/>
  <c r="C5353" i="47"/>
  <c r="C5354" i="47"/>
  <c r="C5355" i="47"/>
  <c r="C5356" i="47"/>
  <c r="C5357" i="47"/>
  <c r="C5358" i="47"/>
  <c r="C5359" i="47"/>
  <c r="C5360" i="47"/>
  <c r="C5361" i="47"/>
  <c r="C5362" i="47"/>
  <c r="C5363" i="47"/>
  <c r="C5364" i="47"/>
  <c r="C5365" i="47"/>
  <c r="C5366" i="47"/>
  <c r="C5367" i="47"/>
  <c r="C5368" i="47"/>
  <c r="C5369" i="47"/>
  <c r="C5370" i="47"/>
  <c r="C5371" i="47"/>
  <c r="C5372" i="47"/>
  <c r="C5373" i="47"/>
  <c r="C5374" i="47"/>
  <c r="C5375" i="47"/>
  <c r="C5376" i="47"/>
  <c r="C5377" i="47"/>
  <c r="C5378" i="47"/>
  <c r="C5379" i="47"/>
  <c r="C5380" i="47"/>
  <c r="C5381" i="47"/>
  <c r="C5382" i="47"/>
  <c r="C5383" i="47"/>
  <c r="C5384" i="47"/>
  <c r="C5385" i="47"/>
  <c r="C5386" i="47"/>
  <c r="C5387" i="47"/>
  <c r="C5388" i="47"/>
  <c r="C5389" i="47"/>
  <c r="C5390" i="47"/>
  <c r="C5391" i="47"/>
  <c r="C5392" i="47"/>
  <c r="C5393" i="47"/>
  <c r="C5394" i="47"/>
  <c r="C5395" i="47"/>
  <c r="C5396" i="47"/>
  <c r="C5397" i="47"/>
  <c r="C5398" i="47"/>
  <c r="C5399" i="47"/>
  <c r="C5400" i="47"/>
  <c r="C5401" i="47"/>
  <c r="C5402" i="47"/>
  <c r="C5403" i="47"/>
  <c r="C5404" i="47"/>
  <c r="C5405" i="47"/>
  <c r="C5406" i="47"/>
  <c r="C5407" i="47"/>
  <c r="C5408" i="47"/>
  <c r="C5409" i="47"/>
  <c r="C5410" i="47"/>
  <c r="C5411" i="47"/>
  <c r="C5412" i="47"/>
  <c r="C5413" i="47"/>
  <c r="C5414" i="47"/>
  <c r="C5415" i="47"/>
  <c r="C5416" i="47"/>
  <c r="C5417" i="47"/>
  <c r="C5418" i="47"/>
  <c r="C5419" i="47"/>
  <c r="C5420" i="47"/>
  <c r="C5421" i="47"/>
  <c r="C5422" i="47"/>
  <c r="C5423" i="47"/>
  <c r="C5424" i="47"/>
  <c r="C5425" i="47"/>
  <c r="C5426" i="47"/>
  <c r="C5427" i="47"/>
  <c r="C5428" i="47"/>
  <c r="C5429" i="47"/>
  <c r="C5430" i="47"/>
  <c r="C5431" i="47"/>
  <c r="C5432" i="47"/>
  <c r="C5433" i="47"/>
  <c r="C5434" i="47"/>
  <c r="C5435" i="47"/>
  <c r="C5436" i="47"/>
  <c r="C5437" i="47"/>
  <c r="C5438" i="47"/>
  <c r="C5439" i="47"/>
  <c r="C5440" i="47"/>
  <c r="C5441" i="47"/>
  <c r="C5442" i="47"/>
  <c r="C5443" i="47"/>
  <c r="C5444" i="47"/>
  <c r="C5445" i="47"/>
  <c r="C5446" i="47"/>
  <c r="C5447" i="47"/>
  <c r="C5448" i="47"/>
  <c r="C5449" i="47"/>
  <c r="C5450" i="47"/>
  <c r="C5451" i="47"/>
  <c r="C5452" i="47"/>
  <c r="C5453" i="47"/>
  <c r="C5454" i="47"/>
  <c r="C5455" i="47"/>
  <c r="C5456" i="47"/>
  <c r="C5457" i="47"/>
  <c r="C5458" i="47"/>
  <c r="C5459" i="47"/>
  <c r="C5460" i="47"/>
  <c r="C5461" i="47"/>
  <c r="C5462" i="47"/>
  <c r="C5463" i="47"/>
  <c r="C5464" i="47"/>
  <c r="C5465" i="47"/>
  <c r="C5466" i="47"/>
  <c r="C5467" i="47"/>
  <c r="C5468" i="47"/>
  <c r="C5469" i="47"/>
  <c r="C5470" i="47"/>
  <c r="C5471" i="47"/>
  <c r="C5472" i="47"/>
  <c r="C5473" i="47"/>
  <c r="C5474" i="47"/>
  <c r="C5475" i="47"/>
  <c r="C5476" i="47"/>
  <c r="C5477" i="47"/>
  <c r="C5478" i="47"/>
  <c r="C5479" i="47"/>
  <c r="C5480" i="47"/>
  <c r="C5481" i="47"/>
  <c r="C5482" i="47"/>
  <c r="C5483" i="47"/>
  <c r="C5484" i="47"/>
  <c r="C5485" i="47"/>
  <c r="C5486" i="47"/>
  <c r="C5487" i="47"/>
  <c r="C5488" i="47"/>
  <c r="C5489" i="47"/>
  <c r="C5490" i="47"/>
  <c r="C5491" i="47"/>
  <c r="C5492" i="47"/>
  <c r="C5493" i="47"/>
  <c r="C5494" i="47"/>
  <c r="C5495" i="47"/>
  <c r="C5496" i="47"/>
  <c r="C5497" i="47"/>
  <c r="C5498" i="47"/>
  <c r="C5499" i="47"/>
  <c r="C5500" i="47"/>
  <c r="C5501" i="47"/>
  <c r="C5502" i="47"/>
  <c r="C5503" i="47"/>
  <c r="C5504" i="47"/>
  <c r="C5505" i="47"/>
  <c r="C5506" i="47"/>
  <c r="C5507" i="47"/>
  <c r="C5508" i="47"/>
  <c r="C5509" i="47"/>
  <c r="C5510" i="47"/>
  <c r="C5511" i="47"/>
  <c r="C5512" i="47"/>
  <c r="C5513" i="47"/>
  <c r="C5514" i="47"/>
  <c r="C5515" i="47"/>
  <c r="C5516" i="47"/>
  <c r="C5517" i="47"/>
  <c r="C5518" i="47"/>
  <c r="C5519" i="47"/>
  <c r="C5520" i="47"/>
  <c r="C5521" i="47"/>
  <c r="C5522" i="47"/>
  <c r="C5523" i="47"/>
  <c r="C5524" i="47"/>
  <c r="C5525" i="47"/>
  <c r="C5526" i="47"/>
  <c r="C5527" i="47"/>
  <c r="C5528" i="47"/>
  <c r="C5529" i="47"/>
  <c r="C5530" i="47"/>
  <c r="C5531" i="47"/>
  <c r="C5532" i="47"/>
  <c r="C5533" i="47"/>
  <c r="C5534" i="47"/>
  <c r="C5535" i="47"/>
  <c r="C5536" i="47"/>
  <c r="C5537" i="47"/>
  <c r="C5538" i="47"/>
  <c r="C5539" i="47"/>
  <c r="C5540" i="47"/>
  <c r="C5541" i="47"/>
  <c r="C5542" i="47"/>
  <c r="C5543" i="47"/>
  <c r="C5544" i="47"/>
  <c r="C5545" i="47"/>
  <c r="C5546" i="47"/>
  <c r="C5547" i="47"/>
  <c r="C5548" i="47"/>
  <c r="C5549" i="47"/>
  <c r="C5550" i="47"/>
  <c r="C5551" i="47"/>
  <c r="C5552" i="47"/>
  <c r="C5553" i="47"/>
  <c r="C5554" i="47"/>
  <c r="C5555" i="47"/>
  <c r="C5556" i="47"/>
  <c r="C5557" i="47"/>
  <c r="C5558" i="47"/>
  <c r="C5559" i="47"/>
  <c r="C5560" i="47"/>
  <c r="C5561" i="47"/>
  <c r="C5562" i="47"/>
  <c r="C5563" i="47"/>
  <c r="C5564" i="47"/>
  <c r="C5565" i="47"/>
  <c r="C5566" i="47"/>
  <c r="C5567" i="47"/>
  <c r="C5568" i="47"/>
  <c r="C5569" i="47"/>
  <c r="C5570" i="47"/>
  <c r="C5571" i="47"/>
  <c r="C5572" i="47"/>
  <c r="C5573" i="47"/>
  <c r="C5574" i="47"/>
  <c r="C5575" i="47"/>
  <c r="C5576" i="47"/>
  <c r="C5577" i="47"/>
  <c r="C5578" i="47"/>
  <c r="C5579" i="47"/>
  <c r="C5580" i="47"/>
  <c r="C5581" i="47"/>
  <c r="C5582" i="47"/>
  <c r="C5583" i="47"/>
  <c r="C5584" i="47"/>
  <c r="C5585" i="47"/>
  <c r="C5586" i="47"/>
  <c r="C5587" i="47"/>
  <c r="C5588" i="47"/>
  <c r="C5589" i="47"/>
  <c r="C5590" i="47"/>
  <c r="C5591" i="47"/>
  <c r="C5592" i="47"/>
  <c r="C5593" i="47"/>
  <c r="C5594" i="47"/>
  <c r="C5595" i="47"/>
  <c r="C5596" i="47"/>
  <c r="C5597" i="47"/>
  <c r="C5598" i="47"/>
  <c r="C5599" i="47"/>
  <c r="C5600" i="47"/>
  <c r="C5601" i="47"/>
  <c r="C5602" i="47"/>
  <c r="C5603" i="47"/>
  <c r="C5604" i="47"/>
  <c r="C5605" i="47"/>
  <c r="C5606" i="47"/>
  <c r="C5607" i="47"/>
  <c r="C5608" i="47"/>
  <c r="C5609" i="47"/>
  <c r="C5610" i="47"/>
  <c r="C5611" i="47"/>
  <c r="C5612" i="47"/>
  <c r="C5613" i="47"/>
  <c r="C5614" i="47"/>
  <c r="C5615" i="47"/>
  <c r="C5616" i="47"/>
  <c r="C5617" i="47"/>
  <c r="C5618" i="47"/>
  <c r="C5619" i="47"/>
  <c r="C5620" i="47"/>
  <c r="C5621" i="47"/>
  <c r="C5622" i="47"/>
  <c r="C5623" i="47"/>
  <c r="C5624" i="47"/>
  <c r="C5625" i="47"/>
  <c r="C5626" i="47"/>
  <c r="C5627" i="47"/>
  <c r="C5628" i="47"/>
  <c r="C5629" i="47"/>
  <c r="C5630" i="47"/>
  <c r="C5631" i="47"/>
  <c r="C5632" i="47"/>
  <c r="C5633" i="47"/>
  <c r="C5634" i="47"/>
  <c r="C5635" i="47"/>
  <c r="C5636" i="47"/>
  <c r="C5637" i="47"/>
  <c r="C5638" i="47"/>
  <c r="C5639" i="47"/>
  <c r="C5640" i="47"/>
  <c r="C5641" i="47"/>
  <c r="C5642" i="47"/>
  <c r="C5643" i="47"/>
  <c r="C5644" i="47"/>
  <c r="C5645" i="47"/>
  <c r="C5646" i="47"/>
  <c r="C5647" i="47"/>
  <c r="C5648" i="47"/>
  <c r="C5649" i="47"/>
  <c r="C5650" i="47"/>
  <c r="C5651" i="47"/>
  <c r="C5652" i="47"/>
  <c r="C5653" i="47"/>
  <c r="C5654" i="47"/>
  <c r="C5655" i="47"/>
  <c r="C5656" i="47"/>
  <c r="C5657" i="47"/>
  <c r="C5658" i="47"/>
  <c r="C5659" i="47"/>
  <c r="C5660" i="47"/>
  <c r="C5661" i="47"/>
  <c r="C5662" i="47"/>
  <c r="C5663" i="47"/>
  <c r="C5664" i="47"/>
  <c r="C5665" i="47"/>
  <c r="C5666" i="47"/>
  <c r="C5667" i="47"/>
  <c r="C5668" i="47"/>
  <c r="C5669" i="47"/>
  <c r="C5670" i="47"/>
  <c r="C5671" i="47"/>
  <c r="C5672" i="47"/>
  <c r="C5673" i="47"/>
  <c r="C5674" i="47"/>
  <c r="C5675" i="47"/>
  <c r="C5676" i="47"/>
  <c r="C5677" i="47"/>
  <c r="C5678" i="47"/>
  <c r="C5679" i="47"/>
  <c r="C5680" i="47"/>
  <c r="C5681" i="47"/>
  <c r="C5682" i="47"/>
  <c r="C5683" i="47"/>
  <c r="C5684" i="47"/>
  <c r="C5685" i="47"/>
  <c r="C5686" i="47"/>
  <c r="C5687" i="47"/>
  <c r="C5688" i="47"/>
  <c r="C5689" i="47"/>
  <c r="C5690" i="47"/>
  <c r="C5691" i="47"/>
  <c r="C5692" i="47"/>
  <c r="C5693" i="47"/>
  <c r="C5694" i="47"/>
  <c r="C5695" i="47"/>
  <c r="C5696" i="47"/>
  <c r="C5697" i="47"/>
  <c r="C5698" i="47"/>
  <c r="C5699" i="47"/>
  <c r="C5700" i="47"/>
  <c r="C5701" i="47"/>
  <c r="C5702" i="47"/>
  <c r="C5703" i="47"/>
  <c r="C5704" i="47"/>
  <c r="C5705" i="47"/>
  <c r="C5706" i="47"/>
  <c r="C5707" i="47"/>
  <c r="C5708" i="47"/>
  <c r="C5709" i="47"/>
  <c r="C5710" i="47"/>
  <c r="C5711" i="47"/>
  <c r="C5712" i="47"/>
  <c r="C5713" i="47"/>
  <c r="C5714" i="47"/>
  <c r="C5715" i="47"/>
  <c r="C5716" i="47"/>
  <c r="C5717" i="47"/>
  <c r="C5718" i="47"/>
  <c r="C5719" i="47"/>
  <c r="C5720" i="47"/>
  <c r="C5721" i="47"/>
  <c r="C5722" i="47"/>
  <c r="C5723" i="47"/>
  <c r="C5724" i="47"/>
  <c r="C5725" i="47"/>
  <c r="C5726" i="47"/>
  <c r="C5727" i="47"/>
  <c r="C5728" i="47"/>
  <c r="C5729" i="47"/>
  <c r="C5730" i="47"/>
  <c r="C5731" i="47"/>
  <c r="C5732" i="47"/>
  <c r="C5733" i="47"/>
  <c r="C5734" i="47"/>
  <c r="C5735" i="47"/>
  <c r="C5736" i="47"/>
  <c r="C5737" i="47"/>
  <c r="C5738" i="47"/>
  <c r="C5739" i="47"/>
  <c r="C5740" i="47"/>
  <c r="C5741" i="47"/>
  <c r="C5742" i="47"/>
  <c r="C5743" i="47"/>
  <c r="C5744" i="47"/>
  <c r="C5745" i="47"/>
  <c r="C5746" i="47"/>
  <c r="C5747" i="47"/>
  <c r="C5748" i="47"/>
  <c r="C5749" i="47"/>
  <c r="C5750" i="47"/>
  <c r="C5751" i="47"/>
  <c r="C5752" i="47"/>
  <c r="C5753" i="47"/>
  <c r="C5754" i="47"/>
  <c r="C5755" i="47"/>
  <c r="C5756" i="47"/>
  <c r="C5757" i="47"/>
  <c r="C5758" i="47"/>
  <c r="C5759" i="47"/>
  <c r="C5760" i="47"/>
  <c r="C5761" i="47"/>
  <c r="C5762" i="47"/>
  <c r="C5763" i="47"/>
  <c r="C5764" i="47"/>
  <c r="C5765" i="47"/>
  <c r="C5766" i="47"/>
  <c r="C5767" i="47"/>
  <c r="C5768" i="47"/>
  <c r="C5769" i="47"/>
  <c r="C5770" i="47"/>
  <c r="C5771" i="47"/>
  <c r="C5772" i="47"/>
  <c r="C5773" i="47"/>
  <c r="C5774" i="47"/>
  <c r="C5775" i="47"/>
  <c r="C5776" i="47"/>
  <c r="C5777" i="47"/>
  <c r="C5778" i="47"/>
  <c r="C5779" i="47"/>
  <c r="C5780" i="47"/>
  <c r="C5781" i="47"/>
  <c r="C5782" i="47"/>
  <c r="C5783" i="47"/>
  <c r="C5784" i="47"/>
  <c r="C5785" i="47"/>
  <c r="C5786" i="47"/>
  <c r="C5787" i="47"/>
  <c r="C5788" i="47"/>
  <c r="C5789" i="47"/>
  <c r="C5790" i="47"/>
  <c r="C5791" i="47"/>
  <c r="C5792" i="47"/>
  <c r="C5793" i="47"/>
  <c r="C5794" i="47"/>
  <c r="C5795" i="47"/>
  <c r="C5796" i="47"/>
  <c r="C5797" i="47"/>
  <c r="C5798" i="47"/>
  <c r="C5799" i="47"/>
  <c r="C5800" i="47"/>
  <c r="C5801" i="47"/>
  <c r="C5802" i="47"/>
  <c r="C5803" i="47"/>
  <c r="C5804" i="47"/>
  <c r="C5805" i="47"/>
  <c r="C5806" i="47"/>
  <c r="C5807" i="47"/>
  <c r="C5808" i="47"/>
  <c r="C5809" i="47"/>
  <c r="C5810" i="47"/>
  <c r="C5811" i="47"/>
  <c r="C5812" i="47"/>
  <c r="C5813" i="47"/>
  <c r="C5814" i="47"/>
  <c r="C5815" i="47"/>
  <c r="C5816" i="47"/>
  <c r="C5817" i="47"/>
  <c r="C5818" i="47"/>
  <c r="C5819" i="47"/>
  <c r="C5820" i="47"/>
  <c r="C5821" i="47"/>
  <c r="C5822" i="47"/>
  <c r="C5823" i="47"/>
  <c r="C5824" i="47"/>
  <c r="C5825" i="47"/>
  <c r="C5826" i="47"/>
  <c r="C5827" i="47"/>
  <c r="C5828" i="47"/>
  <c r="C5829" i="47"/>
  <c r="C5830" i="47"/>
  <c r="C5831" i="47"/>
  <c r="C5832" i="47"/>
  <c r="C5833" i="47"/>
  <c r="C5834" i="47"/>
  <c r="C5835" i="47"/>
  <c r="C5836" i="47"/>
  <c r="C5837" i="47"/>
  <c r="C5838" i="47"/>
  <c r="C5839" i="47"/>
  <c r="C5840" i="47"/>
  <c r="C5841" i="47"/>
  <c r="C5842" i="47"/>
  <c r="C5843" i="47"/>
  <c r="C5844" i="47"/>
  <c r="C5845" i="47"/>
  <c r="C5846" i="47"/>
  <c r="C5847" i="47"/>
  <c r="C5848" i="47"/>
  <c r="C5849" i="47"/>
  <c r="C5850" i="47"/>
  <c r="C5851" i="47"/>
  <c r="C5852" i="47"/>
  <c r="C5853" i="47"/>
  <c r="C5854" i="47"/>
  <c r="C5855" i="47"/>
  <c r="C5856" i="47"/>
  <c r="C5857" i="47"/>
  <c r="C5858" i="47"/>
  <c r="C5859" i="47"/>
  <c r="C5860" i="47"/>
  <c r="C5861" i="47"/>
  <c r="C5862" i="47"/>
  <c r="C5863" i="47"/>
  <c r="C5864" i="47"/>
  <c r="C5865" i="47"/>
  <c r="C5866" i="47"/>
  <c r="C5867" i="47"/>
  <c r="C5868" i="47"/>
  <c r="C5869" i="47"/>
  <c r="C5870" i="47"/>
  <c r="C5871" i="47"/>
  <c r="C5872" i="47"/>
  <c r="C5873" i="47"/>
  <c r="C5874" i="47"/>
  <c r="C5875" i="47"/>
  <c r="C5876" i="47"/>
  <c r="C5877" i="47"/>
  <c r="C5878" i="47"/>
  <c r="C5879" i="47"/>
  <c r="C5880" i="47"/>
  <c r="C5881" i="47"/>
  <c r="C5882" i="47"/>
  <c r="C5883" i="47"/>
  <c r="C5884" i="47"/>
  <c r="C5885" i="47"/>
  <c r="C5886" i="47"/>
  <c r="C5887" i="47"/>
  <c r="C5888" i="47"/>
  <c r="C5889" i="47"/>
  <c r="C5890" i="47"/>
  <c r="C5891" i="47"/>
  <c r="C5892" i="47"/>
  <c r="C5893" i="47"/>
  <c r="C5894" i="47"/>
  <c r="C5895" i="47"/>
  <c r="C5896" i="47"/>
  <c r="C5897" i="47"/>
  <c r="C5898" i="47"/>
  <c r="C5899" i="47"/>
  <c r="C5900" i="47"/>
  <c r="C5901" i="47"/>
  <c r="C5902" i="47"/>
  <c r="C5903" i="47"/>
  <c r="C5904" i="47"/>
  <c r="C5905" i="47"/>
  <c r="C5906" i="47"/>
  <c r="C5907" i="47"/>
  <c r="C5908" i="47"/>
  <c r="C5909" i="47"/>
  <c r="C5910" i="47"/>
  <c r="C5911" i="47"/>
  <c r="C5912" i="47"/>
  <c r="C5913" i="47"/>
  <c r="C5914" i="47"/>
  <c r="C5915" i="47"/>
  <c r="C5916" i="47"/>
  <c r="C5917" i="47"/>
  <c r="C5918" i="47"/>
  <c r="C5919" i="47"/>
  <c r="C5920" i="47"/>
  <c r="C5921" i="47"/>
  <c r="C5922" i="47"/>
  <c r="C5923" i="47"/>
  <c r="C5924" i="47"/>
  <c r="C5925" i="47"/>
  <c r="C5926" i="47"/>
  <c r="C5927" i="47"/>
  <c r="C5928" i="47"/>
  <c r="C5929" i="47"/>
  <c r="C5930" i="47"/>
  <c r="C5931" i="47"/>
  <c r="C5932" i="47"/>
  <c r="C5933" i="47"/>
  <c r="C5934" i="47"/>
  <c r="C5935" i="47"/>
  <c r="C5936" i="47"/>
  <c r="C5937" i="47"/>
  <c r="C5938" i="47"/>
  <c r="C5939" i="47"/>
  <c r="C5940" i="47"/>
  <c r="C5941" i="47"/>
  <c r="C5942" i="47"/>
  <c r="C5943" i="47"/>
  <c r="C5944" i="47"/>
  <c r="C5945" i="47"/>
  <c r="C5946" i="47"/>
  <c r="C5947" i="47"/>
  <c r="C5948" i="47"/>
  <c r="C5949" i="47"/>
  <c r="C5950" i="47"/>
  <c r="C5951" i="47"/>
  <c r="C5952" i="47"/>
  <c r="C5953" i="47"/>
  <c r="C5954" i="47"/>
  <c r="C5955" i="47"/>
  <c r="C5956" i="47"/>
  <c r="C5957" i="47"/>
  <c r="C5958" i="47"/>
  <c r="C5959" i="47"/>
  <c r="C5960" i="47"/>
  <c r="C5961" i="47"/>
  <c r="C5962" i="47"/>
  <c r="C5963" i="47"/>
  <c r="C5964" i="47"/>
  <c r="C5965" i="47"/>
  <c r="C5966" i="47"/>
  <c r="C5967" i="47"/>
  <c r="C5968" i="47"/>
  <c r="C5969" i="47"/>
  <c r="C5970" i="47"/>
  <c r="C5971" i="47"/>
  <c r="C5972" i="47"/>
  <c r="C5973" i="47"/>
  <c r="C5974" i="47"/>
  <c r="C5975" i="47"/>
  <c r="C5976" i="47"/>
  <c r="C5977" i="47"/>
  <c r="C5978" i="47"/>
  <c r="C5979" i="47"/>
  <c r="C5980" i="47"/>
  <c r="C5981" i="47"/>
  <c r="C5982" i="47"/>
  <c r="C5983" i="47"/>
  <c r="C5984" i="47"/>
  <c r="C5985" i="47"/>
  <c r="C5986" i="47"/>
  <c r="C5987" i="47"/>
  <c r="C5988" i="47"/>
  <c r="C5989" i="47"/>
  <c r="C5990" i="47"/>
  <c r="C5991" i="47"/>
  <c r="C5992" i="47"/>
  <c r="C5993" i="47"/>
  <c r="C5994" i="47"/>
  <c r="C5995" i="47"/>
  <c r="C5996" i="47"/>
  <c r="C5997" i="47"/>
  <c r="C5998" i="47"/>
  <c r="C5999" i="47"/>
  <c r="C6000" i="47"/>
  <c r="C6001" i="47"/>
  <c r="C6002" i="47"/>
  <c r="C6003" i="47"/>
  <c r="C6004" i="47"/>
  <c r="C6005" i="47"/>
  <c r="C6006" i="47"/>
  <c r="C6007" i="47"/>
  <c r="C6008" i="47"/>
  <c r="C6009" i="47"/>
  <c r="C6010" i="47"/>
  <c r="C6011" i="47"/>
  <c r="C6012" i="47"/>
  <c r="C6013" i="47"/>
  <c r="C6014" i="47"/>
  <c r="C6015" i="47"/>
  <c r="C6016" i="47"/>
  <c r="C6017" i="47"/>
  <c r="C6018" i="47"/>
  <c r="C6019" i="47"/>
  <c r="C6020" i="47"/>
  <c r="C6021" i="47"/>
  <c r="C6022" i="47"/>
  <c r="C6023" i="47"/>
  <c r="C6024" i="47"/>
  <c r="C6025" i="47"/>
  <c r="C6026" i="47"/>
  <c r="C6027" i="47"/>
  <c r="C6028" i="47"/>
  <c r="C6029" i="47"/>
  <c r="C6030" i="47"/>
  <c r="C6031" i="47"/>
  <c r="C6032" i="47"/>
  <c r="C6033" i="47"/>
  <c r="C6034" i="47"/>
  <c r="C6035" i="47"/>
  <c r="C6036" i="47"/>
  <c r="C6037" i="47"/>
  <c r="C6038" i="47"/>
  <c r="C6039" i="47"/>
  <c r="C6040" i="47"/>
  <c r="C6041" i="47"/>
  <c r="C6042" i="47"/>
  <c r="C6043" i="47"/>
  <c r="C6044" i="47"/>
  <c r="C6045" i="47"/>
  <c r="C6046" i="47"/>
  <c r="C6047" i="47"/>
  <c r="C6048" i="47"/>
  <c r="C6049" i="47"/>
  <c r="C6050" i="47"/>
  <c r="C6051" i="47"/>
  <c r="C6052" i="47"/>
  <c r="C6053" i="47"/>
  <c r="C6054" i="47"/>
  <c r="C6055" i="47"/>
  <c r="C6056" i="47"/>
  <c r="C6057" i="47"/>
  <c r="C6058" i="47"/>
  <c r="C6059" i="47"/>
  <c r="C6060" i="47"/>
  <c r="C6061" i="47"/>
  <c r="C6062" i="47"/>
  <c r="C6063" i="47"/>
  <c r="C6064" i="47"/>
  <c r="C6065" i="47"/>
  <c r="C6066" i="47"/>
  <c r="C6067" i="47"/>
  <c r="C6068" i="47"/>
  <c r="C6069" i="47"/>
  <c r="C6070" i="47"/>
  <c r="C6071" i="47"/>
  <c r="C6072" i="47"/>
  <c r="C6073" i="47"/>
  <c r="C6074" i="47"/>
  <c r="C6075" i="47"/>
  <c r="C6076" i="47"/>
  <c r="C6077" i="47"/>
  <c r="C6078" i="47"/>
  <c r="C6079" i="47"/>
  <c r="C6080" i="47"/>
  <c r="C6081" i="47"/>
  <c r="C6082" i="47"/>
  <c r="C6083" i="47"/>
  <c r="C6084" i="47"/>
  <c r="C6085" i="47"/>
  <c r="C6086" i="47"/>
  <c r="C6087" i="47"/>
  <c r="C6088" i="47"/>
  <c r="C6089" i="47"/>
  <c r="C6090" i="47"/>
  <c r="C6091" i="47"/>
  <c r="C6092" i="47"/>
  <c r="C6093" i="47"/>
  <c r="C6094" i="47"/>
  <c r="C6095" i="47"/>
  <c r="C6096" i="47"/>
  <c r="C6097" i="47"/>
  <c r="C6098" i="47"/>
  <c r="C6099" i="47"/>
  <c r="C6100" i="47"/>
  <c r="C6101" i="47"/>
  <c r="C6102" i="47"/>
  <c r="C6103" i="47"/>
  <c r="C6104" i="47"/>
  <c r="C6105" i="47"/>
  <c r="C6106" i="47"/>
  <c r="C6107" i="47"/>
  <c r="C6108" i="47"/>
  <c r="C6109" i="47"/>
  <c r="C6110" i="47"/>
  <c r="C6111" i="47"/>
  <c r="C6112" i="47"/>
  <c r="C6113" i="47"/>
  <c r="C6114" i="47"/>
  <c r="C6115" i="47"/>
  <c r="C6116" i="47"/>
  <c r="C6117" i="47"/>
  <c r="C6118" i="47"/>
  <c r="C6119" i="47"/>
  <c r="C6120" i="47"/>
  <c r="C6121" i="47"/>
  <c r="C6122" i="47"/>
  <c r="C6123" i="47"/>
  <c r="C6124" i="47"/>
  <c r="C6125" i="47"/>
  <c r="C6126" i="47"/>
  <c r="C6127" i="47"/>
  <c r="C6128" i="47"/>
  <c r="C6129" i="47"/>
  <c r="C6130" i="47"/>
  <c r="C6131" i="47"/>
  <c r="C6132" i="47"/>
  <c r="C6133" i="47"/>
  <c r="C6134" i="47"/>
  <c r="C6135" i="47"/>
  <c r="C6136" i="47"/>
  <c r="C6137" i="47"/>
  <c r="C6138" i="47"/>
  <c r="C6139" i="47"/>
  <c r="C6140" i="47"/>
  <c r="C6141" i="47"/>
  <c r="C6142" i="47"/>
  <c r="C6143" i="47"/>
  <c r="C6144" i="47"/>
  <c r="C6145" i="47"/>
  <c r="C6146" i="47"/>
  <c r="C6147" i="47"/>
  <c r="C6148" i="47"/>
  <c r="C6149" i="47"/>
  <c r="C6150" i="47"/>
  <c r="C6151" i="47"/>
  <c r="C6152" i="47"/>
  <c r="C6153" i="47"/>
  <c r="C6154" i="47"/>
  <c r="C6155" i="47"/>
  <c r="C6156" i="47"/>
  <c r="C6157" i="47"/>
  <c r="C6158" i="47"/>
  <c r="C6159" i="47"/>
  <c r="C6160" i="47"/>
  <c r="C6161" i="47"/>
  <c r="C6162" i="47"/>
  <c r="C6163" i="47"/>
  <c r="C6164" i="47"/>
  <c r="C6165" i="47"/>
  <c r="C6166" i="47"/>
  <c r="C6167" i="47"/>
  <c r="C6168" i="47"/>
  <c r="C6169" i="47"/>
  <c r="C6170" i="47"/>
  <c r="C6171" i="47"/>
  <c r="C6172" i="47"/>
  <c r="C6173" i="47"/>
  <c r="C6174" i="47"/>
  <c r="C6175" i="47"/>
  <c r="C6176" i="47"/>
  <c r="C6177" i="47"/>
  <c r="C6178" i="47"/>
  <c r="C6179" i="47"/>
  <c r="C6180" i="47"/>
  <c r="C6181" i="47"/>
  <c r="C6182" i="47"/>
  <c r="C6183" i="47"/>
  <c r="C6184" i="47"/>
  <c r="C6185" i="47"/>
  <c r="C6186" i="47"/>
  <c r="C6187" i="47"/>
  <c r="C6188" i="47"/>
  <c r="C6189" i="47"/>
  <c r="C6190" i="47"/>
  <c r="C6191" i="47"/>
  <c r="C6192" i="47"/>
  <c r="C6193" i="47"/>
  <c r="C6194" i="47"/>
  <c r="C6195" i="47"/>
  <c r="C6196" i="47"/>
  <c r="C6197" i="47"/>
  <c r="C6198" i="47"/>
  <c r="C6199" i="47"/>
  <c r="C6200" i="47"/>
  <c r="C6201" i="47"/>
  <c r="C6202" i="47"/>
  <c r="C6203" i="47"/>
  <c r="C6204" i="47"/>
  <c r="C6205" i="47"/>
  <c r="C6206" i="47"/>
  <c r="C6207" i="47"/>
  <c r="C6208" i="47"/>
  <c r="C6209" i="47"/>
  <c r="C6210" i="47"/>
  <c r="C6211" i="47"/>
  <c r="C6212" i="47"/>
  <c r="C6213" i="47"/>
  <c r="C6214" i="47"/>
  <c r="C6215" i="47"/>
  <c r="C6216" i="47"/>
  <c r="C6217" i="47"/>
  <c r="C6218" i="47"/>
  <c r="C6219" i="47"/>
  <c r="C6220" i="47"/>
  <c r="C6221" i="47"/>
  <c r="C6222" i="47"/>
  <c r="C6223" i="47"/>
  <c r="C6224" i="47"/>
  <c r="C6225" i="47"/>
  <c r="C6226" i="47"/>
  <c r="C6227" i="47"/>
  <c r="C6228" i="47"/>
  <c r="C6229" i="47"/>
  <c r="C6230" i="47"/>
  <c r="C6231" i="47"/>
  <c r="C6232" i="47"/>
  <c r="C6233" i="47"/>
  <c r="C6234" i="47"/>
  <c r="C6235" i="47"/>
  <c r="C6236" i="47"/>
  <c r="C6237" i="47"/>
  <c r="C6238" i="47"/>
  <c r="C6239" i="47"/>
  <c r="C6240" i="47"/>
  <c r="C6241" i="47"/>
  <c r="C6242" i="47"/>
  <c r="C6243" i="47"/>
  <c r="C6244" i="47"/>
  <c r="C6245" i="47"/>
  <c r="C6246" i="47"/>
  <c r="C6247" i="47"/>
  <c r="C6248" i="47"/>
  <c r="C6249" i="47"/>
  <c r="C6250" i="47"/>
  <c r="C6251" i="47"/>
  <c r="C6252" i="47"/>
  <c r="C6253" i="47"/>
  <c r="C6254" i="47"/>
  <c r="C6255" i="47"/>
  <c r="C6256" i="47"/>
  <c r="C6257" i="47"/>
  <c r="C6258" i="47"/>
  <c r="C6259" i="47"/>
  <c r="C6260" i="47"/>
  <c r="C6261" i="47"/>
  <c r="C6262" i="47"/>
  <c r="C6263" i="47"/>
  <c r="C6264" i="47"/>
  <c r="C6265" i="47"/>
  <c r="C6266" i="47"/>
  <c r="C6267" i="47"/>
  <c r="C6268" i="47"/>
  <c r="C6269" i="47"/>
  <c r="C6270" i="47"/>
  <c r="C6271" i="47"/>
  <c r="C6272" i="47"/>
  <c r="C6273" i="47"/>
  <c r="C6274" i="47"/>
  <c r="C6275" i="47"/>
  <c r="C6276" i="47"/>
  <c r="C6277" i="47"/>
  <c r="C6278" i="47"/>
  <c r="C6279" i="47"/>
  <c r="C6280" i="47"/>
  <c r="C6281" i="47"/>
  <c r="C6282" i="47"/>
  <c r="C6283" i="47"/>
  <c r="C6284" i="47"/>
  <c r="C6285" i="47"/>
  <c r="C6286" i="47"/>
  <c r="C6287" i="47"/>
  <c r="C6288" i="47"/>
  <c r="C6289" i="47"/>
  <c r="C6290" i="47"/>
  <c r="C6291" i="47"/>
  <c r="C6292" i="47"/>
  <c r="C6293" i="47"/>
  <c r="C6294" i="47"/>
  <c r="C6295" i="47"/>
  <c r="C6296" i="47"/>
  <c r="C6297" i="47"/>
  <c r="C6298" i="47"/>
  <c r="C6299" i="47"/>
  <c r="C6300" i="47"/>
  <c r="C6301" i="47"/>
  <c r="C6302" i="47"/>
  <c r="C6303" i="47"/>
  <c r="C6304" i="47"/>
  <c r="C6305" i="47"/>
  <c r="C6306" i="47"/>
  <c r="C6307" i="47"/>
  <c r="C6308" i="47"/>
  <c r="C6309" i="47"/>
  <c r="C6310" i="47"/>
  <c r="C6311" i="47"/>
  <c r="C6312" i="47"/>
  <c r="C6313" i="47"/>
  <c r="C6314" i="47"/>
  <c r="C6315" i="47"/>
  <c r="C6316" i="47"/>
  <c r="C6317" i="47"/>
  <c r="C6318" i="47"/>
  <c r="C6319" i="47"/>
  <c r="C6320" i="47"/>
  <c r="C6321" i="47"/>
  <c r="C6322" i="47"/>
  <c r="C6323" i="47"/>
  <c r="C6324" i="47"/>
  <c r="C6325" i="47"/>
  <c r="C6326" i="47"/>
  <c r="C6327" i="47"/>
  <c r="C6328" i="47"/>
  <c r="C6329" i="47"/>
  <c r="C6330" i="47"/>
  <c r="C6331" i="47"/>
  <c r="C6332" i="47"/>
  <c r="C6333" i="47"/>
  <c r="C6334" i="47"/>
  <c r="C6335" i="47"/>
  <c r="C6336" i="47"/>
  <c r="C6337" i="47"/>
  <c r="C6338" i="47"/>
  <c r="C6339" i="47"/>
  <c r="C6340" i="47"/>
  <c r="C6341" i="47"/>
  <c r="C6342" i="47"/>
  <c r="C6343" i="47"/>
  <c r="C6344" i="47"/>
  <c r="C6345" i="47"/>
  <c r="C6346" i="47"/>
  <c r="C6347" i="47"/>
  <c r="C6348" i="47"/>
  <c r="C6349" i="47"/>
  <c r="C6350" i="47"/>
  <c r="C6351" i="47"/>
  <c r="C6352" i="47"/>
  <c r="C6353" i="47"/>
  <c r="C6354" i="47"/>
  <c r="C6355" i="47"/>
  <c r="C6356" i="47"/>
  <c r="C6357" i="47"/>
  <c r="C6358" i="47"/>
  <c r="C6359" i="47"/>
  <c r="C6360" i="47"/>
  <c r="C6361" i="47"/>
  <c r="C6362" i="47"/>
  <c r="C6363" i="47"/>
  <c r="C6364" i="47"/>
  <c r="C6365" i="47"/>
  <c r="C6366" i="47"/>
  <c r="C6367" i="47"/>
  <c r="C6368" i="47"/>
  <c r="C6369" i="47"/>
  <c r="C6370" i="47"/>
  <c r="C6371" i="47"/>
  <c r="C6372" i="47"/>
  <c r="C6373" i="47"/>
  <c r="C6374" i="47"/>
  <c r="C6375" i="47"/>
  <c r="C6376" i="47"/>
  <c r="C6377" i="47"/>
  <c r="C6378" i="47"/>
  <c r="C6379" i="47"/>
  <c r="C6380" i="47"/>
  <c r="C6381" i="47"/>
  <c r="C6382" i="47"/>
  <c r="C6383" i="47"/>
  <c r="C6384" i="47"/>
  <c r="C6385" i="47"/>
  <c r="C6386" i="47"/>
  <c r="C6387" i="47"/>
  <c r="C6388" i="47"/>
  <c r="C6389" i="47"/>
  <c r="C6390" i="47"/>
  <c r="C6391" i="47"/>
  <c r="C6392" i="47"/>
  <c r="C6393" i="47"/>
  <c r="C6394" i="47"/>
  <c r="C6395" i="47"/>
  <c r="C6396" i="47"/>
  <c r="C6397" i="47"/>
  <c r="C6398" i="47"/>
  <c r="C6399" i="47"/>
  <c r="C6400" i="47"/>
  <c r="C6401" i="47"/>
  <c r="C6402" i="47"/>
  <c r="C6403" i="47"/>
  <c r="C6404" i="47"/>
  <c r="C6405" i="47"/>
  <c r="C6406" i="47"/>
  <c r="C6407" i="47"/>
  <c r="C6408" i="47"/>
  <c r="C6409" i="47"/>
  <c r="C6410" i="47"/>
  <c r="C6411" i="47"/>
  <c r="C6412" i="47"/>
  <c r="C6413" i="47"/>
  <c r="C6414" i="47"/>
  <c r="C6415" i="47"/>
  <c r="C6416" i="47"/>
  <c r="C6417" i="47"/>
  <c r="C6418" i="47"/>
  <c r="C6419" i="47"/>
  <c r="C6420" i="47"/>
  <c r="C6421" i="47"/>
  <c r="C6422" i="47"/>
  <c r="C6423" i="47"/>
  <c r="C6424" i="47"/>
  <c r="C6425" i="47"/>
  <c r="C6426" i="47"/>
  <c r="C6427" i="47"/>
  <c r="C6428" i="47"/>
  <c r="C6429" i="47"/>
  <c r="C6430" i="47"/>
  <c r="C6431" i="47"/>
  <c r="C6432" i="47"/>
  <c r="C6433" i="47"/>
  <c r="C6434" i="47"/>
  <c r="C6435" i="47"/>
  <c r="C6436" i="47"/>
  <c r="C6437" i="47"/>
  <c r="C6438" i="47"/>
  <c r="C6439" i="47"/>
  <c r="C6440" i="47"/>
  <c r="C6441" i="47"/>
  <c r="C6442" i="47"/>
  <c r="C6443" i="47"/>
  <c r="C6444" i="47"/>
  <c r="C6445" i="47"/>
  <c r="C6446" i="47"/>
  <c r="C6447" i="47"/>
  <c r="C6448" i="47"/>
  <c r="C6449" i="47"/>
  <c r="C6450" i="47"/>
  <c r="C6451" i="47"/>
  <c r="C6452" i="47"/>
  <c r="C6453" i="47"/>
  <c r="C6454" i="47"/>
  <c r="C6455" i="47"/>
  <c r="C6456" i="47"/>
  <c r="C6457" i="47"/>
  <c r="C6458" i="47"/>
  <c r="C6459" i="47"/>
  <c r="C6460" i="47"/>
  <c r="C6461" i="47"/>
  <c r="C6462" i="47"/>
  <c r="C6463" i="47"/>
  <c r="C6464" i="47"/>
  <c r="C6465" i="47"/>
  <c r="C6466" i="47"/>
  <c r="C6467" i="47"/>
  <c r="C6468" i="47"/>
  <c r="C6469" i="47"/>
  <c r="C6470" i="47"/>
  <c r="C6471" i="47"/>
  <c r="C6472" i="47"/>
  <c r="C6473" i="47"/>
  <c r="C6474" i="47"/>
  <c r="C6475" i="47"/>
  <c r="C6476" i="47"/>
  <c r="C6477" i="47"/>
  <c r="C6478" i="47"/>
  <c r="C6479" i="47"/>
  <c r="C6480" i="47"/>
  <c r="C6481" i="47"/>
  <c r="C6482" i="47"/>
  <c r="C6483" i="47"/>
  <c r="C6484" i="47"/>
  <c r="C6485" i="47"/>
  <c r="C6486" i="47"/>
  <c r="C6487" i="47"/>
  <c r="C6488" i="47"/>
  <c r="C6489" i="47"/>
  <c r="C6490" i="47"/>
  <c r="C6491" i="47"/>
  <c r="C6492" i="47"/>
  <c r="C6493" i="47"/>
  <c r="C6494" i="47"/>
  <c r="C6495" i="47"/>
  <c r="C6496" i="47"/>
  <c r="C6497" i="47"/>
  <c r="C6498" i="47"/>
  <c r="C6499" i="47"/>
  <c r="C6500" i="47"/>
  <c r="C6501" i="47"/>
  <c r="C6502" i="47"/>
  <c r="C6503" i="47"/>
  <c r="C6504" i="47"/>
  <c r="C6505" i="47"/>
  <c r="C6506" i="47"/>
  <c r="C6507" i="47"/>
  <c r="C6508" i="47"/>
  <c r="C6509" i="47"/>
  <c r="C6510" i="47"/>
  <c r="C6511" i="47"/>
  <c r="C6512" i="47"/>
  <c r="C6513" i="47"/>
  <c r="C6514" i="47"/>
  <c r="C6515" i="47"/>
  <c r="C6516" i="47"/>
  <c r="C6517" i="47"/>
  <c r="C6518" i="47"/>
  <c r="C6519" i="47"/>
  <c r="C6520" i="47"/>
  <c r="C6521" i="47"/>
  <c r="C6522" i="47"/>
  <c r="C6523" i="47"/>
  <c r="C6524" i="47"/>
  <c r="C6525" i="47"/>
  <c r="C6526" i="47"/>
  <c r="C6527" i="47"/>
  <c r="C6528" i="47"/>
  <c r="C6529" i="47"/>
  <c r="C6530" i="47"/>
  <c r="C6531" i="47"/>
  <c r="C6532" i="47"/>
  <c r="C6533" i="47"/>
  <c r="C6534" i="47"/>
  <c r="C6535" i="47"/>
  <c r="C6536" i="47"/>
  <c r="C6537" i="47"/>
  <c r="C6538" i="47"/>
  <c r="C6539" i="47"/>
  <c r="C6540" i="47"/>
  <c r="C6541" i="47"/>
  <c r="C6542" i="47"/>
  <c r="C6543" i="47"/>
  <c r="C6544" i="47"/>
  <c r="C6545" i="47"/>
  <c r="C6546" i="47"/>
  <c r="C6547" i="47"/>
  <c r="C6548" i="47"/>
  <c r="C6549" i="47"/>
  <c r="C6550" i="47"/>
  <c r="C6551" i="47"/>
  <c r="C6552" i="47"/>
  <c r="C6553" i="47"/>
  <c r="C6554" i="47"/>
  <c r="C6555" i="47"/>
  <c r="C6556" i="47"/>
  <c r="C6557" i="47"/>
  <c r="C6558" i="47"/>
  <c r="C6559" i="47"/>
  <c r="C6560" i="47"/>
  <c r="C6561" i="47"/>
  <c r="C6562" i="47"/>
  <c r="C6563" i="47"/>
  <c r="C6564" i="47"/>
  <c r="C6565" i="47"/>
  <c r="C6566" i="47"/>
  <c r="C6567" i="47"/>
  <c r="C6568" i="47"/>
  <c r="C6569" i="47"/>
  <c r="C6570" i="47"/>
  <c r="C6571" i="47"/>
  <c r="C6572" i="47"/>
  <c r="C6573" i="47"/>
  <c r="C6574" i="47"/>
  <c r="C6575" i="47"/>
  <c r="C6576" i="47"/>
  <c r="C6577" i="47"/>
  <c r="C6578" i="47"/>
  <c r="C6579" i="47"/>
  <c r="C6580" i="47"/>
  <c r="C6581" i="47"/>
  <c r="C6582" i="47"/>
  <c r="C6583" i="47"/>
  <c r="C6584" i="47"/>
  <c r="C6585" i="47"/>
  <c r="C6586" i="47"/>
  <c r="C6587" i="47"/>
  <c r="C6588" i="47"/>
  <c r="C6589" i="47"/>
  <c r="C6590" i="47"/>
  <c r="C6591" i="47"/>
  <c r="C6592" i="47"/>
  <c r="C6593" i="47"/>
  <c r="C6594" i="47"/>
  <c r="C6595" i="47"/>
  <c r="C6596" i="47"/>
  <c r="C6597" i="47"/>
  <c r="C6598" i="47"/>
  <c r="C6599" i="47"/>
  <c r="C6600" i="47"/>
  <c r="C6601" i="47"/>
  <c r="C6602" i="47"/>
  <c r="C6603" i="47"/>
  <c r="C6604" i="47"/>
  <c r="C6605" i="47"/>
  <c r="C6606" i="47"/>
  <c r="C6607" i="47"/>
  <c r="C6608" i="47"/>
  <c r="C6609" i="47"/>
  <c r="C6610" i="47"/>
  <c r="C6611" i="47"/>
  <c r="C6612" i="47"/>
  <c r="C6613" i="47"/>
  <c r="C6614" i="47"/>
  <c r="C6615" i="47"/>
  <c r="C6616" i="47"/>
  <c r="C6617" i="47"/>
  <c r="C6618" i="47"/>
  <c r="C6619" i="47"/>
  <c r="C6620" i="47"/>
  <c r="C6621" i="47"/>
  <c r="C6622" i="47"/>
  <c r="C6623" i="47"/>
  <c r="C6624" i="47"/>
  <c r="C6625" i="47"/>
  <c r="C6626" i="47"/>
  <c r="C6627" i="47"/>
  <c r="C6628" i="47"/>
  <c r="C6629" i="47"/>
  <c r="C6630" i="47"/>
  <c r="C6631" i="47"/>
  <c r="C6632" i="47"/>
  <c r="C6633" i="47"/>
  <c r="C6634" i="47"/>
  <c r="C6635" i="47"/>
  <c r="C6636" i="47"/>
  <c r="C6637" i="47"/>
  <c r="C6638" i="47"/>
  <c r="C6639" i="47"/>
  <c r="C6640" i="47"/>
  <c r="C6641" i="47"/>
  <c r="C6642" i="47"/>
  <c r="C6643" i="47"/>
  <c r="C6644" i="47"/>
  <c r="C6645" i="47"/>
  <c r="C6646" i="47"/>
  <c r="C6647" i="47"/>
  <c r="C6648" i="47"/>
  <c r="C6649" i="47"/>
  <c r="C6650" i="47"/>
  <c r="C6651" i="47"/>
  <c r="C6652" i="47"/>
  <c r="C6653" i="47"/>
  <c r="C6654" i="47"/>
  <c r="C6655" i="47"/>
  <c r="C6656" i="47"/>
  <c r="C6657" i="47"/>
  <c r="C6658" i="47"/>
  <c r="C6659" i="47"/>
  <c r="C6660" i="47"/>
  <c r="C6661" i="47"/>
  <c r="C6662" i="47"/>
  <c r="C6663" i="47"/>
  <c r="C6664" i="47"/>
  <c r="C6665" i="47"/>
  <c r="C6666" i="47"/>
  <c r="C6667" i="47"/>
  <c r="C6668" i="47"/>
  <c r="C6669" i="47"/>
  <c r="C6670" i="47"/>
  <c r="C6671" i="47"/>
  <c r="C6672" i="47"/>
  <c r="C6673" i="47"/>
  <c r="C6674" i="47"/>
  <c r="C6675" i="47"/>
  <c r="C6676" i="47"/>
  <c r="C6677" i="47"/>
  <c r="C6678" i="47"/>
  <c r="C6679" i="47"/>
  <c r="C6680" i="47"/>
  <c r="C6681" i="47"/>
  <c r="C6682" i="47"/>
  <c r="C6683" i="47"/>
  <c r="C6684" i="47"/>
  <c r="C6685" i="47"/>
  <c r="C6686" i="47"/>
  <c r="C6687" i="47"/>
  <c r="C6688" i="47"/>
  <c r="C6689" i="47"/>
  <c r="C6690" i="47"/>
  <c r="C6691" i="47"/>
  <c r="C6692" i="47"/>
  <c r="C6693" i="47"/>
  <c r="C6694" i="47"/>
  <c r="C6695" i="47"/>
  <c r="C6696" i="47"/>
  <c r="C6697" i="47"/>
  <c r="C6698" i="47"/>
  <c r="C6699" i="47"/>
  <c r="C6700" i="47"/>
  <c r="C6701" i="47"/>
  <c r="C6702" i="47"/>
  <c r="C6703" i="47"/>
  <c r="C6704" i="47"/>
  <c r="C6705" i="47"/>
  <c r="C6706" i="47"/>
  <c r="C6707" i="47"/>
  <c r="C6708" i="47"/>
  <c r="C6709" i="47"/>
  <c r="C6710" i="47"/>
  <c r="C6711" i="47"/>
  <c r="C6712" i="47"/>
  <c r="C6713" i="47"/>
  <c r="C6714" i="47"/>
  <c r="C6715" i="47"/>
  <c r="C6716" i="47"/>
  <c r="C6717" i="47"/>
  <c r="C6718" i="47"/>
  <c r="C6719" i="47"/>
  <c r="C6720" i="47"/>
  <c r="C6721" i="47"/>
  <c r="C6722" i="47"/>
  <c r="C6723" i="47"/>
  <c r="C6724" i="47"/>
  <c r="C6725" i="47"/>
  <c r="C6726" i="47"/>
  <c r="C6727" i="47"/>
  <c r="C6728" i="47"/>
  <c r="C6729" i="47"/>
  <c r="C6730" i="47"/>
  <c r="C6731" i="47"/>
  <c r="C6732" i="47"/>
  <c r="C6733" i="47"/>
  <c r="C6734" i="47"/>
  <c r="C6735" i="47"/>
  <c r="C6736" i="47"/>
  <c r="C6737" i="47"/>
  <c r="C6738" i="47"/>
  <c r="C6739" i="47"/>
  <c r="C6740" i="47"/>
  <c r="C6741" i="47"/>
  <c r="C6742" i="47"/>
  <c r="C6743" i="47"/>
  <c r="C6744" i="47"/>
  <c r="C6745" i="47"/>
  <c r="C6746" i="47"/>
  <c r="C6747" i="47"/>
  <c r="C6748" i="47"/>
  <c r="C6749" i="47"/>
  <c r="C6750" i="47"/>
  <c r="C6751" i="47"/>
  <c r="C6752" i="47"/>
  <c r="C6753" i="47"/>
  <c r="C6754" i="47"/>
  <c r="C6755" i="47"/>
  <c r="C6756" i="47"/>
  <c r="C6757" i="47"/>
  <c r="C6758" i="47"/>
  <c r="C6759" i="47"/>
  <c r="C6760" i="47"/>
  <c r="C6761" i="47"/>
  <c r="C6762" i="47"/>
  <c r="C6763" i="47"/>
  <c r="C6764" i="47"/>
  <c r="C6765" i="47"/>
  <c r="C6766" i="47"/>
  <c r="C6767" i="47"/>
  <c r="C6768" i="47"/>
  <c r="C6769" i="47"/>
  <c r="C6770" i="47"/>
  <c r="C6771" i="47"/>
  <c r="C6772" i="47"/>
  <c r="C6773" i="47"/>
  <c r="C6774" i="47"/>
  <c r="C6775" i="47"/>
  <c r="C6776" i="47"/>
  <c r="C6777" i="47"/>
  <c r="C6778" i="47"/>
  <c r="C6779" i="47"/>
  <c r="C6780" i="47"/>
  <c r="C6781" i="47"/>
  <c r="C6782" i="47"/>
  <c r="C6783" i="47"/>
  <c r="C6784" i="47"/>
  <c r="C6785" i="47"/>
  <c r="C6786" i="47"/>
  <c r="C6787" i="47"/>
  <c r="C6788" i="47"/>
  <c r="C6789" i="47"/>
  <c r="C6790" i="47"/>
  <c r="C6791" i="47"/>
  <c r="C6792" i="47"/>
  <c r="C6793" i="47"/>
  <c r="C6794" i="47"/>
  <c r="C6795" i="47"/>
  <c r="C6796" i="47"/>
  <c r="C6797" i="47"/>
  <c r="C6798" i="47"/>
  <c r="C6799" i="47"/>
  <c r="C6800" i="47"/>
  <c r="C6801" i="47"/>
  <c r="C6802" i="47"/>
  <c r="C6803" i="47"/>
  <c r="C6804" i="47"/>
  <c r="C6805" i="47"/>
  <c r="C6806" i="47"/>
  <c r="C6807" i="47"/>
  <c r="C6808" i="47"/>
  <c r="C6809" i="47"/>
  <c r="C6810" i="47"/>
  <c r="C6811" i="47"/>
  <c r="C6812" i="47"/>
  <c r="C6813" i="47"/>
  <c r="C6814" i="47"/>
  <c r="C6815" i="47"/>
  <c r="C6816" i="47"/>
  <c r="C6817" i="47"/>
  <c r="C6818" i="47"/>
  <c r="C6819" i="47"/>
  <c r="C6820" i="47"/>
  <c r="C6821" i="47"/>
  <c r="C6822" i="47"/>
  <c r="C6823" i="47"/>
  <c r="C6824" i="47"/>
  <c r="C6825" i="47"/>
  <c r="C6826" i="47"/>
  <c r="C6827" i="47"/>
  <c r="C6828" i="47"/>
  <c r="C6829" i="47"/>
  <c r="C6830" i="47"/>
  <c r="C6831" i="47"/>
  <c r="C6832" i="47"/>
  <c r="C6833" i="47"/>
  <c r="C6834" i="47"/>
  <c r="C6835" i="47"/>
  <c r="C6836" i="47"/>
  <c r="C6837" i="47"/>
  <c r="C6838" i="47"/>
  <c r="C6839" i="47"/>
  <c r="C6840" i="47"/>
  <c r="C6841" i="47"/>
  <c r="C6842" i="47"/>
  <c r="C6843" i="47"/>
  <c r="C6844" i="47"/>
  <c r="C6845" i="47"/>
  <c r="C6846" i="47"/>
  <c r="C6847" i="47"/>
  <c r="C6848" i="47"/>
  <c r="C6849" i="47"/>
  <c r="C6850" i="47"/>
  <c r="C6851" i="47"/>
  <c r="C6852" i="47"/>
  <c r="C6853" i="47"/>
  <c r="C6854" i="47"/>
  <c r="C6855" i="47"/>
  <c r="C6856" i="47"/>
  <c r="C6857" i="47"/>
  <c r="C6858" i="47"/>
  <c r="C6859" i="47"/>
  <c r="C6860" i="47"/>
  <c r="C6861" i="47"/>
  <c r="C6862" i="47"/>
  <c r="C425" i="47"/>
  <c r="C418" i="47"/>
  <c r="N11" i="47"/>
  <c r="O11" i="47"/>
  <c r="L12" i="47"/>
  <c r="M12" i="47" s="1"/>
  <c r="N12" i="47"/>
  <c r="O12" i="47"/>
  <c r="N165" i="47"/>
  <c r="O165" i="47"/>
  <c r="N166" i="47"/>
  <c r="O166" i="47"/>
  <c r="N167" i="47"/>
  <c r="O167" i="47"/>
  <c r="N168" i="47"/>
  <c r="O168" i="47"/>
  <c r="N903" i="27"/>
  <c r="C313" i="47"/>
  <c r="C327" i="47"/>
  <c r="L654" i="27"/>
  <c r="C223" i="47"/>
  <c r="C253" i="47"/>
  <c r="N3" i="27"/>
  <c r="L3" i="27"/>
  <c r="M3" i="27" s="1"/>
  <c r="C218" i="47"/>
  <c r="C214" i="47"/>
  <c r="C169" i="47"/>
  <c r="AG30" i="17"/>
  <c r="AE17" i="17" l="1"/>
  <c r="AE18" i="17" s="1"/>
  <c r="AE21" i="17" s="1"/>
  <c r="AE22" i="17" s="1"/>
  <c r="AE23" i="17" s="1"/>
  <c r="AE24" i="17" s="1"/>
  <c r="AE25" i="17" s="1"/>
  <c r="AE28" i="17" s="1"/>
  <c r="AE29" i="17" s="1"/>
  <c r="Y29" i="17" s="1"/>
  <c r="N131" i="47"/>
  <c r="O131" i="47"/>
  <c r="N146" i="47"/>
  <c r="O146" i="47"/>
  <c r="N147" i="47"/>
  <c r="O147" i="47"/>
  <c r="N132" i="47"/>
  <c r="O132" i="47"/>
  <c r="N133" i="47"/>
  <c r="O133" i="47"/>
  <c r="N134" i="47"/>
  <c r="O134" i="47"/>
  <c r="N135" i="47"/>
  <c r="O135" i="47"/>
  <c r="N136" i="47"/>
  <c r="O136" i="47"/>
  <c r="N137" i="47"/>
  <c r="O137" i="47"/>
  <c r="N138" i="47"/>
  <c r="O138" i="47"/>
  <c r="N139" i="47"/>
  <c r="O139" i="47"/>
  <c r="N140" i="47"/>
  <c r="O140" i="47"/>
  <c r="N141" i="47"/>
  <c r="O141" i="47"/>
  <c r="N148" i="47"/>
  <c r="O148" i="47"/>
  <c r="N149" i="47"/>
  <c r="O149" i="47"/>
  <c r="N142" i="47"/>
  <c r="O142" i="47"/>
  <c r="N143" i="47"/>
  <c r="O143" i="47"/>
  <c r="N150" i="47"/>
  <c r="O150" i="47"/>
  <c r="N144" i="47"/>
  <c r="O144" i="47"/>
  <c r="N151" i="47"/>
  <c r="O151" i="47"/>
  <c r="N152" i="47"/>
  <c r="O152" i="47"/>
  <c r="N153" i="47"/>
  <c r="O153" i="47"/>
  <c r="N154" i="47"/>
  <c r="O154" i="47"/>
  <c r="N155" i="47"/>
  <c r="O155" i="47"/>
  <c r="N156" i="47"/>
  <c r="O156" i="47"/>
  <c r="N145" i="47"/>
  <c r="O145" i="47"/>
  <c r="N157" i="47"/>
  <c r="O157" i="47"/>
  <c r="N158" i="47"/>
  <c r="O158" i="47"/>
  <c r="N159" i="47"/>
  <c r="O159" i="47"/>
  <c r="N160" i="47"/>
  <c r="O160" i="47"/>
  <c r="N161" i="47"/>
  <c r="O161" i="47"/>
  <c r="N162" i="47"/>
  <c r="O162" i="47"/>
  <c r="N163" i="47"/>
  <c r="O163" i="47"/>
  <c r="N164" i="47"/>
  <c r="O164" i="47"/>
  <c r="L684" i="27"/>
  <c r="L629" i="27"/>
  <c r="L771" i="27"/>
  <c r="M771" i="27" s="1"/>
  <c r="N771" i="27"/>
  <c r="L772" i="27"/>
  <c r="M772" i="27" s="1"/>
  <c r="N772" i="27"/>
  <c r="L773" i="27"/>
  <c r="M773" i="27" s="1"/>
  <c r="N773" i="27"/>
  <c r="L774" i="27"/>
  <c r="M774" i="27" s="1"/>
  <c r="N774" i="27"/>
  <c r="L775" i="27"/>
  <c r="M775" i="27" s="1"/>
  <c r="N775" i="27"/>
  <c r="L776" i="27"/>
  <c r="M776" i="27" s="1"/>
  <c r="N776" i="27"/>
  <c r="L777" i="27"/>
  <c r="M777" i="27" s="1"/>
  <c r="N777" i="27"/>
  <c r="L778" i="27"/>
  <c r="M778" i="27" s="1"/>
  <c r="N778" i="27"/>
  <c r="L779" i="27"/>
  <c r="M779" i="27" s="1"/>
  <c r="N779" i="27"/>
  <c r="L780" i="27"/>
  <c r="M780" i="27" s="1"/>
  <c r="N780" i="27"/>
  <c r="M781" i="27"/>
  <c r="N781" i="27"/>
  <c r="L782" i="27"/>
  <c r="M782" i="27" s="1"/>
  <c r="N782" i="27"/>
  <c r="L826" i="27"/>
  <c r="M826" i="27" s="1"/>
  <c r="N826" i="27"/>
  <c r="L827" i="27"/>
  <c r="M827" i="27" s="1"/>
  <c r="N827" i="27"/>
  <c r="L828" i="27"/>
  <c r="M828" i="27" s="1"/>
  <c r="N828" i="27"/>
  <c r="L829" i="27"/>
  <c r="M829" i="27" s="1"/>
  <c r="N829" i="27"/>
  <c r="L783" i="27"/>
  <c r="M783" i="27" s="1"/>
  <c r="N783" i="27"/>
  <c r="L830" i="27"/>
  <c r="M830" i="27" s="1"/>
  <c r="N830" i="27"/>
  <c r="L784" i="27"/>
  <c r="M784" i="27" s="1"/>
  <c r="N784" i="27"/>
  <c r="L785" i="27"/>
  <c r="M785" i="27" s="1"/>
  <c r="N785" i="27"/>
  <c r="L786" i="27"/>
  <c r="M786" i="27" s="1"/>
  <c r="N786" i="27"/>
  <c r="L787" i="27"/>
  <c r="M787" i="27" s="1"/>
  <c r="N787" i="27"/>
  <c r="L788" i="27"/>
  <c r="M788" i="27" s="1"/>
  <c r="N788" i="27"/>
  <c r="L831" i="27"/>
  <c r="M831" i="27" s="1"/>
  <c r="N831" i="27"/>
  <c r="L763" i="27"/>
  <c r="M763" i="27" s="1"/>
  <c r="N763" i="27"/>
  <c r="L789" i="27"/>
  <c r="M789" i="27" s="1"/>
  <c r="N789" i="27"/>
  <c r="L790" i="27"/>
  <c r="M790" i="27" s="1"/>
  <c r="N790" i="27"/>
  <c r="L832" i="27"/>
  <c r="M832" i="27" s="1"/>
  <c r="N832" i="27"/>
  <c r="L833" i="27"/>
  <c r="M833" i="27" s="1"/>
  <c r="N833" i="27"/>
  <c r="L834" i="27"/>
  <c r="M834" i="27" s="1"/>
  <c r="N834" i="27"/>
  <c r="L835" i="27"/>
  <c r="M835" i="27" s="1"/>
  <c r="N835" i="27"/>
  <c r="L836" i="27"/>
  <c r="M836" i="27" s="1"/>
  <c r="N836" i="27"/>
  <c r="L837" i="27"/>
  <c r="M837" i="27" s="1"/>
  <c r="N837" i="27"/>
  <c r="L838" i="27"/>
  <c r="M838" i="27" s="1"/>
  <c r="N838" i="27"/>
  <c r="L839" i="27"/>
  <c r="M839" i="27" s="1"/>
  <c r="N839" i="27"/>
  <c r="L840" i="27"/>
  <c r="M840" i="27" s="1"/>
  <c r="N840" i="27"/>
  <c r="L701" i="27"/>
  <c r="M701" i="27" s="1"/>
  <c r="N701" i="27"/>
  <c r="L843" i="27"/>
  <c r="M843" i="27" s="1"/>
  <c r="N843" i="27"/>
  <c r="L844" i="27"/>
  <c r="M844" i="27" s="1"/>
  <c r="N844" i="27"/>
  <c r="L845" i="27"/>
  <c r="M845" i="27" s="1"/>
  <c r="N845" i="27"/>
  <c r="L846" i="27"/>
  <c r="M846" i="27" s="1"/>
  <c r="N846" i="27"/>
  <c r="L847" i="27"/>
  <c r="M847" i="27" s="1"/>
  <c r="N847" i="27"/>
  <c r="L841" i="27"/>
  <c r="M841" i="27" s="1"/>
  <c r="N841" i="27"/>
  <c r="L791" i="27"/>
  <c r="M791" i="27" s="1"/>
  <c r="N791" i="27"/>
  <c r="L848" i="27"/>
  <c r="M848" i="27" s="1"/>
  <c r="N848" i="27"/>
  <c r="L792" i="27"/>
  <c r="M792" i="27" s="1"/>
  <c r="N792" i="27"/>
  <c r="L842" i="27"/>
  <c r="M842" i="27" s="1"/>
  <c r="N842" i="27"/>
  <c r="L793" i="27"/>
  <c r="M793" i="27" s="1"/>
  <c r="N793" i="27"/>
  <c r="L794" i="27"/>
  <c r="M794" i="27" s="1"/>
  <c r="N794" i="27"/>
  <c r="L795" i="27"/>
  <c r="M795" i="27" s="1"/>
  <c r="N795" i="27"/>
  <c r="L796" i="27"/>
  <c r="M796" i="27" s="1"/>
  <c r="N796" i="27"/>
  <c r="L797" i="27"/>
  <c r="M797" i="27" s="1"/>
  <c r="N797" i="27"/>
  <c r="L798" i="27"/>
  <c r="M798" i="27" s="1"/>
  <c r="N798" i="27"/>
  <c r="L799" i="27"/>
  <c r="M799" i="27" s="1"/>
  <c r="N799" i="27"/>
  <c r="L800" i="27"/>
  <c r="M800" i="27" s="1"/>
  <c r="N800" i="27"/>
  <c r="L801" i="27"/>
  <c r="M801" i="27" s="1"/>
  <c r="N801" i="27"/>
  <c r="L802" i="27"/>
  <c r="M802" i="27" s="1"/>
  <c r="N802" i="27"/>
  <c r="L764" i="27"/>
  <c r="M764" i="27" s="1"/>
  <c r="N764" i="27"/>
  <c r="L849" i="27"/>
  <c r="M849" i="27" s="1"/>
  <c r="N849" i="27"/>
  <c r="L850" i="27"/>
  <c r="M850" i="27" s="1"/>
  <c r="N850" i="27"/>
  <c r="L851" i="27"/>
  <c r="M851" i="27" s="1"/>
  <c r="N851" i="27"/>
  <c r="L852" i="27"/>
  <c r="M852" i="27" s="1"/>
  <c r="N852" i="27"/>
  <c r="L853" i="27"/>
  <c r="M853" i="27" s="1"/>
  <c r="N853" i="27"/>
  <c r="L854" i="27"/>
  <c r="M854" i="27" s="1"/>
  <c r="N854" i="27"/>
  <c r="L855" i="27"/>
  <c r="M855" i="27" s="1"/>
  <c r="N855" i="27"/>
  <c r="L856" i="27"/>
  <c r="M856" i="27" s="1"/>
  <c r="N856" i="27"/>
  <c r="L857" i="27"/>
  <c r="M857" i="27" s="1"/>
  <c r="N857" i="27"/>
  <c r="L858" i="27"/>
  <c r="M858" i="27" s="1"/>
  <c r="N858" i="27"/>
  <c r="L859" i="27"/>
  <c r="M859" i="27" s="1"/>
  <c r="N859" i="27"/>
  <c r="L860" i="27"/>
  <c r="M860" i="27" s="1"/>
  <c r="N860" i="27"/>
  <c r="L861" i="27"/>
  <c r="M861" i="27" s="1"/>
  <c r="N861" i="27"/>
  <c r="L862" i="27"/>
  <c r="M862" i="27" s="1"/>
  <c r="N862" i="27"/>
  <c r="L863" i="27"/>
  <c r="M863" i="27" s="1"/>
  <c r="N863" i="27"/>
  <c r="L864" i="27"/>
  <c r="M864" i="27" s="1"/>
  <c r="N864" i="27"/>
  <c r="L865" i="27"/>
  <c r="M865" i="27" s="1"/>
  <c r="N865" i="27"/>
  <c r="L866" i="27"/>
  <c r="M866" i="27" s="1"/>
  <c r="N866" i="27"/>
  <c r="L867" i="27"/>
  <c r="M867" i="27" s="1"/>
  <c r="N867" i="27"/>
  <c r="L868" i="27"/>
  <c r="M868" i="27" s="1"/>
  <c r="N868" i="27"/>
  <c r="L869" i="27"/>
  <c r="M869" i="27" s="1"/>
  <c r="N869" i="27"/>
  <c r="L870" i="27"/>
  <c r="M870" i="27" s="1"/>
  <c r="N870" i="27"/>
  <c r="L871" i="27"/>
  <c r="M871" i="27" s="1"/>
  <c r="N871" i="27"/>
  <c r="L872" i="27"/>
  <c r="M872" i="27" s="1"/>
  <c r="N872" i="27"/>
  <c r="L873" i="27"/>
  <c r="M873" i="27" s="1"/>
  <c r="N873" i="27"/>
  <c r="L874" i="27"/>
  <c r="M874" i="27" s="1"/>
  <c r="N874" i="27"/>
  <c r="L875" i="27"/>
  <c r="M875" i="27" s="1"/>
  <c r="N875" i="27"/>
  <c r="M876" i="27"/>
  <c r="N876" i="27"/>
  <c r="L877" i="27"/>
  <c r="M877" i="27" s="1"/>
  <c r="N877" i="27"/>
  <c r="L878" i="27"/>
  <c r="M878" i="27" s="1"/>
  <c r="N878" i="27"/>
  <c r="L803" i="27"/>
  <c r="M803" i="27" s="1"/>
  <c r="N803" i="27"/>
  <c r="L804" i="27"/>
  <c r="M804" i="27" s="1"/>
  <c r="N804" i="27"/>
  <c r="L805" i="27"/>
  <c r="M805" i="27" s="1"/>
  <c r="N805" i="27"/>
  <c r="L806" i="27"/>
  <c r="M806" i="27" s="1"/>
  <c r="N806" i="27"/>
  <c r="L807" i="27"/>
  <c r="M807" i="27" s="1"/>
  <c r="N807" i="27"/>
  <c r="L808" i="27"/>
  <c r="M808" i="27" s="1"/>
  <c r="N808" i="27"/>
  <c r="L809" i="27"/>
  <c r="M809" i="27" s="1"/>
  <c r="N809" i="27"/>
  <c r="L810" i="27"/>
  <c r="M810" i="27" s="1"/>
  <c r="N810" i="27"/>
  <c r="L879" i="27"/>
  <c r="M879" i="27" s="1"/>
  <c r="N879" i="27"/>
  <c r="L880" i="27"/>
  <c r="M880" i="27" s="1"/>
  <c r="N880" i="27"/>
  <c r="L881" i="27"/>
  <c r="M881" i="27" s="1"/>
  <c r="N881" i="27"/>
  <c r="L882" i="27"/>
  <c r="M882" i="27" s="1"/>
  <c r="N882" i="27"/>
  <c r="L883" i="27"/>
  <c r="M883" i="27" s="1"/>
  <c r="N883" i="27"/>
  <c r="L884" i="27"/>
  <c r="M884" i="27" s="1"/>
  <c r="N884" i="27"/>
  <c r="L885" i="27"/>
  <c r="M885" i="27" s="1"/>
  <c r="N885" i="27"/>
  <c r="L811" i="27"/>
  <c r="M811" i="27" s="1"/>
  <c r="N811" i="27"/>
  <c r="L812" i="27"/>
  <c r="M812" i="27" s="1"/>
  <c r="N812" i="27"/>
  <c r="L813" i="27"/>
  <c r="M813" i="27" s="1"/>
  <c r="N813" i="27"/>
  <c r="L886" i="27"/>
  <c r="M886" i="27" s="1"/>
  <c r="N886" i="27"/>
  <c r="L887" i="27"/>
  <c r="M887" i="27" s="1"/>
  <c r="N887" i="27"/>
  <c r="L814" i="27"/>
  <c r="M814" i="27" s="1"/>
  <c r="N814" i="27"/>
  <c r="L815" i="27"/>
  <c r="M815" i="27" s="1"/>
  <c r="N815" i="27"/>
  <c r="L816" i="27"/>
  <c r="M816" i="27" s="1"/>
  <c r="N816" i="27"/>
  <c r="L888" i="27"/>
  <c r="M888" i="27" s="1"/>
  <c r="N888" i="27"/>
  <c r="L889" i="27"/>
  <c r="M889" i="27" s="1"/>
  <c r="N889" i="27"/>
  <c r="L890" i="27"/>
  <c r="M890" i="27" s="1"/>
  <c r="N890" i="27"/>
  <c r="L817" i="27"/>
  <c r="M817" i="27" s="1"/>
  <c r="N817" i="27"/>
  <c r="L818" i="27"/>
  <c r="M818" i="27" s="1"/>
  <c r="N818" i="27"/>
  <c r="L891" i="27"/>
  <c r="M891" i="27" s="1"/>
  <c r="N891" i="27"/>
  <c r="L819" i="27"/>
  <c r="M819" i="27" s="1"/>
  <c r="N819" i="27"/>
  <c r="L820" i="27"/>
  <c r="M820" i="27" s="1"/>
  <c r="N820" i="27"/>
  <c r="L892" i="27"/>
  <c r="M892" i="27" s="1"/>
  <c r="N892" i="27"/>
  <c r="L893" i="27"/>
  <c r="M893" i="27" s="1"/>
  <c r="N893" i="27"/>
  <c r="L821" i="27"/>
  <c r="M821" i="27" s="1"/>
  <c r="N821" i="27"/>
  <c r="L822" i="27"/>
  <c r="M822" i="27" s="1"/>
  <c r="N822" i="27"/>
  <c r="L894" i="27"/>
  <c r="M894" i="27" s="1"/>
  <c r="N894" i="27"/>
  <c r="L895" i="27"/>
  <c r="M895" i="27" s="1"/>
  <c r="N895" i="27"/>
  <c r="L896" i="27"/>
  <c r="M896" i="27" s="1"/>
  <c r="N896" i="27"/>
  <c r="L897" i="27"/>
  <c r="M897" i="27" s="1"/>
  <c r="N897" i="27"/>
  <c r="L898" i="27"/>
  <c r="M898" i="27" s="1"/>
  <c r="N898" i="27"/>
  <c r="L899" i="27"/>
  <c r="M899" i="27" s="1"/>
  <c r="N899" i="27"/>
  <c r="L900" i="27"/>
  <c r="M900" i="27" s="1"/>
  <c r="N900" i="27"/>
  <c r="L901" i="27"/>
  <c r="M901" i="27" s="1"/>
  <c r="N901" i="27"/>
  <c r="L902" i="27"/>
  <c r="M902" i="27" s="1"/>
  <c r="N902" i="27"/>
  <c r="C142" i="47"/>
  <c r="C146" i="47"/>
  <c r="L146" i="47" s="1"/>
  <c r="M146" i="47" s="1"/>
  <c r="L142" i="47" l="1"/>
  <c r="M142" i="47" s="1"/>
  <c r="Y17" i="17"/>
  <c r="Y18" i="17"/>
  <c r="L4" i="27" l="1"/>
  <c r="M4" i="27" s="1"/>
  <c r="N4" i="27"/>
  <c r="L703" i="27"/>
  <c r="M703" i="27" s="1"/>
  <c r="N703" i="27"/>
  <c r="L704" i="27"/>
  <c r="M704" i="27" s="1"/>
  <c r="N704" i="27"/>
  <c r="L699" i="27"/>
  <c r="M699" i="27" s="1"/>
  <c r="N699" i="27"/>
  <c r="L705" i="27"/>
  <c r="M705" i="27" s="1"/>
  <c r="N705" i="27"/>
  <c r="L706" i="27"/>
  <c r="M706" i="27" s="1"/>
  <c r="N706" i="27"/>
  <c r="L707" i="27"/>
  <c r="M707" i="27" s="1"/>
  <c r="N707" i="27"/>
  <c r="L708" i="27"/>
  <c r="M708" i="27" s="1"/>
  <c r="N708" i="27"/>
  <c r="L709" i="27"/>
  <c r="M709" i="27" s="1"/>
  <c r="N709" i="27"/>
  <c r="L710" i="27"/>
  <c r="M710" i="27" s="1"/>
  <c r="N710" i="27"/>
  <c r="L711" i="27"/>
  <c r="M711" i="27" s="1"/>
  <c r="N711" i="27"/>
  <c r="L712" i="27"/>
  <c r="M712" i="27" s="1"/>
  <c r="N712" i="27"/>
  <c r="L713" i="27"/>
  <c r="M713" i="27" s="1"/>
  <c r="N713" i="27"/>
  <c r="L714" i="27"/>
  <c r="M714" i="27" s="1"/>
  <c r="N714" i="27"/>
  <c r="L715" i="27"/>
  <c r="M715" i="27" s="1"/>
  <c r="N715" i="27"/>
  <c r="L716" i="27"/>
  <c r="M716" i="27" s="1"/>
  <c r="N716" i="27"/>
  <c r="L717" i="27"/>
  <c r="M717" i="27" s="1"/>
  <c r="N717" i="27"/>
  <c r="L718" i="27"/>
  <c r="M718" i="27" s="1"/>
  <c r="N718" i="27"/>
  <c r="L719" i="27"/>
  <c r="M719" i="27" s="1"/>
  <c r="N719" i="27"/>
  <c r="L720" i="27"/>
  <c r="M720" i="27" s="1"/>
  <c r="N720" i="27"/>
  <c r="L721" i="27"/>
  <c r="M721" i="27" s="1"/>
  <c r="N721" i="27"/>
  <c r="L722" i="27"/>
  <c r="M722" i="27" s="1"/>
  <c r="N722" i="27"/>
  <c r="L723" i="27"/>
  <c r="M723" i="27" s="1"/>
  <c r="N723" i="27"/>
  <c r="L724" i="27"/>
  <c r="M724" i="27" s="1"/>
  <c r="N724" i="27"/>
  <c r="L725" i="27"/>
  <c r="M725" i="27" s="1"/>
  <c r="N725" i="27"/>
  <c r="L726" i="27"/>
  <c r="M726" i="27" s="1"/>
  <c r="N726" i="27"/>
  <c r="L727" i="27"/>
  <c r="M727" i="27" s="1"/>
  <c r="N727" i="27"/>
  <c r="L728" i="27"/>
  <c r="M728" i="27" s="1"/>
  <c r="N728" i="27"/>
  <c r="L729" i="27"/>
  <c r="M729" i="27" s="1"/>
  <c r="N729" i="27"/>
  <c r="L730" i="27"/>
  <c r="M730" i="27" s="1"/>
  <c r="N730" i="27"/>
  <c r="L731" i="27"/>
  <c r="M731" i="27" s="1"/>
  <c r="N731" i="27"/>
  <c r="L732" i="27"/>
  <c r="M732" i="27" s="1"/>
  <c r="N732" i="27"/>
  <c r="L733" i="27"/>
  <c r="M733" i="27" s="1"/>
  <c r="N733" i="27"/>
  <c r="L734" i="27"/>
  <c r="M734" i="27" s="1"/>
  <c r="N734" i="27"/>
  <c r="L735" i="27"/>
  <c r="M735" i="27" s="1"/>
  <c r="N735" i="27"/>
  <c r="L736" i="27"/>
  <c r="M736" i="27" s="1"/>
  <c r="N736" i="27"/>
  <c r="L737" i="27"/>
  <c r="M737" i="27" s="1"/>
  <c r="N737" i="27"/>
  <c r="L738" i="27"/>
  <c r="M738" i="27" s="1"/>
  <c r="N738" i="27"/>
  <c r="L739" i="27"/>
  <c r="M739" i="27" s="1"/>
  <c r="N739" i="27"/>
  <c r="L740" i="27"/>
  <c r="M740" i="27" s="1"/>
  <c r="N740" i="27"/>
  <c r="L741" i="27"/>
  <c r="M741" i="27" s="1"/>
  <c r="N741" i="27"/>
  <c r="L742" i="27"/>
  <c r="M742" i="27" s="1"/>
  <c r="N742" i="27"/>
  <c r="L743" i="27"/>
  <c r="M743" i="27" s="1"/>
  <c r="N743" i="27"/>
  <c r="L744" i="27"/>
  <c r="M744" i="27" s="1"/>
  <c r="N744" i="27"/>
  <c r="L745" i="27"/>
  <c r="M745" i="27" s="1"/>
  <c r="N745" i="27"/>
  <c r="L746" i="27"/>
  <c r="M746" i="27" s="1"/>
  <c r="N746" i="27"/>
  <c r="L747" i="27"/>
  <c r="M747" i="27" s="1"/>
  <c r="N747" i="27"/>
  <c r="L748" i="27"/>
  <c r="M748" i="27" s="1"/>
  <c r="N748" i="27"/>
  <c r="L749" i="27"/>
  <c r="M749" i="27" s="1"/>
  <c r="N749" i="27"/>
  <c r="L750" i="27"/>
  <c r="M750" i="27" s="1"/>
  <c r="N750" i="27"/>
  <c r="L751" i="27"/>
  <c r="M751" i="27" s="1"/>
  <c r="N751" i="27"/>
  <c r="L752" i="27"/>
  <c r="M752" i="27" s="1"/>
  <c r="N752" i="27"/>
  <c r="L753" i="27"/>
  <c r="M753" i="27" s="1"/>
  <c r="N753" i="27"/>
  <c r="L754" i="27"/>
  <c r="M754" i="27" s="1"/>
  <c r="N754" i="27"/>
  <c r="L755" i="27"/>
  <c r="M755" i="27" s="1"/>
  <c r="N755" i="27"/>
  <c r="L756" i="27"/>
  <c r="M756" i="27" s="1"/>
  <c r="N756" i="27"/>
  <c r="L757" i="27"/>
  <c r="M757" i="27" s="1"/>
  <c r="N757" i="27"/>
  <c r="L758" i="27"/>
  <c r="M758" i="27" s="1"/>
  <c r="N758" i="27"/>
  <c r="L759" i="27"/>
  <c r="M759" i="27" s="1"/>
  <c r="N759" i="27"/>
  <c r="L760" i="27"/>
  <c r="M760" i="27" s="1"/>
  <c r="N760" i="27"/>
  <c r="L761" i="27"/>
  <c r="M761" i="27" s="1"/>
  <c r="N761" i="27"/>
  <c r="L762" i="27"/>
  <c r="M762" i="27" s="1"/>
  <c r="N762" i="27"/>
  <c r="L700" i="27"/>
  <c r="M700" i="27" s="1"/>
  <c r="N700" i="27"/>
  <c r="N71" i="47"/>
  <c r="O71" i="47"/>
  <c r="N72" i="47"/>
  <c r="O72" i="47"/>
  <c r="N73" i="47"/>
  <c r="O73" i="47"/>
  <c r="N74" i="47"/>
  <c r="O74" i="47"/>
  <c r="N75" i="47"/>
  <c r="O75" i="47"/>
  <c r="N76" i="47"/>
  <c r="O76" i="47"/>
  <c r="N77" i="47"/>
  <c r="O77" i="47"/>
  <c r="N78" i="47"/>
  <c r="O78" i="47"/>
  <c r="N79" i="47"/>
  <c r="O79" i="47"/>
  <c r="N80" i="47"/>
  <c r="O80" i="47"/>
  <c r="N82" i="47"/>
  <c r="O82" i="47"/>
  <c r="N83" i="47"/>
  <c r="O83" i="47"/>
  <c r="N81" i="47"/>
  <c r="O81" i="47"/>
  <c r="N84" i="47"/>
  <c r="O84" i="47"/>
  <c r="N85" i="47"/>
  <c r="O85" i="47"/>
  <c r="N86" i="47"/>
  <c r="O86" i="47"/>
  <c r="N87" i="47"/>
  <c r="O87" i="47"/>
  <c r="N88" i="47"/>
  <c r="O88" i="47"/>
  <c r="N89" i="47"/>
  <c r="O89" i="47"/>
  <c r="N90" i="47"/>
  <c r="O90" i="47"/>
  <c r="N91" i="47"/>
  <c r="O91" i="47"/>
  <c r="N92" i="47"/>
  <c r="O92" i="47"/>
  <c r="N93" i="47"/>
  <c r="O93" i="47"/>
  <c r="N94" i="47"/>
  <c r="O94" i="47"/>
  <c r="N95" i="47"/>
  <c r="O95" i="47"/>
  <c r="N96" i="47"/>
  <c r="O96" i="47"/>
  <c r="N97" i="47"/>
  <c r="O97" i="47"/>
  <c r="N98" i="47"/>
  <c r="O98" i="47"/>
  <c r="N99" i="47"/>
  <c r="O99" i="47"/>
  <c r="N100" i="47"/>
  <c r="O100" i="47"/>
  <c r="N101" i="47"/>
  <c r="O101" i="47"/>
  <c r="N102" i="47"/>
  <c r="O102" i="47"/>
  <c r="N103" i="47"/>
  <c r="O103" i="47"/>
  <c r="N104" i="47"/>
  <c r="O104" i="47"/>
  <c r="N105" i="47"/>
  <c r="O105" i="47"/>
  <c r="N106" i="47"/>
  <c r="O106" i="47"/>
  <c r="N107" i="47"/>
  <c r="O107" i="47"/>
  <c r="N108" i="47"/>
  <c r="O108" i="47"/>
  <c r="N109" i="47"/>
  <c r="O109" i="47"/>
  <c r="N110" i="47"/>
  <c r="O110" i="47"/>
  <c r="N111" i="47"/>
  <c r="O111" i="47"/>
  <c r="N118" i="47"/>
  <c r="O118" i="47"/>
  <c r="N119" i="47"/>
  <c r="O119" i="47"/>
  <c r="N112" i="47"/>
  <c r="O112" i="47"/>
  <c r="N113" i="47"/>
  <c r="O113" i="47"/>
  <c r="N114" i="47"/>
  <c r="O114" i="47"/>
  <c r="N115" i="47"/>
  <c r="O115" i="47"/>
  <c r="N116" i="47"/>
  <c r="O116" i="47"/>
  <c r="N117" i="47"/>
  <c r="O117" i="47"/>
  <c r="N120" i="47"/>
  <c r="O120" i="47"/>
  <c r="N121" i="47"/>
  <c r="O121" i="47"/>
  <c r="N122" i="47"/>
  <c r="O122" i="47"/>
  <c r="N123" i="47"/>
  <c r="O123" i="47"/>
  <c r="N124" i="47"/>
  <c r="O124" i="47"/>
  <c r="N125" i="47"/>
  <c r="O125" i="47"/>
  <c r="N126" i="47"/>
  <c r="O126" i="47"/>
  <c r="N127" i="47"/>
  <c r="O127" i="47"/>
  <c r="N128" i="47"/>
  <c r="O128" i="47"/>
  <c r="N129" i="47"/>
  <c r="O129" i="47"/>
  <c r="N130" i="47"/>
  <c r="O130" i="47"/>
  <c r="L61" i="47"/>
  <c r="M61" i="47" s="1"/>
  <c r="N61" i="47"/>
  <c r="O61" i="47"/>
  <c r="L62" i="47"/>
  <c r="M62" i="47" s="1"/>
  <c r="N62" i="47"/>
  <c r="O62" i="47"/>
  <c r="N63" i="47"/>
  <c r="O63" i="47"/>
  <c r="N64" i="47"/>
  <c r="O64" i="47"/>
  <c r="N65" i="47"/>
  <c r="O65" i="47"/>
  <c r="N66" i="47"/>
  <c r="O66" i="47"/>
  <c r="N67" i="47"/>
  <c r="O67" i="47"/>
  <c r="N68" i="47"/>
  <c r="O68" i="47"/>
  <c r="N69" i="47"/>
  <c r="O69" i="47"/>
  <c r="N70" i="47"/>
  <c r="O70" i="47"/>
  <c r="C64" i="47"/>
  <c r="C65" i="47"/>
  <c r="L65" i="47" s="1"/>
  <c r="M65" i="47" s="1"/>
  <c r="C66" i="47"/>
  <c r="C67" i="47"/>
  <c r="C68" i="47"/>
  <c r="C69" i="47"/>
  <c r="L69" i="47" s="1"/>
  <c r="M69" i="47" s="1"/>
  <c r="C70" i="47"/>
  <c r="C71" i="47"/>
  <c r="C72" i="47"/>
  <c r="L72" i="47" s="1"/>
  <c r="M72" i="47" s="1"/>
  <c r="C73" i="47"/>
  <c r="C74" i="47"/>
  <c r="L74" i="47" s="1"/>
  <c r="M74" i="47" s="1"/>
  <c r="C75" i="47"/>
  <c r="C76" i="47"/>
  <c r="L76" i="47" s="1"/>
  <c r="M76" i="47" s="1"/>
  <c r="C77" i="47"/>
  <c r="L77" i="47" s="1"/>
  <c r="M77" i="47" s="1"/>
  <c r="C78" i="47"/>
  <c r="C79" i="47"/>
  <c r="C80" i="47"/>
  <c r="L80" i="47" s="1"/>
  <c r="M80" i="47" s="1"/>
  <c r="C82" i="47"/>
  <c r="L82" i="47" s="1"/>
  <c r="M82" i="47" s="1"/>
  <c r="C83" i="47"/>
  <c r="C81" i="47"/>
  <c r="C84" i="47"/>
  <c r="C85" i="47"/>
  <c r="L85" i="47" s="1"/>
  <c r="M85" i="47" s="1"/>
  <c r="C86" i="47"/>
  <c r="C87" i="47"/>
  <c r="L87" i="47" s="1"/>
  <c r="M87" i="47" s="1"/>
  <c r="C88" i="47"/>
  <c r="C89" i="47"/>
  <c r="L89" i="47" s="1"/>
  <c r="M89" i="47" s="1"/>
  <c r="C90" i="47"/>
  <c r="C91" i="47"/>
  <c r="C92" i="47"/>
  <c r="L92" i="47" s="1"/>
  <c r="M92" i="47" s="1"/>
  <c r="C93" i="47"/>
  <c r="L93" i="47" s="1"/>
  <c r="M93" i="47" s="1"/>
  <c r="C94" i="47"/>
  <c r="C95" i="47"/>
  <c r="C96" i="47"/>
  <c r="C97" i="47"/>
  <c r="C98" i="47"/>
  <c r="C99" i="47"/>
  <c r="C100" i="47"/>
  <c r="C101" i="47"/>
  <c r="L101" i="47" s="1"/>
  <c r="M101" i="47" s="1"/>
  <c r="C102" i="47"/>
  <c r="L102" i="47" s="1"/>
  <c r="M102" i="47" s="1"/>
  <c r="C103" i="47"/>
  <c r="C104" i="47"/>
  <c r="C105" i="47"/>
  <c r="C106" i="47"/>
  <c r="C107" i="47"/>
  <c r="C108" i="47"/>
  <c r="L108" i="47" s="1"/>
  <c r="M108" i="47" s="1"/>
  <c r="C109" i="47"/>
  <c r="L109" i="47" s="1"/>
  <c r="M109" i="47" s="1"/>
  <c r="C110" i="47"/>
  <c r="C111" i="47"/>
  <c r="C118" i="47"/>
  <c r="C119" i="47"/>
  <c r="C112" i="47"/>
  <c r="C113" i="47"/>
  <c r="C114" i="47"/>
  <c r="C115" i="47"/>
  <c r="L115" i="47" s="1"/>
  <c r="M115" i="47" s="1"/>
  <c r="C116" i="47"/>
  <c r="L116" i="47" s="1"/>
  <c r="M116" i="47" s="1"/>
  <c r="C117" i="47"/>
  <c r="C120" i="47"/>
  <c r="L120" i="47" s="1"/>
  <c r="M120" i="47" s="1"/>
  <c r="C121" i="47"/>
  <c r="L121" i="47" s="1"/>
  <c r="M121" i="47" s="1"/>
  <c r="C122" i="47"/>
  <c r="L122" i="47" s="1"/>
  <c r="M122" i="47" s="1"/>
  <c r="C123" i="47"/>
  <c r="C124" i="47"/>
  <c r="C125" i="47"/>
  <c r="C126" i="47"/>
  <c r="L126" i="47" s="1"/>
  <c r="M126" i="47" s="1"/>
  <c r="C127" i="47"/>
  <c r="L127" i="47" s="1"/>
  <c r="M127" i="47" s="1"/>
  <c r="C128" i="47"/>
  <c r="C129" i="47"/>
  <c r="C130" i="47"/>
  <c r="C131" i="47"/>
  <c r="C147" i="47"/>
  <c r="C132" i="47"/>
  <c r="C133" i="47"/>
  <c r="C134" i="47"/>
  <c r="C135" i="47"/>
  <c r="C136" i="47"/>
  <c r="C137" i="47"/>
  <c r="C138" i="47"/>
  <c r="C139" i="47"/>
  <c r="C140" i="47"/>
  <c r="C141" i="47"/>
  <c r="C148" i="47"/>
  <c r="C149" i="47"/>
  <c r="C143" i="47"/>
  <c r="C150" i="47"/>
  <c r="C144" i="47"/>
  <c r="C151" i="47"/>
  <c r="C152" i="47"/>
  <c r="C153" i="47"/>
  <c r="C154" i="47"/>
  <c r="C155" i="47"/>
  <c r="C156" i="47"/>
  <c r="C145" i="47"/>
  <c r="C157" i="47"/>
  <c r="C158" i="47"/>
  <c r="C159" i="47"/>
  <c r="C160" i="47"/>
  <c r="C161" i="47"/>
  <c r="C162" i="47"/>
  <c r="C163" i="47"/>
  <c r="C164" i="47"/>
  <c r="C165" i="47"/>
  <c r="C166" i="47"/>
  <c r="C167" i="47"/>
  <c r="C168" i="47"/>
  <c r="C170" i="47"/>
  <c r="C171" i="47"/>
  <c r="C172" i="47"/>
  <c r="C173" i="47"/>
  <c r="C174" i="47"/>
  <c r="C175" i="47"/>
  <c r="C176" i="47"/>
  <c r="C177" i="47"/>
  <c r="C178" i="47"/>
  <c r="C199" i="47"/>
  <c r="C200" i="47"/>
  <c r="C201" i="47"/>
  <c r="C202" i="47"/>
  <c r="C203" i="47"/>
  <c r="C204" i="47"/>
  <c r="C205" i="47"/>
  <c r="C206" i="47"/>
  <c r="C207" i="47"/>
  <c r="C219" i="47"/>
  <c r="C208" i="47"/>
  <c r="C209" i="47"/>
  <c r="C210" i="47"/>
  <c r="C211" i="47"/>
  <c r="C212" i="47"/>
  <c r="C213" i="47"/>
  <c r="C181" i="47"/>
  <c r="C182" i="47"/>
  <c r="C183" i="47"/>
  <c r="C184" i="47"/>
  <c r="C185" i="47"/>
  <c r="C186" i="47"/>
  <c r="C187" i="47"/>
  <c r="C188" i="47"/>
  <c r="C179" i="47"/>
  <c r="C189" i="47"/>
  <c r="C180" i="47"/>
  <c r="C190" i="47"/>
  <c r="C191" i="47"/>
  <c r="C192" i="47"/>
  <c r="C193" i="47"/>
  <c r="C194" i="47"/>
  <c r="C195" i="47"/>
  <c r="C215" i="47"/>
  <c r="C216" i="47"/>
  <c r="C217" i="47"/>
  <c r="C196" i="47"/>
  <c r="C197" i="47"/>
  <c r="C220" i="47"/>
  <c r="C221" i="47"/>
  <c r="C222" i="47"/>
  <c r="C245" i="47"/>
  <c r="C246" i="47"/>
  <c r="C247" i="47"/>
  <c r="C248" i="47"/>
  <c r="C249" i="47"/>
  <c r="C250" i="47"/>
  <c r="C251" i="47"/>
  <c r="C252" i="47"/>
  <c r="C254" i="47"/>
  <c r="C255" i="47"/>
  <c r="C224" i="47"/>
  <c r="C225" i="47"/>
  <c r="C226" i="47"/>
  <c r="C227" i="47"/>
  <c r="C228" i="47"/>
  <c r="C242" i="47"/>
  <c r="C229" i="47"/>
  <c r="C230" i="47"/>
  <c r="C198" i="47"/>
  <c r="C231" i="47"/>
  <c r="C232" i="47"/>
  <c r="C233" i="47"/>
  <c r="C234" i="47"/>
  <c r="C235" i="47"/>
  <c r="C236" i="47"/>
  <c r="C244" i="47"/>
  <c r="C243" i="47"/>
  <c r="C237" i="47"/>
  <c r="C238" i="47"/>
  <c r="C239" i="47"/>
  <c r="C240" i="47"/>
  <c r="C241" i="47"/>
  <c r="C286" i="47"/>
  <c r="C287" i="47"/>
  <c r="C271" i="47"/>
  <c r="C272" i="47"/>
  <c r="C273" i="47"/>
  <c r="C274" i="47"/>
  <c r="C275" i="47"/>
  <c r="C276" i="47"/>
  <c r="C277" i="47"/>
  <c r="C278" i="47"/>
  <c r="C279" i="47"/>
  <c r="C280" i="47"/>
  <c r="C281" i="47"/>
  <c r="C282" i="47"/>
  <c r="C283" i="47"/>
  <c r="C284" i="47"/>
  <c r="C257" i="47"/>
  <c r="C258" i="47"/>
  <c r="C259" i="47"/>
  <c r="C260" i="47"/>
  <c r="C261" i="47"/>
  <c r="C262" i="47"/>
  <c r="C263" i="47"/>
  <c r="C264" i="47"/>
  <c r="C265" i="47"/>
  <c r="C256" i="47"/>
  <c r="C266" i="47"/>
  <c r="C267" i="47"/>
  <c r="C268" i="47"/>
  <c r="C269" i="47"/>
  <c r="C270" i="47"/>
  <c r="C312" i="47"/>
  <c r="C297" i="47"/>
  <c r="C298" i="47"/>
  <c r="C299" i="47"/>
  <c r="C300" i="47"/>
  <c r="C301" i="47"/>
  <c r="C302" i="47"/>
  <c r="C303" i="47"/>
  <c r="C304" i="47"/>
  <c r="C285" i="47"/>
  <c r="C288" i="47"/>
  <c r="C289" i="47"/>
  <c r="C305" i="47"/>
  <c r="C306" i="47"/>
  <c r="C290" i="47"/>
  <c r="C291" i="47"/>
  <c r="C292" i="47"/>
  <c r="C293" i="47"/>
  <c r="C294" i="47"/>
  <c r="C295" i="47"/>
  <c r="C317" i="47"/>
  <c r="C318" i="47"/>
  <c r="C319" i="47"/>
  <c r="C320" i="47"/>
  <c r="C321" i="47"/>
  <c r="C322" i="47"/>
  <c r="C323" i="47"/>
  <c r="C324" i="47"/>
  <c r="C325" i="47"/>
  <c r="C326" i="47"/>
  <c r="C314" i="47"/>
  <c r="C315" i="47"/>
  <c r="C316" i="47"/>
  <c r="C307" i="47"/>
  <c r="C308" i="47"/>
  <c r="C309" i="47"/>
  <c r="C310" i="47"/>
  <c r="C338" i="47"/>
  <c r="C339" i="47"/>
  <c r="C340" i="47"/>
  <c r="C341" i="47"/>
  <c r="C342" i="47"/>
  <c r="C343" i="47"/>
  <c r="C344" i="47"/>
  <c r="C329" i="47"/>
  <c r="C355" i="47"/>
  <c r="C356" i="47"/>
  <c r="C357" i="47"/>
  <c r="C330" i="47"/>
  <c r="C358" i="47"/>
  <c r="C359" i="47"/>
  <c r="C360" i="47"/>
  <c r="C361" i="47"/>
  <c r="C362" i="47"/>
  <c r="C363" i="47"/>
  <c r="C364" i="47"/>
  <c r="C365" i="47"/>
  <c r="C366" i="47"/>
  <c r="C367" i="47"/>
  <c r="C368" i="47"/>
  <c r="C370" i="47"/>
  <c r="C371" i="47"/>
  <c r="C372" i="47"/>
  <c r="C373" i="47"/>
  <c r="C374" i="47"/>
  <c r="C328" i="47"/>
  <c r="C311" i="47"/>
  <c r="C11" i="47"/>
  <c r="C296" i="47"/>
  <c r="C331" i="47"/>
  <c r="C332" i="47"/>
  <c r="C333" i="47"/>
  <c r="C334" i="47"/>
  <c r="C335" i="47"/>
  <c r="C336" i="47"/>
  <c r="C337" i="47"/>
  <c r="C345" i="47"/>
  <c r="C346" i="47"/>
  <c r="C347" i="47"/>
  <c r="C348" i="47"/>
  <c r="C349" i="47"/>
  <c r="C350" i="47"/>
  <c r="C351" i="47"/>
  <c r="C352" i="47"/>
  <c r="C353" i="47"/>
  <c r="C448" i="47"/>
  <c r="C429" i="47"/>
  <c r="C430" i="47"/>
  <c r="C431" i="47"/>
  <c r="C432" i="47"/>
  <c r="C433" i="47"/>
  <c r="C434" i="47"/>
  <c r="C411" i="47"/>
  <c r="C412" i="47"/>
  <c r="C413" i="47"/>
  <c r="C414" i="47"/>
  <c r="C415" i="47"/>
  <c r="C416" i="47"/>
  <c r="C417" i="47"/>
  <c r="C419" i="47"/>
  <c r="C420" i="47"/>
  <c r="C421" i="47"/>
  <c r="C422" i="47"/>
  <c r="C423" i="47"/>
  <c r="C424" i="47"/>
  <c r="C426" i="47"/>
  <c r="C397" i="47"/>
  <c r="C398" i="47"/>
  <c r="C399" i="47"/>
  <c r="C400" i="47"/>
  <c r="C401" i="47"/>
  <c r="C402" i="47"/>
  <c r="C403" i="47"/>
  <c r="C404" i="47"/>
  <c r="C405" i="47"/>
  <c r="C406" i="47"/>
  <c r="C407" i="47"/>
  <c r="C393" i="47"/>
  <c r="C394" i="47"/>
  <c r="C395" i="47"/>
  <c r="C396" i="47"/>
  <c r="C386" i="47"/>
  <c r="C387" i="47"/>
  <c r="C388" i="47"/>
  <c r="C389" i="47"/>
  <c r="C390" i="47"/>
  <c r="C375" i="47"/>
  <c r="C376" i="47"/>
  <c r="C377" i="47"/>
  <c r="C378" i="47"/>
  <c r="C379" i="47"/>
  <c r="C380" i="47"/>
  <c r="C381" i="47"/>
  <c r="C382" i="47"/>
  <c r="C383" i="47"/>
  <c r="C384" i="47"/>
  <c r="C385" i="47"/>
  <c r="C39" i="47"/>
  <c r="C354" i="47"/>
  <c r="C391" i="47"/>
  <c r="C408" i="47"/>
  <c r="C409" i="47"/>
  <c r="C410" i="47"/>
  <c r="C427" i="47"/>
  <c r="C435" i="47"/>
  <c r="C436" i="47"/>
  <c r="C437" i="47"/>
  <c r="C438" i="47"/>
  <c r="C439" i="47"/>
  <c r="C440" i="47"/>
  <c r="C441" i="47"/>
  <c r="C442" i="47"/>
  <c r="C443" i="47"/>
  <c r="C444" i="47"/>
  <c r="C449" i="47"/>
  <c r="C63" i="47"/>
  <c r="L63" i="47" s="1"/>
  <c r="M63" i="47" s="1"/>
  <c r="L426" i="27"/>
  <c r="M426" i="27" s="1"/>
  <c r="O882" i="27" s="1"/>
  <c r="N426" i="27"/>
  <c r="L427" i="27"/>
  <c r="M427" i="27" s="1"/>
  <c r="O883" i="27" s="1"/>
  <c r="N427" i="27"/>
  <c r="L428" i="27"/>
  <c r="M428" i="27" s="1"/>
  <c r="O884" i="27" s="1"/>
  <c r="N428" i="27"/>
  <c r="L429" i="27"/>
  <c r="M429" i="27" s="1"/>
  <c r="O885" i="27" s="1"/>
  <c r="N429" i="27"/>
  <c r="L430" i="27"/>
  <c r="M430" i="27" s="1"/>
  <c r="O886" i="27" s="1"/>
  <c r="N430" i="27"/>
  <c r="L431" i="27"/>
  <c r="M431" i="27" s="1"/>
  <c r="O887" i="27" s="1"/>
  <c r="N431" i="27"/>
  <c r="L432" i="27"/>
  <c r="M432" i="27" s="1"/>
  <c r="N432" i="27"/>
  <c r="L433" i="27"/>
  <c r="M433" i="27" s="1"/>
  <c r="N433" i="27"/>
  <c r="L434" i="27"/>
  <c r="M434" i="27" s="1"/>
  <c r="N434" i="27"/>
  <c r="L435" i="27"/>
  <c r="M435" i="27" s="1"/>
  <c r="N435" i="27"/>
  <c r="L436" i="27"/>
  <c r="M436" i="27" s="1"/>
  <c r="N436" i="27"/>
  <c r="L437" i="27"/>
  <c r="M437" i="27" s="1"/>
  <c r="O888" i="27" s="1"/>
  <c r="N437" i="27"/>
  <c r="L438" i="27"/>
  <c r="M438" i="27" s="1"/>
  <c r="N438" i="27"/>
  <c r="L439" i="27"/>
  <c r="M439" i="27" s="1"/>
  <c r="N439" i="27"/>
  <c r="L440" i="27"/>
  <c r="M440" i="27" s="1"/>
  <c r="N440" i="27"/>
  <c r="L441" i="27"/>
  <c r="M441" i="27" s="1"/>
  <c r="N441" i="27"/>
  <c r="L442" i="27"/>
  <c r="M442" i="27" s="1"/>
  <c r="N442" i="27"/>
  <c r="L443" i="27"/>
  <c r="M443" i="27" s="1"/>
  <c r="N443" i="27"/>
  <c r="L444" i="27"/>
  <c r="M444" i="27" s="1"/>
  <c r="N444" i="27"/>
  <c r="L445" i="27"/>
  <c r="M445" i="27" s="1"/>
  <c r="O896" i="27" s="1"/>
  <c r="N445" i="27"/>
  <c r="L446" i="27"/>
  <c r="M446" i="27" s="1"/>
  <c r="N446" i="27"/>
  <c r="L419" i="27"/>
  <c r="M419" i="27" s="1"/>
  <c r="N419" i="27"/>
  <c r="L420" i="27"/>
  <c r="M420" i="27" s="1"/>
  <c r="N420" i="27"/>
  <c r="L447" i="27"/>
  <c r="M447" i="27" s="1"/>
  <c r="O898" i="27" s="1"/>
  <c r="N447" i="27"/>
  <c r="L448" i="27"/>
  <c r="M448" i="27" s="1"/>
  <c r="N448" i="27"/>
  <c r="L449" i="27"/>
  <c r="M449" i="27" s="1"/>
  <c r="N449" i="27"/>
  <c r="L421" i="27"/>
  <c r="M421" i="27" s="1"/>
  <c r="O440" i="27" s="1"/>
  <c r="N421" i="27"/>
  <c r="L422" i="27"/>
  <c r="M422" i="27" s="1"/>
  <c r="N422" i="27"/>
  <c r="L423" i="27"/>
  <c r="M423" i="27" s="1"/>
  <c r="N423" i="27"/>
  <c r="L424" i="27"/>
  <c r="M424" i="27" s="1"/>
  <c r="N424" i="27"/>
  <c r="L450" i="27"/>
  <c r="M450" i="27" s="1"/>
  <c r="N450" i="27"/>
  <c r="L451" i="27"/>
  <c r="M451" i="27" s="1"/>
  <c r="N451" i="27"/>
  <c r="L365" i="27"/>
  <c r="M365" i="27" s="1"/>
  <c r="N365" i="27"/>
  <c r="L366" i="27"/>
  <c r="M366" i="27" s="1"/>
  <c r="N366" i="27"/>
  <c r="L452" i="27"/>
  <c r="M452" i="27" s="1"/>
  <c r="N452" i="27"/>
  <c r="L453" i="27"/>
  <c r="M453" i="27" s="1"/>
  <c r="N453" i="27"/>
  <c r="L454" i="27"/>
  <c r="M454" i="27" s="1"/>
  <c r="N454" i="27"/>
  <c r="L455" i="27"/>
  <c r="M455" i="27" s="1"/>
  <c r="N455" i="27"/>
  <c r="L456" i="27"/>
  <c r="M456" i="27" s="1"/>
  <c r="O452" i="27" s="1"/>
  <c r="N456" i="27"/>
  <c r="L457" i="27"/>
  <c r="M457" i="27" s="1"/>
  <c r="N457" i="27"/>
  <c r="L458" i="27"/>
  <c r="M458" i="27" s="1"/>
  <c r="N458" i="27"/>
  <c r="L459" i="27"/>
  <c r="M459" i="27" s="1"/>
  <c r="N459" i="27"/>
  <c r="L460" i="27"/>
  <c r="M460" i="27" s="1"/>
  <c r="N460" i="27"/>
  <c r="L461" i="27"/>
  <c r="M461" i="27" s="1"/>
  <c r="N461" i="27"/>
  <c r="L462" i="27"/>
  <c r="M462" i="27" s="1"/>
  <c r="N462" i="27"/>
  <c r="L463" i="27"/>
  <c r="M463" i="27" s="1"/>
  <c r="N463" i="27"/>
  <c r="L464" i="27"/>
  <c r="M464" i="27" s="1"/>
  <c r="N464" i="27"/>
  <c r="L465" i="27"/>
  <c r="M465" i="27" s="1"/>
  <c r="N465" i="27"/>
  <c r="L466" i="27"/>
  <c r="M466" i="27" s="1"/>
  <c r="N466" i="27"/>
  <c r="L467" i="27"/>
  <c r="M467" i="27" s="1"/>
  <c r="N467" i="27"/>
  <c r="L468" i="27"/>
  <c r="M468" i="27" s="1"/>
  <c r="N468" i="27"/>
  <c r="L469" i="27"/>
  <c r="M469" i="27" s="1"/>
  <c r="N469" i="27"/>
  <c r="L425" i="27"/>
  <c r="M425" i="27" s="1"/>
  <c r="N425" i="27"/>
  <c r="L470" i="27"/>
  <c r="M470" i="27" s="1"/>
  <c r="N470" i="27"/>
  <c r="L473" i="27"/>
  <c r="M473" i="27" s="1"/>
  <c r="N473" i="27"/>
  <c r="L474" i="27"/>
  <c r="M474" i="27" s="1"/>
  <c r="N474" i="27"/>
  <c r="L475" i="27"/>
  <c r="M475" i="27" s="1"/>
  <c r="N475" i="27"/>
  <c r="L476" i="27"/>
  <c r="M476" i="27" s="1"/>
  <c r="N476" i="27"/>
  <c r="L477" i="27"/>
  <c r="M477" i="27" s="1"/>
  <c r="N477" i="27"/>
  <c r="L478" i="27"/>
  <c r="M478" i="27" s="1"/>
  <c r="N478" i="27"/>
  <c r="L479" i="27"/>
  <c r="M479" i="27" s="1"/>
  <c r="N479" i="27"/>
  <c r="L480" i="27"/>
  <c r="M480" i="27" s="1"/>
  <c r="N480" i="27"/>
  <c r="L481" i="27"/>
  <c r="M481" i="27" s="1"/>
  <c r="N481" i="27"/>
  <c r="L482" i="27"/>
  <c r="M482" i="27" s="1"/>
  <c r="N482" i="27"/>
  <c r="L483" i="27"/>
  <c r="M483" i="27" s="1"/>
  <c r="N483" i="27"/>
  <c r="L484" i="27"/>
  <c r="M484" i="27" s="1"/>
  <c r="N484" i="27"/>
  <c r="L485" i="27"/>
  <c r="M485" i="27" s="1"/>
  <c r="N485" i="27"/>
  <c r="L471" i="27"/>
  <c r="M471" i="27" s="1"/>
  <c r="O901" i="27" s="1"/>
  <c r="N471" i="27"/>
  <c r="L472" i="27"/>
  <c r="M472" i="27" s="1"/>
  <c r="O902" i="27" s="1"/>
  <c r="N472" i="27"/>
  <c r="L486" i="27"/>
  <c r="M486" i="27" s="1"/>
  <c r="N486" i="27"/>
  <c r="L487" i="27"/>
  <c r="M487" i="27" s="1"/>
  <c r="N487" i="27"/>
  <c r="L488" i="27"/>
  <c r="M488" i="27" s="1"/>
  <c r="N488" i="27"/>
  <c r="L489" i="27"/>
  <c r="M489" i="27" s="1"/>
  <c r="N489" i="27"/>
  <c r="L490" i="27"/>
  <c r="M490" i="27" s="1"/>
  <c r="N490" i="27"/>
  <c r="L491" i="27"/>
  <c r="M491" i="27" s="1"/>
  <c r="N491" i="27"/>
  <c r="L492" i="27"/>
  <c r="M492" i="27" s="1"/>
  <c r="N492" i="27"/>
  <c r="L493" i="27"/>
  <c r="M493" i="27" s="1"/>
  <c r="N493" i="27"/>
  <c r="L494" i="27"/>
  <c r="M494" i="27" s="1"/>
  <c r="N494" i="27"/>
  <c r="L495" i="27"/>
  <c r="M495" i="27" s="1"/>
  <c r="N495" i="27"/>
  <c r="L496" i="27"/>
  <c r="M496" i="27" s="1"/>
  <c r="N496" i="27"/>
  <c r="L497" i="27"/>
  <c r="M497" i="27" s="1"/>
  <c r="N497" i="27"/>
  <c r="L498" i="27"/>
  <c r="M498" i="27" s="1"/>
  <c r="N498" i="27"/>
  <c r="L499" i="27"/>
  <c r="M499" i="27" s="1"/>
  <c r="N499" i="27"/>
  <c r="L500" i="27"/>
  <c r="M500" i="27" s="1"/>
  <c r="N500" i="27"/>
  <c r="M501" i="27"/>
  <c r="N501" i="27"/>
  <c r="L502" i="27"/>
  <c r="M502" i="27" s="1"/>
  <c r="N502" i="27"/>
  <c r="M503" i="27"/>
  <c r="N503" i="27"/>
  <c r="L504" i="27"/>
  <c r="M504" i="27" s="1"/>
  <c r="N504" i="27"/>
  <c r="L505" i="27"/>
  <c r="M505" i="27" s="1"/>
  <c r="N505" i="27"/>
  <c r="L506" i="27"/>
  <c r="M506" i="27" s="1"/>
  <c r="N506" i="27"/>
  <c r="M507" i="27"/>
  <c r="N507" i="27"/>
  <c r="L508" i="27"/>
  <c r="M508" i="27" s="1"/>
  <c r="N508" i="27"/>
  <c r="L509" i="27"/>
  <c r="M509" i="27" s="1"/>
  <c r="N509" i="27"/>
  <c r="L510" i="27"/>
  <c r="M510" i="27" s="1"/>
  <c r="N510" i="27"/>
  <c r="L511" i="27"/>
  <c r="M511" i="27" s="1"/>
  <c r="N511" i="27"/>
  <c r="L512" i="27"/>
  <c r="M512" i="27" s="1"/>
  <c r="N512" i="27"/>
  <c r="L513" i="27"/>
  <c r="M513" i="27" s="1"/>
  <c r="N513" i="27"/>
  <c r="L514" i="27"/>
  <c r="M514" i="27" s="1"/>
  <c r="N514" i="27"/>
  <c r="L515" i="27"/>
  <c r="M515" i="27" s="1"/>
  <c r="N515" i="27"/>
  <c r="L516" i="27"/>
  <c r="M516" i="27" s="1"/>
  <c r="N516" i="27"/>
  <c r="L517" i="27"/>
  <c r="M517" i="27" s="1"/>
  <c r="N517" i="27"/>
  <c r="L518" i="27"/>
  <c r="M518" i="27" s="1"/>
  <c r="N518" i="27"/>
  <c r="L519" i="27"/>
  <c r="M519" i="27" s="1"/>
  <c r="N519" i="27"/>
  <c r="L520" i="27"/>
  <c r="M520" i="27" s="1"/>
  <c r="N520" i="27"/>
  <c r="L521" i="27"/>
  <c r="M521" i="27" s="1"/>
  <c r="N521" i="27"/>
  <c r="L522" i="27"/>
  <c r="M522" i="27" s="1"/>
  <c r="N522" i="27"/>
  <c r="L523" i="27"/>
  <c r="M523" i="27" s="1"/>
  <c r="N523" i="27"/>
  <c r="L524" i="27"/>
  <c r="M524" i="27" s="1"/>
  <c r="N524" i="27"/>
  <c r="L525" i="27"/>
  <c r="M525" i="27" s="1"/>
  <c r="N525" i="27"/>
  <c r="L529" i="27"/>
  <c r="M529" i="27" s="1"/>
  <c r="N529" i="27"/>
  <c r="L528" i="27"/>
  <c r="M528" i="27" s="1"/>
  <c r="N528" i="27"/>
  <c r="L530" i="27"/>
  <c r="M530" i="27" s="1"/>
  <c r="N530" i="27"/>
  <c r="L531" i="27"/>
  <c r="M531" i="27" s="1"/>
  <c r="N531" i="27"/>
  <c r="L532" i="27"/>
  <c r="M532" i="27" s="1"/>
  <c r="N532" i="27"/>
  <c r="L533" i="27"/>
  <c r="M533" i="27" s="1"/>
  <c r="N533" i="27"/>
  <c r="L534" i="27"/>
  <c r="M534" i="27" s="1"/>
  <c r="N534" i="27"/>
  <c r="L535" i="27"/>
  <c r="M535" i="27" s="1"/>
  <c r="N535" i="27"/>
  <c r="L536" i="27"/>
  <c r="M536" i="27" s="1"/>
  <c r="N536" i="27"/>
  <c r="L537" i="27"/>
  <c r="M537" i="27" s="1"/>
  <c r="N537" i="27"/>
  <c r="L538" i="27"/>
  <c r="M538" i="27" s="1"/>
  <c r="N538" i="27"/>
  <c r="L539" i="27"/>
  <c r="M539" i="27" s="1"/>
  <c r="N539" i="27"/>
  <c r="L540" i="27"/>
  <c r="M540" i="27" s="1"/>
  <c r="N540" i="27"/>
  <c r="L541" i="27"/>
  <c r="M541" i="27" s="1"/>
  <c r="N541" i="27"/>
  <c r="L527" i="27"/>
  <c r="M527" i="27" s="1"/>
  <c r="N527" i="27"/>
  <c r="L542" i="27"/>
  <c r="M542" i="27" s="1"/>
  <c r="N542" i="27"/>
  <c r="L543" i="27"/>
  <c r="M543" i="27" s="1"/>
  <c r="N543" i="27"/>
  <c r="L544" i="27"/>
  <c r="M544" i="27" s="1"/>
  <c r="N544" i="27"/>
  <c r="L545" i="27"/>
  <c r="M545" i="27" s="1"/>
  <c r="N545" i="27"/>
  <c r="L546" i="27"/>
  <c r="M546" i="27" s="1"/>
  <c r="N546" i="27"/>
  <c r="L547" i="27"/>
  <c r="M547" i="27" s="1"/>
  <c r="N547" i="27"/>
  <c r="L548" i="27"/>
  <c r="M548" i="27" s="1"/>
  <c r="N548" i="27"/>
  <c r="L549" i="27"/>
  <c r="M549" i="27" s="1"/>
  <c r="N549" i="27"/>
  <c r="L550" i="27"/>
  <c r="M550" i="27" s="1"/>
  <c r="N550" i="27"/>
  <c r="L551" i="27"/>
  <c r="M551" i="27" s="1"/>
  <c r="N551" i="27"/>
  <c r="L552" i="27"/>
  <c r="M552" i="27" s="1"/>
  <c r="N552" i="27"/>
  <c r="L553" i="27"/>
  <c r="M553" i="27" s="1"/>
  <c r="N553" i="27"/>
  <c r="L554" i="27"/>
  <c r="M554" i="27" s="1"/>
  <c r="N554" i="27"/>
  <c r="L555" i="27"/>
  <c r="M555" i="27" s="1"/>
  <c r="N555" i="27"/>
  <c r="L556" i="27"/>
  <c r="M556" i="27" s="1"/>
  <c r="N556" i="27"/>
  <c r="L557" i="27"/>
  <c r="M557" i="27" s="1"/>
  <c r="N557" i="27"/>
  <c r="L558" i="27"/>
  <c r="M558" i="27" s="1"/>
  <c r="N558" i="27"/>
  <c r="L559" i="27"/>
  <c r="M559" i="27" s="1"/>
  <c r="N559" i="27"/>
  <c r="L560" i="27"/>
  <c r="M560" i="27" s="1"/>
  <c r="N560" i="27"/>
  <c r="L561" i="27"/>
  <c r="M561" i="27" s="1"/>
  <c r="N561" i="27"/>
  <c r="L562" i="27"/>
  <c r="M562" i="27" s="1"/>
  <c r="N562" i="27"/>
  <c r="L563" i="27"/>
  <c r="M563" i="27" s="1"/>
  <c r="N563" i="27"/>
  <c r="L564" i="27"/>
  <c r="M564" i="27" s="1"/>
  <c r="N564" i="27"/>
  <c r="L565" i="27"/>
  <c r="M565" i="27" s="1"/>
  <c r="N565" i="27"/>
  <c r="L566" i="27"/>
  <c r="M566" i="27" s="1"/>
  <c r="N566" i="27"/>
  <c r="L567" i="27"/>
  <c r="M567" i="27" s="1"/>
  <c r="N567" i="27"/>
  <c r="L568" i="27"/>
  <c r="M568" i="27" s="1"/>
  <c r="N568" i="27"/>
  <c r="L569" i="27"/>
  <c r="M569" i="27" s="1"/>
  <c r="N569" i="27"/>
  <c r="L570" i="27"/>
  <c r="M570" i="27" s="1"/>
  <c r="N570" i="27"/>
  <c r="L571" i="27"/>
  <c r="M571" i="27" s="1"/>
  <c r="N571" i="27"/>
  <c r="L572" i="27"/>
  <c r="M572" i="27" s="1"/>
  <c r="N572" i="27"/>
  <c r="L573" i="27"/>
  <c r="M573" i="27" s="1"/>
  <c r="N573" i="27"/>
  <c r="L574" i="27"/>
  <c r="M574" i="27" s="1"/>
  <c r="N574" i="27"/>
  <c r="L575" i="27"/>
  <c r="M575" i="27" s="1"/>
  <c r="N575" i="27"/>
  <c r="L576" i="27"/>
  <c r="M576" i="27" s="1"/>
  <c r="N576" i="27"/>
  <c r="L577" i="27"/>
  <c r="M577" i="27" s="1"/>
  <c r="N577" i="27"/>
  <c r="M578" i="27"/>
  <c r="N578" i="27"/>
  <c r="L579" i="27"/>
  <c r="M579" i="27" s="1"/>
  <c r="N579" i="27"/>
  <c r="L580" i="27"/>
  <c r="M580" i="27" s="1"/>
  <c r="N580" i="27"/>
  <c r="L581" i="27"/>
  <c r="M581" i="27" s="1"/>
  <c r="N581" i="27"/>
  <c r="L582" i="27"/>
  <c r="M582" i="27" s="1"/>
  <c r="N582" i="27"/>
  <c r="L583" i="27"/>
  <c r="M583" i="27" s="1"/>
  <c r="N583" i="27"/>
  <c r="M526" i="27"/>
  <c r="N526" i="27"/>
  <c r="L584" i="27"/>
  <c r="M584" i="27" s="1"/>
  <c r="N584" i="27"/>
  <c r="L585" i="27"/>
  <c r="M585" i="27" s="1"/>
  <c r="N585" i="27"/>
  <c r="L586" i="27"/>
  <c r="M586" i="27" s="1"/>
  <c r="N586" i="27"/>
  <c r="L587" i="27"/>
  <c r="M587" i="27" s="1"/>
  <c r="N587" i="27"/>
  <c r="L588" i="27"/>
  <c r="M588" i="27" s="1"/>
  <c r="N588" i="27"/>
  <c r="L589" i="27"/>
  <c r="M589" i="27" s="1"/>
  <c r="N589" i="27"/>
  <c r="L590" i="27"/>
  <c r="M590" i="27" s="1"/>
  <c r="N590" i="27"/>
  <c r="L591" i="27"/>
  <c r="M591" i="27" s="1"/>
  <c r="N591" i="27"/>
  <c r="L592" i="27"/>
  <c r="M592" i="27" s="1"/>
  <c r="N592" i="27"/>
  <c r="L593" i="27"/>
  <c r="M593" i="27" s="1"/>
  <c r="N593" i="27"/>
  <c r="L594" i="27"/>
  <c r="M594" i="27" s="1"/>
  <c r="N594" i="27"/>
  <c r="L595" i="27"/>
  <c r="M595" i="27" s="1"/>
  <c r="N595" i="27"/>
  <c r="L596" i="27"/>
  <c r="M596" i="27" s="1"/>
  <c r="N596" i="27"/>
  <c r="L597" i="27"/>
  <c r="M597" i="27" s="1"/>
  <c r="N597" i="27"/>
  <c r="L598" i="27"/>
  <c r="M598" i="27" s="1"/>
  <c r="N598" i="27"/>
  <c r="L599" i="27"/>
  <c r="M599" i="27" s="1"/>
  <c r="N599" i="27"/>
  <c r="L600" i="27"/>
  <c r="M600" i="27" s="1"/>
  <c r="N600" i="27"/>
  <c r="L601" i="27"/>
  <c r="M601" i="27" s="1"/>
  <c r="N601" i="27"/>
  <c r="L602" i="27"/>
  <c r="M602" i="27" s="1"/>
  <c r="N602" i="27"/>
  <c r="L603" i="27"/>
  <c r="M603" i="27" s="1"/>
  <c r="N603" i="27"/>
  <c r="L604" i="27"/>
  <c r="M604" i="27" s="1"/>
  <c r="N604" i="27"/>
  <c r="M605" i="27"/>
  <c r="N605" i="27"/>
  <c r="L606" i="27"/>
  <c r="M606" i="27" s="1"/>
  <c r="N606" i="27"/>
  <c r="L607" i="27"/>
  <c r="M607" i="27" s="1"/>
  <c r="N607" i="27"/>
  <c r="L608" i="27"/>
  <c r="M608" i="27" s="1"/>
  <c r="N608" i="27"/>
  <c r="L609" i="27"/>
  <c r="M609" i="27" s="1"/>
  <c r="N609" i="27"/>
  <c r="L610" i="27"/>
  <c r="M610" i="27" s="1"/>
  <c r="N610" i="27"/>
  <c r="L611" i="27"/>
  <c r="M611" i="27" s="1"/>
  <c r="N611" i="27"/>
  <c r="L612" i="27"/>
  <c r="M612" i="27" s="1"/>
  <c r="N612" i="27"/>
  <c r="L613" i="27"/>
  <c r="M613" i="27" s="1"/>
  <c r="N613" i="27"/>
  <c r="L614" i="27"/>
  <c r="M614" i="27" s="1"/>
  <c r="N614" i="27"/>
  <c r="L615" i="27"/>
  <c r="M615" i="27" s="1"/>
  <c r="N615" i="27"/>
  <c r="L616" i="27"/>
  <c r="M616" i="27" s="1"/>
  <c r="N616" i="27"/>
  <c r="L617" i="27"/>
  <c r="M617" i="27" s="1"/>
  <c r="N617" i="27"/>
  <c r="L618" i="27"/>
  <c r="M618" i="27" s="1"/>
  <c r="N618" i="27"/>
  <c r="L619" i="27"/>
  <c r="M619" i="27" s="1"/>
  <c r="N619" i="27"/>
  <c r="L620" i="27"/>
  <c r="M620" i="27" s="1"/>
  <c r="N620" i="27"/>
  <c r="L621" i="27"/>
  <c r="M621" i="27" s="1"/>
  <c r="N621" i="27"/>
  <c r="L622" i="27"/>
  <c r="M622" i="27" s="1"/>
  <c r="N622" i="27"/>
  <c r="L623" i="27"/>
  <c r="M623" i="27" s="1"/>
  <c r="N623" i="27"/>
  <c r="L624" i="27"/>
  <c r="M624" i="27" s="1"/>
  <c r="N624" i="27"/>
  <c r="L625" i="27"/>
  <c r="M625" i="27" s="1"/>
  <c r="N625" i="27"/>
  <c r="L626" i="27"/>
  <c r="M626" i="27" s="1"/>
  <c r="N626" i="27"/>
  <c r="L627" i="27"/>
  <c r="M627" i="27" s="1"/>
  <c r="N627" i="27"/>
  <c r="L628" i="27"/>
  <c r="M628" i="27" s="1"/>
  <c r="N628" i="27"/>
  <c r="M629" i="27"/>
  <c r="N629" i="27"/>
  <c r="L630" i="27"/>
  <c r="M630" i="27" s="1"/>
  <c r="N630" i="27"/>
  <c r="L631" i="27"/>
  <c r="M631" i="27" s="1"/>
  <c r="N631" i="27"/>
  <c r="L632" i="27"/>
  <c r="M632" i="27" s="1"/>
  <c r="N632" i="27"/>
  <c r="L633" i="27"/>
  <c r="M633" i="27" s="1"/>
  <c r="N633" i="27"/>
  <c r="L634" i="27"/>
  <c r="M634" i="27" s="1"/>
  <c r="N634" i="27"/>
  <c r="L635" i="27"/>
  <c r="M635" i="27" s="1"/>
  <c r="N635" i="27"/>
  <c r="L636" i="27"/>
  <c r="M636" i="27" s="1"/>
  <c r="N636" i="27"/>
  <c r="L637" i="27"/>
  <c r="M637" i="27" s="1"/>
  <c r="N637" i="27"/>
  <c r="L638" i="27"/>
  <c r="M638" i="27" s="1"/>
  <c r="N638" i="27"/>
  <c r="L639" i="27"/>
  <c r="M639" i="27" s="1"/>
  <c r="N639" i="27"/>
  <c r="L640" i="27"/>
  <c r="M640" i="27" s="1"/>
  <c r="N640" i="27"/>
  <c r="L641" i="27"/>
  <c r="M641" i="27" s="1"/>
  <c r="N641" i="27"/>
  <c r="L642" i="27"/>
  <c r="M642" i="27" s="1"/>
  <c r="N642" i="27"/>
  <c r="L644" i="27"/>
  <c r="M644" i="27" s="1"/>
  <c r="N644" i="27"/>
  <c r="L168" i="27"/>
  <c r="M168" i="27" s="1"/>
  <c r="N168" i="27"/>
  <c r="L169" i="27"/>
  <c r="M169" i="27" s="1"/>
  <c r="N169" i="27"/>
  <c r="L170" i="27"/>
  <c r="M170" i="27" s="1"/>
  <c r="N170" i="27"/>
  <c r="L645" i="27"/>
  <c r="M645" i="27" s="1"/>
  <c r="N645" i="27"/>
  <c r="L646" i="27"/>
  <c r="M646" i="27" s="1"/>
  <c r="N646" i="27"/>
  <c r="L647" i="27"/>
  <c r="M647" i="27" s="1"/>
  <c r="N647" i="27"/>
  <c r="L648" i="27"/>
  <c r="M648" i="27" s="1"/>
  <c r="N648" i="27"/>
  <c r="L649" i="27"/>
  <c r="M649" i="27" s="1"/>
  <c r="N649" i="27"/>
  <c r="L650" i="27"/>
  <c r="M650" i="27" s="1"/>
  <c r="N650" i="27"/>
  <c r="L651" i="27"/>
  <c r="M651" i="27" s="1"/>
  <c r="N651" i="27"/>
  <c r="L652" i="27"/>
  <c r="M652" i="27" s="1"/>
  <c r="N652" i="27"/>
  <c r="L653" i="27"/>
  <c r="M653" i="27" s="1"/>
  <c r="N653" i="27"/>
  <c r="M654" i="27"/>
  <c r="N654" i="27"/>
  <c r="L655" i="27"/>
  <c r="M655" i="27" s="1"/>
  <c r="N655" i="27"/>
  <c r="L656" i="27"/>
  <c r="M656" i="27" s="1"/>
  <c r="N656" i="27"/>
  <c r="L657" i="27"/>
  <c r="M657" i="27" s="1"/>
  <c r="N657" i="27"/>
  <c r="L658" i="27"/>
  <c r="M658" i="27" s="1"/>
  <c r="N658" i="27"/>
  <c r="L659" i="27"/>
  <c r="M659" i="27" s="1"/>
  <c r="N659" i="27"/>
  <c r="L660" i="27"/>
  <c r="M660" i="27" s="1"/>
  <c r="N660" i="27"/>
  <c r="L661" i="27"/>
  <c r="M661" i="27" s="1"/>
  <c r="N661" i="27"/>
  <c r="L662" i="27"/>
  <c r="M662" i="27" s="1"/>
  <c r="N662" i="27"/>
  <c r="L663" i="27"/>
  <c r="M663" i="27" s="1"/>
  <c r="N663" i="27"/>
  <c r="L664" i="27"/>
  <c r="M664" i="27" s="1"/>
  <c r="N664" i="27"/>
  <c r="L665" i="27"/>
  <c r="M665" i="27" s="1"/>
  <c r="N665" i="27"/>
  <c r="L666" i="27"/>
  <c r="M666" i="27" s="1"/>
  <c r="N666" i="27"/>
  <c r="L667" i="27"/>
  <c r="M667" i="27" s="1"/>
  <c r="N667" i="27"/>
  <c r="L668" i="27"/>
  <c r="M668" i="27" s="1"/>
  <c r="N668" i="27"/>
  <c r="L669" i="27"/>
  <c r="M669" i="27" s="1"/>
  <c r="N669" i="27"/>
  <c r="L702" i="27"/>
  <c r="M702" i="27" s="1"/>
  <c r="N702" i="27"/>
  <c r="L670" i="27"/>
  <c r="M670" i="27" s="1"/>
  <c r="N670" i="27"/>
  <c r="L671" i="27"/>
  <c r="M671" i="27" s="1"/>
  <c r="N671" i="27"/>
  <c r="L672" i="27"/>
  <c r="M672" i="27" s="1"/>
  <c r="N672" i="27"/>
  <c r="L673" i="27"/>
  <c r="M673" i="27" s="1"/>
  <c r="N673" i="27"/>
  <c r="L674" i="27"/>
  <c r="M674" i="27" s="1"/>
  <c r="N674" i="27"/>
  <c r="L675" i="27"/>
  <c r="M675" i="27" s="1"/>
  <c r="N675" i="27"/>
  <c r="L676" i="27"/>
  <c r="M676" i="27" s="1"/>
  <c r="N676" i="27"/>
  <c r="L677" i="27"/>
  <c r="M677" i="27" s="1"/>
  <c r="N677" i="27"/>
  <c r="L678" i="27"/>
  <c r="M678" i="27" s="1"/>
  <c r="N678" i="27"/>
  <c r="L679" i="27"/>
  <c r="M679" i="27" s="1"/>
  <c r="N679" i="27"/>
  <c r="L680" i="27"/>
  <c r="M680" i="27" s="1"/>
  <c r="N680" i="27"/>
  <c r="L681" i="27"/>
  <c r="M681" i="27" s="1"/>
  <c r="N681" i="27"/>
  <c r="L682" i="27"/>
  <c r="M682" i="27" s="1"/>
  <c r="N682" i="27"/>
  <c r="L643" i="27"/>
  <c r="M643" i="27" s="1"/>
  <c r="N643" i="27"/>
  <c r="L683" i="27"/>
  <c r="M683" i="27" s="1"/>
  <c r="N683" i="27"/>
  <c r="M684" i="27"/>
  <c r="N684" i="27"/>
  <c r="L685" i="27"/>
  <c r="M685" i="27" s="1"/>
  <c r="N685" i="27"/>
  <c r="L686" i="27"/>
  <c r="M686" i="27" s="1"/>
  <c r="N686" i="27"/>
  <c r="L687" i="27"/>
  <c r="M687" i="27" s="1"/>
  <c r="N687" i="27"/>
  <c r="L688" i="27"/>
  <c r="M688" i="27" s="1"/>
  <c r="N688" i="27"/>
  <c r="L689" i="27"/>
  <c r="M689" i="27" s="1"/>
  <c r="N689" i="27"/>
  <c r="L690" i="27"/>
  <c r="M690" i="27" s="1"/>
  <c r="N690" i="27"/>
  <c r="L691" i="27"/>
  <c r="M691" i="27" s="1"/>
  <c r="N691" i="27"/>
  <c r="L692" i="27"/>
  <c r="M692" i="27" s="1"/>
  <c r="N692" i="27"/>
  <c r="L693" i="27"/>
  <c r="M693" i="27" s="1"/>
  <c r="N693" i="27"/>
  <c r="L694" i="27"/>
  <c r="M694" i="27" s="1"/>
  <c r="N694" i="27"/>
  <c r="L695" i="27"/>
  <c r="M695" i="27" s="1"/>
  <c r="N695" i="27"/>
  <c r="L696" i="27"/>
  <c r="M696" i="27" s="1"/>
  <c r="N696" i="27"/>
  <c r="L697" i="27"/>
  <c r="M697" i="27" s="1"/>
  <c r="N697" i="27"/>
  <c r="L698" i="27"/>
  <c r="M698" i="27" s="1"/>
  <c r="N698" i="27"/>
  <c r="Y28" i="17"/>
  <c r="Y21" i="17"/>
  <c r="Y22" i="17"/>
  <c r="Y23" i="17"/>
  <c r="Y24" i="17"/>
  <c r="Y31" i="17"/>
  <c r="Y32" i="17"/>
  <c r="L37" i="47"/>
  <c r="M37" i="47" s="1"/>
  <c r="N37" i="47"/>
  <c r="O37" i="47"/>
  <c r="L38" i="47"/>
  <c r="M38" i="47" s="1"/>
  <c r="N38" i="47"/>
  <c r="O38" i="47"/>
  <c r="L40" i="47"/>
  <c r="M40" i="47" s="1"/>
  <c r="N40" i="47"/>
  <c r="O40" i="47"/>
  <c r="L41" i="47"/>
  <c r="M41" i="47" s="1"/>
  <c r="N41" i="47"/>
  <c r="O41" i="47"/>
  <c r="L42" i="47"/>
  <c r="M42" i="47" s="1"/>
  <c r="N42" i="47"/>
  <c r="O42" i="47"/>
  <c r="L43" i="47"/>
  <c r="M43" i="47" s="1"/>
  <c r="N43" i="47"/>
  <c r="O43" i="47"/>
  <c r="L44" i="47"/>
  <c r="M44" i="47" s="1"/>
  <c r="N44" i="47"/>
  <c r="O44" i="47"/>
  <c r="L45" i="47"/>
  <c r="M45" i="47" s="1"/>
  <c r="N45" i="47"/>
  <c r="O45" i="47"/>
  <c r="L46" i="47"/>
  <c r="M46" i="47" s="1"/>
  <c r="N46" i="47"/>
  <c r="O46" i="47"/>
  <c r="L47" i="47"/>
  <c r="M47" i="47" s="1"/>
  <c r="N47" i="47"/>
  <c r="O47" i="47"/>
  <c r="N55" i="47"/>
  <c r="O55" i="47"/>
  <c r="L48" i="47"/>
  <c r="M48" i="47" s="1"/>
  <c r="N48" i="47"/>
  <c r="O48" i="47"/>
  <c r="L49" i="47"/>
  <c r="M49" i="47" s="1"/>
  <c r="N49" i="47"/>
  <c r="O49" i="47"/>
  <c r="L50" i="47"/>
  <c r="M50" i="47" s="1"/>
  <c r="N50" i="47"/>
  <c r="O50" i="47"/>
  <c r="L51" i="47"/>
  <c r="M51" i="47" s="1"/>
  <c r="N51" i="47"/>
  <c r="O51" i="47"/>
  <c r="L52" i="47"/>
  <c r="M52" i="47" s="1"/>
  <c r="N52" i="47"/>
  <c r="O52" i="47"/>
  <c r="L53" i="47"/>
  <c r="M53" i="47" s="1"/>
  <c r="N53" i="47"/>
  <c r="O53" i="47"/>
  <c r="L54" i="47"/>
  <c r="M54" i="47" s="1"/>
  <c r="N54" i="47"/>
  <c r="O54" i="47"/>
  <c r="L56" i="47"/>
  <c r="M56" i="47" s="1"/>
  <c r="N56" i="47"/>
  <c r="O56" i="47"/>
  <c r="L57" i="47"/>
  <c r="M57" i="47" s="1"/>
  <c r="N57" i="47"/>
  <c r="O57" i="47"/>
  <c r="L58" i="47"/>
  <c r="M58" i="47" s="1"/>
  <c r="N58" i="47"/>
  <c r="O58" i="47"/>
  <c r="L59" i="47"/>
  <c r="M59" i="47" s="1"/>
  <c r="N59" i="47"/>
  <c r="O59" i="47"/>
  <c r="L60" i="47"/>
  <c r="M60" i="47" s="1"/>
  <c r="N60" i="47"/>
  <c r="O60" i="47"/>
  <c r="L222" i="27"/>
  <c r="M222" i="27" s="1"/>
  <c r="N222" i="27"/>
  <c r="L223" i="27"/>
  <c r="M223" i="27" s="1"/>
  <c r="N223" i="27"/>
  <c r="L224" i="27"/>
  <c r="M224" i="27" s="1"/>
  <c r="O773" i="27" s="1"/>
  <c r="N224" i="27"/>
  <c r="L225" i="27"/>
  <c r="M225" i="27" s="1"/>
  <c r="O774" i="27" s="1"/>
  <c r="N225" i="27"/>
  <c r="L226" i="27"/>
  <c r="M226" i="27" s="1"/>
  <c r="O775" i="27" s="1"/>
  <c r="N226" i="27"/>
  <c r="L227" i="27"/>
  <c r="M227" i="27" s="1"/>
  <c r="O776" i="27" s="1"/>
  <c r="N227" i="27"/>
  <c r="L228" i="27"/>
  <c r="M228" i="27" s="1"/>
  <c r="O777" i="27" s="1"/>
  <c r="N228" i="27"/>
  <c r="L229" i="27"/>
  <c r="M229" i="27" s="1"/>
  <c r="O778" i="27" s="1"/>
  <c r="N229" i="27"/>
  <c r="L230" i="27"/>
  <c r="M230" i="27" s="1"/>
  <c r="N230" i="27"/>
  <c r="L231" i="27"/>
  <c r="M231" i="27" s="1"/>
  <c r="O779" i="27" s="1"/>
  <c r="N231" i="27"/>
  <c r="L232" i="27"/>
  <c r="M232" i="27" s="1"/>
  <c r="N232" i="27"/>
  <c r="L233" i="27"/>
  <c r="M233" i="27" s="1"/>
  <c r="N233" i="27"/>
  <c r="L234" i="27"/>
  <c r="M234" i="27" s="1"/>
  <c r="O780" i="27" s="1"/>
  <c r="N234" i="27"/>
  <c r="L235" i="27"/>
  <c r="M235" i="27" s="1"/>
  <c r="N235" i="27"/>
  <c r="L236" i="27"/>
  <c r="M236" i="27" s="1"/>
  <c r="N236" i="27"/>
  <c r="L237" i="27"/>
  <c r="M237" i="27" s="1"/>
  <c r="N237" i="27"/>
  <c r="L238" i="27"/>
  <c r="M238" i="27" s="1"/>
  <c r="N238" i="27"/>
  <c r="L239" i="27"/>
  <c r="M239" i="27" s="1"/>
  <c r="N239" i="27"/>
  <c r="L240" i="27"/>
  <c r="M240" i="27" s="1"/>
  <c r="N240" i="27"/>
  <c r="L241" i="27"/>
  <c r="M241" i="27" s="1"/>
  <c r="N241" i="27"/>
  <c r="L242" i="27"/>
  <c r="M242" i="27" s="1"/>
  <c r="N242" i="27"/>
  <c r="L243" i="27"/>
  <c r="M243" i="27" s="1"/>
  <c r="N243" i="27"/>
  <c r="L244" i="27"/>
  <c r="M244" i="27" s="1"/>
  <c r="N244" i="27"/>
  <c r="L245" i="27"/>
  <c r="M245" i="27" s="1"/>
  <c r="N245" i="27"/>
  <c r="L246" i="27"/>
  <c r="M246" i="27" s="1"/>
  <c r="N246" i="27"/>
  <c r="L247" i="27"/>
  <c r="M247" i="27" s="1"/>
  <c r="N247" i="27"/>
  <c r="L248" i="27"/>
  <c r="M248" i="27" s="1"/>
  <c r="N248" i="27"/>
  <c r="L249" i="27"/>
  <c r="M249" i="27" s="1"/>
  <c r="O781" i="27" s="1"/>
  <c r="N249" i="27"/>
  <c r="L250" i="27"/>
  <c r="M250" i="27" s="1"/>
  <c r="O782" i="27" s="1"/>
  <c r="N250" i="27"/>
  <c r="L251" i="27"/>
  <c r="M251" i="27" s="1"/>
  <c r="O783" i="27" s="1"/>
  <c r="N251" i="27"/>
  <c r="L252" i="27"/>
  <c r="M252" i="27" s="1"/>
  <c r="O784" i="27" s="1"/>
  <c r="N252" i="27"/>
  <c r="L253" i="27"/>
  <c r="M253" i="27" s="1"/>
  <c r="O785" i="27" s="1"/>
  <c r="N253" i="27"/>
  <c r="L254" i="27"/>
  <c r="M254" i="27" s="1"/>
  <c r="O786" i="27" s="1"/>
  <c r="N254" i="27"/>
  <c r="L255" i="27"/>
  <c r="M255" i="27" s="1"/>
  <c r="O787" i="27" s="1"/>
  <c r="N255" i="27"/>
  <c r="L256" i="27"/>
  <c r="M256" i="27" s="1"/>
  <c r="O788" i="27" s="1"/>
  <c r="N256" i="27"/>
  <c r="L257" i="27"/>
  <c r="M257" i="27" s="1"/>
  <c r="O789" i="27" s="1"/>
  <c r="N257" i="27"/>
  <c r="L258" i="27"/>
  <c r="M258" i="27" s="1"/>
  <c r="O790" i="27" s="1"/>
  <c r="N258" i="27"/>
  <c r="L259" i="27"/>
  <c r="M259" i="27" s="1"/>
  <c r="O791" i="27" s="1"/>
  <c r="N259" i="27"/>
  <c r="L260" i="27"/>
  <c r="M260" i="27" s="1"/>
  <c r="O792" i="27" s="1"/>
  <c r="N260" i="27"/>
  <c r="L261" i="27"/>
  <c r="M261" i="27" s="1"/>
  <c r="O793" i="27" s="1"/>
  <c r="N261" i="27"/>
  <c r="L262" i="27"/>
  <c r="M262" i="27" s="1"/>
  <c r="O794" i="27" s="1"/>
  <c r="N262" i="27"/>
  <c r="L263" i="27"/>
  <c r="M263" i="27" s="1"/>
  <c r="O795" i="27" s="1"/>
  <c r="N263" i="27"/>
  <c r="L264" i="27"/>
  <c r="M264" i="27" s="1"/>
  <c r="O796" i="27" s="1"/>
  <c r="N264" i="27"/>
  <c r="L265" i="27"/>
  <c r="M265" i="27" s="1"/>
  <c r="O797" i="27" s="1"/>
  <c r="N265" i="27"/>
  <c r="L266" i="27"/>
  <c r="M266" i="27" s="1"/>
  <c r="O798" i="27" s="1"/>
  <c r="N266" i="27"/>
  <c r="L267" i="27"/>
  <c r="M267" i="27" s="1"/>
  <c r="O799" i="27" s="1"/>
  <c r="N267" i="27"/>
  <c r="L268" i="27"/>
  <c r="M268" i="27" s="1"/>
  <c r="O800" i="27" s="1"/>
  <c r="N268" i="27"/>
  <c r="L269" i="27"/>
  <c r="M269" i="27" s="1"/>
  <c r="O801" i="27" s="1"/>
  <c r="N269" i="27"/>
  <c r="L270" i="27"/>
  <c r="M270" i="27" s="1"/>
  <c r="O802" i="27" s="1"/>
  <c r="N270" i="27"/>
  <c r="L271" i="27"/>
  <c r="M271" i="27" s="1"/>
  <c r="O803" i="27" s="1"/>
  <c r="N271" i="27"/>
  <c r="L272" i="27"/>
  <c r="M272" i="27" s="1"/>
  <c r="O804" i="27" s="1"/>
  <c r="N272" i="27"/>
  <c r="L273" i="27"/>
  <c r="M273" i="27" s="1"/>
  <c r="O805" i="27" s="1"/>
  <c r="N273" i="27"/>
  <c r="L274" i="27"/>
  <c r="M274" i="27" s="1"/>
  <c r="O806" i="27" s="1"/>
  <c r="N274" i="27"/>
  <c r="L275" i="27"/>
  <c r="M275" i="27" s="1"/>
  <c r="O807" i="27" s="1"/>
  <c r="N275" i="27"/>
  <c r="L276" i="27"/>
  <c r="M276" i="27" s="1"/>
  <c r="O808" i="27" s="1"/>
  <c r="N276" i="27"/>
  <c r="L277" i="27"/>
  <c r="M277" i="27" s="1"/>
  <c r="O809" i="27" s="1"/>
  <c r="N277" i="27"/>
  <c r="L278" i="27"/>
  <c r="M278" i="27" s="1"/>
  <c r="O810" i="27" s="1"/>
  <c r="N278" i="27"/>
  <c r="L279" i="27"/>
  <c r="M279" i="27" s="1"/>
  <c r="N279" i="27"/>
  <c r="L280" i="27"/>
  <c r="M280" i="27" s="1"/>
  <c r="N280" i="27"/>
  <c r="L281" i="27"/>
  <c r="M281" i="27" s="1"/>
  <c r="N281" i="27"/>
  <c r="L282" i="27"/>
  <c r="M282" i="27" s="1"/>
  <c r="N282" i="27"/>
  <c r="L283" i="27"/>
  <c r="M283" i="27" s="1"/>
  <c r="N283" i="27"/>
  <c r="L284" i="27"/>
  <c r="M284" i="27" s="1"/>
  <c r="N284" i="27"/>
  <c r="L285" i="27"/>
  <c r="M285" i="27" s="1"/>
  <c r="N285" i="27"/>
  <c r="L286" i="27"/>
  <c r="M286" i="27" s="1"/>
  <c r="N286" i="27"/>
  <c r="L287" i="27"/>
  <c r="M287" i="27" s="1"/>
  <c r="N287" i="27"/>
  <c r="L288" i="27"/>
  <c r="M288" i="27" s="1"/>
  <c r="N288" i="27"/>
  <c r="L289" i="27"/>
  <c r="M289" i="27" s="1"/>
  <c r="N289" i="27"/>
  <c r="L290" i="27"/>
  <c r="M290" i="27" s="1"/>
  <c r="N290" i="27"/>
  <c r="L291" i="27"/>
  <c r="M291" i="27" s="1"/>
  <c r="N291" i="27"/>
  <c r="L292" i="27"/>
  <c r="M292" i="27" s="1"/>
  <c r="O811" i="27" s="1"/>
  <c r="N292" i="27"/>
  <c r="L293" i="27"/>
  <c r="M293" i="27" s="1"/>
  <c r="O812" i="27" s="1"/>
  <c r="N293" i="27"/>
  <c r="L294" i="27"/>
  <c r="M294" i="27" s="1"/>
  <c r="O813" i="27" s="1"/>
  <c r="N294" i="27"/>
  <c r="L295" i="27"/>
  <c r="M295" i="27" s="1"/>
  <c r="N295" i="27"/>
  <c r="L296" i="27"/>
  <c r="M296" i="27" s="1"/>
  <c r="O814" i="27" s="1"/>
  <c r="N296" i="27"/>
  <c r="L297" i="27"/>
  <c r="M297" i="27" s="1"/>
  <c r="N297" i="27"/>
  <c r="L298" i="27"/>
  <c r="M298" i="27" s="1"/>
  <c r="N298" i="27"/>
  <c r="L299" i="27"/>
  <c r="M299" i="27" s="1"/>
  <c r="O815" i="27" s="1"/>
  <c r="N299" i="27"/>
  <c r="L300" i="27"/>
  <c r="M300" i="27" s="1"/>
  <c r="O816" i="27" s="1"/>
  <c r="N300" i="27"/>
  <c r="L301" i="27"/>
  <c r="M301" i="27" s="1"/>
  <c r="O817" i="27" s="1"/>
  <c r="N301" i="27"/>
  <c r="L302" i="27"/>
  <c r="M302" i="27" s="1"/>
  <c r="O818" i="27" s="1"/>
  <c r="N302" i="27"/>
  <c r="L303" i="27"/>
  <c r="M303" i="27" s="1"/>
  <c r="O819" i="27" s="1"/>
  <c r="N303" i="27"/>
  <c r="L304" i="27"/>
  <c r="M304" i="27" s="1"/>
  <c r="O820" i="27" s="1"/>
  <c r="N304" i="27"/>
  <c r="L305" i="27"/>
  <c r="M305" i="27" s="1"/>
  <c r="O821" i="27" s="1"/>
  <c r="N305" i="27"/>
  <c r="L307" i="27"/>
  <c r="M307" i="27" s="1"/>
  <c r="O822" i="27" s="1"/>
  <c r="N307" i="27"/>
  <c r="L308" i="27"/>
  <c r="M308" i="27" s="1"/>
  <c r="N308" i="27"/>
  <c r="L309" i="27"/>
  <c r="M309" i="27" s="1"/>
  <c r="N309" i="27"/>
  <c r="L310" i="27"/>
  <c r="M310" i="27" s="1"/>
  <c r="N310" i="27"/>
  <c r="L311" i="27"/>
  <c r="M311" i="27" s="1"/>
  <c r="N311" i="27"/>
  <c r="L312" i="27"/>
  <c r="M312" i="27" s="1"/>
  <c r="N312" i="27"/>
  <c r="L313" i="27"/>
  <c r="M313" i="27" s="1"/>
  <c r="N313" i="27"/>
  <c r="L314" i="27"/>
  <c r="M314" i="27" s="1"/>
  <c r="N314" i="27"/>
  <c r="L315" i="27"/>
  <c r="M315" i="27" s="1"/>
  <c r="N315" i="27"/>
  <c r="L316" i="27"/>
  <c r="M316" i="27" s="1"/>
  <c r="N316" i="27"/>
  <c r="L317" i="27"/>
  <c r="M317" i="27" s="1"/>
  <c r="N317" i="27"/>
  <c r="L318" i="27"/>
  <c r="M318" i="27" s="1"/>
  <c r="N318" i="27"/>
  <c r="L319" i="27"/>
  <c r="M319" i="27" s="1"/>
  <c r="N319" i="27"/>
  <c r="L320" i="27"/>
  <c r="M320" i="27" s="1"/>
  <c r="N320" i="27"/>
  <c r="L321" i="27"/>
  <c r="M321" i="27" s="1"/>
  <c r="N321" i="27"/>
  <c r="L322" i="27"/>
  <c r="M322" i="27" s="1"/>
  <c r="N322" i="27"/>
  <c r="L323" i="27"/>
  <c r="M323" i="27" s="1"/>
  <c r="N323" i="27"/>
  <c r="L324" i="27"/>
  <c r="M324" i="27" s="1"/>
  <c r="N324" i="27"/>
  <c r="L325" i="27"/>
  <c r="M325" i="27" s="1"/>
  <c r="N325" i="27"/>
  <c r="L326" i="27"/>
  <c r="M326" i="27" s="1"/>
  <c r="N326" i="27"/>
  <c r="L327" i="27"/>
  <c r="M327" i="27" s="1"/>
  <c r="N327" i="27"/>
  <c r="L328" i="27"/>
  <c r="M328" i="27" s="1"/>
  <c r="N328" i="27"/>
  <c r="L329" i="27"/>
  <c r="M329" i="27" s="1"/>
  <c r="N329" i="27"/>
  <c r="L330" i="27"/>
  <c r="M330" i="27" s="1"/>
  <c r="N330" i="27"/>
  <c r="L331" i="27"/>
  <c r="M331" i="27" s="1"/>
  <c r="N331" i="27"/>
  <c r="L332" i="27"/>
  <c r="M332" i="27" s="1"/>
  <c r="N332" i="27"/>
  <c r="L333" i="27"/>
  <c r="M333" i="27" s="1"/>
  <c r="O826" i="27" s="1"/>
  <c r="N333" i="27"/>
  <c r="L334" i="27"/>
  <c r="M334" i="27" s="1"/>
  <c r="O827" i="27" s="1"/>
  <c r="N334" i="27"/>
  <c r="L335" i="27"/>
  <c r="M335" i="27" s="1"/>
  <c r="O828" i="27" s="1"/>
  <c r="N335" i="27"/>
  <c r="L336" i="27"/>
  <c r="M336" i="27" s="1"/>
  <c r="O829" i="27" s="1"/>
  <c r="N336" i="27"/>
  <c r="L337" i="27"/>
  <c r="M337" i="27" s="1"/>
  <c r="O830" i="27" s="1"/>
  <c r="N337" i="27"/>
  <c r="L338" i="27"/>
  <c r="M338" i="27" s="1"/>
  <c r="O831" i="27" s="1"/>
  <c r="N338" i="27"/>
  <c r="L339" i="27"/>
  <c r="M339" i="27" s="1"/>
  <c r="O832" i="27" s="1"/>
  <c r="N339" i="27"/>
  <c r="L340" i="27"/>
  <c r="M340" i="27" s="1"/>
  <c r="O833" i="27" s="1"/>
  <c r="N340" i="27"/>
  <c r="L341" i="27"/>
  <c r="M341" i="27" s="1"/>
  <c r="O834" i="27" s="1"/>
  <c r="N341" i="27"/>
  <c r="L342" i="27"/>
  <c r="M342" i="27" s="1"/>
  <c r="O835" i="27" s="1"/>
  <c r="N342" i="27"/>
  <c r="L343" i="27"/>
  <c r="M343" i="27" s="1"/>
  <c r="O836" i="27" s="1"/>
  <c r="N343" i="27"/>
  <c r="L344" i="27"/>
  <c r="M344" i="27" s="1"/>
  <c r="N344" i="27"/>
  <c r="L345" i="27"/>
  <c r="M345" i="27" s="1"/>
  <c r="O837" i="27" s="1"/>
  <c r="N345" i="27"/>
  <c r="L346" i="27"/>
  <c r="M346" i="27" s="1"/>
  <c r="O838" i="27" s="1"/>
  <c r="N346" i="27"/>
  <c r="L347" i="27"/>
  <c r="M347" i="27" s="1"/>
  <c r="O839" i="27" s="1"/>
  <c r="N347" i="27"/>
  <c r="L348" i="27"/>
  <c r="M348" i="27" s="1"/>
  <c r="O840" i="27" s="1"/>
  <c r="N348" i="27"/>
  <c r="L349" i="27"/>
  <c r="M349" i="27" s="1"/>
  <c r="O841" i="27" s="1"/>
  <c r="N349" i="27"/>
  <c r="L350" i="27"/>
  <c r="M350" i="27" s="1"/>
  <c r="N350" i="27"/>
  <c r="L351" i="27"/>
  <c r="M351" i="27" s="1"/>
  <c r="O351" i="27" s="1"/>
  <c r="N351" i="27"/>
  <c r="L352" i="27"/>
  <c r="M352" i="27" s="1"/>
  <c r="N352" i="27"/>
  <c r="L353" i="27"/>
  <c r="M353" i="27" s="1"/>
  <c r="N353" i="27"/>
  <c r="L354" i="27"/>
  <c r="M354" i="27" s="1"/>
  <c r="N354" i="27"/>
  <c r="L355" i="27"/>
  <c r="M355" i="27" s="1"/>
  <c r="N355" i="27"/>
  <c r="L356" i="27"/>
  <c r="M356" i="27" s="1"/>
  <c r="O842" i="27" s="1"/>
  <c r="N356" i="27"/>
  <c r="L357" i="27"/>
  <c r="M357" i="27" s="1"/>
  <c r="O843" i="27" s="1"/>
  <c r="N357" i="27"/>
  <c r="L358" i="27"/>
  <c r="M358" i="27" s="1"/>
  <c r="O844" i="27" s="1"/>
  <c r="N358" i="27"/>
  <c r="L359" i="27"/>
  <c r="M359" i="27" s="1"/>
  <c r="O845" i="27" s="1"/>
  <c r="N359" i="27"/>
  <c r="L360" i="27"/>
  <c r="M360" i="27" s="1"/>
  <c r="O846" i="27" s="1"/>
  <c r="N360" i="27"/>
  <c r="L361" i="27"/>
  <c r="M361" i="27" s="1"/>
  <c r="O847" i="27" s="1"/>
  <c r="N361" i="27"/>
  <c r="L362" i="27"/>
  <c r="M362" i="27" s="1"/>
  <c r="O848" i="27" s="1"/>
  <c r="N362" i="27"/>
  <c r="L363" i="27"/>
  <c r="M363" i="27" s="1"/>
  <c r="O849" i="27" s="1"/>
  <c r="N363" i="27"/>
  <c r="L367" i="27"/>
  <c r="M367" i="27" s="1"/>
  <c r="O851" i="27" s="1"/>
  <c r="N367" i="27"/>
  <c r="L368" i="27"/>
  <c r="M368" i="27" s="1"/>
  <c r="O852" i="27" s="1"/>
  <c r="N368" i="27"/>
  <c r="L369" i="27"/>
  <c r="M369" i="27" s="1"/>
  <c r="O853" i="27" s="1"/>
  <c r="N369" i="27"/>
  <c r="L370" i="27"/>
  <c r="M370" i="27" s="1"/>
  <c r="O854" i="27" s="1"/>
  <c r="N370" i="27"/>
  <c r="L371" i="27"/>
  <c r="M371" i="27" s="1"/>
  <c r="O855" i="27" s="1"/>
  <c r="N371" i="27"/>
  <c r="L372" i="27"/>
  <c r="M372" i="27" s="1"/>
  <c r="O856" i="27" s="1"/>
  <c r="N372" i="27"/>
  <c r="L373" i="27"/>
  <c r="M373" i="27" s="1"/>
  <c r="N373" i="27"/>
  <c r="L374" i="27"/>
  <c r="M374" i="27" s="1"/>
  <c r="N374" i="27"/>
  <c r="L375" i="27"/>
  <c r="M375" i="27" s="1"/>
  <c r="N375" i="27"/>
  <c r="L376" i="27"/>
  <c r="M376" i="27" s="1"/>
  <c r="N376" i="27"/>
  <c r="L377" i="27"/>
  <c r="M377" i="27" s="1"/>
  <c r="O857" i="27" s="1"/>
  <c r="N377" i="27"/>
  <c r="L378" i="27"/>
  <c r="M378" i="27" s="1"/>
  <c r="O858" i="27" s="1"/>
  <c r="N378" i="27"/>
  <c r="L379" i="27"/>
  <c r="M379" i="27" s="1"/>
  <c r="N379" i="27"/>
  <c r="L380" i="27"/>
  <c r="M380" i="27" s="1"/>
  <c r="N380" i="27"/>
  <c r="L381" i="27"/>
  <c r="M381" i="27" s="1"/>
  <c r="O859" i="27" s="1"/>
  <c r="N381" i="27"/>
  <c r="L382" i="27"/>
  <c r="M382" i="27" s="1"/>
  <c r="N382" i="27"/>
  <c r="L383" i="27"/>
  <c r="M383" i="27" s="1"/>
  <c r="N383" i="27"/>
  <c r="L384" i="27"/>
  <c r="M384" i="27" s="1"/>
  <c r="N384" i="27"/>
  <c r="L385" i="27"/>
  <c r="M385" i="27" s="1"/>
  <c r="N385" i="27"/>
  <c r="L386" i="27"/>
  <c r="M386" i="27" s="1"/>
  <c r="N386" i="27"/>
  <c r="L387" i="27"/>
  <c r="M387" i="27" s="1"/>
  <c r="N387" i="27"/>
  <c r="L388" i="27"/>
  <c r="M388" i="27" s="1"/>
  <c r="N388" i="27"/>
  <c r="L389" i="27"/>
  <c r="M389" i="27" s="1"/>
  <c r="N389" i="27"/>
  <c r="L390" i="27"/>
  <c r="M390" i="27" s="1"/>
  <c r="N390" i="27"/>
  <c r="L391" i="27"/>
  <c r="M391" i="27" s="1"/>
  <c r="N391" i="27"/>
  <c r="L392" i="27"/>
  <c r="M392" i="27" s="1"/>
  <c r="N392" i="27"/>
  <c r="L393" i="27"/>
  <c r="M393" i="27" s="1"/>
  <c r="N393" i="27"/>
  <c r="L394" i="27"/>
  <c r="M394" i="27" s="1"/>
  <c r="N394" i="27"/>
  <c r="L395" i="27"/>
  <c r="M395" i="27" s="1"/>
  <c r="N395" i="27"/>
  <c r="L396" i="27"/>
  <c r="M396" i="27" s="1"/>
  <c r="N396" i="27"/>
  <c r="L397" i="27"/>
  <c r="M397" i="27" s="1"/>
  <c r="N397" i="27"/>
  <c r="L398" i="27"/>
  <c r="M398" i="27" s="1"/>
  <c r="N398" i="27"/>
  <c r="L399" i="27"/>
  <c r="M399" i="27" s="1"/>
  <c r="N399" i="27"/>
  <c r="L400" i="27"/>
  <c r="M400" i="27" s="1"/>
  <c r="N400" i="27"/>
  <c r="L401" i="27"/>
  <c r="M401" i="27" s="1"/>
  <c r="N401" i="27"/>
  <c r="L402" i="27"/>
  <c r="M402" i="27" s="1"/>
  <c r="O860" i="27" s="1"/>
  <c r="N402" i="27"/>
  <c r="L403" i="27"/>
  <c r="M403" i="27" s="1"/>
  <c r="O861" i="27" s="1"/>
  <c r="N403" i="27"/>
  <c r="L404" i="27"/>
  <c r="M404" i="27" s="1"/>
  <c r="O862" i="27" s="1"/>
  <c r="N404" i="27"/>
  <c r="L405" i="27"/>
  <c r="M405" i="27" s="1"/>
  <c r="O863" i="27" s="1"/>
  <c r="N405" i="27"/>
  <c r="L406" i="27"/>
  <c r="M406" i="27" s="1"/>
  <c r="O864" i="27" s="1"/>
  <c r="N406" i="27"/>
  <c r="L407" i="27"/>
  <c r="M407" i="27" s="1"/>
  <c r="O865" i="27" s="1"/>
  <c r="N407" i="27"/>
  <c r="L408" i="27"/>
  <c r="M408" i="27" s="1"/>
  <c r="O866" i="27" s="1"/>
  <c r="N408" i="27"/>
  <c r="L409" i="27"/>
  <c r="M409" i="27" s="1"/>
  <c r="O867" i="27" s="1"/>
  <c r="N409" i="27"/>
  <c r="L410" i="27"/>
  <c r="M410" i="27" s="1"/>
  <c r="O868" i="27" s="1"/>
  <c r="N410" i="27"/>
  <c r="L411" i="27"/>
  <c r="M411" i="27" s="1"/>
  <c r="O869" i="27" s="1"/>
  <c r="N411" i="27"/>
  <c r="L412" i="27"/>
  <c r="M412" i="27" s="1"/>
  <c r="O870" i="27" s="1"/>
  <c r="N412" i="27"/>
  <c r="L413" i="27"/>
  <c r="M413" i="27" s="1"/>
  <c r="O871" i="27" s="1"/>
  <c r="N413" i="27"/>
  <c r="L414" i="27"/>
  <c r="M414" i="27" s="1"/>
  <c r="O872" i="27" s="1"/>
  <c r="N414" i="27"/>
  <c r="L415" i="27"/>
  <c r="M415" i="27" s="1"/>
  <c r="O873" i="27" s="1"/>
  <c r="N415" i="27"/>
  <c r="L416" i="27"/>
  <c r="M416" i="27" s="1"/>
  <c r="O874" i="27" s="1"/>
  <c r="N416" i="27"/>
  <c r="L417" i="27"/>
  <c r="M417" i="27" s="1"/>
  <c r="O875" i="27" s="1"/>
  <c r="N417" i="27"/>
  <c r="L418" i="27"/>
  <c r="M418" i="27" s="1"/>
  <c r="O876" i="27" s="1"/>
  <c r="N418" i="27"/>
  <c r="L364" i="27"/>
  <c r="M364" i="27" s="1"/>
  <c r="O850" i="27" s="1"/>
  <c r="N364" i="27"/>
  <c r="L306" i="27"/>
  <c r="M306" i="27" s="1"/>
  <c r="N306" i="27"/>
  <c r="L167" i="27"/>
  <c r="M167" i="27" s="1"/>
  <c r="N167" i="27"/>
  <c r="L2" i="27"/>
  <c r="M2" i="27" s="1"/>
  <c r="N2" i="27"/>
  <c r="Q3" i="27"/>
  <c r="Q4" i="27"/>
  <c r="Q5" i="27"/>
  <c r="Q6" i="27"/>
  <c r="Q7" i="27"/>
  <c r="Q8" i="27"/>
  <c r="Q9" i="27"/>
  <c r="Q10" i="27"/>
  <c r="Q11" i="27"/>
  <c r="Q12" i="27"/>
  <c r="Q13" i="27"/>
  <c r="Q14" i="27"/>
  <c r="Q15" i="27"/>
  <c r="Q16" i="27"/>
  <c r="Q17" i="27"/>
  <c r="Q18" i="27"/>
  <c r="Q19" i="27"/>
  <c r="Q20" i="27"/>
  <c r="Q21" i="27"/>
  <c r="Q22" i="27"/>
  <c r="Q23" i="27"/>
  <c r="Q24" i="27"/>
  <c r="Q25" i="27"/>
  <c r="Q26" i="27"/>
  <c r="Q27" i="27"/>
  <c r="Q28" i="27"/>
  <c r="Q29" i="27"/>
  <c r="Q30" i="27"/>
  <c r="Q31" i="27"/>
  <c r="Q32" i="27"/>
  <c r="Q33" i="27"/>
  <c r="Q34" i="27"/>
  <c r="Q35" i="27"/>
  <c r="Q36" i="27"/>
  <c r="Q37" i="27"/>
  <c r="Q38" i="27"/>
  <c r="Q39" i="27"/>
  <c r="Q40" i="27"/>
  <c r="Q41" i="27"/>
  <c r="Q42" i="27"/>
  <c r="Q43" i="27"/>
  <c r="Q44" i="27"/>
  <c r="Q45" i="27"/>
  <c r="Q46" i="27"/>
  <c r="Q47" i="27"/>
  <c r="Q48" i="27"/>
  <c r="Q49" i="27"/>
  <c r="Q50" i="27"/>
  <c r="Q51" i="27"/>
  <c r="Q52" i="27"/>
  <c r="Q53" i="27"/>
  <c r="Q54" i="27"/>
  <c r="Q55" i="27"/>
  <c r="Q56" i="27"/>
  <c r="Q57" i="27"/>
  <c r="Q58" i="27"/>
  <c r="Q59" i="27"/>
  <c r="Q60" i="27"/>
  <c r="Q61" i="27"/>
  <c r="Q62" i="27"/>
  <c r="Q63" i="27"/>
  <c r="Q64" i="27"/>
  <c r="Q65" i="27"/>
  <c r="Q66" i="27"/>
  <c r="Q67" i="27"/>
  <c r="Q68" i="27"/>
  <c r="Q69" i="27"/>
  <c r="Q70" i="27"/>
  <c r="Q71" i="27"/>
  <c r="Q72" i="27"/>
  <c r="Q73" i="27"/>
  <c r="Q74" i="27"/>
  <c r="Q75" i="27"/>
  <c r="Q76" i="27"/>
  <c r="Q77" i="27"/>
  <c r="Q78" i="27"/>
  <c r="Q79" i="27"/>
  <c r="Q80" i="27"/>
  <c r="Q81" i="27"/>
  <c r="Q82" i="27"/>
  <c r="Q83" i="27"/>
  <c r="Q84" i="27"/>
  <c r="Q85" i="27"/>
  <c r="Q86" i="27"/>
  <c r="Q87" i="27"/>
  <c r="Q88" i="27"/>
  <c r="Q89" i="27"/>
  <c r="Q90" i="27"/>
  <c r="Q91" i="27"/>
  <c r="Q92" i="27"/>
  <c r="Q93" i="27"/>
  <c r="Q94" i="27"/>
  <c r="Q95" i="27"/>
  <c r="Q96" i="27"/>
  <c r="Q97" i="27"/>
  <c r="Q98" i="27"/>
  <c r="Q99" i="27"/>
  <c r="Q100" i="27"/>
  <c r="Q101" i="27"/>
  <c r="Q102" i="27"/>
  <c r="Q103" i="27"/>
  <c r="Q104" i="27"/>
  <c r="Q105" i="27"/>
  <c r="Q106" i="27"/>
  <c r="Q107" i="27"/>
  <c r="Q108" i="27"/>
  <c r="Q109" i="27"/>
  <c r="Q110" i="27"/>
  <c r="Q111" i="27"/>
  <c r="Q112" i="27"/>
  <c r="Q113" i="27"/>
  <c r="Q114" i="27"/>
  <c r="Q115" i="27"/>
  <c r="Q116" i="27"/>
  <c r="Q117" i="27"/>
  <c r="Q118" i="27"/>
  <c r="Q119" i="27"/>
  <c r="Q120" i="27"/>
  <c r="Q121" i="27"/>
  <c r="Q122" i="27"/>
  <c r="Q123" i="27"/>
  <c r="Q124" i="27"/>
  <c r="Q125" i="27"/>
  <c r="Q126" i="27"/>
  <c r="Q127" i="27"/>
  <c r="Q128" i="27"/>
  <c r="Q129" i="27"/>
  <c r="Q130" i="27"/>
  <c r="Q131" i="27"/>
  <c r="Q132" i="27"/>
  <c r="Q133" i="27"/>
  <c r="Q134" i="27"/>
  <c r="Q135" i="27"/>
  <c r="Q136" i="27"/>
  <c r="Q137" i="27"/>
  <c r="Q138" i="27"/>
  <c r="Q139" i="27"/>
  <c r="Q140" i="27"/>
  <c r="Q141" i="27"/>
  <c r="Q142" i="27"/>
  <c r="Q143" i="27"/>
  <c r="Q144" i="27"/>
  <c r="Q145" i="27"/>
  <c r="Q146" i="27"/>
  <c r="Q147" i="27"/>
  <c r="Q148" i="27"/>
  <c r="Q149" i="27"/>
  <c r="Q150" i="27"/>
  <c r="Q151" i="27"/>
  <c r="Q152" i="27"/>
  <c r="Q153" i="27"/>
  <c r="Q154" i="27"/>
  <c r="Q155" i="27"/>
  <c r="Q156" i="27"/>
  <c r="Q157" i="27"/>
  <c r="Q158" i="27"/>
  <c r="Q159" i="27"/>
  <c r="Q160" i="27"/>
  <c r="Q161" i="27"/>
  <c r="Q162" i="27"/>
  <c r="Q163" i="27"/>
  <c r="Q164" i="27"/>
  <c r="Q165" i="27"/>
  <c r="Q166" i="27"/>
  <c r="Q167" i="27"/>
  <c r="Q168" i="27"/>
  <c r="Q169" i="27"/>
  <c r="Q170" i="27"/>
  <c r="Q171" i="27"/>
  <c r="Q172" i="27"/>
  <c r="Q173" i="27"/>
  <c r="Q174" i="27"/>
  <c r="Q175" i="27"/>
  <c r="Q176" i="27"/>
  <c r="Q177" i="27"/>
  <c r="Q178" i="27"/>
  <c r="Q179" i="27"/>
  <c r="Q180" i="27"/>
  <c r="Q181" i="27"/>
  <c r="Q182" i="27"/>
  <c r="Q183" i="27"/>
  <c r="Q184" i="27"/>
  <c r="Q185" i="27"/>
  <c r="Q186" i="27"/>
  <c r="Q187" i="27"/>
  <c r="Q188" i="27"/>
  <c r="Q189" i="27"/>
  <c r="Q190" i="27"/>
  <c r="Q191" i="27"/>
  <c r="Q192" i="27"/>
  <c r="Q193" i="27"/>
  <c r="Q194" i="27"/>
  <c r="Q195" i="27"/>
  <c r="Q196" i="27"/>
  <c r="Q197" i="27"/>
  <c r="Q198" i="27"/>
  <c r="Q199" i="27"/>
  <c r="Q200" i="27"/>
  <c r="Q201" i="27"/>
  <c r="Q202" i="27"/>
  <c r="Q203" i="27"/>
  <c r="Q204" i="27"/>
  <c r="Q205" i="27"/>
  <c r="Q206" i="27"/>
  <c r="Q207" i="27"/>
  <c r="Q208" i="27"/>
  <c r="Q209" i="27"/>
  <c r="Q210" i="27"/>
  <c r="Q211" i="27"/>
  <c r="Q212" i="27"/>
  <c r="Q213" i="27"/>
  <c r="Q214" i="27"/>
  <c r="Q215" i="27"/>
  <c r="Q216" i="27"/>
  <c r="Q217" i="27"/>
  <c r="Q218" i="27"/>
  <c r="Q219" i="27"/>
  <c r="Q220" i="27"/>
  <c r="Q221" i="27"/>
  <c r="Q222" i="27"/>
  <c r="Q223" i="27"/>
  <c r="Q224" i="27"/>
  <c r="Q225" i="27"/>
  <c r="Q226" i="27"/>
  <c r="Q227" i="27"/>
  <c r="Q228" i="27"/>
  <c r="Q229" i="27"/>
  <c r="Q230" i="27"/>
  <c r="Q231" i="27"/>
  <c r="Q232" i="27"/>
  <c r="Q233" i="27"/>
  <c r="Q234" i="27"/>
  <c r="Q235" i="27"/>
  <c r="Q236" i="27"/>
  <c r="Q237" i="27"/>
  <c r="Q238" i="27"/>
  <c r="Q239" i="27"/>
  <c r="Q240" i="27"/>
  <c r="Q241" i="27"/>
  <c r="Q242" i="27"/>
  <c r="Q243" i="27"/>
  <c r="Q244" i="27"/>
  <c r="Q245" i="27"/>
  <c r="Q246" i="27"/>
  <c r="Q247" i="27"/>
  <c r="Q248" i="27"/>
  <c r="Q249" i="27"/>
  <c r="Q250" i="27"/>
  <c r="Q251" i="27"/>
  <c r="Q252" i="27"/>
  <c r="Q253" i="27"/>
  <c r="Q254" i="27"/>
  <c r="Q255" i="27"/>
  <c r="Q256" i="27"/>
  <c r="Q257" i="27"/>
  <c r="Q258" i="27"/>
  <c r="Q259" i="27"/>
  <c r="Q260" i="27"/>
  <c r="Q2" i="27"/>
  <c r="O365" i="27" l="1"/>
  <c r="O579" i="27"/>
  <c r="O567" i="27"/>
  <c r="O555" i="27"/>
  <c r="O543" i="27"/>
  <c r="O538" i="27"/>
  <c r="O532" i="27"/>
  <c r="O465" i="27"/>
  <c r="O459" i="27"/>
  <c r="O453" i="27"/>
  <c r="O549" i="27"/>
  <c r="O582" i="27"/>
  <c r="O576" i="27"/>
  <c r="O570" i="27"/>
  <c r="O564" i="27"/>
  <c r="O558" i="27"/>
  <c r="O541" i="27"/>
  <c r="O462" i="27"/>
  <c r="O556" i="27"/>
  <c r="O550" i="27"/>
  <c r="O544" i="27"/>
  <c r="O533" i="27"/>
  <c r="O466" i="27"/>
  <c r="O578" i="27"/>
  <c r="O572" i="27"/>
  <c r="O542" i="27"/>
  <c r="O531" i="27"/>
  <c r="O583" i="27"/>
  <c r="O565" i="27"/>
  <c r="O559" i="27"/>
  <c r="O547" i="27"/>
  <c r="O536" i="27"/>
  <c r="O530" i="27"/>
  <c r="O457" i="27"/>
  <c r="O575" i="27"/>
  <c r="O467" i="27"/>
  <c r="O366" i="27"/>
  <c r="O545" i="27"/>
  <c r="O540" i="27"/>
  <c r="O454" i="27"/>
  <c r="O445" i="27"/>
  <c r="O581" i="27"/>
  <c r="O539" i="27"/>
  <c r="O554" i="27"/>
  <c r="O546" i="27"/>
  <c r="O446" i="27"/>
  <c r="O566" i="27"/>
  <c r="O535" i="27"/>
  <c r="O464" i="27"/>
  <c r="O560" i="27"/>
  <c r="O562" i="27"/>
  <c r="O552" i="27"/>
  <c r="O458" i="27"/>
  <c r="O456" i="27"/>
  <c r="O444" i="27"/>
  <c r="L11" i="47"/>
  <c r="M11" i="47" s="1"/>
  <c r="O561" i="27"/>
  <c r="O571" i="27"/>
  <c r="O573" i="27"/>
  <c r="O563" i="27"/>
  <c r="O551" i="27"/>
  <c r="O527" i="27"/>
  <c r="O463" i="27"/>
  <c r="O455" i="27"/>
  <c r="O574" i="27"/>
  <c r="O548" i="27"/>
  <c r="O460" i="27"/>
  <c r="O442" i="27"/>
  <c r="O880" i="27"/>
  <c r="O438" i="27"/>
  <c r="O899" i="27"/>
  <c r="O436" i="27"/>
  <c r="O878" i="27"/>
  <c r="O434" i="27"/>
  <c r="O897" i="27"/>
  <c r="O432" i="27"/>
  <c r="O895" i="27"/>
  <c r="O430" i="27"/>
  <c r="O893" i="27"/>
  <c r="O428" i="27"/>
  <c r="O891" i="27"/>
  <c r="O426" i="27"/>
  <c r="O889" i="27"/>
  <c r="O443" i="27"/>
  <c r="O881" i="27"/>
  <c r="O441" i="27"/>
  <c r="O879" i="27"/>
  <c r="O439" i="27"/>
  <c r="O900" i="27"/>
  <c r="O435" i="27"/>
  <c r="O877" i="27"/>
  <c r="O431" i="27"/>
  <c r="O894" i="27"/>
  <c r="O429" i="27"/>
  <c r="O892" i="27"/>
  <c r="O427" i="27"/>
  <c r="O890" i="27"/>
  <c r="L162" i="47"/>
  <c r="M162" i="47" s="1"/>
  <c r="L155" i="47"/>
  <c r="M155" i="47" s="1"/>
  <c r="L151" i="47"/>
  <c r="M151" i="47" s="1"/>
  <c r="L139" i="47"/>
  <c r="M139" i="47" s="1"/>
  <c r="L135" i="47"/>
  <c r="M135" i="47" s="1"/>
  <c r="L147" i="47"/>
  <c r="M147" i="47" s="1"/>
  <c r="L161" i="47"/>
  <c r="M161" i="47" s="1"/>
  <c r="L157" i="47"/>
  <c r="M157" i="47" s="1"/>
  <c r="L154" i="47"/>
  <c r="M154" i="47" s="1"/>
  <c r="L144" i="47"/>
  <c r="M144" i="47" s="1"/>
  <c r="L148" i="47"/>
  <c r="M148" i="47" s="1"/>
  <c r="L138" i="47"/>
  <c r="M138" i="47" s="1"/>
  <c r="L134" i="47"/>
  <c r="M134" i="47" s="1"/>
  <c r="L131" i="47"/>
  <c r="M131" i="47" s="1"/>
  <c r="L163" i="47"/>
  <c r="M163" i="47" s="1"/>
  <c r="L159" i="47"/>
  <c r="M159" i="47" s="1"/>
  <c r="L156" i="47"/>
  <c r="M156" i="47" s="1"/>
  <c r="K152" i="47"/>
  <c r="L152" i="47"/>
  <c r="M152" i="47" s="1"/>
  <c r="L143" i="47"/>
  <c r="M143" i="47" s="1"/>
  <c r="L140" i="47"/>
  <c r="M140" i="47" s="1"/>
  <c r="L136" i="47"/>
  <c r="M136" i="47" s="1"/>
  <c r="L132" i="47"/>
  <c r="M132" i="47" s="1"/>
  <c r="L158" i="47"/>
  <c r="M158" i="47" s="1"/>
  <c r="L149" i="47"/>
  <c r="M149" i="47" s="1"/>
  <c r="L164" i="47"/>
  <c r="M164" i="47" s="1"/>
  <c r="L160" i="47"/>
  <c r="M160" i="47" s="1"/>
  <c r="L145" i="47"/>
  <c r="M145" i="47" s="1"/>
  <c r="L153" i="47"/>
  <c r="M153" i="47" s="1"/>
  <c r="L150" i="47"/>
  <c r="M150" i="47" s="1"/>
  <c r="L141" i="47"/>
  <c r="M141" i="47" s="1"/>
  <c r="L137" i="47"/>
  <c r="M137" i="47" s="1"/>
  <c r="L133" i="47"/>
  <c r="M133" i="47" s="1"/>
  <c r="O433" i="27"/>
  <c r="O534" i="27"/>
  <c r="O553" i="27"/>
  <c r="O461" i="27"/>
  <c r="O577" i="27"/>
  <c r="O437" i="27"/>
  <c r="O568" i="27"/>
  <c r="O537" i="27"/>
  <c r="O580" i="27"/>
  <c r="O468" i="27"/>
  <c r="O569" i="27"/>
  <c r="O557" i="27"/>
  <c r="O469" i="27"/>
  <c r="O410" i="27"/>
  <c r="O406" i="27"/>
  <c r="O402" i="27"/>
  <c r="O398" i="27"/>
  <c r="O394" i="27"/>
  <c r="O390" i="27"/>
  <c r="O386" i="27"/>
  <c r="O382" i="27"/>
  <c r="O378" i="27"/>
  <c r="O374" i="27"/>
  <c r="O370" i="27"/>
  <c r="O639" i="27"/>
  <c r="O635" i="27"/>
  <c r="O631" i="27"/>
  <c r="O627" i="27"/>
  <c r="O623" i="27"/>
  <c r="O619" i="27"/>
  <c r="O615" i="27"/>
  <c r="O611" i="27"/>
  <c r="O607" i="27"/>
  <c r="O603" i="27"/>
  <c r="O599" i="27"/>
  <c r="O595" i="27"/>
  <c r="O591" i="27"/>
  <c r="O587" i="27"/>
  <c r="O528" i="27"/>
  <c r="O523" i="27"/>
  <c r="O519" i="27"/>
  <c r="O515" i="27"/>
  <c r="O511" i="27"/>
  <c r="O507" i="27"/>
  <c r="O503" i="27"/>
  <c r="O499" i="27"/>
  <c r="O495" i="27"/>
  <c r="O491" i="27"/>
  <c r="O487" i="27"/>
  <c r="O642" i="27"/>
  <c r="O638" i="27"/>
  <c r="O634" i="27"/>
  <c r="O630" i="27"/>
  <c r="O626" i="27"/>
  <c r="O622" i="27"/>
  <c r="O618" i="27"/>
  <c r="O614" i="27"/>
  <c r="O610" i="27"/>
  <c r="O606" i="27"/>
  <c r="O602" i="27"/>
  <c r="O598" i="27"/>
  <c r="O594" i="27"/>
  <c r="O590" i="27"/>
  <c r="O586" i="27"/>
  <c r="O450" i="27"/>
  <c r="O743" i="27"/>
  <c r="O362" i="27"/>
  <c r="O358" i="27"/>
  <c r="O354" i="27"/>
  <c r="O350" i="27"/>
  <c r="O346" i="27"/>
  <c r="O342" i="27"/>
  <c r="O338" i="27"/>
  <c r="O334" i="27"/>
  <c r="O330" i="27"/>
  <c r="O326" i="27"/>
  <c r="O322" i="27"/>
  <c r="O318" i="27"/>
  <c r="O314" i="27"/>
  <c r="O310" i="27"/>
  <c r="O306" i="27"/>
  <c r="O302" i="27"/>
  <c r="O298" i="27"/>
  <c r="O294" i="27"/>
  <c r="O290" i="27"/>
  <c r="O286" i="27"/>
  <c r="O282" i="27"/>
  <c r="O278" i="27"/>
  <c r="O274" i="27"/>
  <c r="O270" i="27"/>
  <c r="O266" i="27"/>
  <c r="O262" i="27"/>
  <c r="O258" i="27"/>
  <c r="O254" i="27"/>
  <c r="O234" i="27"/>
  <c r="O640" i="27"/>
  <c r="O636" i="27"/>
  <c r="O632" i="27"/>
  <c r="O628" i="27"/>
  <c r="O624" i="27"/>
  <c r="O620" i="27"/>
  <c r="O616" i="27"/>
  <c r="O612" i="27"/>
  <c r="O608" i="27"/>
  <c r="O604" i="27"/>
  <c r="O600" i="27"/>
  <c r="O596" i="27"/>
  <c r="O592" i="27"/>
  <c r="O588" i="27"/>
  <c r="O584" i="27"/>
  <c r="O524" i="27"/>
  <c r="O520" i="27"/>
  <c r="O516" i="27"/>
  <c r="O512" i="27"/>
  <c r="O508" i="27"/>
  <c r="O504" i="27"/>
  <c r="O500" i="27"/>
  <c r="O496" i="27"/>
  <c r="O492" i="27"/>
  <c r="O488" i="27"/>
  <c r="O448" i="27"/>
  <c r="O361" i="27"/>
  <c r="O357" i="27"/>
  <c r="O353" i="27"/>
  <c r="O349" i="27"/>
  <c r="O345" i="27"/>
  <c r="O341" i="27"/>
  <c r="O337" i="27"/>
  <c r="O333" i="27"/>
  <c r="O329" i="27"/>
  <c r="O325" i="27"/>
  <c r="O321" i="27"/>
  <c r="O317" i="27"/>
  <c r="O313" i="27"/>
  <c r="O309" i="27"/>
  <c r="O483" i="27"/>
  <c r="O479" i="27"/>
  <c r="O475" i="27"/>
  <c r="O471" i="27"/>
  <c r="O451" i="27"/>
  <c r="O447" i="27"/>
  <c r="O423" i="27"/>
  <c r="O744" i="27"/>
  <c r="O408" i="27"/>
  <c r="O404" i="27"/>
  <c r="O400" i="27"/>
  <c r="O396" i="27"/>
  <c r="O392" i="27"/>
  <c r="O388" i="27"/>
  <c r="O384" i="27"/>
  <c r="O380" i="27"/>
  <c r="O376" i="27"/>
  <c r="O372" i="27"/>
  <c r="O368" i="27"/>
  <c r="O304" i="27"/>
  <c r="O300" i="27"/>
  <c r="O296" i="27"/>
  <c r="O292" i="27"/>
  <c r="O288" i="27"/>
  <c r="O284" i="27"/>
  <c r="O280" i="27"/>
  <c r="O276" i="27"/>
  <c r="O272" i="27"/>
  <c r="O268" i="27"/>
  <c r="O264" i="27"/>
  <c r="O260" i="27"/>
  <c r="O256" i="27"/>
  <c r="O482" i="27"/>
  <c r="O478" i="27"/>
  <c r="O474" i="27"/>
  <c r="O422" i="27"/>
  <c r="O411" i="27"/>
  <c r="O407" i="27"/>
  <c r="O403" i="27"/>
  <c r="O399" i="27"/>
  <c r="O395" i="27"/>
  <c r="O391" i="27"/>
  <c r="O387" i="27"/>
  <c r="O383" i="27"/>
  <c r="O379" i="27"/>
  <c r="O375" i="27"/>
  <c r="O371" i="27"/>
  <c r="O367" i="27"/>
  <c r="O363" i="27"/>
  <c r="O359" i="27"/>
  <c r="O355" i="27"/>
  <c r="O347" i="27"/>
  <c r="O343" i="27"/>
  <c r="O339" i="27"/>
  <c r="O335" i="27"/>
  <c r="O331" i="27"/>
  <c r="O327" i="27"/>
  <c r="O323" i="27"/>
  <c r="O319" i="27"/>
  <c r="O409" i="27"/>
  <c r="O405" i="27"/>
  <c r="O401" i="27"/>
  <c r="O397" i="27"/>
  <c r="O393" i="27"/>
  <c r="O389" i="27"/>
  <c r="O385" i="27"/>
  <c r="O381" i="27"/>
  <c r="O377" i="27"/>
  <c r="O373" i="27"/>
  <c r="O369" i="27"/>
  <c r="O305" i="27"/>
  <c r="O301" i="27"/>
  <c r="O297" i="27"/>
  <c r="O293" i="27"/>
  <c r="O289" i="27"/>
  <c r="O285" i="27"/>
  <c r="O281" i="27"/>
  <c r="O277" i="27"/>
  <c r="O273" i="27"/>
  <c r="O269" i="27"/>
  <c r="O265" i="27"/>
  <c r="O261" i="27"/>
  <c r="O257" i="27"/>
  <c r="O253" i="27"/>
  <c r="O364" i="27"/>
  <c r="O360" i="27"/>
  <c r="O356" i="27"/>
  <c r="O352" i="27"/>
  <c r="O348" i="27"/>
  <c r="O344" i="27"/>
  <c r="O340" i="27"/>
  <c r="O336" i="27"/>
  <c r="O332" i="27"/>
  <c r="O328" i="27"/>
  <c r="O324" i="27"/>
  <c r="O320" i="27"/>
  <c r="O316" i="27"/>
  <c r="O312" i="27"/>
  <c r="O308" i="27"/>
  <c r="O315" i="27"/>
  <c r="O311" i="27"/>
  <c r="O307" i="27"/>
  <c r="O303" i="27"/>
  <c r="O299" i="27"/>
  <c r="O295" i="27"/>
  <c r="O291" i="27"/>
  <c r="O287" i="27"/>
  <c r="O283" i="27"/>
  <c r="O279" i="27"/>
  <c r="O275" i="27"/>
  <c r="O271" i="27"/>
  <c r="O267" i="27"/>
  <c r="O263" i="27"/>
  <c r="O259" i="27"/>
  <c r="O255" i="27"/>
  <c r="O641" i="27"/>
  <c r="O637" i="27"/>
  <c r="O633" i="27"/>
  <c r="O629" i="27"/>
  <c r="O625" i="27"/>
  <c r="O621" i="27"/>
  <c r="O617" i="27"/>
  <c r="O613" i="27"/>
  <c r="O609" i="27"/>
  <c r="O605" i="27"/>
  <c r="O601" i="27"/>
  <c r="O597" i="27"/>
  <c r="O593" i="27"/>
  <c r="O589" i="27"/>
  <c r="O585" i="27"/>
  <c r="O525" i="27"/>
  <c r="O521" i="27"/>
  <c r="O517" i="27"/>
  <c r="O513" i="27"/>
  <c r="O509" i="27"/>
  <c r="O505" i="27"/>
  <c r="O501" i="27"/>
  <c r="O497" i="27"/>
  <c r="O493" i="27"/>
  <c r="O489" i="27"/>
  <c r="O485" i="27"/>
  <c r="O481" i="27"/>
  <c r="O477" i="27"/>
  <c r="O473" i="27"/>
  <c r="O449" i="27"/>
  <c r="O425" i="27"/>
  <c r="O421" i="27"/>
  <c r="O417" i="27"/>
  <c r="O412" i="27"/>
  <c r="O742" i="27"/>
  <c r="O529" i="27"/>
  <c r="O484" i="27"/>
  <c r="O480" i="27"/>
  <c r="O476" i="27"/>
  <c r="O472" i="27"/>
  <c r="O424" i="27"/>
  <c r="O420" i="27"/>
  <c r="O416" i="27"/>
  <c r="O419" i="27"/>
  <c r="O415" i="27"/>
  <c r="O526" i="27"/>
  <c r="O522" i="27"/>
  <c r="O518" i="27"/>
  <c r="O514" i="27"/>
  <c r="O510" i="27"/>
  <c r="O506" i="27"/>
  <c r="O502" i="27"/>
  <c r="O498" i="27"/>
  <c r="O494" i="27"/>
  <c r="O490" i="27"/>
  <c r="O486" i="27"/>
  <c r="O470" i="27"/>
  <c r="O418" i="27"/>
  <c r="O414" i="27"/>
  <c r="O413" i="27"/>
  <c r="L64" i="47"/>
  <c r="M64" i="47" s="1"/>
  <c r="L104" i="47"/>
  <c r="M104" i="47" s="1"/>
  <c r="L105" i="47"/>
  <c r="M105" i="47" s="1"/>
  <c r="L84" i="47"/>
  <c r="M84" i="47" s="1"/>
  <c r="L66" i="47"/>
  <c r="M66" i="47" s="1"/>
  <c r="L68" i="47"/>
  <c r="M68" i="47" s="1"/>
  <c r="L129" i="47"/>
  <c r="M129" i="47" s="1"/>
  <c r="L128" i="47"/>
  <c r="M128" i="47" s="1"/>
  <c r="L96" i="47"/>
  <c r="M96" i="47" s="1"/>
  <c r="L130" i="47"/>
  <c r="M130" i="47" s="1"/>
  <c r="L114" i="47"/>
  <c r="M114" i="47" s="1"/>
  <c r="L100" i="47"/>
  <c r="M100" i="47" s="1"/>
  <c r="L97" i="47"/>
  <c r="M97" i="47" s="1"/>
  <c r="L88" i="47"/>
  <c r="M88" i="47" s="1"/>
  <c r="L70" i="47"/>
  <c r="M70" i="47" s="1"/>
  <c r="L125" i="47"/>
  <c r="M125" i="47" s="1"/>
  <c r="L124" i="47"/>
  <c r="M124" i="47" s="1"/>
  <c r="L113" i="47"/>
  <c r="M113" i="47" s="1"/>
  <c r="L112" i="47"/>
  <c r="M112" i="47" s="1"/>
  <c r="L119" i="47"/>
  <c r="M119" i="47" s="1"/>
  <c r="L118" i="47"/>
  <c r="M118" i="47" s="1"/>
  <c r="L111" i="47"/>
  <c r="M111" i="47" s="1"/>
  <c r="L99" i="47"/>
  <c r="M99" i="47" s="1"/>
  <c r="L95" i="47"/>
  <c r="M95" i="47" s="1"/>
  <c r="L86" i="47"/>
  <c r="M86" i="47" s="1"/>
  <c r="L81" i="47"/>
  <c r="M81" i="47" s="1"/>
  <c r="L83" i="47"/>
  <c r="M83" i="47" s="1"/>
  <c r="L79" i="47"/>
  <c r="M79" i="47" s="1"/>
  <c r="L71" i="47"/>
  <c r="M71" i="47" s="1"/>
  <c r="L123" i="47"/>
  <c r="M123" i="47" s="1"/>
  <c r="L117" i="47"/>
  <c r="M117" i="47" s="1"/>
  <c r="L110" i="47"/>
  <c r="M110" i="47" s="1"/>
  <c r="L94" i="47"/>
  <c r="M94" i="47" s="1"/>
  <c r="L78" i="47"/>
  <c r="M78" i="47" s="1"/>
  <c r="L73" i="47"/>
  <c r="M73" i="47" s="1"/>
  <c r="L67" i="47"/>
  <c r="M67" i="47" s="1"/>
  <c r="L107" i="47"/>
  <c r="M107" i="47" s="1"/>
  <c r="L106" i="47"/>
  <c r="M106" i="47" s="1"/>
  <c r="L103" i="47"/>
  <c r="M103" i="47" s="1"/>
  <c r="L91" i="47"/>
  <c r="M91" i="47" s="1"/>
  <c r="L90" i="47"/>
  <c r="M90" i="47" s="1"/>
  <c r="L75" i="47"/>
  <c r="M75" i="47" s="1"/>
  <c r="L98" i="47"/>
  <c r="M98" i="47" s="1"/>
  <c r="W33" i="17"/>
  <c r="Y15" i="17"/>
  <c r="L3" i="1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0" i="27"/>
  <c r="N71" i="27"/>
  <c r="N72" i="27"/>
  <c r="N73" i="27"/>
  <c r="N74" i="27"/>
  <c r="N75" i="27"/>
  <c r="N76" i="27"/>
  <c r="N77" i="27"/>
  <c r="N78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2" i="27"/>
  <c r="N93" i="27"/>
  <c r="N94" i="27"/>
  <c r="N95" i="27"/>
  <c r="N96" i="27"/>
  <c r="N97" i="27"/>
  <c r="N98" i="27"/>
  <c r="N99" i="27"/>
  <c r="N100" i="27"/>
  <c r="N101" i="27"/>
  <c r="N102" i="27"/>
  <c r="N103" i="27"/>
  <c r="N104" i="27"/>
  <c r="N105" i="27"/>
  <c r="N106" i="27"/>
  <c r="N107" i="27"/>
  <c r="N108" i="27"/>
  <c r="N109" i="27"/>
  <c r="N110" i="27"/>
  <c r="N111" i="27"/>
  <c r="N112" i="27"/>
  <c r="N113" i="27"/>
  <c r="N114" i="27"/>
  <c r="N115" i="27"/>
  <c r="N116" i="27"/>
  <c r="N117" i="27"/>
  <c r="N118" i="27"/>
  <c r="N119" i="27"/>
  <c r="N120" i="27"/>
  <c r="N121" i="27"/>
  <c r="N122" i="27"/>
  <c r="N123" i="27"/>
  <c r="N124" i="27"/>
  <c r="N125" i="27"/>
  <c r="N126" i="27"/>
  <c r="N127" i="27"/>
  <c r="N128" i="27"/>
  <c r="N129" i="27"/>
  <c r="N130" i="27"/>
  <c r="N131" i="27"/>
  <c r="N132" i="27"/>
  <c r="N133" i="27"/>
  <c r="N134" i="27"/>
  <c r="N135" i="27"/>
  <c r="N136" i="27"/>
  <c r="N137" i="27"/>
  <c r="N138" i="27"/>
  <c r="N139" i="27"/>
  <c r="N140" i="27"/>
  <c r="N141" i="27"/>
  <c r="N142" i="27"/>
  <c r="N143" i="27"/>
  <c r="N144" i="27"/>
  <c r="N145" i="27"/>
  <c r="N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71" i="27"/>
  <c r="N172" i="27"/>
  <c r="N173" i="27"/>
  <c r="N174" i="27"/>
  <c r="N175" i="27"/>
  <c r="N176" i="27"/>
  <c r="N177" i="27"/>
  <c r="N178" i="27"/>
  <c r="N179" i="27"/>
  <c r="N180" i="27"/>
  <c r="N181" i="27"/>
  <c r="N182" i="27"/>
  <c r="N183" i="27"/>
  <c r="N184" i="27"/>
  <c r="N185" i="27"/>
  <c r="N186" i="27"/>
  <c r="N187" i="27"/>
  <c r="N188" i="27"/>
  <c r="N189" i="27"/>
  <c r="N190" i="27"/>
  <c r="N191" i="27"/>
  <c r="N192" i="27"/>
  <c r="N193" i="27"/>
  <c r="N194" i="27"/>
  <c r="N195" i="27"/>
  <c r="N196" i="27"/>
  <c r="N197" i="27"/>
  <c r="N198" i="27"/>
  <c r="N199" i="27"/>
  <c r="N200" i="27"/>
  <c r="N201" i="27"/>
  <c r="N202" i="27"/>
  <c r="N203" i="27"/>
  <c r="N204" i="27"/>
  <c r="N205" i="27"/>
  <c r="N206" i="27"/>
  <c r="N207" i="27"/>
  <c r="N208" i="27"/>
  <c r="N209" i="27"/>
  <c r="N210" i="27"/>
  <c r="N211" i="27"/>
  <c r="N212" i="27"/>
  <c r="N213" i="27"/>
  <c r="N214" i="27"/>
  <c r="N215" i="27"/>
  <c r="N216" i="27"/>
  <c r="N217" i="27"/>
  <c r="N218" i="27"/>
  <c r="N219" i="27"/>
  <c r="N220" i="27"/>
  <c r="N221" i="27"/>
  <c r="N5" i="27"/>
  <c r="O20" i="47"/>
  <c r="O13" i="47"/>
  <c r="O14" i="47"/>
  <c r="O2" i="47"/>
  <c r="O3" i="47"/>
  <c r="O4" i="47"/>
  <c r="O5" i="47"/>
  <c r="O6" i="47"/>
  <c r="O21" i="47"/>
  <c r="O22" i="47"/>
  <c r="O23" i="47"/>
  <c r="O24" i="47"/>
  <c r="O15" i="47"/>
  <c r="O16" i="47"/>
  <c r="O17" i="47"/>
  <c r="O18" i="47"/>
  <c r="O7" i="47"/>
  <c r="O8" i="47"/>
  <c r="O9" i="47"/>
  <c r="O10" i="47"/>
  <c r="O25" i="47"/>
  <c r="O26" i="47"/>
  <c r="O27" i="47"/>
  <c r="O28" i="47"/>
  <c r="O29" i="47"/>
  <c r="O30" i="47"/>
  <c r="O31" i="47"/>
  <c r="O32" i="47"/>
  <c r="O33" i="47"/>
  <c r="O34" i="47"/>
  <c r="O35" i="47"/>
  <c r="O36" i="47"/>
  <c r="O19" i="47"/>
  <c r="N20" i="47"/>
  <c r="N13" i="47"/>
  <c r="N14" i="47"/>
  <c r="N2" i="47"/>
  <c r="N3" i="47"/>
  <c r="N4" i="47"/>
  <c r="N5" i="47"/>
  <c r="N6" i="47"/>
  <c r="N21" i="47"/>
  <c r="N22" i="47"/>
  <c r="N23" i="47"/>
  <c r="N24" i="47"/>
  <c r="N15" i="47"/>
  <c r="N16" i="47"/>
  <c r="N17" i="47"/>
  <c r="N18" i="47"/>
  <c r="N7" i="47"/>
  <c r="N8" i="47"/>
  <c r="N9" i="47"/>
  <c r="N10" i="47"/>
  <c r="N25" i="47"/>
  <c r="N26" i="47"/>
  <c r="N27" i="47"/>
  <c r="N28" i="47"/>
  <c r="N29" i="47"/>
  <c r="N30" i="47"/>
  <c r="N31" i="47"/>
  <c r="N32" i="47"/>
  <c r="N33" i="47"/>
  <c r="N34" i="47"/>
  <c r="N35" i="47"/>
  <c r="N36" i="47"/>
  <c r="N19" i="47"/>
  <c r="L20" i="47"/>
  <c r="M20" i="47" s="1"/>
  <c r="L13" i="47"/>
  <c r="M13" i="47" s="1"/>
  <c r="L14" i="47"/>
  <c r="M14" i="47" s="1"/>
  <c r="L2" i="47"/>
  <c r="M2" i="47" s="1"/>
  <c r="L3" i="47"/>
  <c r="M3" i="47" s="1"/>
  <c r="L4" i="47"/>
  <c r="M4" i="47" s="1"/>
  <c r="L5" i="47"/>
  <c r="M5" i="47" s="1"/>
  <c r="L6" i="47"/>
  <c r="M6" i="47" s="1"/>
  <c r="L21" i="47"/>
  <c r="M21" i="47" s="1"/>
  <c r="L22" i="47"/>
  <c r="M22" i="47" s="1"/>
  <c r="L23" i="47"/>
  <c r="M23" i="47" s="1"/>
  <c r="L24" i="47"/>
  <c r="M24" i="47" s="1"/>
  <c r="L15" i="47"/>
  <c r="M15" i="47" s="1"/>
  <c r="L16" i="47"/>
  <c r="M16" i="47" s="1"/>
  <c r="L17" i="47"/>
  <c r="M17" i="47" s="1"/>
  <c r="L18" i="47"/>
  <c r="M18" i="47" s="1"/>
  <c r="L7" i="47"/>
  <c r="M7" i="47" s="1"/>
  <c r="L8" i="47"/>
  <c r="M8" i="47" s="1"/>
  <c r="L9" i="47"/>
  <c r="M9" i="47" s="1"/>
  <c r="L10" i="47"/>
  <c r="M10" i="47" s="1"/>
  <c r="L25" i="47"/>
  <c r="M25" i="47" s="1"/>
  <c r="L26" i="47"/>
  <c r="M26" i="47" s="1"/>
  <c r="L27" i="47"/>
  <c r="M27" i="47" s="1"/>
  <c r="L28" i="47"/>
  <c r="M28" i="47" s="1"/>
  <c r="L29" i="47"/>
  <c r="M29" i="47" s="1"/>
  <c r="L30" i="47"/>
  <c r="M30" i="47" s="1"/>
  <c r="L31" i="47"/>
  <c r="M31" i="47" s="1"/>
  <c r="L32" i="47"/>
  <c r="M32" i="47" s="1"/>
  <c r="L33" i="47"/>
  <c r="M33" i="47" s="1"/>
  <c r="L34" i="47"/>
  <c r="M34" i="47" s="1"/>
  <c r="L35" i="47"/>
  <c r="M35" i="47" s="1"/>
  <c r="L36" i="47"/>
  <c r="M36" i="47" s="1"/>
  <c r="L19" i="47"/>
  <c r="M19" i="47" s="1"/>
  <c r="AA15" i="17" l="1"/>
  <c r="U4" i="33"/>
  <c r="Y14" i="17" l="1"/>
  <c r="Y11" i="17"/>
  <c r="Y9" i="17"/>
  <c r="Y10" i="17"/>
  <c r="Y8" i="17"/>
  <c r="C316" i="17" l="1"/>
  <c r="B316" i="17" s="1"/>
  <c r="L316" i="17"/>
  <c r="M316" i="17"/>
  <c r="N316" i="17"/>
  <c r="P316" i="17"/>
  <c r="Q316" i="17"/>
  <c r="R316" i="17"/>
  <c r="W316" i="17"/>
  <c r="X316" i="17"/>
  <c r="C317" i="17"/>
  <c r="B317" i="17" s="1"/>
  <c r="L317" i="17"/>
  <c r="M317" i="17"/>
  <c r="N317" i="17"/>
  <c r="P317" i="17"/>
  <c r="Q317" i="17"/>
  <c r="R317" i="17"/>
  <c r="W317" i="17"/>
  <c r="X317" i="17"/>
  <c r="C318" i="17"/>
  <c r="B318" i="17" s="1"/>
  <c r="L318" i="17"/>
  <c r="M318" i="17"/>
  <c r="N318" i="17"/>
  <c r="P318" i="17"/>
  <c r="Q318" i="17"/>
  <c r="R318" i="17"/>
  <c r="W318" i="17"/>
  <c r="X318" i="17"/>
  <c r="C319" i="17"/>
  <c r="B319" i="17" s="1"/>
  <c r="L319" i="17"/>
  <c r="M319" i="17"/>
  <c r="N319" i="17"/>
  <c r="P319" i="17"/>
  <c r="Q319" i="17"/>
  <c r="R319" i="17"/>
  <c r="W319" i="17"/>
  <c r="X319" i="17"/>
  <c r="C320" i="17"/>
  <c r="B320" i="17" s="1"/>
  <c r="L320" i="17"/>
  <c r="M320" i="17"/>
  <c r="N320" i="17"/>
  <c r="P320" i="17"/>
  <c r="Q320" i="17"/>
  <c r="R320" i="17"/>
  <c r="W320" i="17"/>
  <c r="X320" i="17"/>
  <c r="C321" i="17"/>
  <c r="B321" i="17" s="1"/>
  <c r="L321" i="17"/>
  <c r="M321" i="17"/>
  <c r="N321" i="17"/>
  <c r="P321" i="17"/>
  <c r="Q321" i="17"/>
  <c r="R321" i="17"/>
  <c r="W321" i="17"/>
  <c r="X321" i="17"/>
  <c r="C322" i="17"/>
  <c r="B322" i="17" s="1"/>
  <c r="L322" i="17"/>
  <c r="M322" i="17"/>
  <c r="N322" i="17"/>
  <c r="P322" i="17"/>
  <c r="Q322" i="17"/>
  <c r="R322" i="17"/>
  <c r="W322" i="17"/>
  <c r="X322" i="17"/>
  <c r="C323" i="17"/>
  <c r="B323" i="17" s="1"/>
  <c r="L323" i="17"/>
  <c r="M323" i="17"/>
  <c r="N323" i="17"/>
  <c r="P323" i="17"/>
  <c r="Q323" i="17"/>
  <c r="R323" i="17"/>
  <c r="W323" i="17"/>
  <c r="X323" i="17"/>
  <c r="C324" i="17"/>
  <c r="B324" i="17" s="1"/>
  <c r="L324" i="17"/>
  <c r="M324" i="17"/>
  <c r="N324" i="17"/>
  <c r="P324" i="17"/>
  <c r="Q324" i="17"/>
  <c r="R324" i="17"/>
  <c r="W324" i="17"/>
  <c r="X324" i="17"/>
  <c r="C325" i="17"/>
  <c r="B325" i="17" s="1"/>
  <c r="L325" i="17"/>
  <c r="M325" i="17"/>
  <c r="N325" i="17"/>
  <c r="P325" i="17"/>
  <c r="Q325" i="17"/>
  <c r="R325" i="17"/>
  <c r="W325" i="17"/>
  <c r="X325" i="17"/>
  <c r="C326" i="17"/>
  <c r="B326" i="17" s="1"/>
  <c r="L326" i="17"/>
  <c r="M326" i="17"/>
  <c r="N326" i="17"/>
  <c r="P326" i="17"/>
  <c r="Q326" i="17"/>
  <c r="R326" i="17"/>
  <c r="W326" i="17"/>
  <c r="X326" i="17"/>
  <c r="C327" i="17"/>
  <c r="B327" i="17" s="1"/>
  <c r="L327" i="17"/>
  <c r="M327" i="17"/>
  <c r="N327" i="17"/>
  <c r="P327" i="17"/>
  <c r="Q327" i="17"/>
  <c r="R327" i="17"/>
  <c r="W327" i="17"/>
  <c r="X327" i="17"/>
  <c r="C328" i="17"/>
  <c r="L328" i="17"/>
  <c r="M328" i="17"/>
  <c r="N328" i="17"/>
  <c r="P328" i="17"/>
  <c r="Q328" i="17"/>
  <c r="R328" i="17"/>
  <c r="W328" i="17"/>
  <c r="X328" i="17"/>
  <c r="C329" i="17"/>
  <c r="B329" i="17" s="1"/>
  <c r="L329" i="17"/>
  <c r="M329" i="17"/>
  <c r="N329" i="17"/>
  <c r="P329" i="17"/>
  <c r="Q329" i="17"/>
  <c r="R329" i="17"/>
  <c r="W329" i="17"/>
  <c r="X329" i="17"/>
  <c r="C330" i="17"/>
  <c r="L330" i="17"/>
  <c r="M330" i="17"/>
  <c r="N330" i="17"/>
  <c r="P330" i="17"/>
  <c r="Q330" i="17"/>
  <c r="R330" i="17"/>
  <c r="W330" i="17"/>
  <c r="X330" i="17"/>
  <c r="C331" i="17"/>
  <c r="B331" i="17" s="1"/>
  <c r="L331" i="17"/>
  <c r="M331" i="17"/>
  <c r="N331" i="17"/>
  <c r="P331" i="17"/>
  <c r="Q331" i="17"/>
  <c r="R331" i="17"/>
  <c r="W331" i="17"/>
  <c r="X331" i="17"/>
  <c r="C332" i="17"/>
  <c r="L332" i="17"/>
  <c r="M332" i="17"/>
  <c r="N332" i="17"/>
  <c r="P332" i="17"/>
  <c r="Q332" i="17"/>
  <c r="R332" i="17"/>
  <c r="W332" i="17"/>
  <c r="X332" i="17"/>
  <c r="C333" i="17"/>
  <c r="B333" i="17" s="1"/>
  <c r="L333" i="17"/>
  <c r="M333" i="17"/>
  <c r="N333" i="17"/>
  <c r="P333" i="17"/>
  <c r="Q333" i="17"/>
  <c r="R333" i="17"/>
  <c r="W333" i="17"/>
  <c r="X333" i="17"/>
  <c r="C334" i="17"/>
  <c r="L334" i="17"/>
  <c r="M334" i="17"/>
  <c r="N334" i="17"/>
  <c r="P334" i="17"/>
  <c r="Q334" i="17"/>
  <c r="R334" i="17"/>
  <c r="W334" i="17"/>
  <c r="X334" i="17"/>
  <c r="C335" i="17"/>
  <c r="B335" i="17" s="1"/>
  <c r="L335" i="17"/>
  <c r="M335" i="17"/>
  <c r="N335" i="17"/>
  <c r="P335" i="17"/>
  <c r="Q335" i="17"/>
  <c r="R335" i="17"/>
  <c r="W335" i="17"/>
  <c r="X335" i="17"/>
  <c r="C336" i="17"/>
  <c r="L336" i="17"/>
  <c r="M336" i="17"/>
  <c r="N336" i="17"/>
  <c r="P336" i="17"/>
  <c r="Q336" i="17"/>
  <c r="R336" i="17"/>
  <c r="W336" i="17"/>
  <c r="X336" i="17"/>
  <c r="C337" i="17"/>
  <c r="B337" i="17" s="1"/>
  <c r="L337" i="17"/>
  <c r="M337" i="17"/>
  <c r="N337" i="17"/>
  <c r="P337" i="17"/>
  <c r="Q337" i="17"/>
  <c r="R337" i="17"/>
  <c r="W337" i="17"/>
  <c r="X337" i="17"/>
  <c r="C338" i="17"/>
  <c r="B338" i="17" s="1"/>
  <c r="L338" i="17"/>
  <c r="M338" i="17"/>
  <c r="N338" i="17"/>
  <c r="P338" i="17"/>
  <c r="Q338" i="17"/>
  <c r="R338" i="17"/>
  <c r="W338" i="17"/>
  <c r="X338" i="17"/>
  <c r="C339" i="17"/>
  <c r="B339" i="17" s="1"/>
  <c r="L339" i="17"/>
  <c r="M339" i="17"/>
  <c r="N339" i="17"/>
  <c r="P339" i="17"/>
  <c r="Q339" i="17"/>
  <c r="R339" i="17"/>
  <c r="W339" i="17"/>
  <c r="X339" i="17"/>
  <c r="C340" i="17"/>
  <c r="B340" i="17" s="1"/>
  <c r="L340" i="17"/>
  <c r="M340" i="17"/>
  <c r="N340" i="17"/>
  <c r="P340" i="17"/>
  <c r="Q340" i="17"/>
  <c r="R340" i="17"/>
  <c r="W340" i="17"/>
  <c r="X340" i="17"/>
  <c r="C341" i="17"/>
  <c r="L341" i="17"/>
  <c r="M341" i="17"/>
  <c r="N341" i="17"/>
  <c r="P341" i="17"/>
  <c r="Q341" i="17"/>
  <c r="R341" i="17"/>
  <c r="W341" i="17"/>
  <c r="X341" i="17"/>
  <c r="C342" i="17"/>
  <c r="L342" i="17"/>
  <c r="M342" i="17"/>
  <c r="N342" i="17"/>
  <c r="P342" i="17"/>
  <c r="Q342" i="17"/>
  <c r="R342" i="17"/>
  <c r="W342" i="17"/>
  <c r="X342" i="17"/>
  <c r="C343" i="17"/>
  <c r="B343" i="17" s="1"/>
  <c r="L343" i="17"/>
  <c r="M343" i="17"/>
  <c r="N343" i="17"/>
  <c r="P343" i="17"/>
  <c r="Q343" i="17"/>
  <c r="R343" i="17"/>
  <c r="W343" i="17"/>
  <c r="X343" i="17"/>
  <c r="C344" i="17"/>
  <c r="E344" i="17" s="1"/>
  <c r="L344" i="17"/>
  <c r="M344" i="17"/>
  <c r="N344" i="17"/>
  <c r="P344" i="17"/>
  <c r="Q344" i="17"/>
  <c r="R344" i="17"/>
  <c r="W344" i="17"/>
  <c r="X344" i="17"/>
  <c r="C345" i="17"/>
  <c r="B345" i="17" s="1"/>
  <c r="L345" i="17"/>
  <c r="M345" i="17"/>
  <c r="N345" i="17"/>
  <c r="P345" i="17"/>
  <c r="Q345" i="17"/>
  <c r="R345" i="17"/>
  <c r="W345" i="17"/>
  <c r="X345" i="17"/>
  <c r="C346" i="17"/>
  <c r="B346" i="17" s="1"/>
  <c r="L346" i="17"/>
  <c r="M346" i="17"/>
  <c r="N346" i="17"/>
  <c r="P346" i="17"/>
  <c r="Q346" i="17"/>
  <c r="R346" i="17"/>
  <c r="W346" i="17"/>
  <c r="X346" i="17"/>
  <c r="C347" i="17"/>
  <c r="E347" i="17" s="1"/>
  <c r="H347" i="17" s="1"/>
  <c r="J347" i="17" s="1"/>
  <c r="L347" i="17"/>
  <c r="M347" i="17"/>
  <c r="N347" i="17"/>
  <c r="P347" i="17"/>
  <c r="Q347" i="17"/>
  <c r="R347" i="17"/>
  <c r="W347" i="17"/>
  <c r="X347" i="17"/>
  <c r="C348" i="17"/>
  <c r="B348" i="17" s="1"/>
  <c r="L348" i="17"/>
  <c r="M348" i="17"/>
  <c r="N348" i="17"/>
  <c r="P348" i="17"/>
  <c r="Q348" i="17"/>
  <c r="R348" i="17"/>
  <c r="W348" i="17"/>
  <c r="X348" i="17"/>
  <c r="C349" i="17"/>
  <c r="B349" i="17" s="1"/>
  <c r="L349" i="17"/>
  <c r="M349" i="17"/>
  <c r="N349" i="17"/>
  <c r="P349" i="17"/>
  <c r="Q349" i="17"/>
  <c r="R349" i="17"/>
  <c r="W349" i="17"/>
  <c r="X349" i="17"/>
  <c r="C350" i="17"/>
  <c r="E350" i="17" s="1"/>
  <c r="H350" i="17" s="1"/>
  <c r="J350" i="17" s="1"/>
  <c r="L350" i="17"/>
  <c r="M350" i="17"/>
  <c r="N350" i="17"/>
  <c r="P350" i="17"/>
  <c r="Q350" i="17"/>
  <c r="R350" i="17"/>
  <c r="W350" i="17"/>
  <c r="X350" i="17"/>
  <c r="C351" i="17"/>
  <c r="B351" i="17" s="1"/>
  <c r="L351" i="17"/>
  <c r="M351" i="17"/>
  <c r="N351" i="17"/>
  <c r="P351" i="17"/>
  <c r="Q351" i="17"/>
  <c r="R351" i="17"/>
  <c r="W351" i="17"/>
  <c r="X351" i="17"/>
  <c r="C352" i="17"/>
  <c r="E352" i="17" s="1"/>
  <c r="I352" i="17" s="1"/>
  <c r="L352" i="17"/>
  <c r="M352" i="17"/>
  <c r="N352" i="17"/>
  <c r="P352" i="17"/>
  <c r="Q352" i="17"/>
  <c r="R352" i="17"/>
  <c r="W352" i="17"/>
  <c r="X352" i="17"/>
  <c r="C353" i="17"/>
  <c r="B353" i="17" s="1"/>
  <c r="L353" i="17"/>
  <c r="M353" i="17"/>
  <c r="N353" i="17"/>
  <c r="P353" i="17"/>
  <c r="Q353" i="17"/>
  <c r="R353" i="17"/>
  <c r="W353" i="17"/>
  <c r="X353" i="17"/>
  <c r="C354" i="17"/>
  <c r="B354" i="17" s="1"/>
  <c r="L354" i="17"/>
  <c r="M354" i="17"/>
  <c r="N354" i="17"/>
  <c r="P354" i="17"/>
  <c r="Q354" i="17"/>
  <c r="R354" i="17"/>
  <c r="W354" i="17"/>
  <c r="X354" i="17"/>
  <c r="C355" i="17"/>
  <c r="B355" i="17" s="1"/>
  <c r="L355" i="17"/>
  <c r="M355" i="17"/>
  <c r="N355" i="17"/>
  <c r="P355" i="17"/>
  <c r="Q355" i="17"/>
  <c r="R355" i="17"/>
  <c r="W355" i="17"/>
  <c r="X355" i="17"/>
  <c r="C356" i="17"/>
  <c r="B356" i="17" s="1"/>
  <c r="L356" i="17"/>
  <c r="M356" i="17"/>
  <c r="N356" i="17"/>
  <c r="P356" i="17"/>
  <c r="Q356" i="17"/>
  <c r="R356" i="17"/>
  <c r="W356" i="17"/>
  <c r="X356" i="17"/>
  <c r="C357" i="17"/>
  <c r="B357" i="17" s="1"/>
  <c r="L357" i="17"/>
  <c r="M357" i="17"/>
  <c r="N357" i="17"/>
  <c r="P357" i="17"/>
  <c r="Q357" i="17"/>
  <c r="R357" i="17"/>
  <c r="W357" i="17"/>
  <c r="X357" i="17"/>
  <c r="C358" i="17"/>
  <c r="L358" i="17"/>
  <c r="M358" i="17"/>
  <c r="N358" i="17"/>
  <c r="P358" i="17"/>
  <c r="Q358" i="17"/>
  <c r="R358" i="17"/>
  <c r="W358" i="17"/>
  <c r="X358" i="17"/>
  <c r="C359" i="17"/>
  <c r="B359" i="17" s="1"/>
  <c r="L359" i="17"/>
  <c r="M359" i="17"/>
  <c r="N359" i="17"/>
  <c r="P359" i="17"/>
  <c r="Q359" i="17"/>
  <c r="R359" i="17"/>
  <c r="W359" i="17"/>
  <c r="X359" i="17"/>
  <c r="C360" i="17"/>
  <c r="L360" i="17"/>
  <c r="M360" i="17"/>
  <c r="N360" i="17"/>
  <c r="P360" i="17"/>
  <c r="Q360" i="17"/>
  <c r="R360" i="17"/>
  <c r="W360" i="17"/>
  <c r="X360" i="17"/>
  <c r="C361" i="17"/>
  <c r="B361" i="17" s="1"/>
  <c r="L361" i="17"/>
  <c r="M361" i="17"/>
  <c r="N361" i="17"/>
  <c r="P361" i="17"/>
  <c r="Q361" i="17"/>
  <c r="R361" i="17"/>
  <c r="W361" i="17"/>
  <c r="X361" i="17"/>
  <c r="C362" i="17"/>
  <c r="L362" i="17"/>
  <c r="M362" i="17"/>
  <c r="N362" i="17"/>
  <c r="P362" i="17"/>
  <c r="Q362" i="17"/>
  <c r="R362" i="17"/>
  <c r="W362" i="17"/>
  <c r="X362" i="17"/>
  <c r="C363" i="17"/>
  <c r="B363" i="17" s="1"/>
  <c r="L363" i="17"/>
  <c r="M363" i="17"/>
  <c r="N363" i="17"/>
  <c r="P363" i="17"/>
  <c r="Q363" i="17"/>
  <c r="R363" i="17"/>
  <c r="W363" i="17"/>
  <c r="X363" i="17"/>
  <c r="C364" i="17"/>
  <c r="L364" i="17"/>
  <c r="M364" i="17"/>
  <c r="N364" i="17"/>
  <c r="P364" i="17"/>
  <c r="Q364" i="17"/>
  <c r="R364" i="17"/>
  <c r="W364" i="17"/>
  <c r="X364" i="17"/>
  <c r="C365" i="17"/>
  <c r="B365" i="17" s="1"/>
  <c r="L365" i="17"/>
  <c r="M365" i="17"/>
  <c r="N365" i="17"/>
  <c r="P365" i="17"/>
  <c r="Q365" i="17"/>
  <c r="R365" i="17"/>
  <c r="W365" i="17"/>
  <c r="X365" i="17"/>
  <c r="C366" i="17"/>
  <c r="L366" i="17"/>
  <c r="M366" i="17"/>
  <c r="N366" i="17"/>
  <c r="P366" i="17"/>
  <c r="Q366" i="17"/>
  <c r="R366" i="17"/>
  <c r="W366" i="17"/>
  <c r="X366" i="17"/>
  <c r="C367" i="17"/>
  <c r="B367" i="17" s="1"/>
  <c r="L367" i="17"/>
  <c r="M367" i="17"/>
  <c r="N367" i="17"/>
  <c r="P367" i="17"/>
  <c r="Q367" i="17"/>
  <c r="R367" i="17"/>
  <c r="W367" i="17"/>
  <c r="X367" i="17"/>
  <c r="C203" i="17"/>
  <c r="B203" i="17" s="1"/>
  <c r="L203" i="17"/>
  <c r="M203" i="17"/>
  <c r="N203" i="17"/>
  <c r="P203" i="17"/>
  <c r="Q203" i="17"/>
  <c r="R203" i="17"/>
  <c r="W203" i="17"/>
  <c r="X203" i="17"/>
  <c r="C204" i="17"/>
  <c r="B204" i="17" s="1"/>
  <c r="L204" i="17"/>
  <c r="M204" i="17"/>
  <c r="N204" i="17"/>
  <c r="P204" i="17"/>
  <c r="Q204" i="17"/>
  <c r="R204" i="17"/>
  <c r="W204" i="17"/>
  <c r="X204" i="17"/>
  <c r="C205" i="17"/>
  <c r="E205" i="17" s="1"/>
  <c r="L205" i="17"/>
  <c r="M205" i="17"/>
  <c r="N205" i="17"/>
  <c r="P205" i="17"/>
  <c r="Q205" i="17"/>
  <c r="R205" i="17"/>
  <c r="W205" i="17"/>
  <c r="X205" i="17"/>
  <c r="C206" i="17"/>
  <c r="B206" i="17" s="1"/>
  <c r="L206" i="17"/>
  <c r="M206" i="17"/>
  <c r="N206" i="17"/>
  <c r="P206" i="17"/>
  <c r="Q206" i="17"/>
  <c r="R206" i="17"/>
  <c r="W206" i="17"/>
  <c r="X206" i="17"/>
  <c r="C207" i="17"/>
  <c r="B207" i="17" s="1"/>
  <c r="L207" i="17"/>
  <c r="M207" i="17"/>
  <c r="N207" i="17"/>
  <c r="P207" i="17"/>
  <c r="Q207" i="17"/>
  <c r="R207" i="17"/>
  <c r="W207" i="17"/>
  <c r="X207" i="17"/>
  <c r="C208" i="17"/>
  <c r="L208" i="17"/>
  <c r="M208" i="17"/>
  <c r="N208" i="17"/>
  <c r="P208" i="17"/>
  <c r="Q208" i="17"/>
  <c r="R208" i="17"/>
  <c r="W208" i="17"/>
  <c r="X208" i="17"/>
  <c r="C209" i="17"/>
  <c r="E209" i="17" s="1"/>
  <c r="L209" i="17"/>
  <c r="M209" i="17"/>
  <c r="N209" i="17"/>
  <c r="P209" i="17"/>
  <c r="Q209" i="17"/>
  <c r="R209" i="17"/>
  <c r="W209" i="17"/>
  <c r="X209" i="17"/>
  <c r="C210" i="17"/>
  <c r="B210" i="17" s="1"/>
  <c r="L210" i="17"/>
  <c r="M210" i="17"/>
  <c r="N210" i="17"/>
  <c r="P210" i="17"/>
  <c r="Q210" i="17"/>
  <c r="R210" i="17"/>
  <c r="W210" i="17"/>
  <c r="X210" i="17"/>
  <c r="C211" i="17"/>
  <c r="E211" i="17" s="1"/>
  <c r="I211" i="17" s="1"/>
  <c r="L211" i="17"/>
  <c r="M211" i="17"/>
  <c r="N211" i="17"/>
  <c r="P211" i="17"/>
  <c r="Q211" i="17"/>
  <c r="R211" i="17"/>
  <c r="W211" i="17"/>
  <c r="X211" i="17"/>
  <c r="C212" i="17"/>
  <c r="L212" i="17"/>
  <c r="M212" i="17"/>
  <c r="N212" i="17"/>
  <c r="P212" i="17"/>
  <c r="Q212" i="17"/>
  <c r="R212" i="17"/>
  <c r="W212" i="17"/>
  <c r="X212" i="17"/>
  <c r="C213" i="17"/>
  <c r="L213" i="17"/>
  <c r="M213" i="17"/>
  <c r="N213" i="17"/>
  <c r="P213" i="17"/>
  <c r="Q213" i="17"/>
  <c r="R213" i="17"/>
  <c r="W213" i="17"/>
  <c r="X213" i="17"/>
  <c r="C214" i="17"/>
  <c r="E214" i="17" s="1"/>
  <c r="I214" i="17" s="1"/>
  <c r="L214" i="17"/>
  <c r="M214" i="17"/>
  <c r="N214" i="17"/>
  <c r="P214" i="17"/>
  <c r="Q214" i="17"/>
  <c r="R214" i="17"/>
  <c r="W214" i="17"/>
  <c r="X214" i="17"/>
  <c r="C215" i="17"/>
  <c r="B215" i="17" s="1"/>
  <c r="L215" i="17"/>
  <c r="M215" i="17"/>
  <c r="N215" i="17"/>
  <c r="P215" i="17"/>
  <c r="Q215" i="17"/>
  <c r="R215" i="17"/>
  <c r="W215" i="17"/>
  <c r="X215" i="17"/>
  <c r="C216" i="17"/>
  <c r="B216" i="17" s="1"/>
  <c r="L216" i="17"/>
  <c r="M216" i="17"/>
  <c r="N216" i="17"/>
  <c r="P216" i="17"/>
  <c r="Q216" i="17"/>
  <c r="R216" i="17"/>
  <c r="W216" i="17"/>
  <c r="X216" i="17"/>
  <c r="C217" i="17"/>
  <c r="B217" i="17" s="1"/>
  <c r="L217" i="17"/>
  <c r="M217" i="17"/>
  <c r="N217" i="17"/>
  <c r="P217" i="17"/>
  <c r="Q217" i="17"/>
  <c r="R217" i="17"/>
  <c r="W217" i="17"/>
  <c r="X217" i="17"/>
  <c r="C218" i="17"/>
  <c r="B218" i="17" s="1"/>
  <c r="L218" i="17"/>
  <c r="M218" i="17"/>
  <c r="N218" i="17"/>
  <c r="P218" i="17"/>
  <c r="Q218" i="17"/>
  <c r="R218" i="17"/>
  <c r="W218" i="17"/>
  <c r="X218" i="17"/>
  <c r="C219" i="17"/>
  <c r="B219" i="17" s="1"/>
  <c r="L219" i="17"/>
  <c r="M219" i="17"/>
  <c r="N219" i="17"/>
  <c r="P219" i="17"/>
  <c r="Q219" i="17"/>
  <c r="R219" i="17"/>
  <c r="W219" i="17"/>
  <c r="X219" i="17"/>
  <c r="C220" i="17"/>
  <c r="L220" i="17"/>
  <c r="M220" i="17"/>
  <c r="N220" i="17"/>
  <c r="P220" i="17"/>
  <c r="Q220" i="17"/>
  <c r="R220" i="17"/>
  <c r="W220" i="17"/>
  <c r="X220" i="17"/>
  <c r="C221" i="17"/>
  <c r="B221" i="17" s="1"/>
  <c r="L221" i="17"/>
  <c r="M221" i="17"/>
  <c r="N221" i="17"/>
  <c r="P221" i="17"/>
  <c r="Q221" i="17"/>
  <c r="R221" i="17"/>
  <c r="W221" i="17"/>
  <c r="X221" i="17"/>
  <c r="C222" i="17"/>
  <c r="L222" i="17"/>
  <c r="M222" i="17"/>
  <c r="N222" i="17"/>
  <c r="P222" i="17"/>
  <c r="Q222" i="17"/>
  <c r="R222" i="17"/>
  <c r="W222" i="17"/>
  <c r="X222" i="17"/>
  <c r="C223" i="17"/>
  <c r="E223" i="17" s="1"/>
  <c r="H223" i="17" s="1"/>
  <c r="J223" i="17" s="1"/>
  <c r="L223" i="17"/>
  <c r="M223" i="17"/>
  <c r="N223" i="17"/>
  <c r="P223" i="17"/>
  <c r="Q223" i="17"/>
  <c r="R223" i="17"/>
  <c r="W223" i="17"/>
  <c r="X223" i="17"/>
  <c r="C224" i="17"/>
  <c r="B224" i="17" s="1"/>
  <c r="L224" i="17"/>
  <c r="M224" i="17"/>
  <c r="N224" i="17"/>
  <c r="P224" i="17"/>
  <c r="Q224" i="17"/>
  <c r="R224" i="17"/>
  <c r="W224" i="17"/>
  <c r="X224" i="17"/>
  <c r="C225" i="17"/>
  <c r="B225" i="17" s="1"/>
  <c r="L225" i="17"/>
  <c r="M225" i="17"/>
  <c r="N225" i="17"/>
  <c r="P225" i="17"/>
  <c r="Q225" i="17"/>
  <c r="R225" i="17"/>
  <c r="W225" i="17"/>
  <c r="X225" i="17"/>
  <c r="C226" i="17"/>
  <c r="B226" i="17" s="1"/>
  <c r="L226" i="17"/>
  <c r="M226" i="17"/>
  <c r="N226" i="17"/>
  <c r="P226" i="17"/>
  <c r="Q226" i="17"/>
  <c r="R226" i="17"/>
  <c r="W226" i="17"/>
  <c r="X226" i="17"/>
  <c r="C227" i="17"/>
  <c r="B227" i="17" s="1"/>
  <c r="L227" i="17"/>
  <c r="M227" i="17"/>
  <c r="N227" i="17"/>
  <c r="P227" i="17"/>
  <c r="Q227" i="17"/>
  <c r="R227" i="17"/>
  <c r="W227" i="17"/>
  <c r="X227" i="17"/>
  <c r="C228" i="17"/>
  <c r="L228" i="17"/>
  <c r="M228" i="17"/>
  <c r="N228" i="17"/>
  <c r="P228" i="17"/>
  <c r="Q228" i="17"/>
  <c r="R228" i="17"/>
  <c r="W228" i="17"/>
  <c r="X228" i="17"/>
  <c r="C229" i="17"/>
  <c r="L229" i="17"/>
  <c r="M229" i="17"/>
  <c r="N229" i="17"/>
  <c r="P229" i="17"/>
  <c r="Q229" i="17"/>
  <c r="R229" i="17"/>
  <c r="W229" i="17"/>
  <c r="X229" i="17"/>
  <c r="C230" i="17"/>
  <c r="B230" i="17" s="1"/>
  <c r="L230" i="17"/>
  <c r="M230" i="17"/>
  <c r="N230" i="17"/>
  <c r="P230" i="17"/>
  <c r="Q230" i="17"/>
  <c r="R230" i="17"/>
  <c r="W230" i="17"/>
  <c r="X230" i="17"/>
  <c r="C231" i="17"/>
  <c r="L231" i="17"/>
  <c r="M231" i="17"/>
  <c r="N231" i="17"/>
  <c r="P231" i="17"/>
  <c r="Q231" i="17"/>
  <c r="R231" i="17"/>
  <c r="W231" i="17"/>
  <c r="X231" i="17"/>
  <c r="C232" i="17"/>
  <c r="B232" i="17" s="1"/>
  <c r="L232" i="17"/>
  <c r="M232" i="17"/>
  <c r="N232" i="17"/>
  <c r="P232" i="17"/>
  <c r="Q232" i="17"/>
  <c r="R232" i="17"/>
  <c r="W232" i="17"/>
  <c r="X232" i="17"/>
  <c r="C233" i="17"/>
  <c r="B233" i="17" s="1"/>
  <c r="L233" i="17"/>
  <c r="M233" i="17"/>
  <c r="N233" i="17"/>
  <c r="P233" i="17"/>
  <c r="Q233" i="17"/>
  <c r="R233" i="17"/>
  <c r="W233" i="17"/>
  <c r="X233" i="17"/>
  <c r="C234" i="17"/>
  <c r="B234" i="17" s="1"/>
  <c r="L234" i="17"/>
  <c r="M234" i="17"/>
  <c r="N234" i="17"/>
  <c r="P234" i="17"/>
  <c r="Q234" i="17"/>
  <c r="R234" i="17"/>
  <c r="W234" i="17"/>
  <c r="X234" i="17"/>
  <c r="C235" i="17"/>
  <c r="B235" i="17" s="1"/>
  <c r="L235" i="17"/>
  <c r="M235" i="17"/>
  <c r="N235" i="17"/>
  <c r="P235" i="17"/>
  <c r="Q235" i="17"/>
  <c r="R235" i="17"/>
  <c r="W235" i="17"/>
  <c r="X235" i="17"/>
  <c r="C236" i="17"/>
  <c r="L236" i="17"/>
  <c r="M236" i="17"/>
  <c r="N236" i="17"/>
  <c r="P236" i="17"/>
  <c r="Q236" i="17"/>
  <c r="R236" i="17"/>
  <c r="W236" i="17"/>
  <c r="X236" i="17"/>
  <c r="C237" i="17"/>
  <c r="L237" i="17"/>
  <c r="M237" i="17"/>
  <c r="N237" i="17"/>
  <c r="P237" i="17"/>
  <c r="Q237" i="17"/>
  <c r="R237" i="17"/>
  <c r="W237" i="17"/>
  <c r="X237" i="17"/>
  <c r="C238" i="17"/>
  <c r="B238" i="17" s="1"/>
  <c r="L238" i="17"/>
  <c r="M238" i="17"/>
  <c r="N238" i="17"/>
  <c r="P238" i="17"/>
  <c r="Q238" i="17"/>
  <c r="R238" i="17"/>
  <c r="W238" i="17"/>
  <c r="X238" i="17"/>
  <c r="C239" i="17"/>
  <c r="B239" i="17" s="1"/>
  <c r="L239" i="17"/>
  <c r="M239" i="17"/>
  <c r="N239" i="17"/>
  <c r="P239" i="17"/>
  <c r="Q239" i="17"/>
  <c r="R239" i="17"/>
  <c r="W239" i="17"/>
  <c r="X239" i="17"/>
  <c r="C240" i="17"/>
  <c r="B240" i="17" s="1"/>
  <c r="L240" i="17"/>
  <c r="M240" i="17"/>
  <c r="N240" i="17"/>
  <c r="P240" i="17"/>
  <c r="Q240" i="17"/>
  <c r="R240" i="17"/>
  <c r="W240" i="17"/>
  <c r="X240" i="17"/>
  <c r="C241" i="17"/>
  <c r="E241" i="17" s="1"/>
  <c r="L241" i="17"/>
  <c r="M241" i="17"/>
  <c r="N241" i="17"/>
  <c r="P241" i="17"/>
  <c r="Q241" i="17"/>
  <c r="R241" i="17"/>
  <c r="W241" i="17"/>
  <c r="X241" i="17"/>
  <c r="C242" i="17"/>
  <c r="L242" i="17"/>
  <c r="M242" i="17"/>
  <c r="N242" i="17"/>
  <c r="P242" i="17"/>
  <c r="Q242" i="17"/>
  <c r="R242" i="17"/>
  <c r="W242" i="17"/>
  <c r="X242" i="17"/>
  <c r="C243" i="17"/>
  <c r="B243" i="17" s="1"/>
  <c r="L243" i="17"/>
  <c r="M243" i="17"/>
  <c r="N243" i="17"/>
  <c r="P243" i="17"/>
  <c r="Q243" i="17"/>
  <c r="R243" i="17"/>
  <c r="W243" i="17"/>
  <c r="X243" i="17"/>
  <c r="C244" i="17"/>
  <c r="L244" i="17"/>
  <c r="M244" i="17"/>
  <c r="N244" i="17"/>
  <c r="P244" i="17"/>
  <c r="Q244" i="17"/>
  <c r="R244" i="17"/>
  <c r="W244" i="17"/>
  <c r="X244" i="17"/>
  <c r="C245" i="17"/>
  <c r="L245" i="17"/>
  <c r="M245" i="17"/>
  <c r="N245" i="17"/>
  <c r="P245" i="17"/>
  <c r="Q245" i="17"/>
  <c r="R245" i="17"/>
  <c r="W245" i="17"/>
  <c r="X245" i="17"/>
  <c r="C246" i="17"/>
  <c r="B246" i="17" s="1"/>
  <c r="L246" i="17"/>
  <c r="M246" i="17"/>
  <c r="N246" i="17"/>
  <c r="P246" i="17"/>
  <c r="Q246" i="17"/>
  <c r="R246" i="17"/>
  <c r="W246" i="17"/>
  <c r="X246" i="17"/>
  <c r="C247" i="17"/>
  <c r="B247" i="17" s="1"/>
  <c r="L247" i="17"/>
  <c r="M247" i="17"/>
  <c r="N247" i="17"/>
  <c r="P247" i="17"/>
  <c r="Q247" i="17"/>
  <c r="R247" i="17"/>
  <c r="W247" i="17"/>
  <c r="X247" i="17"/>
  <c r="C248" i="17"/>
  <c r="B248" i="17" s="1"/>
  <c r="L248" i="17"/>
  <c r="M248" i="17"/>
  <c r="N248" i="17"/>
  <c r="P248" i="17"/>
  <c r="Q248" i="17"/>
  <c r="R248" i="17"/>
  <c r="W248" i="17"/>
  <c r="X248" i="17"/>
  <c r="C249" i="17"/>
  <c r="E249" i="17" s="1"/>
  <c r="I249" i="17" s="1"/>
  <c r="L249" i="17"/>
  <c r="M249" i="17"/>
  <c r="N249" i="17"/>
  <c r="P249" i="17"/>
  <c r="Q249" i="17"/>
  <c r="R249" i="17"/>
  <c r="W249" i="17"/>
  <c r="X249" i="17"/>
  <c r="C250" i="17"/>
  <c r="B250" i="17" s="1"/>
  <c r="L250" i="17"/>
  <c r="M250" i="17"/>
  <c r="N250" i="17"/>
  <c r="P250" i="17"/>
  <c r="Q250" i="17"/>
  <c r="R250" i="17"/>
  <c r="W250" i="17"/>
  <c r="X250" i="17"/>
  <c r="C251" i="17"/>
  <c r="L251" i="17"/>
  <c r="M251" i="17"/>
  <c r="N251" i="17"/>
  <c r="P251" i="17"/>
  <c r="Q251" i="17"/>
  <c r="R251" i="17"/>
  <c r="W251" i="17"/>
  <c r="X251" i="17"/>
  <c r="C252" i="17"/>
  <c r="B252" i="17" s="1"/>
  <c r="L252" i="17"/>
  <c r="M252" i="17"/>
  <c r="N252" i="17"/>
  <c r="P252" i="17"/>
  <c r="Q252" i="17"/>
  <c r="R252" i="17"/>
  <c r="W252" i="17"/>
  <c r="X252" i="17"/>
  <c r="C253" i="17"/>
  <c r="L253" i="17"/>
  <c r="M253" i="17"/>
  <c r="N253" i="17"/>
  <c r="P253" i="17"/>
  <c r="Q253" i="17"/>
  <c r="R253" i="17"/>
  <c r="W253" i="17"/>
  <c r="X253" i="17"/>
  <c r="C254" i="17"/>
  <c r="E254" i="17" s="1"/>
  <c r="H254" i="17" s="1"/>
  <c r="J254" i="17" s="1"/>
  <c r="L254" i="17"/>
  <c r="M254" i="17"/>
  <c r="N254" i="17"/>
  <c r="P254" i="17"/>
  <c r="Q254" i="17"/>
  <c r="R254" i="17"/>
  <c r="W254" i="17"/>
  <c r="X254" i="17"/>
  <c r="C255" i="17"/>
  <c r="B255" i="17" s="1"/>
  <c r="L255" i="17"/>
  <c r="M255" i="17"/>
  <c r="N255" i="17"/>
  <c r="P255" i="17"/>
  <c r="Q255" i="17"/>
  <c r="R255" i="17"/>
  <c r="W255" i="17"/>
  <c r="X255" i="17"/>
  <c r="C256" i="17"/>
  <c r="B256" i="17" s="1"/>
  <c r="L256" i="17"/>
  <c r="M256" i="17"/>
  <c r="N256" i="17"/>
  <c r="P256" i="17"/>
  <c r="Q256" i="17"/>
  <c r="R256" i="17"/>
  <c r="W256" i="17"/>
  <c r="X256" i="17"/>
  <c r="C257" i="17"/>
  <c r="B257" i="17" s="1"/>
  <c r="L257" i="17"/>
  <c r="M257" i="17"/>
  <c r="N257" i="17"/>
  <c r="P257" i="17"/>
  <c r="Q257" i="17"/>
  <c r="R257" i="17"/>
  <c r="W257" i="17"/>
  <c r="X257" i="17"/>
  <c r="C258" i="17"/>
  <c r="L258" i="17"/>
  <c r="M258" i="17"/>
  <c r="N258" i="17"/>
  <c r="P258" i="17"/>
  <c r="Q258" i="17"/>
  <c r="R258" i="17"/>
  <c r="W258" i="17"/>
  <c r="X258" i="17"/>
  <c r="C259" i="17"/>
  <c r="B259" i="17" s="1"/>
  <c r="L259" i="17"/>
  <c r="M259" i="17"/>
  <c r="N259" i="17"/>
  <c r="P259" i="17"/>
  <c r="Q259" i="17"/>
  <c r="R259" i="17"/>
  <c r="W259" i="17"/>
  <c r="X259" i="17"/>
  <c r="C260" i="17"/>
  <c r="L260" i="17"/>
  <c r="M260" i="17"/>
  <c r="N260" i="17"/>
  <c r="P260" i="17"/>
  <c r="Q260" i="17"/>
  <c r="R260" i="17"/>
  <c r="W260" i="17"/>
  <c r="X260" i="17"/>
  <c r="C261" i="17"/>
  <c r="B261" i="17" s="1"/>
  <c r="L261" i="17"/>
  <c r="M261" i="17"/>
  <c r="N261" i="17"/>
  <c r="P261" i="17"/>
  <c r="Q261" i="17"/>
  <c r="R261" i="17"/>
  <c r="W261" i="17"/>
  <c r="X261" i="17"/>
  <c r="C262" i="17"/>
  <c r="L262" i="17"/>
  <c r="M262" i="17"/>
  <c r="N262" i="17"/>
  <c r="P262" i="17"/>
  <c r="Q262" i="17"/>
  <c r="R262" i="17"/>
  <c r="W262" i="17"/>
  <c r="X262" i="17"/>
  <c r="C263" i="17"/>
  <c r="L263" i="17"/>
  <c r="M263" i="17"/>
  <c r="N263" i="17"/>
  <c r="P263" i="17"/>
  <c r="Q263" i="17"/>
  <c r="R263" i="17"/>
  <c r="W263" i="17"/>
  <c r="X263" i="17"/>
  <c r="C264" i="17"/>
  <c r="L264" i="17"/>
  <c r="M264" i="17"/>
  <c r="N264" i="17"/>
  <c r="P264" i="17"/>
  <c r="Q264" i="17"/>
  <c r="R264" i="17"/>
  <c r="W264" i="17"/>
  <c r="X264" i="17"/>
  <c r="C265" i="17"/>
  <c r="L265" i="17"/>
  <c r="M265" i="17"/>
  <c r="N265" i="17"/>
  <c r="P265" i="17"/>
  <c r="Q265" i="17"/>
  <c r="R265" i="17"/>
  <c r="W265" i="17"/>
  <c r="X265" i="17"/>
  <c r="C266" i="17"/>
  <c r="E266" i="17" s="1"/>
  <c r="I266" i="17" s="1"/>
  <c r="L266" i="17"/>
  <c r="M266" i="17"/>
  <c r="N266" i="17"/>
  <c r="P266" i="17"/>
  <c r="Q266" i="17"/>
  <c r="R266" i="17"/>
  <c r="W266" i="17"/>
  <c r="X266" i="17"/>
  <c r="C267" i="17"/>
  <c r="L267" i="17"/>
  <c r="M267" i="17"/>
  <c r="N267" i="17"/>
  <c r="P267" i="17"/>
  <c r="Q267" i="17"/>
  <c r="R267" i="17"/>
  <c r="W267" i="17"/>
  <c r="X267" i="17"/>
  <c r="C268" i="17"/>
  <c r="B268" i="17" s="1"/>
  <c r="L268" i="17"/>
  <c r="M268" i="17"/>
  <c r="N268" i="17"/>
  <c r="P268" i="17"/>
  <c r="Q268" i="17"/>
  <c r="R268" i="17"/>
  <c r="W268" i="17"/>
  <c r="X268" i="17"/>
  <c r="C269" i="17"/>
  <c r="B269" i="17" s="1"/>
  <c r="L269" i="17"/>
  <c r="M269" i="17"/>
  <c r="N269" i="17"/>
  <c r="P269" i="17"/>
  <c r="Q269" i="17"/>
  <c r="R269" i="17"/>
  <c r="W269" i="17"/>
  <c r="X269" i="17"/>
  <c r="C270" i="17"/>
  <c r="L270" i="17"/>
  <c r="M270" i="17"/>
  <c r="N270" i="17"/>
  <c r="P270" i="17"/>
  <c r="Q270" i="17"/>
  <c r="R270" i="17"/>
  <c r="W270" i="17"/>
  <c r="X270" i="17"/>
  <c r="C271" i="17"/>
  <c r="L271" i="17"/>
  <c r="M271" i="17"/>
  <c r="N271" i="17"/>
  <c r="P271" i="17"/>
  <c r="Q271" i="17"/>
  <c r="R271" i="17"/>
  <c r="W271" i="17"/>
  <c r="X271" i="17"/>
  <c r="C272" i="17"/>
  <c r="L272" i="17"/>
  <c r="M272" i="17"/>
  <c r="N272" i="17"/>
  <c r="P272" i="17"/>
  <c r="Q272" i="17"/>
  <c r="R272" i="17"/>
  <c r="W272" i="17"/>
  <c r="X272" i="17"/>
  <c r="C273" i="17"/>
  <c r="L273" i="17"/>
  <c r="M273" i="17"/>
  <c r="N273" i="17"/>
  <c r="P273" i="17"/>
  <c r="Q273" i="17"/>
  <c r="R273" i="17"/>
  <c r="W273" i="17"/>
  <c r="X273" i="17"/>
  <c r="C274" i="17"/>
  <c r="L274" i="17"/>
  <c r="M274" i="17"/>
  <c r="N274" i="17"/>
  <c r="P274" i="17"/>
  <c r="Q274" i="17"/>
  <c r="R274" i="17"/>
  <c r="W274" i="17"/>
  <c r="X274" i="17"/>
  <c r="C275" i="17"/>
  <c r="B275" i="17" s="1"/>
  <c r="L275" i="17"/>
  <c r="M275" i="17"/>
  <c r="N275" i="17"/>
  <c r="P275" i="17"/>
  <c r="Q275" i="17"/>
  <c r="R275" i="17"/>
  <c r="W275" i="17"/>
  <c r="X275" i="17"/>
  <c r="C276" i="17"/>
  <c r="E276" i="17" s="1"/>
  <c r="H276" i="17" s="1"/>
  <c r="J276" i="17" s="1"/>
  <c r="L276" i="17"/>
  <c r="M276" i="17"/>
  <c r="N276" i="17"/>
  <c r="P276" i="17"/>
  <c r="Q276" i="17"/>
  <c r="R276" i="17"/>
  <c r="W276" i="17"/>
  <c r="X276" i="17"/>
  <c r="C277" i="17"/>
  <c r="E277" i="17" s="1"/>
  <c r="L277" i="17"/>
  <c r="M277" i="17"/>
  <c r="N277" i="17"/>
  <c r="P277" i="17"/>
  <c r="Q277" i="17"/>
  <c r="R277" i="17"/>
  <c r="W277" i="17"/>
  <c r="X277" i="17"/>
  <c r="C278" i="17"/>
  <c r="L278" i="17"/>
  <c r="M278" i="17"/>
  <c r="N278" i="17"/>
  <c r="P278" i="17"/>
  <c r="Q278" i="17"/>
  <c r="R278" i="17"/>
  <c r="W278" i="17"/>
  <c r="X278" i="17"/>
  <c r="C279" i="17"/>
  <c r="E279" i="17" s="1"/>
  <c r="I279" i="17" s="1"/>
  <c r="L279" i="17"/>
  <c r="M279" i="17"/>
  <c r="N279" i="17"/>
  <c r="P279" i="17"/>
  <c r="Q279" i="17"/>
  <c r="R279" i="17"/>
  <c r="W279" i="17"/>
  <c r="X279" i="17"/>
  <c r="C280" i="17"/>
  <c r="L280" i="17"/>
  <c r="M280" i="17"/>
  <c r="N280" i="17"/>
  <c r="P280" i="17"/>
  <c r="Q280" i="17"/>
  <c r="R280" i="17"/>
  <c r="W280" i="17"/>
  <c r="X280" i="17"/>
  <c r="C281" i="17"/>
  <c r="L281" i="17"/>
  <c r="M281" i="17"/>
  <c r="N281" i="17"/>
  <c r="P281" i="17"/>
  <c r="Q281" i="17"/>
  <c r="R281" i="17"/>
  <c r="W281" i="17"/>
  <c r="X281" i="17"/>
  <c r="C282" i="17"/>
  <c r="B282" i="17" s="1"/>
  <c r="L282" i="17"/>
  <c r="M282" i="17"/>
  <c r="N282" i="17"/>
  <c r="P282" i="17"/>
  <c r="Q282" i="17"/>
  <c r="R282" i="17"/>
  <c r="W282" i="17"/>
  <c r="X282" i="17"/>
  <c r="C283" i="17"/>
  <c r="B283" i="17" s="1"/>
  <c r="L283" i="17"/>
  <c r="M283" i="17"/>
  <c r="N283" i="17"/>
  <c r="P283" i="17"/>
  <c r="Q283" i="17"/>
  <c r="R283" i="17"/>
  <c r="W283" i="17"/>
  <c r="X283" i="17"/>
  <c r="C284" i="17"/>
  <c r="B284" i="17" s="1"/>
  <c r="L284" i="17"/>
  <c r="M284" i="17"/>
  <c r="N284" i="17"/>
  <c r="P284" i="17"/>
  <c r="Q284" i="17"/>
  <c r="R284" i="17"/>
  <c r="W284" i="17"/>
  <c r="X284" i="17"/>
  <c r="C285" i="17"/>
  <c r="B285" i="17" s="1"/>
  <c r="L285" i="17"/>
  <c r="M285" i="17"/>
  <c r="N285" i="17"/>
  <c r="P285" i="17"/>
  <c r="Q285" i="17"/>
  <c r="R285" i="17"/>
  <c r="W285" i="17"/>
  <c r="X285" i="17"/>
  <c r="C286" i="17"/>
  <c r="L286" i="17"/>
  <c r="M286" i="17"/>
  <c r="N286" i="17"/>
  <c r="P286" i="17"/>
  <c r="Q286" i="17"/>
  <c r="R286" i="17"/>
  <c r="W286" i="17"/>
  <c r="X286" i="17"/>
  <c r="C287" i="17"/>
  <c r="B287" i="17" s="1"/>
  <c r="L287" i="17"/>
  <c r="M287" i="17"/>
  <c r="N287" i="17"/>
  <c r="P287" i="17"/>
  <c r="Q287" i="17"/>
  <c r="R287" i="17"/>
  <c r="W287" i="17"/>
  <c r="X287" i="17"/>
  <c r="C288" i="17"/>
  <c r="L288" i="17"/>
  <c r="M288" i="17"/>
  <c r="N288" i="17"/>
  <c r="P288" i="17"/>
  <c r="Q288" i="17"/>
  <c r="R288" i="17"/>
  <c r="W288" i="17"/>
  <c r="X288" i="17"/>
  <c r="C289" i="17"/>
  <c r="B289" i="17" s="1"/>
  <c r="L289" i="17"/>
  <c r="M289" i="17"/>
  <c r="N289" i="17"/>
  <c r="P289" i="17"/>
  <c r="Q289" i="17"/>
  <c r="R289" i="17"/>
  <c r="W289" i="17"/>
  <c r="X289" i="17"/>
  <c r="C290" i="17"/>
  <c r="L290" i="17"/>
  <c r="M290" i="17"/>
  <c r="N290" i="17"/>
  <c r="P290" i="17"/>
  <c r="Q290" i="17"/>
  <c r="R290" i="17"/>
  <c r="W290" i="17"/>
  <c r="X290" i="17"/>
  <c r="C291" i="17"/>
  <c r="B291" i="17" s="1"/>
  <c r="L291" i="17"/>
  <c r="M291" i="17"/>
  <c r="N291" i="17"/>
  <c r="P291" i="17"/>
  <c r="Q291" i="17"/>
  <c r="R291" i="17"/>
  <c r="W291" i="17"/>
  <c r="X291" i="17"/>
  <c r="C292" i="17"/>
  <c r="B292" i="17" s="1"/>
  <c r="L292" i="17"/>
  <c r="M292" i="17"/>
  <c r="N292" i="17"/>
  <c r="P292" i="17"/>
  <c r="Q292" i="17"/>
  <c r="R292" i="17"/>
  <c r="W292" i="17"/>
  <c r="X292" i="17"/>
  <c r="C293" i="17"/>
  <c r="B293" i="17" s="1"/>
  <c r="L293" i="17"/>
  <c r="M293" i="17"/>
  <c r="N293" i="17"/>
  <c r="P293" i="17"/>
  <c r="Q293" i="17"/>
  <c r="R293" i="17"/>
  <c r="W293" i="17"/>
  <c r="X293" i="17"/>
  <c r="C294" i="17"/>
  <c r="L294" i="17"/>
  <c r="M294" i="17"/>
  <c r="N294" i="17"/>
  <c r="P294" i="17"/>
  <c r="Q294" i="17"/>
  <c r="R294" i="17"/>
  <c r="W294" i="17"/>
  <c r="X294" i="17"/>
  <c r="C295" i="17"/>
  <c r="L295" i="17"/>
  <c r="M295" i="17"/>
  <c r="N295" i="17"/>
  <c r="P295" i="17"/>
  <c r="Q295" i="17"/>
  <c r="R295" i="17"/>
  <c r="W295" i="17"/>
  <c r="X295" i="17"/>
  <c r="C296" i="17"/>
  <c r="B296" i="17" s="1"/>
  <c r="L296" i="17"/>
  <c r="M296" i="17"/>
  <c r="N296" i="17"/>
  <c r="P296" i="17"/>
  <c r="Q296" i="17"/>
  <c r="R296" i="17"/>
  <c r="W296" i="17"/>
  <c r="X296" i="17"/>
  <c r="C297" i="17"/>
  <c r="B297" i="17" s="1"/>
  <c r="L297" i="17"/>
  <c r="M297" i="17"/>
  <c r="N297" i="17"/>
  <c r="P297" i="17"/>
  <c r="Q297" i="17"/>
  <c r="R297" i="17"/>
  <c r="W297" i="17"/>
  <c r="X297" i="17"/>
  <c r="C298" i="17"/>
  <c r="L298" i="17"/>
  <c r="M298" i="17"/>
  <c r="N298" i="17"/>
  <c r="P298" i="17"/>
  <c r="Q298" i="17"/>
  <c r="R298" i="17"/>
  <c r="W298" i="17"/>
  <c r="X298" i="17"/>
  <c r="C299" i="17"/>
  <c r="E299" i="17" s="1"/>
  <c r="I299" i="17" s="1"/>
  <c r="L299" i="17"/>
  <c r="M299" i="17"/>
  <c r="N299" i="17"/>
  <c r="P299" i="17"/>
  <c r="Q299" i="17"/>
  <c r="R299" i="17"/>
  <c r="W299" i="17"/>
  <c r="X299" i="17"/>
  <c r="C300" i="17"/>
  <c r="B300" i="17" s="1"/>
  <c r="L300" i="17"/>
  <c r="M300" i="17"/>
  <c r="N300" i="17"/>
  <c r="P300" i="17"/>
  <c r="Q300" i="17"/>
  <c r="R300" i="17"/>
  <c r="W300" i="17"/>
  <c r="X300" i="17"/>
  <c r="C301" i="17"/>
  <c r="B301" i="17" s="1"/>
  <c r="L301" i="17"/>
  <c r="M301" i="17"/>
  <c r="N301" i="17"/>
  <c r="P301" i="17"/>
  <c r="Q301" i="17"/>
  <c r="R301" i="17"/>
  <c r="W301" i="17"/>
  <c r="X301" i="17"/>
  <c r="C302" i="17"/>
  <c r="L302" i="17"/>
  <c r="M302" i="17"/>
  <c r="N302" i="17"/>
  <c r="P302" i="17"/>
  <c r="Q302" i="17"/>
  <c r="R302" i="17"/>
  <c r="W302" i="17"/>
  <c r="X302" i="17"/>
  <c r="C303" i="17"/>
  <c r="B303" i="17" s="1"/>
  <c r="L303" i="17"/>
  <c r="M303" i="17"/>
  <c r="N303" i="17"/>
  <c r="P303" i="17"/>
  <c r="Q303" i="17"/>
  <c r="R303" i="17"/>
  <c r="W303" i="17"/>
  <c r="X303" i="17"/>
  <c r="C304" i="17"/>
  <c r="L304" i="17"/>
  <c r="M304" i="17"/>
  <c r="N304" i="17"/>
  <c r="P304" i="17"/>
  <c r="Q304" i="17"/>
  <c r="R304" i="17"/>
  <c r="W304" i="17"/>
  <c r="X304" i="17"/>
  <c r="C305" i="17"/>
  <c r="B305" i="17" s="1"/>
  <c r="L305" i="17"/>
  <c r="M305" i="17"/>
  <c r="N305" i="17"/>
  <c r="P305" i="17"/>
  <c r="Q305" i="17"/>
  <c r="R305" i="17"/>
  <c r="W305" i="17"/>
  <c r="X305" i="17"/>
  <c r="C306" i="17"/>
  <c r="L306" i="17"/>
  <c r="M306" i="17"/>
  <c r="N306" i="17"/>
  <c r="P306" i="17"/>
  <c r="Q306" i="17"/>
  <c r="R306" i="17"/>
  <c r="W306" i="17"/>
  <c r="X306" i="17"/>
  <c r="C307" i="17"/>
  <c r="E307" i="17" s="1"/>
  <c r="H307" i="17" s="1"/>
  <c r="J307" i="17" s="1"/>
  <c r="L307" i="17"/>
  <c r="M307" i="17"/>
  <c r="N307" i="17"/>
  <c r="P307" i="17"/>
  <c r="Q307" i="17"/>
  <c r="R307" i="17"/>
  <c r="W307" i="17"/>
  <c r="X307" i="17"/>
  <c r="C308" i="17"/>
  <c r="B308" i="17" s="1"/>
  <c r="L308" i="17"/>
  <c r="M308" i="17"/>
  <c r="N308" i="17"/>
  <c r="P308" i="17"/>
  <c r="Q308" i="17"/>
  <c r="R308" i="17"/>
  <c r="W308" i="17"/>
  <c r="X308" i="17"/>
  <c r="C309" i="17"/>
  <c r="B309" i="17" s="1"/>
  <c r="L309" i="17"/>
  <c r="M309" i="17"/>
  <c r="N309" i="17"/>
  <c r="P309" i="17"/>
  <c r="Q309" i="17"/>
  <c r="R309" i="17"/>
  <c r="W309" i="17"/>
  <c r="X309" i="17"/>
  <c r="C310" i="17"/>
  <c r="L310" i="17"/>
  <c r="M310" i="17"/>
  <c r="N310" i="17"/>
  <c r="P310" i="17"/>
  <c r="Q310" i="17"/>
  <c r="R310" i="17"/>
  <c r="W310" i="17"/>
  <c r="X310" i="17"/>
  <c r="C311" i="17"/>
  <c r="E311" i="17" s="1"/>
  <c r="L311" i="17"/>
  <c r="M311" i="17"/>
  <c r="N311" i="17"/>
  <c r="P311" i="17"/>
  <c r="Q311" i="17"/>
  <c r="R311" i="17"/>
  <c r="W311" i="17"/>
  <c r="X311" i="17"/>
  <c r="C312" i="17"/>
  <c r="B312" i="17" s="1"/>
  <c r="L312" i="17"/>
  <c r="M312" i="17"/>
  <c r="N312" i="17"/>
  <c r="P312" i="17"/>
  <c r="Q312" i="17"/>
  <c r="R312" i="17"/>
  <c r="W312" i="17"/>
  <c r="X312" i="17"/>
  <c r="C313" i="17"/>
  <c r="E313" i="17" s="1"/>
  <c r="L313" i="17"/>
  <c r="M313" i="17"/>
  <c r="N313" i="17"/>
  <c r="P313" i="17"/>
  <c r="Q313" i="17"/>
  <c r="R313" i="17"/>
  <c r="W313" i="17"/>
  <c r="X313" i="17"/>
  <c r="C314" i="17"/>
  <c r="B314" i="17" s="1"/>
  <c r="L314" i="17"/>
  <c r="M314" i="17"/>
  <c r="N314" i="17"/>
  <c r="P314" i="17"/>
  <c r="Q314" i="17"/>
  <c r="R314" i="17"/>
  <c r="W314" i="17"/>
  <c r="X314" i="17"/>
  <c r="C315" i="17"/>
  <c r="B315" i="17" s="1"/>
  <c r="L315" i="17"/>
  <c r="M315" i="17"/>
  <c r="N315" i="17"/>
  <c r="P315" i="17"/>
  <c r="Q315" i="17"/>
  <c r="R315" i="17"/>
  <c r="W315" i="17"/>
  <c r="X315" i="17"/>
  <c r="C156" i="17"/>
  <c r="B156" i="17" s="1"/>
  <c r="L156" i="17"/>
  <c r="M156" i="17"/>
  <c r="N156" i="17"/>
  <c r="P156" i="17"/>
  <c r="Q156" i="17"/>
  <c r="R156" i="17"/>
  <c r="W156" i="17"/>
  <c r="X156" i="17"/>
  <c r="C157" i="17"/>
  <c r="B157" i="17" s="1"/>
  <c r="L157" i="17"/>
  <c r="M157" i="17"/>
  <c r="N157" i="17"/>
  <c r="P157" i="17"/>
  <c r="Q157" i="17"/>
  <c r="R157" i="17"/>
  <c r="W157" i="17"/>
  <c r="X157" i="17"/>
  <c r="C158" i="17"/>
  <c r="B158" i="17" s="1"/>
  <c r="L158" i="17"/>
  <c r="M158" i="17"/>
  <c r="N158" i="17"/>
  <c r="P158" i="17"/>
  <c r="Q158" i="17"/>
  <c r="R158" i="17"/>
  <c r="W158" i="17"/>
  <c r="X158" i="17"/>
  <c r="C159" i="17"/>
  <c r="B159" i="17" s="1"/>
  <c r="L159" i="17"/>
  <c r="M159" i="17"/>
  <c r="N159" i="17"/>
  <c r="P159" i="17"/>
  <c r="Q159" i="17"/>
  <c r="R159" i="17"/>
  <c r="W159" i="17"/>
  <c r="X159" i="17"/>
  <c r="C160" i="17"/>
  <c r="B160" i="17" s="1"/>
  <c r="L160" i="17"/>
  <c r="M160" i="17"/>
  <c r="N160" i="17"/>
  <c r="P160" i="17"/>
  <c r="Q160" i="17"/>
  <c r="R160" i="17"/>
  <c r="W160" i="17"/>
  <c r="X160" i="17"/>
  <c r="C161" i="17"/>
  <c r="B161" i="17" s="1"/>
  <c r="L161" i="17"/>
  <c r="M161" i="17"/>
  <c r="N161" i="17"/>
  <c r="P161" i="17"/>
  <c r="Q161" i="17"/>
  <c r="R161" i="17"/>
  <c r="W161" i="17"/>
  <c r="X161" i="17"/>
  <c r="C162" i="17"/>
  <c r="B162" i="17" s="1"/>
  <c r="L162" i="17"/>
  <c r="M162" i="17"/>
  <c r="N162" i="17"/>
  <c r="P162" i="17"/>
  <c r="Q162" i="17"/>
  <c r="R162" i="17"/>
  <c r="W162" i="17"/>
  <c r="X162" i="17"/>
  <c r="C163" i="17"/>
  <c r="B163" i="17" s="1"/>
  <c r="L163" i="17"/>
  <c r="M163" i="17"/>
  <c r="N163" i="17"/>
  <c r="P163" i="17"/>
  <c r="Q163" i="17"/>
  <c r="R163" i="17"/>
  <c r="W163" i="17"/>
  <c r="X163" i="17"/>
  <c r="C164" i="17"/>
  <c r="B164" i="17" s="1"/>
  <c r="L164" i="17"/>
  <c r="M164" i="17"/>
  <c r="N164" i="17"/>
  <c r="P164" i="17"/>
  <c r="Q164" i="17"/>
  <c r="R164" i="17"/>
  <c r="W164" i="17"/>
  <c r="X164" i="17"/>
  <c r="C165" i="17"/>
  <c r="E165" i="17" s="1"/>
  <c r="L165" i="17"/>
  <c r="M165" i="17"/>
  <c r="N165" i="17"/>
  <c r="P165" i="17"/>
  <c r="Q165" i="17"/>
  <c r="R165" i="17"/>
  <c r="W165" i="17"/>
  <c r="X165" i="17"/>
  <c r="C166" i="17"/>
  <c r="B166" i="17" s="1"/>
  <c r="L166" i="17"/>
  <c r="M166" i="17"/>
  <c r="N166" i="17"/>
  <c r="P166" i="17"/>
  <c r="Q166" i="17"/>
  <c r="R166" i="17"/>
  <c r="W166" i="17"/>
  <c r="X166" i="17"/>
  <c r="C167" i="17"/>
  <c r="B167" i="17" s="1"/>
  <c r="L167" i="17"/>
  <c r="M167" i="17"/>
  <c r="N167" i="17"/>
  <c r="P167" i="17"/>
  <c r="Q167" i="17"/>
  <c r="R167" i="17"/>
  <c r="W167" i="17"/>
  <c r="X167" i="17"/>
  <c r="C168" i="17"/>
  <c r="E168" i="17" s="1"/>
  <c r="L168" i="17"/>
  <c r="M168" i="17"/>
  <c r="N168" i="17"/>
  <c r="P168" i="17"/>
  <c r="Q168" i="17"/>
  <c r="R168" i="17"/>
  <c r="W168" i="17"/>
  <c r="X168" i="17"/>
  <c r="C169" i="17"/>
  <c r="B169" i="17" s="1"/>
  <c r="L169" i="17"/>
  <c r="M169" i="17"/>
  <c r="N169" i="17"/>
  <c r="P169" i="17"/>
  <c r="Q169" i="17"/>
  <c r="R169" i="17"/>
  <c r="W169" i="17"/>
  <c r="X169" i="17"/>
  <c r="C170" i="17"/>
  <c r="B170" i="17" s="1"/>
  <c r="L170" i="17"/>
  <c r="M170" i="17"/>
  <c r="N170" i="17"/>
  <c r="P170" i="17"/>
  <c r="Q170" i="17"/>
  <c r="R170" i="17"/>
  <c r="W170" i="17"/>
  <c r="X170" i="17"/>
  <c r="C171" i="17"/>
  <c r="B171" i="17" s="1"/>
  <c r="L171" i="17"/>
  <c r="M171" i="17"/>
  <c r="N171" i="17"/>
  <c r="P171" i="17"/>
  <c r="Q171" i="17"/>
  <c r="R171" i="17"/>
  <c r="W171" i="17"/>
  <c r="X171" i="17"/>
  <c r="C172" i="17"/>
  <c r="B172" i="17" s="1"/>
  <c r="L172" i="17"/>
  <c r="M172" i="17"/>
  <c r="N172" i="17"/>
  <c r="P172" i="17"/>
  <c r="Q172" i="17"/>
  <c r="R172" i="17"/>
  <c r="W172" i="17"/>
  <c r="X172" i="17"/>
  <c r="C173" i="17"/>
  <c r="B173" i="17" s="1"/>
  <c r="L173" i="17"/>
  <c r="M173" i="17"/>
  <c r="N173" i="17"/>
  <c r="P173" i="17"/>
  <c r="Q173" i="17"/>
  <c r="R173" i="17"/>
  <c r="W173" i="17"/>
  <c r="X173" i="17"/>
  <c r="C174" i="17"/>
  <c r="B174" i="17" s="1"/>
  <c r="L174" i="17"/>
  <c r="M174" i="17"/>
  <c r="N174" i="17"/>
  <c r="P174" i="17"/>
  <c r="Q174" i="17"/>
  <c r="R174" i="17"/>
  <c r="W174" i="17"/>
  <c r="X174" i="17"/>
  <c r="C175" i="17"/>
  <c r="E175" i="17" s="1"/>
  <c r="H175" i="17" s="1"/>
  <c r="J175" i="17" s="1"/>
  <c r="L175" i="17"/>
  <c r="M175" i="17"/>
  <c r="N175" i="17"/>
  <c r="P175" i="17"/>
  <c r="Q175" i="17"/>
  <c r="R175" i="17"/>
  <c r="W175" i="17"/>
  <c r="X175" i="17"/>
  <c r="C176" i="17"/>
  <c r="B176" i="17" s="1"/>
  <c r="L176" i="17"/>
  <c r="M176" i="17"/>
  <c r="N176" i="17"/>
  <c r="P176" i="17"/>
  <c r="Q176" i="17"/>
  <c r="R176" i="17"/>
  <c r="W176" i="17"/>
  <c r="X176" i="17"/>
  <c r="C177" i="17"/>
  <c r="B177" i="17" s="1"/>
  <c r="L177" i="17"/>
  <c r="M177" i="17"/>
  <c r="N177" i="17"/>
  <c r="P177" i="17"/>
  <c r="Q177" i="17"/>
  <c r="R177" i="17"/>
  <c r="W177" i="17"/>
  <c r="X177" i="17"/>
  <c r="C178" i="17"/>
  <c r="B178" i="17" s="1"/>
  <c r="L178" i="17"/>
  <c r="M178" i="17"/>
  <c r="N178" i="17"/>
  <c r="P178" i="17"/>
  <c r="Q178" i="17"/>
  <c r="R178" i="17"/>
  <c r="W178" i="17"/>
  <c r="X178" i="17"/>
  <c r="C179" i="17"/>
  <c r="B179" i="17" s="1"/>
  <c r="L179" i="17"/>
  <c r="M179" i="17"/>
  <c r="N179" i="17"/>
  <c r="P179" i="17"/>
  <c r="Q179" i="17"/>
  <c r="R179" i="17"/>
  <c r="W179" i="17"/>
  <c r="X179" i="17"/>
  <c r="C180" i="17"/>
  <c r="B180" i="17" s="1"/>
  <c r="L180" i="17"/>
  <c r="M180" i="17"/>
  <c r="N180" i="17"/>
  <c r="P180" i="17"/>
  <c r="Q180" i="17"/>
  <c r="R180" i="17"/>
  <c r="W180" i="17"/>
  <c r="X180" i="17"/>
  <c r="C181" i="17"/>
  <c r="B181" i="17" s="1"/>
  <c r="L181" i="17"/>
  <c r="M181" i="17"/>
  <c r="N181" i="17"/>
  <c r="P181" i="17"/>
  <c r="Q181" i="17"/>
  <c r="R181" i="17"/>
  <c r="W181" i="17"/>
  <c r="X181" i="17"/>
  <c r="C182" i="17"/>
  <c r="B182" i="17" s="1"/>
  <c r="L182" i="17"/>
  <c r="M182" i="17"/>
  <c r="N182" i="17"/>
  <c r="P182" i="17"/>
  <c r="Q182" i="17"/>
  <c r="R182" i="17"/>
  <c r="W182" i="17"/>
  <c r="X182" i="17"/>
  <c r="C183" i="17"/>
  <c r="E183" i="17" s="1"/>
  <c r="I183" i="17" s="1"/>
  <c r="L183" i="17"/>
  <c r="M183" i="17"/>
  <c r="N183" i="17"/>
  <c r="P183" i="17"/>
  <c r="Q183" i="17"/>
  <c r="R183" i="17"/>
  <c r="W183" i="17"/>
  <c r="X183" i="17"/>
  <c r="C184" i="17"/>
  <c r="B184" i="17" s="1"/>
  <c r="L184" i="17"/>
  <c r="M184" i="17"/>
  <c r="N184" i="17"/>
  <c r="P184" i="17"/>
  <c r="Q184" i="17"/>
  <c r="R184" i="17"/>
  <c r="W184" i="17"/>
  <c r="X184" i="17"/>
  <c r="C185" i="17"/>
  <c r="B185" i="17" s="1"/>
  <c r="L185" i="17"/>
  <c r="M185" i="17"/>
  <c r="N185" i="17"/>
  <c r="P185" i="17"/>
  <c r="Q185" i="17"/>
  <c r="R185" i="17"/>
  <c r="W185" i="17"/>
  <c r="X185" i="17"/>
  <c r="C186" i="17"/>
  <c r="B186" i="17" s="1"/>
  <c r="L186" i="17"/>
  <c r="M186" i="17"/>
  <c r="N186" i="17"/>
  <c r="P186" i="17"/>
  <c r="Q186" i="17"/>
  <c r="R186" i="17"/>
  <c r="W186" i="17"/>
  <c r="X186" i="17"/>
  <c r="C187" i="17"/>
  <c r="B187" i="17" s="1"/>
  <c r="L187" i="17"/>
  <c r="M187" i="17"/>
  <c r="N187" i="17"/>
  <c r="P187" i="17"/>
  <c r="Q187" i="17"/>
  <c r="R187" i="17"/>
  <c r="W187" i="17"/>
  <c r="X187" i="17"/>
  <c r="C188" i="17"/>
  <c r="B188" i="17" s="1"/>
  <c r="L188" i="17"/>
  <c r="M188" i="17"/>
  <c r="N188" i="17"/>
  <c r="P188" i="17"/>
  <c r="Q188" i="17"/>
  <c r="R188" i="17"/>
  <c r="W188" i="17"/>
  <c r="X188" i="17"/>
  <c r="C189" i="17"/>
  <c r="B189" i="17" s="1"/>
  <c r="L189" i="17"/>
  <c r="M189" i="17"/>
  <c r="N189" i="17"/>
  <c r="P189" i="17"/>
  <c r="Q189" i="17"/>
  <c r="R189" i="17"/>
  <c r="W189" i="17"/>
  <c r="X189" i="17"/>
  <c r="C190" i="17"/>
  <c r="B190" i="17" s="1"/>
  <c r="L190" i="17"/>
  <c r="M190" i="17"/>
  <c r="N190" i="17"/>
  <c r="P190" i="17"/>
  <c r="Q190" i="17"/>
  <c r="R190" i="17"/>
  <c r="W190" i="17"/>
  <c r="X190" i="17"/>
  <c r="C191" i="17"/>
  <c r="B191" i="17" s="1"/>
  <c r="L191" i="17"/>
  <c r="M191" i="17"/>
  <c r="N191" i="17"/>
  <c r="P191" i="17"/>
  <c r="Q191" i="17"/>
  <c r="R191" i="17"/>
  <c r="W191" i="17"/>
  <c r="X191" i="17"/>
  <c r="C192" i="17"/>
  <c r="L192" i="17"/>
  <c r="M192" i="17"/>
  <c r="N192" i="17"/>
  <c r="P192" i="17"/>
  <c r="Q192" i="17"/>
  <c r="R192" i="17"/>
  <c r="W192" i="17"/>
  <c r="X192" i="17"/>
  <c r="C193" i="17"/>
  <c r="B193" i="17" s="1"/>
  <c r="L193" i="17"/>
  <c r="M193" i="17"/>
  <c r="N193" i="17"/>
  <c r="P193" i="17"/>
  <c r="Q193" i="17"/>
  <c r="R193" i="17"/>
  <c r="W193" i="17"/>
  <c r="X193" i="17"/>
  <c r="C194" i="17"/>
  <c r="B194" i="17" s="1"/>
  <c r="L194" i="17"/>
  <c r="M194" i="17"/>
  <c r="N194" i="17"/>
  <c r="P194" i="17"/>
  <c r="Q194" i="17"/>
  <c r="R194" i="17"/>
  <c r="W194" i="17"/>
  <c r="X194" i="17"/>
  <c r="C195" i="17"/>
  <c r="E195" i="17" s="1"/>
  <c r="I195" i="17" s="1"/>
  <c r="L195" i="17"/>
  <c r="M195" i="17"/>
  <c r="N195" i="17"/>
  <c r="P195" i="17"/>
  <c r="Q195" i="17"/>
  <c r="R195" i="17"/>
  <c r="W195" i="17"/>
  <c r="X195" i="17"/>
  <c r="C196" i="17"/>
  <c r="E196" i="17" s="1"/>
  <c r="L196" i="17"/>
  <c r="M196" i="17"/>
  <c r="N196" i="17"/>
  <c r="P196" i="17"/>
  <c r="Q196" i="17"/>
  <c r="R196" i="17"/>
  <c r="W196" i="17"/>
  <c r="X196" i="17"/>
  <c r="C197" i="17"/>
  <c r="B197" i="17" s="1"/>
  <c r="L197" i="17"/>
  <c r="M197" i="17"/>
  <c r="N197" i="17"/>
  <c r="P197" i="17"/>
  <c r="Q197" i="17"/>
  <c r="R197" i="17"/>
  <c r="W197" i="17"/>
  <c r="X197" i="17"/>
  <c r="C198" i="17"/>
  <c r="B198" i="17" s="1"/>
  <c r="L198" i="17"/>
  <c r="M198" i="17"/>
  <c r="N198" i="17"/>
  <c r="P198" i="17"/>
  <c r="Q198" i="17"/>
  <c r="R198" i="17"/>
  <c r="W198" i="17"/>
  <c r="X198" i="17"/>
  <c r="C199" i="17"/>
  <c r="B199" i="17" s="1"/>
  <c r="L199" i="17"/>
  <c r="M199" i="17"/>
  <c r="N199" i="17"/>
  <c r="P199" i="17"/>
  <c r="Q199" i="17"/>
  <c r="R199" i="17"/>
  <c r="W199" i="17"/>
  <c r="X199" i="17"/>
  <c r="C200" i="17"/>
  <c r="E200" i="17" s="1"/>
  <c r="L200" i="17"/>
  <c r="M200" i="17"/>
  <c r="N200" i="17"/>
  <c r="P200" i="17"/>
  <c r="Q200" i="17"/>
  <c r="R200" i="17"/>
  <c r="W200" i="17"/>
  <c r="X200" i="17"/>
  <c r="C201" i="17"/>
  <c r="E201" i="17" s="1"/>
  <c r="L201" i="17"/>
  <c r="M201" i="17"/>
  <c r="N201" i="17"/>
  <c r="P201" i="17"/>
  <c r="Q201" i="17"/>
  <c r="R201" i="17"/>
  <c r="W201" i="17"/>
  <c r="X201" i="17"/>
  <c r="C202" i="17"/>
  <c r="B202" i="17" s="1"/>
  <c r="L202" i="17"/>
  <c r="M202" i="17"/>
  <c r="N202" i="17"/>
  <c r="P202" i="17"/>
  <c r="Q202" i="17"/>
  <c r="R202" i="17"/>
  <c r="W202" i="17"/>
  <c r="X202" i="17"/>
  <c r="E300" i="17" l="1"/>
  <c r="I300" i="17" s="1"/>
  <c r="D322" i="17"/>
  <c r="E317" i="17"/>
  <c r="D190" i="17"/>
  <c r="E309" i="17"/>
  <c r="H309" i="17" s="1"/>
  <c r="J309" i="17" s="1"/>
  <c r="E349" i="17"/>
  <c r="I349" i="17" s="1"/>
  <c r="D162" i="17"/>
  <c r="D284" i="17"/>
  <c r="D247" i="17"/>
  <c r="B276" i="17"/>
  <c r="D365" i="17"/>
  <c r="E275" i="17"/>
  <c r="H275" i="17" s="1"/>
  <c r="J275" i="17" s="1"/>
  <c r="E226" i="17"/>
  <c r="H226" i="17" s="1"/>
  <c r="J226" i="17" s="1"/>
  <c r="D171" i="17"/>
  <c r="E319" i="17"/>
  <c r="I319" i="17" s="1"/>
  <c r="D340" i="17"/>
  <c r="E197" i="17"/>
  <c r="D183" i="17"/>
  <c r="F183" i="17" s="1"/>
  <c r="D256" i="17"/>
  <c r="E282" i="17"/>
  <c r="H282" i="17" s="1"/>
  <c r="J282" i="17" s="1"/>
  <c r="E365" i="17"/>
  <c r="H365" i="17" s="1"/>
  <c r="J365" i="17" s="1"/>
  <c r="D188" i="17"/>
  <c r="D357" i="17"/>
  <c r="D351" i="17"/>
  <c r="D324" i="17"/>
  <c r="D195" i="17"/>
  <c r="F195" i="17" s="1"/>
  <c r="D287" i="17"/>
  <c r="D172" i="17"/>
  <c r="D165" i="17"/>
  <c r="F165" i="17" s="1"/>
  <c r="B165" i="17"/>
  <c r="D159" i="17"/>
  <c r="D205" i="17"/>
  <c r="F205" i="17" s="1"/>
  <c r="D350" i="17"/>
  <c r="F350" i="17" s="1"/>
  <c r="D337" i="17"/>
  <c r="D199" i="17"/>
  <c r="D291" i="17"/>
  <c r="D280" i="17"/>
  <c r="D274" i="17"/>
  <c r="E221" i="17"/>
  <c r="H221" i="17" s="1"/>
  <c r="J221" i="17" s="1"/>
  <c r="D363" i="17"/>
  <c r="D343" i="17"/>
  <c r="D307" i="17"/>
  <c r="F307" i="17" s="1"/>
  <c r="B195" i="17"/>
  <c r="D191" i="17"/>
  <c r="D176" i="17"/>
  <c r="D170" i="17"/>
  <c r="D296" i="17"/>
  <c r="E283" i="17"/>
  <c r="H283" i="17" s="1"/>
  <c r="J283" i="17" s="1"/>
  <c r="D249" i="17"/>
  <c r="F249" i="17" s="1"/>
  <c r="D209" i="17"/>
  <c r="F209" i="17" s="1"/>
  <c r="B209" i="17"/>
  <c r="D367" i="17"/>
  <c r="D327" i="17"/>
  <c r="E161" i="17"/>
  <c r="H161" i="17" s="1"/>
  <c r="J161" i="17" s="1"/>
  <c r="D214" i="17"/>
  <c r="F214" i="17" s="1"/>
  <c r="B214" i="17"/>
  <c r="D366" i="17"/>
  <c r="D279" i="17"/>
  <c r="F279" i="17" s="1"/>
  <c r="B279" i="17"/>
  <c r="D201" i="17"/>
  <c r="F201" i="17" s="1"/>
  <c r="B201" i="17"/>
  <c r="D184" i="17"/>
  <c r="D178" i="17"/>
  <c r="D166" i="17"/>
  <c r="D315" i="17"/>
  <c r="B254" i="17"/>
  <c r="B241" i="17"/>
  <c r="E363" i="17"/>
  <c r="H363" i="17" s="1"/>
  <c r="J363" i="17" s="1"/>
  <c r="D358" i="17"/>
  <c r="D347" i="17"/>
  <c r="F347" i="17" s="1"/>
  <c r="B347" i="17"/>
  <c r="D329" i="17"/>
  <c r="D361" i="17"/>
  <c r="E301" i="17"/>
  <c r="H301" i="17" s="1"/>
  <c r="J301" i="17" s="1"/>
  <c r="D234" i="17"/>
  <c r="E169" i="17"/>
  <c r="H169" i="17" s="1"/>
  <c r="J169" i="17" s="1"/>
  <c r="E256" i="17"/>
  <c r="H256" i="17" s="1"/>
  <c r="J256" i="17" s="1"/>
  <c r="E252" i="17"/>
  <c r="H252" i="17" s="1"/>
  <c r="J252" i="17" s="1"/>
  <c r="E234" i="17"/>
  <c r="D175" i="17"/>
  <c r="F175" i="17" s="1"/>
  <c r="D180" i="17"/>
  <c r="D168" i="17"/>
  <c r="F168" i="17" s="1"/>
  <c r="B168" i="17"/>
  <c r="D157" i="17"/>
  <c r="D268" i="17"/>
  <c r="D207" i="17"/>
  <c r="D355" i="17"/>
  <c r="D169" i="17"/>
  <c r="D158" i="17"/>
  <c r="D244" i="17"/>
  <c r="D326" i="17"/>
  <c r="D197" i="17"/>
  <c r="E191" i="17"/>
  <c r="H191" i="17" s="1"/>
  <c r="J191" i="17" s="1"/>
  <c r="D186" i="17"/>
  <c r="D173" i="17"/>
  <c r="D163" i="17"/>
  <c r="E293" i="17"/>
  <c r="H293" i="17" s="1"/>
  <c r="J293" i="17" s="1"/>
  <c r="D226" i="17"/>
  <c r="D359" i="17"/>
  <c r="S363" i="17"/>
  <c r="V363" i="17" s="1"/>
  <c r="S357" i="17"/>
  <c r="V357" i="17" s="1"/>
  <c r="S328" i="17"/>
  <c r="V328" i="17" s="1"/>
  <c r="S169" i="17"/>
  <c r="V169" i="17" s="1"/>
  <c r="S309" i="17"/>
  <c r="V309" i="17" s="1"/>
  <c r="S359" i="17"/>
  <c r="V359" i="17" s="1"/>
  <c r="S348" i="17"/>
  <c r="V348" i="17" s="1"/>
  <c r="S317" i="17"/>
  <c r="V317" i="17" s="1"/>
  <c r="S193" i="17"/>
  <c r="V193" i="17" s="1"/>
  <c r="S176" i="17"/>
  <c r="V176" i="17" s="1"/>
  <c r="S160" i="17"/>
  <c r="V160" i="17" s="1"/>
  <c r="S285" i="17"/>
  <c r="V285" i="17" s="1"/>
  <c r="S185" i="17"/>
  <c r="V185" i="17" s="1"/>
  <c r="S182" i="17"/>
  <c r="V182" i="17" s="1"/>
  <c r="S310" i="17"/>
  <c r="V310" i="17" s="1"/>
  <c r="S293" i="17"/>
  <c r="V293" i="17" s="1"/>
  <c r="S274" i="17"/>
  <c r="V274" i="17" s="1"/>
  <c r="S350" i="17"/>
  <c r="V350" i="17" s="1"/>
  <c r="S324" i="17"/>
  <c r="V324" i="17" s="1"/>
  <c r="S318" i="17"/>
  <c r="V318" i="17" s="1"/>
  <c r="S316" i="17"/>
  <c r="V316" i="17" s="1"/>
  <c r="S225" i="17"/>
  <c r="V225" i="17" s="1"/>
  <c r="S339" i="17"/>
  <c r="V339" i="17" s="1"/>
  <c r="S245" i="17"/>
  <c r="V245" i="17" s="1"/>
  <c r="D254" i="17"/>
  <c r="F254" i="17" s="1"/>
  <c r="S344" i="17"/>
  <c r="V344" i="17" s="1"/>
  <c r="D348" i="17"/>
  <c r="S349" i="17"/>
  <c r="V349" i="17" s="1"/>
  <c r="D233" i="17"/>
  <c r="S240" i="17"/>
  <c r="V240" i="17" s="1"/>
  <c r="S346" i="17"/>
  <c r="V346" i="17" s="1"/>
  <c r="S172" i="17"/>
  <c r="V172" i="17" s="1"/>
  <c r="D210" i="17"/>
  <c r="S343" i="17"/>
  <c r="V343" i="17" s="1"/>
  <c r="S287" i="17"/>
  <c r="V287" i="17" s="1"/>
  <c r="S278" i="17"/>
  <c r="V278" i="17" s="1"/>
  <c r="S217" i="17"/>
  <c r="V217" i="17" s="1"/>
  <c r="D356" i="17"/>
  <c r="S352" i="17"/>
  <c r="V352" i="17" s="1"/>
  <c r="S254" i="17"/>
  <c r="V254" i="17" s="1"/>
  <c r="S365" i="17"/>
  <c r="V365" i="17" s="1"/>
  <c r="S198" i="17"/>
  <c r="V198" i="17" s="1"/>
  <c r="D192" i="17"/>
  <c r="S307" i="17"/>
  <c r="V307" i="17" s="1"/>
  <c r="D304" i="17"/>
  <c r="S271" i="17"/>
  <c r="V271" i="17" s="1"/>
  <c r="S157" i="17"/>
  <c r="V157" i="17" s="1"/>
  <c r="S312" i="17"/>
  <c r="V312" i="17" s="1"/>
  <c r="S283" i="17"/>
  <c r="V283" i="17" s="1"/>
  <c r="D345" i="17"/>
  <c r="D253" i="17"/>
  <c r="D318" i="17"/>
  <c r="S161" i="17"/>
  <c r="V161" i="17" s="1"/>
  <c r="S300" i="17"/>
  <c r="V300" i="17" s="1"/>
  <c r="S232" i="17"/>
  <c r="V232" i="17" s="1"/>
  <c r="S361" i="17"/>
  <c r="V361" i="17" s="1"/>
  <c r="S180" i="17"/>
  <c r="V180" i="17" s="1"/>
  <c r="S220" i="17"/>
  <c r="V220" i="17" s="1"/>
  <c r="S215" i="17"/>
  <c r="V215" i="17" s="1"/>
  <c r="S211" i="17"/>
  <c r="V211" i="17" s="1"/>
  <c r="S196" i="17"/>
  <c r="V196" i="17" s="1"/>
  <c r="S251" i="17"/>
  <c r="V251" i="17" s="1"/>
  <c r="S235" i="17"/>
  <c r="V235" i="17" s="1"/>
  <c r="S204" i="17"/>
  <c r="V204" i="17" s="1"/>
  <c r="S199" i="17"/>
  <c r="V199" i="17" s="1"/>
  <c r="S189" i="17"/>
  <c r="V189" i="17" s="1"/>
  <c r="S184" i="17"/>
  <c r="V184" i="17" s="1"/>
  <c r="S178" i="17"/>
  <c r="V178" i="17" s="1"/>
  <c r="S313" i="17"/>
  <c r="V313" i="17" s="1"/>
  <c r="S301" i="17"/>
  <c r="V301" i="17" s="1"/>
  <c r="S276" i="17"/>
  <c r="V276" i="17" s="1"/>
  <c r="S273" i="17"/>
  <c r="V273" i="17" s="1"/>
  <c r="S248" i="17"/>
  <c r="V248" i="17" s="1"/>
  <c r="S233" i="17"/>
  <c r="V233" i="17" s="1"/>
  <c r="S221" i="17"/>
  <c r="V221" i="17" s="1"/>
  <c r="S188" i="17"/>
  <c r="V188" i="17" s="1"/>
  <c r="S168" i="17"/>
  <c r="V168" i="17" s="1"/>
  <c r="S314" i="17"/>
  <c r="V314" i="17" s="1"/>
  <c r="S267" i="17"/>
  <c r="V267" i="17" s="1"/>
  <c r="S250" i="17"/>
  <c r="V250" i="17" s="1"/>
  <c r="S244" i="17"/>
  <c r="V244" i="17" s="1"/>
  <c r="S228" i="17"/>
  <c r="V228" i="17" s="1"/>
  <c r="S203" i="17"/>
  <c r="V203" i="17" s="1"/>
  <c r="S355" i="17"/>
  <c r="V355" i="17" s="1"/>
  <c r="S341" i="17"/>
  <c r="V341" i="17" s="1"/>
  <c r="S327" i="17"/>
  <c r="V327" i="17" s="1"/>
  <c r="S320" i="17"/>
  <c r="V320" i="17" s="1"/>
  <c r="S194" i="17"/>
  <c r="V194" i="17" s="1"/>
  <c r="S177" i="17"/>
  <c r="V177" i="17" s="1"/>
  <c r="S298" i="17"/>
  <c r="V298" i="17" s="1"/>
  <c r="S234" i="17"/>
  <c r="V234" i="17" s="1"/>
  <c r="S227" i="17"/>
  <c r="V227" i="17" s="1"/>
  <c r="S209" i="17"/>
  <c r="V209" i="17" s="1"/>
  <c r="S358" i="17"/>
  <c r="V358" i="17" s="1"/>
  <c r="S340" i="17"/>
  <c r="V340" i="17" s="1"/>
  <c r="S323" i="17"/>
  <c r="V323" i="17" s="1"/>
  <c r="S197" i="17"/>
  <c r="V197" i="17" s="1"/>
  <c r="S192" i="17"/>
  <c r="V192" i="17" s="1"/>
  <c r="S181" i="17"/>
  <c r="V181" i="17" s="1"/>
  <c r="S166" i="17"/>
  <c r="V166" i="17" s="1"/>
  <c r="S162" i="17"/>
  <c r="V162" i="17" s="1"/>
  <c r="S284" i="17"/>
  <c r="V284" i="17" s="1"/>
  <c r="S272" i="17"/>
  <c r="V272" i="17" s="1"/>
  <c r="S241" i="17"/>
  <c r="V241" i="17" s="1"/>
  <c r="S238" i="17"/>
  <c r="V238" i="17" s="1"/>
  <c r="S226" i="17"/>
  <c r="V226" i="17" s="1"/>
  <c r="S213" i="17"/>
  <c r="V213" i="17" s="1"/>
  <c r="S208" i="17"/>
  <c r="V208" i="17" s="1"/>
  <c r="S353" i="17"/>
  <c r="V353" i="17" s="1"/>
  <c r="S191" i="17"/>
  <c r="V191" i="17" s="1"/>
  <c r="S186" i="17"/>
  <c r="V186" i="17" s="1"/>
  <c r="S212" i="17"/>
  <c r="V212" i="17" s="1"/>
  <c r="S174" i="17"/>
  <c r="V174" i="17" s="1"/>
  <c r="S156" i="17"/>
  <c r="V156" i="17" s="1"/>
  <c r="S311" i="17"/>
  <c r="V311" i="17" s="1"/>
  <c r="S270" i="17"/>
  <c r="V270" i="17" s="1"/>
  <c r="S262" i="17"/>
  <c r="V262" i="17" s="1"/>
  <c r="S256" i="17"/>
  <c r="V256" i="17" s="1"/>
  <c r="S252" i="17"/>
  <c r="V252" i="17" s="1"/>
  <c r="S325" i="17"/>
  <c r="V325" i="17" s="1"/>
  <c r="S200" i="17"/>
  <c r="V200" i="17" s="1"/>
  <c r="S195" i="17"/>
  <c r="V195" i="17" s="1"/>
  <c r="S190" i="17"/>
  <c r="V190" i="17" s="1"/>
  <c r="S173" i="17"/>
  <c r="V173" i="17" s="1"/>
  <c r="S165" i="17"/>
  <c r="V165" i="17" s="1"/>
  <c r="S294" i="17"/>
  <c r="V294" i="17" s="1"/>
  <c r="S269" i="17"/>
  <c r="V269" i="17" s="1"/>
  <c r="S236" i="17"/>
  <c r="V236" i="17" s="1"/>
  <c r="S230" i="17"/>
  <c r="V230" i="17" s="1"/>
  <c r="S219" i="17"/>
  <c r="V219" i="17" s="1"/>
  <c r="S360" i="17"/>
  <c r="V360" i="17" s="1"/>
  <c r="S351" i="17"/>
  <c r="V351" i="17" s="1"/>
  <c r="S329" i="17"/>
  <c r="V329" i="17" s="1"/>
  <c r="S321" i="17"/>
  <c r="V321" i="17" s="1"/>
  <c r="S275" i="17"/>
  <c r="V275" i="17" s="1"/>
  <c r="S264" i="17"/>
  <c r="V264" i="17" s="1"/>
  <c r="S257" i="17"/>
  <c r="V257" i="17" s="1"/>
  <c r="D239" i="17"/>
  <c r="S338" i="17"/>
  <c r="V338" i="17" s="1"/>
  <c r="D295" i="17"/>
  <c r="S268" i="17"/>
  <c r="V268" i="17" s="1"/>
  <c r="S164" i="17"/>
  <c r="V164" i="17" s="1"/>
  <c r="S305" i="17"/>
  <c r="V305" i="17" s="1"/>
  <c r="S295" i="17"/>
  <c r="V295" i="17" s="1"/>
  <c r="D288" i="17"/>
  <c r="S260" i="17"/>
  <c r="V260" i="17" s="1"/>
  <c r="S354" i="17"/>
  <c r="V354" i="17" s="1"/>
  <c r="D299" i="17"/>
  <c r="F299" i="17" s="1"/>
  <c r="S259" i="17"/>
  <c r="V259" i="17" s="1"/>
  <c r="D323" i="17"/>
  <c r="S303" i="17"/>
  <c r="V303" i="17" s="1"/>
  <c r="D302" i="17"/>
  <c r="S266" i="17"/>
  <c r="V266" i="17" s="1"/>
  <c r="S362" i="17"/>
  <c r="V362" i="17" s="1"/>
  <c r="H352" i="17"/>
  <c r="J352" i="17" s="1"/>
  <c r="H349" i="17"/>
  <c r="J349" i="17" s="1"/>
  <c r="E342" i="17"/>
  <c r="H342" i="17" s="1"/>
  <c r="J342" i="17" s="1"/>
  <c r="D342" i="17"/>
  <c r="E167" i="17"/>
  <c r="I167" i="17" s="1"/>
  <c r="D313" i="17"/>
  <c r="F313" i="17" s="1"/>
  <c r="B313" i="17"/>
  <c r="D311" i="17"/>
  <c r="F311" i="17" s="1"/>
  <c r="B311" i="17"/>
  <c r="D294" i="17"/>
  <c r="S286" i="17"/>
  <c r="V286" i="17" s="1"/>
  <c r="D283" i="17"/>
  <c r="D264" i="17"/>
  <c r="E264" i="17"/>
  <c r="I264" i="17" s="1"/>
  <c r="B264" i="17"/>
  <c r="S243" i="17"/>
  <c r="V243" i="17" s="1"/>
  <c r="D242" i="17"/>
  <c r="B242" i="17"/>
  <c r="D211" i="17"/>
  <c r="F211" i="17" s="1"/>
  <c r="S207" i="17"/>
  <c r="V207" i="17" s="1"/>
  <c r="D222" i="17"/>
  <c r="B222" i="17"/>
  <c r="D189" i="17"/>
  <c r="S201" i="17"/>
  <c r="V201" i="17" s="1"/>
  <c r="E199" i="17"/>
  <c r="H199" i="17" s="1"/>
  <c r="J199" i="17" s="1"/>
  <c r="D194" i="17"/>
  <c r="E185" i="17"/>
  <c r="I185" i="17" s="1"/>
  <c r="E184" i="17"/>
  <c r="S183" i="17"/>
  <c r="V183" i="17" s="1"/>
  <c r="B183" i="17"/>
  <c r="E177" i="17"/>
  <c r="H177" i="17" s="1"/>
  <c r="J177" i="17" s="1"/>
  <c r="E176" i="17"/>
  <c r="S175" i="17"/>
  <c r="V175" i="17" s="1"/>
  <c r="B175" i="17"/>
  <c r="D167" i="17"/>
  <c r="S159" i="17"/>
  <c r="V159" i="17" s="1"/>
  <c r="S315" i="17"/>
  <c r="V315" i="17" s="1"/>
  <c r="E312" i="17"/>
  <c r="I312" i="17" s="1"/>
  <c r="E308" i="17"/>
  <c r="H308" i="17" s="1"/>
  <c r="J308" i="17" s="1"/>
  <c r="B307" i="17"/>
  <c r="B304" i="17"/>
  <c r="S299" i="17"/>
  <c r="V299" i="17" s="1"/>
  <c r="B299" i="17"/>
  <c r="S297" i="17"/>
  <c r="V297" i="17" s="1"/>
  <c r="E296" i="17"/>
  <c r="S279" i="17"/>
  <c r="V279" i="17" s="1"/>
  <c r="D362" i="17"/>
  <c r="B362" i="17"/>
  <c r="I344" i="17"/>
  <c r="H344" i="17"/>
  <c r="J344" i="17" s="1"/>
  <c r="E341" i="17"/>
  <c r="B341" i="17"/>
  <c r="B196" i="17"/>
  <c r="E179" i="17"/>
  <c r="I179" i="17" s="1"/>
  <c r="D314" i="17"/>
  <c r="D300" i="17"/>
  <c r="F300" i="17" s="1"/>
  <c r="E263" i="17"/>
  <c r="H263" i="17" s="1"/>
  <c r="J263" i="17" s="1"/>
  <c r="B263" i="17"/>
  <c r="E334" i="17"/>
  <c r="H334" i="17" s="1"/>
  <c r="J334" i="17" s="1"/>
  <c r="D334" i="17"/>
  <c r="B334" i="17"/>
  <c r="E330" i="17"/>
  <c r="H330" i="17" s="1"/>
  <c r="J330" i="17" s="1"/>
  <c r="D330" i="17"/>
  <c r="B330" i="17"/>
  <c r="D245" i="17"/>
  <c r="B245" i="17"/>
  <c r="D231" i="17"/>
  <c r="B231" i="17"/>
  <c r="E192" i="17"/>
  <c r="E187" i="17"/>
  <c r="I187" i="17" s="1"/>
  <c r="D202" i="17"/>
  <c r="D200" i="17"/>
  <c r="F200" i="17" s="1"/>
  <c r="E193" i="17"/>
  <c r="H193" i="17" s="1"/>
  <c r="J193" i="17" s="1"/>
  <c r="B192" i="17"/>
  <c r="D187" i="17"/>
  <c r="D185" i="17"/>
  <c r="D182" i="17"/>
  <c r="D179" i="17"/>
  <c r="D174" i="17"/>
  <c r="E171" i="17"/>
  <c r="I171" i="17" s="1"/>
  <c r="S170" i="17"/>
  <c r="V170" i="17" s="1"/>
  <c r="S167" i="17"/>
  <c r="V167" i="17" s="1"/>
  <c r="E163" i="17"/>
  <c r="I163" i="17" s="1"/>
  <c r="D161" i="17"/>
  <c r="D312" i="17"/>
  <c r="D310" i="17"/>
  <c r="E306" i="17"/>
  <c r="H306" i="17" s="1"/>
  <c r="J306" i="17" s="1"/>
  <c r="B306" i="17"/>
  <c r="E303" i="17"/>
  <c r="H303" i="17" s="1"/>
  <c r="J303" i="17" s="1"/>
  <c r="D303" i="17"/>
  <c r="S302" i="17"/>
  <c r="V302" i="17" s="1"/>
  <c r="E291" i="17"/>
  <c r="H291" i="17" s="1"/>
  <c r="J291" i="17" s="1"/>
  <c r="S290" i="17"/>
  <c r="V290" i="17" s="1"/>
  <c r="S281" i="17"/>
  <c r="V281" i="17" s="1"/>
  <c r="E278" i="17"/>
  <c r="H278" i="17" s="1"/>
  <c r="J278" i="17" s="1"/>
  <c r="E262" i="17"/>
  <c r="H262" i="17" s="1"/>
  <c r="J262" i="17" s="1"/>
  <c r="D241" i="17"/>
  <c r="F241" i="17" s="1"/>
  <c r="E229" i="17"/>
  <c r="I229" i="17" s="1"/>
  <c r="D229" i="17"/>
  <c r="B229" i="17"/>
  <c r="D213" i="17"/>
  <c r="B213" i="17"/>
  <c r="D364" i="17"/>
  <c r="B364" i="17"/>
  <c r="B258" i="17"/>
  <c r="D258" i="17"/>
  <c r="E258" i="17"/>
  <c r="I258" i="17" s="1"/>
  <c r="B200" i="17"/>
  <c r="E188" i="17"/>
  <c r="H188" i="17" s="1"/>
  <c r="J188" i="17" s="1"/>
  <c r="S187" i="17"/>
  <c r="V187" i="17" s="1"/>
  <c r="E181" i="17"/>
  <c r="H181" i="17" s="1"/>
  <c r="J181" i="17" s="1"/>
  <c r="E180" i="17"/>
  <c r="S179" i="17"/>
  <c r="V179" i="17" s="1"/>
  <c r="E173" i="17"/>
  <c r="H173" i="17" s="1"/>
  <c r="J173" i="17" s="1"/>
  <c r="S158" i="17"/>
  <c r="V158" i="17" s="1"/>
  <c r="E157" i="17"/>
  <c r="H157" i="17" s="1"/>
  <c r="J157" i="17" s="1"/>
  <c r="E298" i="17"/>
  <c r="H298" i="17" s="1"/>
  <c r="J298" i="17" s="1"/>
  <c r="B295" i="17"/>
  <c r="B274" i="17"/>
  <c r="E274" i="17"/>
  <c r="H274" i="17" s="1"/>
  <c r="J274" i="17" s="1"/>
  <c r="E270" i="17"/>
  <c r="H270" i="17" s="1"/>
  <c r="J270" i="17" s="1"/>
  <c r="I283" i="17"/>
  <c r="S202" i="17"/>
  <c r="V202" i="17" s="1"/>
  <c r="D198" i="17"/>
  <c r="D196" i="17"/>
  <c r="F196" i="17" s="1"/>
  <c r="E189" i="17"/>
  <c r="H189" i="17" s="1"/>
  <c r="J189" i="17" s="1"/>
  <c r="E172" i="17"/>
  <c r="I172" i="17" s="1"/>
  <c r="S171" i="17"/>
  <c r="V171" i="17" s="1"/>
  <c r="D164" i="17"/>
  <c r="S163" i="17"/>
  <c r="V163" i="17" s="1"/>
  <c r="E159" i="17"/>
  <c r="I159" i="17" s="1"/>
  <c r="E315" i="17"/>
  <c r="I315" i="17" s="1"/>
  <c r="S306" i="17"/>
  <c r="V306" i="17" s="1"/>
  <c r="B288" i="17"/>
  <c r="S280" i="17"/>
  <c r="V280" i="17" s="1"/>
  <c r="S367" i="17"/>
  <c r="V367" i="17" s="1"/>
  <c r="E336" i="17"/>
  <c r="H336" i="17" s="1"/>
  <c r="J336" i="17" s="1"/>
  <c r="D336" i="17"/>
  <c r="B336" i="17"/>
  <c r="E332" i="17"/>
  <c r="H332" i="17" s="1"/>
  <c r="J332" i="17" s="1"/>
  <c r="D332" i="17"/>
  <c r="B332" i="17"/>
  <c r="S261" i="17"/>
  <c r="V261" i="17" s="1"/>
  <c r="S239" i="17"/>
  <c r="V239" i="17" s="1"/>
  <c r="S237" i="17"/>
  <c r="V237" i="17" s="1"/>
  <c r="E217" i="17"/>
  <c r="H217" i="17" s="1"/>
  <c r="J217" i="17" s="1"/>
  <c r="E206" i="17"/>
  <c r="E357" i="17"/>
  <c r="S356" i="17"/>
  <c r="V356" i="17" s="1"/>
  <c r="E328" i="17"/>
  <c r="H328" i="17" s="1"/>
  <c r="J328" i="17" s="1"/>
  <c r="E324" i="17"/>
  <c r="H324" i="17" s="1"/>
  <c r="J324" i="17" s="1"/>
  <c r="D319" i="17"/>
  <c r="D260" i="17"/>
  <c r="S249" i="17"/>
  <c r="V249" i="17" s="1"/>
  <c r="B249" i="17"/>
  <c r="S242" i="17"/>
  <c r="V242" i="17" s="1"/>
  <c r="S231" i="17"/>
  <c r="V231" i="17" s="1"/>
  <c r="S229" i="17"/>
  <c r="V229" i="17" s="1"/>
  <c r="S224" i="17"/>
  <c r="V224" i="17" s="1"/>
  <c r="S216" i="17"/>
  <c r="V216" i="17" s="1"/>
  <c r="B211" i="17"/>
  <c r="S205" i="17"/>
  <c r="V205" i="17" s="1"/>
  <c r="B205" i="17"/>
  <c r="S364" i="17"/>
  <c r="V364" i="17" s="1"/>
  <c r="E360" i="17"/>
  <c r="E358" i="17"/>
  <c r="H358" i="17" s="1"/>
  <c r="J358" i="17" s="1"/>
  <c r="S342" i="17"/>
  <c r="V342" i="17" s="1"/>
  <c r="E339" i="17"/>
  <c r="H339" i="17" s="1"/>
  <c r="J339" i="17" s="1"/>
  <c r="S336" i="17"/>
  <c r="V336" i="17" s="1"/>
  <c r="S334" i="17"/>
  <c r="V334" i="17" s="1"/>
  <c r="S332" i="17"/>
  <c r="V332" i="17" s="1"/>
  <c r="S330" i="17"/>
  <c r="V330" i="17" s="1"/>
  <c r="B328" i="17"/>
  <c r="E292" i="17"/>
  <c r="I292" i="17" s="1"/>
  <c r="S291" i="17"/>
  <c r="V291" i="17" s="1"/>
  <c r="S289" i="17"/>
  <c r="V289" i="17" s="1"/>
  <c r="S282" i="17"/>
  <c r="V282" i="17" s="1"/>
  <c r="S277" i="17"/>
  <c r="V277" i="17" s="1"/>
  <c r="B260" i="17"/>
  <c r="S255" i="17"/>
  <c r="V255" i="17" s="1"/>
  <c r="B253" i="17"/>
  <c r="S247" i="17"/>
  <c r="V247" i="17" s="1"/>
  <c r="E246" i="17"/>
  <c r="H246" i="17" s="1"/>
  <c r="J246" i="17" s="1"/>
  <c r="E225" i="17"/>
  <c r="H225" i="17" s="1"/>
  <c r="J225" i="17" s="1"/>
  <c r="D223" i="17"/>
  <c r="F223" i="17" s="1"/>
  <c r="D219" i="17"/>
  <c r="D217" i="17"/>
  <c r="D206" i="17"/>
  <c r="E366" i="17"/>
  <c r="H366" i="17" s="1"/>
  <c r="J366" i="17" s="1"/>
  <c r="E355" i="17"/>
  <c r="H355" i="17" s="1"/>
  <c r="J355" i="17" s="1"/>
  <c r="D353" i="17"/>
  <c r="D339" i="17"/>
  <c r="D335" i="17"/>
  <c r="D333" i="17"/>
  <c r="D331" i="17"/>
  <c r="S326" i="17"/>
  <c r="V326" i="17" s="1"/>
  <c r="E322" i="17"/>
  <c r="S319" i="17"/>
  <c r="V319" i="17" s="1"/>
  <c r="D215" i="17"/>
  <c r="D341" i="17"/>
  <c r="E323" i="17"/>
  <c r="D320" i="17"/>
  <c r="S258" i="17"/>
  <c r="V258" i="17" s="1"/>
  <c r="S253" i="17"/>
  <c r="V253" i="17" s="1"/>
  <c r="E251" i="17"/>
  <c r="I251" i="17" s="1"/>
  <c r="E233" i="17"/>
  <c r="I233" i="17" s="1"/>
  <c r="B223" i="17"/>
  <c r="D221" i="17"/>
  <c r="E215" i="17"/>
  <c r="H215" i="17" s="1"/>
  <c r="J215" i="17" s="1"/>
  <c r="S214" i="17"/>
  <c r="V214" i="17" s="1"/>
  <c r="E210" i="17"/>
  <c r="I210" i="17" s="1"/>
  <c r="S206" i="17"/>
  <c r="V206" i="17" s="1"/>
  <c r="S366" i="17"/>
  <c r="V366" i="17" s="1"/>
  <c r="D349" i="17"/>
  <c r="F349" i="17" s="1"/>
  <c r="S347" i="17"/>
  <c r="V347" i="17" s="1"/>
  <c r="S345" i="17"/>
  <c r="V345" i="17" s="1"/>
  <c r="S322" i="17"/>
  <c r="V322" i="17" s="1"/>
  <c r="E321" i="17"/>
  <c r="I321" i="17" s="1"/>
  <c r="E290" i="17"/>
  <c r="I290" i="17" s="1"/>
  <c r="S288" i="17"/>
  <c r="V288" i="17" s="1"/>
  <c r="D286" i="17"/>
  <c r="E281" i="17"/>
  <c r="I281" i="17" s="1"/>
  <c r="E273" i="17"/>
  <c r="I273" i="17" s="1"/>
  <c r="D271" i="17"/>
  <c r="E269" i="17"/>
  <c r="I269" i="17" s="1"/>
  <c r="S263" i="17"/>
  <c r="V263" i="17" s="1"/>
  <c r="E261" i="17"/>
  <c r="I261" i="17" s="1"/>
  <c r="E250" i="17"/>
  <c r="H250" i="17" s="1"/>
  <c r="J250" i="17" s="1"/>
  <c r="S246" i="17"/>
  <c r="V246" i="17" s="1"/>
  <c r="E242" i="17"/>
  <c r="I242" i="17" s="1"/>
  <c r="D237" i="17"/>
  <c r="S223" i="17"/>
  <c r="V223" i="17" s="1"/>
  <c r="E222" i="17"/>
  <c r="I222" i="17" s="1"/>
  <c r="E218" i="17"/>
  <c r="I218" i="17" s="1"/>
  <c r="D346" i="17"/>
  <c r="S337" i="17"/>
  <c r="V337" i="17" s="1"/>
  <c r="S335" i="17"/>
  <c r="V335" i="17" s="1"/>
  <c r="S333" i="17"/>
  <c r="V333" i="17" s="1"/>
  <c r="S331" i="17"/>
  <c r="V331" i="17" s="1"/>
  <c r="E287" i="17"/>
  <c r="D354" i="17"/>
  <c r="D338" i="17"/>
  <c r="I254" i="17"/>
  <c r="E337" i="17"/>
  <c r="D317" i="17"/>
  <c r="F317" i="17" s="1"/>
  <c r="B366" i="17"/>
  <c r="D360" i="17"/>
  <c r="B358" i="17"/>
  <c r="D352" i="17"/>
  <c r="F352" i="17" s="1"/>
  <c r="B350" i="17"/>
  <c r="D344" i="17"/>
  <c r="F344" i="17" s="1"/>
  <c r="B342" i="17"/>
  <c r="D325" i="17"/>
  <c r="E325" i="17"/>
  <c r="E327" i="17"/>
  <c r="B360" i="17"/>
  <c r="B352" i="17"/>
  <c r="B344" i="17"/>
  <c r="E335" i="17"/>
  <c r="E333" i="17"/>
  <c r="E331" i="17"/>
  <c r="E329" i="17"/>
  <c r="E367" i="17"/>
  <c r="E362" i="17"/>
  <c r="E359" i="17"/>
  <c r="E354" i="17"/>
  <c r="E351" i="17"/>
  <c r="I350" i="17"/>
  <c r="E346" i="17"/>
  <c r="E343" i="17"/>
  <c r="E338" i="17"/>
  <c r="D321" i="17"/>
  <c r="E318" i="17"/>
  <c r="H266" i="17"/>
  <c r="J266" i="17" s="1"/>
  <c r="H249" i="17"/>
  <c r="J249" i="17" s="1"/>
  <c r="D328" i="17"/>
  <c r="E326" i="17"/>
  <c r="H299" i="17"/>
  <c r="J299" i="17" s="1"/>
  <c r="E364" i="17"/>
  <c r="E361" i="17"/>
  <c r="E356" i="17"/>
  <c r="E353" i="17"/>
  <c r="E348" i="17"/>
  <c r="I347" i="17"/>
  <c r="E345" i="17"/>
  <c r="E340" i="17"/>
  <c r="H317" i="17"/>
  <c r="J317" i="17" s="1"/>
  <c r="I317" i="17"/>
  <c r="E320" i="17"/>
  <c r="E316" i="17"/>
  <c r="D316" i="17"/>
  <c r="H313" i="17"/>
  <c r="J313" i="17" s="1"/>
  <c r="I313" i="17"/>
  <c r="I311" i="17"/>
  <c r="H311" i="17"/>
  <c r="J311" i="17" s="1"/>
  <c r="E314" i="17"/>
  <c r="E310" i="17"/>
  <c r="S308" i="17"/>
  <c r="V308" i="17" s="1"/>
  <c r="D305" i="17"/>
  <c r="B298" i="17"/>
  <c r="E294" i="17"/>
  <c r="S292" i="17"/>
  <c r="V292" i="17" s="1"/>
  <c r="D285" i="17"/>
  <c r="D282" i="17"/>
  <c r="D308" i="17"/>
  <c r="D292" i="17"/>
  <c r="D290" i="17"/>
  <c r="D272" i="17"/>
  <c r="E272" i="17"/>
  <c r="B272" i="17"/>
  <c r="B310" i="17"/>
  <c r="I309" i="17"/>
  <c r="I307" i="17"/>
  <c r="S304" i="17"/>
  <c r="V304" i="17" s="1"/>
  <c r="E304" i="17"/>
  <c r="D301" i="17"/>
  <c r="H300" i="17"/>
  <c r="J300" i="17" s="1"/>
  <c r="E295" i="17"/>
  <c r="B294" i="17"/>
  <c r="B290" i="17"/>
  <c r="E284" i="17"/>
  <c r="H279" i="17"/>
  <c r="J279" i="17" s="1"/>
  <c r="D276" i="17"/>
  <c r="F276" i="17" s="1"/>
  <c r="I276" i="17"/>
  <c r="D306" i="17"/>
  <c r="E297" i="17"/>
  <c r="E289" i="17"/>
  <c r="B281" i="17"/>
  <c r="D281" i="17"/>
  <c r="B265" i="17"/>
  <c r="D265" i="17"/>
  <c r="E265" i="17"/>
  <c r="E302" i="17"/>
  <c r="D297" i="17"/>
  <c r="D289" i="17"/>
  <c r="E286" i="17"/>
  <c r="E280" i="17"/>
  <c r="B280" i="17"/>
  <c r="H277" i="17"/>
  <c r="J277" i="17" s="1"/>
  <c r="I277" i="17"/>
  <c r="B273" i="17"/>
  <c r="D273" i="17"/>
  <c r="D309" i="17"/>
  <c r="B302" i="17"/>
  <c r="S296" i="17"/>
  <c r="V296" i="17" s="1"/>
  <c r="D293" i="17"/>
  <c r="E288" i="17"/>
  <c r="B286" i="17"/>
  <c r="B278" i="17"/>
  <c r="D278" i="17"/>
  <c r="B277" i="17"/>
  <c r="D277" i="17"/>
  <c r="F277" i="17" s="1"/>
  <c r="D267" i="17"/>
  <c r="E267" i="17"/>
  <c r="B267" i="17"/>
  <c r="E305" i="17"/>
  <c r="D298" i="17"/>
  <c r="E285" i="17"/>
  <c r="D212" i="17"/>
  <c r="E212" i="17"/>
  <c r="B212" i="17"/>
  <c r="B270" i="17"/>
  <c r="D270" i="17"/>
  <c r="B262" i="17"/>
  <c r="D262" i="17"/>
  <c r="D252" i="17"/>
  <c r="D250" i="17"/>
  <c r="E213" i="17"/>
  <c r="E253" i="17"/>
  <c r="D248" i="17"/>
  <c r="E247" i="17"/>
  <c r="E239" i="17"/>
  <c r="D220" i="17"/>
  <c r="E220" i="17"/>
  <c r="B220" i="17"/>
  <c r="D218" i="17"/>
  <c r="D275" i="17"/>
  <c r="E271" i="17"/>
  <c r="D269" i="17"/>
  <c r="E268" i="17"/>
  <c r="D261" i="17"/>
  <c r="E244" i="17"/>
  <c r="B244" i="17"/>
  <c r="D240" i="17"/>
  <c r="D263" i="17"/>
  <c r="E260" i="17"/>
  <c r="D251" i="17"/>
  <c r="E228" i="17"/>
  <c r="B228" i="17"/>
  <c r="D228" i="17"/>
  <c r="B271" i="17"/>
  <c r="B266" i="17"/>
  <c r="D266" i="17"/>
  <c r="F266" i="17" s="1"/>
  <c r="H241" i="17"/>
  <c r="J241" i="17" s="1"/>
  <c r="I241" i="17"/>
  <c r="E236" i="17"/>
  <c r="B236" i="17"/>
  <c r="D236" i="17"/>
  <c r="S265" i="17"/>
  <c r="V265" i="17" s="1"/>
  <c r="D259" i="17"/>
  <c r="B251" i="17"/>
  <c r="D246" i="17"/>
  <c r="E231" i="17"/>
  <c r="D257" i="17"/>
  <c r="E257" i="17"/>
  <c r="E255" i="17"/>
  <c r="D255" i="17"/>
  <c r="B237" i="17"/>
  <c r="D225" i="17"/>
  <c r="D224" i="17"/>
  <c r="E224" i="17"/>
  <c r="H205" i="17"/>
  <c r="J205" i="17" s="1"/>
  <c r="I205" i="17"/>
  <c r="S222" i="17"/>
  <c r="V222" i="17" s="1"/>
  <c r="H211" i="17"/>
  <c r="J211" i="17" s="1"/>
  <c r="S210" i="17"/>
  <c r="V210" i="17" s="1"/>
  <c r="E238" i="17"/>
  <c r="E230" i="17"/>
  <c r="E219" i="17"/>
  <c r="S218" i="17"/>
  <c r="V218" i="17" s="1"/>
  <c r="H214" i="17"/>
  <c r="J214" i="17" s="1"/>
  <c r="D243" i="17"/>
  <c r="D238" i="17"/>
  <c r="D235" i="17"/>
  <c r="D232" i="17"/>
  <c r="D230" i="17"/>
  <c r="D227" i="17"/>
  <c r="D208" i="17"/>
  <c r="E208" i="17"/>
  <c r="E259" i="17"/>
  <c r="E248" i="17"/>
  <c r="E245" i="17"/>
  <c r="E243" i="17"/>
  <c r="E240" i="17"/>
  <c r="E237" i="17"/>
  <c r="E235" i="17"/>
  <c r="E232" i="17"/>
  <c r="E227" i="17"/>
  <c r="D216" i="17"/>
  <c r="E216" i="17"/>
  <c r="B208" i="17"/>
  <c r="H209" i="17"/>
  <c r="J209" i="17" s="1"/>
  <c r="I209" i="17"/>
  <c r="D204" i="17"/>
  <c r="E204" i="17"/>
  <c r="I223" i="17"/>
  <c r="E207" i="17"/>
  <c r="E203" i="17"/>
  <c r="D203" i="17"/>
  <c r="I196" i="17"/>
  <c r="H196" i="17"/>
  <c r="J196" i="17" s="1"/>
  <c r="H197" i="17"/>
  <c r="J197" i="17" s="1"/>
  <c r="I197" i="17"/>
  <c r="H168" i="17"/>
  <c r="J168" i="17" s="1"/>
  <c r="I168" i="17"/>
  <c r="H201" i="17"/>
  <c r="J201" i="17" s="1"/>
  <c r="I201" i="17"/>
  <c r="H200" i="17"/>
  <c r="J200" i="17" s="1"/>
  <c r="I200" i="17"/>
  <c r="H165" i="17"/>
  <c r="J165" i="17" s="1"/>
  <c r="I165" i="17"/>
  <c r="D193" i="17"/>
  <c r="D181" i="17"/>
  <c r="D177" i="17"/>
  <c r="I175" i="17"/>
  <c r="E202" i="17"/>
  <c r="E198" i="17"/>
  <c r="H195" i="17"/>
  <c r="J195" i="17" s="1"/>
  <c r="E194" i="17"/>
  <c r="E190" i="17"/>
  <c r="E186" i="17"/>
  <c r="H183" i="17"/>
  <c r="J183" i="17" s="1"/>
  <c r="E182" i="17"/>
  <c r="E178" i="17"/>
  <c r="E174" i="17"/>
  <c r="E170" i="17"/>
  <c r="E166" i="17"/>
  <c r="E162" i="17"/>
  <c r="E158" i="17"/>
  <c r="E164" i="17"/>
  <c r="E160" i="17"/>
  <c r="E156" i="17"/>
  <c r="D160" i="17"/>
  <c r="D156" i="17"/>
  <c r="F197" i="17" l="1"/>
  <c r="F301" i="17"/>
  <c r="F322" i="17"/>
  <c r="I301" i="17"/>
  <c r="F221" i="17"/>
  <c r="F319" i="17"/>
  <c r="F162" i="17"/>
  <c r="F309" i="17"/>
  <c r="F284" i="17"/>
  <c r="I226" i="17"/>
  <c r="I161" i="17"/>
  <c r="F226" i="17"/>
  <c r="F275" i="17"/>
  <c r="I275" i="17"/>
  <c r="H319" i="17"/>
  <c r="J319" i="17" s="1"/>
  <c r="F283" i="17"/>
  <c r="I221" i="17"/>
  <c r="F357" i="17"/>
  <c r="F161" i="17"/>
  <c r="F282" i="17"/>
  <c r="I282" i="17"/>
  <c r="F359" i="17"/>
  <c r="F191" i="17"/>
  <c r="F365" i="17"/>
  <c r="I365" i="17"/>
  <c r="F287" i="17"/>
  <c r="F296" i="17"/>
  <c r="F170" i="17"/>
  <c r="F184" i="17"/>
  <c r="I363" i="17"/>
  <c r="F351" i="17"/>
  <c r="F326" i="17"/>
  <c r="I169" i="17"/>
  <c r="F363" i="17"/>
  <c r="F280" i="17"/>
  <c r="F176" i="17"/>
  <c r="I191" i="17"/>
  <c r="F256" i="17"/>
  <c r="F180" i="17"/>
  <c r="F361" i="17"/>
  <c r="F323" i="17"/>
  <c r="F234" i="17"/>
  <c r="F244" i="17"/>
  <c r="F186" i="17"/>
  <c r="I256" i="17"/>
  <c r="H233" i="17"/>
  <c r="J233" i="17" s="1"/>
  <c r="I293" i="17"/>
  <c r="F293" i="17"/>
  <c r="H312" i="17"/>
  <c r="J312" i="17" s="1"/>
  <c r="I252" i="17"/>
  <c r="H185" i="17"/>
  <c r="J185" i="17" s="1"/>
  <c r="H281" i="17"/>
  <c r="J281" i="17" s="1"/>
  <c r="F252" i="17"/>
  <c r="I184" i="17"/>
  <c r="F169" i="17"/>
  <c r="I234" i="17"/>
  <c r="H234" i="17"/>
  <c r="J234" i="17" s="1"/>
  <c r="I334" i="17"/>
  <c r="F167" i="17"/>
  <c r="I296" i="17"/>
  <c r="H167" i="17"/>
  <c r="J167" i="17" s="1"/>
  <c r="F166" i="17"/>
  <c r="F329" i="17"/>
  <c r="F288" i="17"/>
  <c r="F178" i="17"/>
  <c r="F202" i="17"/>
  <c r="F345" i="17"/>
  <c r="F177" i="17"/>
  <c r="H187" i="17"/>
  <c r="J187" i="17" s="1"/>
  <c r="F185" i="17"/>
  <c r="I308" i="17"/>
  <c r="F312" i="17"/>
  <c r="F308" i="17"/>
  <c r="F188" i="17"/>
  <c r="F314" i="17"/>
  <c r="F356" i="17"/>
  <c r="F302" i="17"/>
  <c r="F338" i="17"/>
  <c r="F198" i="17"/>
  <c r="F260" i="17"/>
  <c r="F253" i="17"/>
  <c r="F318" i="17"/>
  <c r="F294" i="17"/>
  <c r="F192" i="17"/>
  <c r="F213" i="17"/>
  <c r="F229" i="17"/>
  <c r="F271" i="17"/>
  <c r="F335" i="17"/>
  <c r="F206" i="17"/>
  <c r="F251" i="17"/>
  <c r="H251" i="17"/>
  <c r="J251" i="17" s="1"/>
  <c r="I180" i="17"/>
  <c r="I176" i="17"/>
  <c r="H176" i="17"/>
  <c r="J176" i="17" s="1"/>
  <c r="I189" i="17"/>
  <c r="I181" i="17"/>
  <c r="F278" i="17"/>
  <c r="I306" i="17"/>
  <c r="F355" i="17"/>
  <c r="I199" i="17"/>
  <c r="F217" i="17"/>
  <c r="F173" i="17"/>
  <c r="H171" i="17"/>
  <c r="J171" i="17" s="1"/>
  <c r="I250" i="17"/>
  <c r="I303" i="17"/>
  <c r="I192" i="17"/>
  <c r="F303" i="17"/>
  <c r="I215" i="17"/>
  <c r="F225" i="17"/>
  <c r="F215" i="17"/>
  <c r="I225" i="17"/>
  <c r="F171" i="17"/>
  <c r="F262" i="17"/>
  <c r="I262" i="17"/>
  <c r="F199" i="17"/>
  <c r="F218" i="17"/>
  <c r="I339" i="17"/>
  <c r="F270" i="17"/>
  <c r="H179" i="17"/>
  <c r="J179" i="17" s="1"/>
  <c r="H222" i="17"/>
  <c r="J222" i="17" s="1"/>
  <c r="I270" i="17"/>
  <c r="I336" i="17"/>
  <c r="H323" i="17"/>
  <c r="J323" i="17" s="1"/>
  <c r="I324" i="17"/>
  <c r="H321" i="17"/>
  <c r="J321" i="17" s="1"/>
  <c r="I287" i="17"/>
  <c r="I355" i="17"/>
  <c r="H287" i="17"/>
  <c r="J287" i="17" s="1"/>
  <c r="F210" i="17"/>
  <c r="F250" i="17"/>
  <c r="I291" i="17"/>
  <c r="H184" i="17"/>
  <c r="J184" i="17" s="1"/>
  <c r="F273" i="17"/>
  <c r="F306" i="17"/>
  <c r="H273" i="17"/>
  <c r="J273" i="17" s="1"/>
  <c r="F328" i="17"/>
  <c r="I366" i="17"/>
  <c r="I323" i="17"/>
  <c r="F315" i="17"/>
  <c r="I193" i="17"/>
  <c r="H180" i="17"/>
  <c r="J180" i="17" s="1"/>
  <c r="H258" i="17"/>
  <c r="J258" i="17" s="1"/>
  <c r="I217" i="17"/>
  <c r="I330" i="17"/>
  <c r="F193" i="17"/>
  <c r="I342" i="17"/>
  <c r="F189" i="17"/>
  <c r="H159" i="17"/>
  <c r="J159" i="17" s="1"/>
  <c r="I328" i="17"/>
  <c r="F172" i="17"/>
  <c r="I173" i="17"/>
  <c r="I298" i="17"/>
  <c r="H292" i="17"/>
  <c r="J292" i="17" s="1"/>
  <c r="H163" i="17"/>
  <c r="J163" i="17" s="1"/>
  <c r="H172" i="17"/>
  <c r="J172" i="17" s="1"/>
  <c r="F163" i="17"/>
  <c r="F258" i="17"/>
  <c r="H192" i="17"/>
  <c r="J192" i="17" s="1"/>
  <c r="F246" i="17"/>
  <c r="I332" i="17"/>
  <c r="F339" i="17"/>
  <c r="F332" i="17"/>
  <c r="F181" i="17"/>
  <c r="I188" i="17"/>
  <c r="H229" i="17"/>
  <c r="J229" i="17" s="1"/>
  <c r="F292" i="17"/>
  <c r="H290" i="17"/>
  <c r="J290" i="17" s="1"/>
  <c r="I358" i="17"/>
  <c r="F264" i="17"/>
  <c r="H264" i="17"/>
  <c r="J264" i="17" s="1"/>
  <c r="I278" i="17"/>
  <c r="H296" i="17"/>
  <c r="J296" i="17" s="1"/>
  <c r="H315" i="17"/>
  <c r="J315" i="17" s="1"/>
  <c r="I246" i="17"/>
  <c r="F187" i="17"/>
  <c r="I177" i="17"/>
  <c r="H210" i="17"/>
  <c r="J210" i="17" s="1"/>
  <c r="I263" i="17"/>
  <c r="I322" i="17"/>
  <c r="F341" i="17"/>
  <c r="F330" i="17"/>
  <c r="I274" i="17"/>
  <c r="I157" i="17"/>
  <c r="F255" i="17"/>
  <c r="F263" i="17"/>
  <c r="F360" i="17"/>
  <c r="H322" i="17"/>
  <c r="J322" i="17" s="1"/>
  <c r="F157" i="17"/>
  <c r="F333" i="17"/>
  <c r="F257" i="17"/>
  <c r="F267" i="17"/>
  <c r="F281" i="17"/>
  <c r="F159" i="17"/>
  <c r="F316" i="17"/>
  <c r="F321" i="17"/>
  <c r="F346" i="17"/>
  <c r="F336" i="17"/>
  <c r="H341" i="17"/>
  <c r="J341" i="17" s="1"/>
  <c r="I341" i="17"/>
  <c r="F233" i="17"/>
  <c r="F261" i="17"/>
  <c r="H269" i="17"/>
  <c r="J269" i="17" s="1"/>
  <c r="H242" i="17"/>
  <c r="J242" i="17" s="1"/>
  <c r="F298" i="17"/>
  <c r="F342" i="17"/>
  <c r="I360" i="17"/>
  <c r="H360" i="17"/>
  <c r="J360" i="17" s="1"/>
  <c r="F324" i="17"/>
  <c r="F242" i="17"/>
  <c r="H357" i="17"/>
  <c r="J357" i="17" s="1"/>
  <c r="I357" i="17"/>
  <c r="F216" i="17"/>
  <c r="F290" i="17"/>
  <c r="H218" i="17"/>
  <c r="J218" i="17" s="1"/>
  <c r="F366" i="17"/>
  <c r="F358" i="17"/>
  <c r="F269" i="17"/>
  <c r="F310" i="17"/>
  <c r="H261" i="17"/>
  <c r="J261" i="17" s="1"/>
  <c r="F222" i="17"/>
  <c r="I206" i="17"/>
  <c r="H206" i="17"/>
  <c r="J206" i="17" s="1"/>
  <c r="F274" i="17"/>
  <c r="F179" i="17"/>
  <c r="F334" i="17"/>
  <c r="F291" i="17"/>
  <c r="H331" i="17"/>
  <c r="J331" i="17" s="1"/>
  <c r="I331" i="17"/>
  <c r="H337" i="17"/>
  <c r="J337" i="17" s="1"/>
  <c r="I337" i="17"/>
  <c r="F208" i="17"/>
  <c r="F265" i="17"/>
  <c r="H316" i="17"/>
  <c r="J316" i="17" s="1"/>
  <c r="I316" i="17"/>
  <c r="H348" i="17"/>
  <c r="J348" i="17" s="1"/>
  <c r="I348" i="17"/>
  <c r="H343" i="17"/>
  <c r="J343" i="17" s="1"/>
  <c r="I343" i="17"/>
  <c r="H354" i="17"/>
  <c r="J354" i="17" s="1"/>
  <c r="I354" i="17"/>
  <c r="H327" i="17"/>
  <c r="J327" i="17" s="1"/>
  <c r="F327" i="17"/>
  <c r="I327" i="17"/>
  <c r="F289" i="17"/>
  <c r="H333" i="17"/>
  <c r="J333" i="17" s="1"/>
  <c r="I333" i="17"/>
  <c r="F354" i="17"/>
  <c r="F343" i="17"/>
  <c r="H367" i="17"/>
  <c r="J367" i="17" s="1"/>
  <c r="I367" i="17"/>
  <c r="H320" i="17"/>
  <c r="J320" i="17" s="1"/>
  <c r="I320" i="17"/>
  <c r="H325" i="17"/>
  <c r="J325" i="17" s="1"/>
  <c r="I325" i="17"/>
  <c r="F337" i="17"/>
  <c r="F230" i="17"/>
  <c r="F236" i="17"/>
  <c r="H340" i="17"/>
  <c r="J340" i="17" s="1"/>
  <c r="I340" i="17"/>
  <c r="H335" i="17"/>
  <c r="J335" i="17" s="1"/>
  <c r="I335" i="17"/>
  <c r="F320" i="17"/>
  <c r="F340" i="17"/>
  <c r="H318" i="17"/>
  <c r="J318" i="17" s="1"/>
  <c r="I318" i="17"/>
  <c r="H346" i="17"/>
  <c r="J346" i="17" s="1"/>
  <c r="I346" i="17"/>
  <c r="H362" i="17"/>
  <c r="J362" i="17" s="1"/>
  <c r="I362" i="17"/>
  <c r="H364" i="17"/>
  <c r="J364" i="17" s="1"/>
  <c r="I364" i="17"/>
  <c r="H345" i="17"/>
  <c r="J345" i="17" s="1"/>
  <c r="I345" i="17"/>
  <c r="H356" i="17"/>
  <c r="J356" i="17" s="1"/>
  <c r="I356" i="17"/>
  <c r="H338" i="17"/>
  <c r="J338" i="17" s="1"/>
  <c r="I338" i="17"/>
  <c r="H351" i="17"/>
  <c r="J351" i="17" s="1"/>
  <c r="I351" i="17"/>
  <c r="H329" i="17"/>
  <c r="J329" i="17" s="1"/>
  <c r="I329" i="17"/>
  <c r="F367" i="17"/>
  <c r="H361" i="17"/>
  <c r="J361" i="17" s="1"/>
  <c r="I361" i="17"/>
  <c r="H353" i="17"/>
  <c r="J353" i="17" s="1"/>
  <c r="I353" i="17"/>
  <c r="H359" i="17"/>
  <c r="J359" i="17" s="1"/>
  <c r="I359" i="17"/>
  <c r="F364" i="17"/>
  <c r="F353" i="17"/>
  <c r="H326" i="17"/>
  <c r="J326" i="17" s="1"/>
  <c r="I326" i="17"/>
  <c r="F325" i="17"/>
  <c r="F348" i="17"/>
  <c r="F331" i="17"/>
  <c r="F362" i="17"/>
  <c r="H204" i="17"/>
  <c r="J204" i="17" s="1"/>
  <c r="I204" i="17"/>
  <c r="H232" i="17"/>
  <c r="J232" i="17" s="1"/>
  <c r="I232" i="17"/>
  <c r="H245" i="17"/>
  <c r="J245" i="17" s="1"/>
  <c r="I245" i="17"/>
  <c r="H231" i="17"/>
  <c r="J231" i="17" s="1"/>
  <c r="I231" i="17"/>
  <c r="H239" i="17"/>
  <c r="J239" i="17" s="1"/>
  <c r="I239" i="17"/>
  <c r="H212" i="17"/>
  <c r="J212" i="17" s="1"/>
  <c r="I212" i="17"/>
  <c r="H305" i="17"/>
  <c r="J305" i="17" s="1"/>
  <c r="I305" i="17"/>
  <c r="H286" i="17"/>
  <c r="J286" i="17" s="1"/>
  <c r="I286" i="17"/>
  <c r="I304" i="17"/>
  <c r="H304" i="17"/>
  <c r="J304" i="17" s="1"/>
  <c r="H203" i="17"/>
  <c r="J203" i="17" s="1"/>
  <c r="I203" i="17"/>
  <c r="F204" i="17"/>
  <c r="H248" i="17"/>
  <c r="J248" i="17" s="1"/>
  <c r="I248" i="17"/>
  <c r="F259" i="17"/>
  <c r="F231" i="17"/>
  <c r="F240" i="17"/>
  <c r="F212" i="17"/>
  <c r="H297" i="17"/>
  <c r="J297" i="17" s="1"/>
  <c r="I297" i="17"/>
  <c r="F285" i="17"/>
  <c r="F305" i="17"/>
  <c r="H207" i="17"/>
  <c r="J207" i="17" s="1"/>
  <c r="I207" i="17"/>
  <c r="F232" i="17"/>
  <c r="I255" i="17"/>
  <c r="H255" i="17"/>
  <c r="J255" i="17" s="1"/>
  <c r="F228" i="17"/>
  <c r="H247" i="17"/>
  <c r="J247" i="17" s="1"/>
  <c r="I247" i="17"/>
  <c r="H272" i="17"/>
  <c r="J272" i="17" s="1"/>
  <c r="I272" i="17"/>
  <c r="H235" i="17"/>
  <c r="J235" i="17" s="1"/>
  <c r="I235" i="17"/>
  <c r="H259" i="17"/>
  <c r="J259" i="17" s="1"/>
  <c r="I259" i="17"/>
  <c r="F235" i="17"/>
  <c r="I238" i="17"/>
  <c r="H238" i="17"/>
  <c r="J238" i="17" s="1"/>
  <c r="H257" i="17"/>
  <c r="J257" i="17" s="1"/>
  <c r="I257" i="17"/>
  <c r="I268" i="17"/>
  <c r="H268" i="17"/>
  <c r="J268" i="17" s="1"/>
  <c r="H220" i="17"/>
  <c r="J220" i="17" s="1"/>
  <c r="I220" i="17"/>
  <c r="F248" i="17"/>
  <c r="H267" i="17"/>
  <c r="J267" i="17" s="1"/>
  <c r="I267" i="17"/>
  <c r="F297" i="17"/>
  <c r="H295" i="17"/>
  <c r="J295" i="17" s="1"/>
  <c r="I295" i="17"/>
  <c r="F272" i="17"/>
  <c r="H237" i="17"/>
  <c r="J237" i="17" s="1"/>
  <c r="I237" i="17"/>
  <c r="H219" i="17"/>
  <c r="J219" i="17" s="1"/>
  <c r="I219" i="17"/>
  <c r="F219" i="17"/>
  <c r="F245" i="17"/>
  <c r="H228" i="17"/>
  <c r="J228" i="17" s="1"/>
  <c r="I228" i="17"/>
  <c r="I260" i="17"/>
  <c r="H260" i="17"/>
  <c r="J260" i="17" s="1"/>
  <c r="H244" i="17"/>
  <c r="J244" i="17" s="1"/>
  <c r="I244" i="17"/>
  <c r="F220" i="17"/>
  <c r="F239" i="17"/>
  <c r="H302" i="17"/>
  <c r="J302" i="17" s="1"/>
  <c r="I302" i="17"/>
  <c r="I284" i="17"/>
  <c r="H284" i="17"/>
  <c r="J284" i="17" s="1"/>
  <c r="H310" i="17"/>
  <c r="J310" i="17" s="1"/>
  <c r="I310" i="17"/>
  <c r="F286" i="17"/>
  <c r="H240" i="17"/>
  <c r="J240" i="17" s="1"/>
  <c r="I240" i="17"/>
  <c r="H208" i="17"/>
  <c r="J208" i="17" s="1"/>
  <c r="I208" i="17"/>
  <c r="F207" i="17"/>
  <c r="H224" i="17"/>
  <c r="J224" i="17" s="1"/>
  <c r="I224" i="17"/>
  <c r="I271" i="17"/>
  <c r="H271" i="17"/>
  <c r="J271" i="17" s="1"/>
  <c r="H253" i="17"/>
  <c r="J253" i="17" s="1"/>
  <c r="I253" i="17"/>
  <c r="F247" i="17"/>
  <c r="H285" i="17"/>
  <c r="J285" i="17" s="1"/>
  <c r="I285" i="17"/>
  <c r="H294" i="17"/>
  <c r="J294" i="17" s="1"/>
  <c r="I294" i="17"/>
  <c r="H314" i="17"/>
  <c r="J314" i="17" s="1"/>
  <c r="I314" i="17"/>
  <c r="H216" i="17"/>
  <c r="J216" i="17" s="1"/>
  <c r="I216" i="17"/>
  <c r="F227" i="17"/>
  <c r="F238" i="17"/>
  <c r="F224" i="17"/>
  <c r="H236" i="17"/>
  <c r="J236" i="17" s="1"/>
  <c r="I236" i="17"/>
  <c r="I280" i="17"/>
  <c r="H280" i="17"/>
  <c r="J280" i="17" s="1"/>
  <c r="F203" i="17"/>
  <c r="H227" i="17"/>
  <c r="J227" i="17" s="1"/>
  <c r="I227" i="17"/>
  <c r="H243" i="17"/>
  <c r="J243" i="17" s="1"/>
  <c r="I243" i="17"/>
  <c r="F243" i="17"/>
  <c r="I230" i="17"/>
  <c r="H230" i="17"/>
  <c r="J230" i="17" s="1"/>
  <c r="F268" i="17"/>
  <c r="F237" i="17"/>
  <c r="H213" i="17"/>
  <c r="J213" i="17" s="1"/>
  <c r="I213" i="17"/>
  <c r="I288" i="17"/>
  <c r="H288" i="17"/>
  <c r="J288" i="17" s="1"/>
  <c r="I265" i="17"/>
  <c r="H265" i="17"/>
  <c r="J265" i="17" s="1"/>
  <c r="H289" i="17"/>
  <c r="J289" i="17" s="1"/>
  <c r="I289" i="17"/>
  <c r="F295" i="17"/>
  <c r="F304" i="17"/>
  <c r="I156" i="17"/>
  <c r="H156" i="17"/>
  <c r="J156" i="17" s="1"/>
  <c r="H158" i="17"/>
  <c r="J158" i="17" s="1"/>
  <c r="I158" i="17"/>
  <c r="H194" i="17"/>
  <c r="J194" i="17" s="1"/>
  <c r="I194" i="17"/>
  <c r="F194" i="17"/>
  <c r="H160" i="17"/>
  <c r="J160" i="17" s="1"/>
  <c r="I160" i="17"/>
  <c r="H174" i="17"/>
  <c r="J174" i="17" s="1"/>
  <c r="I174" i="17"/>
  <c r="H178" i="17"/>
  <c r="J178" i="17" s="1"/>
  <c r="I178" i="17"/>
  <c r="H164" i="17"/>
  <c r="J164" i="17" s="1"/>
  <c r="I164" i="17"/>
  <c r="H198" i="17"/>
  <c r="J198" i="17" s="1"/>
  <c r="I198" i="17"/>
  <c r="F158" i="17"/>
  <c r="H170" i="17"/>
  <c r="J170" i="17" s="1"/>
  <c r="I170" i="17"/>
  <c r="F156" i="17"/>
  <c r="H182" i="17"/>
  <c r="J182" i="17" s="1"/>
  <c r="I182" i="17"/>
  <c r="H202" i="17"/>
  <c r="J202" i="17" s="1"/>
  <c r="I202" i="17"/>
  <c r="F182" i="17"/>
  <c r="H190" i="17"/>
  <c r="J190" i="17" s="1"/>
  <c r="I190" i="17"/>
  <c r="H162" i="17"/>
  <c r="J162" i="17" s="1"/>
  <c r="I162" i="17"/>
  <c r="H166" i="17"/>
  <c r="J166" i="17" s="1"/>
  <c r="I166" i="17"/>
  <c r="F174" i="17"/>
  <c r="F160" i="17"/>
  <c r="H186" i="17"/>
  <c r="J186" i="17" s="1"/>
  <c r="I186" i="17"/>
  <c r="F164" i="17"/>
  <c r="F190" i="17"/>
  <c r="L221" i="27"/>
  <c r="M221" i="27" s="1"/>
  <c r="L65" i="27"/>
  <c r="M65" i="27" s="1"/>
  <c r="O675" i="27" s="1"/>
  <c r="L197" i="27"/>
  <c r="M197" i="27" s="1"/>
  <c r="O752" i="27" s="1"/>
  <c r="L196" i="27"/>
  <c r="M196" i="27" s="1"/>
  <c r="O751" i="27" s="1"/>
  <c r="L195" i="27"/>
  <c r="M195" i="27" s="1"/>
  <c r="O750" i="27" s="1"/>
  <c r="L194" i="27"/>
  <c r="M194" i="27" s="1"/>
  <c r="O749" i="27" s="1"/>
  <c r="L193" i="27"/>
  <c r="M193" i="27" s="1"/>
  <c r="O748" i="27" s="1"/>
  <c r="L192" i="27"/>
  <c r="M192" i="27" s="1"/>
  <c r="O747" i="27" s="1"/>
  <c r="L64" i="27"/>
  <c r="M64" i="27" s="1"/>
  <c r="O674" i="27" s="1"/>
  <c r="L191" i="27"/>
  <c r="M191" i="27" s="1"/>
  <c r="L190" i="27"/>
  <c r="M190" i="27" s="1"/>
  <c r="O746" i="27" s="1"/>
  <c r="L189" i="27"/>
  <c r="M189" i="27" s="1"/>
  <c r="L188" i="27"/>
  <c r="M188" i="27" s="1"/>
  <c r="O249" i="27" s="1"/>
  <c r="L187" i="27"/>
  <c r="M187" i="27" s="1"/>
  <c r="O248" i="27" s="1"/>
  <c r="L186" i="27"/>
  <c r="M186" i="27" s="1"/>
  <c r="O247" i="27" s="1"/>
  <c r="L185" i="27"/>
  <c r="M185" i="27" s="1"/>
  <c r="O246" i="27" s="1"/>
  <c r="L220" i="27"/>
  <c r="M220" i="27" s="1"/>
  <c r="L184" i="27"/>
  <c r="M184" i="27" s="1"/>
  <c r="O245" i="27" s="1"/>
  <c r="L183" i="27"/>
  <c r="M183" i="27" s="1"/>
  <c r="O244" i="27" s="1"/>
  <c r="L182" i="27"/>
  <c r="M182" i="27" s="1"/>
  <c r="O243" i="27" s="1"/>
  <c r="L181" i="27"/>
  <c r="M181" i="27" s="1"/>
  <c r="O242" i="27" s="1"/>
  <c r="L180" i="27"/>
  <c r="M180" i="27" s="1"/>
  <c r="O241" i="27" s="1"/>
  <c r="L179" i="27"/>
  <c r="M179" i="27" s="1"/>
  <c r="O240" i="27" s="1"/>
  <c r="L178" i="27"/>
  <c r="M178" i="27" s="1"/>
  <c r="O239" i="27" s="1"/>
  <c r="L177" i="27"/>
  <c r="M177" i="27" s="1"/>
  <c r="O238" i="27" s="1"/>
  <c r="L166" i="27"/>
  <c r="M166" i="27" s="1"/>
  <c r="O741" i="27" s="1"/>
  <c r="L165" i="27"/>
  <c r="M165" i="27" s="1"/>
  <c r="L219" i="27"/>
  <c r="M219" i="27" s="1"/>
  <c r="L218" i="27"/>
  <c r="M218" i="27" s="1"/>
  <c r="L217" i="27"/>
  <c r="M217" i="27" s="1"/>
  <c r="L176" i="27"/>
  <c r="M176" i="27" s="1"/>
  <c r="O237" i="27" s="1"/>
  <c r="L175" i="27"/>
  <c r="M175" i="27" s="1"/>
  <c r="O236" i="27" s="1"/>
  <c r="L216" i="27"/>
  <c r="M216" i="27" s="1"/>
  <c r="L215" i="27"/>
  <c r="M215" i="27" s="1"/>
  <c r="L214" i="27"/>
  <c r="M214" i="27" s="1"/>
  <c r="L213" i="27"/>
  <c r="M213" i="27" s="1"/>
  <c r="O764" i="27" s="1"/>
  <c r="L212" i="27"/>
  <c r="M212" i="27" s="1"/>
  <c r="O763" i="27" s="1"/>
  <c r="L211" i="27"/>
  <c r="M211" i="27" s="1"/>
  <c r="O762" i="27" s="1"/>
  <c r="L210" i="27"/>
  <c r="M210" i="27" s="1"/>
  <c r="O761" i="27" s="1"/>
  <c r="L164" i="27"/>
  <c r="M164" i="27" s="1"/>
  <c r="O739" i="27" s="1"/>
  <c r="L163" i="27"/>
  <c r="M163" i="27" s="1"/>
  <c r="O738" i="27" s="1"/>
  <c r="L162" i="27"/>
  <c r="M162" i="27" s="1"/>
  <c r="O737" i="27" s="1"/>
  <c r="L161" i="27"/>
  <c r="M161" i="27" s="1"/>
  <c r="O736" i="27" s="1"/>
  <c r="L209" i="27"/>
  <c r="M209" i="27" s="1"/>
  <c r="O760" i="27" s="1"/>
  <c r="L160" i="27"/>
  <c r="M160" i="27" s="1"/>
  <c r="O735" i="27" s="1"/>
  <c r="L174" i="27"/>
  <c r="M174" i="27" s="1"/>
  <c r="O745" i="27" s="1"/>
  <c r="L173" i="27"/>
  <c r="M173" i="27" s="1"/>
  <c r="O235" i="27" s="1"/>
  <c r="L159" i="27"/>
  <c r="M159" i="27" s="1"/>
  <c r="O734" i="27" s="1"/>
  <c r="L158" i="27"/>
  <c r="M158" i="27" s="1"/>
  <c r="O733" i="27" s="1"/>
  <c r="L208" i="27"/>
  <c r="M208" i="27" s="1"/>
  <c r="O759" i="27" s="1"/>
  <c r="L172" i="27"/>
  <c r="M172" i="27" s="1"/>
  <c r="L157" i="27"/>
  <c r="M157" i="27" s="1"/>
  <c r="O732" i="27" s="1"/>
  <c r="L156" i="27"/>
  <c r="M156" i="27" s="1"/>
  <c r="O731" i="27" s="1"/>
  <c r="L171" i="27"/>
  <c r="M171" i="27" s="1"/>
  <c r="L114" i="27"/>
  <c r="M114" i="27" s="1"/>
  <c r="O704" i="27" s="1"/>
  <c r="L207" i="27"/>
  <c r="M207" i="27" s="1"/>
  <c r="O758" i="27" s="1"/>
  <c r="L113" i="27"/>
  <c r="M113" i="27" s="1"/>
  <c r="O703" i="27" s="1"/>
  <c r="L206" i="27"/>
  <c r="M206" i="27" s="1"/>
  <c r="O757" i="27" s="1"/>
  <c r="L205" i="27"/>
  <c r="M205" i="27" s="1"/>
  <c r="O252" i="27" s="1"/>
  <c r="L204" i="27"/>
  <c r="M204" i="27" s="1"/>
  <c r="O756" i="27" s="1"/>
  <c r="L198" i="27"/>
  <c r="M198" i="27" s="1"/>
  <c r="O753" i="27" s="1"/>
  <c r="L203" i="27"/>
  <c r="M203" i="27" s="1"/>
  <c r="O251" i="27" s="1"/>
  <c r="L202" i="27"/>
  <c r="M202" i="27" s="1"/>
  <c r="L201" i="27"/>
  <c r="M201" i="27" s="1"/>
  <c r="O250" i="27" s="1"/>
  <c r="L200" i="27"/>
  <c r="M200" i="27" s="1"/>
  <c r="O755" i="27" s="1"/>
  <c r="L199" i="27"/>
  <c r="M199" i="27" s="1"/>
  <c r="O754" i="27" s="1"/>
  <c r="L112" i="27"/>
  <c r="M112" i="27" s="1"/>
  <c r="O702" i="27" s="1"/>
  <c r="L141" i="27"/>
  <c r="M141" i="27" s="1"/>
  <c r="O718" i="27" s="1"/>
  <c r="L140" i="27"/>
  <c r="M140" i="27" s="1"/>
  <c r="O717" i="27" s="1"/>
  <c r="L111" i="27"/>
  <c r="M111" i="27" s="1"/>
  <c r="O701" i="27" s="1"/>
  <c r="L110" i="27"/>
  <c r="M110" i="27" s="1"/>
  <c r="O223" i="27" s="1"/>
  <c r="L109" i="27"/>
  <c r="M109" i="27" s="1"/>
  <c r="O222" i="27" s="1"/>
  <c r="L108" i="27"/>
  <c r="M108" i="27" s="1"/>
  <c r="L107" i="27"/>
  <c r="M107" i="27" s="1"/>
  <c r="O700" i="27" s="1"/>
  <c r="L139" i="27"/>
  <c r="M139" i="27" s="1"/>
  <c r="O716" i="27" s="1"/>
  <c r="L138" i="27"/>
  <c r="M138" i="27" s="1"/>
  <c r="O715" i="27" s="1"/>
  <c r="L106" i="27"/>
  <c r="M106" i="27" s="1"/>
  <c r="O699" i="27" s="1"/>
  <c r="L137" i="27"/>
  <c r="M137" i="27" s="1"/>
  <c r="O714" i="27" s="1"/>
  <c r="L105" i="27"/>
  <c r="M105" i="27" s="1"/>
  <c r="O698" i="27" s="1"/>
  <c r="L136" i="27"/>
  <c r="M136" i="27" s="1"/>
  <c r="O713" i="27" s="1"/>
  <c r="L104" i="27"/>
  <c r="M104" i="27" s="1"/>
  <c r="O697" i="27" s="1"/>
  <c r="L103" i="27"/>
  <c r="M103" i="27" s="1"/>
  <c r="O696" i="27" s="1"/>
  <c r="L142" i="27"/>
  <c r="M142" i="27" s="1"/>
  <c r="O719" i="27" s="1"/>
  <c r="L102" i="27"/>
  <c r="M102" i="27" s="1"/>
  <c r="O695" i="27" s="1"/>
  <c r="L101" i="27"/>
  <c r="M101" i="27" s="1"/>
  <c r="O694" i="27" s="1"/>
  <c r="L100" i="27"/>
  <c r="M100" i="27" s="1"/>
  <c r="O693" i="27" s="1"/>
  <c r="L99" i="27"/>
  <c r="M99" i="27" s="1"/>
  <c r="O692" i="27" s="1"/>
  <c r="L98" i="27"/>
  <c r="M98" i="27" s="1"/>
  <c r="L97" i="27"/>
  <c r="M97" i="27" s="1"/>
  <c r="O691" i="27" s="1"/>
  <c r="L96" i="27"/>
  <c r="M96" i="27" s="1"/>
  <c r="L95" i="27"/>
  <c r="M95" i="27" s="1"/>
  <c r="L94" i="27"/>
  <c r="M94" i="27" s="1"/>
  <c r="L155" i="27"/>
  <c r="M155" i="27" s="1"/>
  <c r="O730" i="27" s="1"/>
  <c r="L154" i="27"/>
  <c r="M154" i="27" s="1"/>
  <c r="O729" i="27" s="1"/>
  <c r="L153" i="27"/>
  <c r="M153" i="27" s="1"/>
  <c r="O728" i="27" s="1"/>
  <c r="L152" i="27"/>
  <c r="M152" i="27" s="1"/>
  <c r="O727" i="27" s="1"/>
  <c r="L151" i="27"/>
  <c r="M151" i="27" s="1"/>
  <c r="O726" i="27" s="1"/>
  <c r="L150" i="27"/>
  <c r="M150" i="27" s="1"/>
  <c r="O725" i="27" s="1"/>
  <c r="L149" i="27"/>
  <c r="M149" i="27" s="1"/>
  <c r="O233" i="27" s="1"/>
  <c r="L148" i="27"/>
  <c r="M148" i="27" s="1"/>
  <c r="O724" i="27" s="1"/>
  <c r="L135" i="27"/>
  <c r="M135" i="27" s="1"/>
  <c r="O712" i="27" s="1"/>
  <c r="L134" i="27"/>
  <c r="M134" i="27" s="1"/>
  <c r="O711" i="27" s="1"/>
  <c r="L133" i="27"/>
  <c r="M133" i="27" s="1"/>
  <c r="O710" i="27" s="1"/>
  <c r="L132" i="27"/>
  <c r="M132" i="27" s="1"/>
  <c r="O709" i="27" s="1"/>
  <c r="L147" i="27"/>
  <c r="M147" i="27" s="1"/>
  <c r="O723" i="27" s="1"/>
  <c r="L146" i="27"/>
  <c r="M146" i="27" s="1"/>
  <c r="O722" i="27" s="1"/>
  <c r="L145" i="27"/>
  <c r="M145" i="27" s="1"/>
  <c r="O721" i="27" s="1"/>
  <c r="L144" i="27"/>
  <c r="M144" i="27" s="1"/>
  <c r="L143" i="27"/>
  <c r="M143" i="27" s="1"/>
  <c r="O720" i="27" s="1"/>
  <c r="L131" i="27"/>
  <c r="M131" i="27" s="1"/>
  <c r="O708" i="27" s="1"/>
  <c r="L130" i="27"/>
  <c r="M130" i="27" s="1"/>
  <c r="O707" i="27" s="1"/>
  <c r="L72" i="27"/>
  <c r="M72" i="27" s="1"/>
  <c r="L71" i="27"/>
  <c r="M71" i="27" s="1"/>
  <c r="L129" i="27"/>
  <c r="M129" i="27" s="1"/>
  <c r="O706" i="27" s="1"/>
  <c r="L128" i="27"/>
  <c r="M128" i="27" s="1"/>
  <c r="L127" i="27"/>
  <c r="M127" i="27" s="1"/>
  <c r="L126" i="27"/>
  <c r="M126" i="27" s="1"/>
  <c r="L125" i="27"/>
  <c r="M125" i="27" s="1"/>
  <c r="L70" i="27"/>
  <c r="M70" i="27" s="1"/>
  <c r="O676" i="27" s="1"/>
  <c r="L69" i="27"/>
  <c r="M69" i="27" s="1"/>
  <c r="L68" i="27"/>
  <c r="M68" i="27" s="1"/>
  <c r="L67" i="27"/>
  <c r="M67" i="27" s="1"/>
  <c r="L124" i="27"/>
  <c r="M124" i="27" s="1"/>
  <c r="O232" i="27" s="1"/>
  <c r="L123" i="27"/>
  <c r="M123" i="27" s="1"/>
  <c r="O231" i="27" s="1"/>
  <c r="L122" i="27"/>
  <c r="M122" i="27" s="1"/>
  <c r="O230" i="27" s="1"/>
  <c r="L66" i="27"/>
  <c r="M66" i="27" s="1"/>
  <c r="L121" i="27"/>
  <c r="M121" i="27" s="1"/>
  <c r="O229" i="27" s="1"/>
  <c r="L63" i="27"/>
  <c r="M63" i="27" s="1"/>
  <c r="O673" i="27" s="1"/>
  <c r="L62" i="27"/>
  <c r="M62" i="27" s="1"/>
  <c r="L120" i="27"/>
  <c r="M120" i="27" s="1"/>
  <c r="O228" i="27" s="1"/>
  <c r="L119" i="27"/>
  <c r="M119" i="27" s="1"/>
  <c r="O227" i="27" s="1"/>
  <c r="L118" i="27"/>
  <c r="M118" i="27" s="1"/>
  <c r="O226" i="27" s="1"/>
  <c r="L117" i="27"/>
  <c r="M117" i="27" s="1"/>
  <c r="O225" i="27" s="1"/>
  <c r="L116" i="27"/>
  <c r="M116" i="27" s="1"/>
  <c r="O224" i="27" s="1"/>
  <c r="L115" i="27"/>
  <c r="M115" i="27" s="1"/>
  <c r="O705" i="27" s="1"/>
  <c r="L93" i="27"/>
  <c r="M93" i="27" s="1"/>
  <c r="O690" i="27" s="1"/>
  <c r="L92" i="27"/>
  <c r="M92" i="27" s="1"/>
  <c r="O689" i="27" s="1"/>
  <c r="L91" i="27"/>
  <c r="M91" i="27" s="1"/>
  <c r="O688" i="27" s="1"/>
  <c r="L90" i="27"/>
  <c r="M90" i="27" s="1"/>
  <c r="O687" i="27" s="1"/>
  <c r="L89" i="27"/>
  <c r="M89" i="27" s="1"/>
  <c r="O686" i="27" s="1"/>
  <c r="L88" i="27"/>
  <c r="M88" i="27" s="1"/>
  <c r="O685" i="27" s="1"/>
  <c r="L61" i="27"/>
  <c r="M61" i="27" s="1"/>
  <c r="O672" i="27" s="1"/>
  <c r="L87" i="27"/>
  <c r="M87" i="27" s="1"/>
  <c r="O684" i="27" s="1"/>
  <c r="L86" i="27"/>
  <c r="M86" i="27" s="1"/>
  <c r="O683" i="27" s="1"/>
  <c r="L60" i="27"/>
  <c r="M60" i="27" s="1"/>
  <c r="O671" i="27" s="1"/>
  <c r="L59" i="27"/>
  <c r="M59" i="27" s="1"/>
  <c r="O670" i="27" s="1"/>
  <c r="L85" i="27"/>
  <c r="M85" i="27" s="1"/>
  <c r="O682" i="27" s="1"/>
  <c r="L58" i="27"/>
  <c r="M58" i="27" s="1"/>
  <c r="O669" i="27" s="1"/>
  <c r="L57" i="27"/>
  <c r="M57" i="27" s="1"/>
  <c r="O668" i="27" s="1"/>
  <c r="L84" i="27"/>
  <c r="M84" i="27" s="1"/>
  <c r="O681" i="27" s="1"/>
  <c r="L83" i="27"/>
  <c r="M83" i="27" s="1"/>
  <c r="O680" i="27" s="1"/>
  <c r="L82" i="27"/>
  <c r="M82" i="27" s="1"/>
  <c r="O679" i="27" s="1"/>
  <c r="L81" i="27"/>
  <c r="M81" i="27" s="1"/>
  <c r="O678" i="27" s="1"/>
  <c r="L80" i="27"/>
  <c r="M80" i="27" s="1"/>
  <c r="O677" i="27" s="1"/>
  <c r="L56" i="27"/>
  <c r="M56" i="27" s="1"/>
  <c r="O667" i="27" s="1"/>
  <c r="L79" i="27"/>
  <c r="M79" i="27" s="1"/>
  <c r="L78" i="27"/>
  <c r="M78" i="27" s="1"/>
  <c r="L55" i="27"/>
  <c r="M55" i="27" s="1"/>
  <c r="O666" i="27" s="1"/>
  <c r="L54" i="27"/>
  <c r="M54" i="27" s="1"/>
  <c r="O665" i="27" s="1"/>
  <c r="L53" i="27"/>
  <c r="M53" i="27" s="1"/>
  <c r="O664" i="27" s="1"/>
  <c r="L52" i="27"/>
  <c r="M52" i="27" s="1"/>
  <c r="O663" i="27" s="1"/>
  <c r="L77" i="27"/>
  <c r="M77" i="27" s="1"/>
  <c r="L76" i="27"/>
  <c r="M76" i="27" s="1"/>
  <c r="L75" i="27"/>
  <c r="M75" i="27" s="1"/>
  <c r="L74" i="27"/>
  <c r="M74" i="27" s="1"/>
  <c r="L73" i="27"/>
  <c r="M73" i="27" s="1"/>
  <c r="L51" i="27"/>
  <c r="M51" i="27" s="1"/>
  <c r="O662" i="27" s="1"/>
  <c r="L50" i="27"/>
  <c r="M50" i="27" s="1"/>
  <c r="O661" i="27" s="1"/>
  <c r="L5" i="27"/>
  <c r="M5" i="27" s="1"/>
  <c r="C9081" i="48"/>
  <c r="C9080" i="48"/>
  <c r="C9079" i="48"/>
  <c r="C9078" i="48"/>
  <c r="C9077" i="48"/>
  <c r="C9076" i="48"/>
  <c r="C9075" i="48"/>
  <c r="C9074" i="48"/>
  <c r="C9073" i="48"/>
  <c r="C9072" i="48"/>
  <c r="C9071" i="48"/>
  <c r="C9070" i="48"/>
  <c r="C9069" i="48"/>
  <c r="C9068" i="48"/>
  <c r="C9067" i="48"/>
  <c r="C9066" i="48"/>
  <c r="C9065" i="48"/>
  <c r="C9064" i="48"/>
  <c r="C9063" i="48"/>
  <c r="C9062" i="48"/>
  <c r="C9061" i="48"/>
  <c r="C9060" i="48"/>
  <c r="C9059" i="48"/>
  <c r="C9058" i="48"/>
  <c r="C9057" i="48"/>
  <c r="C9056" i="48"/>
  <c r="C9055" i="48"/>
  <c r="C9054" i="48"/>
  <c r="C9053" i="48"/>
  <c r="C9052" i="48"/>
  <c r="C9051" i="48"/>
  <c r="C9050" i="48"/>
  <c r="C9049" i="48"/>
  <c r="C9048" i="48"/>
  <c r="C9047" i="48"/>
  <c r="C9046" i="48"/>
  <c r="C9045" i="48"/>
  <c r="C9044" i="48"/>
  <c r="C9043" i="48"/>
  <c r="C9042" i="48"/>
  <c r="C9041" i="48"/>
  <c r="C9040" i="48"/>
  <c r="C9039" i="48"/>
  <c r="C9038" i="48"/>
  <c r="C9037" i="48"/>
  <c r="C9036" i="48"/>
  <c r="C9035" i="48"/>
  <c r="C9034" i="48"/>
  <c r="C9033" i="48"/>
  <c r="C9032" i="48"/>
  <c r="C9031" i="48"/>
  <c r="C9030" i="48"/>
  <c r="C9029" i="48"/>
  <c r="C9028" i="48"/>
  <c r="C9027" i="48"/>
  <c r="C9026" i="48"/>
  <c r="C9025" i="48"/>
  <c r="C9024" i="48"/>
  <c r="C9023" i="48"/>
  <c r="C9022" i="48"/>
  <c r="C9021" i="48"/>
  <c r="C9020" i="48"/>
  <c r="C9019" i="48"/>
  <c r="C9018" i="48"/>
  <c r="C9017" i="48"/>
  <c r="C9016" i="48"/>
  <c r="C9015" i="48"/>
  <c r="C9014" i="48"/>
  <c r="C9013" i="48"/>
  <c r="C9012" i="48"/>
  <c r="C9011" i="48"/>
  <c r="C9010" i="48"/>
  <c r="C9009" i="48"/>
  <c r="C9008" i="48"/>
  <c r="C9007" i="48"/>
  <c r="C9006" i="48"/>
  <c r="C9005" i="48"/>
  <c r="C9004" i="48"/>
  <c r="C9003" i="48"/>
  <c r="C9002" i="48"/>
  <c r="C9001" i="48"/>
  <c r="C9000" i="48"/>
  <c r="C8999" i="48"/>
  <c r="C8998" i="48"/>
  <c r="C8997" i="48"/>
  <c r="C8996" i="48"/>
  <c r="C8995" i="48"/>
  <c r="C8994" i="48"/>
  <c r="C8993" i="48"/>
  <c r="C8992" i="48"/>
  <c r="C8991" i="48"/>
  <c r="C8990" i="48"/>
  <c r="C8989" i="48"/>
  <c r="C8988" i="48"/>
  <c r="C8987" i="48"/>
  <c r="C8986" i="48"/>
  <c r="C8985" i="48"/>
  <c r="C8984" i="48"/>
  <c r="C8983" i="48"/>
  <c r="C8982" i="48"/>
  <c r="C8981" i="48"/>
  <c r="C8980" i="48"/>
  <c r="C8979" i="48"/>
  <c r="C8978" i="48"/>
  <c r="C8977" i="48"/>
  <c r="C8976" i="48"/>
  <c r="C8975" i="48"/>
  <c r="C8974" i="48"/>
  <c r="C8973" i="48"/>
  <c r="C8972" i="48"/>
  <c r="C8971" i="48"/>
  <c r="C8970" i="48"/>
  <c r="C8969" i="48"/>
  <c r="C8968" i="48"/>
  <c r="C8967" i="48"/>
  <c r="C8966" i="48"/>
  <c r="C8965" i="48"/>
  <c r="C8964" i="48"/>
  <c r="C8963" i="48"/>
  <c r="C8962" i="48"/>
  <c r="C8961" i="48"/>
  <c r="C8960" i="48"/>
  <c r="C8959" i="48"/>
  <c r="C8958" i="48"/>
  <c r="C8957" i="48"/>
  <c r="C8956" i="48"/>
  <c r="C8955" i="48"/>
  <c r="C8954" i="48"/>
  <c r="C8953" i="48"/>
  <c r="C8952" i="48"/>
  <c r="C8951" i="48"/>
  <c r="C8950" i="48"/>
  <c r="C8949" i="48"/>
  <c r="C8948" i="48"/>
  <c r="C8947" i="48"/>
  <c r="C8946" i="48"/>
  <c r="C8945" i="48"/>
  <c r="C8944" i="48"/>
  <c r="C8943" i="48"/>
  <c r="C8942" i="48"/>
  <c r="C8941" i="48"/>
  <c r="C8940" i="48"/>
  <c r="C8939" i="48"/>
  <c r="C8938" i="48"/>
  <c r="C8937" i="48"/>
  <c r="C8936" i="48"/>
  <c r="C8935" i="48"/>
  <c r="C8934" i="48"/>
  <c r="C8933" i="48"/>
  <c r="C8932" i="48"/>
  <c r="C8931" i="48"/>
  <c r="C8930" i="48"/>
  <c r="C8929" i="48"/>
  <c r="C8928" i="48"/>
  <c r="C8927" i="48"/>
  <c r="C8926" i="48"/>
  <c r="C8925" i="48"/>
  <c r="C8924" i="48"/>
  <c r="C8923" i="48"/>
  <c r="C8922" i="48"/>
  <c r="C8921" i="48"/>
  <c r="C8920" i="48"/>
  <c r="C8919" i="48"/>
  <c r="C8918" i="48"/>
  <c r="C8917" i="48"/>
  <c r="C8916" i="48"/>
  <c r="C8915" i="48"/>
  <c r="C8914" i="48"/>
  <c r="C8913" i="48"/>
  <c r="C8912" i="48"/>
  <c r="C8911" i="48"/>
  <c r="C8910" i="48"/>
  <c r="C8909" i="48"/>
  <c r="C8908" i="48"/>
  <c r="C8907" i="48"/>
  <c r="C8906" i="48"/>
  <c r="C8905" i="48"/>
  <c r="C8904" i="48"/>
  <c r="C8903" i="48"/>
  <c r="C8902" i="48"/>
  <c r="C8901" i="48"/>
  <c r="C8900" i="48"/>
  <c r="C8899" i="48"/>
  <c r="C8898" i="48"/>
  <c r="C8897" i="48"/>
  <c r="C8896" i="48"/>
  <c r="C8895" i="48"/>
  <c r="C8894" i="48"/>
  <c r="C8893" i="48"/>
  <c r="C8892" i="48"/>
  <c r="C8891" i="48"/>
  <c r="C8890" i="48"/>
  <c r="C8889" i="48"/>
  <c r="C8888" i="48"/>
  <c r="C8887" i="48"/>
  <c r="C8886" i="48"/>
  <c r="C8885" i="48"/>
  <c r="C8884" i="48"/>
  <c r="C8883" i="48"/>
  <c r="C8882" i="48"/>
  <c r="C8881" i="48"/>
  <c r="C8880" i="48"/>
  <c r="C8879" i="48"/>
  <c r="C8878" i="48"/>
  <c r="C8877" i="48"/>
  <c r="C8876" i="48"/>
  <c r="C8875" i="48"/>
  <c r="C8874" i="48"/>
  <c r="C8873" i="48"/>
  <c r="C8872" i="48"/>
  <c r="C8871" i="48"/>
  <c r="C8870" i="48"/>
  <c r="C8869" i="48"/>
  <c r="C8868" i="48"/>
  <c r="C8867" i="48"/>
  <c r="C8866" i="48"/>
  <c r="C8865" i="48"/>
  <c r="C8864" i="48"/>
  <c r="C8863" i="48"/>
  <c r="C8862" i="48"/>
  <c r="C8861" i="48"/>
  <c r="C8860" i="48"/>
  <c r="C8859" i="48"/>
  <c r="C8858" i="48"/>
  <c r="C8857" i="48"/>
  <c r="C8856" i="48"/>
  <c r="C8855" i="48"/>
  <c r="C8854" i="48"/>
  <c r="C8853" i="48"/>
  <c r="C8852" i="48"/>
  <c r="C8851" i="48"/>
  <c r="C8850" i="48"/>
  <c r="C8849" i="48"/>
  <c r="C8848" i="48"/>
  <c r="C8847" i="48"/>
  <c r="C8846" i="48"/>
  <c r="C8845" i="48"/>
  <c r="C8844" i="48"/>
  <c r="C8843" i="48"/>
  <c r="C8842" i="48"/>
  <c r="C8841" i="48"/>
  <c r="C8840" i="48"/>
  <c r="C8839" i="48"/>
  <c r="C8838" i="48"/>
  <c r="C8837" i="48"/>
  <c r="C8836" i="48"/>
  <c r="C8835" i="48"/>
  <c r="C8834" i="48"/>
  <c r="C8833" i="48"/>
  <c r="C8832" i="48"/>
  <c r="C8831" i="48"/>
  <c r="C8830" i="48"/>
  <c r="C8829" i="48"/>
  <c r="C8828" i="48"/>
  <c r="C8827" i="48"/>
  <c r="C8826" i="48"/>
  <c r="C8825" i="48"/>
  <c r="C8824" i="48"/>
  <c r="C8823" i="48"/>
  <c r="C8822" i="48"/>
  <c r="C8821" i="48"/>
  <c r="C8820" i="48"/>
  <c r="C8819" i="48"/>
  <c r="C8818" i="48"/>
  <c r="C8817" i="48"/>
  <c r="C8816" i="48"/>
  <c r="C8815" i="48"/>
  <c r="C8814" i="48"/>
  <c r="C8813" i="48"/>
  <c r="C8812" i="48"/>
  <c r="C8811" i="48"/>
  <c r="C8810" i="48"/>
  <c r="C8809" i="48"/>
  <c r="C8808" i="48"/>
  <c r="C8807" i="48"/>
  <c r="C8806" i="48"/>
  <c r="C8805" i="48"/>
  <c r="C8804" i="48"/>
  <c r="C8803" i="48"/>
  <c r="C8802" i="48"/>
  <c r="C8801" i="48"/>
  <c r="C8800" i="48"/>
  <c r="C8799" i="48"/>
  <c r="C8798" i="48"/>
  <c r="C8797" i="48"/>
  <c r="C8796" i="48"/>
  <c r="C8795" i="48"/>
  <c r="C8794" i="48"/>
  <c r="C8793" i="48"/>
  <c r="C8792" i="48"/>
  <c r="C8791" i="48"/>
  <c r="C8790" i="48"/>
  <c r="C8789" i="48"/>
  <c r="C8788" i="48"/>
  <c r="C8787" i="48"/>
  <c r="C8786" i="48"/>
  <c r="C8785" i="48"/>
  <c r="C8784" i="48"/>
  <c r="C8783" i="48"/>
  <c r="C8782" i="48"/>
  <c r="C8781" i="48"/>
  <c r="C8780" i="48"/>
  <c r="C8779" i="48"/>
  <c r="C8778" i="48"/>
  <c r="C8777" i="48"/>
  <c r="C8776" i="48"/>
  <c r="C8775" i="48"/>
  <c r="C8774" i="48"/>
  <c r="C8773" i="48"/>
  <c r="C8772" i="48"/>
  <c r="C8771" i="48"/>
  <c r="C8770" i="48"/>
  <c r="C8769" i="48"/>
  <c r="C8768" i="48"/>
  <c r="C8767" i="48"/>
  <c r="C8766" i="48"/>
  <c r="C8765" i="48"/>
  <c r="C8764" i="48"/>
  <c r="C8763" i="48"/>
  <c r="C8762" i="48"/>
  <c r="C8761" i="48"/>
  <c r="C8760" i="48"/>
  <c r="C8759" i="48"/>
  <c r="C8758" i="48"/>
  <c r="C8757" i="48"/>
  <c r="C8756" i="48"/>
  <c r="C8755" i="48"/>
  <c r="C8754" i="48"/>
  <c r="C8753" i="48"/>
  <c r="C8752" i="48"/>
  <c r="C8751" i="48"/>
  <c r="C8750" i="48"/>
  <c r="C8749" i="48"/>
  <c r="C8748" i="48"/>
  <c r="C8747" i="48"/>
  <c r="C8746" i="48"/>
  <c r="C8745" i="48"/>
  <c r="C8744" i="48"/>
  <c r="C8743" i="48"/>
  <c r="C8742" i="48"/>
  <c r="C8741" i="48"/>
  <c r="C8740" i="48"/>
  <c r="C8739" i="48"/>
  <c r="C8738" i="48"/>
  <c r="C8737" i="48"/>
  <c r="C8736" i="48"/>
  <c r="C8735" i="48"/>
  <c r="C8734" i="48"/>
  <c r="C8733" i="48"/>
  <c r="C8732" i="48"/>
  <c r="C8731" i="48"/>
  <c r="C8730" i="48"/>
  <c r="C8729" i="48"/>
  <c r="C8728" i="48"/>
  <c r="C8727" i="48"/>
  <c r="C8726" i="48"/>
  <c r="C8725" i="48"/>
  <c r="C8724" i="48"/>
  <c r="C8723" i="48"/>
  <c r="C8722" i="48"/>
  <c r="C8721" i="48"/>
  <c r="C8720" i="48"/>
  <c r="C8719" i="48"/>
  <c r="C8718" i="48"/>
  <c r="C8717" i="48"/>
  <c r="C8716" i="48"/>
  <c r="C8715" i="48"/>
  <c r="C8714" i="48"/>
  <c r="C8713" i="48"/>
  <c r="C8712" i="48"/>
  <c r="C8711" i="48"/>
  <c r="C8710" i="48"/>
  <c r="C8709" i="48"/>
  <c r="C8708" i="48"/>
  <c r="C8707" i="48"/>
  <c r="C8706" i="48"/>
  <c r="C8705" i="48"/>
  <c r="C8704" i="48"/>
  <c r="C8703" i="48"/>
  <c r="C8702" i="48"/>
  <c r="C8701" i="48"/>
  <c r="C8700" i="48"/>
  <c r="C8699" i="48"/>
  <c r="C8698" i="48"/>
  <c r="C8697" i="48"/>
  <c r="C8696" i="48"/>
  <c r="C8695" i="48"/>
  <c r="C8694" i="48"/>
  <c r="C8693" i="48"/>
  <c r="C8692" i="48"/>
  <c r="C8691" i="48"/>
  <c r="C8690" i="48"/>
  <c r="C8689" i="48"/>
  <c r="C8688" i="48"/>
  <c r="C8687" i="48"/>
  <c r="C8686" i="48"/>
  <c r="C8685" i="48"/>
  <c r="C8684" i="48"/>
  <c r="C8683" i="48"/>
  <c r="C8682" i="48"/>
  <c r="C8681" i="48"/>
  <c r="C8680" i="48"/>
  <c r="C8679" i="48"/>
  <c r="C8678" i="48"/>
  <c r="C8677" i="48"/>
  <c r="C8676" i="48"/>
  <c r="C8675" i="48"/>
  <c r="C8674" i="48"/>
  <c r="C8673" i="48"/>
  <c r="C8672" i="48"/>
  <c r="C8671" i="48"/>
  <c r="C8670" i="48"/>
  <c r="C8669" i="48"/>
  <c r="C8668" i="48"/>
  <c r="C8667" i="48"/>
  <c r="C8666" i="48"/>
  <c r="C8665" i="48"/>
  <c r="C8664" i="48"/>
  <c r="C8663" i="48"/>
  <c r="C8662" i="48"/>
  <c r="C8661" i="48"/>
  <c r="C8660" i="48"/>
  <c r="C8659" i="48"/>
  <c r="C8658" i="48"/>
  <c r="C8657" i="48"/>
  <c r="C8656" i="48"/>
  <c r="C8655" i="48"/>
  <c r="C8654" i="48"/>
  <c r="C8653" i="48"/>
  <c r="C8652" i="48"/>
  <c r="C8651" i="48"/>
  <c r="C8650" i="48"/>
  <c r="C8649" i="48"/>
  <c r="C8648" i="48"/>
  <c r="C8647" i="48"/>
  <c r="C8646" i="48"/>
  <c r="C8645" i="48"/>
  <c r="C8644" i="48"/>
  <c r="C8643" i="48"/>
  <c r="C8642" i="48"/>
  <c r="C8641" i="48"/>
  <c r="C8640" i="48"/>
  <c r="C8639" i="48"/>
  <c r="C8638" i="48"/>
  <c r="C8637" i="48"/>
  <c r="C8636" i="48"/>
  <c r="C8635" i="48"/>
  <c r="C8634" i="48"/>
  <c r="C8633" i="48"/>
  <c r="C8632" i="48"/>
  <c r="C8631" i="48"/>
  <c r="C8630" i="48"/>
  <c r="C8629" i="48"/>
  <c r="C8628" i="48"/>
  <c r="C8627" i="48"/>
  <c r="C8626" i="48"/>
  <c r="C8625" i="48"/>
  <c r="C8624" i="48"/>
  <c r="C8623" i="48"/>
  <c r="C8622" i="48"/>
  <c r="C8621" i="48"/>
  <c r="C8620" i="48"/>
  <c r="C8619" i="48"/>
  <c r="C8618" i="48"/>
  <c r="C8617" i="48"/>
  <c r="C8616" i="48"/>
  <c r="C8615" i="48"/>
  <c r="C8614" i="48"/>
  <c r="C8613" i="48"/>
  <c r="C8612" i="48"/>
  <c r="C8611" i="48"/>
  <c r="C8610" i="48"/>
  <c r="C8609" i="48"/>
  <c r="C8608" i="48"/>
  <c r="C8607" i="48"/>
  <c r="C8606" i="48"/>
  <c r="C8605" i="48"/>
  <c r="C8604" i="48"/>
  <c r="C8603" i="48"/>
  <c r="C8602" i="48"/>
  <c r="C8601" i="48"/>
  <c r="C8600" i="48"/>
  <c r="C8599" i="48"/>
  <c r="C8598" i="48"/>
  <c r="C8597" i="48"/>
  <c r="C8596" i="48"/>
  <c r="C8595" i="48"/>
  <c r="C8594" i="48"/>
  <c r="C8593" i="48"/>
  <c r="C8592" i="48"/>
  <c r="C8591" i="48"/>
  <c r="C8590" i="48"/>
  <c r="C8589" i="48"/>
  <c r="C8588" i="48"/>
  <c r="C8587" i="48"/>
  <c r="C8586" i="48"/>
  <c r="C8585" i="48"/>
  <c r="C8584" i="48"/>
  <c r="C8583" i="48"/>
  <c r="C8582" i="48"/>
  <c r="C8581" i="48"/>
  <c r="C8580" i="48"/>
  <c r="C8579" i="48"/>
  <c r="C8578" i="48"/>
  <c r="C8577" i="48"/>
  <c r="C8576" i="48"/>
  <c r="C8575" i="48"/>
  <c r="C8574" i="48"/>
  <c r="C8573" i="48"/>
  <c r="C8572" i="48"/>
  <c r="C8571" i="48"/>
  <c r="C8570" i="48"/>
  <c r="C8569" i="48"/>
  <c r="C8568" i="48"/>
  <c r="C8567" i="48"/>
  <c r="C8566" i="48"/>
  <c r="C8565" i="48"/>
  <c r="C8564" i="48"/>
  <c r="C8563" i="48"/>
  <c r="C8562" i="48"/>
  <c r="C8561" i="48"/>
  <c r="C8560" i="48"/>
  <c r="C8559" i="48"/>
  <c r="C8558" i="48"/>
  <c r="C8557" i="48"/>
  <c r="C8556" i="48"/>
  <c r="C8555" i="48"/>
  <c r="C8554" i="48"/>
  <c r="C8553" i="48"/>
  <c r="C8552" i="48"/>
  <c r="C8551" i="48"/>
  <c r="C8550" i="48"/>
  <c r="C8549" i="48"/>
  <c r="C8548" i="48"/>
  <c r="C8547" i="48"/>
  <c r="C8546" i="48"/>
  <c r="C8545" i="48"/>
  <c r="C8544" i="48"/>
  <c r="C8543" i="48"/>
  <c r="C8542" i="48"/>
  <c r="C8541" i="48"/>
  <c r="C8540" i="48"/>
  <c r="C8539" i="48"/>
  <c r="C8538" i="48"/>
  <c r="C8537" i="48"/>
  <c r="C8536" i="48"/>
  <c r="C8535" i="48"/>
  <c r="C8534" i="48"/>
  <c r="C8533" i="48"/>
  <c r="C8532" i="48"/>
  <c r="C8531" i="48"/>
  <c r="C8530" i="48"/>
  <c r="C8529" i="48"/>
  <c r="C8528" i="48"/>
  <c r="C8527" i="48"/>
  <c r="C8526" i="48"/>
  <c r="C8525" i="48"/>
  <c r="C8524" i="48"/>
  <c r="C8523" i="48"/>
  <c r="C8522" i="48"/>
  <c r="C8521" i="48"/>
  <c r="C8520" i="48"/>
  <c r="C8519" i="48"/>
  <c r="C8518" i="48"/>
  <c r="C8517" i="48"/>
  <c r="C8516" i="48"/>
  <c r="C8515" i="48"/>
  <c r="C8514" i="48"/>
  <c r="C8513" i="48"/>
  <c r="C8512" i="48"/>
  <c r="C8511" i="48"/>
  <c r="C8510" i="48"/>
  <c r="C8509" i="48"/>
  <c r="C8508" i="48"/>
  <c r="C8507" i="48"/>
  <c r="C8506" i="48"/>
  <c r="C8505" i="48"/>
  <c r="C8504" i="48"/>
  <c r="C8503" i="48"/>
  <c r="C8502" i="48"/>
  <c r="C8501" i="48"/>
  <c r="C8500" i="48"/>
  <c r="C8499" i="48"/>
  <c r="C8498" i="48"/>
  <c r="C8497" i="48"/>
  <c r="C8496" i="48"/>
  <c r="C8495" i="48"/>
  <c r="C8494" i="48"/>
  <c r="C8493" i="48"/>
  <c r="C8492" i="48"/>
  <c r="C8491" i="48"/>
  <c r="C8490" i="48"/>
  <c r="C8489" i="48"/>
  <c r="C8488" i="48"/>
  <c r="C8487" i="48"/>
  <c r="C8486" i="48"/>
  <c r="C8485" i="48"/>
  <c r="C8484" i="48"/>
  <c r="C8483" i="48"/>
  <c r="C8482" i="48"/>
  <c r="C8481" i="48"/>
  <c r="C8480" i="48"/>
  <c r="C8479" i="48"/>
  <c r="C8478" i="48"/>
  <c r="C8477" i="48"/>
  <c r="C8476" i="48"/>
  <c r="C8475" i="48"/>
  <c r="C8474" i="48"/>
  <c r="C8473" i="48"/>
  <c r="C8472" i="48"/>
  <c r="C8471" i="48"/>
  <c r="C8470" i="48"/>
  <c r="C8469" i="48"/>
  <c r="C8468" i="48"/>
  <c r="C8467" i="48"/>
  <c r="C8466" i="48"/>
  <c r="C8465" i="48"/>
  <c r="C8464" i="48"/>
  <c r="C8463" i="48"/>
  <c r="C8462" i="48"/>
  <c r="C8461" i="48"/>
  <c r="C8460" i="48"/>
  <c r="C8459" i="48"/>
  <c r="C8458" i="48"/>
  <c r="C8457" i="48"/>
  <c r="C8456" i="48"/>
  <c r="C8455" i="48"/>
  <c r="C8454" i="48"/>
  <c r="C8453" i="48"/>
  <c r="C8452" i="48"/>
  <c r="C8451" i="48"/>
  <c r="C8450" i="48"/>
  <c r="C8449" i="48"/>
  <c r="C8448" i="48"/>
  <c r="C8447" i="48"/>
  <c r="C8446" i="48"/>
  <c r="C8445" i="48"/>
  <c r="C8444" i="48"/>
  <c r="C8443" i="48"/>
  <c r="C8442" i="48"/>
  <c r="C8441" i="48"/>
  <c r="C8440" i="48"/>
  <c r="C8439" i="48"/>
  <c r="C8438" i="48"/>
  <c r="C8437" i="48"/>
  <c r="C8436" i="48"/>
  <c r="C8435" i="48"/>
  <c r="C8434" i="48"/>
  <c r="C8433" i="48"/>
  <c r="C8432" i="48"/>
  <c r="C8431" i="48"/>
  <c r="C8430" i="48"/>
  <c r="C8429" i="48"/>
  <c r="C8428" i="48"/>
  <c r="C8427" i="48"/>
  <c r="C8426" i="48"/>
  <c r="C8425" i="48"/>
  <c r="C8424" i="48"/>
  <c r="C8423" i="48"/>
  <c r="C8422" i="48"/>
  <c r="C8421" i="48"/>
  <c r="C8420" i="48"/>
  <c r="C8419" i="48"/>
  <c r="C8418" i="48"/>
  <c r="C8417" i="48"/>
  <c r="C8416" i="48"/>
  <c r="C8415" i="48"/>
  <c r="C8414" i="48"/>
  <c r="C8413" i="48"/>
  <c r="C8412" i="48"/>
  <c r="C8411" i="48"/>
  <c r="C8410" i="48"/>
  <c r="C8409" i="48"/>
  <c r="C8408" i="48"/>
  <c r="C8407" i="48"/>
  <c r="C8406" i="48"/>
  <c r="C8405" i="48"/>
  <c r="C8404" i="48"/>
  <c r="C8403" i="48"/>
  <c r="C8402" i="48"/>
  <c r="C8401" i="48"/>
  <c r="C8400" i="48"/>
  <c r="C8399" i="48"/>
  <c r="C8398" i="48"/>
  <c r="C8397" i="48"/>
  <c r="C8396" i="48"/>
  <c r="C8395" i="48"/>
  <c r="C8394" i="48"/>
  <c r="C8393" i="48"/>
  <c r="C8392" i="48"/>
  <c r="C8391" i="48"/>
  <c r="C8390" i="48"/>
  <c r="C8389" i="48"/>
  <c r="C8388" i="48"/>
  <c r="C8387" i="48"/>
  <c r="C8386" i="48"/>
  <c r="C8385" i="48"/>
  <c r="C8384" i="48"/>
  <c r="C8383" i="48"/>
  <c r="C8382" i="48"/>
  <c r="C8381" i="48"/>
  <c r="C8380" i="48"/>
  <c r="C8379" i="48"/>
  <c r="C8378" i="48"/>
  <c r="C8377" i="48"/>
  <c r="C8376" i="48"/>
  <c r="C8375" i="48"/>
  <c r="C8374" i="48"/>
  <c r="C8373" i="48"/>
  <c r="C8372" i="48"/>
  <c r="C8371" i="48"/>
  <c r="C8370" i="48"/>
  <c r="C8369" i="48"/>
  <c r="C8368" i="48"/>
  <c r="C8367" i="48"/>
  <c r="C8366" i="48"/>
  <c r="C8365" i="48"/>
  <c r="C8364" i="48"/>
  <c r="C8363" i="48"/>
  <c r="C8362" i="48"/>
  <c r="C8361" i="48"/>
  <c r="C8360" i="48"/>
  <c r="C8359" i="48"/>
  <c r="C8358" i="48"/>
  <c r="C8357" i="48"/>
  <c r="C8356" i="48"/>
  <c r="C8355" i="48"/>
  <c r="C8354" i="48"/>
  <c r="C8353" i="48"/>
  <c r="C8352" i="48"/>
  <c r="C8351" i="48"/>
  <c r="C8350" i="48"/>
  <c r="C8349" i="48"/>
  <c r="C8348" i="48"/>
  <c r="C8347" i="48"/>
  <c r="C8346" i="48"/>
  <c r="C8345" i="48"/>
  <c r="C8344" i="48"/>
  <c r="C8343" i="48"/>
  <c r="C8342" i="48"/>
  <c r="C8341" i="48"/>
  <c r="C8340" i="48"/>
  <c r="C8339" i="48"/>
  <c r="C8338" i="48"/>
  <c r="C8337" i="48"/>
  <c r="C8336" i="48"/>
  <c r="C8335" i="48"/>
  <c r="C8334" i="48"/>
  <c r="C8333" i="48"/>
  <c r="C8332" i="48"/>
  <c r="C8331" i="48"/>
  <c r="C8330" i="48"/>
  <c r="C8329" i="48"/>
  <c r="C8328" i="48"/>
  <c r="C8327" i="48"/>
  <c r="C8326" i="48"/>
  <c r="C8325" i="48"/>
  <c r="C8324" i="48"/>
  <c r="C8323" i="48"/>
  <c r="C8322" i="48"/>
  <c r="C8321" i="48"/>
  <c r="C8320" i="48"/>
  <c r="C8319" i="48"/>
  <c r="C8318" i="48"/>
  <c r="C8317" i="48"/>
  <c r="C8316" i="48"/>
  <c r="C8315" i="48"/>
  <c r="C8314" i="48"/>
  <c r="C8313" i="48"/>
  <c r="C8312" i="48"/>
  <c r="C8311" i="48"/>
  <c r="C8310" i="48"/>
  <c r="C8309" i="48"/>
  <c r="C8308" i="48"/>
  <c r="C8307" i="48"/>
  <c r="C8306" i="48"/>
  <c r="C8305" i="48"/>
  <c r="C8304" i="48"/>
  <c r="C8303" i="48"/>
  <c r="C8302" i="48"/>
  <c r="C8301" i="48"/>
  <c r="C8300" i="48"/>
  <c r="C8299" i="48"/>
  <c r="C8298" i="48"/>
  <c r="C8297" i="48"/>
  <c r="C8296" i="48"/>
  <c r="C8295" i="48"/>
  <c r="C8294" i="48"/>
  <c r="C8293" i="48"/>
  <c r="C8292" i="48"/>
  <c r="C8291" i="48"/>
  <c r="C8290" i="48"/>
  <c r="C8289" i="48"/>
  <c r="C8288" i="48"/>
  <c r="C8287" i="48"/>
  <c r="C8286" i="48"/>
  <c r="C8285" i="48"/>
  <c r="C8284" i="48"/>
  <c r="C8283" i="48"/>
  <c r="C8282" i="48"/>
  <c r="C8281" i="48"/>
  <c r="C8280" i="48"/>
  <c r="C8279" i="48"/>
  <c r="C8278" i="48"/>
  <c r="C8277" i="48"/>
  <c r="C8276" i="48"/>
  <c r="C8275" i="48"/>
  <c r="C8274" i="48"/>
  <c r="C8273" i="48"/>
  <c r="C8272" i="48"/>
  <c r="C8271" i="48"/>
  <c r="C8270" i="48"/>
  <c r="C8269" i="48"/>
  <c r="C8268" i="48"/>
  <c r="C8267" i="48"/>
  <c r="C8266" i="48"/>
  <c r="C8265" i="48"/>
  <c r="C8264" i="48"/>
  <c r="C8263" i="48"/>
  <c r="C8262" i="48"/>
  <c r="C8261" i="48"/>
  <c r="C8260" i="48"/>
  <c r="C8259" i="48"/>
  <c r="C8258" i="48"/>
  <c r="C8257" i="48"/>
  <c r="C8256" i="48"/>
  <c r="C8255" i="48"/>
  <c r="C8254" i="48"/>
  <c r="C8253" i="48"/>
  <c r="C8252" i="48"/>
  <c r="C8251" i="48"/>
  <c r="C8250" i="48"/>
  <c r="C8249" i="48"/>
  <c r="C8248" i="48"/>
  <c r="C8247" i="48"/>
  <c r="C8246" i="48"/>
  <c r="C8245" i="48"/>
  <c r="C8244" i="48"/>
  <c r="C8243" i="48"/>
  <c r="C8242" i="48"/>
  <c r="C8241" i="48"/>
  <c r="C8240" i="48"/>
  <c r="C8239" i="48"/>
  <c r="C8238" i="48"/>
  <c r="C8237" i="48"/>
  <c r="C8236" i="48"/>
  <c r="C8235" i="48"/>
  <c r="C8234" i="48"/>
  <c r="C8233" i="48"/>
  <c r="C8232" i="48"/>
  <c r="C8231" i="48"/>
  <c r="C8230" i="48"/>
  <c r="C8229" i="48"/>
  <c r="C8228" i="48"/>
  <c r="C8227" i="48"/>
  <c r="C8226" i="48"/>
  <c r="C8225" i="48"/>
  <c r="C8224" i="48"/>
  <c r="C8223" i="48"/>
  <c r="C8222" i="48"/>
  <c r="C8221" i="48"/>
  <c r="C8220" i="48"/>
  <c r="C8219" i="48"/>
  <c r="C8218" i="48"/>
  <c r="C8217" i="48"/>
  <c r="C8216" i="48"/>
  <c r="C8215" i="48"/>
  <c r="C8214" i="48"/>
  <c r="C8213" i="48"/>
  <c r="C8212" i="48"/>
  <c r="C8211" i="48"/>
  <c r="C8210" i="48"/>
  <c r="C8209" i="48"/>
  <c r="C8208" i="48"/>
  <c r="C8207" i="48"/>
  <c r="C8206" i="48"/>
  <c r="C8205" i="48"/>
  <c r="C8204" i="48"/>
  <c r="C8203" i="48"/>
  <c r="C8202" i="48"/>
  <c r="C8201" i="48"/>
  <c r="C8200" i="48"/>
  <c r="C8199" i="48"/>
  <c r="C8198" i="48"/>
  <c r="C8197" i="48"/>
  <c r="C8196" i="48"/>
  <c r="C8195" i="48"/>
  <c r="C8194" i="48"/>
  <c r="C8193" i="48"/>
  <c r="C8192" i="48"/>
  <c r="C8191" i="48"/>
  <c r="C8190" i="48"/>
  <c r="C8189" i="48"/>
  <c r="C8188" i="48"/>
  <c r="C8187" i="48"/>
  <c r="C8186" i="48"/>
  <c r="C8185" i="48"/>
  <c r="C8184" i="48"/>
  <c r="C8183" i="48"/>
  <c r="C8182" i="48"/>
  <c r="C8181" i="48"/>
  <c r="C8180" i="48"/>
  <c r="C8179" i="48"/>
  <c r="C8178" i="48"/>
  <c r="C8177" i="48"/>
  <c r="C8176" i="48"/>
  <c r="C8175" i="48"/>
  <c r="C8174" i="48"/>
  <c r="C8173" i="48"/>
  <c r="C8172" i="48"/>
  <c r="C8171" i="48"/>
  <c r="C8170" i="48"/>
  <c r="C8169" i="48"/>
  <c r="C8168" i="48"/>
  <c r="C8167" i="48"/>
  <c r="C8166" i="48"/>
  <c r="C8165" i="48"/>
  <c r="C8164" i="48"/>
  <c r="C8163" i="48"/>
  <c r="C8162" i="48"/>
  <c r="C8161" i="48"/>
  <c r="C8160" i="48"/>
  <c r="C8159" i="48"/>
  <c r="C8158" i="48"/>
  <c r="C8157" i="48"/>
  <c r="C8156" i="48"/>
  <c r="C8155" i="48"/>
  <c r="C8154" i="48"/>
  <c r="C8153" i="48"/>
  <c r="C8152" i="48"/>
  <c r="C8151" i="48"/>
  <c r="C8150" i="48"/>
  <c r="C8149" i="48"/>
  <c r="C8148" i="48"/>
  <c r="C8147" i="48"/>
  <c r="C8146" i="48"/>
  <c r="C8145" i="48"/>
  <c r="C8144" i="48"/>
  <c r="C8143" i="48"/>
  <c r="C8142" i="48"/>
  <c r="C8141" i="48"/>
  <c r="C8140" i="48"/>
  <c r="C8139" i="48"/>
  <c r="C8138" i="48"/>
  <c r="C8137" i="48"/>
  <c r="C8136" i="48"/>
  <c r="C8135" i="48"/>
  <c r="C8134" i="48"/>
  <c r="C8133" i="48"/>
  <c r="C8132" i="48"/>
  <c r="C8131" i="48"/>
  <c r="C8130" i="48"/>
  <c r="C8129" i="48"/>
  <c r="C8128" i="48"/>
  <c r="C8127" i="48"/>
  <c r="C8126" i="48"/>
  <c r="C8125" i="48"/>
  <c r="C8124" i="48"/>
  <c r="C8123" i="48"/>
  <c r="C8122" i="48"/>
  <c r="C8121" i="48"/>
  <c r="C8120" i="48"/>
  <c r="C8119" i="48"/>
  <c r="C8118" i="48"/>
  <c r="C8117" i="48"/>
  <c r="C8116" i="48"/>
  <c r="C8115" i="48"/>
  <c r="C8114" i="48"/>
  <c r="C8113" i="48"/>
  <c r="C8112" i="48"/>
  <c r="C8111" i="48"/>
  <c r="C8110" i="48"/>
  <c r="C8109" i="48"/>
  <c r="C8108" i="48"/>
  <c r="C8107" i="48"/>
  <c r="C8106" i="48"/>
  <c r="C8105" i="48"/>
  <c r="C8104" i="48"/>
  <c r="C8103" i="48"/>
  <c r="C8102" i="48"/>
  <c r="C8101" i="48"/>
  <c r="C8100" i="48"/>
  <c r="C8099" i="48"/>
  <c r="C8098" i="48"/>
  <c r="C8097" i="48"/>
  <c r="C8096" i="48"/>
  <c r="C8095" i="48"/>
  <c r="C8094" i="48"/>
  <c r="C8093" i="48"/>
  <c r="C8092" i="48"/>
  <c r="C8091" i="48"/>
  <c r="C8090" i="48"/>
  <c r="C8089" i="48"/>
  <c r="C8088" i="48"/>
  <c r="C8087" i="48"/>
  <c r="C8086" i="48"/>
  <c r="C8085" i="48"/>
  <c r="C8084" i="48"/>
  <c r="C8083" i="48"/>
  <c r="C8082" i="48"/>
  <c r="C8081" i="48"/>
  <c r="C8080" i="48"/>
  <c r="C8079" i="48"/>
  <c r="C8078" i="48"/>
  <c r="C8077" i="48"/>
  <c r="C8076" i="48"/>
  <c r="C8075" i="48"/>
  <c r="C8074" i="48"/>
  <c r="C8073" i="48"/>
  <c r="C8072" i="48"/>
  <c r="C8071" i="48"/>
  <c r="C8070" i="48"/>
  <c r="C8069" i="48"/>
  <c r="C8068" i="48"/>
  <c r="C8067" i="48"/>
  <c r="C8066" i="48"/>
  <c r="C8065" i="48"/>
  <c r="C8064" i="48"/>
  <c r="C8063" i="48"/>
  <c r="C8062" i="48"/>
  <c r="C8061" i="48"/>
  <c r="C8060" i="48"/>
  <c r="C8059" i="48"/>
  <c r="C8058" i="48"/>
  <c r="C8057" i="48"/>
  <c r="C8056" i="48"/>
  <c r="C8055" i="48"/>
  <c r="C8054" i="48"/>
  <c r="C8053" i="48"/>
  <c r="C8052" i="48"/>
  <c r="C8051" i="48"/>
  <c r="C8050" i="48"/>
  <c r="C8049" i="48"/>
  <c r="C8048" i="48"/>
  <c r="C8047" i="48"/>
  <c r="C8046" i="48"/>
  <c r="C8045" i="48"/>
  <c r="C8044" i="48"/>
  <c r="C8043" i="48"/>
  <c r="C8042" i="48"/>
  <c r="C8041" i="48"/>
  <c r="C8040" i="48"/>
  <c r="C8039" i="48"/>
  <c r="C8038" i="48"/>
  <c r="C8037" i="48"/>
  <c r="C8036" i="48"/>
  <c r="C8035" i="48"/>
  <c r="C8034" i="48"/>
  <c r="C8033" i="48"/>
  <c r="C8032" i="48"/>
  <c r="C8031" i="48"/>
  <c r="C8030" i="48"/>
  <c r="C8029" i="48"/>
  <c r="C8028" i="48"/>
  <c r="C8027" i="48"/>
  <c r="C8026" i="48"/>
  <c r="C8025" i="48"/>
  <c r="C8024" i="48"/>
  <c r="C8023" i="48"/>
  <c r="C8022" i="48"/>
  <c r="C8021" i="48"/>
  <c r="C8020" i="48"/>
  <c r="C8019" i="48"/>
  <c r="C8018" i="48"/>
  <c r="C8017" i="48"/>
  <c r="C8016" i="48"/>
  <c r="C8015" i="48"/>
  <c r="C8014" i="48"/>
  <c r="C8013" i="48"/>
  <c r="C8012" i="48"/>
  <c r="C8011" i="48"/>
  <c r="C8010" i="48"/>
  <c r="C8009" i="48"/>
  <c r="C8008" i="48"/>
  <c r="C8007" i="48"/>
  <c r="C8006" i="48"/>
  <c r="C8005" i="48"/>
  <c r="C8004" i="48"/>
  <c r="C8003" i="48"/>
  <c r="C8002" i="48"/>
  <c r="C8001" i="48"/>
  <c r="C8000" i="48"/>
  <c r="C7999" i="48"/>
  <c r="C7998" i="48"/>
  <c r="C7997" i="48"/>
  <c r="C7996" i="48"/>
  <c r="C7995" i="48"/>
  <c r="C7994" i="48"/>
  <c r="C7993" i="48"/>
  <c r="C7992" i="48"/>
  <c r="C7991" i="48"/>
  <c r="C7990" i="48"/>
  <c r="C7989" i="48"/>
  <c r="C7988" i="48"/>
  <c r="C7987" i="48"/>
  <c r="C7986" i="48"/>
  <c r="C7985" i="48"/>
  <c r="C7984" i="48"/>
  <c r="C7983" i="48"/>
  <c r="C7982" i="48"/>
  <c r="C7981" i="48"/>
  <c r="C7980" i="48"/>
  <c r="C7979" i="48"/>
  <c r="C7978" i="48"/>
  <c r="C7977" i="48"/>
  <c r="C7976" i="48"/>
  <c r="C7975" i="48"/>
  <c r="C7974" i="48"/>
  <c r="C7973" i="48"/>
  <c r="C7972" i="48"/>
  <c r="C7971" i="48"/>
  <c r="C7970" i="48"/>
  <c r="C7969" i="48"/>
  <c r="C7968" i="48"/>
  <c r="C7967" i="48"/>
  <c r="C7966" i="48"/>
  <c r="C7965" i="48"/>
  <c r="C7964" i="48"/>
  <c r="C7963" i="48"/>
  <c r="C7962" i="48"/>
  <c r="C7961" i="48"/>
  <c r="C7960" i="48"/>
  <c r="C7959" i="48"/>
  <c r="C7958" i="48"/>
  <c r="C7957" i="48"/>
  <c r="C7956" i="48"/>
  <c r="C7955" i="48"/>
  <c r="C7954" i="48"/>
  <c r="C7953" i="48"/>
  <c r="C7952" i="48"/>
  <c r="C7951" i="48"/>
  <c r="C7950" i="48"/>
  <c r="C7949" i="48"/>
  <c r="C7948" i="48"/>
  <c r="C7947" i="48"/>
  <c r="C7946" i="48"/>
  <c r="C7945" i="48"/>
  <c r="C7944" i="48"/>
  <c r="C7943" i="48"/>
  <c r="C7942" i="48"/>
  <c r="C7941" i="48"/>
  <c r="C7940" i="48"/>
  <c r="C7939" i="48"/>
  <c r="C7938" i="48"/>
  <c r="C7937" i="48"/>
  <c r="C7936" i="48"/>
  <c r="C7935" i="48"/>
  <c r="C7934" i="48"/>
  <c r="C7933" i="48"/>
  <c r="C7932" i="48"/>
  <c r="C7931" i="48"/>
  <c r="C7930" i="48"/>
  <c r="C7929" i="48"/>
  <c r="C7928" i="48"/>
  <c r="C7927" i="48"/>
  <c r="C7926" i="48"/>
  <c r="C7925" i="48"/>
  <c r="C7924" i="48"/>
  <c r="C7923" i="48"/>
  <c r="C7922" i="48"/>
  <c r="C7921" i="48"/>
  <c r="C7920" i="48"/>
  <c r="C7919" i="48"/>
  <c r="C7918" i="48"/>
  <c r="C7917" i="48"/>
  <c r="C7916" i="48"/>
  <c r="C7915" i="48"/>
  <c r="C7914" i="48"/>
  <c r="C7913" i="48"/>
  <c r="C7912" i="48"/>
  <c r="C7911" i="48"/>
  <c r="C7910" i="48"/>
  <c r="C7909" i="48"/>
  <c r="C7908" i="48"/>
  <c r="C7907" i="48"/>
  <c r="C7906" i="48"/>
  <c r="C7905" i="48"/>
  <c r="C7904" i="48"/>
  <c r="C7903" i="48"/>
  <c r="C7902" i="48"/>
  <c r="C7901" i="48"/>
  <c r="C7900" i="48"/>
  <c r="C7899" i="48"/>
  <c r="C7898" i="48"/>
  <c r="C7897" i="48"/>
  <c r="C7896" i="48"/>
  <c r="C7895" i="48"/>
  <c r="C7894" i="48"/>
  <c r="C7893" i="48"/>
  <c r="C7892" i="48"/>
  <c r="C7891" i="48"/>
  <c r="C7890" i="48"/>
  <c r="C7889" i="48"/>
  <c r="C7888" i="48"/>
  <c r="C7887" i="48"/>
  <c r="C7886" i="48"/>
  <c r="C7885" i="48"/>
  <c r="C7884" i="48"/>
  <c r="C7883" i="48"/>
  <c r="C7882" i="48"/>
  <c r="C7881" i="48"/>
  <c r="C7880" i="48"/>
  <c r="C7879" i="48"/>
  <c r="C7878" i="48"/>
  <c r="C7877" i="48"/>
  <c r="C7876" i="48"/>
  <c r="C7875" i="48"/>
  <c r="C7874" i="48"/>
  <c r="C7873" i="48"/>
  <c r="C7872" i="48"/>
  <c r="C7871" i="48"/>
  <c r="C7870" i="48"/>
  <c r="C7869" i="48"/>
  <c r="C7868" i="48"/>
  <c r="C7867" i="48"/>
  <c r="C7866" i="48"/>
  <c r="C7865" i="48"/>
  <c r="C7864" i="48"/>
  <c r="C7863" i="48"/>
  <c r="C7862" i="48"/>
  <c r="C7861" i="48"/>
  <c r="C7860" i="48"/>
  <c r="C7859" i="48"/>
  <c r="C7858" i="48"/>
  <c r="C7857" i="48"/>
  <c r="C7856" i="48"/>
  <c r="C7855" i="48"/>
  <c r="C7854" i="48"/>
  <c r="C7853" i="48"/>
  <c r="C7852" i="48"/>
  <c r="C7851" i="48"/>
  <c r="C7850" i="48"/>
  <c r="C7849" i="48"/>
  <c r="C7848" i="48"/>
  <c r="C7847" i="48"/>
  <c r="C7846" i="48"/>
  <c r="C7845" i="48"/>
  <c r="C7844" i="48"/>
  <c r="C7843" i="48"/>
  <c r="C7842" i="48"/>
  <c r="C7841" i="48"/>
  <c r="C7840" i="48"/>
  <c r="C7839" i="48"/>
  <c r="C7838" i="48"/>
  <c r="C7837" i="48"/>
  <c r="C7836" i="48"/>
  <c r="C7835" i="48"/>
  <c r="C7834" i="48"/>
  <c r="C7833" i="48"/>
  <c r="C7832" i="48"/>
  <c r="C7831" i="48"/>
  <c r="C7830" i="48"/>
  <c r="C7829" i="48"/>
  <c r="C7828" i="48"/>
  <c r="C7827" i="48"/>
  <c r="C7826" i="48"/>
  <c r="C7825" i="48"/>
  <c r="C7824" i="48"/>
  <c r="C7823" i="48"/>
  <c r="C7822" i="48"/>
  <c r="C7821" i="48"/>
  <c r="C7820" i="48"/>
  <c r="C7819" i="48"/>
  <c r="C7818" i="48"/>
  <c r="C7817" i="48"/>
  <c r="C7816" i="48"/>
  <c r="C7815" i="48"/>
  <c r="C7814" i="48"/>
  <c r="C7813" i="48"/>
  <c r="C7812" i="48"/>
  <c r="C7811" i="48"/>
  <c r="C7810" i="48"/>
  <c r="C7809" i="48"/>
  <c r="C7808" i="48"/>
  <c r="C7807" i="48"/>
  <c r="C7806" i="48"/>
  <c r="C7805" i="48"/>
  <c r="C7804" i="48"/>
  <c r="C7803" i="48"/>
  <c r="C7802" i="48"/>
  <c r="C7801" i="48"/>
  <c r="C7800" i="48"/>
  <c r="C7799" i="48"/>
  <c r="C7798" i="48"/>
  <c r="C7797" i="48"/>
  <c r="C7796" i="48"/>
  <c r="C7795" i="48"/>
  <c r="C7794" i="48"/>
  <c r="C7793" i="48"/>
  <c r="C7792" i="48"/>
  <c r="C7791" i="48"/>
  <c r="C7790" i="48"/>
  <c r="C7789" i="48"/>
  <c r="C7788" i="48"/>
  <c r="C7787" i="48"/>
  <c r="C7786" i="48"/>
  <c r="C7785" i="48"/>
  <c r="C7784" i="48"/>
  <c r="C7783" i="48"/>
  <c r="C7782" i="48"/>
  <c r="C7781" i="48"/>
  <c r="C7780" i="48"/>
  <c r="C7779" i="48"/>
  <c r="C7778" i="48"/>
  <c r="C7777" i="48"/>
  <c r="C7776" i="48"/>
  <c r="C7775" i="48"/>
  <c r="C7774" i="48"/>
  <c r="C7773" i="48"/>
  <c r="C7772" i="48"/>
  <c r="C7771" i="48"/>
  <c r="C7770" i="48"/>
  <c r="C7769" i="48"/>
  <c r="C7768" i="48"/>
  <c r="C7767" i="48"/>
  <c r="C7766" i="48"/>
  <c r="C7765" i="48"/>
  <c r="C7764" i="48"/>
  <c r="C7763" i="48"/>
  <c r="C7762" i="48"/>
  <c r="C7761" i="48"/>
  <c r="C7760" i="48"/>
  <c r="C7759" i="48"/>
  <c r="C7758" i="48"/>
  <c r="C7757" i="48"/>
  <c r="C7756" i="48"/>
  <c r="C7755" i="48"/>
  <c r="C7754" i="48"/>
  <c r="C7753" i="48"/>
  <c r="C7752" i="48"/>
  <c r="C7751" i="48"/>
  <c r="C7750" i="48"/>
  <c r="C7749" i="48"/>
  <c r="C7748" i="48"/>
  <c r="C7747" i="48"/>
  <c r="C7746" i="48"/>
  <c r="C7745" i="48"/>
  <c r="C7744" i="48"/>
  <c r="C7743" i="48"/>
  <c r="C7742" i="48"/>
  <c r="C7741" i="48"/>
  <c r="C7740" i="48"/>
  <c r="C7739" i="48"/>
  <c r="C7738" i="48"/>
  <c r="C7737" i="48"/>
  <c r="C7736" i="48"/>
  <c r="C7735" i="48"/>
  <c r="C7734" i="48"/>
  <c r="C7733" i="48"/>
  <c r="C7732" i="48"/>
  <c r="C7731" i="48"/>
  <c r="C7730" i="48"/>
  <c r="C7729" i="48"/>
  <c r="C7728" i="48"/>
  <c r="C7727" i="48"/>
  <c r="C7726" i="48"/>
  <c r="C7725" i="48"/>
  <c r="C7724" i="48"/>
  <c r="C7723" i="48"/>
  <c r="C7722" i="48"/>
  <c r="C7721" i="48"/>
  <c r="C7720" i="48"/>
  <c r="C7719" i="48"/>
  <c r="C7718" i="48"/>
  <c r="C7717" i="48"/>
  <c r="C7716" i="48"/>
  <c r="C7715" i="48"/>
  <c r="C7714" i="48"/>
  <c r="C7713" i="48"/>
  <c r="C7712" i="48"/>
  <c r="C7711" i="48"/>
  <c r="C7710" i="48"/>
  <c r="C7709" i="48"/>
  <c r="C7708" i="48"/>
  <c r="C7707" i="48"/>
  <c r="C7706" i="48"/>
  <c r="C7705" i="48"/>
  <c r="C7704" i="48"/>
  <c r="C7703" i="48"/>
  <c r="C7702" i="48"/>
  <c r="C7701" i="48"/>
  <c r="C7700" i="48"/>
  <c r="C7699" i="48"/>
  <c r="C7698" i="48"/>
  <c r="C7697" i="48"/>
  <c r="C7696" i="48"/>
  <c r="C7695" i="48"/>
  <c r="C7694" i="48"/>
  <c r="C7693" i="48"/>
  <c r="C7692" i="48"/>
  <c r="C7691" i="48"/>
  <c r="C7690" i="48"/>
  <c r="C7689" i="48"/>
  <c r="C7688" i="48"/>
  <c r="C7687" i="48"/>
  <c r="C7686" i="48"/>
  <c r="C7685" i="48"/>
  <c r="C7684" i="48"/>
  <c r="C7683" i="48"/>
  <c r="C7682" i="48"/>
  <c r="C7681" i="48"/>
  <c r="C7680" i="48"/>
  <c r="C7679" i="48"/>
  <c r="C7678" i="48"/>
  <c r="C7677" i="48"/>
  <c r="C7676" i="48"/>
  <c r="C7675" i="48"/>
  <c r="C7674" i="48"/>
  <c r="C7673" i="48"/>
  <c r="C7672" i="48"/>
  <c r="C7671" i="48"/>
  <c r="C7670" i="48"/>
  <c r="C7669" i="48"/>
  <c r="C7668" i="48"/>
  <c r="C7667" i="48"/>
  <c r="C7666" i="48"/>
  <c r="C7665" i="48"/>
  <c r="C7664" i="48"/>
  <c r="C7663" i="48"/>
  <c r="C7662" i="48"/>
  <c r="C7661" i="48"/>
  <c r="C7660" i="48"/>
  <c r="C7659" i="48"/>
  <c r="C7658" i="48"/>
  <c r="C7657" i="48"/>
  <c r="C7656" i="48"/>
  <c r="C7655" i="48"/>
  <c r="C7654" i="48"/>
  <c r="C7653" i="48"/>
  <c r="C7652" i="48"/>
  <c r="C7651" i="48"/>
  <c r="C7650" i="48"/>
  <c r="C7649" i="48"/>
  <c r="C7648" i="48"/>
  <c r="C7647" i="48"/>
  <c r="C7646" i="48"/>
  <c r="C7645" i="48"/>
  <c r="C7644" i="48"/>
  <c r="C7643" i="48"/>
  <c r="C7642" i="48"/>
  <c r="C7641" i="48"/>
  <c r="C7640" i="48"/>
  <c r="C7639" i="48"/>
  <c r="C7638" i="48"/>
  <c r="C7637" i="48"/>
  <c r="C7636" i="48"/>
  <c r="C7635" i="48"/>
  <c r="C7634" i="48"/>
  <c r="C7633" i="48"/>
  <c r="C7632" i="48"/>
  <c r="C7631" i="48"/>
  <c r="C7630" i="48"/>
  <c r="C7629" i="48"/>
  <c r="C7628" i="48"/>
  <c r="C7627" i="48"/>
  <c r="C7626" i="48"/>
  <c r="C7625" i="48"/>
  <c r="C7624" i="48"/>
  <c r="C7623" i="48"/>
  <c r="C7622" i="48"/>
  <c r="C7621" i="48"/>
  <c r="C7620" i="48"/>
  <c r="C7619" i="48"/>
  <c r="C7618" i="48"/>
  <c r="C7617" i="48"/>
  <c r="C7616" i="48"/>
  <c r="C7615" i="48"/>
  <c r="C7614" i="48"/>
  <c r="C7613" i="48"/>
  <c r="C7612" i="48"/>
  <c r="C7611" i="48"/>
  <c r="C7610" i="48"/>
  <c r="C7609" i="48"/>
  <c r="C7608" i="48"/>
  <c r="C7607" i="48"/>
  <c r="C7606" i="48"/>
  <c r="C7605" i="48"/>
  <c r="C7604" i="48"/>
  <c r="C7603" i="48"/>
  <c r="C7602" i="48"/>
  <c r="C7601" i="48"/>
  <c r="C7600" i="48"/>
  <c r="C7599" i="48"/>
  <c r="C7598" i="48"/>
  <c r="C7597" i="48"/>
  <c r="C7596" i="48"/>
  <c r="C7595" i="48"/>
  <c r="C7594" i="48"/>
  <c r="C7593" i="48"/>
  <c r="C7592" i="48"/>
  <c r="C7591" i="48"/>
  <c r="C7590" i="48"/>
  <c r="C7589" i="48"/>
  <c r="C7588" i="48"/>
  <c r="C7587" i="48"/>
  <c r="C7586" i="48"/>
  <c r="C7585" i="48"/>
  <c r="C7584" i="48"/>
  <c r="C7583" i="48"/>
  <c r="C7582" i="48"/>
  <c r="C7581" i="48"/>
  <c r="C7580" i="48"/>
  <c r="C7579" i="48"/>
  <c r="C7578" i="48"/>
  <c r="C7577" i="48"/>
  <c r="C7576" i="48"/>
  <c r="C7575" i="48"/>
  <c r="C7574" i="48"/>
  <c r="C7573" i="48"/>
  <c r="C7572" i="48"/>
  <c r="C7571" i="48"/>
  <c r="C7570" i="48"/>
  <c r="C7569" i="48"/>
  <c r="C7568" i="48"/>
  <c r="C7567" i="48"/>
  <c r="C7566" i="48"/>
  <c r="C7565" i="48"/>
  <c r="C7564" i="48"/>
  <c r="C7563" i="48"/>
  <c r="C7562" i="48"/>
  <c r="C7561" i="48"/>
  <c r="C7560" i="48"/>
  <c r="C7559" i="48"/>
  <c r="C7558" i="48"/>
  <c r="C7557" i="48"/>
  <c r="C7556" i="48"/>
  <c r="C7555" i="48"/>
  <c r="C7554" i="48"/>
  <c r="C7553" i="48"/>
  <c r="C7552" i="48"/>
  <c r="C7551" i="48"/>
  <c r="C7550" i="48"/>
  <c r="C7549" i="48"/>
  <c r="C7548" i="48"/>
  <c r="C7547" i="48"/>
  <c r="C7546" i="48"/>
  <c r="C7545" i="48"/>
  <c r="C7544" i="48"/>
  <c r="C7543" i="48"/>
  <c r="C7542" i="48"/>
  <c r="C7541" i="48"/>
  <c r="C7540" i="48"/>
  <c r="C7539" i="48"/>
  <c r="C7538" i="48"/>
  <c r="C7537" i="48"/>
  <c r="C7536" i="48"/>
  <c r="C7535" i="48"/>
  <c r="C7534" i="48"/>
  <c r="C7533" i="48"/>
  <c r="C7532" i="48"/>
  <c r="C7531" i="48"/>
  <c r="C7530" i="48"/>
  <c r="C7529" i="48"/>
  <c r="C7528" i="48"/>
  <c r="C7527" i="48"/>
  <c r="C7526" i="48"/>
  <c r="C7525" i="48"/>
  <c r="C7524" i="48"/>
  <c r="C7523" i="48"/>
  <c r="C7522" i="48"/>
  <c r="C7521" i="48"/>
  <c r="C7520" i="48"/>
  <c r="C7519" i="48"/>
  <c r="C7518" i="48"/>
  <c r="C7517" i="48"/>
  <c r="C7516" i="48"/>
  <c r="C7515" i="48"/>
  <c r="C7514" i="48"/>
  <c r="C7513" i="48"/>
  <c r="C7512" i="48"/>
  <c r="C7511" i="48"/>
  <c r="C7510" i="48"/>
  <c r="C7509" i="48"/>
  <c r="C7508" i="48"/>
  <c r="C7507" i="48"/>
  <c r="C7506" i="48"/>
  <c r="C7505" i="48"/>
  <c r="C7504" i="48"/>
  <c r="C7503" i="48"/>
  <c r="C7502" i="48"/>
  <c r="C7501" i="48"/>
  <c r="C7500" i="48"/>
  <c r="C7499" i="48"/>
  <c r="C7498" i="48"/>
  <c r="C7497" i="48"/>
  <c r="C7496" i="48"/>
  <c r="C7495" i="48"/>
  <c r="C7494" i="48"/>
  <c r="C7493" i="48"/>
  <c r="C7492" i="48"/>
  <c r="C7491" i="48"/>
  <c r="C7490" i="48"/>
  <c r="C7489" i="48"/>
  <c r="C7488" i="48"/>
  <c r="C7487" i="48"/>
  <c r="C7486" i="48"/>
  <c r="C7485" i="48"/>
  <c r="C7484" i="48"/>
  <c r="C7483" i="48"/>
  <c r="C7482" i="48"/>
  <c r="C7481" i="48"/>
  <c r="C7480" i="48"/>
  <c r="C7479" i="48"/>
  <c r="C7478" i="48"/>
  <c r="C7477" i="48"/>
  <c r="C7476" i="48"/>
  <c r="C7475" i="48"/>
  <c r="C7474" i="48"/>
  <c r="C7473" i="48"/>
  <c r="C7472" i="48"/>
  <c r="C7471" i="48"/>
  <c r="C7470" i="48"/>
  <c r="C7469" i="48"/>
  <c r="C7468" i="48"/>
  <c r="C7467" i="48"/>
  <c r="C7466" i="48"/>
  <c r="C7465" i="48"/>
  <c r="C7464" i="48"/>
  <c r="C7463" i="48"/>
  <c r="C7462" i="48"/>
  <c r="C7461" i="48"/>
  <c r="C7460" i="48"/>
  <c r="C7459" i="48"/>
  <c r="C7458" i="48"/>
  <c r="C7457" i="48"/>
  <c r="C7456" i="48"/>
  <c r="C7455" i="48"/>
  <c r="C7454" i="48"/>
  <c r="C7453" i="48"/>
  <c r="C7452" i="48"/>
  <c r="C7451" i="48"/>
  <c r="C7450" i="48"/>
  <c r="C7449" i="48"/>
  <c r="C7448" i="48"/>
  <c r="C7447" i="48"/>
  <c r="C7446" i="48"/>
  <c r="C7445" i="48"/>
  <c r="C7444" i="48"/>
  <c r="C7443" i="48"/>
  <c r="C7442" i="48"/>
  <c r="C7441" i="48"/>
  <c r="C7440" i="48"/>
  <c r="C7439" i="48"/>
  <c r="C7438" i="48"/>
  <c r="C7437" i="48"/>
  <c r="C7436" i="48"/>
  <c r="C7435" i="48"/>
  <c r="C7434" i="48"/>
  <c r="C7433" i="48"/>
  <c r="C7432" i="48"/>
  <c r="C7431" i="48"/>
  <c r="C7430" i="48"/>
  <c r="C7429" i="48"/>
  <c r="C7428" i="48"/>
  <c r="C7427" i="48"/>
  <c r="C7426" i="48"/>
  <c r="C7425" i="48"/>
  <c r="C7424" i="48"/>
  <c r="C7423" i="48"/>
  <c r="C7422" i="48"/>
  <c r="C7421" i="48"/>
  <c r="C7420" i="48"/>
  <c r="C7419" i="48"/>
  <c r="C7418" i="48"/>
  <c r="C7417" i="48"/>
  <c r="C7416" i="48"/>
  <c r="C7415" i="48"/>
  <c r="C7414" i="48"/>
  <c r="C7413" i="48"/>
  <c r="C7412" i="48"/>
  <c r="C7411" i="48"/>
  <c r="C7410" i="48"/>
  <c r="C7409" i="48"/>
  <c r="C7408" i="48"/>
  <c r="C7407" i="48"/>
  <c r="C7406" i="48"/>
  <c r="C7405" i="48"/>
  <c r="C7404" i="48"/>
  <c r="C7403" i="48"/>
  <c r="C7402" i="48"/>
  <c r="C7401" i="48"/>
  <c r="C7400" i="48"/>
  <c r="C7399" i="48"/>
  <c r="C7398" i="48"/>
  <c r="C7397" i="48"/>
  <c r="C7396" i="48"/>
  <c r="C7395" i="48"/>
  <c r="C7394" i="48"/>
  <c r="C7393" i="48"/>
  <c r="C7392" i="48"/>
  <c r="C7391" i="48"/>
  <c r="C7390" i="48"/>
  <c r="C7389" i="48"/>
  <c r="C7388" i="48"/>
  <c r="C7387" i="48"/>
  <c r="C7386" i="48"/>
  <c r="C7385" i="48"/>
  <c r="C7384" i="48"/>
  <c r="C7383" i="48"/>
  <c r="C7382" i="48"/>
  <c r="C7381" i="48"/>
  <c r="C7380" i="48"/>
  <c r="C7379" i="48"/>
  <c r="C7378" i="48"/>
  <c r="C7377" i="48"/>
  <c r="C7376" i="48"/>
  <c r="C7375" i="48"/>
  <c r="C7374" i="48"/>
  <c r="C7373" i="48"/>
  <c r="C7372" i="48"/>
  <c r="C7371" i="48"/>
  <c r="C7370" i="48"/>
  <c r="C7369" i="48"/>
  <c r="C7368" i="48"/>
  <c r="C7367" i="48"/>
  <c r="C7366" i="48"/>
  <c r="C7365" i="48"/>
  <c r="C7364" i="48"/>
  <c r="C7363" i="48"/>
  <c r="C7362" i="48"/>
  <c r="C7361" i="48"/>
  <c r="C7360" i="48"/>
  <c r="C7359" i="48"/>
  <c r="C7358" i="48"/>
  <c r="C7357" i="48"/>
  <c r="C7356" i="48"/>
  <c r="C7355" i="48"/>
  <c r="C7354" i="48"/>
  <c r="C7353" i="48"/>
  <c r="C7352" i="48"/>
  <c r="C7351" i="48"/>
  <c r="C7350" i="48"/>
  <c r="C7349" i="48"/>
  <c r="C7348" i="48"/>
  <c r="C7347" i="48"/>
  <c r="C7346" i="48"/>
  <c r="C7345" i="48"/>
  <c r="C7344" i="48"/>
  <c r="C7343" i="48"/>
  <c r="C7342" i="48"/>
  <c r="C7341" i="48"/>
  <c r="C7340" i="48"/>
  <c r="C7339" i="48"/>
  <c r="C7338" i="48"/>
  <c r="C7337" i="48"/>
  <c r="C7336" i="48"/>
  <c r="C7335" i="48"/>
  <c r="C7334" i="48"/>
  <c r="C7333" i="48"/>
  <c r="C7332" i="48"/>
  <c r="C7331" i="48"/>
  <c r="C7330" i="48"/>
  <c r="C7329" i="48"/>
  <c r="C7328" i="48"/>
  <c r="C7327" i="48"/>
  <c r="C7326" i="48"/>
  <c r="C7325" i="48"/>
  <c r="C7324" i="48"/>
  <c r="C7323" i="48"/>
  <c r="C7322" i="48"/>
  <c r="C7321" i="48"/>
  <c r="C7320" i="48"/>
  <c r="C7319" i="48"/>
  <c r="C7318" i="48"/>
  <c r="C7317" i="48"/>
  <c r="C7316" i="48"/>
  <c r="C7315" i="48"/>
  <c r="C7314" i="48"/>
  <c r="C7313" i="48"/>
  <c r="C7312" i="48"/>
  <c r="C7311" i="48"/>
  <c r="C7310" i="48"/>
  <c r="C7309" i="48"/>
  <c r="C7308" i="48"/>
  <c r="C7307" i="48"/>
  <c r="C7306" i="48"/>
  <c r="C7305" i="48"/>
  <c r="C7304" i="48"/>
  <c r="C7303" i="48"/>
  <c r="C7302" i="48"/>
  <c r="C7301" i="48"/>
  <c r="C7300" i="48"/>
  <c r="C7299" i="48"/>
  <c r="C7298" i="48"/>
  <c r="C7297" i="48"/>
  <c r="C7296" i="48"/>
  <c r="C7295" i="48"/>
  <c r="C7294" i="48"/>
  <c r="C7293" i="48"/>
  <c r="C7292" i="48"/>
  <c r="C7291" i="48"/>
  <c r="C7290" i="48"/>
  <c r="C7289" i="48"/>
  <c r="C7288" i="48"/>
  <c r="C7287" i="48"/>
  <c r="C7286" i="48"/>
  <c r="C7285" i="48"/>
  <c r="C7284" i="48"/>
  <c r="C7283" i="48"/>
  <c r="C7282" i="48"/>
  <c r="C7281" i="48"/>
  <c r="C7280" i="48"/>
  <c r="C7279" i="48"/>
  <c r="C7278" i="48"/>
  <c r="C7277" i="48"/>
  <c r="C7276" i="48"/>
  <c r="C7275" i="48"/>
  <c r="C7274" i="48"/>
  <c r="C7273" i="48"/>
  <c r="C7272" i="48"/>
  <c r="C7271" i="48"/>
  <c r="C7270" i="48"/>
  <c r="C7269" i="48"/>
  <c r="C7268" i="48"/>
  <c r="C7267" i="48"/>
  <c r="C7266" i="48"/>
  <c r="C7265" i="48"/>
  <c r="C7264" i="48"/>
  <c r="C7263" i="48"/>
  <c r="C7262" i="48"/>
  <c r="C7261" i="48"/>
  <c r="C7260" i="48"/>
  <c r="C7259" i="48"/>
  <c r="C7258" i="48"/>
  <c r="C7257" i="48"/>
  <c r="C7256" i="48"/>
  <c r="C7255" i="48"/>
  <c r="C7254" i="48"/>
  <c r="C7253" i="48"/>
  <c r="C7252" i="48"/>
  <c r="C7251" i="48"/>
  <c r="C7250" i="48"/>
  <c r="C7249" i="48"/>
  <c r="C7248" i="48"/>
  <c r="C7247" i="48"/>
  <c r="C7246" i="48"/>
  <c r="C7245" i="48"/>
  <c r="C7244" i="48"/>
  <c r="C7243" i="48"/>
  <c r="C7242" i="48"/>
  <c r="C7241" i="48"/>
  <c r="C7240" i="48"/>
  <c r="C7239" i="48"/>
  <c r="C7238" i="48"/>
  <c r="C7237" i="48"/>
  <c r="C7236" i="48"/>
  <c r="C7235" i="48"/>
  <c r="C7234" i="48"/>
  <c r="C7233" i="48"/>
  <c r="C7232" i="48"/>
  <c r="C7231" i="48"/>
  <c r="C7230" i="48"/>
  <c r="C7229" i="48"/>
  <c r="C7228" i="48"/>
  <c r="C7227" i="48"/>
  <c r="C7226" i="48"/>
  <c r="C7225" i="48"/>
  <c r="C7224" i="48"/>
  <c r="C7223" i="48"/>
  <c r="C7222" i="48"/>
  <c r="C7221" i="48"/>
  <c r="C7220" i="48"/>
  <c r="C7219" i="48"/>
  <c r="C7218" i="48"/>
  <c r="C7217" i="48"/>
  <c r="C7216" i="48"/>
  <c r="C7215" i="48"/>
  <c r="C7214" i="48"/>
  <c r="C7213" i="48"/>
  <c r="C7212" i="48"/>
  <c r="C7211" i="48"/>
  <c r="C7210" i="48"/>
  <c r="C7209" i="48"/>
  <c r="C7208" i="48"/>
  <c r="C7207" i="48"/>
  <c r="C7206" i="48"/>
  <c r="C7205" i="48"/>
  <c r="C7204" i="48"/>
  <c r="C7203" i="48"/>
  <c r="C7202" i="48"/>
  <c r="C7201" i="48"/>
  <c r="C7200" i="48"/>
  <c r="C7199" i="48"/>
  <c r="C7198" i="48"/>
  <c r="C7197" i="48"/>
  <c r="C7196" i="48"/>
  <c r="C7195" i="48"/>
  <c r="C7194" i="48"/>
  <c r="C7193" i="48"/>
  <c r="C7192" i="48"/>
  <c r="C7191" i="48"/>
  <c r="C7190" i="48"/>
  <c r="C7189" i="48"/>
  <c r="C7188" i="48"/>
  <c r="C7187" i="48"/>
  <c r="C7186" i="48"/>
  <c r="C7185" i="48"/>
  <c r="C7184" i="48"/>
  <c r="C7183" i="48"/>
  <c r="C7182" i="48"/>
  <c r="C7181" i="48"/>
  <c r="C7180" i="48"/>
  <c r="C7179" i="48"/>
  <c r="C7178" i="48"/>
  <c r="C7177" i="48"/>
  <c r="C7176" i="48"/>
  <c r="C7175" i="48"/>
  <c r="C7174" i="48"/>
  <c r="C7173" i="48"/>
  <c r="C7172" i="48"/>
  <c r="C7171" i="48"/>
  <c r="C7170" i="48"/>
  <c r="C7169" i="48"/>
  <c r="C7168" i="48"/>
  <c r="C7167" i="48"/>
  <c r="C7166" i="48"/>
  <c r="C7165" i="48"/>
  <c r="C7164" i="48"/>
  <c r="C7163" i="48"/>
  <c r="C7162" i="48"/>
  <c r="C7161" i="48"/>
  <c r="C7160" i="48"/>
  <c r="C7159" i="48"/>
  <c r="C7158" i="48"/>
  <c r="C7157" i="48"/>
  <c r="C7156" i="48"/>
  <c r="C7155" i="48"/>
  <c r="C7154" i="48"/>
  <c r="C7153" i="48"/>
  <c r="C7152" i="48"/>
  <c r="C7151" i="48"/>
  <c r="C7150" i="48"/>
  <c r="C7149" i="48"/>
  <c r="C7148" i="48"/>
  <c r="C7147" i="48"/>
  <c r="C7146" i="48"/>
  <c r="C7145" i="48"/>
  <c r="C7144" i="48"/>
  <c r="C7143" i="48"/>
  <c r="C7142" i="48"/>
  <c r="C7141" i="48"/>
  <c r="C7140" i="48"/>
  <c r="C7139" i="48"/>
  <c r="C7138" i="48"/>
  <c r="C7137" i="48"/>
  <c r="C7136" i="48"/>
  <c r="C7135" i="48"/>
  <c r="C7134" i="48"/>
  <c r="C7133" i="48"/>
  <c r="C7132" i="48"/>
  <c r="C7131" i="48"/>
  <c r="C7130" i="48"/>
  <c r="C7129" i="48"/>
  <c r="C7128" i="48"/>
  <c r="C7127" i="48"/>
  <c r="C7126" i="48"/>
  <c r="C7125" i="48"/>
  <c r="C7124" i="48"/>
  <c r="C7123" i="48"/>
  <c r="C7122" i="48"/>
  <c r="C7121" i="48"/>
  <c r="C7120" i="48"/>
  <c r="C7119" i="48"/>
  <c r="C7118" i="48"/>
  <c r="C7117" i="48"/>
  <c r="C7116" i="48"/>
  <c r="C7115" i="48"/>
  <c r="C7114" i="48"/>
  <c r="C7113" i="48"/>
  <c r="C7112" i="48"/>
  <c r="C7111" i="48"/>
  <c r="C7110" i="48"/>
  <c r="C7109" i="48"/>
  <c r="C7108" i="48"/>
  <c r="C7107" i="48"/>
  <c r="C7106" i="48"/>
  <c r="C7105" i="48"/>
  <c r="C7104" i="48"/>
  <c r="C7103" i="48"/>
  <c r="C7102" i="48"/>
  <c r="C7101" i="48"/>
  <c r="C7100" i="48"/>
  <c r="C7099" i="48"/>
  <c r="C7098" i="48"/>
  <c r="C7097" i="48"/>
  <c r="C7096" i="48"/>
  <c r="C7095" i="48"/>
  <c r="C7094" i="48"/>
  <c r="C7093" i="48"/>
  <c r="C7092" i="48"/>
  <c r="C7091" i="48"/>
  <c r="C7090" i="48"/>
  <c r="C7089" i="48"/>
  <c r="C7088" i="48"/>
  <c r="C7087" i="48"/>
  <c r="C7086" i="48"/>
  <c r="C7085" i="48"/>
  <c r="C7084" i="48"/>
  <c r="C7083" i="48"/>
  <c r="C7082" i="48"/>
  <c r="C7081" i="48"/>
  <c r="C7080" i="48"/>
  <c r="C7079" i="48"/>
  <c r="C7078" i="48"/>
  <c r="C7077" i="48"/>
  <c r="C7076" i="48"/>
  <c r="C7075" i="48"/>
  <c r="C7074" i="48"/>
  <c r="C7073" i="48"/>
  <c r="C7072" i="48"/>
  <c r="C7071" i="48"/>
  <c r="C7070" i="48"/>
  <c r="C7069" i="48"/>
  <c r="C7068" i="48"/>
  <c r="C7067" i="48"/>
  <c r="C7066" i="48"/>
  <c r="C7065" i="48"/>
  <c r="C7064" i="48"/>
  <c r="C7063" i="48"/>
  <c r="C7062" i="48"/>
  <c r="C7061" i="48"/>
  <c r="C7060" i="48"/>
  <c r="C7059" i="48"/>
  <c r="C7058" i="48"/>
  <c r="C7057" i="48"/>
  <c r="C7056" i="48"/>
  <c r="C7055" i="48"/>
  <c r="C7054" i="48"/>
  <c r="C7053" i="48"/>
  <c r="C7052" i="48"/>
  <c r="C7051" i="48"/>
  <c r="C7050" i="48"/>
  <c r="C7049" i="48"/>
  <c r="C7048" i="48"/>
  <c r="C7047" i="48"/>
  <c r="C7046" i="48"/>
  <c r="C7045" i="48"/>
  <c r="C7044" i="48"/>
  <c r="C7043" i="48"/>
  <c r="C7042" i="48"/>
  <c r="C7041" i="48"/>
  <c r="C7040" i="48"/>
  <c r="C7039" i="48"/>
  <c r="C7038" i="48"/>
  <c r="C7037" i="48"/>
  <c r="C7036" i="48"/>
  <c r="C7035" i="48"/>
  <c r="C7034" i="48"/>
  <c r="C7033" i="48"/>
  <c r="C7032" i="48"/>
  <c r="C7031" i="48"/>
  <c r="C7030" i="48"/>
  <c r="C7029" i="48"/>
  <c r="C7028" i="48"/>
  <c r="C7027" i="48"/>
  <c r="C7026" i="48"/>
  <c r="C7025" i="48"/>
  <c r="C7024" i="48"/>
  <c r="C7023" i="48"/>
  <c r="C7022" i="48"/>
  <c r="C7021" i="48"/>
  <c r="C7020" i="48"/>
  <c r="C7019" i="48"/>
  <c r="C7018" i="48"/>
  <c r="C7017" i="48"/>
  <c r="C7016" i="48"/>
  <c r="C7015" i="48"/>
  <c r="C7014" i="48"/>
  <c r="C7013" i="48"/>
  <c r="C7012" i="48"/>
  <c r="C7011" i="48"/>
  <c r="C7010" i="48"/>
  <c r="C7009" i="48"/>
  <c r="C7008" i="48"/>
  <c r="C7007" i="48"/>
  <c r="C7006" i="48"/>
  <c r="C7005" i="48"/>
  <c r="C7004" i="48"/>
  <c r="C7003" i="48"/>
  <c r="C7002" i="48"/>
  <c r="C7001" i="48"/>
  <c r="C7000" i="48"/>
  <c r="C6999" i="48"/>
  <c r="C6998" i="48"/>
  <c r="C6997" i="48"/>
  <c r="C6996" i="48"/>
  <c r="C6995" i="48"/>
  <c r="C6994" i="48"/>
  <c r="C6993" i="48"/>
  <c r="C6992" i="48"/>
  <c r="C6991" i="48"/>
  <c r="C6990" i="48"/>
  <c r="C6989" i="48"/>
  <c r="C6988" i="48"/>
  <c r="C6987" i="48"/>
  <c r="C6986" i="48"/>
  <c r="C6985" i="48"/>
  <c r="C6984" i="48"/>
  <c r="C6983" i="48"/>
  <c r="C6982" i="48"/>
  <c r="C6981" i="48"/>
  <c r="C6980" i="48"/>
  <c r="C6979" i="48"/>
  <c r="C6978" i="48"/>
  <c r="C6977" i="48"/>
  <c r="C6976" i="48"/>
  <c r="C6975" i="48"/>
  <c r="C6974" i="48"/>
  <c r="C6973" i="48"/>
  <c r="C6972" i="48"/>
  <c r="C6971" i="48"/>
  <c r="C6970" i="48"/>
  <c r="C6969" i="48"/>
  <c r="C6968" i="48"/>
  <c r="C6967" i="48"/>
  <c r="C6966" i="48"/>
  <c r="C6965" i="48"/>
  <c r="C6964" i="48"/>
  <c r="C6963" i="48"/>
  <c r="C6962" i="48"/>
  <c r="C6961" i="48"/>
  <c r="C6960" i="48"/>
  <c r="C6959" i="48"/>
  <c r="C6958" i="48"/>
  <c r="C6957" i="48"/>
  <c r="C6956" i="48"/>
  <c r="C6955" i="48"/>
  <c r="C6954" i="48"/>
  <c r="C6953" i="48"/>
  <c r="C6952" i="48"/>
  <c r="C6951" i="48"/>
  <c r="C6950" i="48"/>
  <c r="C6949" i="48"/>
  <c r="C6948" i="48"/>
  <c r="C6947" i="48"/>
  <c r="C6946" i="48"/>
  <c r="C6945" i="48"/>
  <c r="C6944" i="48"/>
  <c r="C6943" i="48"/>
  <c r="C6942" i="48"/>
  <c r="C6941" i="48"/>
  <c r="C6940" i="48"/>
  <c r="C6939" i="48"/>
  <c r="C6938" i="48"/>
  <c r="C6937" i="48"/>
  <c r="C6936" i="48"/>
  <c r="C6935" i="48"/>
  <c r="C6934" i="48"/>
  <c r="C6933" i="48"/>
  <c r="C6932" i="48"/>
  <c r="C6931" i="48"/>
  <c r="C6930" i="48"/>
  <c r="C6929" i="48"/>
  <c r="C6928" i="48"/>
  <c r="C6927" i="48"/>
  <c r="C6926" i="48"/>
  <c r="C6925" i="48"/>
  <c r="C6924" i="48"/>
  <c r="C6923" i="48"/>
  <c r="C6922" i="48"/>
  <c r="C6921" i="48"/>
  <c r="C6920" i="48"/>
  <c r="C6919" i="48"/>
  <c r="C6918" i="48"/>
  <c r="C6917" i="48"/>
  <c r="C6916" i="48"/>
  <c r="C6915" i="48"/>
  <c r="C6914" i="48"/>
  <c r="C6913" i="48"/>
  <c r="C6912" i="48"/>
  <c r="C6911" i="48"/>
  <c r="C6910" i="48"/>
  <c r="C6909" i="48"/>
  <c r="C6908" i="48"/>
  <c r="C6907" i="48"/>
  <c r="C6906" i="48"/>
  <c r="C6905" i="48"/>
  <c r="C6904" i="48"/>
  <c r="C6903" i="48"/>
  <c r="C6902" i="48"/>
  <c r="C6901" i="48"/>
  <c r="C6900" i="48"/>
  <c r="C6899" i="48"/>
  <c r="C6898" i="48"/>
  <c r="C6897" i="48"/>
  <c r="C6896" i="48"/>
  <c r="C6895" i="48"/>
  <c r="C6894" i="48"/>
  <c r="C6893" i="48"/>
  <c r="C6892" i="48"/>
  <c r="C6891" i="48"/>
  <c r="C6890" i="48"/>
  <c r="C6889" i="48"/>
  <c r="C6888" i="48"/>
  <c r="C6887" i="48"/>
  <c r="C6886" i="48"/>
  <c r="C6885" i="48"/>
  <c r="C6884" i="48"/>
  <c r="C6883" i="48"/>
  <c r="C6882" i="48"/>
  <c r="C6881" i="48"/>
  <c r="C6880" i="48"/>
  <c r="C6879" i="48"/>
  <c r="C6878" i="48"/>
  <c r="C6877" i="48"/>
  <c r="C6876" i="48"/>
  <c r="C6875" i="48"/>
  <c r="C6874" i="48"/>
  <c r="C6873" i="48"/>
  <c r="C6872" i="48"/>
  <c r="C6871" i="48"/>
  <c r="C6870" i="48"/>
  <c r="C6869" i="48"/>
  <c r="C6868" i="48"/>
  <c r="C6867" i="48"/>
  <c r="C6866" i="48"/>
  <c r="C6865" i="48"/>
  <c r="C6864" i="48"/>
  <c r="C6863" i="48"/>
  <c r="C6862" i="48"/>
  <c r="C6861" i="48"/>
  <c r="C6860" i="48"/>
  <c r="C6859" i="48"/>
  <c r="C6858" i="48"/>
  <c r="C6857" i="48"/>
  <c r="C6856" i="48"/>
  <c r="C6855" i="48"/>
  <c r="C6854" i="48"/>
  <c r="C6853" i="48"/>
  <c r="C6852" i="48"/>
  <c r="C6851" i="48"/>
  <c r="C6850" i="48"/>
  <c r="C6849" i="48"/>
  <c r="C6848" i="48"/>
  <c r="C6847" i="48"/>
  <c r="C6846" i="48"/>
  <c r="C6845" i="48"/>
  <c r="C6844" i="48"/>
  <c r="C6843" i="48"/>
  <c r="C6842" i="48"/>
  <c r="C6841" i="48"/>
  <c r="C6840" i="48"/>
  <c r="C6839" i="48"/>
  <c r="C6838" i="48"/>
  <c r="C6837" i="48"/>
  <c r="C6836" i="48"/>
  <c r="C6835" i="48"/>
  <c r="C6834" i="48"/>
  <c r="C6833" i="48"/>
  <c r="C6832" i="48"/>
  <c r="C6831" i="48"/>
  <c r="C6830" i="48"/>
  <c r="C6829" i="48"/>
  <c r="C6828" i="48"/>
  <c r="C6827" i="48"/>
  <c r="C6826" i="48"/>
  <c r="C6825" i="48"/>
  <c r="C6824" i="48"/>
  <c r="C6823" i="48"/>
  <c r="C6822" i="48"/>
  <c r="C6821" i="48"/>
  <c r="C6820" i="48"/>
  <c r="C6819" i="48"/>
  <c r="C6818" i="48"/>
  <c r="C6817" i="48"/>
  <c r="C6816" i="48"/>
  <c r="C6815" i="48"/>
  <c r="C6814" i="48"/>
  <c r="C6813" i="48"/>
  <c r="C6812" i="48"/>
  <c r="C6811" i="48"/>
  <c r="C6810" i="48"/>
  <c r="C6809" i="48"/>
  <c r="C6808" i="48"/>
  <c r="C6807" i="48"/>
  <c r="C6806" i="48"/>
  <c r="C6805" i="48"/>
  <c r="C6804" i="48"/>
  <c r="C6803" i="48"/>
  <c r="C6802" i="48"/>
  <c r="C6801" i="48"/>
  <c r="C6800" i="48"/>
  <c r="C6799" i="48"/>
  <c r="C6798" i="48"/>
  <c r="C6797" i="48"/>
  <c r="C6796" i="48"/>
  <c r="C6795" i="48"/>
  <c r="C6794" i="48"/>
  <c r="C6793" i="48"/>
  <c r="C6792" i="48"/>
  <c r="C6791" i="48"/>
  <c r="C6790" i="48"/>
  <c r="C6789" i="48"/>
  <c r="C6788" i="48"/>
  <c r="C6787" i="48"/>
  <c r="C6786" i="48"/>
  <c r="C6785" i="48"/>
  <c r="C6784" i="48"/>
  <c r="C6783" i="48"/>
  <c r="C6782" i="48"/>
  <c r="C6781" i="48"/>
  <c r="C6780" i="48"/>
  <c r="C6779" i="48"/>
  <c r="C6778" i="48"/>
  <c r="C6777" i="48"/>
  <c r="C6776" i="48"/>
  <c r="C6775" i="48"/>
  <c r="C6774" i="48"/>
  <c r="C6773" i="48"/>
  <c r="C6772" i="48"/>
  <c r="C6771" i="48"/>
  <c r="C6770" i="48"/>
  <c r="C6769" i="48"/>
  <c r="C6768" i="48"/>
  <c r="C6767" i="48"/>
  <c r="C6766" i="48"/>
  <c r="C6765" i="48"/>
  <c r="C6764" i="48"/>
  <c r="C6763" i="48"/>
  <c r="C6762" i="48"/>
  <c r="C6761" i="48"/>
  <c r="C6760" i="48"/>
  <c r="C6759" i="48"/>
  <c r="C6758" i="48"/>
  <c r="C6757" i="48"/>
  <c r="C6756" i="48"/>
  <c r="C6755" i="48"/>
  <c r="C6754" i="48"/>
  <c r="C6753" i="48"/>
  <c r="C6752" i="48"/>
  <c r="C6751" i="48"/>
  <c r="C6750" i="48"/>
  <c r="C6749" i="48"/>
  <c r="C6748" i="48"/>
  <c r="C6747" i="48"/>
  <c r="C6746" i="48"/>
  <c r="C6745" i="48"/>
  <c r="C6744" i="48"/>
  <c r="C6743" i="48"/>
  <c r="C6742" i="48"/>
  <c r="C6741" i="48"/>
  <c r="C6740" i="48"/>
  <c r="C6739" i="48"/>
  <c r="C6738" i="48"/>
  <c r="C6737" i="48"/>
  <c r="C6736" i="48"/>
  <c r="C6735" i="48"/>
  <c r="C6734" i="48"/>
  <c r="C6733" i="48"/>
  <c r="C6732" i="48"/>
  <c r="C6731" i="48"/>
  <c r="C6730" i="48"/>
  <c r="C6729" i="48"/>
  <c r="C6728" i="48"/>
  <c r="C6727" i="48"/>
  <c r="C6726" i="48"/>
  <c r="C6725" i="48"/>
  <c r="C6724" i="48"/>
  <c r="C6723" i="48"/>
  <c r="C6722" i="48"/>
  <c r="C6721" i="48"/>
  <c r="C6720" i="48"/>
  <c r="C6719" i="48"/>
  <c r="C6718" i="48"/>
  <c r="C6717" i="48"/>
  <c r="C6716" i="48"/>
  <c r="C6715" i="48"/>
  <c r="C6714" i="48"/>
  <c r="C6713" i="48"/>
  <c r="C6712" i="48"/>
  <c r="C6711" i="48"/>
  <c r="C6710" i="48"/>
  <c r="C6709" i="48"/>
  <c r="C6708" i="48"/>
  <c r="C6707" i="48"/>
  <c r="C6706" i="48"/>
  <c r="C6705" i="48"/>
  <c r="C6704" i="48"/>
  <c r="C6703" i="48"/>
  <c r="C6702" i="48"/>
  <c r="C6701" i="48"/>
  <c r="C6700" i="48"/>
  <c r="C6699" i="48"/>
  <c r="C6698" i="48"/>
  <c r="C6697" i="48"/>
  <c r="C6696" i="48"/>
  <c r="C6695" i="48"/>
  <c r="C6694" i="48"/>
  <c r="C6693" i="48"/>
  <c r="C6692" i="48"/>
  <c r="C6691" i="48"/>
  <c r="C6690" i="48"/>
  <c r="C6689" i="48"/>
  <c r="C6688" i="48"/>
  <c r="C6687" i="48"/>
  <c r="C6686" i="48"/>
  <c r="C6685" i="48"/>
  <c r="C6684" i="48"/>
  <c r="C6683" i="48"/>
  <c r="C6682" i="48"/>
  <c r="C6681" i="48"/>
  <c r="C6680" i="48"/>
  <c r="C6679" i="48"/>
  <c r="C6678" i="48"/>
  <c r="C6677" i="48"/>
  <c r="C6676" i="48"/>
  <c r="C6675" i="48"/>
  <c r="C6674" i="48"/>
  <c r="C6673" i="48"/>
  <c r="C6672" i="48"/>
  <c r="C6671" i="48"/>
  <c r="C6670" i="48"/>
  <c r="C6669" i="48"/>
  <c r="C6668" i="48"/>
  <c r="C6667" i="48"/>
  <c r="C6666" i="48"/>
  <c r="C6665" i="48"/>
  <c r="C6664" i="48"/>
  <c r="C6663" i="48"/>
  <c r="C6662" i="48"/>
  <c r="C6661" i="48"/>
  <c r="C6660" i="48"/>
  <c r="C6659" i="48"/>
  <c r="C6658" i="48"/>
  <c r="C6657" i="48"/>
  <c r="C6656" i="48"/>
  <c r="C6655" i="48"/>
  <c r="C6654" i="48"/>
  <c r="C6653" i="48"/>
  <c r="C6652" i="48"/>
  <c r="C6651" i="48"/>
  <c r="C6650" i="48"/>
  <c r="C6649" i="48"/>
  <c r="C6648" i="48"/>
  <c r="C6647" i="48"/>
  <c r="C6646" i="48"/>
  <c r="C6645" i="48"/>
  <c r="C6644" i="48"/>
  <c r="C6643" i="48"/>
  <c r="C6642" i="48"/>
  <c r="C6641" i="48"/>
  <c r="C6640" i="48"/>
  <c r="C6639" i="48"/>
  <c r="C6638" i="48"/>
  <c r="C6637" i="48"/>
  <c r="C6636" i="48"/>
  <c r="C6635" i="48"/>
  <c r="C6634" i="48"/>
  <c r="C6633" i="48"/>
  <c r="C6632" i="48"/>
  <c r="C6631" i="48"/>
  <c r="C6630" i="48"/>
  <c r="C6629" i="48"/>
  <c r="C6628" i="48"/>
  <c r="C6627" i="48"/>
  <c r="C6626" i="48"/>
  <c r="C6625" i="48"/>
  <c r="C6624" i="48"/>
  <c r="C6623" i="48"/>
  <c r="C6622" i="48"/>
  <c r="C6621" i="48"/>
  <c r="C6620" i="48"/>
  <c r="C6619" i="48"/>
  <c r="C6618" i="48"/>
  <c r="C6617" i="48"/>
  <c r="C6616" i="48"/>
  <c r="C6615" i="48"/>
  <c r="C6614" i="48"/>
  <c r="C6613" i="48"/>
  <c r="C6612" i="48"/>
  <c r="C6611" i="48"/>
  <c r="C6610" i="48"/>
  <c r="C6609" i="48"/>
  <c r="C6608" i="48"/>
  <c r="C6607" i="48"/>
  <c r="C6606" i="48"/>
  <c r="C6605" i="48"/>
  <c r="C6604" i="48"/>
  <c r="C6603" i="48"/>
  <c r="C6602" i="48"/>
  <c r="C6601" i="48"/>
  <c r="C6600" i="48"/>
  <c r="C6599" i="48"/>
  <c r="C6598" i="48"/>
  <c r="C6597" i="48"/>
  <c r="C6596" i="48"/>
  <c r="C6595" i="48"/>
  <c r="C6594" i="48"/>
  <c r="C6593" i="48"/>
  <c r="C6592" i="48"/>
  <c r="C6591" i="48"/>
  <c r="C6590" i="48"/>
  <c r="C6589" i="48"/>
  <c r="C6588" i="48"/>
  <c r="C6587" i="48"/>
  <c r="C6586" i="48"/>
  <c r="C6585" i="48"/>
  <c r="C6584" i="48"/>
  <c r="C6583" i="48"/>
  <c r="C6582" i="48"/>
  <c r="C6581" i="48"/>
  <c r="C6580" i="48"/>
  <c r="C6579" i="48"/>
  <c r="C6578" i="48"/>
  <c r="C6577" i="48"/>
  <c r="C6576" i="48"/>
  <c r="C6575" i="48"/>
  <c r="C6574" i="48"/>
  <c r="C6573" i="48"/>
  <c r="C6572" i="48"/>
  <c r="C6571" i="48"/>
  <c r="C6570" i="48"/>
  <c r="C6569" i="48"/>
  <c r="C6568" i="48"/>
  <c r="C6567" i="48"/>
  <c r="C6566" i="48"/>
  <c r="C6565" i="48"/>
  <c r="C6564" i="48"/>
  <c r="C6563" i="48"/>
  <c r="C6562" i="48"/>
  <c r="C6561" i="48"/>
  <c r="C6560" i="48"/>
  <c r="C6559" i="48"/>
  <c r="C6558" i="48"/>
  <c r="C6557" i="48"/>
  <c r="C6556" i="48"/>
  <c r="C6555" i="48"/>
  <c r="C6554" i="48"/>
  <c r="C6553" i="48"/>
  <c r="C6552" i="48"/>
  <c r="C6551" i="48"/>
  <c r="C6550" i="48"/>
  <c r="C6549" i="48"/>
  <c r="C6548" i="48"/>
  <c r="C6547" i="48"/>
  <c r="C6546" i="48"/>
  <c r="C6545" i="48"/>
  <c r="C6544" i="48"/>
  <c r="C6543" i="48"/>
  <c r="C6542" i="48"/>
  <c r="C6541" i="48"/>
  <c r="C6540" i="48"/>
  <c r="C6539" i="48"/>
  <c r="C6538" i="48"/>
  <c r="C6537" i="48"/>
  <c r="C6536" i="48"/>
  <c r="C6535" i="48"/>
  <c r="C6534" i="48"/>
  <c r="C6533" i="48"/>
  <c r="C6532" i="48"/>
  <c r="C6531" i="48"/>
  <c r="C6530" i="48"/>
  <c r="C6529" i="48"/>
  <c r="C6528" i="48"/>
  <c r="C6527" i="48"/>
  <c r="C6526" i="48"/>
  <c r="C6525" i="48"/>
  <c r="C6524" i="48"/>
  <c r="C6523" i="48"/>
  <c r="C6522" i="48"/>
  <c r="C6521" i="48"/>
  <c r="C6520" i="48"/>
  <c r="C6519" i="48"/>
  <c r="C6518" i="48"/>
  <c r="C6517" i="48"/>
  <c r="C6516" i="48"/>
  <c r="C6515" i="48"/>
  <c r="C6514" i="48"/>
  <c r="C6513" i="48"/>
  <c r="C6512" i="48"/>
  <c r="C6511" i="48"/>
  <c r="C6510" i="48"/>
  <c r="C6509" i="48"/>
  <c r="C6508" i="48"/>
  <c r="C6507" i="48"/>
  <c r="C6506" i="48"/>
  <c r="C6505" i="48"/>
  <c r="C6504" i="48"/>
  <c r="C6503" i="48"/>
  <c r="C6502" i="48"/>
  <c r="C6501" i="48"/>
  <c r="C6500" i="48"/>
  <c r="C6499" i="48"/>
  <c r="C6498" i="48"/>
  <c r="C6497" i="48"/>
  <c r="C6496" i="48"/>
  <c r="C6495" i="48"/>
  <c r="C6494" i="48"/>
  <c r="C6493" i="48"/>
  <c r="C6492" i="48"/>
  <c r="C6491" i="48"/>
  <c r="C6490" i="48"/>
  <c r="C6489" i="48"/>
  <c r="C6488" i="48"/>
  <c r="C6487" i="48"/>
  <c r="C6486" i="48"/>
  <c r="C6485" i="48"/>
  <c r="C6484" i="48"/>
  <c r="C6483" i="48"/>
  <c r="C6482" i="48"/>
  <c r="C6481" i="48"/>
  <c r="C6480" i="48"/>
  <c r="C6479" i="48"/>
  <c r="C6478" i="48"/>
  <c r="C6477" i="48"/>
  <c r="C6476" i="48"/>
  <c r="C6475" i="48"/>
  <c r="C6474" i="48"/>
  <c r="C6473" i="48"/>
  <c r="C6472" i="48"/>
  <c r="C6471" i="48"/>
  <c r="C6470" i="48"/>
  <c r="C6469" i="48"/>
  <c r="C6468" i="48"/>
  <c r="C6467" i="48"/>
  <c r="C6466" i="48"/>
  <c r="C6465" i="48"/>
  <c r="C6464" i="48"/>
  <c r="C6463" i="48"/>
  <c r="C6462" i="48"/>
  <c r="C6461" i="48"/>
  <c r="C6460" i="48"/>
  <c r="C6459" i="48"/>
  <c r="C6458" i="48"/>
  <c r="C6457" i="48"/>
  <c r="C6456" i="48"/>
  <c r="C6455" i="48"/>
  <c r="C6454" i="48"/>
  <c r="C6453" i="48"/>
  <c r="C6452" i="48"/>
  <c r="C6451" i="48"/>
  <c r="C6450" i="48"/>
  <c r="C6449" i="48"/>
  <c r="C6448" i="48"/>
  <c r="C6447" i="48"/>
  <c r="C6446" i="48"/>
  <c r="C6445" i="48"/>
  <c r="C6444" i="48"/>
  <c r="C6443" i="48"/>
  <c r="C6442" i="48"/>
  <c r="C6441" i="48"/>
  <c r="C6440" i="48"/>
  <c r="C6439" i="48"/>
  <c r="C6438" i="48"/>
  <c r="C6437" i="48"/>
  <c r="C6436" i="48"/>
  <c r="C6435" i="48"/>
  <c r="C6434" i="48"/>
  <c r="C6433" i="48"/>
  <c r="C6432" i="48"/>
  <c r="C6431" i="48"/>
  <c r="C6430" i="48"/>
  <c r="C6429" i="48"/>
  <c r="C6428" i="48"/>
  <c r="C6427" i="48"/>
  <c r="C6426" i="48"/>
  <c r="C6425" i="48"/>
  <c r="C6424" i="48"/>
  <c r="C6423" i="48"/>
  <c r="C6422" i="48"/>
  <c r="C6421" i="48"/>
  <c r="C6420" i="48"/>
  <c r="C6419" i="48"/>
  <c r="C6418" i="48"/>
  <c r="C6417" i="48"/>
  <c r="C6416" i="48"/>
  <c r="C6415" i="48"/>
  <c r="C6414" i="48"/>
  <c r="C6413" i="48"/>
  <c r="C6412" i="48"/>
  <c r="C6411" i="48"/>
  <c r="C6410" i="48"/>
  <c r="C6409" i="48"/>
  <c r="C6408" i="48"/>
  <c r="C6407" i="48"/>
  <c r="C6406" i="48"/>
  <c r="C6405" i="48"/>
  <c r="C6404" i="48"/>
  <c r="C6403" i="48"/>
  <c r="C6402" i="48"/>
  <c r="C6401" i="48"/>
  <c r="C6400" i="48"/>
  <c r="C6399" i="48"/>
  <c r="C6398" i="48"/>
  <c r="C6397" i="48"/>
  <c r="C6396" i="48"/>
  <c r="C6395" i="48"/>
  <c r="C6394" i="48"/>
  <c r="C6393" i="48"/>
  <c r="C6392" i="48"/>
  <c r="C6391" i="48"/>
  <c r="C6390" i="48"/>
  <c r="C6389" i="48"/>
  <c r="C6388" i="48"/>
  <c r="C6387" i="48"/>
  <c r="C6386" i="48"/>
  <c r="C6385" i="48"/>
  <c r="C6384" i="48"/>
  <c r="C6383" i="48"/>
  <c r="C6382" i="48"/>
  <c r="C6381" i="48"/>
  <c r="C6380" i="48"/>
  <c r="C6379" i="48"/>
  <c r="C6378" i="48"/>
  <c r="C6377" i="48"/>
  <c r="C6376" i="48"/>
  <c r="C6375" i="48"/>
  <c r="C6374" i="48"/>
  <c r="C6373" i="48"/>
  <c r="C6372" i="48"/>
  <c r="C6371" i="48"/>
  <c r="C6370" i="48"/>
  <c r="C6369" i="48"/>
  <c r="C6368" i="48"/>
  <c r="C6367" i="48"/>
  <c r="C6366" i="48"/>
  <c r="C6365" i="48"/>
  <c r="C6364" i="48"/>
  <c r="C6363" i="48"/>
  <c r="C6362" i="48"/>
  <c r="C6361" i="48"/>
  <c r="C6360" i="48"/>
  <c r="C6359" i="48"/>
  <c r="C6358" i="48"/>
  <c r="C6357" i="48"/>
  <c r="C6356" i="48"/>
  <c r="C6355" i="48"/>
  <c r="C6354" i="48"/>
  <c r="C6353" i="48"/>
  <c r="C6352" i="48"/>
  <c r="C6351" i="48"/>
  <c r="C6350" i="48"/>
  <c r="C6349" i="48"/>
  <c r="C6348" i="48"/>
  <c r="C6347" i="48"/>
  <c r="C6346" i="48"/>
  <c r="C6345" i="48"/>
  <c r="C6344" i="48"/>
  <c r="C6343" i="48"/>
  <c r="C6342" i="48"/>
  <c r="C6341" i="48"/>
  <c r="C6340" i="48"/>
  <c r="C6339" i="48"/>
  <c r="C6338" i="48"/>
  <c r="C6337" i="48"/>
  <c r="C6336" i="48"/>
  <c r="C6335" i="48"/>
  <c r="C6334" i="48"/>
  <c r="C6333" i="48"/>
  <c r="C6332" i="48"/>
  <c r="C6331" i="48"/>
  <c r="C6330" i="48"/>
  <c r="C6329" i="48"/>
  <c r="C6328" i="48"/>
  <c r="C6327" i="48"/>
  <c r="C6326" i="48"/>
  <c r="C6325" i="48"/>
  <c r="C6324" i="48"/>
  <c r="C6323" i="48"/>
  <c r="C6322" i="48"/>
  <c r="C6321" i="48"/>
  <c r="C6320" i="48"/>
  <c r="C6319" i="48"/>
  <c r="C6318" i="48"/>
  <c r="C6317" i="48"/>
  <c r="C6316" i="48"/>
  <c r="C6315" i="48"/>
  <c r="C6314" i="48"/>
  <c r="C6313" i="48"/>
  <c r="C6312" i="48"/>
  <c r="C6311" i="48"/>
  <c r="C6310" i="48"/>
  <c r="C6309" i="48"/>
  <c r="C6308" i="48"/>
  <c r="C6307" i="48"/>
  <c r="C6306" i="48"/>
  <c r="C6305" i="48"/>
  <c r="C6304" i="48"/>
  <c r="C6303" i="48"/>
  <c r="C6302" i="48"/>
  <c r="C6301" i="48"/>
  <c r="C6300" i="48"/>
  <c r="C6299" i="48"/>
  <c r="C6298" i="48"/>
  <c r="C6297" i="48"/>
  <c r="C6296" i="48"/>
  <c r="C6295" i="48"/>
  <c r="C6294" i="48"/>
  <c r="C6293" i="48"/>
  <c r="C6292" i="48"/>
  <c r="C6291" i="48"/>
  <c r="C6290" i="48"/>
  <c r="C6289" i="48"/>
  <c r="C6288" i="48"/>
  <c r="C6287" i="48"/>
  <c r="C6286" i="48"/>
  <c r="C6285" i="48"/>
  <c r="C6284" i="48"/>
  <c r="C6283" i="48"/>
  <c r="C6282" i="48"/>
  <c r="C6281" i="48"/>
  <c r="C6280" i="48"/>
  <c r="C6279" i="48"/>
  <c r="C6278" i="48"/>
  <c r="C6277" i="48"/>
  <c r="C6276" i="48"/>
  <c r="C6275" i="48"/>
  <c r="C6274" i="48"/>
  <c r="C6273" i="48"/>
  <c r="C6272" i="48"/>
  <c r="C6271" i="48"/>
  <c r="C6270" i="48"/>
  <c r="C6269" i="48"/>
  <c r="C6268" i="48"/>
  <c r="C6267" i="48"/>
  <c r="C6266" i="48"/>
  <c r="C6265" i="48"/>
  <c r="C6264" i="48"/>
  <c r="C6263" i="48"/>
  <c r="C6262" i="48"/>
  <c r="C6261" i="48"/>
  <c r="C6260" i="48"/>
  <c r="C6259" i="48"/>
  <c r="C6258" i="48"/>
  <c r="C6257" i="48"/>
  <c r="C6256" i="48"/>
  <c r="C6255" i="48"/>
  <c r="C6254" i="48"/>
  <c r="C6253" i="48"/>
  <c r="C6252" i="48"/>
  <c r="C6251" i="48"/>
  <c r="C6250" i="48"/>
  <c r="C6249" i="48"/>
  <c r="C6248" i="48"/>
  <c r="C6247" i="48"/>
  <c r="C6246" i="48"/>
  <c r="C6245" i="48"/>
  <c r="C6244" i="48"/>
  <c r="C6243" i="48"/>
  <c r="C6242" i="48"/>
  <c r="C6241" i="48"/>
  <c r="C6240" i="48"/>
  <c r="C6239" i="48"/>
  <c r="C6238" i="48"/>
  <c r="C6237" i="48"/>
  <c r="C6236" i="48"/>
  <c r="C6235" i="48"/>
  <c r="C6234" i="48"/>
  <c r="C6233" i="48"/>
  <c r="C6232" i="48"/>
  <c r="C6231" i="48"/>
  <c r="C6230" i="48"/>
  <c r="C6229" i="48"/>
  <c r="C6228" i="48"/>
  <c r="C6227" i="48"/>
  <c r="C6226" i="48"/>
  <c r="C6225" i="48"/>
  <c r="C6224" i="48"/>
  <c r="C6223" i="48"/>
  <c r="C6222" i="48"/>
  <c r="C6221" i="48"/>
  <c r="C6220" i="48"/>
  <c r="C6219" i="48"/>
  <c r="C6218" i="48"/>
  <c r="C6217" i="48"/>
  <c r="C6216" i="48"/>
  <c r="C6215" i="48"/>
  <c r="C6214" i="48"/>
  <c r="C6213" i="48"/>
  <c r="C6212" i="48"/>
  <c r="C6211" i="48"/>
  <c r="C6210" i="48"/>
  <c r="C6209" i="48"/>
  <c r="C6208" i="48"/>
  <c r="C6207" i="48"/>
  <c r="C6206" i="48"/>
  <c r="C6205" i="48"/>
  <c r="C6204" i="48"/>
  <c r="C6203" i="48"/>
  <c r="C6202" i="48"/>
  <c r="C6201" i="48"/>
  <c r="C6200" i="48"/>
  <c r="C6199" i="48"/>
  <c r="C6198" i="48"/>
  <c r="C6197" i="48"/>
  <c r="C6196" i="48"/>
  <c r="C6195" i="48"/>
  <c r="C6194" i="48"/>
  <c r="C6193" i="48"/>
  <c r="C6192" i="48"/>
  <c r="C6191" i="48"/>
  <c r="C6190" i="48"/>
  <c r="C6189" i="48"/>
  <c r="C6188" i="48"/>
  <c r="C6187" i="48"/>
  <c r="C6186" i="48"/>
  <c r="C6185" i="48"/>
  <c r="C6184" i="48"/>
  <c r="C6183" i="48"/>
  <c r="C6182" i="48"/>
  <c r="C6181" i="48"/>
  <c r="C6180" i="48"/>
  <c r="C6179" i="48"/>
  <c r="C6178" i="48"/>
  <c r="C6177" i="48"/>
  <c r="C6176" i="48"/>
  <c r="C6175" i="48"/>
  <c r="C6174" i="48"/>
  <c r="C6173" i="48"/>
  <c r="C6172" i="48"/>
  <c r="C6171" i="48"/>
  <c r="C6170" i="48"/>
  <c r="C6169" i="48"/>
  <c r="C6168" i="48"/>
  <c r="C6167" i="48"/>
  <c r="C6166" i="48"/>
  <c r="C6165" i="48"/>
  <c r="C6164" i="48"/>
  <c r="C6163" i="48"/>
  <c r="C6162" i="48"/>
  <c r="C6161" i="48"/>
  <c r="C6160" i="48"/>
  <c r="C6159" i="48"/>
  <c r="C6158" i="48"/>
  <c r="C6157" i="48"/>
  <c r="C6156" i="48"/>
  <c r="C6155" i="48"/>
  <c r="C6154" i="48"/>
  <c r="C6153" i="48"/>
  <c r="C6152" i="48"/>
  <c r="C6151" i="48"/>
  <c r="C6150" i="48"/>
  <c r="C6149" i="48"/>
  <c r="C6148" i="48"/>
  <c r="C6147" i="48"/>
  <c r="C6146" i="48"/>
  <c r="C6145" i="48"/>
  <c r="C6144" i="48"/>
  <c r="C6143" i="48"/>
  <c r="C6142" i="48"/>
  <c r="C6141" i="48"/>
  <c r="C6140" i="48"/>
  <c r="C6139" i="48"/>
  <c r="C6138" i="48"/>
  <c r="C6137" i="48"/>
  <c r="C6136" i="48"/>
  <c r="C6135" i="48"/>
  <c r="C6134" i="48"/>
  <c r="C6133" i="48"/>
  <c r="C6132" i="48"/>
  <c r="C6131" i="48"/>
  <c r="C6130" i="48"/>
  <c r="C6129" i="48"/>
  <c r="C6128" i="48"/>
  <c r="C6127" i="48"/>
  <c r="C6126" i="48"/>
  <c r="C6125" i="48"/>
  <c r="C6124" i="48"/>
  <c r="C6123" i="48"/>
  <c r="C6122" i="48"/>
  <c r="C6121" i="48"/>
  <c r="C6120" i="48"/>
  <c r="C6119" i="48"/>
  <c r="C6118" i="48"/>
  <c r="C6117" i="48"/>
  <c r="C6116" i="48"/>
  <c r="C6115" i="48"/>
  <c r="C6114" i="48"/>
  <c r="C6113" i="48"/>
  <c r="C6112" i="48"/>
  <c r="C6111" i="48"/>
  <c r="C6110" i="48"/>
  <c r="C6109" i="48"/>
  <c r="C6108" i="48"/>
  <c r="C6107" i="48"/>
  <c r="C6106" i="48"/>
  <c r="C6105" i="48"/>
  <c r="C6104" i="48"/>
  <c r="C6103" i="48"/>
  <c r="C6102" i="48"/>
  <c r="C6101" i="48"/>
  <c r="C6100" i="48"/>
  <c r="C6099" i="48"/>
  <c r="C6098" i="48"/>
  <c r="C6097" i="48"/>
  <c r="C6096" i="48"/>
  <c r="C6095" i="48"/>
  <c r="C6094" i="48"/>
  <c r="C6093" i="48"/>
  <c r="C6092" i="48"/>
  <c r="C6091" i="48"/>
  <c r="C6090" i="48"/>
  <c r="C6089" i="48"/>
  <c r="C6088" i="48"/>
  <c r="C6087" i="48"/>
  <c r="C6086" i="48"/>
  <c r="C6085" i="48"/>
  <c r="C6084" i="48"/>
  <c r="C6083" i="48"/>
  <c r="C6082" i="48"/>
  <c r="C6081" i="48"/>
  <c r="C6080" i="48"/>
  <c r="C6079" i="48"/>
  <c r="C6078" i="48"/>
  <c r="C6077" i="48"/>
  <c r="C6076" i="48"/>
  <c r="C6075" i="48"/>
  <c r="C6074" i="48"/>
  <c r="C6073" i="48"/>
  <c r="C6072" i="48"/>
  <c r="C6071" i="48"/>
  <c r="C6070" i="48"/>
  <c r="C6069" i="48"/>
  <c r="C6068" i="48"/>
  <c r="C6067" i="48"/>
  <c r="C6066" i="48"/>
  <c r="C6065" i="48"/>
  <c r="C6064" i="48"/>
  <c r="C6063" i="48"/>
  <c r="C6062" i="48"/>
  <c r="C6061" i="48"/>
  <c r="C6060" i="48"/>
  <c r="C6059" i="48"/>
  <c r="C6058" i="48"/>
  <c r="C6057" i="48"/>
  <c r="C6056" i="48"/>
  <c r="C6055" i="48"/>
  <c r="C6054" i="48"/>
  <c r="C6053" i="48"/>
  <c r="C6052" i="48"/>
  <c r="C6051" i="48"/>
  <c r="C6050" i="48"/>
  <c r="C6049" i="48"/>
  <c r="C6048" i="48"/>
  <c r="C6047" i="48"/>
  <c r="C6046" i="48"/>
  <c r="C6045" i="48"/>
  <c r="C6044" i="48"/>
  <c r="C6043" i="48"/>
  <c r="C6042" i="48"/>
  <c r="C6041" i="48"/>
  <c r="C6040" i="48"/>
  <c r="C6039" i="48"/>
  <c r="C6038" i="48"/>
  <c r="C6037" i="48"/>
  <c r="C6036" i="48"/>
  <c r="C6035" i="48"/>
  <c r="C6034" i="48"/>
  <c r="C6033" i="48"/>
  <c r="C6032" i="48"/>
  <c r="C6031" i="48"/>
  <c r="C6030" i="48"/>
  <c r="C6029" i="48"/>
  <c r="C6028" i="48"/>
  <c r="C6027" i="48"/>
  <c r="C6026" i="48"/>
  <c r="C6025" i="48"/>
  <c r="C6024" i="48"/>
  <c r="C6023" i="48"/>
  <c r="C6022" i="48"/>
  <c r="C6021" i="48"/>
  <c r="C6020" i="48"/>
  <c r="C6019" i="48"/>
  <c r="C6018" i="48"/>
  <c r="C6017" i="48"/>
  <c r="C6016" i="48"/>
  <c r="C6015" i="48"/>
  <c r="C6014" i="48"/>
  <c r="C6013" i="48"/>
  <c r="C6012" i="48"/>
  <c r="C6011" i="48"/>
  <c r="C6010" i="48"/>
  <c r="C6009" i="48"/>
  <c r="C6008" i="48"/>
  <c r="C6007" i="48"/>
  <c r="C6006" i="48"/>
  <c r="C6005" i="48"/>
  <c r="C6004" i="48"/>
  <c r="C6003" i="48"/>
  <c r="C6002" i="48"/>
  <c r="C6001" i="48"/>
  <c r="C6000" i="48"/>
  <c r="C5999" i="48"/>
  <c r="C5998" i="48"/>
  <c r="C5997" i="48"/>
  <c r="C5996" i="48"/>
  <c r="C5995" i="48"/>
  <c r="C5994" i="48"/>
  <c r="C5993" i="48"/>
  <c r="C5992" i="48"/>
  <c r="C5991" i="48"/>
  <c r="C5990" i="48"/>
  <c r="C5989" i="48"/>
  <c r="C5988" i="48"/>
  <c r="C5987" i="48"/>
  <c r="C5986" i="48"/>
  <c r="C5985" i="48"/>
  <c r="C5984" i="48"/>
  <c r="C5983" i="48"/>
  <c r="C5982" i="48"/>
  <c r="C5981" i="48"/>
  <c r="C5980" i="48"/>
  <c r="C5979" i="48"/>
  <c r="C5978" i="48"/>
  <c r="C5977" i="48"/>
  <c r="C5976" i="48"/>
  <c r="C5975" i="48"/>
  <c r="C5974" i="48"/>
  <c r="C5973" i="48"/>
  <c r="C5972" i="48"/>
  <c r="C5971" i="48"/>
  <c r="C5970" i="48"/>
  <c r="C5969" i="48"/>
  <c r="C5968" i="48"/>
  <c r="C5967" i="48"/>
  <c r="C5966" i="48"/>
  <c r="C5965" i="48"/>
  <c r="C5964" i="48"/>
  <c r="C5963" i="48"/>
  <c r="C5962" i="48"/>
  <c r="C5961" i="48"/>
  <c r="C5960" i="48"/>
  <c r="C5959" i="48"/>
  <c r="C5958" i="48"/>
  <c r="C5957" i="48"/>
  <c r="C5956" i="48"/>
  <c r="C5955" i="48"/>
  <c r="C5954" i="48"/>
  <c r="C5953" i="48"/>
  <c r="C5952" i="48"/>
  <c r="C5951" i="48"/>
  <c r="C5950" i="48"/>
  <c r="C5949" i="48"/>
  <c r="C5948" i="48"/>
  <c r="C5947" i="48"/>
  <c r="C5946" i="48"/>
  <c r="C5945" i="48"/>
  <c r="C5944" i="48"/>
  <c r="C5943" i="48"/>
  <c r="C5942" i="48"/>
  <c r="C5941" i="48"/>
  <c r="C5940" i="48"/>
  <c r="C5939" i="48"/>
  <c r="C5938" i="48"/>
  <c r="C5937" i="48"/>
  <c r="C5936" i="48"/>
  <c r="C5935" i="48"/>
  <c r="C5934" i="48"/>
  <c r="C5933" i="48"/>
  <c r="C5932" i="48"/>
  <c r="C5931" i="48"/>
  <c r="C5930" i="48"/>
  <c r="C5929" i="48"/>
  <c r="C5928" i="48"/>
  <c r="C5927" i="48"/>
  <c r="C5926" i="48"/>
  <c r="C5925" i="48"/>
  <c r="C5924" i="48"/>
  <c r="C5923" i="48"/>
  <c r="C5922" i="48"/>
  <c r="C5921" i="48"/>
  <c r="C5920" i="48"/>
  <c r="C5919" i="48"/>
  <c r="C5918" i="48"/>
  <c r="C5917" i="48"/>
  <c r="C5916" i="48"/>
  <c r="C5915" i="48"/>
  <c r="C5914" i="48"/>
  <c r="C5913" i="48"/>
  <c r="C5912" i="48"/>
  <c r="C5911" i="48"/>
  <c r="C5910" i="48"/>
  <c r="C5909" i="48"/>
  <c r="C5908" i="48"/>
  <c r="C5907" i="48"/>
  <c r="C5906" i="48"/>
  <c r="C5905" i="48"/>
  <c r="C5904" i="48"/>
  <c r="C5903" i="48"/>
  <c r="C5902" i="48"/>
  <c r="C5901" i="48"/>
  <c r="C5900" i="48"/>
  <c r="C5899" i="48"/>
  <c r="C5898" i="48"/>
  <c r="C5897" i="48"/>
  <c r="C5896" i="48"/>
  <c r="C5895" i="48"/>
  <c r="C5894" i="48"/>
  <c r="C5893" i="48"/>
  <c r="C5892" i="48"/>
  <c r="C5891" i="48"/>
  <c r="C5890" i="48"/>
  <c r="C5889" i="48"/>
  <c r="C5888" i="48"/>
  <c r="C5887" i="48"/>
  <c r="C5886" i="48"/>
  <c r="C5885" i="48"/>
  <c r="C5884" i="48"/>
  <c r="C5883" i="48"/>
  <c r="C5882" i="48"/>
  <c r="C5881" i="48"/>
  <c r="C5880" i="48"/>
  <c r="C5879" i="48"/>
  <c r="C5878" i="48"/>
  <c r="C5877" i="48"/>
  <c r="C5876" i="48"/>
  <c r="C5875" i="48"/>
  <c r="C5874" i="48"/>
  <c r="C5873" i="48"/>
  <c r="C5872" i="48"/>
  <c r="C5871" i="48"/>
  <c r="C5870" i="48"/>
  <c r="C5869" i="48"/>
  <c r="C5868" i="48"/>
  <c r="C5867" i="48"/>
  <c r="C5866" i="48"/>
  <c r="C5865" i="48"/>
  <c r="C5864" i="48"/>
  <c r="C5863" i="48"/>
  <c r="C5862" i="48"/>
  <c r="C5861" i="48"/>
  <c r="C5860" i="48"/>
  <c r="C5859" i="48"/>
  <c r="C5858" i="48"/>
  <c r="C5857" i="48"/>
  <c r="C5856" i="48"/>
  <c r="C5855" i="48"/>
  <c r="C5854" i="48"/>
  <c r="C5853" i="48"/>
  <c r="C5852" i="48"/>
  <c r="C5851" i="48"/>
  <c r="C5850" i="48"/>
  <c r="C5849" i="48"/>
  <c r="C5848" i="48"/>
  <c r="C5847" i="48"/>
  <c r="C5846" i="48"/>
  <c r="C5845" i="48"/>
  <c r="C5844" i="48"/>
  <c r="C5843" i="48"/>
  <c r="C5842" i="48"/>
  <c r="C5841" i="48"/>
  <c r="C5840" i="48"/>
  <c r="C5839" i="48"/>
  <c r="C5838" i="48"/>
  <c r="C5837" i="48"/>
  <c r="C5836" i="48"/>
  <c r="C5835" i="48"/>
  <c r="C5834" i="48"/>
  <c r="C5833" i="48"/>
  <c r="C5832" i="48"/>
  <c r="C5831" i="48"/>
  <c r="C5830" i="48"/>
  <c r="C5829" i="48"/>
  <c r="C5828" i="48"/>
  <c r="C5827" i="48"/>
  <c r="C5826" i="48"/>
  <c r="C5825" i="48"/>
  <c r="C5824" i="48"/>
  <c r="C5823" i="48"/>
  <c r="C5822" i="48"/>
  <c r="C5821" i="48"/>
  <c r="C5820" i="48"/>
  <c r="C5819" i="48"/>
  <c r="C5818" i="48"/>
  <c r="C5817" i="48"/>
  <c r="C5816" i="48"/>
  <c r="C5815" i="48"/>
  <c r="C5814" i="48"/>
  <c r="C5813" i="48"/>
  <c r="C5812" i="48"/>
  <c r="C5811" i="48"/>
  <c r="C5810" i="48"/>
  <c r="C5809" i="48"/>
  <c r="C5808" i="48"/>
  <c r="C5807" i="48"/>
  <c r="C5806" i="48"/>
  <c r="C5805" i="48"/>
  <c r="C5804" i="48"/>
  <c r="C5803" i="48"/>
  <c r="C5802" i="48"/>
  <c r="C5801" i="48"/>
  <c r="C5800" i="48"/>
  <c r="C5799" i="48"/>
  <c r="C5798" i="48"/>
  <c r="C5797" i="48"/>
  <c r="C5796" i="48"/>
  <c r="C5795" i="48"/>
  <c r="C5794" i="48"/>
  <c r="C5793" i="48"/>
  <c r="C5792" i="48"/>
  <c r="C5791" i="48"/>
  <c r="C5790" i="48"/>
  <c r="C5789" i="48"/>
  <c r="C5788" i="48"/>
  <c r="C5787" i="48"/>
  <c r="C5786" i="48"/>
  <c r="C5785" i="48"/>
  <c r="C5784" i="48"/>
  <c r="C5783" i="48"/>
  <c r="C5782" i="48"/>
  <c r="C5781" i="48"/>
  <c r="C5780" i="48"/>
  <c r="C5779" i="48"/>
  <c r="C5778" i="48"/>
  <c r="C5777" i="48"/>
  <c r="C5776" i="48"/>
  <c r="C5775" i="48"/>
  <c r="C5774" i="48"/>
  <c r="C5773" i="48"/>
  <c r="C5772" i="48"/>
  <c r="C5771" i="48"/>
  <c r="C5770" i="48"/>
  <c r="C5769" i="48"/>
  <c r="C5768" i="48"/>
  <c r="C5767" i="48"/>
  <c r="C5766" i="48"/>
  <c r="C5765" i="48"/>
  <c r="C5764" i="48"/>
  <c r="C5763" i="48"/>
  <c r="C5762" i="48"/>
  <c r="C5761" i="48"/>
  <c r="C5760" i="48"/>
  <c r="C5759" i="48"/>
  <c r="C5758" i="48"/>
  <c r="C5757" i="48"/>
  <c r="C5756" i="48"/>
  <c r="C5755" i="48"/>
  <c r="C5754" i="48"/>
  <c r="C5753" i="48"/>
  <c r="C5752" i="48"/>
  <c r="C5751" i="48"/>
  <c r="C5750" i="48"/>
  <c r="C5749" i="48"/>
  <c r="C5748" i="48"/>
  <c r="C5747" i="48"/>
  <c r="C5746" i="48"/>
  <c r="C5745" i="48"/>
  <c r="C5744" i="48"/>
  <c r="C5743" i="48"/>
  <c r="C5742" i="48"/>
  <c r="C5741" i="48"/>
  <c r="C5740" i="48"/>
  <c r="C5739" i="48"/>
  <c r="C5738" i="48"/>
  <c r="C5737" i="48"/>
  <c r="C5736" i="48"/>
  <c r="C5735" i="48"/>
  <c r="C5734" i="48"/>
  <c r="C5733" i="48"/>
  <c r="C5732" i="48"/>
  <c r="C5731" i="48"/>
  <c r="C5730" i="48"/>
  <c r="C5729" i="48"/>
  <c r="C5728" i="48"/>
  <c r="C5727" i="48"/>
  <c r="C5726" i="48"/>
  <c r="C5725" i="48"/>
  <c r="C5724" i="48"/>
  <c r="C5723" i="48"/>
  <c r="C5722" i="48"/>
  <c r="C5721" i="48"/>
  <c r="C5720" i="48"/>
  <c r="C5719" i="48"/>
  <c r="C5718" i="48"/>
  <c r="C5717" i="48"/>
  <c r="C5716" i="48"/>
  <c r="C5715" i="48"/>
  <c r="C5714" i="48"/>
  <c r="C5713" i="48"/>
  <c r="C5712" i="48"/>
  <c r="C5711" i="48"/>
  <c r="C5710" i="48"/>
  <c r="C5709" i="48"/>
  <c r="C5708" i="48"/>
  <c r="C5707" i="48"/>
  <c r="C5706" i="48"/>
  <c r="C5705" i="48"/>
  <c r="C5704" i="48"/>
  <c r="C5703" i="48"/>
  <c r="C5702" i="48"/>
  <c r="C5701" i="48"/>
  <c r="C5700" i="48"/>
  <c r="C5699" i="48"/>
  <c r="C5698" i="48"/>
  <c r="C5697" i="48"/>
  <c r="C5696" i="48"/>
  <c r="C5695" i="48"/>
  <c r="C5694" i="48"/>
  <c r="C5693" i="48"/>
  <c r="C5692" i="48"/>
  <c r="C5691" i="48"/>
  <c r="C5690" i="48"/>
  <c r="C5689" i="48"/>
  <c r="C5688" i="48"/>
  <c r="C5687" i="48"/>
  <c r="C5686" i="48"/>
  <c r="C5685" i="48"/>
  <c r="C5684" i="48"/>
  <c r="C5683" i="48"/>
  <c r="C5682" i="48"/>
  <c r="C5681" i="48"/>
  <c r="C5680" i="48"/>
  <c r="C5679" i="48"/>
  <c r="C5678" i="48"/>
  <c r="C5677" i="48"/>
  <c r="C5676" i="48"/>
  <c r="C5675" i="48"/>
  <c r="C5674" i="48"/>
  <c r="C5673" i="48"/>
  <c r="C5672" i="48"/>
  <c r="C5671" i="48"/>
  <c r="C5670" i="48"/>
  <c r="C5669" i="48"/>
  <c r="C5668" i="48"/>
  <c r="C5667" i="48"/>
  <c r="C5666" i="48"/>
  <c r="C5665" i="48"/>
  <c r="C5664" i="48"/>
  <c r="C5663" i="48"/>
  <c r="C5662" i="48"/>
  <c r="C5661" i="48"/>
  <c r="C5660" i="48"/>
  <c r="C5659" i="48"/>
  <c r="C5658" i="48"/>
  <c r="C5657" i="48"/>
  <c r="C5656" i="48"/>
  <c r="C5655" i="48"/>
  <c r="C5654" i="48"/>
  <c r="C5653" i="48"/>
  <c r="C5652" i="48"/>
  <c r="C5651" i="48"/>
  <c r="C5650" i="48"/>
  <c r="C5649" i="48"/>
  <c r="C5648" i="48"/>
  <c r="C5647" i="48"/>
  <c r="C5646" i="48"/>
  <c r="C5645" i="48"/>
  <c r="C5644" i="48"/>
  <c r="C5643" i="48"/>
  <c r="C5642" i="48"/>
  <c r="C5641" i="48"/>
  <c r="C5640" i="48"/>
  <c r="C5639" i="48"/>
  <c r="C5638" i="48"/>
  <c r="C5637" i="48"/>
  <c r="C5636" i="48"/>
  <c r="C5635" i="48"/>
  <c r="C5634" i="48"/>
  <c r="C5633" i="48"/>
  <c r="C5632" i="48"/>
  <c r="C5631" i="48"/>
  <c r="C5630" i="48"/>
  <c r="C5629" i="48"/>
  <c r="C5628" i="48"/>
  <c r="C5627" i="48"/>
  <c r="C5626" i="48"/>
  <c r="C5625" i="48"/>
  <c r="C5624" i="48"/>
  <c r="C5623" i="48"/>
  <c r="C5622" i="48"/>
  <c r="C5621" i="48"/>
  <c r="C5620" i="48"/>
  <c r="C5619" i="48"/>
  <c r="C5618" i="48"/>
  <c r="C5617" i="48"/>
  <c r="C5616" i="48"/>
  <c r="C5615" i="48"/>
  <c r="C5614" i="48"/>
  <c r="C5613" i="48"/>
  <c r="C5612" i="48"/>
  <c r="C5611" i="48"/>
  <c r="C5610" i="48"/>
  <c r="C5609" i="48"/>
  <c r="C5608" i="48"/>
  <c r="C5607" i="48"/>
  <c r="C5606" i="48"/>
  <c r="C5605" i="48"/>
  <c r="C5604" i="48"/>
  <c r="C5603" i="48"/>
  <c r="C5602" i="48"/>
  <c r="C5601" i="48"/>
  <c r="C5600" i="48"/>
  <c r="C5599" i="48"/>
  <c r="C5598" i="48"/>
  <c r="C5597" i="48"/>
  <c r="C5596" i="48"/>
  <c r="C5595" i="48"/>
  <c r="C5594" i="48"/>
  <c r="C5593" i="48"/>
  <c r="C5592" i="48"/>
  <c r="C5591" i="48"/>
  <c r="C5590" i="48"/>
  <c r="C5589" i="48"/>
  <c r="C5588" i="48"/>
  <c r="C5587" i="48"/>
  <c r="C5586" i="48"/>
  <c r="C5585" i="48"/>
  <c r="C5584" i="48"/>
  <c r="C5583" i="48"/>
  <c r="C5582" i="48"/>
  <c r="C5581" i="48"/>
  <c r="C5580" i="48"/>
  <c r="C5579" i="48"/>
  <c r="C5578" i="48"/>
  <c r="C5577" i="48"/>
  <c r="C5576" i="48"/>
  <c r="C5575" i="48"/>
  <c r="C5574" i="48"/>
  <c r="C5573" i="48"/>
  <c r="C5572" i="48"/>
  <c r="C5571" i="48"/>
  <c r="C5570" i="48"/>
  <c r="C5569" i="48"/>
  <c r="C5568" i="48"/>
  <c r="C5567" i="48"/>
  <c r="C5566" i="48"/>
  <c r="C5565" i="48"/>
  <c r="C5564" i="48"/>
  <c r="C5563" i="48"/>
  <c r="C5562" i="48"/>
  <c r="C5561" i="48"/>
  <c r="C5560" i="48"/>
  <c r="C5559" i="48"/>
  <c r="C5558" i="48"/>
  <c r="C5557" i="48"/>
  <c r="C5556" i="48"/>
  <c r="C5555" i="48"/>
  <c r="C5554" i="48"/>
  <c r="C5553" i="48"/>
  <c r="C5552" i="48"/>
  <c r="C5551" i="48"/>
  <c r="C5550" i="48"/>
  <c r="C5549" i="48"/>
  <c r="C5548" i="48"/>
  <c r="C5547" i="48"/>
  <c r="C5546" i="48"/>
  <c r="C5545" i="48"/>
  <c r="C5544" i="48"/>
  <c r="C5543" i="48"/>
  <c r="C5542" i="48"/>
  <c r="C5541" i="48"/>
  <c r="C5540" i="48"/>
  <c r="C5539" i="48"/>
  <c r="C5538" i="48"/>
  <c r="C5537" i="48"/>
  <c r="C5536" i="48"/>
  <c r="C5535" i="48"/>
  <c r="C5534" i="48"/>
  <c r="C5533" i="48"/>
  <c r="C5532" i="48"/>
  <c r="C5531" i="48"/>
  <c r="C5530" i="48"/>
  <c r="C5529" i="48"/>
  <c r="C5528" i="48"/>
  <c r="C5527" i="48"/>
  <c r="C5526" i="48"/>
  <c r="C5525" i="48"/>
  <c r="C5524" i="48"/>
  <c r="C5523" i="48"/>
  <c r="C5522" i="48"/>
  <c r="C5521" i="48"/>
  <c r="C5520" i="48"/>
  <c r="C5519" i="48"/>
  <c r="C5518" i="48"/>
  <c r="C5517" i="48"/>
  <c r="C5516" i="48"/>
  <c r="C5515" i="48"/>
  <c r="C5514" i="48"/>
  <c r="C5513" i="48"/>
  <c r="C5512" i="48"/>
  <c r="C5511" i="48"/>
  <c r="C5510" i="48"/>
  <c r="C5509" i="48"/>
  <c r="C5508" i="48"/>
  <c r="C5507" i="48"/>
  <c r="C5506" i="48"/>
  <c r="C5505" i="48"/>
  <c r="C5504" i="48"/>
  <c r="C5503" i="48"/>
  <c r="C5502" i="48"/>
  <c r="C5501" i="48"/>
  <c r="C5500" i="48"/>
  <c r="C5499" i="48"/>
  <c r="C5498" i="48"/>
  <c r="C5497" i="48"/>
  <c r="C5496" i="48"/>
  <c r="C5495" i="48"/>
  <c r="C5494" i="48"/>
  <c r="C5493" i="48"/>
  <c r="C5492" i="48"/>
  <c r="C5491" i="48"/>
  <c r="C5490" i="48"/>
  <c r="C5489" i="48"/>
  <c r="C5488" i="48"/>
  <c r="C5487" i="48"/>
  <c r="C5486" i="48"/>
  <c r="C5485" i="48"/>
  <c r="C5484" i="48"/>
  <c r="C5483" i="48"/>
  <c r="C5482" i="48"/>
  <c r="C5481" i="48"/>
  <c r="C5480" i="48"/>
  <c r="C5479" i="48"/>
  <c r="C5478" i="48"/>
  <c r="C5477" i="48"/>
  <c r="C5476" i="48"/>
  <c r="C5475" i="48"/>
  <c r="C5474" i="48"/>
  <c r="C5473" i="48"/>
  <c r="C5472" i="48"/>
  <c r="C5471" i="48"/>
  <c r="C5470" i="48"/>
  <c r="C5469" i="48"/>
  <c r="C5468" i="48"/>
  <c r="C5467" i="48"/>
  <c r="C5466" i="48"/>
  <c r="C5465" i="48"/>
  <c r="C5464" i="48"/>
  <c r="C5463" i="48"/>
  <c r="C5462" i="48"/>
  <c r="C5461" i="48"/>
  <c r="C5460" i="48"/>
  <c r="C5459" i="48"/>
  <c r="C5458" i="48"/>
  <c r="C5457" i="48"/>
  <c r="C5456" i="48"/>
  <c r="C5455" i="48"/>
  <c r="C5454" i="48"/>
  <c r="C5453" i="48"/>
  <c r="C5452" i="48"/>
  <c r="C5451" i="48"/>
  <c r="C5450" i="48"/>
  <c r="C5449" i="48"/>
  <c r="C5448" i="48"/>
  <c r="C5447" i="48"/>
  <c r="C5446" i="48"/>
  <c r="C5445" i="48"/>
  <c r="C5444" i="48"/>
  <c r="C5443" i="48"/>
  <c r="C5442" i="48"/>
  <c r="C5441" i="48"/>
  <c r="C5440" i="48"/>
  <c r="C5439" i="48"/>
  <c r="C5438" i="48"/>
  <c r="C5437" i="48"/>
  <c r="C5436" i="48"/>
  <c r="C5435" i="48"/>
  <c r="C5434" i="48"/>
  <c r="C5433" i="48"/>
  <c r="C5432" i="48"/>
  <c r="C5431" i="48"/>
  <c r="C5430" i="48"/>
  <c r="C5429" i="48"/>
  <c r="C5428" i="48"/>
  <c r="C5427" i="48"/>
  <c r="C5426" i="48"/>
  <c r="C5425" i="48"/>
  <c r="C5424" i="48"/>
  <c r="C5423" i="48"/>
  <c r="C5422" i="48"/>
  <c r="C5421" i="48"/>
  <c r="C5420" i="48"/>
  <c r="C5419" i="48"/>
  <c r="C5418" i="48"/>
  <c r="C5417" i="48"/>
  <c r="C5416" i="48"/>
  <c r="C5415" i="48"/>
  <c r="C5414" i="48"/>
  <c r="C5413" i="48"/>
  <c r="C5412" i="48"/>
  <c r="C5411" i="48"/>
  <c r="C5410" i="48"/>
  <c r="C5409" i="48"/>
  <c r="C5408" i="48"/>
  <c r="C5407" i="48"/>
  <c r="C5406" i="48"/>
  <c r="C5405" i="48"/>
  <c r="C5404" i="48"/>
  <c r="C5403" i="48"/>
  <c r="C5402" i="48"/>
  <c r="C5401" i="48"/>
  <c r="C5400" i="48"/>
  <c r="C5399" i="48"/>
  <c r="C5398" i="48"/>
  <c r="C5397" i="48"/>
  <c r="C5396" i="48"/>
  <c r="C5395" i="48"/>
  <c r="C5394" i="48"/>
  <c r="C5393" i="48"/>
  <c r="C5392" i="48"/>
  <c r="C5391" i="48"/>
  <c r="C5390" i="48"/>
  <c r="C5389" i="48"/>
  <c r="C5388" i="48"/>
  <c r="C5387" i="48"/>
  <c r="C5386" i="48"/>
  <c r="C5385" i="48"/>
  <c r="C5384" i="48"/>
  <c r="C5383" i="48"/>
  <c r="C5382" i="48"/>
  <c r="C5381" i="48"/>
  <c r="C5380" i="48"/>
  <c r="C5379" i="48"/>
  <c r="C5378" i="48"/>
  <c r="C5377" i="48"/>
  <c r="C5376" i="48"/>
  <c r="C5375" i="48"/>
  <c r="C5374" i="48"/>
  <c r="C5373" i="48"/>
  <c r="C5372" i="48"/>
  <c r="C5371" i="48"/>
  <c r="C5370" i="48"/>
  <c r="C5369" i="48"/>
  <c r="C5368" i="48"/>
  <c r="C5367" i="48"/>
  <c r="C5366" i="48"/>
  <c r="C5365" i="48"/>
  <c r="C5364" i="48"/>
  <c r="C5363" i="48"/>
  <c r="C5362" i="48"/>
  <c r="C5361" i="48"/>
  <c r="C5360" i="48"/>
  <c r="C5359" i="48"/>
  <c r="C5358" i="48"/>
  <c r="C5357" i="48"/>
  <c r="C5356" i="48"/>
  <c r="C5355" i="48"/>
  <c r="C5354" i="48"/>
  <c r="C5353" i="48"/>
  <c r="C5352" i="48"/>
  <c r="C5351" i="48"/>
  <c r="C5350" i="48"/>
  <c r="C5349" i="48"/>
  <c r="C5348" i="48"/>
  <c r="C5347" i="48"/>
  <c r="C5346" i="48"/>
  <c r="C5345" i="48"/>
  <c r="C5344" i="48"/>
  <c r="C5343" i="48"/>
  <c r="C5342" i="48"/>
  <c r="C5341" i="48"/>
  <c r="C5340" i="48"/>
  <c r="C5339" i="48"/>
  <c r="C5338" i="48"/>
  <c r="C5337" i="48"/>
  <c r="C5336" i="48"/>
  <c r="C5335" i="48"/>
  <c r="C5334" i="48"/>
  <c r="C5333" i="48"/>
  <c r="C5332" i="48"/>
  <c r="C5331" i="48"/>
  <c r="C5330" i="48"/>
  <c r="C5329" i="48"/>
  <c r="C5328" i="48"/>
  <c r="C5327" i="48"/>
  <c r="C5326" i="48"/>
  <c r="C5325" i="48"/>
  <c r="C5324" i="48"/>
  <c r="C5323" i="48"/>
  <c r="C5322" i="48"/>
  <c r="C5321" i="48"/>
  <c r="C5320" i="48"/>
  <c r="C5319" i="48"/>
  <c r="C5318" i="48"/>
  <c r="C5317" i="48"/>
  <c r="C5316" i="48"/>
  <c r="C5315" i="48"/>
  <c r="C5314" i="48"/>
  <c r="C5313" i="48"/>
  <c r="C5312" i="48"/>
  <c r="C5311" i="48"/>
  <c r="C5310" i="48"/>
  <c r="C5309" i="48"/>
  <c r="C5308" i="48"/>
  <c r="C5307" i="48"/>
  <c r="C5306" i="48"/>
  <c r="C5305" i="48"/>
  <c r="C5304" i="48"/>
  <c r="C5303" i="48"/>
  <c r="C5302" i="48"/>
  <c r="C5301" i="48"/>
  <c r="C5300" i="48"/>
  <c r="C5299" i="48"/>
  <c r="C5298" i="48"/>
  <c r="C5297" i="48"/>
  <c r="C5296" i="48"/>
  <c r="C5295" i="48"/>
  <c r="C5294" i="48"/>
  <c r="C5293" i="48"/>
  <c r="C5292" i="48"/>
  <c r="C5291" i="48"/>
  <c r="C5290" i="48"/>
  <c r="C5289" i="48"/>
  <c r="C5288" i="48"/>
  <c r="C5287" i="48"/>
  <c r="C5286" i="48"/>
  <c r="C5285" i="48"/>
  <c r="C5284" i="48"/>
  <c r="C5283" i="48"/>
  <c r="C5282" i="48"/>
  <c r="C5281" i="48"/>
  <c r="C5280" i="48"/>
  <c r="C5279" i="48"/>
  <c r="C5278" i="48"/>
  <c r="C5277" i="48"/>
  <c r="C5276" i="48"/>
  <c r="C5275" i="48"/>
  <c r="C5274" i="48"/>
  <c r="C5273" i="48"/>
  <c r="C5272" i="48"/>
  <c r="C5271" i="48"/>
  <c r="C5270" i="48"/>
  <c r="C5269" i="48"/>
  <c r="C5268" i="48"/>
  <c r="C5267" i="48"/>
  <c r="C5266" i="48"/>
  <c r="C5265" i="48"/>
  <c r="C5264" i="48"/>
  <c r="C5263" i="48"/>
  <c r="C5262" i="48"/>
  <c r="C5261" i="48"/>
  <c r="C5260" i="48"/>
  <c r="C5259" i="48"/>
  <c r="C5258" i="48"/>
  <c r="C5257" i="48"/>
  <c r="C5256" i="48"/>
  <c r="C5255" i="48"/>
  <c r="C5254" i="48"/>
  <c r="C5253" i="48"/>
  <c r="C5252" i="48"/>
  <c r="C5251" i="48"/>
  <c r="C5250" i="48"/>
  <c r="C5249" i="48"/>
  <c r="C5248" i="48"/>
  <c r="C5247" i="48"/>
  <c r="C5246" i="48"/>
  <c r="C5245" i="48"/>
  <c r="C5244" i="48"/>
  <c r="C5243" i="48"/>
  <c r="C5242" i="48"/>
  <c r="C5241" i="48"/>
  <c r="C5240" i="48"/>
  <c r="C5239" i="48"/>
  <c r="C5238" i="48"/>
  <c r="C5237" i="48"/>
  <c r="C5236" i="48"/>
  <c r="C5235" i="48"/>
  <c r="C5234" i="48"/>
  <c r="C5233" i="48"/>
  <c r="C5232" i="48"/>
  <c r="C5231" i="48"/>
  <c r="C5230" i="48"/>
  <c r="C5229" i="48"/>
  <c r="C5228" i="48"/>
  <c r="C5227" i="48"/>
  <c r="C5226" i="48"/>
  <c r="C5225" i="48"/>
  <c r="C5224" i="48"/>
  <c r="C5223" i="48"/>
  <c r="C5222" i="48"/>
  <c r="C5221" i="48"/>
  <c r="C5220" i="48"/>
  <c r="C5219" i="48"/>
  <c r="C5218" i="48"/>
  <c r="C5217" i="48"/>
  <c r="C5216" i="48"/>
  <c r="C5215" i="48"/>
  <c r="C5214" i="48"/>
  <c r="C5213" i="48"/>
  <c r="C5212" i="48"/>
  <c r="C5211" i="48"/>
  <c r="C5210" i="48"/>
  <c r="C5209" i="48"/>
  <c r="C5208" i="48"/>
  <c r="C5207" i="48"/>
  <c r="C5206" i="48"/>
  <c r="C5205" i="48"/>
  <c r="C5204" i="48"/>
  <c r="C5203" i="48"/>
  <c r="C5202" i="48"/>
  <c r="C5201" i="48"/>
  <c r="C5200" i="48"/>
  <c r="C5199" i="48"/>
  <c r="C5198" i="48"/>
  <c r="C5197" i="48"/>
  <c r="C5196" i="48"/>
  <c r="C5195" i="48"/>
  <c r="C5194" i="48"/>
  <c r="C5193" i="48"/>
  <c r="C5192" i="48"/>
  <c r="C5191" i="48"/>
  <c r="C5190" i="48"/>
  <c r="C5189" i="48"/>
  <c r="C5188" i="48"/>
  <c r="C5187" i="48"/>
  <c r="C5186" i="48"/>
  <c r="C5185" i="48"/>
  <c r="C5184" i="48"/>
  <c r="C5183" i="48"/>
  <c r="C5182" i="48"/>
  <c r="C5181" i="48"/>
  <c r="C5180" i="48"/>
  <c r="C5179" i="48"/>
  <c r="C5178" i="48"/>
  <c r="C5177" i="48"/>
  <c r="C5176" i="48"/>
  <c r="C5175" i="48"/>
  <c r="C5174" i="48"/>
  <c r="C5173" i="48"/>
  <c r="C5172" i="48"/>
  <c r="C5171" i="48"/>
  <c r="C5170" i="48"/>
  <c r="C5169" i="48"/>
  <c r="C5168" i="48"/>
  <c r="C5167" i="48"/>
  <c r="C5166" i="48"/>
  <c r="C5165" i="48"/>
  <c r="C5164" i="48"/>
  <c r="C5163" i="48"/>
  <c r="C5162" i="48"/>
  <c r="C5161" i="48"/>
  <c r="C5160" i="48"/>
  <c r="C5159" i="48"/>
  <c r="C5158" i="48"/>
  <c r="C5157" i="48"/>
  <c r="C5156" i="48"/>
  <c r="C5155" i="48"/>
  <c r="C5154" i="48"/>
  <c r="C5153" i="48"/>
  <c r="C5152" i="48"/>
  <c r="C5151" i="48"/>
  <c r="C5150" i="48"/>
  <c r="C5149" i="48"/>
  <c r="C5148" i="48"/>
  <c r="C5147" i="48"/>
  <c r="C5146" i="48"/>
  <c r="C5145" i="48"/>
  <c r="C5144" i="48"/>
  <c r="C5143" i="48"/>
  <c r="C5142" i="48"/>
  <c r="C5141" i="48"/>
  <c r="C5140" i="48"/>
  <c r="C5139" i="48"/>
  <c r="C5138" i="48"/>
  <c r="C5137" i="48"/>
  <c r="C5136" i="48"/>
  <c r="C5135" i="48"/>
  <c r="C5134" i="48"/>
  <c r="C5133" i="48"/>
  <c r="C5132" i="48"/>
  <c r="C5131" i="48"/>
  <c r="C5130" i="48"/>
  <c r="C5129" i="48"/>
  <c r="C5128" i="48"/>
  <c r="C5127" i="48"/>
  <c r="C5126" i="48"/>
  <c r="C5125" i="48"/>
  <c r="C5124" i="48"/>
  <c r="C5123" i="48"/>
  <c r="C5122" i="48"/>
  <c r="C5121" i="48"/>
  <c r="C5120" i="48"/>
  <c r="C5119" i="48"/>
  <c r="C5118" i="48"/>
  <c r="C5117" i="48"/>
  <c r="C5116" i="48"/>
  <c r="C5115" i="48"/>
  <c r="C5114" i="48"/>
  <c r="C5113" i="48"/>
  <c r="C5112" i="48"/>
  <c r="C5111" i="48"/>
  <c r="C5110" i="48"/>
  <c r="C5109" i="48"/>
  <c r="C5108" i="48"/>
  <c r="C5107" i="48"/>
  <c r="C5106" i="48"/>
  <c r="C5105" i="48"/>
  <c r="C5104" i="48"/>
  <c r="C5103" i="48"/>
  <c r="C5102" i="48"/>
  <c r="C5101" i="48"/>
  <c r="C5100" i="48"/>
  <c r="C5099" i="48"/>
  <c r="C5098" i="48"/>
  <c r="C5097" i="48"/>
  <c r="C5096" i="48"/>
  <c r="C5095" i="48"/>
  <c r="C5094" i="48"/>
  <c r="C5093" i="48"/>
  <c r="C5092" i="48"/>
  <c r="C5091" i="48"/>
  <c r="C5090" i="48"/>
  <c r="C5089" i="48"/>
  <c r="C5088" i="48"/>
  <c r="C5087" i="48"/>
  <c r="C5086" i="48"/>
  <c r="C5085" i="48"/>
  <c r="C5084" i="48"/>
  <c r="C5083" i="48"/>
  <c r="C5082" i="48"/>
  <c r="C5081" i="48"/>
  <c r="C5080" i="48"/>
  <c r="C5079" i="48"/>
  <c r="C5078" i="48"/>
  <c r="C5077" i="48"/>
  <c r="C5076" i="48"/>
  <c r="C5075" i="48"/>
  <c r="C5074" i="48"/>
  <c r="C5073" i="48"/>
  <c r="C5072" i="48"/>
  <c r="C5071" i="48"/>
  <c r="C5070" i="48"/>
  <c r="C5069" i="48"/>
  <c r="C5068" i="48"/>
  <c r="C5067" i="48"/>
  <c r="C5066" i="48"/>
  <c r="C5065" i="48"/>
  <c r="C5064" i="48"/>
  <c r="C5063" i="48"/>
  <c r="C5062" i="48"/>
  <c r="C5061" i="48"/>
  <c r="C5060" i="48"/>
  <c r="C5059" i="48"/>
  <c r="C5058" i="48"/>
  <c r="C5057" i="48"/>
  <c r="C5056" i="48"/>
  <c r="C5055" i="48"/>
  <c r="C5054" i="48"/>
  <c r="C5053" i="48"/>
  <c r="C5052" i="48"/>
  <c r="C5051" i="48"/>
  <c r="C5050" i="48"/>
  <c r="C5049" i="48"/>
  <c r="C5048" i="48"/>
  <c r="C5047" i="48"/>
  <c r="C5046" i="48"/>
  <c r="C5045" i="48"/>
  <c r="C5044" i="48"/>
  <c r="C5043" i="48"/>
  <c r="C5042" i="48"/>
  <c r="C5041" i="48"/>
  <c r="C5040" i="48"/>
  <c r="C5039" i="48"/>
  <c r="C5038" i="48"/>
  <c r="C5037" i="48"/>
  <c r="C5036" i="48"/>
  <c r="C5035" i="48"/>
  <c r="C5034" i="48"/>
  <c r="C5033" i="48"/>
  <c r="C5032" i="48"/>
  <c r="C5031" i="48"/>
  <c r="C5030" i="48"/>
  <c r="C5029" i="48"/>
  <c r="C5028" i="48"/>
  <c r="C5027" i="48"/>
  <c r="C5026" i="48"/>
  <c r="C5025" i="48"/>
  <c r="C5024" i="48"/>
  <c r="C5023" i="48"/>
  <c r="C5022" i="48"/>
  <c r="C5021" i="48"/>
  <c r="C5020" i="48"/>
  <c r="C5019" i="48"/>
  <c r="C5018" i="48"/>
  <c r="C5017" i="48"/>
  <c r="C5016" i="48"/>
  <c r="C5015" i="48"/>
  <c r="C5014" i="48"/>
  <c r="C5013" i="48"/>
  <c r="C5012" i="48"/>
  <c r="C5011" i="48"/>
  <c r="C5010" i="48"/>
  <c r="C5009" i="48"/>
  <c r="C5008" i="48"/>
  <c r="C5007" i="48"/>
  <c r="C5006" i="48"/>
  <c r="C5005" i="48"/>
  <c r="C5004" i="48"/>
  <c r="C5003" i="48"/>
  <c r="C5002" i="48"/>
  <c r="C5001" i="48"/>
  <c r="C5000" i="48"/>
  <c r="C4999" i="48"/>
  <c r="C4998" i="48"/>
  <c r="C4997" i="48"/>
  <c r="C4996" i="48"/>
  <c r="C4995" i="48"/>
  <c r="C4994" i="48"/>
  <c r="C4993" i="48"/>
  <c r="C4992" i="48"/>
  <c r="C4991" i="48"/>
  <c r="C4990" i="48"/>
  <c r="C4989" i="48"/>
  <c r="C4988" i="48"/>
  <c r="C4987" i="48"/>
  <c r="C4986" i="48"/>
  <c r="C4985" i="48"/>
  <c r="C4984" i="48"/>
  <c r="C4983" i="48"/>
  <c r="C4982" i="48"/>
  <c r="C4981" i="48"/>
  <c r="C4980" i="48"/>
  <c r="C4979" i="48"/>
  <c r="C4978" i="48"/>
  <c r="C4977" i="48"/>
  <c r="C4976" i="48"/>
  <c r="C4975" i="48"/>
  <c r="C4974" i="48"/>
  <c r="C4973" i="48"/>
  <c r="C4972" i="48"/>
  <c r="C4971" i="48"/>
  <c r="C4970" i="48"/>
  <c r="C4969" i="48"/>
  <c r="C4968" i="48"/>
  <c r="C4967" i="48"/>
  <c r="C4966" i="48"/>
  <c r="C4965" i="48"/>
  <c r="C4964" i="48"/>
  <c r="C4963" i="48"/>
  <c r="C4962" i="48"/>
  <c r="C4961" i="48"/>
  <c r="C4960" i="48"/>
  <c r="C4959" i="48"/>
  <c r="C4958" i="48"/>
  <c r="C4957" i="48"/>
  <c r="C4956" i="48"/>
  <c r="C4955" i="48"/>
  <c r="C4954" i="48"/>
  <c r="C4953" i="48"/>
  <c r="C4952" i="48"/>
  <c r="C4951" i="48"/>
  <c r="C4950" i="48"/>
  <c r="C4949" i="48"/>
  <c r="C4948" i="48"/>
  <c r="C4947" i="48"/>
  <c r="C4946" i="48"/>
  <c r="C4945" i="48"/>
  <c r="C4944" i="48"/>
  <c r="C4943" i="48"/>
  <c r="C4942" i="48"/>
  <c r="C4941" i="48"/>
  <c r="C4940" i="48"/>
  <c r="C4939" i="48"/>
  <c r="C4938" i="48"/>
  <c r="C4937" i="48"/>
  <c r="C4936" i="48"/>
  <c r="C4935" i="48"/>
  <c r="C4934" i="48"/>
  <c r="C4933" i="48"/>
  <c r="C4932" i="48"/>
  <c r="C4931" i="48"/>
  <c r="C4930" i="48"/>
  <c r="C4929" i="48"/>
  <c r="C4928" i="48"/>
  <c r="C4927" i="48"/>
  <c r="C4926" i="48"/>
  <c r="C4925" i="48"/>
  <c r="C4924" i="48"/>
  <c r="C4923" i="48"/>
  <c r="C4922" i="48"/>
  <c r="C4921" i="48"/>
  <c r="C4920" i="48"/>
  <c r="C4919" i="48"/>
  <c r="C4918" i="48"/>
  <c r="C4917" i="48"/>
  <c r="C4916" i="48"/>
  <c r="C4915" i="48"/>
  <c r="C4914" i="48"/>
  <c r="C4913" i="48"/>
  <c r="C4912" i="48"/>
  <c r="C4911" i="48"/>
  <c r="C4910" i="48"/>
  <c r="C4909" i="48"/>
  <c r="C4908" i="48"/>
  <c r="C4907" i="48"/>
  <c r="C4906" i="48"/>
  <c r="C4905" i="48"/>
  <c r="C4904" i="48"/>
  <c r="C4903" i="48"/>
  <c r="C4902" i="48"/>
  <c r="C4901" i="48"/>
  <c r="C4900" i="48"/>
  <c r="C4899" i="48"/>
  <c r="C4898" i="48"/>
  <c r="C4897" i="48"/>
  <c r="C4896" i="48"/>
  <c r="C4895" i="48"/>
  <c r="C4894" i="48"/>
  <c r="C4893" i="48"/>
  <c r="C4892" i="48"/>
  <c r="C4891" i="48"/>
  <c r="C4890" i="48"/>
  <c r="C4889" i="48"/>
  <c r="C4888" i="48"/>
  <c r="C4887" i="48"/>
  <c r="C4886" i="48"/>
  <c r="C4885" i="48"/>
  <c r="C4884" i="48"/>
  <c r="C4883" i="48"/>
  <c r="C4882" i="48"/>
  <c r="C4881" i="48"/>
  <c r="C4880" i="48"/>
  <c r="C4879" i="48"/>
  <c r="C4878" i="48"/>
  <c r="C4877" i="48"/>
  <c r="C4876" i="48"/>
  <c r="C4875" i="48"/>
  <c r="C4874" i="48"/>
  <c r="C4873" i="48"/>
  <c r="C4872" i="48"/>
  <c r="C4871" i="48"/>
  <c r="C4870" i="48"/>
  <c r="C4869" i="48"/>
  <c r="C4868" i="48"/>
  <c r="C4867" i="48"/>
  <c r="C4866" i="48"/>
  <c r="C4865" i="48"/>
  <c r="C4864" i="48"/>
  <c r="C4863" i="48"/>
  <c r="C4862" i="48"/>
  <c r="C4861" i="48"/>
  <c r="C4860" i="48"/>
  <c r="C4859" i="48"/>
  <c r="C4858" i="48"/>
  <c r="C4857" i="48"/>
  <c r="C4856" i="48"/>
  <c r="C4855" i="48"/>
  <c r="C4854" i="48"/>
  <c r="C4853" i="48"/>
  <c r="C4852" i="48"/>
  <c r="C4851" i="48"/>
  <c r="C4850" i="48"/>
  <c r="C4849" i="48"/>
  <c r="C4848" i="48"/>
  <c r="C4847" i="48"/>
  <c r="C4846" i="48"/>
  <c r="C4845" i="48"/>
  <c r="C4844" i="48"/>
  <c r="C4843" i="48"/>
  <c r="C4842" i="48"/>
  <c r="C4841" i="48"/>
  <c r="C4840" i="48"/>
  <c r="C4839" i="48"/>
  <c r="C4838" i="48"/>
  <c r="C4837" i="48"/>
  <c r="C4836" i="48"/>
  <c r="C4835" i="48"/>
  <c r="C4834" i="48"/>
  <c r="C4833" i="48"/>
  <c r="C4832" i="48"/>
  <c r="C4831" i="48"/>
  <c r="C4830" i="48"/>
  <c r="C4829" i="48"/>
  <c r="C4828" i="48"/>
  <c r="C4827" i="48"/>
  <c r="C4826" i="48"/>
  <c r="C4825" i="48"/>
  <c r="C4824" i="48"/>
  <c r="C4823" i="48"/>
  <c r="C4822" i="48"/>
  <c r="C4821" i="48"/>
  <c r="C4820" i="48"/>
  <c r="C4819" i="48"/>
  <c r="C4818" i="48"/>
  <c r="C4817" i="48"/>
  <c r="C4816" i="48"/>
  <c r="C4815" i="48"/>
  <c r="C4814" i="48"/>
  <c r="C4813" i="48"/>
  <c r="C4812" i="48"/>
  <c r="C4811" i="48"/>
  <c r="C4810" i="48"/>
  <c r="C4809" i="48"/>
  <c r="C4808" i="48"/>
  <c r="C4807" i="48"/>
  <c r="C4806" i="48"/>
  <c r="C4805" i="48"/>
  <c r="C4804" i="48"/>
  <c r="C4803" i="48"/>
  <c r="C4802" i="48"/>
  <c r="C4801" i="48"/>
  <c r="C4800" i="48"/>
  <c r="C4799" i="48"/>
  <c r="C4798" i="48"/>
  <c r="C4797" i="48"/>
  <c r="C4796" i="48"/>
  <c r="C4795" i="48"/>
  <c r="C4794" i="48"/>
  <c r="C4793" i="48"/>
  <c r="C4792" i="48"/>
  <c r="C4791" i="48"/>
  <c r="C4790" i="48"/>
  <c r="C4789" i="48"/>
  <c r="C4788" i="48"/>
  <c r="C4787" i="48"/>
  <c r="C4786" i="48"/>
  <c r="C4785" i="48"/>
  <c r="C4784" i="48"/>
  <c r="C4783" i="48"/>
  <c r="C4782" i="48"/>
  <c r="C4781" i="48"/>
  <c r="C4780" i="48"/>
  <c r="C4779" i="48"/>
  <c r="C4778" i="48"/>
  <c r="C4777" i="48"/>
  <c r="C4776" i="48"/>
  <c r="C4775" i="48"/>
  <c r="C4774" i="48"/>
  <c r="C4773" i="48"/>
  <c r="C4772" i="48"/>
  <c r="C4771" i="48"/>
  <c r="C4770" i="48"/>
  <c r="C4769" i="48"/>
  <c r="C4768" i="48"/>
  <c r="C4767" i="48"/>
  <c r="C4766" i="48"/>
  <c r="C4765" i="48"/>
  <c r="C4764" i="48"/>
  <c r="C4763" i="48"/>
  <c r="C4762" i="48"/>
  <c r="C4761" i="48"/>
  <c r="C4760" i="48"/>
  <c r="C4759" i="48"/>
  <c r="C4758" i="48"/>
  <c r="C4757" i="48"/>
  <c r="C4756" i="48"/>
  <c r="C4755" i="48"/>
  <c r="C4754" i="48"/>
  <c r="C4753" i="48"/>
  <c r="C4752" i="48"/>
  <c r="C4751" i="48"/>
  <c r="C4750" i="48"/>
  <c r="C4749" i="48"/>
  <c r="C4748" i="48"/>
  <c r="C4747" i="48"/>
  <c r="C4746" i="48"/>
  <c r="C4745" i="48"/>
  <c r="C4744" i="48"/>
  <c r="C4743" i="48"/>
  <c r="C4742" i="48"/>
  <c r="C4741" i="48"/>
  <c r="C4740" i="48"/>
  <c r="C4739" i="48"/>
  <c r="C4738" i="48"/>
  <c r="C4737" i="48"/>
  <c r="C4736" i="48"/>
  <c r="C4735" i="48"/>
  <c r="C4734" i="48"/>
  <c r="C4733" i="48"/>
  <c r="C4732" i="48"/>
  <c r="C4731" i="48"/>
  <c r="C4730" i="48"/>
  <c r="C4729" i="48"/>
  <c r="C4728" i="48"/>
  <c r="C4727" i="48"/>
  <c r="C4726" i="48"/>
  <c r="C4725" i="48"/>
  <c r="C4724" i="48"/>
  <c r="C4723" i="48"/>
  <c r="C4722" i="48"/>
  <c r="C4721" i="48"/>
  <c r="C4720" i="48"/>
  <c r="C4719" i="48"/>
  <c r="C4718" i="48"/>
  <c r="C4717" i="48"/>
  <c r="C4716" i="48"/>
  <c r="C4715" i="48"/>
  <c r="C4714" i="48"/>
  <c r="C4713" i="48"/>
  <c r="C4712" i="48"/>
  <c r="C4711" i="48"/>
  <c r="C4710" i="48"/>
  <c r="C4709" i="48"/>
  <c r="C4708" i="48"/>
  <c r="C4707" i="48"/>
  <c r="C4706" i="48"/>
  <c r="C4705" i="48"/>
  <c r="C4704" i="48"/>
  <c r="C4703" i="48"/>
  <c r="C4702" i="48"/>
  <c r="C4701" i="48"/>
  <c r="C4700" i="48"/>
  <c r="C4699" i="48"/>
  <c r="C4698" i="48"/>
  <c r="C4697" i="48"/>
  <c r="C4696" i="48"/>
  <c r="C4695" i="48"/>
  <c r="C4694" i="48"/>
  <c r="C4693" i="48"/>
  <c r="C4692" i="48"/>
  <c r="C4691" i="48"/>
  <c r="C4690" i="48"/>
  <c r="C4689" i="48"/>
  <c r="C4688" i="48"/>
  <c r="C4687" i="48"/>
  <c r="C4686" i="48"/>
  <c r="C4685" i="48"/>
  <c r="C4684" i="48"/>
  <c r="C4683" i="48"/>
  <c r="C4682" i="48"/>
  <c r="C4681" i="48"/>
  <c r="C4680" i="48"/>
  <c r="C4679" i="48"/>
  <c r="C4678" i="48"/>
  <c r="C4677" i="48"/>
  <c r="C4676" i="48"/>
  <c r="C4675" i="48"/>
  <c r="C4674" i="48"/>
  <c r="C4673" i="48"/>
  <c r="C4672" i="48"/>
  <c r="C4671" i="48"/>
  <c r="C4670" i="48"/>
  <c r="C4669" i="48"/>
  <c r="C4668" i="48"/>
  <c r="C4667" i="48"/>
  <c r="C4666" i="48"/>
  <c r="C4665" i="48"/>
  <c r="C4664" i="48"/>
  <c r="C4663" i="48"/>
  <c r="C4662" i="48"/>
  <c r="C4661" i="48"/>
  <c r="C4660" i="48"/>
  <c r="C4659" i="48"/>
  <c r="C4658" i="48"/>
  <c r="C4657" i="48"/>
  <c r="C4656" i="48"/>
  <c r="C4655" i="48"/>
  <c r="C4654" i="48"/>
  <c r="C4653" i="48"/>
  <c r="C4652" i="48"/>
  <c r="C4651" i="48"/>
  <c r="C4650" i="48"/>
  <c r="C4649" i="48"/>
  <c r="C4648" i="48"/>
  <c r="C4647" i="48"/>
  <c r="C4646" i="48"/>
  <c r="C4645" i="48"/>
  <c r="C4644" i="48"/>
  <c r="C4643" i="48"/>
  <c r="C4642" i="48"/>
  <c r="C4641" i="48"/>
  <c r="C4640" i="48"/>
  <c r="C4639" i="48"/>
  <c r="C4638" i="48"/>
  <c r="C4637" i="48"/>
  <c r="C4636" i="48"/>
  <c r="C4635" i="48"/>
  <c r="C4634" i="48"/>
  <c r="C4633" i="48"/>
  <c r="C4632" i="48"/>
  <c r="C4631" i="48"/>
  <c r="C4630" i="48"/>
  <c r="C4629" i="48"/>
  <c r="C4628" i="48"/>
  <c r="C4627" i="48"/>
  <c r="C4626" i="48"/>
  <c r="C4625" i="48"/>
  <c r="C4624" i="48"/>
  <c r="C4623" i="48"/>
  <c r="C4622" i="48"/>
  <c r="C4621" i="48"/>
  <c r="C4620" i="48"/>
  <c r="C4619" i="48"/>
  <c r="C4618" i="48"/>
  <c r="C4617" i="48"/>
  <c r="C4616" i="48"/>
  <c r="C4615" i="48"/>
  <c r="C4614" i="48"/>
  <c r="C4613" i="48"/>
  <c r="C4612" i="48"/>
  <c r="C4611" i="48"/>
  <c r="C4610" i="48"/>
  <c r="C4609" i="48"/>
  <c r="C4608" i="48"/>
  <c r="C4607" i="48"/>
  <c r="C4606" i="48"/>
  <c r="C4605" i="48"/>
  <c r="C4604" i="48"/>
  <c r="C4603" i="48"/>
  <c r="C4602" i="48"/>
  <c r="C4601" i="48"/>
  <c r="C4600" i="48"/>
  <c r="C4599" i="48"/>
  <c r="C4598" i="48"/>
  <c r="C4597" i="48"/>
  <c r="C4596" i="48"/>
  <c r="C4595" i="48"/>
  <c r="C4594" i="48"/>
  <c r="C4593" i="48"/>
  <c r="C4592" i="48"/>
  <c r="C4591" i="48"/>
  <c r="C4590" i="48"/>
  <c r="C4589" i="48"/>
  <c r="C4588" i="48"/>
  <c r="C4587" i="48"/>
  <c r="C4586" i="48"/>
  <c r="C4585" i="48"/>
  <c r="C4584" i="48"/>
  <c r="C4583" i="48"/>
  <c r="C4582" i="48"/>
  <c r="C4581" i="48"/>
  <c r="C4580" i="48"/>
  <c r="C4579" i="48"/>
  <c r="C4578" i="48"/>
  <c r="C4577" i="48"/>
  <c r="C4576" i="48"/>
  <c r="C4575" i="48"/>
  <c r="C4574" i="48"/>
  <c r="C4573" i="48"/>
  <c r="C4572" i="48"/>
  <c r="C4571" i="48"/>
  <c r="C4570" i="48"/>
  <c r="C4569" i="48"/>
  <c r="C4568" i="48"/>
  <c r="C4567" i="48"/>
  <c r="C4566" i="48"/>
  <c r="C4565" i="48"/>
  <c r="C4564" i="48"/>
  <c r="C4563" i="48"/>
  <c r="C4562" i="48"/>
  <c r="C4561" i="48"/>
  <c r="C4560" i="48"/>
  <c r="C4559" i="48"/>
  <c r="C4558" i="48"/>
  <c r="C4557" i="48"/>
  <c r="C4556" i="48"/>
  <c r="C4555" i="48"/>
  <c r="C4554" i="48"/>
  <c r="C4553" i="48"/>
  <c r="C4552" i="48"/>
  <c r="C4551" i="48"/>
  <c r="C4550" i="48"/>
  <c r="C4549" i="48"/>
  <c r="C4548" i="48"/>
  <c r="C4547" i="48"/>
  <c r="C4546" i="48"/>
  <c r="C4545" i="48"/>
  <c r="C4544" i="48"/>
  <c r="C4543" i="48"/>
  <c r="C4542" i="48"/>
  <c r="C4541" i="48"/>
  <c r="C4540" i="48"/>
  <c r="C4539" i="48"/>
  <c r="C4538" i="48"/>
  <c r="C4537" i="48"/>
  <c r="C4536" i="48"/>
  <c r="C4535" i="48"/>
  <c r="C4534" i="48"/>
  <c r="C4533" i="48"/>
  <c r="C4532" i="48"/>
  <c r="C4531" i="48"/>
  <c r="C4530" i="48"/>
  <c r="C4529" i="48"/>
  <c r="C4528" i="48"/>
  <c r="C4527" i="48"/>
  <c r="C4526" i="48"/>
  <c r="C4525" i="48"/>
  <c r="C4524" i="48"/>
  <c r="C4523" i="48"/>
  <c r="C4522" i="48"/>
  <c r="C4521" i="48"/>
  <c r="C4520" i="48"/>
  <c r="C4519" i="48"/>
  <c r="C4518" i="48"/>
  <c r="C4517" i="48"/>
  <c r="C4516" i="48"/>
  <c r="C4515" i="48"/>
  <c r="C4514" i="48"/>
  <c r="C4513" i="48"/>
  <c r="C4512" i="48"/>
  <c r="C4511" i="48"/>
  <c r="C4510" i="48"/>
  <c r="C4509" i="48"/>
  <c r="C4508" i="48"/>
  <c r="C4507" i="48"/>
  <c r="C4506" i="48"/>
  <c r="C4505" i="48"/>
  <c r="C4504" i="48"/>
  <c r="C4503" i="48"/>
  <c r="C4502" i="48"/>
  <c r="C4501" i="48"/>
  <c r="C4500" i="48"/>
  <c r="C4499" i="48"/>
  <c r="C4498" i="48"/>
  <c r="C4497" i="48"/>
  <c r="C4496" i="48"/>
  <c r="C4495" i="48"/>
  <c r="C4494" i="48"/>
  <c r="C4493" i="48"/>
  <c r="C4492" i="48"/>
  <c r="C4491" i="48"/>
  <c r="C4490" i="48"/>
  <c r="C4489" i="48"/>
  <c r="C4488" i="48"/>
  <c r="C4487" i="48"/>
  <c r="C4486" i="48"/>
  <c r="C4485" i="48"/>
  <c r="C4484" i="48"/>
  <c r="C4483" i="48"/>
  <c r="C4482" i="48"/>
  <c r="C4481" i="48"/>
  <c r="C4480" i="48"/>
  <c r="C4479" i="48"/>
  <c r="C4478" i="48"/>
  <c r="C4477" i="48"/>
  <c r="C4476" i="48"/>
  <c r="C4475" i="48"/>
  <c r="C4474" i="48"/>
  <c r="C4473" i="48"/>
  <c r="C4472" i="48"/>
  <c r="C4471" i="48"/>
  <c r="C4470" i="48"/>
  <c r="C4469" i="48"/>
  <c r="C4468" i="48"/>
  <c r="C4467" i="48"/>
  <c r="C4466" i="48"/>
  <c r="C4465" i="48"/>
  <c r="C4464" i="48"/>
  <c r="C4463" i="48"/>
  <c r="C4462" i="48"/>
  <c r="C4461" i="48"/>
  <c r="C4460" i="48"/>
  <c r="C4459" i="48"/>
  <c r="C4458" i="48"/>
  <c r="C4457" i="48"/>
  <c r="C4456" i="48"/>
  <c r="C4455" i="48"/>
  <c r="C4454" i="48"/>
  <c r="C4453" i="48"/>
  <c r="C4452" i="48"/>
  <c r="C4451" i="48"/>
  <c r="C4450" i="48"/>
  <c r="C4449" i="48"/>
  <c r="C4448" i="48"/>
  <c r="C4447" i="48"/>
  <c r="C4446" i="48"/>
  <c r="C4445" i="48"/>
  <c r="C4444" i="48"/>
  <c r="C4443" i="48"/>
  <c r="C4442" i="48"/>
  <c r="C4441" i="48"/>
  <c r="C4440" i="48"/>
  <c r="C4439" i="48"/>
  <c r="C4438" i="48"/>
  <c r="C4437" i="48"/>
  <c r="C4436" i="48"/>
  <c r="C4435" i="48"/>
  <c r="C4434" i="48"/>
  <c r="C4433" i="48"/>
  <c r="C4432" i="48"/>
  <c r="C4431" i="48"/>
  <c r="C4430" i="48"/>
  <c r="C4429" i="48"/>
  <c r="C4428" i="48"/>
  <c r="C4427" i="48"/>
  <c r="C4426" i="48"/>
  <c r="C4425" i="48"/>
  <c r="C4424" i="48"/>
  <c r="C4423" i="48"/>
  <c r="C4422" i="48"/>
  <c r="C4421" i="48"/>
  <c r="C4420" i="48"/>
  <c r="C4419" i="48"/>
  <c r="C4418" i="48"/>
  <c r="C4417" i="48"/>
  <c r="C4416" i="48"/>
  <c r="C4415" i="48"/>
  <c r="C4414" i="48"/>
  <c r="C4413" i="48"/>
  <c r="C4412" i="48"/>
  <c r="C4411" i="48"/>
  <c r="C4410" i="48"/>
  <c r="C4409" i="48"/>
  <c r="C4408" i="48"/>
  <c r="C4407" i="48"/>
  <c r="C4406" i="48"/>
  <c r="C4405" i="48"/>
  <c r="C4404" i="48"/>
  <c r="C4403" i="48"/>
  <c r="C4402" i="48"/>
  <c r="C4401" i="48"/>
  <c r="C4400" i="48"/>
  <c r="C4399" i="48"/>
  <c r="C4398" i="48"/>
  <c r="C4397" i="48"/>
  <c r="C4396" i="48"/>
  <c r="C4395" i="48"/>
  <c r="C4394" i="48"/>
  <c r="C4393" i="48"/>
  <c r="C4392" i="48"/>
  <c r="C4391" i="48"/>
  <c r="C4390" i="48"/>
  <c r="C4389" i="48"/>
  <c r="C4388" i="48"/>
  <c r="C4387" i="48"/>
  <c r="C4386" i="48"/>
  <c r="C4385" i="48"/>
  <c r="C4384" i="48"/>
  <c r="C4383" i="48"/>
  <c r="C4382" i="48"/>
  <c r="C4381" i="48"/>
  <c r="C4380" i="48"/>
  <c r="C4379" i="48"/>
  <c r="C4378" i="48"/>
  <c r="C4377" i="48"/>
  <c r="C4376" i="48"/>
  <c r="C4375" i="48"/>
  <c r="C4374" i="48"/>
  <c r="C4373" i="48"/>
  <c r="C4372" i="48"/>
  <c r="C4371" i="48"/>
  <c r="C4370" i="48"/>
  <c r="C4369" i="48"/>
  <c r="C4368" i="48"/>
  <c r="C4367" i="48"/>
  <c r="C4366" i="48"/>
  <c r="C4365" i="48"/>
  <c r="C4364" i="48"/>
  <c r="C4363" i="48"/>
  <c r="C4362" i="48"/>
  <c r="C4361" i="48"/>
  <c r="C4360" i="48"/>
  <c r="C4359" i="48"/>
  <c r="C4358" i="48"/>
  <c r="C4357" i="48"/>
  <c r="C4356" i="48"/>
  <c r="C4355" i="48"/>
  <c r="C4354" i="48"/>
  <c r="C4353" i="48"/>
  <c r="C4352" i="48"/>
  <c r="C4351" i="48"/>
  <c r="C4350" i="48"/>
  <c r="C4349" i="48"/>
  <c r="C4348" i="48"/>
  <c r="C4347" i="48"/>
  <c r="C4346" i="48"/>
  <c r="C4345" i="48"/>
  <c r="C4344" i="48"/>
  <c r="C4343" i="48"/>
  <c r="C4342" i="48"/>
  <c r="C4341" i="48"/>
  <c r="C4340" i="48"/>
  <c r="C4339" i="48"/>
  <c r="C4338" i="48"/>
  <c r="C4337" i="48"/>
  <c r="C4336" i="48"/>
  <c r="C4335" i="48"/>
  <c r="C4334" i="48"/>
  <c r="C4333" i="48"/>
  <c r="C4332" i="48"/>
  <c r="C4331" i="48"/>
  <c r="C4330" i="48"/>
  <c r="C4329" i="48"/>
  <c r="C4328" i="48"/>
  <c r="C4327" i="48"/>
  <c r="C4326" i="48"/>
  <c r="C4325" i="48"/>
  <c r="C4324" i="48"/>
  <c r="C4323" i="48"/>
  <c r="C4322" i="48"/>
  <c r="C4321" i="48"/>
  <c r="C4320" i="48"/>
  <c r="C4319" i="48"/>
  <c r="C4318" i="48"/>
  <c r="C4317" i="48"/>
  <c r="C4316" i="48"/>
  <c r="C4315" i="48"/>
  <c r="C4314" i="48"/>
  <c r="C4313" i="48"/>
  <c r="C4312" i="48"/>
  <c r="C4311" i="48"/>
  <c r="C4310" i="48"/>
  <c r="C4309" i="48"/>
  <c r="C4308" i="48"/>
  <c r="C4307" i="48"/>
  <c r="C4306" i="48"/>
  <c r="C4305" i="48"/>
  <c r="C4304" i="48"/>
  <c r="C4303" i="48"/>
  <c r="C4302" i="48"/>
  <c r="C4301" i="48"/>
  <c r="C4300" i="48"/>
  <c r="C4299" i="48"/>
  <c r="C4298" i="48"/>
  <c r="C4297" i="48"/>
  <c r="C4296" i="48"/>
  <c r="C4295" i="48"/>
  <c r="C4294" i="48"/>
  <c r="C4293" i="48"/>
  <c r="C4292" i="48"/>
  <c r="C4291" i="48"/>
  <c r="C4290" i="48"/>
  <c r="C4289" i="48"/>
  <c r="C4288" i="48"/>
  <c r="C4287" i="48"/>
  <c r="C4286" i="48"/>
  <c r="C4285" i="48"/>
  <c r="C4284" i="48"/>
  <c r="C4283" i="48"/>
  <c r="C4282" i="48"/>
  <c r="C4281" i="48"/>
  <c r="C4280" i="48"/>
  <c r="C4279" i="48"/>
  <c r="C4278" i="48"/>
  <c r="C4277" i="48"/>
  <c r="C4276" i="48"/>
  <c r="C4275" i="48"/>
  <c r="C4274" i="48"/>
  <c r="C4273" i="48"/>
  <c r="C4272" i="48"/>
  <c r="C4271" i="48"/>
  <c r="C4270" i="48"/>
  <c r="C4269" i="48"/>
  <c r="C4268" i="48"/>
  <c r="C4267" i="48"/>
  <c r="C4266" i="48"/>
  <c r="C4265" i="48"/>
  <c r="C4264" i="48"/>
  <c r="C4263" i="48"/>
  <c r="C4262" i="48"/>
  <c r="C4261" i="48"/>
  <c r="C4260" i="48"/>
  <c r="C4259" i="48"/>
  <c r="C4258" i="48"/>
  <c r="C4257" i="48"/>
  <c r="C4256" i="48"/>
  <c r="C4255" i="48"/>
  <c r="C4254" i="48"/>
  <c r="C4253" i="48"/>
  <c r="C4252" i="48"/>
  <c r="C4251" i="48"/>
  <c r="C4250" i="48"/>
  <c r="C4249" i="48"/>
  <c r="C4248" i="48"/>
  <c r="C4247" i="48"/>
  <c r="C4246" i="48"/>
  <c r="C4245" i="48"/>
  <c r="C4244" i="48"/>
  <c r="C4243" i="48"/>
  <c r="C4242" i="48"/>
  <c r="C4241" i="48"/>
  <c r="C4240" i="48"/>
  <c r="C4239" i="48"/>
  <c r="C4238" i="48"/>
  <c r="C4237" i="48"/>
  <c r="C4236" i="48"/>
  <c r="C4235" i="48"/>
  <c r="C4234" i="48"/>
  <c r="C4233" i="48"/>
  <c r="C4232" i="48"/>
  <c r="C4231" i="48"/>
  <c r="C4230" i="48"/>
  <c r="C4229" i="48"/>
  <c r="C4228" i="48"/>
  <c r="C4227" i="48"/>
  <c r="C4226" i="48"/>
  <c r="C4225" i="48"/>
  <c r="C4224" i="48"/>
  <c r="C4223" i="48"/>
  <c r="C4222" i="48"/>
  <c r="C4221" i="48"/>
  <c r="C4220" i="48"/>
  <c r="C4219" i="48"/>
  <c r="C4218" i="48"/>
  <c r="C4217" i="48"/>
  <c r="C4216" i="48"/>
  <c r="C4215" i="48"/>
  <c r="C4214" i="48"/>
  <c r="C4213" i="48"/>
  <c r="C4212" i="48"/>
  <c r="C4211" i="48"/>
  <c r="C4210" i="48"/>
  <c r="C4209" i="48"/>
  <c r="C4208" i="48"/>
  <c r="C4207" i="48"/>
  <c r="C4206" i="48"/>
  <c r="C4205" i="48"/>
  <c r="C4204" i="48"/>
  <c r="C4203" i="48"/>
  <c r="C4202" i="48"/>
  <c r="C4201" i="48"/>
  <c r="C4200" i="48"/>
  <c r="C4199" i="48"/>
  <c r="C4198" i="48"/>
  <c r="C4197" i="48"/>
  <c r="C4196" i="48"/>
  <c r="C4195" i="48"/>
  <c r="C4194" i="48"/>
  <c r="C4193" i="48"/>
  <c r="C4192" i="48"/>
  <c r="C4191" i="48"/>
  <c r="C4190" i="48"/>
  <c r="C4189" i="48"/>
  <c r="C4188" i="48"/>
  <c r="C4187" i="48"/>
  <c r="C4186" i="48"/>
  <c r="C4185" i="48"/>
  <c r="C4184" i="48"/>
  <c r="C4183" i="48"/>
  <c r="C4182" i="48"/>
  <c r="C4181" i="48"/>
  <c r="C4180" i="48"/>
  <c r="C4179" i="48"/>
  <c r="C4178" i="48"/>
  <c r="C4177" i="48"/>
  <c r="C4176" i="48"/>
  <c r="C4175" i="48"/>
  <c r="C4174" i="48"/>
  <c r="C4173" i="48"/>
  <c r="C4172" i="48"/>
  <c r="C4171" i="48"/>
  <c r="C4170" i="48"/>
  <c r="C4169" i="48"/>
  <c r="C4168" i="48"/>
  <c r="C4167" i="48"/>
  <c r="C4166" i="48"/>
  <c r="C4165" i="48"/>
  <c r="C4164" i="48"/>
  <c r="C4163" i="48"/>
  <c r="C4162" i="48"/>
  <c r="C4161" i="48"/>
  <c r="C4160" i="48"/>
  <c r="C4159" i="48"/>
  <c r="C4158" i="48"/>
  <c r="C4157" i="48"/>
  <c r="C4156" i="48"/>
  <c r="C4155" i="48"/>
  <c r="C4154" i="48"/>
  <c r="C4153" i="48"/>
  <c r="C4152" i="48"/>
  <c r="C4151" i="48"/>
  <c r="C4150" i="48"/>
  <c r="C4149" i="48"/>
  <c r="C4148" i="48"/>
  <c r="C4147" i="48"/>
  <c r="C4146" i="48"/>
  <c r="C4145" i="48"/>
  <c r="C4144" i="48"/>
  <c r="C4143" i="48"/>
  <c r="C4142" i="48"/>
  <c r="C4141" i="48"/>
  <c r="C4140" i="48"/>
  <c r="C4139" i="48"/>
  <c r="C4138" i="48"/>
  <c r="C4137" i="48"/>
  <c r="C4136" i="48"/>
  <c r="C4135" i="48"/>
  <c r="C4134" i="48"/>
  <c r="C4133" i="48"/>
  <c r="C4132" i="48"/>
  <c r="C4131" i="48"/>
  <c r="C4130" i="48"/>
  <c r="C4129" i="48"/>
  <c r="C4128" i="48"/>
  <c r="C4127" i="48"/>
  <c r="C4126" i="48"/>
  <c r="C4125" i="48"/>
  <c r="C4124" i="48"/>
  <c r="C4123" i="48"/>
  <c r="C4122" i="48"/>
  <c r="C4121" i="48"/>
  <c r="C4120" i="48"/>
  <c r="C4119" i="48"/>
  <c r="C4118" i="48"/>
  <c r="C4117" i="48"/>
  <c r="C4116" i="48"/>
  <c r="C4115" i="48"/>
  <c r="C4114" i="48"/>
  <c r="C4113" i="48"/>
  <c r="C4112" i="48"/>
  <c r="C4111" i="48"/>
  <c r="C4110" i="48"/>
  <c r="C4109" i="48"/>
  <c r="C4108" i="48"/>
  <c r="C4107" i="48"/>
  <c r="C4106" i="48"/>
  <c r="C4105" i="48"/>
  <c r="C4104" i="48"/>
  <c r="C4103" i="48"/>
  <c r="C4102" i="48"/>
  <c r="C4101" i="48"/>
  <c r="C4100" i="48"/>
  <c r="C4099" i="48"/>
  <c r="C4098" i="48"/>
  <c r="C4097" i="48"/>
  <c r="C4096" i="48"/>
  <c r="C4095" i="48"/>
  <c r="C4094" i="48"/>
  <c r="C4093" i="48"/>
  <c r="C4092" i="48"/>
  <c r="C4091" i="48"/>
  <c r="C4090" i="48"/>
  <c r="C4089" i="48"/>
  <c r="C4088" i="48"/>
  <c r="C4087" i="48"/>
  <c r="C4086" i="48"/>
  <c r="C4085" i="48"/>
  <c r="C4084" i="48"/>
  <c r="C4083" i="48"/>
  <c r="C4082" i="48"/>
  <c r="C4081" i="48"/>
  <c r="C4080" i="48"/>
  <c r="C4079" i="48"/>
  <c r="C4078" i="48"/>
  <c r="C4077" i="48"/>
  <c r="C4076" i="48"/>
  <c r="C4075" i="48"/>
  <c r="C4074" i="48"/>
  <c r="C4073" i="48"/>
  <c r="C4072" i="48"/>
  <c r="C4071" i="48"/>
  <c r="C4070" i="48"/>
  <c r="C4069" i="48"/>
  <c r="C4068" i="48"/>
  <c r="C4067" i="48"/>
  <c r="C4066" i="48"/>
  <c r="C4065" i="48"/>
  <c r="C4064" i="48"/>
  <c r="C4063" i="48"/>
  <c r="C4062" i="48"/>
  <c r="C4061" i="48"/>
  <c r="C4060" i="48"/>
  <c r="C4059" i="48"/>
  <c r="C4058" i="48"/>
  <c r="C4057" i="48"/>
  <c r="C4056" i="48"/>
  <c r="C4055" i="48"/>
  <c r="C4054" i="48"/>
  <c r="C4053" i="48"/>
  <c r="C4052" i="48"/>
  <c r="C4051" i="48"/>
  <c r="C4050" i="48"/>
  <c r="C4049" i="48"/>
  <c r="C4048" i="48"/>
  <c r="C4047" i="48"/>
  <c r="C4046" i="48"/>
  <c r="C4045" i="48"/>
  <c r="C4044" i="48"/>
  <c r="C4043" i="48"/>
  <c r="C4042" i="48"/>
  <c r="C4041" i="48"/>
  <c r="C4040" i="48"/>
  <c r="C4039" i="48"/>
  <c r="C4038" i="48"/>
  <c r="C4037" i="48"/>
  <c r="C4036" i="48"/>
  <c r="C4035" i="48"/>
  <c r="C4034" i="48"/>
  <c r="C4033" i="48"/>
  <c r="C4032" i="48"/>
  <c r="C4031" i="48"/>
  <c r="C4030" i="48"/>
  <c r="C4029" i="48"/>
  <c r="C4028" i="48"/>
  <c r="C4027" i="48"/>
  <c r="C4026" i="48"/>
  <c r="C4025" i="48"/>
  <c r="C4024" i="48"/>
  <c r="C4023" i="48"/>
  <c r="C4022" i="48"/>
  <c r="C4021" i="48"/>
  <c r="C4020" i="48"/>
  <c r="C4019" i="48"/>
  <c r="C4018" i="48"/>
  <c r="C4017" i="48"/>
  <c r="C4016" i="48"/>
  <c r="C4015" i="48"/>
  <c r="C4014" i="48"/>
  <c r="C4013" i="48"/>
  <c r="C4012" i="48"/>
  <c r="C4011" i="48"/>
  <c r="C4010" i="48"/>
  <c r="C4009" i="48"/>
  <c r="C4008" i="48"/>
  <c r="C4007" i="48"/>
  <c r="C4006" i="48"/>
  <c r="C4005" i="48"/>
  <c r="C4004" i="48"/>
  <c r="C4003" i="48"/>
  <c r="C4002" i="48"/>
  <c r="C4001" i="48"/>
  <c r="C4000" i="48"/>
  <c r="C3999" i="48"/>
  <c r="C3998" i="48"/>
  <c r="C3997" i="48"/>
  <c r="C3996" i="48"/>
  <c r="C3995" i="48"/>
  <c r="C3994" i="48"/>
  <c r="C3993" i="48"/>
  <c r="C3992" i="48"/>
  <c r="C3991" i="48"/>
  <c r="C3990" i="48"/>
  <c r="C3989" i="48"/>
  <c r="C3988" i="48"/>
  <c r="C3987" i="48"/>
  <c r="C3986" i="48"/>
  <c r="C3985" i="48"/>
  <c r="C3984" i="48"/>
  <c r="C3983" i="48"/>
  <c r="C3982" i="48"/>
  <c r="C3981" i="48"/>
  <c r="C3980" i="48"/>
  <c r="C3979" i="48"/>
  <c r="C3978" i="48"/>
  <c r="C3977" i="48"/>
  <c r="C3976" i="48"/>
  <c r="C3975" i="48"/>
  <c r="C3974" i="48"/>
  <c r="C3973" i="48"/>
  <c r="C3972" i="48"/>
  <c r="C3971" i="48"/>
  <c r="C3970" i="48"/>
  <c r="C3969" i="48"/>
  <c r="C3968" i="48"/>
  <c r="C3967" i="48"/>
  <c r="C3966" i="48"/>
  <c r="C3965" i="48"/>
  <c r="C3964" i="48"/>
  <c r="C3963" i="48"/>
  <c r="C3962" i="48"/>
  <c r="C3961" i="48"/>
  <c r="C3960" i="48"/>
  <c r="C3959" i="48"/>
  <c r="C3958" i="48"/>
  <c r="C3957" i="48"/>
  <c r="C3956" i="48"/>
  <c r="C3955" i="48"/>
  <c r="C3954" i="48"/>
  <c r="C3953" i="48"/>
  <c r="C3952" i="48"/>
  <c r="C3951" i="48"/>
  <c r="C3950" i="48"/>
  <c r="C3949" i="48"/>
  <c r="C3948" i="48"/>
  <c r="C3947" i="48"/>
  <c r="C3946" i="48"/>
  <c r="C3945" i="48"/>
  <c r="C3944" i="48"/>
  <c r="C3943" i="48"/>
  <c r="C3942" i="48"/>
  <c r="C3941" i="48"/>
  <c r="C3940" i="48"/>
  <c r="C3939" i="48"/>
  <c r="C3938" i="48"/>
  <c r="C3937" i="48"/>
  <c r="C3936" i="48"/>
  <c r="C3935" i="48"/>
  <c r="C3934" i="48"/>
  <c r="C3933" i="48"/>
  <c r="C3932" i="48"/>
  <c r="C3931" i="48"/>
  <c r="C3930" i="48"/>
  <c r="C3929" i="48"/>
  <c r="C3928" i="48"/>
  <c r="C3927" i="48"/>
  <c r="C3926" i="48"/>
  <c r="C3925" i="48"/>
  <c r="C3924" i="48"/>
  <c r="C3923" i="48"/>
  <c r="C3922" i="48"/>
  <c r="C3921" i="48"/>
  <c r="C3920" i="48"/>
  <c r="C3919" i="48"/>
  <c r="C3918" i="48"/>
  <c r="C3917" i="48"/>
  <c r="C3916" i="48"/>
  <c r="C3915" i="48"/>
  <c r="C3914" i="48"/>
  <c r="C3913" i="48"/>
  <c r="C3912" i="48"/>
  <c r="C3911" i="48"/>
  <c r="C3910" i="48"/>
  <c r="C3909" i="48"/>
  <c r="C3908" i="48"/>
  <c r="C3907" i="48"/>
  <c r="C3906" i="48"/>
  <c r="C3905" i="48"/>
  <c r="C3904" i="48"/>
  <c r="C3903" i="48"/>
  <c r="C3902" i="48"/>
  <c r="C3901" i="48"/>
  <c r="C3900" i="48"/>
  <c r="C3899" i="48"/>
  <c r="C3898" i="48"/>
  <c r="C3897" i="48"/>
  <c r="C3896" i="48"/>
  <c r="C3895" i="48"/>
  <c r="C3894" i="48"/>
  <c r="C3893" i="48"/>
  <c r="C3892" i="48"/>
  <c r="C3891" i="48"/>
  <c r="C3890" i="48"/>
  <c r="C3889" i="48"/>
  <c r="C3888" i="48"/>
  <c r="C3887" i="48"/>
  <c r="C3886" i="48"/>
  <c r="C3885" i="48"/>
  <c r="C3884" i="48"/>
  <c r="C3883" i="48"/>
  <c r="C3882" i="48"/>
  <c r="C3881" i="48"/>
  <c r="C3880" i="48"/>
  <c r="C3879" i="48"/>
  <c r="C3878" i="48"/>
  <c r="C3877" i="48"/>
  <c r="C3876" i="48"/>
  <c r="C3875" i="48"/>
  <c r="C3874" i="48"/>
  <c r="C3873" i="48"/>
  <c r="C3872" i="48"/>
  <c r="C3871" i="48"/>
  <c r="C3870" i="48"/>
  <c r="C3869" i="48"/>
  <c r="C3868" i="48"/>
  <c r="C3867" i="48"/>
  <c r="C3866" i="48"/>
  <c r="C3865" i="48"/>
  <c r="C3864" i="48"/>
  <c r="C3863" i="48"/>
  <c r="C3862" i="48"/>
  <c r="C3861" i="48"/>
  <c r="C3860" i="48"/>
  <c r="C3859" i="48"/>
  <c r="C3858" i="48"/>
  <c r="C3857" i="48"/>
  <c r="C3856" i="48"/>
  <c r="C3855" i="48"/>
  <c r="C3854" i="48"/>
  <c r="C3853" i="48"/>
  <c r="C3852" i="48"/>
  <c r="C3851" i="48"/>
  <c r="C3850" i="48"/>
  <c r="C3849" i="48"/>
  <c r="C3848" i="48"/>
  <c r="C3847" i="48"/>
  <c r="C3846" i="48"/>
  <c r="C3845" i="48"/>
  <c r="C3844" i="48"/>
  <c r="C3843" i="48"/>
  <c r="C3842" i="48"/>
  <c r="C3841" i="48"/>
  <c r="C3840" i="48"/>
  <c r="C3839" i="48"/>
  <c r="C3838" i="48"/>
  <c r="C3837" i="48"/>
  <c r="C3836" i="48"/>
  <c r="C3835" i="48"/>
  <c r="C3834" i="48"/>
  <c r="C3833" i="48"/>
  <c r="C3832" i="48"/>
  <c r="C3831" i="48"/>
  <c r="C3830" i="48"/>
  <c r="C3829" i="48"/>
  <c r="C3828" i="48"/>
  <c r="C3827" i="48"/>
  <c r="C3826" i="48"/>
  <c r="C3825" i="48"/>
  <c r="C3824" i="48"/>
  <c r="C3823" i="48"/>
  <c r="C3822" i="48"/>
  <c r="C3821" i="48"/>
  <c r="C3820" i="48"/>
  <c r="C3819" i="48"/>
  <c r="C3818" i="48"/>
  <c r="C3817" i="48"/>
  <c r="C3816" i="48"/>
  <c r="C3815" i="48"/>
  <c r="C3814" i="48"/>
  <c r="C3813" i="48"/>
  <c r="C3812" i="48"/>
  <c r="C3811" i="48"/>
  <c r="C3810" i="48"/>
  <c r="C3809" i="48"/>
  <c r="C3808" i="48"/>
  <c r="C3807" i="48"/>
  <c r="C3806" i="48"/>
  <c r="C3805" i="48"/>
  <c r="C3804" i="48"/>
  <c r="C3803" i="48"/>
  <c r="C3802" i="48"/>
  <c r="C3801" i="48"/>
  <c r="C3800" i="48"/>
  <c r="C3799" i="48"/>
  <c r="C3798" i="48"/>
  <c r="C3797" i="48"/>
  <c r="C3796" i="48"/>
  <c r="C3795" i="48"/>
  <c r="C3794" i="48"/>
  <c r="C3793" i="48"/>
  <c r="C3792" i="48"/>
  <c r="C3791" i="48"/>
  <c r="C3790" i="48"/>
  <c r="C3789" i="48"/>
  <c r="C3788" i="48"/>
  <c r="C3787" i="48"/>
  <c r="C3786" i="48"/>
  <c r="C3785" i="48"/>
  <c r="C3784" i="48"/>
  <c r="C3783" i="48"/>
  <c r="C3782" i="48"/>
  <c r="C3781" i="48"/>
  <c r="C3780" i="48"/>
  <c r="C3779" i="48"/>
  <c r="C3778" i="48"/>
  <c r="C3777" i="48"/>
  <c r="C3776" i="48"/>
  <c r="C3775" i="48"/>
  <c r="C3774" i="48"/>
  <c r="C3773" i="48"/>
  <c r="C3772" i="48"/>
  <c r="C3771" i="48"/>
  <c r="C3770" i="48"/>
  <c r="C3769" i="48"/>
  <c r="C3768" i="48"/>
  <c r="C3767" i="48"/>
  <c r="C3766" i="48"/>
  <c r="C3765" i="48"/>
  <c r="C3764" i="48"/>
  <c r="C3763" i="48"/>
  <c r="C3762" i="48"/>
  <c r="C3761" i="48"/>
  <c r="C3760" i="48"/>
  <c r="C3759" i="48"/>
  <c r="C3758" i="48"/>
  <c r="C3757" i="48"/>
  <c r="C3756" i="48"/>
  <c r="C3755" i="48"/>
  <c r="C3754" i="48"/>
  <c r="C3753" i="48"/>
  <c r="C3752" i="48"/>
  <c r="C3751" i="48"/>
  <c r="C3750" i="48"/>
  <c r="C3749" i="48"/>
  <c r="C3748" i="48"/>
  <c r="C3747" i="48"/>
  <c r="C3746" i="48"/>
  <c r="C3745" i="48"/>
  <c r="C3744" i="48"/>
  <c r="C3743" i="48"/>
  <c r="C3742" i="48"/>
  <c r="C3741" i="48"/>
  <c r="C3740" i="48"/>
  <c r="C3739" i="48"/>
  <c r="C3738" i="48"/>
  <c r="C3737" i="48"/>
  <c r="C3736" i="48"/>
  <c r="C3735" i="48"/>
  <c r="C3734" i="48"/>
  <c r="C3733" i="48"/>
  <c r="C3732" i="48"/>
  <c r="C3731" i="48"/>
  <c r="C3730" i="48"/>
  <c r="C3729" i="48"/>
  <c r="C3728" i="48"/>
  <c r="C3727" i="48"/>
  <c r="C3726" i="48"/>
  <c r="C3725" i="48"/>
  <c r="C3724" i="48"/>
  <c r="C3723" i="48"/>
  <c r="C3722" i="48"/>
  <c r="C3721" i="48"/>
  <c r="C3720" i="48"/>
  <c r="C3719" i="48"/>
  <c r="C3718" i="48"/>
  <c r="C3717" i="48"/>
  <c r="C3716" i="48"/>
  <c r="C3715" i="48"/>
  <c r="C3714" i="48"/>
  <c r="C3713" i="48"/>
  <c r="C3712" i="48"/>
  <c r="C3711" i="48"/>
  <c r="C3710" i="48"/>
  <c r="C3709" i="48"/>
  <c r="C3708" i="48"/>
  <c r="C3707" i="48"/>
  <c r="C3706" i="48"/>
  <c r="C3705" i="48"/>
  <c r="C3704" i="48"/>
  <c r="C3703" i="48"/>
  <c r="C3702" i="48"/>
  <c r="C3701" i="48"/>
  <c r="C3700" i="48"/>
  <c r="C3699" i="48"/>
  <c r="C3698" i="48"/>
  <c r="C3697" i="48"/>
  <c r="C3696" i="48"/>
  <c r="C3695" i="48"/>
  <c r="C3694" i="48"/>
  <c r="C3693" i="48"/>
  <c r="C3692" i="48"/>
  <c r="C3691" i="48"/>
  <c r="C3690" i="48"/>
  <c r="C3689" i="48"/>
  <c r="C3688" i="48"/>
  <c r="C3687" i="48"/>
  <c r="C3686" i="48"/>
  <c r="C3685" i="48"/>
  <c r="C3684" i="48"/>
  <c r="C3683" i="48"/>
  <c r="C3682" i="48"/>
  <c r="C3681" i="48"/>
  <c r="C3680" i="48"/>
  <c r="C3679" i="48"/>
  <c r="C3678" i="48"/>
  <c r="C3677" i="48"/>
  <c r="C3676" i="48"/>
  <c r="C3675" i="48"/>
  <c r="C3674" i="48"/>
  <c r="C3673" i="48"/>
  <c r="C3672" i="48"/>
  <c r="C3671" i="48"/>
  <c r="C3670" i="48"/>
  <c r="C3669" i="48"/>
  <c r="C3668" i="48"/>
  <c r="C3667" i="48"/>
  <c r="C3666" i="48"/>
  <c r="C3665" i="48"/>
  <c r="C3664" i="48"/>
  <c r="C3663" i="48"/>
  <c r="C3662" i="48"/>
  <c r="C3661" i="48"/>
  <c r="C3660" i="48"/>
  <c r="C3659" i="48"/>
  <c r="C3658" i="48"/>
  <c r="C3657" i="48"/>
  <c r="C3656" i="48"/>
  <c r="C3655" i="48"/>
  <c r="C3654" i="48"/>
  <c r="C3653" i="48"/>
  <c r="C3652" i="48"/>
  <c r="C3651" i="48"/>
  <c r="C3650" i="48"/>
  <c r="C3649" i="48"/>
  <c r="C3648" i="48"/>
  <c r="C3647" i="48"/>
  <c r="C3646" i="48"/>
  <c r="C3645" i="48"/>
  <c r="C3644" i="48"/>
  <c r="C3643" i="48"/>
  <c r="C3642" i="48"/>
  <c r="C3641" i="48"/>
  <c r="C3640" i="48"/>
  <c r="C3639" i="48"/>
  <c r="C3638" i="48"/>
  <c r="C3637" i="48"/>
  <c r="C3636" i="48"/>
  <c r="C3635" i="48"/>
  <c r="C3634" i="48"/>
  <c r="C3633" i="48"/>
  <c r="C3632" i="48"/>
  <c r="C3631" i="48"/>
  <c r="C3630" i="48"/>
  <c r="C3629" i="48"/>
  <c r="C3628" i="48"/>
  <c r="C3627" i="48"/>
  <c r="C3626" i="48"/>
  <c r="C3625" i="48"/>
  <c r="C3624" i="48"/>
  <c r="C3623" i="48"/>
  <c r="C3622" i="48"/>
  <c r="C3621" i="48"/>
  <c r="C3620" i="48"/>
  <c r="C3619" i="48"/>
  <c r="C3618" i="48"/>
  <c r="C3617" i="48"/>
  <c r="C3616" i="48"/>
  <c r="C3615" i="48"/>
  <c r="C3614" i="48"/>
  <c r="C3613" i="48"/>
  <c r="C3612" i="48"/>
  <c r="C3611" i="48"/>
  <c r="C3610" i="48"/>
  <c r="C3609" i="48"/>
  <c r="C3608" i="48"/>
  <c r="C3607" i="48"/>
  <c r="C3606" i="48"/>
  <c r="C3605" i="48"/>
  <c r="C3604" i="48"/>
  <c r="C3603" i="48"/>
  <c r="C3602" i="48"/>
  <c r="C3601" i="48"/>
  <c r="C3600" i="48"/>
  <c r="C3599" i="48"/>
  <c r="C3598" i="48"/>
  <c r="C3597" i="48"/>
  <c r="C3596" i="48"/>
  <c r="C3595" i="48"/>
  <c r="C3594" i="48"/>
  <c r="C3593" i="48"/>
  <c r="C3592" i="48"/>
  <c r="C3591" i="48"/>
  <c r="C3590" i="48"/>
  <c r="C3589" i="48"/>
  <c r="C3588" i="48"/>
  <c r="C3587" i="48"/>
  <c r="C3586" i="48"/>
  <c r="C3585" i="48"/>
  <c r="C3584" i="48"/>
  <c r="C3583" i="48"/>
  <c r="C3582" i="48"/>
  <c r="C3581" i="48"/>
  <c r="C3580" i="48"/>
  <c r="C3579" i="48"/>
  <c r="C3578" i="48"/>
  <c r="C3577" i="48"/>
  <c r="C3576" i="48"/>
  <c r="C3575" i="48"/>
  <c r="C3574" i="48"/>
  <c r="C3573" i="48"/>
  <c r="C3572" i="48"/>
  <c r="C3571" i="48"/>
  <c r="C3570" i="48"/>
  <c r="C3569" i="48"/>
  <c r="C3568" i="48"/>
  <c r="C3567" i="48"/>
  <c r="C3566" i="48"/>
  <c r="C3565" i="48"/>
  <c r="C3564" i="48"/>
  <c r="C3563" i="48"/>
  <c r="C3562" i="48"/>
  <c r="C3561" i="48"/>
  <c r="C3560" i="48"/>
  <c r="C3559" i="48"/>
  <c r="C3558" i="48"/>
  <c r="C3557" i="48"/>
  <c r="C3556" i="48"/>
  <c r="C3555" i="48"/>
  <c r="C3554" i="48"/>
  <c r="C3553" i="48"/>
  <c r="C3552" i="48"/>
  <c r="C3551" i="48"/>
  <c r="C3550" i="48"/>
  <c r="C3549" i="48"/>
  <c r="C3548" i="48"/>
  <c r="C3547" i="48"/>
  <c r="C3546" i="48"/>
  <c r="C3545" i="48"/>
  <c r="C3544" i="48"/>
  <c r="C3543" i="48"/>
  <c r="C3542" i="48"/>
  <c r="C3541" i="48"/>
  <c r="C3540" i="48"/>
  <c r="C3539" i="48"/>
  <c r="C3538" i="48"/>
  <c r="C3537" i="48"/>
  <c r="C3536" i="48"/>
  <c r="C3535" i="48"/>
  <c r="C3534" i="48"/>
  <c r="C3533" i="48"/>
  <c r="C3532" i="48"/>
  <c r="C3531" i="48"/>
  <c r="C3530" i="48"/>
  <c r="C3529" i="48"/>
  <c r="C3528" i="48"/>
  <c r="C3527" i="48"/>
  <c r="C3526" i="48"/>
  <c r="C3525" i="48"/>
  <c r="C3524" i="48"/>
  <c r="C3523" i="48"/>
  <c r="C3522" i="48"/>
  <c r="C3521" i="48"/>
  <c r="C3520" i="48"/>
  <c r="C3519" i="48"/>
  <c r="C3518" i="48"/>
  <c r="C3517" i="48"/>
  <c r="C3516" i="48"/>
  <c r="C3515" i="48"/>
  <c r="C3514" i="48"/>
  <c r="C3513" i="48"/>
  <c r="C3512" i="48"/>
  <c r="C3511" i="48"/>
  <c r="C3510" i="48"/>
  <c r="C3509" i="48"/>
  <c r="C3508" i="48"/>
  <c r="C3507" i="48"/>
  <c r="C3506" i="48"/>
  <c r="C3505" i="48"/>
  <c r="C3504" i="48"/>
  <c r="C3503" i="48"/>
  <c r="C3502" i="48"/>
  <c r="C3501" i="48"/>
  <c r="C3500" i="48"/>
  <c r="C3499" i="48"/>
  <c r="C3498" i="48"/>
  <c r="C3497" i="48"/>
  <c r="C3496" i="48"/>
  <c r="C3495" i="48"/>
  <c r="C3494" i="48"/>
  <c r="C3493" i="48"/>
  <c r="C3492" i="48"/>
  <c r="C3491" i="48"/>
  <c r="C3490" i="48"/>
  <c r="C3489" i="48"/>
  <c r="C3488" i="48"/>
  <c r="C3487" i="48"/>
  <c r="C3486" i="48"/>
  <c r="C3485" i="48"/>
  <c r="C3484" i="48"/>
  <c r="C3483" i="48"/>
  <c r="C3482" i="48"/>
  <c r="C3481" i="48"/>
  <c r="C3480" i="48"/>
  <c r="C3479" i="48"/>
  <c r="C3478" i="48"/>
  <c r="C3477" i="48"/>
  <c r="C3476" i="48"/>
  <c r="C3475" i="48"/>
  <c r="C3474" i="48"/>
  <c r="C3473" i="48"/>
  <c r="C3472" i="48"/>
  <c r="C3471" i="48"/>
  <c r="C3470" i="48"/>
  <c r="C3469" i="48"/>
  <c r="C3468" i="48"/>
  <c r="C3467" i="48"/>
  <c r="C3466" i="48"/>
  <c r="C3465" i="48"/>
  <c r="C3464" i="48"/>
  <c r="C3463" i="48"/>
  <c r="C3462" i="48"/>
  <c r="C3461" i="48"/>
  <c r="C3460" i="48"/>
  <c r="C3459" i="48"/>
  <c r="C3458" i="48"/>
  <c r="C3457" i="48"/>
  <c r="C3456" i="48"/>
  <c r="C3455" i="48"/>
  <c r="C3454" i="48"/>
  <c r="C3453" i="48"/>
  <c r="C3452" i="48"/>
  <c r="C3451" i="48"/>
  <c r="C3450" i="48"/>
  <c r="C3449" i="48"/>
  <c r="C3448" i="48"/>
  <c r="C3447" i="48"/>
  <c r="C3446" i="48"/>
  <c r="C3445" i="48"/>
  <c r="C3444" i="48"/>
  <c r="C3443" i="48"/>
  <c r="C3442" i="48"/>
  <c r="C3441" i="48"/>
  <c r="C3440" i="48"/>
  <c r="C3439" i="48"/>
  <c r="C3438" i="48"/>
  <c r="C3437" i="48"/>
  <c r="C3436" i="48"/>
  <c r="C3435" i="48"/>
  <c r="C3434" i="48"/>
  <c r="C3433" i="48"/>
  <c r="C3432" i="48"/>
  <c r="C3431" i="48"/>
  <c r="C3430" i="48"/>
  <c r="C3429" i="48"/>
  <c r="C3428" i="48"/>
  <c r="C3427" i="48"/>
  <c r="C3426" i="48"/>
  <c r="C3425" i="48"/>
  <c r="C3424" i="48"/>
  <c r="C3423" i="48"/>
  <c r="C3422" i="48"/>
  <c r="C3421" i="48"/>
  <c r="C3420" i="48"/>
  <c r="C3419" i="48"/>
  <c r="C3418" i="48"/>
  <c r="C3417" i="48"/>
  <c r="C3416" i="48"/>
  <c r="C3415" i="48"/>
  <c r="C3414" i="48"/>
  <c r="C3413" i="48"/>
  <c r="C3412" i="48"/>
  <c r="C3411" i="48"/>
  <c r="C3410" i="48"/>
  <c r="C3409" i="48"/>
  <c r="C3408" i="48"/>
  <c r="C3407" i="48"/>
  <c r="C3406" i="48"/>
  <c r="C3405" i="48"/>
  <c r="C3404" i="48"/>
  <c r="C3403" i="48"/>
  <c r="C3402" i="48"/>
  <c r="C3401" i="48"/>
  <c r="C3400" i="48"/>
  <c r="C3399" i="48"/>
  <c r="C3398" i="48"/>
  <c r="C3397" i="48"/>
  <c r="C3396" i="48"/>
  <c r="C3395" i="48"/>
  <c r="C3394" i="48"/>
  <c r="C3393" i="48"/>
  <c r="C3392" i="48"/>
  <c r="C3391" i="48"/>
  <c r="C3390" i="48"/>
  <c r="C3389" i="48"/>
  <c r="C3388" i="48"/>
  <c r="C3387" i="48"/>
  <c r="C3386" i="48"/>
  <c r="C3385" i="48"/>
  <c r="C3384" i="48"/>
  <c r="C3383" i="48"/>
  <c r="C3382" i="48"/>
  <c r="C3381" i="48"/>
  <c r="C3380" i="48"/>
  <c r="C3379" i="48"/>
  <c r="C3378" i="48"/>
  <c r="C3377" i="48"/>
  <c r="C3376" i="48"/>
  <c r="C3375" i="48"/>
  <c r="C3374" i="48"/>
  <c r="C3373" i="48"/>
  <c r="C3372" i="48"/>
  <c r="C3371" i="48"/>
  <c r="C3370" i="48"/>
  <c r="C3369" i="48"/>
  <c r="C3368" i="48"/>
  <c r="C3367" i="48"/>
  <c r="C3366" i="48"/>
  <c r="C3365" i="48"/>
  <c r="C3364" i="48"/>
  <c r="C3363" i="48"/>
  <c r="C3362" i="48"/>
  <c r="C3361" i="48"/>
  <c r="C3360" i="48"/>
  <c r="C3359" i="48"/>
  <c r="C3358" i="48"/>
  <c r="C3357" i="48"/>
  <c r="C3356" i="48"/>
  <c r="C3355" i="48"/>
  <c r="C3354" i="48"/>
  <c r="C3353" i="48"/>
  <c r="C3352" i="48"/>
  <c r="C3351" i="48"/>
  <c r="C3350" i="48"/>
  <c r="C3349" i="48"/>
  <c r="C3348" i="48"/>
  <c r="C3347" i="48"/>
  <c r="C3346" i="48"/>
  <c r="C3345" i="48"/>
  <c r="C3344" i="48"/>
  <c r="C3343" i="48"/>
  <c r="C3342" i="48"/>
  <c r="C3341" i="48"/>
  <c r="C3340" i="48"/>
  <c r="C3339" i="48"/>
  <c r="C3338" i="48"/>
  <c r="C3337" i="48"/>
  <c r="C3336" i="48"/>
  <c r="C3335" i="48"/>
  <c r="C3334" i="48"/>
  <c r="C3333" i="48"/>
  <c r="C3332" i="48"/>
  <c r="C3331" i="48"/>
  <c r="C3330" i="48"/>
  <c r="C3329" i="48"/>
  <c r="C3328" i="48"/>
  <c r="C3327" i="48"/>
  <c r="C3326" i="48"/>
  <c r="C3325" i="48"/>
  <c r="C3324" i="48"/>
  <c r="C3323" i="48"/>
  <c r="C3322" i="48"/>
  <c r="C3321" i="48"/>
  <c r="C3320" i="48"/>
  <c r="C3319" i="48"/>
  <c r="C3318" i="48"/>
  <c r="C3317" i="48"/>
  <c r="C3316" i="48"/>
  <c r="C3315" i="48"/>
  <c r="C3314" i="48"/>
  <c r="C3313" i="48"/>
  <c r="C3312" i="48"/>
  <c r="C3311" i="48"/>
  <c r="C3310" i="48"/>
  <c r="C3309" i="48"/>
  <c r="C3308" i="48"/>
  <c r="C3307" i="48"/>
  <c r="C3306" i="48"/>
  <c r="C3305" i="48"/>
  <c r="C3304" i="48"/>
  <c r="C3303" i="48"/>
  <c r="C3302" i="48"/>
  <c r="C3301" i="48"/>
  <c r="C3300" i="48"/>
  <c r="C3299" i="48"/>
  <c r="C3298" i="48"/>
  <c r="C3297" i="48"/>
  <c r="C3296" i="48"/>
  <c r="C3295" i="48"/>
  <c r="C3294" i="48"/>
  <c r="C3293" i="48"/>
  <c r="C3292" i="48"/>
  <c r="C3291" i="48"/>
  <c r="C3290" i="48"/>
  <c r="C3289" i="48"/>
  <c r="C3288" i="48"/>
  <c r="C3287" i="48"/>
  <c r="C3286" i="48"/>
  <c r="C3285" i="48"/>
  <c r="C3284" i="48"/>
  <c r="C3283" i="48"/>
  <c r="C3282" i="48"/>
  <c r="C3281" i="48"/>
  <c r="C3280" i="48"/>
  <c r="C3279" i="48"/>
  <c r="C3278" i="48"/>
  <c r="C3277" i="48"/>
  <c r="C3276" i="48"/>
  <c r="C3275" i="48"/>
  <c r="C3274" i="48"/>
  <c r="C3273" i="48"/>
  <c r="C3272" i="48"/>
  <c r="C3271" i="48"/>
  <c r="C3270" i="48"/>
  <c r="C3269" i="48"/>
  <c r="C3268" i="48"/>
  <c r="C3267" i="48"/>
  <c r="C3266" i="48"/>
  <c r="C3265" i="48"/>
  <c r="C3264" i="48"/>
  <c r="C3263" i="48"/>
  <c r="C3262" i="48"/>
  <c r="C3261" i="48"/>
  <c r="C3260" i="48"/>
  <c r="C3259" i="48"/>
  <c r="C3258" i="48"/>
  <c r="C3257" i="48"/>
  <c r="C3256" i="48"/>
  <c r="C3255" i="48"/>
  <c r="C3254" i="48"/>
  <c r="C3253" i="48"/>
  <c r="C3252" i="48"/>
  <c r="C3251" i="48"/>
  <c r="C3250" i="48"/>
  <c r="C3249" i="48"/>
  <c r="C3248" i="48"/>
  <c r="C3247" i="48"/>
  <c r="C3246" i="48"/>
  <c r="C3245" i="48"/>
  <c r="C3244" i="48"/>
  <c r="C3243" i="48"/>
  <c r="C3242" i="48"/>
  <c r="C3241" i="48"/>
  <c r="C3240" i="48"/>
  <c r="C3239" i="48"/>
  <c r="C3238" i="48"/>
  <c r="C3237" i="48"/>
  <c r="C3236" i="48"/>
  <c r="C3235" i="48"/>
  <c r="C3234" i="48"/>
  <c r="C3233" i="48"/>
  <c r="C3232" i="48"/>
  <c r="C3231" i="48"/>
  <c r="C3230" i="48"/>
  <c r="C3229" i="48"/>
  <c r="C3228" i="48"/>
  <c r="C3227" i="48"/>
  <c r="C3226" i="48"/>
  <c r="C3225" i="48"/>
  <c r="C3224" i="48"/>
  <c r="C3223" i="48"/>
  <c r="C3222" i="48"/>
  <c r="C3221" i="48"/>
  <c r="C3220" i="48"/>
  <c r="C3219" i="48"/>
  <c r="C3218" i="48"/>
  <c r="C3217" i="48"/>
  <c r="C3216" i="48"/>
  <c r="C3215" i="48"/>
  <c r="C3214" i="48"/>
  <c r="C3213" i="48"/>
  <c r="C3212" i="48"/>
  <c r="C3211" i="48"/>
  <c r="C3210" i="48"/>
  <c r="C3209" i="48"/>
  <c r="C3208" i="48"/>
  <c r="C3207" i="48"/>
  <c r="C3206" i="48"/>
  <c r="C3205" i="48"/>
  <c r="C3204" i="48"/>
  <c r="C3203" i="48"/>
  <c r="C3202" i="48"/>
  <c r="C3201" i="48"/>
  <c r="C3200" i="48"/>
  <c r="C3199" i="48"/>
  <c r="C3198" i="48"/>
  <c r="C3197" i="48"/>
  <c r="C3196" i="48"/>
  <c r="C3195" i="48"/>
  <c r="C3194" i="48"/>
  <c r="C3193" i="48"/>
  <c r="C3192" i="48"/>
  <c r="C3191" i="48"/>
  <c r="C3190" i="48"/>
  <c r="C3189" i="48"/>
  <c r="C3188" i="48"/>
  <c r="C3187" i="48"/>
  <c r="C3186" i="48"/>
  <c r="C3185" i="48"/>
  <c r="C3184" i="48"/>
  <c r="C3183" i="48"/>
  <c r="C3182" i="48"/>
  <c r="C3181" i="48"/>
  <c r="C3180" i="48"/>
  <c r="C3179" i="48"/>
  <c r="C3178" i="48"/>
  <c r="C3177" i="48"/>
  <c r="C3176" i="48"/>
  <c r="C3175" i="48"/>
  <c r="C3174" i="48"/>
  <c r="C3173" i="48"/>
  <c r="C3172" i="48"/>
  <c r="C3171" i="48"/>
  <c r="C3170" i="48"/>
  <c r="C3169" i="48"/>
  <c r="C3168" i="48"/>
  <c r="C3167" i="48"/>
  <c r="C3166" i="48"/>
  <c r="C3165" i="48"/>
  <c r="C3164" i="48"/>
  <c r="C3163" i="48"/>
  <c r="C3162" i="48"/>
  <c r="C3161" i="48"/>
  <c r="C3160" i="48"/>
  <c r="C3159" i="48"/>
  <c r="C3158" i="48"/>
  <c r="C3157" i="48"/>
  <c r="C3156" i="48"/>
  <c r="C3155" i="48"/>
  <c r="C3154" i="48"/>
  <c r="C3153" i="48"/>
  <c r="C3152" i="48"/>
  <c r="C3151" i="48"/>
  <c r="C3150" i="48"/>
  <c r="C3149" i="48"/>
  <c r="C3148" i="48"/>
  <c r="C3147" i="48"/>
  <c r="C3146" i="48"/>
  <c r="C3145" i="48"/>
  <c r="C3144" i="48"/>
  <c r="C3143" i="48"/>
  <c r="C3142" i="48"/>
  <c r="C3141" i="48"/>
  <c r="C3140" i="48"/>
  <c r="C3139" i="48"/>
  <c r="C3138" i="48"/>
  <c r="C3137" i="48"/>
  <c r="C3136" i="48"/>
  <c r="C3135" i="48"/>
  <c r="C3134" i="48"/>
  <c r="C3133" i="48"/>
  <c r="C3132" i="48"/>
  <c r="C3131" i="48"/>
  <c r="C3130" i="48"/>
  <c r="C3129" i="48"/>
  <c r="C3128" i="48"/>
  <c r="C3127" i="48"/>
  <c r="C3126" i="48"/>
  <c r="C3125" i="48"/>
  <c r="C3124" i="48"/>
  <c r="C3123" i="48"/>
  <c r="C3122" i="48"/>
  <c r="C3121" i="48"/>
  <c r="C3120" i="48"/>
  <c r="C3119" i="48"/>
  <c r="C3118" i="48"/>
  <c r="C3117" i="48"/>
  <c r="C3116" i="48"/>
  <c r="C3115" i="48"/>
  <c r="C3114" i="48"/>
  <c r="C3113" i="48"/>
  <c r="C3112" i="48"/>
  <c r="C3111" i="48"/>
  <c r="C3110" i="48"/>
  <c r="C3109" i="48"/>
  <c r="C3108" i="48"/>
  <c r="C3107" i="48"/>
  <c r="C3106" i="48"/>
  <c r="C3105" i="48"/>
  <c r="C3104" i="48"/>
  <c r="C3103" i="48"/>
  <c r="C3102" i="48"/>
  <c r="C3101" i="48"/>
  <c r="C3100" i="48"/>
  <c r="C3099" i="48"/>
  <c r="C3098" i="48"/>
  <c r="C3097" i="48"/>
  <c r="C3096" i="48"/>
  <c r="C3095" i="48"/>
  <c r="C3094" i="48"/>
  <c r="C3093" i="48"/>
  <c r="C3092" i="48"/>
  <c r="C3091" i="48"/>
  <c r="C3090" i="48"/>
  <c r="C3089" i="48"/>
  <c r="C3088" i="48"/>
  <c r="C3087" i="48"/>
  <c r="C3086" i="48"/>
  <c r="C3085" i="48"/>
  <c r="C3084" i="48"/>
  <c r="C3083" i="48"/>
  <c r="C3082" i="48"/>
  <c r="C3081" i="48"/>
  <c r="C3080" i="48"/>
  <c r="C3079" i="48"/>
  <c r="C3078" i="48"/>
  <c r="C3077" i="48"/>
  <c r="C3076" i="48"/>
  <c r="C3075" i="48"/>
  <c r="C3074" i="48"/>
  <c r="C3073" i="48"/>
  <c r="C3072" i="48"/>
  <c r="C3071" i="48"/>
  <c r="C3070" i="48"/>
  <c r="C3069" i="48"/>
  <c r="C3068" i="48"/>
  <c r="C3067" i="48"/>
  <c r="C3066" i="48"/>
  <c r="C3065" i="48"/>
  <c r="C3064" i="48"/>
  <c r="C3063" i="48"/>
  <c r="C3062" i="48"/>
  <c r="C3061" i="48"/>
  <c r="C3060" i="48"/>
  <c r="C3059" i="48"/>
  <c r="C3058" i="48"/>
  <c r="C3057" i="48"/>
  <c r="C3056" i="48"/>
  <c r="C3055" i="48"/>
  <c r="C3054" i="48"/>
  <c r="C3053" i="48"/>
  <c r="C3052" i="48"/>
  <c r="C3051" i="48"/>
  <c r="C3050" i="48"/>
  <c r="C3049" i="48"/>
  <c r="C3048" i="48"/>
  <c r="C3047" i="48"/>
  <c r="C3046" i="48"/>
  <c r="C3045" i="48"/>
  <c r="C3044" i="48"/>
  <c r="C3043" i="48"/>
  <c r="C3042" i="48"/>
  <c r="C3041" i="48"/>
  <c r="C3040" i="48"/>
  <c r="C3039" i="48"/>
  <c r="C3038" i="48"/>
  <c r="C3037" i="48"/>
  <c r="C3036" i="48"/>
  <c r="C3035" i="48"/>
  <c r="C3034" i="48"/>
  <c r="C3033" i="48"/>
  <c r="C3032" i="48"/>
  <c r="C3031" i="48"/>
  <c r="C3030" i="48"/>
  <c r="C3029" i="48"/>
  <c r="C3028" i="48"/>
  <c r="C3027" i="48"/>
  <c r="C3026" i="48"/>
  <c r="C3025" i="48"/>
  <c r="C3024" i="48"/>
  <c r="C3023" i="48"/>
  <c r="C3022" i="48"/>
  <c r="C3021" i="48"/>
  <c r="C3020" i="48"/>
  <c r="C3019" i="48"/>
  <c r="C3018" i="48"/>
  <c r="C3017" i="48"/>
  <c r="C3016" i="48"/>
  <c r="C3015" i="48"/>
  <c r="C3014" i="48"/>
  <c r="C3013" i="48"/>
  <c r="C3012" i="48"/>
  <c r="C3011" i="48"/>
  <c r="C3010" i="48"/>
  <c r="C3009" i="48"/>
  <c r="C3008" i="48"/>
  <c r="C3007" i="48"/>
  <c r="C3006" i="48"/>
  <c r="C3005" i="48"/>
  <c r="C3004" i="48"/>
  <c r="C3003" i="48"/>
  <c r="C3002" i="48"/>
  <c r="C3001" i="48"/>
  <c r="C3000" i="48"/>
  <c r="C2999" i="48"/>
  <c r="C2998" i="48"/>
  <c r="C2997" i="48"/>
  <c r="C2996" i="48"/>
  <c r="C2995" i="48"/>
  <c r="C2994" i="48"/>
  <c r="C2993" i="48"/>
  <c r="C2992" i="48"/>
  <c r="C2991" i="48"/>
  <c r="C2990" i="48"/>
  <c r="C2989" i="48"/>
  <c r="C2988" i="48"/>
  <c r="C2987" i="48"/>
  <c r="C2986" i="48"/>
  <c r="C2985" i="48"/>
  <c r="C2984" i="48"/>
  <c r="C2983" i="48"/>
  <c r="C2982" i="48"/>
  <c r="C2981" i="48"/>
  <c r="C2980" i="48"/>
  <c r="C2979" i="48"/>
  <c r="C2978" i="48"/>
  <c r="C2977" i="48"/>
  <c r="C2976" i="48"/>
  <c r="C2975" i="48"/>
  <c r="C2974" i="48"/>
  <c r="C2973" i="48"/>
  <c r="C2972" i="48"/>
  <c r="C2971" i="48"/>
  <c r="C2970" i="48"/>
  <c r="C2969" i="48"/>
  <c r="C2968" i="48"/>
  <c r="C2967" i="48"/>
  <c r="C2966" i="48"/>
  <c r="C2965" i="48"/>
  <c r="C2964" i="48"/>
  <c r="C2963" i="48"/>
  <c r="C2962" i="48"/>
  <c r="C2961" i="48"/>
  <c r="C2960" i="48"/>
  <c r="C2959" i="48"/>
  <c r="C2958" i="48"/>
  <c r="C2957" i="48"/>
  <c r="C2956" i="48"/>
  <c r="C2955" i="48"/>
  <c r="C2954" i="48"/>
  <c r="C2953" i="48"/>
  <c r="C2952" i="48"/>
  <c r="C2951" i="48"/>
  <c r="C2950" i="48"/>
  <c r="C2949" i="48"/>
  <c r="C2948" i="48"/>
  <c r="C2947" i="48"/>
  <c r="C2946" i="48"/>
  <c r="C2945" i="48"/>
  <c r="C2944" i="48"/>
  <c r="C2943" i="48"/>
  <c r="C2942" i="48"/>
  <c r="C2941" i="48"/>
  <c r="C2940" i="48"/>
  <c r="C2939" i="48"/>
  <c r="C2938" i="48"/>
  <c r="C2937" i="48"/>
  <c r="C2936" i="48"/>
  <c r="C2935" i="48"/>
  <c r="C2934" i="48"/>
  <c r="C2933" i="48"/>
  <c r="C2932" i="48"/>
  <c r="C2931" i="48"/>
  <c r="C2930" i="48"/>
  <c r="C2929" i="48"/>
  <c r="C2928" i="48"/>
  <c r="C2927" i="48"/>
  <c r="C2926" i="48"/>
  <c r="C2925" i="48"/>
  <c r="C2924" i="48"/>
  <c r="C2923" i="48"/>
  <c r="C2922" i="48"/>
  <c r="C2921" i="48"/>
  <c r="C2920" i="48"/>
  <c r="C2919" i="48"/>
  <c r="C2918" i="48"/>
  <c r="C2917" i="48"/>
  <c r="C2916" i="48"/>
  <c r="C2915" i="48"/>
  <c r="C2914" i="48"/>
  <c r="C2913" i="48"/>
  <c r="C2912" i="48"/>
  <c r="C2911" i="48"/>
  <c r="C2910" i="48"/>
  <c r="C2909" i="48"/>
  <c r="C2908" i="48"/>
  <c r="C2907" i="48"/>
  <c r="C2906" i="48"/>
  <c r="C2905" i="48"/>
  <c r="C2904" i="48"/>
  <c r="C2903" i="48"/>
  <c r="C2902" i="48"/>
  <c r="C2901" i="48"/>
  <c r="C2900" i="48"/>
  <c r="C2899" i="48"/>
  <c r="C2898" i="48"/>
  <c r="C2897" i="48"/>
  <c r="C2896" i="48"/>
  <c r="C2895" i="48"/>
  <c r="C2894" i="48"/>
  <c r="C2893" i="48"/>
  <c r="C2892" i="48"/>
  <c r="C2891" i="48"/>
  <c r="C2890" i="48"/>
  <c r="C2889" i="48"/>
  <c r="C2888" i="48"/>
  <c r="C2887" i="48"/>
  <c r="C2886" i="48"/>
  <c r="C2885" i="48"/>
  <c r="C2884" i="48"/>
  <c r="C2883" i="48"/>
  <c r="C2882" i="48"/>
  <c r="C2881" i="48"/>
  <c r="C2880" i="48"/>
  <c r="C2879" i="48"/>
  <c r="C2878" i="48"/>
  <c r="C2877" i="48"/>
  <c r="C2876" i="48"/>
  <c r="C2875" i="48"/>
  <c r="C2874" i="48"/>
  <c r="C2873" i="48"/>
  <c r="C2872" i="48"/>
  <c r="C2871" i="48"/>
  <c r="C2870" i="48"/>
  <c r="C2869" i="48"/>
  <c r="C2868" i="48"/>
  <c r="C2867" i="48"/>
  <c r="C2866" i="48"/>
  <c r="C2865" i="48"/>
  <c r="C2864" i="48"/>
  <c r="C2863" i="48"/>
  <c r="C2862" i="48"/>
  <c r="C2861" i="48"/>
  <c r="C2860" i="48"/>
  <c r="C2859" i="48"/>
  <c r="C2858" i="48"/>
  <c r="C2857" i="48"/>
  <c r="C2856" i="48"/>
  <c r="C2855" i="48"/>
  <c r="C2854" i="48"/>
  <c r="C2853" i="48"/>
  <c r="C2852" i="48"/>
  <c r="C2851" i="48"/>
  <c r="C2850" i="48"/>
  <c r="C2849" i="48"/>
  <c r="C2848" i="48"/>
  <c r="C2847" i="48"/>
  <c r="C2846" i="48"/>
  <c r="C2845" i="48"/>
  <c r="C2844" i="48"/>
  <c r="C2843" i="48"/>
  <c r="C2842" i="48"/>
  <c r="C2841" i="48"/>
  <c r="C2840" i="48"/>
  <c r="C2839" i="48"/>
  <c r="C2838" i="48"/>
  <c r="C2837" i="48"/>
  <c r="C2836" i="48"/>
  <c r="C2835" i="48"/>
  <c r="C2834" i="48"/>
  <c r="C2833" i="48"/>
  <c r="C2832" i="48"/>
  <c r="C2831" i="48"/>
  <c r="C2830" i="48"/>
  <c r="C2829" i="48"/>
  <c r="C2828" i="48"/>
  <c r="C2827" i="48"/>
  <c r="C2826" i="48"/>
  <c r="C2825" i="48"/>
  <c r="C2824" i="48"/>
  <c r="C2823" i="48"/>
  <c r="C2822" i="48"/>
  <c r="C2821" i="48"/>
  <c r="C2820" i="48"/>
  <c r="C2819" i="48"/>
  <c r="C2818" i="48"/>
  <c r="C2817" i="48"/>
  <c r="C2816" i="48"/>
  <c r="C2815" i="48"/>
  <c r="C2814" i="48"/>
  <c r="C2813" i="48"/>
  <c r="C2812" i="48"/>
  <c r="C2811" i="48"/>
  <c r="C2810" i="48"/>
  <c r="C2809" i="48"/>
  <c r="C2808" i="48"/>
  <c r="C2807" i="48"/>
  <c r="C2806" i="48"/>
  <c r="C2805" i="48"/>
  <c r="C2804" i="48"/>
  <c r="C2803" i="48"/>
  <c r="C2802" i="48"/>
  <c r="C2801" i="48"/>
  <c r="C2800" i="48"/>
  <c r="C2799" i="48"/>
  <c r="C2798" i="48"/>
  <c r="C2797" i="48"/>
  <c r="C2796" i="48"/>
  <c r="C2795" i="48"/>
  <c r="C2794" i="48"/>
  <c r="C2793" i="48"/>
  <c r="C2792" i="48"/>
  <c r="C2791" i="48"/>
  <c r="C2790" i="48"/>
  <c r="C2789" i="48"/>
  <c r="C2788" i="48"/>
  <c r="C2787" i="48"/>
  <c r="C2786" i="48"/>
  <c r="C2785" i="48"/>
  <c r="C2784" i="48"/>
  <c r="C2783" i="48"/>
  <c r="C2782" i="48"/>
  <c r="C2781" i="48"/>
  <c r="C2780" i="48"/>
  <c r="C2779" i="48"/>
  <c r="C2778" i="48"/>
  <c r="C2777" i="48"/>
  <c r="C2776" i="48"/>
  <c r="C2775" i="48"/>
  <c r="C2774" i="48"/>
  <c r="C2773" i="48"/>
  <c r="C2772" i="48"/>
  <c r="C2771" i="48"/>
  <c r="C2770" i="48"/>
  <c r="C2769" i="48"/>
  <c r="C2768" i="48"/>
  <c r="C2767" i="48"/>
  <c r="C2766" i="48"/>
  <c r="C2765" i="48"/>
  <c r="C2764" i="48"/>
  <c r="C2763" i="48"/>
  <c r="C2762" i="48"/>
  <c r="C2761" i="48"/>
  <c r="C2760" i="48"/>
  <c r="C2759" i="48"/>
  <c r="C2758" i="48"/>
  <c r="C2757" i="48"/>
  <c r="C2756" i="48"/>
  <c r="C2755" i="48"/>
  <c r="C2754" i="48"/>
  <c r="C2753" i="48"/>
  <c r="C2752" i="48"/>
  <c r="C2751" i="48"/>
  <c r="C2750" i="48"/>
  <c r="C2749" i="48"/>
  <c r="C2748" i="48"/>
  <c r="C2747" i="48"/>
  <c r="C2746" i="48"/>
  <c r="C2745" i="48"/>
  <c r="C2744" i="48"/>
  <c r="C2743" i="48"/>
  <c r="C2742" i="48"/>
  <c r="C2741" i="48"/>
  <c r="C2740" i="48"/>
  <c r="C2739" i="48"/>
  <c r="C2738" i="48"/>
  <c r="C2737" i="48"/>
  <c r="C2736" i="48"/>
  <c r="C2735" i="48"/>
  <c r="C2734" i="48"/>
  <c r="C2733" i="48"/>
  <c r="C2732" i="48"/>
  <c r="C2731" i="48"/>
  <c r="C2730" i="48"/>
  <c r="C2729" i="48"/>
  <c r="C2728" i="48"/>
  <c r="C2727" i="48"/>
  <c r="C2726" i="48"/>
  <c r="C2725" i="48"/>
  <c r="C2724" i="48"/>
  <c r="C2723" i="48"/>
  <c r="C2722" i="48"/>
  <c r="C2721" i="48"/>
  <c r="C2720" i="48"/>
  <c r="C2719" i="48"/>
  <c r="C2718" i="48"/>
  <c r="C2717" i="48"/>
  <c r="C2716" i="48"/>
  <c r="C2715" i="48"/>
  <c r="C2714" i="48"/>
  <c r="C2713" i="48"/>
  <c r="C2712" i="48"/>
  <c r="C2711" i="48"/>
  <c r="C2710" i="48"/>
  <c r="C2709" i="48"/>
  <c r="C2708" i="48"/>
  <c r="C2707" i="48"/>
  <c r="C2706" i="48"/>
  <c r="C2705" i="48"/>
  <c r="C2704" i="48"/>
  <c r="C2703" i="48"/>
  <c r="C2702" i="48"/>
  <c r="C2701" i="48"/>
  <c r="C2700" i="48"/>
  <c r="C2699" i="48"/>
  <c r="C2698" i="48"/>
  <c r="C2697" i="48"/>
  <c r="C2696" i="48"/>
  <c r="C2695" i="48"/>
  <c r="C2694" i="48"/>
  <c r="C2693" i="48"/>
  <c r="C2692" i="48"/>
  <c r="C2691" i="48"/>
  <c r="C2690" i="48"/>
  <c r="C2689" i="48"/>
  <c r="C2688" i="48"/>
  <c r="C2687" i="48"/>
  <c r="C2686" i="48"/>
  <c r="C2685" i="48"/>
  <c r="C2684" i="48"/>
  <c r="C2683" i="48"/>
  <c r="C2682" i="48"/>
  <c r="C2681" i="48"/>
  <c r="C2680" i="48"/>
  <c r="C2679" i="48"/>
  <c r="C2678" i="48"/>
  <c r="C2677" i="48"/>
  <c r="C2676" i="48"/>
  <c r="C2675" i="48"/>
  <c r="C2674" i="48"/>
  <c r="C2673" i="48"/>
  <c r="C2672" i="48"/>
  <c r="C2671" i="48"/>
  <c r="C2670" i="48"/>
  <c r="C2669" i="48"/>
  <c r="C2668" i="48"/>
  <c r="C2667" i="48"/>
  <c r="C2666" i="48"/>
  <c r="C2665" i="48"/>
  <c r="C2664" i="48"/>
  <c r="C2663" i="48"/>
  <c r="C2662" i="48"/>
  <c r="C2661" i="48"/>
  <c r="C2660" i="48"/>
  <c r="C2659" i="48"/>
  <c r="C2658" i="48"/>
  <c r="C2657" i="48"/>
  <c r="C2656" i="48"/>
  <c r="C2655" i="48"/>
  <c r="C2654" i="48"/>
  <c r="C2653" i="48"/>
  <c r="C2652" i="48"/>
  <c r="C2651" i="48"/>
  <c r="C2650" i="48"/>
  <c r="C2649" i="48"/>
  <c r="C2648" i="48"/>
  <c r="C2647" i="48"/>
  <c r="C2646" i="48"/>
  <c r="C2645" i="48"/>
  <c r="C2644" i="48"/>
  <c r="C2643" i="48"/>
  <c r="C2642" i="48"/>
  <c r="C2641" i="48"/>
  <c r="C2640" i="48"/>
  <c r="C2639" i="48"/>
  <c r="C2638" i="48"/>
  <c r="C2637" i="48"/>
  <c r="C2636" i="48"/>
  <c r="C2635" i="48"/>
  <c r="C2634" i="48"/>
  <c r="C2633" i="48"/>
  <c r="C2632" i="48"/>
  <c r="C2631" i="48"/>
  <c r="C2630" i="48"/>
  <c r="C2629" i="48"/>
  <c r="C2628" i="48"/>
  <c r="C2627" i="48"/>
  <c r="C2626" i="48"/>
  <c r="C2625" i="48"/>
  <c r="C2624" i="48"/>
  <c r="C2623" i="48"/>
  <c r="C2622" i="48"/>
  <c r="C2621" i="48"/>
  <c r="C2620" i="48"/>
  <c r="C2619" i="48"/>
  <c r="C2618" i="48"/>
  <c r="C2617" i="48"/>
  <c r="C2616" i="48"/>
  <c r="C2615" i="48"/>
  <c r="C2614" i="48"/>
  <c r="C2613" i="48"/>
  <c r="C2612" i="48"/>
  <c r="C2611" i="48"/>
  <c r="C2610" i="48"/>
  <c r="C2609" i="48"/>
  <c r="C2608" i="48"/>
  <c r="C2607" i="48"/>
  <c r="C2606" i="48"/>
  <c r="C2605" i="48"/>
  <c r="C2604" i="48"/>
  <c r="C2603" i="48"/>
  <c r="C2602" i="48"/>
  <c r="C2601" i="48"/>
  <c r="C2600" i="48"/>
  <c r="C2599" i="48"/>
  <c r="C2598" i="48"/>
  <c r="C2597" i="48"/>
  <c r="C2596" i="48"/>
  <c r="C2595" i="48"/>
  <c r="C2594" i="48"/>
  <c r="C2593" i="48"/>
  <c r="C2592" i="48"/>
  <c r="C2591" i="48"/>
  <c r="C2590" i="48"/>
  <c r="C2589" i="48"/>
  <c r="C2588" i="48"/>
  <c r="C2587" i="48"/>
  <c r="C2586" i="48"/>
  <c r="C2585" i="48"/>
  <c r="C2584" i="48"/>
  <c r="C2583" i="48"/>
  <c r="C2582" i="48"/>
  <c r="C2581" i="48"/>
  <c r="C2580" i="48"/>
  <c r="C2579" i="48"/>
  <c r="C2578" i="48"/>
  <c r="C2577" i="48"/>
  <c r="C2576" i="48"/>
  <c r="C2575" i="48"/>
  <c r="C2574" i="48"/>
  <c r="C2573" i="48"/>
  <c r="C2572" i="48"/>
  <c r="C2571" i="48"/>
  <c r="C2570" i="48"/>
  <c r="C2569" i="48"/>
  <c r="C2568" i="48"/>
  <c r="C2567" i="48"/>
  <c r="C2566" i="48"/>
  <c r="C2565" i="48"/>
  <c r="C2564" i="48"/>
  <c r="C2563" i="48"/>
  <c r="C2562" i="48"/>
  <c r="C2561" i="48"/>
  <c r="C2560" i="48"/>
  <c r="C2559" i="48"/>
  <c r="C2558" i="48"/>
  <c r="C2557" i="48"/>
  <c r="C2556" i="48"/>
  <c r="C2555" i="48"/>
  <c r="C2554" i="48"/>
  <c r="C2553" i="48"/>
  <c r="C2552" i="48"/>
  <c r="C2551" i="48"/>
  <c r="C2550" i="48"/>
  <c r="C2549" i="48"/>
  <c r="C2548" i="48"/>
  <c r="C2547" i="48"/>
  <c r="C2546" i="48"/>
  <c r="C2545" i="48"/>
  <c r="C2544" i="48"/>
  <c r="C2543" i="48"/>
  <c r="C2542" i="48"/>
  <c r="C2541" i="48"/>
  <c r="C2540" i="48"/>
  <c r="C2539" i="48"/>
  <c r="C2538" i="48"/>
  <c r="C2537" i="48"/>
  <c r="C2536" i="48"/>
  <c r="C2535" i="48"/>
  <c r="C2534" i="48"/>
  <c r="C2533" i="48"/>
  <c r="C2532" i="48"/>
  <c r="C2531" i="48"/>
  <c r="C2530" i="48"/>
  <c r="C2529" i="48"/>
  <c r="C2528" i="48"/>
  <c r="C2527" i="48"/>
  <c r="C2526" i="48"/>
  <c r="C2525" i="48"/>
  <c r="C2524" i="48"/>
  <c r="C2523" i="48"/>
  <c r="C2522" i="48"/>
  <c r="C2521" i="48"/>
  <c r="C2520" i="48"/>
  <c r="C2519" i="48"/>
  <c r="C2518" i="48"/>
  <c r="C2517" i="48"/>
  <c r="C2516" i="48"/>
  <c r="C2515" i="48"/>
  <c r="C2514" i="48"/>
  <c r="C2513" i="48"/>
  <c r="C2512" i="48"/>
  <c r="C2511" i="48"/>
  <c r="C2510" i="48"/>
  <c r="C2509" i="48"/>
  <c r="C2508" i="48"/>
  <c r="C2507" i="48"/>
  <c r="C2506" i="48"/>
  <c r="C2505" i="48"/>
  <c r="C2504" i="48"/>
  <c r="C2503" i="48"/>
  <c r="C2502" i="48"/>
  <c r="C2501" i="48"/>
  <c r="C2500" i="48"/>
  <c r="C2499" i="48"/>
  <c r="C2498" i="48"/>
  <c r="C2497" i="48"/>
  <c r="C2496" i="48"/>
  <c r="C2495" i="48"/>
  <c r="C2494" i="48"/>
  <c r="C2493" i="48"/>
  <c r="C2492" i="48"/>
  <c r="C2491" i="48"/>
  <c r="C2490" i="48"/>
  <c r="C2489" i="48"/>
  <c r="C2488" i="48"/>
  <c r="C2487" i="48"/>
  <c r="C2486" i="48"/>
  <c r="C2485" i="48"/>
  <c r="C2484" i="48"/>
  <c r="C2483" i="48"/>
  <c r="C2482" i="48"/>
  <c r="C2481" i="48"/>
  <c r="C2480" i="48"/>
  <c r="C2479" i="48"/>
  <c r="C2478" i="48"/>
  <c r="C2477" i="48"/>
  <c r="C2476" i="48"/>
  <c r="C2475" i="48"/>
  <c r="C2474" i="48"/>
  <c r="C2473" i="48"/>
  <c r="C2472" i="48"/>
  <c r="C2471" i="48"/>
  <c r="C2470" i="48"/>
  <c r="C2469" i="48"/>
  <c r="C2468" i="48"/>
  <c r="C2467" i="48"/>
  <c r="C2466" i="48"/>
  <c r="C2465" i="48"/>
  <c r="C2464" i="48"/>
  <c r="C2463" i="48"/>
  <c r="C2462" i="48"/>
  <c r="C2461" i="48"/>
  <c r="C2460" i="48"/>
  <c r="C2459" i="48"/>
  <c r="C2458" i="48"/>
  <c r="C2457" i="48"/>
  <c r="C2456" i="48"/>
  <c r="C2455" i="48"/>
  <c r="C2454" i="48"/>
  <c r="C2453" i="48"/>
  <c r="C2452" i="48"/>
  <c r="C2451" i="48"/>
  <c r="C2450" i="48"/>
  <c r="C2449" i="48"/>
  <c r="C2448" i="48"/>
  <c r="C2447" i="48"/>
  <c r="C2446" i="48"/>
  <c r="C2445" i="48"/>
  <c r="C2444" i="48"/>
  <c r="C2443" i="48"/>
  <c r="C2442" i="48"/>
  <c r="C2441" i="48"/>
  <c r="C2440" i="48"/>
  <c r="C2439" i="48"/>
  <c r="C2438" i="48"/>
  <c r="C2437" i="48"/>
  <c r="C2436" i="48"/>
  <c r="C2435" i="48"/>
  <c r="C2434" i="48"/>
  <c r="C2433" i="48"/>
  <c r="C2432" i="48"/>
  <c r="C2431" i="48"/>
  <c r="C2430" i="48"/>
  <c r="C2429" i="48"/>
  <c r="C2428" i="48"/>
  <c r="C2427" i="48"/>
  <c r="C2426" i="48"/>
  <c r="C2425" i="48"/>
  <c r="C2424" i="48"/>
  <c r="C2423" i="48"/>
  <c r="C2422" i="48"/>
  <c r="C2421" i="48"/>
  <c r="C2420" i="48"/>
  <c r="C2419" i="48"/>
  <c r="C2418" i="48"/>
  <c r="C2417" i="48"/>
  <c r="C2416" i="48"/>
  <c r="C2415" i="48"/>
  <c r="C2414" i="48"/>
  <c r="C2413" i="48"/>
  <c r="C2412" i="48"/>
  <c r="C2411" i="48"/>
  <c r="C2410" i="48"/>
  <c r="C2409" i="48"/>
  <c r="C2408" i="48"/>
  <c r="C2407" i="48"/>
  <c r="C2406" i="48"/>
  <c r="C2405" i="48"/>
  <c r="C2404" i="48"/>
  <c r="C2403" i="48"/>
  <c r="C2402" i="48"/>
  <c r="C2401" i="48"/>
  <c r="C2400" i="48"/>
  <c r="C2399" i="48"/>
  <c r="C2398" i="48"/>
  <c r="C2397" i="48"/>
  <c r="C2396" i="48"/>
  <c r="C2395" i="48"/>
  <c r="C2394" i="48"/>
  <c r="C2393" i="48"/>
  <c r="C2392" i="48"/>
  <c r="C2391" i="48"/>
  <c r="C2390" i="48"/>
  <c r="C2389" i="48"/>
  <c r="C2388" i="48"/>
  <c r="C2387" i="48"/>
  <c r="C2386" i="48"/>
  <c r="C2385" i="48"/>
  <c r="C2384" i="48"/>
  <c r="C2383" i="48"/>
  <c r="C2382" i="48"/>
  <c r="C2381" i="48"/>
  <c r="C2380" i="48"/>
  <c r="C2379" i="48"/>
  <c r="C2378" i="48"/>
  <c r="C2377" i="48"/>
  <c r="C2376" i="48"/>
  <c r="C2375" i="48"/>
  <c r="C2374" i="48"/>
  <c r="C2373" i="48"/>
  <c r="C2372" i="48"/>
  <c r="C2371" i="48"/>
  <c r="C2370" i="48"/>
  <c r="C2369" i="48"/>
  <c r="C2368" i="48"/>
  <c r="C2367" i="48"/>
  <c r="C2366" i="48"/>
  <c r="C2365" i="48"/>
  <c r="C2364" i="48"/>
  <c r="C2363" i="48"/>
  <c r="C2362" i="48"/>
  <c r="C2361" i="48"/>
  <c r="C2360" i="48"/>
  <c r="C2359" i="48"/>
  <c r="C2358" i="48"/>
  <c r="C2357" i="48"/>
  <c r="C2356" i="48"/>
  <c r="C2355" i="48"/>
  <c r="C2354" i="48"/>
  <c r="C2353" i="48"/>
  <c r="C2352" i="48"/>
  <c r="C2351" i="48"/>
  <c r="C2350" i="48"/>
  <c r="C2349" i="48"/>
  <c r="C2348" i="48"/>
  <c r="C2347" i="48"/>
  <c r="C2346" i="48"/>
  <c r="C2345" i="48"/>
  <c r="C2344" i="48"/>
  <c r="C2343" i="48"/>
  <c r="C2342" i="48"/>
  <c r="C2341" i="48"/>
  <c r="C2340" i="48"/>
  <c r="C2339" i="48"/>
  <c r="C2338" i="48"/>
  <c r="C2337" i="48"/>
  <c r="C2336" i="48"/>
  <c r="C2335" i="48"/>
  <c r="C2334" i="48"/>
  <c r="C2333" i="48"/>
  <c r="C2332" i="48"/>
  <c r="C2331" i="48"/>
  <c r="C2330" i="48"/>
  <c r="C2329" i="48"/>
  <c r="C2328" i="48"/>
  <c r="C2327" i="48"/>
  <c r="C2326" i="48"/>
  <c r="C2325" i="48"/>
  <c r="C2324" i="48"/>
  <c r="C2323" i="48"/>
  <c r="C2322" i="48"/>
  <c r="C2321" i="48"/>
  <c r="C2320" i="48"/>
  <c r="C2319" i="48"/>
  <c r="C2318" i="48"/>
  <c r="C2317" i="48"/>
  <c r="C2316" i="48"/>
  <c r="C2315" i="48"/>
  <c r="C2314" i="48"/>
  <c r="C2313" i="48"/>
  <c r="C2312" i="48"/>
  <c r="C2311" i="48"/>
  <c r="C2310" i="48"/>
  <c r="C2309" i="48"/>
  <c r="C2308" i="48"/>
  <c r="C2307" i="48"/>
  <c r="C2306" i="48"/>
  <c r="C2305" i="48"/>
  <c r="C2304" i="48"/>
  <c r="C2303" i="48"/>
  <c r="C2302" i="48"/>
  <c r="C2301" i="48"/>
  <c r="C2300" i="48"/>
  <c r="C2299" i="48"/>
  <c r="C2298" i="48"/>
  <c r="C2297" i="48"/>
  <c r="C2296" i="48"/>
  <c r="C2295" i="48"/>
  <c r="C2294" i="48"/>
  <c r="C2293" i="48"/>
  <c r="C2292" i="48"/>
  <c r="C2291" i="48"/>
  <c r="C2290" i="48"/>
  <c r="C2289" i="48"/>
  <c r="C2288" i="48"/>
  <c r="C2287" i="48"/>
  <c r="C2286" i="48"/>
  <c r="C2285" i="48"/>
  <c r="C2284" i="48"/>
  <c r="C2283" i="48"/>
  <c r="C2282" i="48"/>
  <c r="C2281" i="48"/>
  <c r="C2280" i="48"/>
  <c r="C2279" i="48"/>
  <c r="C2278" i="48"/>
  <c r="C2277" i="48"/>
  <c r="C2276" i="48"/>
  <c r="C2275" i="48"/>
  <c r="C2274" i="48"/>
  <c r="C2273" i="48"/>
  <c r="C2272" i="48"/>
  <c r="C2271" i="48"/>
  <c r="C2270" i="48"/>
  <c r="C2269" i="48"/>
  <c r="C2268" i="48"/>
  <c r="C2267" i="48"/>
  <c r="C2266" i="48"/>
  <c r="C2265" i="48"/>
  <c r="C2264" i="48"/>
  <c r="C2263" i="48"/>
  <c r="C2262" i="48"/>
  <c r="C2261" i="48"/>
  <c r="C2260" i="48"/>
  <c r="C2259" i="48"/>
  <c r="C2258" i="48"/>
  <c r="C2257" i="48"/>
  <c r="C2256" i="48"/>
  <c r="C2255" i="48"/>
  <c r="C2254" i="48"/>
  <c r="C2253" i="48"/>
  <c r="C2252" i="48"/>
  <c r="C2251" i="48"/>
  <c r="C2250" i="48"/>
  <c r="C2249" i="48"/>
  <c r="C2248" i="48"/>
  <c r="C2247" i="48"/>
  <c r="C2246" i="48"/>
  <c r="C2245" i="48"/>
  <c r="C2244" i="48"/>
  <c r="C2243" i="48"/>
  <c r="C2242" i="48"/>
  <c r="C2241" i="48"/>
  <c r="C2240" i="48"/>
  <c r="C2239" i="48"/>
  <c r="C2238" i="48"/>
  <c r="C2237" i="48"/>
  <c r="C2236" i="48"/>
  <c r="C2235" i="48"/>
  <c r="C2234" i="48"/>
  <c r="C2233" i="48"/>
  <c r="C2232" i="48"/>
  <c r="C2231" i="48"/>
  <c r="C2230" i="48"/>
  <c r="C2229" i="48"/>
  <c r="C2228" i="48"/>
  <c r="C2227" i="48"/>
  <c r="C2226" i="48"/>
  <c r="C2225" i="48"/>
  <c r="C2224" i="48"/>
  <c r="C2223" i="48"/>
  <c r="C2222" i="48"/>
  <c r="C2221" i="48"/>
  <c r="C2220" i="48"/>
  <c r="C2219" i="48"/>
  <c r="C2218" i="48"/>
  <c r="C2217" i="48"/>
  <c r="C2216" i="48"/>
  <c r="C2215" i="48"/>
  <c r="C2214" i="48"/>
  <c r="C2213" i="48"/>
  <c r="C2212" i="48"/>
  <c r="C2211" i="48"/>
  <c r="C2210" i="48"/>
  <c r="C2209" i="48"/>
  <c r="C2208" i="48"/>
  <c r="C2207" i="48"/>
  <c r="C2206" i="48"/>
  <c r="C2205" i="48"/>
  <c r="C2204" i="48"/>
  <c r="C2203" i="48"/>
  <c r="C2202" i="48"/>
  <c r="C2201" i="48"/>
  <c r="C2200" i="48"/>
  <c r="C2199" i="48"/>
  <c r="C2198" i="48"/>
  <c r="C2197" i="48"/>
  <c r="C2196" i="48"/>
  <c r="C2195" i="48"/>
  <c r="C2194" i="48"/>
  <c r="C2193" i="48"/>
  <c r="C2192" i="48"/>
  <c r="C2191" i="48"/>
  <c r="C2190" i="48"/>
  <c r="C2189" i="48"/>
  <c r="C2188" i="48"/>
  <c r="C2187" i="48"/>
  <c r="C2186" i="48"/>
  <c r="C2185" i="48"/>
  <c r="C2184" i="48"/>
  <c r="C2183" i="48"/>
  <c r="C2182" i="48"/>
  <c r="C2181" i="48"/>
  <c r="C2180" i="48"/>
  <c r="C2179" i="48"/>
  <c r="C2178" i="48"/>
  <c r="C2177" i="48"/>
  <c r="C2176" i="48"/>
  <c r="C2175" i="48"/>
  <c r="C2174" i="48"/>
  <c r="C2173" i="48"/>
  <c r="C2172" i="48"/>
  <c r="C2171" i="48"/>
  <c r="C2170" i="48"/>
  <c r="C2169" i="48"/>
  <c r="C2168" i="48"/>
  <c r="C2167" i="48"/>
  <c r="C2166" i="48"/>
  <c r="C2165" i="48"/>
  <c r="C2164" i="48"/>
  <c r="C2163" i="48"/>
  <c r="C2162" i="48"/>
  <c r="C2161" i="48"/>
  <c r="C2160" i="48"/>
  <c r="C2159" i="48"/>
  <c r="C2158" i="48"/>
  <c r="C2157" i="48"/>
  <c r="C2156" i="48"/>
  <c r="C2155" i="48"/>
  <c r="C2154" i="48"/>
  <c r="C2153" i="48"/>
  <c r="C2152" i="48"/>
  <c r="C2151" i="48"/>
  <c r="C2150" i="48"/>
  <c r="C2149" i="48"/>
  <c r="C2148" i="48"/>
  <c r="C2147" i="48"/>
  <c r="C2146" i="48"/>
  <c r="C2145" i="48"/>
  <c r="C2144" i="48"/>
  <c r="C2143" i="48"/>
  <c r="C2142" i="48"/>
  <c r="C2141" i="48"/>
  <c r="C2140" i="48"/>
  <c r="C2139" i="48"/>
  <c r="C2138" i="48"/>
  <c r="C2137" i="48"/>
  <c r="C2136" i="48"/>
  <c r="C2135" i="48"/>
  <c r="C2134" i="48"/>
  <c r="C2133" i="48"/>
  <c r="C2132" i="48"/>
  <c r="C2131" i="48"/>
  <c r="C2130" i="48"/>
  <c r="C2129" i="48"/>
  <c r="C2128" i="48"/>
  <c r="C2127" i="48"/>
  <c r="C2126" i="48"/>
  <c r="C2125" i="48"/>
  <c r="C2124" i="48"/>
  <c r="C2123" i="48"/>
  <c r="C2122" i="48"/>
  <c r="C2121" i="48"/>
  <c r="C2120" i="48"/>
  <c r="C2119" i="48"/>
  <c r="C2118" i="48"/>
  <c r="C2117" i="48"/>
  <c r="C2116" i="48"/>
  <c r="C2115" i="48"/>
  <c r="C2114" i="48"/>
  <c r="C2113" i="48"/>
  <c r="C2112" i="48"/>
  <c r="C2111" i="48"/>
  <c r="C2110" i="48"/>
  <c r="C2109" i="48"/>
  <c r="C2108" i="48"/>
  <c r="C2107" i="48"/>
  <c r="C2106" i="48"/>
  <c r="C2105" i="48"/>
  <c r="C2104" i="48"/>
  <c r="C2103" i="48"/>
  <c r="C2102" i="48"/>
  <c r="C2101" i="48"/>
  <c r="C2100" i="48"/>
  <c r="C2099" i="48"/>
  <c r="C2098" i="48"/>
  <c r="C2097" i="48"/>
  <c r="C2096" i="48"/>
  <c r="C2095" i="48"/>
  <c r="C2094" i="48"/>
  <c r="C2093" i="48"/>
  <c r="C2092" i="48"/>
  <c r="C2091" i="48"/>
  <c r="C2090" i="48"/>
  <c r="C2089" i="48"/>
  <c r="C2088" i="48"/>
  <c r="C2087" i="48"/>
  <c r="C2086" i="48"/>
  <c r="C2085" i="48"/>
  <c r="C2084" i="48"/>
  <c r="C2083" i="48"/>
  <c r="C2082" i="48"/>
  <c r="C2081" i="48"/>
  <c r="C2080" i="48"/>
  <c r="C2079" i="48"/>
  <c r="C2078" i="48"/>
  <c r="C2077" i="48"/>
  <c r="C2076" i="48"/>
  <c r="C2075" i="48"/>
  <c r="C2074" i="48"/>
  <c r="C2073" i="48"/>
  <c r="C2072" i="48"/>
  <c r="C2071" i="48"/>
  <c r="C2070" i="48"/>
  <c r="C2069" i="48"/>
  <c r="C2068" i="48"/>
  <c r="C2067" i="48"/>
  <c r="C2066" i="48"/>
  <c r="C2065" i="48"/>
  <c r="C2064" i="48"/>
  <c r="C2063" i="48"/>
  <c r="C2062" i="48"/>
  <c r="C2061" i="48"/>
  <c r="C2060" i="48"/>
  <c r="C2059" i="48"/>
  <c r="C2058" i="48"/>
  <c r="C2057" i="48"/>
  <c r="C2056" i="48"/>
  <c r="C2055" i="48"/>
  <c r="C2054" i="48"/>
  <c r="C2053" i="48"/>
  <c r="C2052" i="48"/>
  <c r="C2051" i="48"/>
  <c r="C2050" i="48"/>
  <c r="C2049" i="48"/>
  <c r="C2048" i="48"/>
  <c r="C2047" i="48"/>
  <c r="C2046" i="48"/>
  <c r="C2045" i="48"/>
  <c r="C2044" i="48"/>
  <c r="C2043" i="48"/>
  <c r="C2042" i="48"/>
  <c r="C2041" i="48"/>
  <c r="C2040" i="48"/>
  <c r="C2039" i="48"/>
  <c r="C2038" i="48"/>
  <c r="C2037" i="48"/>
  <c r="C2036" i="48"/>
  <c r="C2035" i="48"/>
  <c r="C2034" i="48"/>
  <c r="C2033" i="48"/>
  <c r="C2032" i="48"/>
  <c r="C2031" i="48"/>
  <c r="C2030" i="48"/>
  <c r="C2029" i="48"/>
  <c r="C2028" i="48"/>
  <c r="C2027" i="48"/>
  <c r="C2026" i="48"/>
  <c r="C2025" i="48"/>
  <c r="C2024" i="48"/>
  <c r="C2023" i="48"/>
  <c r="C2022" i="48"/>
  <c r="C2021" i="48"/>
  <c r="C2020" i="48"/>
  <c r="C2019" i="48"/>
  <c r="C2018" i="48"/>
  <c r="C2017" i="48"/>
  <c r="C2016" i="48"/>
  <c r="C2015" i="48"/>
  <c r="C2014" i="48"/>
  <c r="C2013" i="48"/>
  <c r="C2012" i="48"/>
  <c r="C2011" i="48"/>
  <c r="C2010" i="48"/>
  <c r="C2009" i="48"/>
  <c r="C2008" i="48"/>
  <c r="C2007" i="48"/>
  <c r="C2006" i="48"/>
  <c r="C2005" i="48"/>
  <c r="C2004" i="48"/>
  <c r="C2003" i="48"/>
  <c r="C2002" i="48"/>
  <c r="C2001" i="48"/>
  <c r="C2000" i="48"/>
  <c r="C1999" i="48"/>
  <c r="C1998" i="48"/>
  <c r="C1997" i="48"/>
  <c r="C1996" i="48"/>
  <c r="C1995" i="48"/>
  <c r="C1994" i="48"/>
  <c r="C1993" i="48"/>
  <c r="C1992" i="48"/>
  <c r="C1991" i="48"/>
  <c r="C1990" i="48"/>
  <c r="C1989" i="48"/>
  <c r="C1988" i="48"/>
  <c r="C1987" i="48"/>
  <c r="C1986" i="48"/>
  <c r="C1985" i="48"/>
  <c r="C1984" i="48"/>
  <c r="C1983" i="48"/>
  <c r="C1982" i="48"/>
  <c r="C1981" i="48"/>
  <c r="C1980" i="48"/>
  <c r="C1979" i="48"/>
  <c r="C1978" i="48"/>
  <c r="C1977" i="48"/>
  <c r="C1976" i="48"/>
  <c r="C1975" i="48"/>
  <c r="C1974" i="48"/>
  <c r="C1973" i="48"/>
  <c r="C1972" i="48"/>
  <c r="C1971" i="48"/>
  <c r="C1970" i="48"/>
  <c r="C1969" i="48"/>
  <c r="C1968" i="48"/>
  <c r="C1967" i="48"/>
  <c r="C1966" i="48"/>
  <c r="C1965" i="48"/>
  <c r="C1964" i="48"/>
  <c r="C1963" i="48"/>
  <c r="C1962" i="48"/>
  <c r="C1961" i="48"/>
  <c r="C1960" i="48"/>
  <c r="C1959" i="48"/>
  <c r="C1958" i="48"/>
  <c r="C1957" i="48"/>
  <c r="C1956" i="48"/>
  <c r="C1955" i="48"/>
  <c r="C1954" i="48"/>
  <c r="C1953" i="48"/>
  <c r="C1952" i="48"/>
  <c r="C1951" i="48"/>
  <c r="C1950" i="48"/>
  <c r="C1949" i="48"/>
  <c r="C1948" i="48"/>
  <c r="C1947" i="48"/>
  <c r="C1946" i="48"/>
  <c r="C1945" i="48"/>
  <c r="C1944" i="48"/>
  <c r="C1943" i="48"/>
  <c r="C1942" i="48"/>
  <c r="C1941" i="48"/>
  <c r="C1940" i="48"/>
  <c r="C1939" i="48"/>
  <c r="C1938" i="48"/>
  <c r="C1937" i="48"/>
  <c r="C1936" i="48"/>
  <c r="C1935" i="48"/>
  <c r="C1934" i="48"/>
  <c r="C1933" i="48"/>
  <c r="C1932" i="48"/>
  <c r="C1931" i="48"/>
  <c r="C1930" i="48"/>
  <c r="C1929" i="48"/>
  <c r="C1928" i="48"/>
  <c r="C1927" i="48"/>
  <c r="C1926" i="48"/>
  <c r="C1925" i="48"/>
  <c r="C1924" i="48"/>
  <c r="C1923" i="48"/>
  <c r="C1922" i="48"/>
  <c r="C1921" i="48"/>
  <c r="C1920" i="48"/>
  <c r="C1919" i="48"/>
  <c r="C1918" i="48"/>
  <c r="C1917" i="48"/>
  <c r="C1916" i="48"/>
  <c r="C1915" i="48"/>
  <c r="C1914" i="48"/>
  <c r="C1913" i="48"/>
  <c r="C1912" i="48"/>
  <c r="C1911" i="48"/>
  <c r="C1910" i="48"/>
  <c r="C1909" i="48"/>
  <c r="C1908" i="48"/>
  <c r="C1907" i="48"/>
  <c r="C1906" i="48"/>
  <c r="C1905" i="48"/>
  <c r="C1904" i="48"/>
  <c r="C1903" i="48"/>
  <c r="C1902" i="48"/>
  <c r="C1901" i="48"/>
  <c r="C1900" i="48"/>
  <c r="C1899" i="48"/>
  <c r="C1898" i="48"/>
  <c r="C1897" i="48"/>
  <c r="C1896" i="48"/>
  <c r="C1895" i="48"/>
  <c r="C1894" i="48"/>
  <c r="C1893" i="48"/>
  <c r="C1892" i="48"/>
  <c r="C1891" i="48"/>
  <c r="C1890" i="48"/>
  <c r="C1889" i="48"/>
  <c r="C1888" i="48"/>
  <c r="C1887" i="48"/>
  <c r="C1886" i="48"/>
  <c r="C1885" i="48"/>
  <c r="C1884" i="48"/>
  <c r="C1883" i="48"/>
  <c r="C1882" i="48"/>
  <c r="C1881" i="48"/>
  <c r="C1880" i="48"/>
  <c r="C1879" i="48"/>
  <c r="C1878" i="48"/>
  <c r="C1877" i="48"/>
  <c r="C1876" i="48"/>
  <c r="C1875" i="48"/>
  <c r="C1874" i="48"/>
  <c r="C1873" i="48"/>
  <c r="C1872" i="48"/>
  <c r="C1871" i="48"/>
  <c r="C1870" i="48"/>
  <c r="C1869" i="48"/>
  <c r="C1868" i="48"/>
  <c r="C1867" i="48"/>
  <c r="C1866" i="48"/>
  <c r="C1865" i="48"/>
  <c r="C1864" i="48"/>
  <c r="C1863" i="48"/>
  <c r="C1862" i="48"/>
  <c r="C1861" i="48"/>
  <c r="C1860" i="48"/>
  <c r="C1859" i="48"/>
  <c r="C1858" i="48"/>
  <c r="C1857" i="48"/>
  <c r="C1856" i="48"/>
  <c r="C1855" i="48"/>
  <c r="C1854" i="48"/>
  <c r="C1853" i="48"/>
  <c r="C1852" i="48"/>
  <c r="C1851" i="48"/>
  <c r="C1850" i="48"/>
  <c r="C1849" i="48"/>
  <c r="C1848" i="48"/>
  <c r="C1847" i="48"/>
  <c r="C1846" i="48"/>
  <c r="C1845" i="48"/>
  <c r="C1844" i="48"/>
  <c r="C1843" i="48"/>
  <c r="C1842" i="48"/>
  <c r="C1841" i="48"/>
  <c r="C1840" i="48"/>
  <c r="C1839" i="48"/>
  <c r="C1838" i="48"/>
  <c r="C1837" i="48"/>
  <c r="C1836" i="48"/>
  <c r="C1835" i="48"/>
  <c r="C1834" i="48"/>
  <c r="C1833" i="48"/>
  <c r="C1832" i="48"/>
  <c r="C1831" i="48"/>
  <c r="C1830" i="48"/>
  <c r="C1829" i="48"/>
  <c r="C1828" i="48"/>
  <c r="C1827" i="48"/>
  <c r="C1826" i="48"/>
  <c r="C1825" i="48"/>
  <c r="C1824" i="48"/>
  <c r="C1823" i="48"/>
  <c r="C1822" i="48"/>
  <c r="C1821" i="48"/>
  <c r="C1820" i="48"/>
  <c r="C1819" i="48"/>
  <c r="C1818" i="48"/>
  <c r="C1817" i="48"/>
  <c r="C1816" i="48"/>
  <c r="C1815" i="48"/>
  <c r="C1814" i="48"/>
  <c r="C1813" i="48"/>
  <c r="C1812" i="48"/>
  <c r="C1811" i="48"/>
  <c r="C1810" i="48"/>
  <c r="C1809" i="48"/>
  <c r="C1808" i="48"/>
  <c r="C1807" i="48"/>
  <c r="C1806" i="48"/>
  <c r="C1805" i="48"/>
  <c r="C1804" i="48"/>
  <c r="C1803" i="48"/>
  <c r="C1802" i="48"/>
  <c r="C1801" i="48"/>
  <c r="C1800" i="48"/>
  <c r="C1799" i="48"/>
  <c r="C1798" i="48"/>
  <c r="C1797" i="48"/>
  <c r="C1796" i="48"/>
  <c r="C1795" i="48"/>
  <c r="C1794" i="48"/>
  <c r="C1793" i="48"/>
  <c r="C1792" i="48"/>
  <c r="C1791" i="48"/>
  <c r="C1790" i="48"/>
  <c r="C1789" i="48"/>
  <c r="C1788" i="48"/>
  <c r="C1787" i="48"/>
  <c r="C1786" i="48"/>
  <c r="C1785" i="48"/>
  <c r="C1784" i="48"/>
  <c r="C1783" i="48"/>
  <c r="C1782" i="48"/>
  <c r="C1781" i="48"/>
  <c r="C1780" i="48"/>
  <c r="C1779" i="48"/>
  <c r="C1778" i="48"/>
  <c r="C1777" i="48"/>
  <c r="C1776" i="48"/>
  <c r="C1775" i="48"/>
  <c r="C1774" i="48"/>
  <c r="C1773" i="48"/>
  <c r="C1772" i="48"/>
  <c r="C1771" i="48"/>
  <c r="C1770" i="48"/>
  <c r="C1769" i="48"/>
  <c r="C1768" i="48"/>
  <c r="C1767" i="48"/>
  <c r="C1766" i="48"/>
  <c r="C1765" i="48"/>
  <c r="C1764" i="48"/>
  <c r="C1763" i="48"/>
  <c r="C1762" i="48"/>
  <c r="C1761" i="48"/>
  <c r="C1760" i="48"/>
  <c r="C1759" i="48"/>
  <c r="C1758" i="48"/>
  <c r="C1757" i="48"/>
  <c r="C1756" i="48"/>
  <c r="C1755" i="48"/>
  <c r="C1754" i="48"/>
  <c r="C1753" i="48"/>
  <c r="C1752" i="48"/>
  <c r="C1751" i="48"/>
  <c r="C1750" i="48"/>
  <c r="C1749" i="48"/>
  <c r="C1748" i="48"/>
  <c r="C1747" i="48"/>
  <c r="C1746" i="48"/>
  <c r="C1745" i="48"/>
  <c r="C1744" i="48"/>
  <c r="C1743" i="48"/>
  <c r="C1742" i="48"/>
  <c r="C1741" i="48"/>
  <c r="C1740" i="48"/>
  <c r="C1739" i="48"/>
  <c r="C1738" i="48"/>
  <c r="C1737" i="48"/>
  <c r="C1736" i="48"/>
  <c r="C1735" i="48"/>
  <c r="C1734" i="48"/>
  <c r="C1733" i="48"/>
  <c r="C1732" i="48"/>
  <c r="C1731" i="48"/>
  <c r="C1730" i="48"/>
  <c r="C1729" i="48"/>
  <c r="C1728" i="48"/>
  <c r="C1727" i="48"/>
  <c r="C1726" i="48"/>
  <c r="C1725" i="48"/>
  <c r="C1724" i="48"/>
  <c r="C1723" i="48"/>
  <c r="C1722" i="48"/>
  <c r="C1721" i="48"/>
  <c r="C1720" i="48"/>
  <c r="C1719" i="48"/>
  <c r="C1718" i="48"/>
  <c r="C1717" i="48"/>
  <c r="C1716" i="48"/>
  <c r="C1715" i="48"/>
  <c r="C1714" i="48"/>
  <c r="C1713" i="48"/>
  <c r="C1712" i="48"/>
  <c r="C1711" i="48"/>
  <c r="C1710" i="48"/>
  <c r="C1709" i="48"/>
  <c r="C1708" i="48"/>
  <c r="C1707" i="48"/>
  <c r="C1706" i="48"/>
  <c r="C1705" i="48"/>
  <c r="C1704" i="48"/>
  <c r="C1703" i="48"/>
  <c r="C1702" i="48"/>
  <c r="C1701" i="48"/>
  <c r="C1700" i="48"/>
  <c r="C1699" i="48"/>
  <c r="C1698" i="48"/>
  <c r="C1697" i="48"/>
  <c r="C1696" i="48"/>
  <c r="C1695" i="48"/>
  <c r="C1694" i="48"/>
  <c r="C1693" i="48"/>
  <c r="C1692" i="48"/>
  <c r="C1691" i="48"/>
  <c r="C1690" i="48"/>
  <c r="C1689" i="48"/>
  <c r="C1688" i="48"/>
  <c r="C1687" i="48"/>
  <c r="C1686" i="48"/>
  <c r="C1685" i="48"/>
  <c r="C1684" i="48"/>
  <c r="C1683" i="48"/>
  <c r="C1682" i="48"/>
  <c r="C1681" i="48"/>
  <c r="C1680" i="48"/>
  <c r="C1679" i="48"/>
  <c r="C1678" i="48"/>
  <c r="C1677" i="48"/>
  <c r="C1676" i="48"/>
  <c r="C1675" i="48"/>
  <c r="C1674" i="48"/>
  <c r="C1673" i="48"/>
  <c r="C1672" i="48"/>
  <c r="C1671" i="48"/>
  <c r="C1670" i="48"/>
  <c r="C1669" i="48"/>
  <c r="C1668" i="48"/>
  <c r="C1667" i="48"/>
  <c r="C1666" i="48"/>
  <c r="C1665" i="48"/>
  <c r="C1664" i="48"/>
  <c r="C1663" i="48"/>
  <c r="C1662" i="48"/>
  <c r="C1661" i="48"/>
  <c r="C1660" i="48"/>
  <c r="C1659" i="48"/>
  <c r="C1658" i="48"/>
  <c r="C1657" i="48"/>
  <c r="C1656" i="48"/>
  <c r="C1655" i="48"/>
  <c r="C1654" i="48"/>
  <c r="C1653" i="48"/>
  <c r="C1652" i="48"/>
  <c r="C1651" i="48"/>
  <c r="C1650" i="48"/>
  <c r="C1649" i="48"/>
  <c r="C1648" i="48"/>
  <c r="C1647" i="48"/>
  <c r="C1646" i="48"/>
  <c r="C1645" i="48"/>
  <c r="C1644" i="48"/>
  <c r="C1643" i="48"/>
  <c r="C1642" i="48"/>
  <c r="C1641" i="48"/>
  <c r="C1640" i="48"/>
  <c r="C1639" i="48"/>
  <c r="C1638" i="48"/>
  <c r="C1637" i="48"/>
  <c r="C1636" i="48"/>
  <c r="C1635" i="48"/>
  <c r="C1634" i="48"/>
  <c r="C1633" i="48"/>
  <c r="C1632" i="48"/>
  <c r="C1631" i="48"/>
  <c r="C1630" i="48"/>
  <c r="C1629" i="48"/>
  <c r="C1628" i="48"/>
  <c r="C1627" i="48"/>
  <c r="C1626" i="48"/>
  <c r="C1625" i="48"/>
  <c r="C1624" i="48"/>
  <c r="C1623" i="48"/>
  <c r="C1622" i="48"/>
  <c r="C1621" i="48"/>
  <c r="C1620" i="48"/>
  <c r="C1619" i="48"/>
  <c r="C1618" i="48"/>
  <c r="C1617" i="48"/>
  <c r="C1616" i="48"/>
  <c r="C1615" i="48"/>
  <c r="C1614" i="48"/>
  <c r="C1613" i="48"/>
  <c r="C1612" i="48"/>
  <c r="C1611" i="48"/>
  <c r="C1610" i="48"/>
  <c r="C1609" i="48"/>
  <c r="C1608" i="48"/>
  <c r="C1607" i="48"/>
  <c r="C1606" i="48"/>
  <c r="C1605" i="48"/>
  <c r="C1604" i="48"/>
  <c r="C1603" i="48"/>
  <c r="C1602" i="48"/>
  <c r="C1601" i="48"/>
  <c r="C1600" i="48"/>
  <c r="C1599" i="48"/>
  <c r="C1598" i="48"/>
  <c r="C1597" i="48"/>
  <c r="C1596" i="48"/>
  <c r="C1595" i="48"/>
  <c r="C1594" i="48"/>
  <c r="C1593" i="48"/>
  <c r="C1592" i="48"/>
  <c r="C1591" i="48"/>
  <c r="C1590" i="48"/>
  <c r="C1589" i="48"/>
  <c r="C1588" i="48"/>
  <c r="C1587" i="48"/>
  <c r="C1586" i="48"/>
  <c r="C1585" i="48"/>
  <c r="C1584" i="48"/>
  <c r="C1583" i="48"/>
  <c r="C1582" i="48"/>
  <c r="C1581" i="48"/>
  <c r="C1580" i="48"/>
  <c r="C1579" i="48"/>
  <c r="C1578" i="48"/>
  <c r="C1577" i="48"/>
  <c r="C1576" i="48"/>
  <c r="C1575" i="48"/>
  <c r="C1574" i="48"/>
  <c r="C1573" i="48"/>
  <c r="C1572" i="48"/>
  <c r="C1571" i="48"/>
  <c r="C1570" i="48"/>
  <c r="C1569" i="48"/>
  <c r="C1568" i="48"/>
  <c r="C1567" i="48"/>
  <c r="C1566" i="48"/>
  <c r="C1565" i="48"/>
  <c r="C1564" i="48"/>
  <c r="C1563" i="48"/>
  <c r="C1562" i="48"/>
  <c r="C1561" i="48"/>
  <c r="C1560" i="48"/>
  <c r="C1559" i="48"/>
  <c r="C1558" i="48"/>
  <c r="C1557" i="48"/>
  <c r="C1556" i="48"/>
  <c r="C1555" i="48"/>
  <c r="C1554" i="48"/>
  <c r="C1553" i="48"/>
  <c r="C1552" i="48"/>
  <c r="C1551" i="48"/>
  <c r="C1550" i="48"/>
  <c r="C1549" i="48"/>
  <c r="C1548" i="48"/>
  <c r="C1547" i="48"/>
  <c r="C1546" i="48"/>
  <c r="C1545" i="48"/>
  <c r="C1544" i="48"/>
  <c r="C1543" i="48"/>
  <c r="C1542" i="48"/>
  <c r="C1541" i="48"/>
  <c r="C1540" i="48"/>
  <c r="C1539" i="48"/>
  <c r="C1538" i="48"/>
  <c r="C1537" i="48"/>
  <c r="C1536" i="48"/>
  <c r="C1535" i="48"/>
  <c r="C1534" i="48"/>
  <c r="C1533" i="48"/>
  <c r="C1532" i="48"/>
  <c r="C1531" i="48"/>
  <c r="C1530" i="48"/>
  <c r="C1529" i="48"/>
  <c r="C1528" i="48"/>
  <c r="C1527" i="48"/>
  <c r="C1526" i="48"/>
  <c r="C1525" i="48"/>
  <c r="C1524" i="48"/>
  <c r="C1523" i="48"/>
  <c r="C1522" i="48"/>
  <c r="C1521" i="48"/>
  <c r="C1520" i="48"/>
  <c r="C1519" i="48"/>
  <c r="C1518" i="48"/>
  <c r="C1517" i="48"/>
  <c r="C1516" i="48"/>
  <c r="C1515" i="48"/>
  <c r="C1514" i="48"/>
  <c r="C1513" i="48"/>
  <c r="C1512" i="48"/>
  <c r="C1511" i="48"/>
  <c r="C1510" i="48"/>
  <c r="C1509" i="48"/>
  <c r="C1508" i="48"/>
  <c r="C1507" i="48"/>
  <c r="C1506" i="48"/>
  <c r="C1505" i="48"/>
  <c r="C1504" i="48"/>
  <c r="C1503" i="48"/>
  <c r="C1502" i="48"/>
  <c r="C1501" i="48"/>
  <c r="C1500" i="48"/>
  <c r="C1499" i="48"/>
  <c r="C1498" i="48"/>
  <c r="C1497" i="48"/>
  <c r="C1496" i="48"/>
  <c r="C1495" i="48"/>
  <c r="C1494" i="48"/>
  <c r="C1493" i="48"/>
  <c r="C1492" i="48"/>
  <c r="C1491" i="48"/>
  <c r="C1490" i="48"/>
  <c r="C1489" i="48"/>
  <c r="C1488" i="48"/>
  <c r="C1487" i="48"/>
  <c r="C1486" i="48"/>
  <c r="C1485" i="48"/>
  <c r="C1484" i="48"/>
  <c r="C1483" i="48"/>
  <c r="C1482" i="48"/>
  <c r="C1481" i="48"/>
  <c r="C1480" i="48"/>
  <c r="C1479" i="48"/>
  <c r="C1478" i="48"/>
  <c r="C1477" i="48"/>
  <c r="C1476" i="48"/>
  <c r="C1475" i="48"/>
  <c r="C1474" i="48"/>
  <c r="C1473" i="48"/>
  <c r="C1472" i="48"/>
  <c r="C1471" i="48"/>
  <c r="C1470" i="48"/>
  <c r="C1469" i="48"/>
  <c r="C1468" i="48"/>
  <c r="C1467" i="48"/>
  <c r="C1466" i="48"/>
  <c r="C1465" i="48"/>
  <c r="C1464" i="48"/>
  <c r="C1463" i="48"/>
  <c r="C1462" i="48"/>
  <c r="C1461" i="48"/>
  <c r="C1460" i="48"/>
  <c r="C1459" i="48"/>
  <c r="C1458" i="48"/>
  <c r="C1457" i="48"/>
  <c r="C1456" i="48"/>
  <c r="C1455" i="48"/>
  <c r="C1454" i="48"/>
  <c r="C1453" i="48"/>
  <c r="C1452" i="48"/>
  <c r="C1451" i="48"/>
  <c r="C1450" i="48"/>
  <c r="C1449" i="48"/>
  <c r="C1448" i="48"/>
  <c r="C1447" i="48"/>
  <c r="C1446" i="48"/>
  <c r="C1445" i="48"/>
  <c r="C1444" i="48"/>
  <c r="C1443" i="48"/>
  <c r="C1442" i="48"/>
  <c r="C1441" i="48"/>
  <c r="C1440" i="48"/>
  <c r="C1439" i="48"/>
  <c r="C1438" i="48"/>
  <c r="C1437" i="48"/>
  <c r="C1436" i="48"/>
  <c r="C1435" i="48"/>
  <c r="C1434" i="48"/>
  <c r="C1433" i="48"/>
  <c r="C1432" i="48"/>
  <c r="C1431" i="48"/>
  <c r="C1430" i="48"/>
  <c r="C1429" i="48"/>
  <c r="C1428" i="48"/>
  <c r="C1427" i="48"/>
  <c r="C1426" i="48"/>
  <c r="C1425" i="48"/>
  <c r="C1424" i="48"/>
  <c r="C1423" i="48"/>
  <c r="C1422" i="48"/>
  <c r="C1421" i="48"/>
  <c r="C1420" i="48"/>
  <c r="C1419" i="48"/>
  <c r="C1418" i="48"/>
  <c r="C1417" i="48"/>
  <c r="C1416" i="48"/>
  <c r="C1415" i="48"/>
  <c r="C1414" i="48"/>
  <c r="C1413" i="48"/>
  <c r="C1412" i="48"/>
  <c r="C1411" i="48"/>
  <c r="C1410" i="48"/>
  <c r="C1409" i="48"/>
  <c r="C1408" i="48"/>
  <c r="C1407" i="48"/>
  <c r="C1406" i="48"/>
  <c r="C1405" i="48"/>
  <c r="C1404" i="48"/>
  <c r="C1403" i="48"/>
  <c r="C1402" i="48"/>
  <c r="C1401" i="48"/>
  <c r="C1400" i="48"/>
  <c r="C1399" i="48"/>
  <c r="C1398" i="48"/>
  <c r="C1397" i="48"/>
  <c r="C1396" i="48"/>
  <c r="C1395" i="48"/>
  <c r="C1394" i="48"/>
  <c r="C1393" i="48"/>
  <c r="C1392" i="48"/>
  <c r="C1391" i="48"/>
  <c r="C1390" i="48"/>
  <c r="C1389" i="48"/>
  <c r="C1388" i="48"/>
  <c r="C1387" i="48"/>
  <c r="C1386" i="48"/>
  <c r="C1385" i="48"/>
  <c r="C1384" i="48"/>
  <c r="C1383" i="48"/>
  <c r="C1382" i="48"/>
  <c r="C1381" i="48"/>
  <c r="C1380" i="48"/>
  <c r="C1379" i="48"/>
  <c r="C1378" i="48"/>
  <c r="C1377" i="48"/>
  <c r="C1376" i="48"/>
  <c r="C1375" i="48"/>
  <c r="C1374" i="48"/>
  <c r="C1373" i="48"/>
  <c r="C1372" i="48"/>
  <c r="C1371" i="48"/>
  <c r="C1370" i="48"/>
  <c r="C1369" i="48"/>
  <c r="C1368" i="48"/>
  <c r="C1367" i="48"/>
  <c r="C1366" i="48"/>
  <c r="C1365" i="48"/>
  <c r="C1364" i="48"/>
  <c r="C1363" i="48"/>
  <c r="C1362" i="48"/>
  <c r="C1361" i="48"/>
  <c r="C1360" i="48"/>
  <c r="C1359" i="48"/>
  <c r="C1358" i="48"/>
  <c r="C1357" i="48"/>
  <c r="C1356" i="48"/>
  <c r="C1355" i="48"/>
  <c r="C1354" i="48"/>
  <c r="C1353" i="48"/>
  <c r="C1352" i="48"/>
  <c r="C1351" i="48"/>
  <c r="C1350" i="48"/>
  <c r="C1349" i="48"/>
  <c r="C1348" i="48"/>
  <c r="C1347" i="48"/>
  <c r="C1346" i="48"/>
  <c r="C1345" i="48"/>
  <c r="C1344" i="48"/>
  <c r="C1343" i="48"/>
  <c r="C1342" i="48"/>
  <c r="C1341" i="48"/>
  <c r="C1340" i="48"/>
  <c r="C1339" i="48"/>
  <c r="C1338" i="48"/>
  <c r="C1337" i="48"/>
  <c r="C1336" i="48"/>
  <c r="C1335" i="48"/>
  <c r="C1334" i="48"/>
  <c r="C1333" i="48"/>
  <c r="C1332" i="48"/>
  <c r="C1331" i="48"/>
  <c r="C1330" i="48"/>
  <c r="C1329" i="48"/>
  <c r="C1328" i="48"/>
  <c r="C1327" i="48"/>
  <c r="C1326" i="48"/>
  <c r="C1325" i="48"/>
  <c r="C1324" i="48"/>
  <c r="C1323" i="48"/>
  <c r="C1322" i="48"/>
  <c r="C1321" i="48"/>
  <c r="C1320" i="48"/>
  <c r="C1319" i="48"/>
  <c r="C1318" i="48"/>
  <c r="C1317" i="48"/>
  <c r="C1316" i="48"/>
  <c r="C1315" i="48"/>
  <c r="C1314" i="48"/>
  <c r="C1313" i="48"/>
  <c r="C1312" i="48"/>
  <c r="C1311" i="48"/>
  <c r="C1310" i="48"/>
  <c r="C1309" i="48"/>
  <c r="C1308" i="48"/>
  <c r="C1307" i="48"/>
  <c r="C1306" i="48"/>
  <c r="C1305" i="48"/>
  <c r="C1304" i="48"/>
  <c r="C1303" i="48"/>
  <c r="C1302" i="48"/>
  <c r="C1301" i="48"/>
  <c r="C1300" i="48"/>
  <c r="C1299" i="48"/>
  <c r="C1298" i="48"/>
  <c r="C1297" i="48"/>
  <c r="C1296" i="48"/>
  <c r="C1295" i="48"/>
  <c r="C1294" i="48"/>
  <c r="C1293" i="48"/>
  <c r="C1292" i="48"/>
  <c r="C1291" i="48"/>
  <c r="C1290" i="48"/>
  <c r="C1289" i="48"/>
  <c r="C1288" i="48"/>
  <c r="C1287" i="48"/>
  <c r="C1286" i="48"/>
  <c r="C1285" i="48"/>
  <c r="C1284" i="48"/>
  <c r="C1283" i="48"/>
  <c r="C1282" i="48"/>
  <c r="C1281" i="48"/>
  <c r="C1280" i="48"/>
  <c r="C1279" i="48"/>
  <c r="C1278" i="48"/>
  <c r="C1277" i="48"/>
  <c r="C1276" i="48"/>
  <c r="C1275" i="48"/>
  <c r="C1274" i="48"/>
  <c r="C1273" i="48"/>
  <c r="C1272" i="48"/>
  <c r="C1271" i="48"/>
  <c r="C1270" i="48"/>
  <c r="C1269" i="48"/>
  <c r="C1268" i="48"/>
  <c r="C1267" i="48"/>
  <c r="C1266" i="48"/>
  <c r="C1265" i="48"/>
  <c r="C1264" i="48"/>
  <c r="C1263" i="48"/>
  <c r="C1262" i="48"/>
  <c r="C1261" i="48"/>
  <c r="C1260" i="48"/>
  <c r="C1259" i="48"/>
  <c r="C1258" i="48"/>
  <c r="C1257" i="48"/>
  <c r="C1256" i="48"/>
  <c r="C1255" i="48"/>
  <c r="C1254" i="48"/>
  <c r="C1253" i="48"/>
  <c r="C1252" i="48"/>
  <c r="C1251" i="48"/>
  <c r="C1250" i="48"/>
  <c r="C1249" i="48"/>
  <c r="C1248" i="48"/>
  <c r="C1247" i="48"/>
  <c r="C1246" i="48"/>
  <c r="C1245" i="48"/>
  <c r="C1244" i="48"/>
  <c r="C1243" i="48"/>
  <c r="C1242" i="48"/>
  <c r="C1241" i="48"/>
  <c r="C1240" i="48"/>
  <c r="C1239" i="48"/>
  <c r="C1238" i="48"/>
  <c r="C1237" i="48"/>
  <c r="C1236" i="48"/>
  <c r="C1235" i="48"/>
  <c r="C1234" i="48"/>
  <c r="C1233" i="48"/>
  <c r="C1232" i="48"/>
  <c r="C1231" i="48"/>
  <c r="C1230" i="48"/>
  <c r="C1229" i="48"/>
  <c r="C1228" i="48"/>
  <c r="C1227" i="48"/>
  <c r="C1226" i="48"/>
  <c r="C1225" i="48"/>
  <c r="C1224" i="48"/>
  <c r="C1223" i="48"/>
  <c r="C1222" i="48"/>
  <c r="C1221" i="48"/>
  <c r="C1220" i="48"/>
  <c r="C1219" i="48"/>
  <c r="C1218" i="48"/>
  <c r="C1217" i="48"/>
  <c r="C1216" i="48"/>
  <c r="C1215" i="48"/>
  <c r="C1214" i="48"/>
  <c r="C1213" i="48"/>
  <c r="C1212" i="48"/>
  <c r="C1211" i="48"/>
  <c r="C1210" i="48"/>
  <c r="C1209" i="48"/>
  <c r="C1208" i="48"/>
  <c r="C1207" i="48"/>
  <c r="C1206" i="48"/>
  <c r="C1205" i="48"/>
  <c r="C1204" i="48"/>
  <c r="C1203" i="48"/>
  <c r="C1202" i="48"/>
  <c r="C1201" i="48"/>
  <c r="C1200" i="48"/>
  <c r="C1199" i="48"/>
  <c r="C1198" i="48"/>
  <c r="C1197" i="48"/>
  <c r="C1196" i="48"/>
  <c r="C1195" i="48"/>
  <c r="C1194" i="48"/>
  <c r="C1193" i="48"/>
  <c r="C1192" i="48"/>
  <c r="C1191" i="48"/>
  <c r="C1190" i="48"/>
  <c r="C1189" i="48"/>
  <c r="C1188" i="48"/>
  <c r="C1187" i="48"/>
  <c r="C1186" i="48"/>
  <c r="C1185" i="48"/>
  <c r="C1184" i="48"/>
  <c r="C1183" i="48"/>
  <c r="C1182" i="48"/>
  <c r="C1181" i="48"/>
  <c r="C1180" i="48"/>
  <c r="C1179" i="48"/>
  <c r="C1178" i="48"/>
  <c r="C1177" i="48"/>
  <c r="C1176" i="48"/>
  <c r="C1175" i="48"/>
  <c r="C1174" i="48"/>
  <c r="C1173" i="48"/>
  <c r="C1172" i="48"/>
  <c r="C1171" i="48"/>
  <c r="C1170" i="48"/>
  <c r="C1169" i="48"/>
  <c r="C1168" i="48"/>
  <c r="C1167" i="48"/>
  <c r="C1166" i="48"/>
  <c r="C1165" i="48"/>
  <c r="C1164" i="48"/>
  <c r="C1163" i="48"/>
  <c r="C1162" i="48"/>
  <c r="C1161" i="48"/>
  <c r="C1160" i="48"/>
  <c r="C1159" i="48"/>
  <c r="C1158" i="48"/>
  <c r="C1157" i="48"/>
  <c r="C1156" i="48"/>
  <c r="C1155" i="48"/>
  <c r="C1154" i="48"/>
  <c r="C1153" i="48"/>
  <c r="C1152" i="48"/>
  <c r="C1151" i="48"/>
  <c r="C1150" i="48"/>
  <c r="C1149" i="48"/>
  <c r="C1148" i="48"/>
  <c r="C1147" i="48"/>
  <c r="C1146" i="48"/>
  <c r="C1145" i="48"/>
  <c r="C1144" i="48"/>
  <c r="C1143" i="48"/>
  <c r="C1142" i="48"/>
  <c r="C1141" i="48"/>
  <c r="C1140" i="48"/>
  <c r="C1139" i="48"/>
  <c r="C1138" i="48"/>
  <c r="C1137" i="48"/>
  <c r="C1136" i="48"/>
  <c r="C1135" i="48"/>
  <c r="C1134" i="48"/>
  <c r="C1133" i="48"/>
  <c r="C1132" i="48"/>
  <c r="C1131" i="48"/>
  <c r="C1130" i="48"/>
  <c r="C1129" i="48"/>
  <c r="C1128" i="48"/>
  <c r="C1127" i="48"/>
  <c r="C1126" i="48"/>
  <c r="C1125" i="48"/>
  <c r="C1124" i="48"/>
  <c r="C1123" i="48"/>
  <c r="C1122" i="48"/>
  <c r="C1121" i="48"/>
  <c r="C1120" i="48"/>
  <c r="C1119" i="48"/>
  <c r="C1118" i="48"/>
  <c r="C1117" i="48"/>
  <c r="C1116" i="48"/>
  <c r="C1115" i="48"/>
  <c r="C1114" i="48"/>
  <c r="C1113" i="48"/>
  <c r="C1112" i="48"/>
  <c r="C1111" i="48"/>
  <c r="C1110" i="48"/>
  <c r="C1109" i="48"/>
  <c r="C1108" i="48"/>
  <c r="C1107" i="48"/>
  <c r="C1106" i="48"/>
  <c r="C1105" i="48"/>
  <c r="C1104" i="48"/>
  <c r="C1103" i="48"/>
  <c r="C1102" i="48"/>
  <c r="C1101" i="48"/>
  <c r="C1100" i="48"/>
  <c r="C1099" i="48"/>
  <c r="C1098" i="48"/>
  <c r="C1097" i="48"/>
  <c r="C1096" i="48"/>
  <c r="C1095" i="48"/>
  <c r="C1094" i="48"/>
  <c r="C1093" i="48"/>
  <c r="C1092" i="48"/>
  <c r="C1091" i="48"/>
  <c r="C1090" i="48"/>
  <c r="C1089" i="48"/>
  <c r="C1088" i="48"/>
  <c r="C1087" i="48"/>
  <c r="C1086" i="48"/>
  <c r="C1085" i="48"/>
  <c r="C1084" i="48"/>
  <c r="C1083" i="48"/>
  <c r="C1082" i="48"/>
  <c r="C1081" i="48"/>
  <c r="C1080" i="48"/>
  <c r="C1079" i="48"/>
  <c r="C1078" i="48"/>
  <c r="C1077" i="48"/>
  <c r="C1076" i="48"/>
  <c r="C1075" i="48"/>
  <c r="C1074" i="48"/>
  <c r="C1073" i="48"/>
  <c r="C1072" i="48"/>
  <c r="C1071" i="48"/>
  <c r="C1070" i="48"/>
  <c r="C1069" i="48"/>
  <c r="C1068" i="48"/>
  <c r="C1067" i="48"/>
  <c r="C1066" i="48"/>
  <c r="C1065" i="48"/>
  <c r="C1064" i="48"/>
  <c r="C1063" i="48"/>
  <c r="C1062" i="48"/>
  <c r="C1061" i="48"/>
  <c r="C1060" i="48"/>
  <c r="C1059" i="48"/>
  <c r="C1058" i="48"/>
  <c r="C1057" i="48"/>
  <c r="C1056" i="48"/>
  <c r="C1055" i="48"/>
  <c r="C1054" i="48"/>
  <c r="C1053" i="48"/>
  <c r="C1052" i="48"/>
  <c r="C1051" i="48"/>
  <c r="C1050" i="48"/>
  <c r="C1049" i="48"/>
  <c r="C1048" i="48"/>
  <c r="C1047" i="48"/>
  <c r="C1046" i="48"/>
  <c r="C1045" i="48"/>
  <c r="C1044" i="48"/>
  <c r="C1043" i="48"/>
  <c r="C1042" i="48"/>
  <c r="C1041" i="48"/>
  <c r="C1040" i="48"/>
  <c r="C1039" i="48"/>
  <c r="C1038" i="48"/>
  <c r="C1037" i="48"/>
  <c r="C1036" i="48"/>
  <c r="C1035" i="48"/>
  <c r="C1034" i="48"/>
  <c r="C1033" i="48"/>
  <c r="C1032" i="48"/>
  <c r="C1031" i="48"/>
  <c r="C1030" i="48"/>
  <c r="C1029" i="48"/>
  <c r="C1028" i="48"/>
  <c r="C1027" i="48"/>
  <c r="C1026" i="48"/>
  <c r="C1025" i="48"/>
  <c r="C1024" i="48"/>
  <c r="C1023" i="48"/>
  <c r="C1022" i="48"/>
  <c r="C1021" i="48"/>
  <c r="C1020" i="48"/>
  <c r="C1019" i="48"/>
  <c r="C1018" i="48"/>
  <c r="C1017" i="48"/>
  <c r="C1016" i="48"/>
  <c r="C1015" i="48"/>
  <c r="C1014" i="48"/>
  <c r="C1013" i="48"/>
  <c r="C1012" i="48"/>
  <c r="C1011" i="48"/>
  <c r="C1010" i="48"/>
  <c r="C1009" i="48"/>
  <c r="C1008" i="48"/>
  <c r="C1007" i="48"/>
  <c r="C1006" i="48"/>
  <c r="C1005" i="48"/>
  <c r="C1004" i="48"/>
  <c r="C1003" i="48"/>
  <c r="C1002" i="48"/>
  <c r="C1001" i="48"/>
  <c r="C1000" i="48"/>
  <c r="C999" i="48"/>
  <c r="C998" i="48"/>
  <c r="C997" i="48"/>
  <c r="C996" i="48"/>
  <c r="C995" i="48"/>
  <c r="C994" i="48"/>
  <c r="C993" i="48"/>
  <c r="C992" i="48"/>
  <c r="C991" i="48"/>
  <c r="C990" i="48"/>
  <c r="C989" i="48"/>
  <c r="C988" i="48"/>
  <c r="C987" i="48"/>
  <c r="C986" i="48"/>
  <c r="C985" i="48"/>
  <c r="C984" i="48"/>
  <c r="C983" i="48"/>
  <c r="C982" i="48"/>
  <c r="C981" i="48"/>
  <c r="C980" i="48"/>
  <c r="C979" i="48"/>
  <c r="C978" i="48"/>
  <c r="C977" i="48"/>
  <c r="C976" i="48"/>
  <c r="C975" i="48"/>
  <c r="C974" i="48"/>
  <c r="C973" i="48"/>
  <c r="C972" i="48"/>
  <c r="C971" i="48"/>
  <c r="C970" i="48"/>
  <c r="C969" i="48"/>
  <c r="C968" i="48"/>
  <c r="C967" i="48"/>
  <c r="C966" i="48"/>
  <c r="C965" i="48"/>
  <c r="C964" i="48"/>
  <c r="C963" i="48"/>
  <c r="C962" i="48"/>
  <c r="C961" i="48"/>
  <c r="C960" i="48"/>
  <c r="C959" i="48"/>
  <c r="C958" i="48"/>
  <c r="C957" i="48"/>
  <c r="C956" i="48"/>
  <c r="C955" i="48"/>
  <c r="C954" i="48"/>
  <c r="C953" i="48"/>
  <c r="C952" i="48"/>
  <c r="C951" i="48"/>
  <c r="C950" i="48"/>
  <c r="C949" i="48"/>
  <c r="C948" i="48"/>
  <c r="C947" i="48"/>
  <c r="C946" i="48"/>
  <c r="C945" i="48"/>
  <c r="C944" i="48"/>
  <c r="C943" i="48"/>
  <c r="C942" i="48"/>
  <c r="C941" i="48"/>
  <c r="C940" i="48"/>
  <c r="C939" i="48"/>
  <c r="C938" i="48"/>
  <c r="C937" i="48"/>
  <c r="C936" i="48"/>
  <c r="C935" i="48"/>
  <c r="C934" i="48"/>
  <c r="C933" i="48"/>
  <c r="C932" i="48"/>
  <c r="C931" i="48"/>
  <c r="C930" i="48"/>
  <c r="C929" i="48"/>
  <c r="C928" i="48"/>
  <c r="C927" i="48"/>
  <c r="C926" i="48"/>
  <c r="C925" i="48"/>
  <c r="C924" i="48"/>
  <c r="C923" i="48"/>
  <c r="C922" i="48"/>
  <c r="C921" i="48"/>
  <c r="C920" i="48"/>
  <c r="C919" i="48"/>
  <c r="C918" i="48"/>
  <c r="C917" i="48"/>
  <c r="C916" i="48"/>
  <c r="C915" i="48"/>
  <c r="C914" i="48"/>
  <c r="C913" i="48"/>
  <c r="C912" i="48"/>
  <c r="C911" i="48"/>
  <c r="C910" i="48"/>
  <c r="C909" i="48"/>
  <c r="C908" i="48"/>
  <c r="C907" i="48"/>
  <c r="C906" i="48"/>
  <c r="C905" i="48"/>
  <c r="C904" i="48"/>
  <c r="C903" i="48"/>
  <c r="C902" i="48"/>
  <c r="C901" i="48"/>
  <c r="C900" i="48"/>
  <c r="C899" i="48"/>
  <c r="C898" i="48"/>
  <c r="C897" i="48"/>
  <c r="C896" i="48"/>
  <c r="C895" i="48"/>
  <c r="C894" i="48"/>
  <c r="C893" i="48"/>
  <c r="C892" i="48"/>
  <c r="C891" i="48"/>
  <c r="C890" i="48"/>
  <c r="C889" i="48"/>
  <c r="C888" i="48"/>
  <c r="C887" i="48"/>
  <c r="C886" i="48"/>
  <c r="C885" i="48"/>
  <c r="C884" i="48"/>
  <c r="C883" i="48"/>
  <c r="C882" i="48"/>
  <c r="C881" i="48"/>
  <c r="C880" i="48"/>
  <c r="C879" i="48"/>
  <c r="C878" i="48"/>
  <c r="C877" i="48"/>
  <c r="C876" i="48"/>
  <c r="C875" i="48"/>
  <c r="C874" i="48"/>
  <c r="C873" i="48"/>
  <c r="C872" i="48"/>
  <c r="C871" i="48"/>
  <c r="C870" i="48"/>
  <c r="C869" i="48"/>
  <c r="C868" i="48"/>
  <c r="C867" i="48"/>
  <c r="C866" i="48"/>
  <c r="C865" i="48"/>
  <c r="C864" i="48"/>
  <c r="C863" i="48"/>
  <c r="C862" i="48"/>
  <c r="C861" i="48"/>
  <c r="C860" i="48"/>
  <c r="C859" i="48"/>
  <c r="C858" i="48"/>
  <c r="C857" i="48"/>
  <c r="C856" i="48"/>
  <c r="C855" i="48"/>
  <c r="C854" i="48"/>
  <c r="C853" i="48"/>
  <c r="C852" i="48"/>
  <c r="C851" i="48"/>
  <c r="C850" i="48"/>
  <c r="C849" i="48"/>
  <c r="C848" i="48"/>
  <c r="C847" i="48"/>
  <c r="C846" i="48"/>
  <c r="C845" i="48"/>
  <c r="C844" i="48"/>
  <c r="C843" i="48"/>
  <c r="C842" i="48"/>
  <c r="C841" i="48"/>
  <c r="C840" i="48"/>
  <c r="C839" i="48"/>
  <c r="C838" i="48"/>
  <c r="C837" i="48"/>
  <c r="C836" i="48"/>
  <c r="C835" i="48"/>
  <c r="C834" i="48"/>
  <c r="C833" i="48"/>
  <c r="C832" i="48"/>
  <c r="C831" i="48"/>
  <c r="C830" i="48"/>
  <c r="C829" i="48"/>
  <c r="C828" i="48"/>
  <c r="C827" i="48"/>
  <c r="C826" i="48"/>
  <c r="C825" i="48"/>
  <c r="C824" i="48"/>
  <c r="C823" i="48"/>
  <c r="C822" i="48"/>
  <c r="C821" i="48"/>
  <c r="C820" i="48"/>
  <c r="C819" i="48"/>
  <c r="C818" i="48"/>
  <c r="C817" i="48"/>
  <c r="C816" i="48"/>
  <c r="C815" i="48"/>
  <c r="C814" i="48"/>
  <c r="C813" i="48"/>
  <c r="C812" i="48"/>
  <c r="C811" i="48"/>
  <c r="C810" i="48"/>
  <c r="C809" i="48"/>
  <c r="C808" i="48"/>
  <c r="C807" i="48"/>
  <c r="C806" i="48"/>
  <c r="C805" i="48"/>
  <c r="C804" i="48"/>
  <c r="C803" i="48"/>
  <c r="C802" i="48"/>
  <c r="C801" i="48"/>
  <c r="C800" i="48"/>
  <c r="C799" i="48"/>
  <c r="C798" i="48"/>
  <c r="C797" i="48"/>
  <c r="C796" i="48"/>
  <c r="C795" i="48"/>
  <c r="C794" i="48"/>
  <c r="C793" i="48"/>
  <c r="C792" i="48"/>
  <c r="C791" i="48"/>
  <c r="C790" i="48"/>
  <c r="C789" i="48"/>
  <c r="C788" i="48"/>
  <c r="C787" i="48"/>
  <c r="C786" i="48"/>
  <c r="C785" i="48"/>
  <c r="C784" i="48"/>
  <c r="C783" i="48"/>
  <c r="C782" i="48"/>
  <c r="C781" i="48"/>
  <c r="C780" i="48"/>
  <c r="C779" i="48"/>
  <c r="C778" i="48"/>
  <c r="C777" i="48"/>
  <c r="C776" i="48"/>
  <c r="C775" i="48"/>
  <c r="C774" i="48"/>
  <c r="C773" i="48"/>
  <c r="C772" i="48"/>
  <c r="C771" i="48"/>
  <c r="C770" i="48"/>
  <c r="C769" i="48"/>
  <c r="C768" i="48"/>
  <c r="C767" i="48"/>
  <c r="C766" i="48"/>
  <c r="C765" i="48"/>
  <c r="C764" i="48"/>
  <c r="C763" i="48"/>
  <c r="C762" i="48"/>
  <c r="C761" i="48"/>
  <c r="C760" i="48"/>
  <c r="C759" i="48"/>
  <c r="C758" i="48"/>
  <c r="C757" i="48"/>
  <c r="C756" i="48"/>
  <c r="C755" i="48"/>
  <c r="C754" i="48"/>
  <c r="C753" i="48"/>
  <c r="C752" i="48"/>
  <c r="C751" i="48"/>
  <c r="C750" i="48"/>
  <c r="C749" i="48"/>
  <c r="C748" i="48"/>
  <c r="C747" i="48"/>
  <c r="C746" i="48"/>
  <c r="C745" i="48"/>
  <c r="C744" i="48"/>
  <c r="C743" i="48"/>
  <c r="C742" i="48"/>
  <c r="C741" i="48"/>
  <c r="C740" i="48"/>
  <c r="C739" i="48"/>
  <c r="C738" i="48"/>
  <c r="C737" i="48"/>
  <c r="C736" i="48"/>
  <c r="C735" i="48"/>
  <c r="C734" i="48"/>
  <c r="C733" i="48"/>
  <c r="C732" i="48"/>
  <c r="C731" i="48"/>
  <c r="C730" i="48"/>
  <c r="C729" i="48"/>
  <c r="C728" i="48"/>
  <c r="C727" i="48"/>
  <c r="C726" i="48"/>
  <c r="C725" i="48"/>
  <c r="C724" i="48"/>
  <c r="C723" i="48"/>
  <c r="C722" i="48"/>
  <c r="C721" i="48"/>
  <c r="C720" i="48"/>
  <c r="C719" i="48"/>
  <c r="C718" i="48"/>
  <c r="C717" i="48"/>
  <c r="C716" i="48"/>
  <c r="C715" i="48"/>
  <c r="C714" i="48"/>
  <c r="C713" i="48"/>
  <c r="C712" i="48"/>
  <c r="C711" i="48"/>
  <c r="C710" i="48"/>
  <c r="C709" i="48"/>
  <c r="C708" i="48"/>
  <c r="C707" i="48"/>
  <c r="C706" i="48"/>
  <c r="C705" i="48"/>
  <c r="C704" i="48"/>
  <c r="C703" i="48"/>
  <c r="C702" i="48"/>
  <c r="C701" i="48"/>
  <c r="C700" i="48"/>
  <c r="C699" i="48"/>
  <c r="C698" i="48"/>
  <c r="C697" i="48"/>
  <c r="C696" i="48"/>
  <c r="C695" i="48"/>
  <c r="C694" i="48"/>
  <c r="C693" i="48"/>
  <c r="C692" i="48"/>
  <c r="C691" i="48"/>
  <c r="C690" i="48"/>
  <c r="C689" i="48"/>
  <c r="C688" i="48"/>
  <c r="C687" i="48"/>
  <c r="C686" i="48"/>
  <c r="C685" i="48"/>
  <c r="C684" i="48"/>
  <c r="C683" i="48"/>
  <c r="C682" i="48"/>
  <c r="C681" i="48"/>
  <c r="C680" i="48"/>
  <c r="C679" i="48"/>
  <c r="C678" i="48"/>
  <c r="C677" i="48"/>
  <c r="C676" i="48"/>
  <c r="C675" i="48"/>
  <c r="C674" i="48"/>
  <c r="C673" i="48"/>
  <c r="C672" i="48"/>
  <c r="C671" i="48"/>
  <c r="C670" i="48"/>
  <c r="C669" i="48"/>
  <c r="C668" i="48"/>
  <c r="C667" i="48"/>
  <c r="C666" i="48"/>
  <c r="C665" i="48"/>
  <c r="C664" i="48"/>
  <c r="C663" i="48"/>
  <c r="C662" i="48"/>
  <c r="C661" i="48"/>
  <c r="C660" i="48"/>
  <c r="C659" i="48"/>
  <c r="C658" i="48"/>
  <c r="C657" i="48"/>
  <c r="C656" i="48"/>
  <c r="C655" i="48"/>
  <c r="C654" i="48"/>
  <c r="C653" i="48"/>
  <c r="C652" i="48"/>
  <c r="C651" i="48"/>
  <c r="C650" i="48"/>
  <c r="C649" i="48"/>
  <c r="C648" i="48"/>
  <c r="C647" i="48"/>
  <c r="C646" i="48"/>
  <c r="C645" i="48"/>
  <c r="C644" i="48"/>
  <c r="C643" i="48"/>
  <c r="C642" i="48"/>
  <c r="C641" i="48"/>
  <c r="C640" i="48"/>
  <c r="C639" i="48"/>
  <c r="C638" i="48"/>
  <c r="C637" i="48"/>
  <c r="C636" i="48"/>
  <c r="C635" i="48"/>
  <c r="C634" i="48"/>
  <c r="C633" i="48"/>
  <c r="C632" i="48"/>
  <c r="C631" i="48"/>
  <c r="C630" i="48"/>
  <c r="C629" i="48"/>
  <c r="C628" i="48"/>
  <c r="C627" i="48"/>
  <c r="C626" i="48"/>
  <c r="C625" i="48"/>
  <c r="C624" i="48"/>
  <c r="C623" i="48"/>
  <c r="C622" i="48"/>
  <c r="C621" i="48"/>
  <c r="C620" i="48"/>
  <c r="C619" i="48"/>
  <c r="C618" i="48"/>
  <c r="C617" i="48"/>
  <c r="C616" i="48"/>
  <c r="C615" i="48"/>
  <c r="C614" i="48"/>
  <c r="C613" i="48"/>
  <c r="C612" i="48"/>
  <c r="C611" i="48"/>
  <c r="C610" i="48"/>
  <c r="C609" i="48"/>
  <c r="C608" i="48"/>
  <c r="C607" i="48"/>
  <c r="C606" i="48"/>
  <c r="C605" i="48"/>
  <c r="C604" i="48"/>
  <c r="C603" i="48"/>
  <c r="C602" i="48"/>
  <c r="C601" i="48"/>
  <c r="C600" i="48"/>
  <c r="C599" i="48"/>
  <c r="C598" i="48"/>
  <c r="C597" i="48"/>
  <c r="C596" i="48"/>
  <c r="C595" i="48"/>
  <c r="C594" i="48"/>
  <c r="C593" i="48"/>
  <c r="C592" i="48"/>
  <c r="C591" i="48"/>
  <c r="C590" i="48"/>
  <c r="C589" i="48"/>
  <c r="C588" i="48"/>
  <c r="C587" i="48"/>
  <c r="C586" i="48"/>
  <c r="C585" i="48"/>
  <c r="C584" i="48"/>
  <c r="C583" i="48"/>
  <c r="C582" i="48"/>
  <c r="C581" i="48"/>
  <c r="C580" i="48"/>
  <c r="C579" i="48"/>
  <c r="C578" i="48"/>
  <c r="C577" i="48"/>
  <c r="C576" i="48"/>
  <c r="C575" i="48"/>
  <c r="C574" i="48"/>
  <c r="C573" i="48"/>
  <c r="C572" i="48"/>
  <c r="C571" i="48"/>
  <c r="C570" i="48"/>
  <c r="C569" i="48"/>
  <c r="C568" i="48"/>
  <c r="C567" i="48"/>
  <c r="C566" i="48"/>
  <c r="C565" i="48"/>
  <c r="C564" i="48"/>
  <c r="C563" i="48"/>
  <c r="C562" i="48"/>
  <c r="C561" i="48"/>
  <c r="C560" i="48"/>
  <c r="C559" i="48"/>
  <c r="C558" i="48"/>
  <c r="C557" i="48"/>
  <c r="C556" i="48"/>
  <c r="C555" i="48"/>
  <c r="C554" i="48"/>
  <c r="C553" i="48"/>
  <c r="C552" i="48"/>
  <c r="C551" i="48"/>
  <c r="C550" i="48"/>
  <c r="C549" i="48"/>
  <c r="C548" i="48"/>
  <c r="C547" i="48"/>
  <c r="C546" i="48"/>
  <c r="C545" i="48"/>
  <c r="C544" i="48"/>
  <c r="C543" i="48"/>
  <c r="C542" i="48"/>
  <c r="C541" i="48"/>
  <c r="C540" i="48"/>
  <c r="C539" i="48"/>
  <c r="C538" i="48"/>
  <c r="C537" i="48"/>
  <c r="C536" i="48"/>
  <c r="C535" i="48"/>
  <c r="C534" i="48"/>
  <c r="C533" i="48"/>
  <c r="C532" i="48"/>
  <c r="C531" i="48"/>
  <c r="C530" i="48"/>
  <c r="C529" i="48"/>
  <c r="C528" i="48"/>
  <c r="C527" i="48"/>
  <c r="C526" i="48"/>
  <c r="C525" i="48"/>
  <c r="C524" i="48"/>
  <c r="C523" i="48"/>
  <c r="C522" i="48"/>
  <c r="C521" i="48"/>
  <c r="C520" i="48"/>
  <c r="C519" i="48"/>
  <c r="C518" i="48"/>
  <c r="C517" i="48"/>
  <c r="C516" i="48"/>
  <c r="C515" i="48"/>
  <c r="C514" i="48"/>
  <c r="C513" i="48"/>
  <c r="C512" i="48"/>
  <c r="C511" i="48"/>
  <c r="C510" i="48"/>
  <c r="C509" i="48"/>
  <c r="C508" i="48"/>
  <c r="C507" i="48"/>
  <c r="C506" i="48"/>
  <c r="C505" i="48"/>
  <c r="C504" i="48"/>
  <c r="C503" i="48"/>
  <c r="C502" i="48"/>
  <c r="C501" i="48"/>
  <c r="C500" i="48"/>
  <c r="C499" i="48"/>
  <c r="C498" i="48"/>
  <c r="C497" i="48"/>
  <c r="C496" i="48"/>
  <c r="C495" i="48"/>
  <c r="C494" i="48"/>
  <c r="C493" i="48"/>
  <c r="C492" i="48"/>
  <c r="C491" i="48"/>
  <c r="C490" i="48"/>
  <c r="C489" i="48"/>
  <c r="C488" i="48"/>
  <c r="C487" i="48"/>
  <c r="C486" i="48"/>
  <c r="C485" i="48"/>
  <c r="C484" i="48"/>
  <c r="C483" i="48"/>
  <c r="C482" i="48"/>
  <c r="C481" i="48"/>
  <c r="C480" i="48"/>
  <c r="C479" i="48"/>
  <c r="C478" i="48"/>
  <c r="C477" i="48"/>
  <c r="C476" i="48"/>
  <c r="C475" i="48"/>
  <c r="C474" i="48"/>
  <c r="C473" i="48"/>
  <c r="C472" i="48"/>
  <c r="C471" i="48"/>
  <c r="C470" i="48"/>
  <c r="C469" i="48"/>
  <c r="C468" i="48"/>
  <c r="C467" i="48"/>
  <c r="C466" i="48"/>
  <c r="C465" i="48"/>
  <c r="C464" i="48"/>
  <c r="C463" i="48"/>
  <c r="C462" i="48"/>
  <c r="C461" i="48"/>
  <c r="C460" i="48"/>
  <c r="C459" i="48"/>
  <c r="C458" i="48"/>
  <c r="C457" i="48"/>
  <c r="C456" i="48"/>
  <c r="C455" i="48"/>
  <c r="C454" i="48"/>
  <c r="C453" i="48"/>
  <c r="C452" i="48"/>
  <c r="C451" i="48"/>
  <c r="C450" i="48"/>
  <c r="C449" i="48"/>
  <c r="C448" i="48"/>
  <c r="C447" i="48"/>
  <c r="C446" i="48"/>
  <c r="C445" i="48"/>
  <c r="C444" i="48"/>
  <c r="C443" i="48"/>
  <c r="C442" i="48"/>
  <c r="C441" i="48"/>
  <c r="C440" i="48"/>
  <c r="C439" i="48"/>
  <c r="C438" i="48"/>
  <c r="C437" i="48"/>
  <c r="C436" i="48"/>
  <c r="C435" i="48"/>
  <c r="C434" i="48"/>
  <c r="C433" i="48"/>
  <c r="C432" i="48"/>
  <c r="C431" i="48"/>
  <c r="C430" i="48"/>
  <c r="C429" i="48"/>
  <c r="C428" i="48"/>
  <c r="C427" i="48"/>
  <c r="C426" i="48"/>
  <c r="C425" i="48"/>
  <c r="C424" i="48"/>
  <c r="C423" i="48"/>
  <c r="C422" i="48"/>
  <c r="C421" i="48"/>
  <c r="C420" i="48"/>
  <c r="C419" i="48"/>
  <c r="C418" i="48"/>
  <c r="C417" i="48"/>
  <c r="C416" i="48"/>
  <c r="C415" i="48"/>
  <c r="C414" i="48"/>
  <c r="C413" i="48"/>
  <c r="C412" i="48"/>
  <c r="C411" i="48"/>
  <c r="C410" i="48"/>
  <c r="C409" i="48"/>
  <c r="C408" i="48"/>
  <c r="C407" i="48"/>
  <c r="C406" i="48"/>
  <c r="C405" i="48"/>
  <c r="C404" i="48"/>
  <c r="C403" i="48"/>
  <c r="C402" i="48"/>
  <c r="C401" i="48"/>
  <c r="C400" i="48"/>
  <c r="C399" i="48"/>
  <c r="C398" i="48"/>
  <c r="C397" i="48"/>
  <c r="C396" i="48"/>
  <c r="C395" i="48"/>
  <c r="C394" i="48"/>
  <c r="C393" i="48"/>
  <c r="C392" i="48"/>
  <c r="C391" i="48"/>
  <c r="C390" i="48"/>
  <c r="C389" i="48"/>
  <c r="C388" i="48"/>
  <c r="C387" i="48"/>
  <c r="C386" i="48"/>
  <c r="C385" i="48"/>
  <c r="C384" i="48"/>
  <c r="C383" i="48"/>
  <c r="C382" i="48"/>
  <c r="C381" i="48"/>
  <c r="C380" i="48"/>
  <c r="C379" i="48"/>
  <c r="C378" i="48"/>
  <c r="C377" i="48"/>
  <c r="C376" i="48"/>
  <c r="C375" i="48"/>
  <c r="C374" i="48"/>
  <c r="C373" i="48"/>
  <c r="C372" i="48"/>
  <c r="C371" i="48"/>
  <c r="C370" i="48"/>
  <c r="C369" i="48"/>
  <c r="C368" i="48"/>
  <c r="C367" i="48"/>
  <c r="C366" i="48"/>
  <c r="C365" i="48"/>
  <c r="C364" i="48"/>
  <c r="C363" i="48"/>
  <c r="C362" i="48"/>
  <c r="C361" i="48"/>
  <c r="C360" i="48"/>
  <c r="C359" i="48"/>
  <c r="C358" i="48"/>
  <c r="C357" i="48"/>
  <c r="C356" i="48"/>
  <c r="C355" i="48"/>
  <c r="C354" i="48"/>
  <c r="C353" i="48"/>
  <c r="C352" i="48"/>
  <c r="C351" i="48"/>
  <c r="C350" i="48"/>
  <c r="C349" i="48"/>
  <c r="C348" i="48"/>
  <c r="C347" i="48"/>
  <c r="C346" i="48"/>
  <c r="C345" i="48"/>
  <c r="C344" i="48"/>
  <c r="C343" i="48"/>
  <c r="C342" i="48"/>
  <c r="C341" i="48"/>
  <c r="C340" i="48"/>
  <c r="C339" i="48"/>
  <c r="C338" i="48"/>
  <c r="C337" i="48"/>
  <c r="C336" i="48"/>
  <c r="C335" i="48"/>
  <c r="C334" i="48"/>
  <c r="C333" i="48"/>
  <c r="C332" i="48"/>
  <c r="C331" i="48"/>
  <c r="C330" i="48"/>
  <c r="C329" i="48"/>
  <c r="C328" i="48"/>
  <c r="C327" i="48"/>
  <c r="C326" i="48"/>
  <c r="C325" i="48"/>
  <c r="C324" i="48"/>
  <c r="C323" i="48"/>
  <c r="C322" i="48"/>
  <c r="C321" i="48"/>
  <c r="C320" i="48"/>
  <c r="C319" i="48"/>
  <c r="C318" i="48"/>
  <c r="C317" i="48"/>
  <c r="C316" i="48"/>
  <c r="C315" i="48"/>
  <c r="C314" i="48"/>
  <c r="C313" i="48"/>
  <c r="C312" i="48"/>
  <c r="C311" i="48"/>
  <c r="C310" i="48"/>
  <c r="C309" i="48"/>
  <c r="C308" i="48"/>
  <c r="C307" i="48"/>
  <c r="C306" i="48"/>
  <c r="C305" i="48"/>
  <c r="C304" i="48"/>
  <c r="C303" i="48"/>
  <c r="C302" i="48"/>
  <c r="C301" i="48"/>
  <c r="C300" i="48"/>
  <c r="C299" i="48"/>
  <c r="C298" i="48"/>
  <c r="C297" i="48"/>
  <c r="C296" i="48"/>
  <c r="C295" i="48"/>
  <c r="C294" i="48"/>
  <c r="C293" i="48"/>
  <c r="C292" i="48"/>
  <c r="C291" i="48"/>
  <c r="C290" i="48"/>
  <c r="C289" i="48"/>
  <c r="C288" i="48"/>
  <c r="C287" i="48"/>
  <c r="C286" i="48"/>
  <c r="C285" i="48"/>
  <c r="C284" i="48"/>
  <c r="C283" i="48"/>
  <c r="C282" i="48"/>
  <c r="C281" i="48"/>
  <c r="C280" i="48"/>
  <c r="C279" i="48"/>
  <c r="C278" i="48"/>
  <c r="C277" i="48"/>
  <c r="C276" i="48"/>
  <c r="C275" i="48"/>
  <c r="C274" i="48"/>
  <c r="C273" i="48"/>
  <c r="C272" i="48"/>
  <c r="C271" i="48"/>
  <c r="C270" i="48"/>
  <c r="C269" i="48"/>
  <c r="C268" i="48"/>
  <c r="C267" i="48"/>
  <c r="C266" i="48"/>
  <c r="C265" i="48"/>
  <c r="C264" i="48"/>
  <c r="C263" i="48"/>
  <c r="C262" i="48"/>
  <c r="C261" i="48"/>
  <c r="C260" i="48"/>
  <c r="C259" i="48"/>
  <c r="C258" i="48"/>
  <c r="C257" i="48"/>
  <c r="C256" i="48"/>
  <c r="C255" i="48"/>
  <c r="C254" i="48"/>
  <c r="C253" i="48"/>
  <c r="C252" i="48"/>
  <c r="C251" i="48"/>
  <c r="C250" i="48"/>
  <c r="C249" i="48"/>
  <c r="C248" i="48"/>
  <c r="C247" i="48"/>
  <c r="C246" i="48"/>
  <c r="C245" i="48"/>
  <c r="C244" i="48"/>
  <c r="C243" i="48"/>
  <c r="C242" i="48"/>
  <c r="C241" i="48"/>
  <c r="C240" i="48"/>
  <c r="C239" i="48"/>
  <c r="C238" i="48"/>
  <c r="C237" i="48"/>
  <c r="C236" i="48"/>
  <c r="C235" i="48"/>
  <c r="C234" i="48"/>
  <c r="C233" i="48"/>
  <c r="C232" i="48"/>
  <c r="C231" i="48"/>
  <c r="C230" i="48"/>
  <c r="C229" i="48"/>
  <c r="C228" i="48"/>
  <c r="C227" i="48"/>
  <c r="C226" i="48"/>
  <c r="C225" i="48"/>
  <c r="C224" i="48"/>
  <c r="C223" i="48"/>
  <c r="C222" i="48"/>
  <c r="C221" i="48"/>
  <c r="C220" i="48"/>
  <c r="C219" i="48"/>
  <c r="C218" i="48"/>
  <c r="C217" i="48"/>
  <c r="C216" i="48"/>
  <c r="C215" i="48"/>
  <c r="C214" i="48"/>
  <c r="C213" i="48"/>
  <c r="C212" i="48"/>
  <c r="C211" i="48"/>
  <c r="C210" i="48"/>
  <c r="C209" i="48"/>
  <c r="C208" i="48"/>
  <c r="C207" i="48"/>
  <c r="C206" i="48"/>
  <c r="C205" i="48"/>
  <c r="C204" i="48"/>
  <c r="C203" i="48"/>
  <c r="C202" i="48"/>
  <c r="C201" i="48"/>
  <c r="C200" i="48"/>
  <c r="C199" i="48"/>
  <c r="C198" i="48"/>
  <c r="C197" i="48"/>
  <c r="C196" i="48"/>
  <c r="C195" i="48"/>
  <c r="C194" i="48"/>
  <c r="C193" i="48"/>
  <c r="C192" i="48"/>
  <c r="C191" i="48"/>
  <c r="C190" i="48"/>
  <c r="C189" i="48"/>
  <c r="C188" i="48"/>
  <c r="C187" i="48"/>
  <c r="C186" i="48"/>
  <c r="C185" i="48"/>
  <c r="C184" i="48"/>
  <c r="C183" i="48"/>
  <c r="C182" i="48"/>
  <c r="C181" i="48"/>
  <c r="C180" i="48"/>
  <c r="C179" i="48"/>
  <c r="C178" i="48"/>
  <c r="C177" i="48"/>
  <c r="C176" i="48"/>
  <c r="C175" i="48"/>
  <c r="C174" i="48"/>
  <c r="C173" i="48"/>
  <c r="C172" i="48"/>
  <c r="C171" i="48"/>
  <c r="C170" i="48"/>
  <c r="C169" i="48"/>
  <c r="C168" i="48"/>
  <c r="C167" i="48"/>
  <c r="C166" i="48"/>
  <c r="C165" i="48"/>
  <c r="C164" i="48"/>
  <c r="C163" i="48"/>
  <c r="C162" i="48"/>
  <c r="C161" i="48"/>
  <c r="C160" i="48"/>
  <c r="C159" i="48"/>
  <c r="C158" i="48"/>
  <c r="C157" i="48"/>
  <c r="C156" i="48"/>
  <c r="C155" i="48"/>
  <c r="C154" i="48"/>
  <c r="C153" i="48"/>
  <c r="C152" i="48"/>
  <c r="C151" i="48"/>
  <c r="C150" i="48"/>
  <c r="C149" i="48"/>
  <c r="C148" i="48"/>
  <c r="C147" i="48"/>
  <c r="C146" i="48"/>
  <c r="C145" i="48"/>
  <c r="C144" i="48"/>
  <c r="C143" i="48"/>
  <c r="C142" i="48"/>
  <c r="C141" i="48"/>
  <c r="C140" i="48"/>
  <c r="C139" i="48"/>
  <c r="C138" i="48"/>
  <c r="C137" i="48"/>
  <c r="C136" i="48"/>
  <c r="C135" i="48"/>
  <c r="C134" i="48"/>
  <c r="C133" i="48"/>
  <c r="C132" i="48"/>
  <c r="C131" i="48"/>
  <c r="C130" i="48"/>
  <c r="C129" i="48"/>
  <c r="C128" i="48"/>
  <c r="C127" i="48"/>
  <c r="C126" i="48"/>
  <c r="C125" i="48"/>
  <c r="C124" i="48"/>
  <c r="C123" i="48"/>
  <c r="C122" i="48"/>
  <c r="C121" i="48"/>
  <c r="C120" i="48"/>
  <c r="C119" i="48"/>
  <c r="C118" i="48"/>
  <c r="C117" i="48"/>
  <c r="C116" i="48"/>
  <c r="C115" i="48"/>
  <c r="C114" i="48"/>
  <c r="C113" i="48"/>
  <c r="C112" i="48"/>
  <c r="C111" i="48"/>
  <c r="C110" i="48"/>
  <c r="C109" i="48"/>
  <c r="C108" i="48"/>
  <c r="C107" i="48"/>
  <c r="C106" i="48"/>
  <c r="C105" i="48"/>
  <c r="C104" i="48"/>
  <c r="C103" i="48"/>
  <c r="C102" i="48"/>
  <c r="C101" i="48"/>
  <c r="C100" i="48"/>
  <c r="C99" i="48"/>
  <c r="C98" i="48"/>
  <c r="C97" i="48"/>
  <c r="C96" i="48"/>
  <c r="C95" i="48"/>
  <c r="C94" i="48"/>
  <c r="C93" i="48"/>
  <c r="C92" i="48"/>
  <c r="C91" i="48"/>
  <c r="C90" i="48"/>
  <c r="C89" i="48"/>
  <c r="C88" i="48"/>
  <c r="C87" i="48"/>
  <c r="C86" i="48"/>
  <c r="C85" i="48"/>
  <c r="C84" i="48"/>
  <c r="C83" i="48"/>
  <c r="C82" i="48"/>
  <c r="C81" i="48"/>
  <c r="C80" i="48"/>
  <c r="C79" i="48"/>
  <c r="C78" i="48"/>
  <c r="C77" i="48"/>
  <c r="C76" i="48"/>
  <c r="C75" i="48"/>
  <c r="C74" i="48"/>
  <c r="C73" i="48"/>
  <c r="C72" i="48"/>
  <c r="C71" i="48"/>
  <c r="C70" i="48"/>
  <c r="C69" i="48"/>
  <c r="C68" i="48"/>
  <c r="C67" i="48"/>
  <c r="C66" i="48"/>
  <c r="C65" i="48"/>
  <c r="C64" i="48"/>
  <c r="C63" i="48"/>
  <c r="C62" i="48"/>
  <c r="C61" i="48"/>
  <c r="C60" i="48"/>
  <c r="C59" i="48"/>
  <c r="C58" i="48"/>
  <c r="C57" i="48"/>
  <c r="C56" i="48"/>
  <c r="C55" i="48"/>
  <c r="C54" i="48"/>
  <c r="C53" i="48"/>
  <c r="C52" i="48"/>
  <c r="C51" i="48"/>
  <c r="C50" i="48"/>
  <c r="C49" i="48"/>
  <c r="C48" i="48"/>
  <c r="C47" i="48"/>
  <c r="C46" i="48"/>
  <c r="C45" i="48"/>
  <c r="C44" i="48"/>
  <c r="C43" i="48"/>
  <c r="C42" i="48"/>
  <c r="C41" i="48"/>
  <c r="C40" i="48"/>
  <c r="C39" i="48"/>
  <c r="C38" i="48"/>
  <c r="C37" i="48"/>
  <c r="C36" i="48"/>
  <c r="C35" i="48"/>
  <c r="C34" i="48"/>
  <c r="C33" i="48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3" i="48"/>
  <c r="C2" i="48"/>
  <c r="O2" i="27" l="1"/>
  <c r="O218" i="27"/>
  <c r="O220" i="27"/>
  <c r="O771" i="27"/>
  <c r="O221" i="27"/>
  <c r="O772" i="27"/>
  <c r="O219" i="27"/>
  <c r="O165" i="27"/>
  <c r="O740" i="27"/>
  <c r="O217" i="27"/>
  <c r="O166" i="27"/>
  <c r="O71" i="27"/>
  <c r="O135" i="27"/>
  <c r="O81" i="27"/>
  <c r="O85" i="27"/>
  <c r="O68" i="27"/>
  <c r="O143" i="27"/>
  <c r="O131" i="27"/>
  <c r="O151" i="27"/>
  <c r="O108" i="27"/>
  <c r="O171" i="27"/>
  <c r="O62" i="27"/>
  <c r="O215" i="27"/>
  <c r="O79" i="27"/>
  <c r="O145" i="27"/>
  <c r="O149" i="27"/>
  <c r="O106" i="27"/>
  <c r="O161" i="27"/>
  <c r="O82" i="27"/>
  <c r="O129" i="27"/>
  <c r="O132" i="27"/>
  <c r="O152" i="27"/>
  <c r="O98" i="27"/>
  <c r="O109" i="27"/>
  <c r="O169" i="27"/>
  <c r="O128" i="27"/>
  <c r="O80" i="27"/>
  <c r="O59" i="27"/>
  <c r="O116" i="27"/>
  <c r="O61" i="27"/>
  <c r="O70" i="27"/>
  <c r="O142" i="27"/>
  <c r="O150" i="27"/>
  <c r="O107" i="27"/>
  <c r="O212" i="27"/>
  <c r="O214" i="27"/>
  <c r="O173" i="27"/>
  <c r="O177" i="27"/>
  <c r="O180" i="27"/>
  <c r="O146" i="27"/>
  <c r="O92" i="27"/>
  <c r="O158" i="27"/>
  <c r="O120" i="27"/>
  <c r="O69" i="27"/>
  <c r="O104" i="27"/>
  <c r="O172" i="27"/>
  <c r="O216" i="27"/>
  <c r="O83" i="27"/>
  <c r="O60" i="27"/>
  <c r="O115" i="27"/>
  <c r="O130" i="27"/>
  <c r="O153" i="27"/>
  <c r="O99" i="27"/>
  <c r="O110" i="27"/>
  <c r="O213" i="27"/>
  <c r="O91" i="27"/>
  <c r="O67" i="27"/>
  <c r="O96" i="27"/>
  <c r="O103" i="27"/>
  <c r="O112" i="27"/>
  <c r="O157" i="27"/>
  <c r="O162" i="27"/>
  <c r="O176" i="27"/>
  <c r="O72" i="27"/>
  <c r="O54" i="27"/>
  <c r="O65" i="27"/>
  <c r="O124" i="27"/>
  <c r="O133" i="27"/>
  <c r="O136" i="27"/>
  <c r="O167" i="27"/>
  <c r="O170" i="27"/>
  <c r="O207" i="27"/>
  <c r="O175" i="27"/>
  <c r="O63" i="27"/>
  <c r="O97" i="27"/>
  <c r="O114" i="27"/>
  <c r="O174" i="27"/>
  <c r="O56" i="27"/>
  <c r="O125" i="27"/>
  <c r="O134" i="27"/>
  <c r="O100" i="27"/>
  <c r="O139" i="27"/>
  <c r="O159" i="27"/>
  <c r="O179" i="27"/>
  <c r="O163" i="27"/>
  <c r="O86" i="27"/>
  <c r="O113" i="27"/>
  <c r="O178" i="27"/>
  <c r="O73" i="27"/>
  <c r="O77" i="27"/>
  <c r="O87" i="27"/>
  <c r="O121" i="27"/>
  <c r="O154" i="27"/>
  <c r="O105" i="27"/>
  <c r="O155" i="27"/>
  <c r="O208" i="27"/>
  <c r="O181" i="27"/>
  <c r="O64" i="27"/>
  <c r="O74" i="27"/>
  <c r="O78" i="27"/>
  <c r="O57" i="27"/>
  <c r="O88" i="27"/>
  <c r="O117" i="27"/>
  <c r="O122" i="27"/>
  <c r="O126" i="27"/>
  <c r="O147" i="27"/>
  <c r="O93" i="27"/>
  <c r="O101" i="27"/>
  <c r="O137" i="27"/>
  <c r="O140" i="27"/>
  <c r="O156" i="27"/>
  <c r="O209" i="27"/>
  <c r="O182" i="27"/>
  <c r="O75" i="27"/>
  <c r="O55" i="27"/>
  <c r="O84" i="27"/>
  <c r="O89" i="27"/>
  <c r="O118" i="27"/>
  <c r="O123" i="27"/>
  <c r="O127" i="27"/>
  <c r="O144" i="27"/>
  <c r="O148" i="27"/>
  <c r="O94" i="27"/>
  <c r="O141" i="27"/>
  <c r="O138" i="27"/>
  <c r="O111" i="27"/>
  <c r="O168" i="27"/>
  <c r="O160" i="27"/>
  <c r="O210" i="27"/>
  <c r="O164" i="27"/>
  <c r="O76" i="27"/>
  <c r="O58" i="27"/>
  <c r="O90" i="27"/>
  <c r="O119" i="27"/>
  <c r="O66" i="27"/>
  <c r="O95" i="27"/>
  <c r="O102" i="27"/>
  <c r="O211" i="27"/>
  <c r="O183" i="27"/>
  <c r="L47" i="27"/>
  <c r="M47" i="27" s="1"/>
  <c r="O658" i="27" s="1"/>
  <c r="L40" i="27"/>
  <c r="M40" i="27" s="1"/>
  <c r="O651" i="27" s="1"/>
  <c r="L32" i="27"/>
  <c r="M32" i="27" s="1"/>
  <c r="O643" i="27" s="1"/>
  <c r="L46" i="27"/>
  <c r="M46" i="27" s="1"/>
  <c r="O657" i="27" s="1"/>
  <c r="L39" i="27"/>
  <c r="M39" i="27" s="1"/>
  <c r="O650" i="27" s="1"/>
  <c r="L31" i="27"/>
  <c r="M31" i="27" s="1"/>
  <c r="L45" i="27"/>
  <c r="M45" i="27" s="1"/>
  <c r="O656" i="27" s="1"/>
  <c r="L38" i="27"/>
  <c r="M38" i="27" s="1"/>
  <c r="O649" i="27" s="1"/>
  <c r="L30" i="27"/>
  <c r="M30" i="27" s="1"/>
  <c r="L25" i="27"/>
  <c r="M25" i="27" s="1"/>
  <c r="O203" i="27" s="1"/>
  <c r="L37" i="27"/>
  <c r="M37" i="27" s="1"/>
  <c r="O648" i="27" s="1"/>
  <c r="L29" i="27"/>
  <c r="M29" i="27" s="1"/>
  <c r="O3" i="27" s="1"/>
  <c r="L44" i="27"/>
  <c r="M44" i="27" s="1"/>
  <c r="O655" i="27" s="1"/>
  <c r="L36" i="27"/>
  <c r="M36" i="27" s="1"/>
  <c r="O647" i="27" s="1"/>
  <c r="L28" i="27"/>
  <c r="M28" i="27" s="1"/>
  <c r="O206" i="27" s="1"/>
  <c r="L49" i="27"/>
  <c r="M49" i="27" s="1"/>
  <c r="O660" i="27" s="1"/>
  <c r="L27" i="27"/>
  <c r="M27" i="27" s="1"/>
  <c r="O205" i="27" s="1"/>
  <c r="L48" i="27"/>
  <c r="M48" i="27" s="1"/>
  <c r="O659" i="27" s="1"/>
  <c r="L26" i="27"/>
  <c r="M26" i="27" s="1"/>
  <c r="O204" i="27" s="1"/>
  <c r="L43" i="27"/>
  <c r="M43" i="27" s="1"/>
  <c r="O654" i="27" s="1"/>
  <c r="L42" i="27"/>
  <c r="M42" i="27" s="1"/>
  <c r="O653" i="27" s="1"/>
  <c r="L41" i="27"/>
  <c r="M41" i="27" s="1"/>
  <c r="O652" i="27" s="1"/>
  <c r="L35" i="27"/>
  <c r="M35" i="27" s="1"/>
  <c r="O646" i="27" s="1"/>
  <c r="L33" i="27"/>
  <c r="M33" i="27" s="1"/>
  <c r="O644" i="27" s="1"/>
  <c r="L34" i="27"/>
  <c r="M34" i="27" s="1"/>
  <c r="O645" i="27" s="1"/>
  <c r="L23" i="27"/>
  <c r="M23" i="27" s="1"/>
  <c r="O201" i="27" s="1"/>
  <c r="L15" i="27"/>
  <c r="M15" i="27" s="1"/>
  <c r="O193" i="27" s="1"/>
  <c r="L7" i="27"/>
  <c r="M7" i="27" s="1"/>
  <c r="O185" i="27" s="1"/>
  <c r="L22" i="27"/>
  <c r="M22" i="27" s="1"/>
  <c r="O200" i="27" s="1"/>
  <c r="L14" i="27"/>
  <c r="M14" i="27" s="1"/>
  <c r="O192" i="27" s="1"/>
  <c r="L6" i="27"/>
  <c r="M6" i="27" s="1"/>
  <c r="O184" i="27" s="1"/>
  <c r="L21" i="27"/>
  <c r="M21" i="27" s="1"/>
  <c r="O199" i="27" s="1"/>
  <c r="L13" i="27"/>
  <c r="M13" i="27" s="1"/>
  <c r="O191" i="27" s="1"/>
  <c r="L20" i="27"/>
  <c r="M20" i="27" s="1"/>
  <c r="O198" i="27" s="1"/>
  <c r="L12" i="27"/>
  <c r="M12" i="27" s="1"/>
  <c r="O190" i="27" s="1"/>
  <c r="L19" i="27"/>
  <c r="M19" i="27" s="1"/>
  <c r="O197" i="27" s="1"/>
  <c r="L11" i="27"/>
  <c r="M11" i="27" s="1"/>
  <c r="O189" i="27" s="1"/>
  <c r="L8" i="27"/>
  <c r="M8" i="27" s="1"/>
  <c r="O186" i="27" s="1"/>
  <c r="L24" i="27"/>
  <c r="M24" i="27" s="1"/>
  <c r="O202" i="27" s="1"/>
  <c r="L18" i="27"/>
  <c r="M18" i="27" s="1"/>
  <c r="O196" i="27" s="1"/>
  <c r="L17" i="27"/>
  <c r="M17" i="27" s="1"/>
  <c r="O195" i="27" s="1"/>
  <c r="L16" i="27"/>
  <c r="M16" i="27" s="1"/>
  <c r="O194" i="27" s="1"/>
  <c r="L9" i="27"/>
  <c r="M9" i="27" s="1"/>
  <c r="O187" i="27" s="1"/>
  <c r="L10" i="27"/>
  <c r="M10" i="27" s="1"/>
  <c r="O188" i="27" s="1"/>
  <c r="Y7" i="17"/>
  <c r="X4" i="17"/>
  <c r="X5" i="17"/>
  <c r="X12" i="17"/>
  <c r="X18" i="17"/>
  <c r="X19" i="17"/>
  <c r="X25" i="17"/>
  <c r="X26" i="17"/>
  <c r="X33" i="17"/>
  <c r="X40" i="17"/>
  <c r="X46" i="17"/>
  <c r="X47" i="17"/>
  <c r="X61" i="17"/>
  <c r="X65" i="17"/>
  <c r="X66" i="17"/>
  <c r="X67" i="17"/>
  <c r="X68" i="17"/>
  <c r="X75" i="17"/>
  <c r="X76" i="17"/>
  <c r="X81" i="17"/>
  <c r="X82" i="17"/>
  <c r="X88" i="17"/>
  <c r="X89" i="17"/>
  <c r="X94" i="17"/>
  <c r="X95" i="17"/>
  <c r="X102" i="17"/>
  <c r="X103" i="17"/>
  <c r="X131" i="17"/>
  <c r="X138" i="17"/>
  <c r="X144" i="17"/>
  <c r="X145" i="17"/>
  <c r="X147" i="17"/>
  <c r="X148" i="17"/>
  <c r="X149" i="17"/>
  <c r="X150" i="17"/>
  <c r="X151" i="17"/>
  <c r="X152" i="17"/>
  <c r="X153" i="17"/>
  <c r="X154" i="17"/>
  <c r="X155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3" i="17"/>
  <c r="W4" i="17"/>
  <c r="W5" i="17"/>
  <c r="W18" i="17"/>
  <c r="AA18" i="17" s="1"/>
  <c r="W19" i="17"/>
  <c r="W26" i="17"/>
  <c r="W40" i="17"/>
  <c r="W46" i="17"/>
  <c r="W47" i="17"/>
  <c r="W75" i="17"/>
  <c r="W82" i="17"/>
  <c r="W124" i="17"/>
  <c r="W131" i="17"/>
  <c r="W138" i="17"/>
  <c r="W144" i="17"/>
  <c r="W147" i="17"/>
  <c r="W149" i="17"/>
  <c r="W150" i="17"/>
  <c r="W151" i="17"/>
  <c r="W152" i="17"/>
  <c r="W153" i="17"/>
  <c r="W154" i="17"/>
  <c r="W155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3" i="17"/>
  <c r="O48" i="27" l="1"/>
  <c r="O23" i="27"/>
  <c r="O19" i="27"/>
  <c r="O10" i="27"/>
  <c r="O25" i="27"/>
  <c r="O18" i="27"/>
  <c r="O47" i="27"/>
  <c r="O11" i="27"/>
  <c r="O33" i="27"/>
  <c r="O43" i="27"/>
  <c r="O16" i="27"/>
  <c r="O21" i="27"/>
  <c r="O34" i="27"/>
  <c r="O36" i="27"/>
  <c r="O5" i="27"/>
  <c r="O42" i="27"/>
  <c r="O9" i="27"/>
  <c r="O40" i="27"/>
  <c r="O35" i="27"/>
  <c r="AB25" i="17"/>
  <c r="Z18" i="17"/>
  <c r="AB18" i="17"/>
  <c r="O7" i="27"/>
  <c r="O31" i="27"/>
  <c r="O4" i="27"/>
  <c r="O6" i="27"/>
  <c r="O8" i="27"/>
  <c r="O32" i="27"/>
  <c r="O17" i="27"/>
  <c r="O13" i="27"/>
  <c r="O28" i="27"/>
  <c r="O45" i="27"/>
  <c r="O24" i="27"/>
  <c r="O39" i="27"/>
  <c r="O53" i="27"/>
  <c r="O14" i="27"/>
  <c r="O26" i="27"/>
  <c r="O29" i="27"/>
  <c r="O46" i="27"/>
  <c r="O15" i="27"/>
  <c r="O22" i="27"/>
  <c r="O37" i="27"/>
  <c r="O50" i="27"/>
  <c r="O52" i="27"/>
  <c r="O12" i="27"/>
  <c r="O27" i="27"/>
  <c r="O44" i="27"/>
  <c r="O49" i="27"/>
  <c r="O20" i="27"/>
  <c r="O30" i="27"/>
  <c r="O41" i="27"/>
  <c r="O38" i="27"/>
  <c r="O51" i="27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32" i="28"/>
  <c r="A121" i="28"/>
  <c r="A122" i="28"/>
  <c r="A123" i="28"/>
  <c r="A124" i="28"/>
  <c r="A125" i="28"/>
  <c r="A126" i="28"/>
  <c r="A127" i="28"/>
  <c r="A128" i="28"/>
  <c r="A129" i="28"/>
  <c r="A130" i="28"/>
  <c r="A131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203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9" i="28"/>
  <c r="A204" i="28"/>
  <c r="A205" i="28"/>
  <c r="A206" i="28"/>
  <c r="A207" i="28"/>
  <c r="A208" i="28"/>
  <c r="A210" i="28"/>
  <c r="A211" i="28"/>
  <c r="A212" i="28"/>
  <c r="A213" i="28"/>
  <c r="A214" i="28"/>
  <c r="A215" i="28"/>
  <c r="A216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1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58" i="28"/>
  <c r="A59" i="28"/>
  <c r="A60" i="28"/>
  <c r="A2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388" i="28"/>
  <c r="A389" i="28"/>
  <c r="A390" i="28"/>
  <c r="A391" i="28"/>
  <c r="A392" i="28"/>
  <c r="A393" i="28"/>
  <c r="A394" i="28"/>
  <c r="A395" i="28"/>
  <c r="A396" i="28"/>
  <c r="A397" i="28"/>
  <c r="A398" i="28"/>
  <c r="A399" i="28"/>
  <c r="A400" i="28"/>
  <c r="A401" i="28"/>
  <c r="A402" i="28"/>
  <c r="A403" i="28"/>
  <c r="A404" i="28"/>
  <c r="A405" i="28"/>
  <c r="A406" i="28"/>
  <c r="A407" i="28"/>
  <c r="A408" i="28"/>
  <c r="A409" i="28"/>
  <c r="A410" i="28"/>
  <c r="A411" i="28"/>
  <c r="A412" i="28"/>
  <c r="A413" i="28"/>
  <c r="A414" i="28"/>
  <c r="A415" i="28"/>
  <c r="A416" i="28"/>
  <c r="A417" i="28"/>
  <c r="A418" i="28"/>
  <c r="A419" i="28"/>
  <c r="A420" i="28"/>
  <c r="A421" i="28"/>
  <c r="A422" i="28"/>
  <c r="A423" i="28"/>
  <c r="A424" i="28"/>
  <c r="A425" i="28"/>
  <c r="A426" i="28"/>
  <c r="A427" i="28"/>
  <c r="A428" i="28"/>
  <c r="A429" i="28"/>
  <c r="A430" i="28"/>
  <c r="A431" i="28"/>
  <c r="A432" i="28"/>
  <c r="A433" i="28"/>
  <c r="A434" i="28"/>
  <c r="A435" i="28"/>
  <c r="A436" i="28"/>
  <c r="A437" i="28"/>
  <c r="A438" i="28"/>
  <c r="A439" i="28"/>
  <c r="A440" i="28"/>
  <c r="A441" i="28"/>
  <c r="A442" i="28"/>
  <c r="A443" i="28"/>
  <c r="A444" i="28"/>
  <c r="A445" i="28"/>
  <c r="A446" i="28"/>
  <c r="A447" i="28"/>
  <c r="A448" i="28"/>
  <c r="A449" i="28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338" i="28"/>
  <c r="A339" i="28"/>
  <c r="A1487" i="28"/>
  <c r="A1488" i="28"/>
  <c r="A1489" i="28"/>
  <c r="A1490" i="28"/>
  <c r="A1491" i="28"/>
  <c r="A1505" i="28"/>
  <c r="A1506" i="28"/>
  <c r="A1512" i="28"/>
  <c r="A1513" i="28"/>
  <c r="A1514" i="28"/>
  <c r="A1515" i="28"/>
  <c r="A1517" i="28"/>
  <c r="A1518" i="28"/>
  <c r="A1519" i="28"/>
  <c r="A1520" i="28"/>
  <c r="A1523" i="28"/>
  <c r="A1536" i="28"/>
  <c r="A1545" i="28"/>
  <c r="A1546" i="28"/>
  <c r="A1548" i="28"/>
  <c r="A1549" i="28"/>
  <c r="A1556" i="28"/>
  <c r="A1557" i="28"/>
  <c r="A1558" i="28"/>
  <c r="A1559" i="28"/>
  <c r="A1560" i="28"/>
  <c r="A1561" i="28"/>
  <c r="A1564" i="28"/>
  <c r="A1565" i="28"/>
  <c r="A1578" i="28"/>
  <c r="A1579" i="28"/>
  <c r="A1580" i="28"/>
  <c r="A1581" i="28"/>
  <c r="A1582" i="28"/>
  <c r="A1583" i="28"/>
  <c r="A1584" i="28"/>
  <c r="A1585" i="28"/>
  <c r="A1586" i="28"/>
  <c r="A1587" i="28"/>
  <c r="A1590" i="28"/>
  <c r="A1591" i="28"/>
  <c r="A1603" i="28"/>
  <c r="A1610" i="28"/>
  <c r="A1611" i="28"/>
  <c r="A1613" i="28"/>
  <c r="A1614" i="28"/>
  <c r="A1620" i="28"/>
  <c r="A1621" i="28"/>
  <c r="A1622" i="28"/>
  <c r="A1623" i="28"/>
  <c r="A1624" i="28"/>
  <c r="A1625" i="28"/>
  <c r="A1626" i="28"/>
  <c r="A1627" i="28"/>
  <c r="A1628" i="28"/>
  <c r="A1629" i="28"/>
  <c r="A1630" i="28"/>
  <c r="A1631" i="28"/>
  <c r="A1632" i="28"/>
  <c r="A1633" i="28"/>
  <c r="A1634" i="28"/>
  <c r="A1635" i="28"/>
  <c r="A1636" i="28"/>
  <c r="A1637" i="28"/>
  <c r="A1638" i="28"/>
  <c r="A1645" i="28"/>
  <c r="A1646" i="28"/>
  <c r="A1647" i="28"/>
  <c r="A1649" i="28"/>
  <c r="A1651" i="28"/>
  <c r="A1652" i="28"/>
  <c r="A1653" i="28"/>
  <c r="A1656" i="28"/>
  <c r="A1657" i="28"/>
  <c r="A1658" i="28"/>
  <c r="A1659" i="28"/>
  <c r="A1663" i="28"/>
  <c r="A1664" i="28"/>
  <c r="A1665" i="28"/>
  <c r="A1666" i="28"/>
  <c r="A1667" i="28"/>
  <c r="A1668" i="28"/>
  <c r="A1669" i="28"/>
  <c r="A1670" i="28"/>
  <c r="A1671" i="28"/>
  <c r="A1672" i="28"/>
  <c r="A1673" i="28"/>
  <c r="A1674" i="28"/>
  <c r="A1675" i="28"/>
  <c r="A1676" i="28"/>
  <c r="A1677" i="28"/>
  <c r="A1678" i="28"/>
  <c r="A1679" i="28"/>
  <c r="A1680" i="28"/>
  <c r="A1681" i="28"/>
  <c r="A1682" i="28"/>
  <c r="A1683" i="28"/>
  <c r="A1684" i="28"/>
  <c r="A1685" i="28"/>
  <c r="A1686" i="28"/>
  <c r="A1687" i="28"/>
  <c r="A1688" i="28"/>
  <c r="A1689" i="28"/>
  <c r="A1690" i="28"/>
  <c r="A1691" i="28"/>
  <c r="A1692" i="28"/>
  <c r="A1693" i="28"/>
  <c r="A1696" i="28"/>
  <c r="A1697" i="28"/>
  <c r="A1698" i="28"/>
  <c r="A1699" i="28"/>
  <c r="A1703" i="28"/>
  <c r="A1704" i="28"/>
  <c r="A1706" i="28"/>
  <c r="A1707" i="28"/>
  <c r="A1708" i="28"/>
  <c r="A1709" i="28"/>
  <c r="A1710" i="28"/>
  <c r="A1711" i="28"/>
  <c r="A1712" i="28"/>
  <c r="A1714" i="28"/>
  <c r="A1718" i="28"/>
  <c r="A1719" i="28"/>
  <c r="A1720" i="28"/>
  <c r="A1722" i="28"/>
  <c r="A1727" i="28"/>
  <c r="A1728" i="28"/>
  <c r="A1729" i="28"/>
  <c r="A1732" i="28"/>
  <c r="A1733" i="28"/>
  <c r="A1737" i="28"/>
  <c r="A1738" i="28"/>
  <c r="A1739" i="28"/>
  <c r="A1745" i="28"/>
  <c r="A1773" i="28"/>
  <c r="A1774" i="28"/>
  <c r="A1777" i="28"/>
  <c r="A1788" i="28"/>
  <c r="A1492" i="28"/>
  <c r="A1493" i="28"/>
  <c r="A1494" i="28"/>
  <c r="A1495" i="28"/>
  <c r="A1497" i="28"/>
  <c r="A1498" i="28"/>
  <c r="A1499" i="28"/>
  <c r="A1500" i="28"/>
  <c r="A1501" i="28"/>
  <c r="A1502" i="28"/>
  <c r="A1503" i="28"/>
  <c r="A1504" i="28"/>
  <c r="A1507" i="28"/>
  <c r="A1509" i="28"/>
  <c r="A1524" i="28"/>
  <c r="A1525" i="28"/>
  <c r="A1528" i="28"/>
  <c r="A1529" i="28"/>
  <c r="A1530" i="28"/>
  <c r="A1531" i="28"/>
  <c r="A1532" i="28"/>
  <c r="A1533" i="28"/>
  <c r="A1535" i="28"/>
  <c r="A1537" i="28"/>
  <c r="A1538" i="28"/>
  <c r="A1539" i="28"/>
  <c r="A1540" i="28"/>
  <c r="A1541" i="28"/>
  <c r="A1542" i="28"/>
  <c r="A1547" i="28"/>
  <c r="A1550" i="28"/>
  <c r="A1551" i="28"/>
  <c r="A1552" i="28"/>
  <c r="A1553" i="28"/>
  <c r="A1563" i="28"/>
  <c r="A1570" i="28"/>
  <c r="A1571" i="28"/>
  <c r="A1572" i="28"/>
  <c r="A1573" i="28"/>
  <c r="A1574" i="28"/>
  <c r="A1575" i="28"/>
  <c r="A1576" i="28"/>
  <c r="A1577" i="28"/>
  <c r="A1589" i="28"/>
  <c r="A1593" i="28"/>
  <c r="A1594" i="28"/>
  <c r="A1595" i="28"/>
  <c r="A1596" i="28"/>
  <c r="A1597" i="28"/>
  <c r="A1598" i="28"/>
  <c r="A1599" i="28"/>
  <c r="A1600" i="28"/>
  <c r="A1601" i="28"/>
  <c r="A1604" i="28"/>
  <c r="A1605" i="28"/>
  <c r="A1606" i="28"/>
  <c r="A1607" i="28"/>
  <c r="A1608" i="28"/>
  <c r="A1609" i="28"/>
  <c r="A1648" i="28"/>
  <c r="A1654" i="28"/>
  <c r="A1655" i="28"/>
  <c r="A1661" i="28"/>
  <c r="A1662" i="28"/>
  <c r="A1694" i="28"/>
  <c r="A1695" i="28"/>
  <c r="A1705" i="28"/>
  <c r="A1713" i="28"/>
  <c r="A1715" i="28"/>
  <c r="A1717" i="28"/>
  <c r="A1725" i="28"/>
  <c r="A1730" i="28"/>
  <c r="A1731" i="28"/>
  <c r="A1734" i="28"/>
  <c r="A1735" i="28"/>
  <c r="A1736" i="28"/>
  <c r="A1740" i="28"/>
  <c r="A1741" i="28"/>
  <c r="A1742" i="28"/>
  <c r="A1743" i="28"/>
  <c r="A1744" i="28"/>
  <c r="A1746" i="28"/>
  <c r="A1747" i="28"/>
  <c r="A1748" i="28"/>
  <c r="A1749" i="28"/>
  <c r="A1751" i="28"/>
  <c r="A1752" i="28"/>
  <c r="A1753" i="28"/>
  <c r="A1754" i="28"/>
  <c r="A1755" i="28"/>
  <c r="A1756" i="28"/>
  <c r="A1757" i="28"/>
  <c r="A1758" i="28"/>
  <c r="A1759" i="28"/>
  <c r="A1760" i="28"/>
  <c r="A1761" i="28"/>
  <c r="A1762" i="28"/>
  <c r="A1763" i="28"/>
  <c r="A1764" i="28"/>
  <c r="A1765" i="28"/>
  <c r="A1766" i="28"/>
  <c r="A1767" i="28"/>
  <c r="A1772" i="28"/>
  <c r="A1775" i="28"/>
  <c r="A1778" i="28"/>
  <c r="A1779" i="28"/>
  <c r="A1780" i="28"/>
  <c r="A1781" i="28"/>
  <c r="A1782" i="28"/>
  <c r="A1783" i="28"/>
  <c r="A1784" i="28"/>
  <c r="A1785" i="28"/>
  <c r="A1786" i="28"/>
  <c r="A1787" i="28"/>
  <c r="A1789" i="28"/>
  <c r="A1790" i="28"/>
  <c r="A1791" i="28"/>
  <c r="A1793" i="28"/>
  <c r="A1796" i="28"/>
  <c r="A1800" i="28"/>
  <c r="A1802" i="28"/>
  <c r="A1803" i="28"/>
  <c r="A1804" i="28"/>
  <c r="A1805" i="28"/>
  <c r="A1807" i="28"/>
  <c r="A1904" i="28"/>
  <c r="A1776" i="28"/>
  <c r="A1797" i="28"/>
  <c r="A1526" i="28"/>
  <c r="A1527" i="28"/>
  <c r="A1768" i="28"/>
  <c r="A1769" i="28"/>
  <c r="A1770" i="28"/>
  <c r="A1771" i="28"/>
  <c r="A1792" i="28"/>
  <c r="A1798" i="28"/>
  <c r="A1799" i="28"/>
  <c r="A1516" i="28"/>
  <c r="A1521" i="28"/>
  <c r="A1522" i="28"/>
  <c r="A1543" i="28"/>
  <c r="A1544" i="28"/>
  <c r="A1554" i="28"/>
  <c r="A1562" i="28"/>
  <c r="A1592" i="28"/>
  <c r="A1612" i="28"/>
  <c r="A1700" i="28"/>
  <c r="A1701" i="28"/>
  <c r="A1702" i="28"/>
  <c r="A1716" i="28"/>
  <c r="A1721" i="28"/>
  <c r="A1724" i="28"/>
  <c r="A1726" i="28"/>
  <c r="A1795" i="28"/>
  <c r="A1801" i="28"/>
  <c r="A1566" i="28"/>
  <c r="A1567" i="28"/>
  <c r="A1568" i="28"/>
  <c r="A1569" i="28"/>
  <c r="A1588" i="28"/>
  <c r="A1602" i="28"/>
  <c r="A1615" i="28"/>
  <c r="A1616" i="28"/>
  <c r="A1617" i="28"/>
  <c r="A1618" i="28"/>
  <c r="A1619" i="28"/>
  <c r="A1650" i="28"/>
  <c r="A1723" i="28"/>
  <c r="A1794" i="28"/>
  <c r="A1496" i="28"/>
  <c r="A1508" i="28"/>
  <c r="A1510" i="28"/>
  <c r="A1511" i="28"/>
  <c r="A1534" i="28"/>
  <c r="A1555" i="28"/>
  <c r="A1639" i="28"/>
  <c r="A1640" i="28"/>
  <c r="A1641" i="28"/>
  <c r="A1642" i="28"/>
  <c r="A1643" i="28"/>
  <c r="A1644" i="28"/>
  <c r="A1660" i="28"/>
  <c r="A1750" i="28"/>
  <c r="A1806" i="28"/>
  <c r="A462" i="28"/>
  <c r="A463" i="28"/>
  <c r="A464" i="28"/>
  <c r="A465" i="28"/>
  <c r="A466" i="28"/>
  <c r="A467" i="28"/>
  <c r="A468" i="28"/>
  <c r="A469" i="28"/>
  <c r="A470" i="28"/>
  <c r="A471" i="28"/>
  <c r="A472" i="28"/>
  <c r="A473" i="28"/>
  <c r="A474" i="28"/>
  <c r="A475" i="28"/>
  <c r="A476" i="28"/>
  <c r="A477" i="28"/>
  <c r="A478" i="28"/>
  <c r="A479" i="28"/>
  <c r="A480" i="28"/>
  <c r="A481" i="28"/>
  <c r="A482" i="28"/>
  <c r="A483" i="28"/>
  <c r="A484" i="28"/>
  <c r="A485" i="28"/>
  <c r="A486" i="28"/>
  <c r="A487" i="28"/>
  <c r="A488" i="28"/>
  <c r="A489" i="28"/>
  <c r="A490" i="28"/>
  <c r="A491" i="28"/>
  <c r="A492" i="28"/>
  <c r="A493" i="28"/>
  <c r="A494" i="28"/>
  <c r="A495" i="28"/>
  <c r="A496" i="28"/>
  <c r="A497" i="28"/>
  <c r="A498" i="28"/>
  <c r="A499" i="28"/>
  <c r="A500" i="28"/>
  <c r="A501" i="28"/>
  <c r="A502" i="28"/>
  <c r="A503" i="28"/>
  <c r="A504" i="28"/>
  <c r="A505" i="28"/>
  <c r="A506" i="28"/>
  <c r="A507" i="28"/>
  <c r="A508" i="28"/>
  <c r="A509" i="28"/>
  <c r="A510" i="28"/>
  <c r="A511" i="28"/>
  <c r="A512" i="28"/>
  <c r="A513" i="28"/>
  <c r="A514" i="28"/>
  <c r="A515" i="28"/>
  <c r="A516" i="28"/>
  <c r="A517" i="28"/>
  <c r="A518" i="28"/>
  <c r="A519" i="28"/>
  <c r="A520" i="28"/>
  <c r="A521" i="28"/>
  <c r="A522" i="28"/>
  <c r="A523" i="28"/>
  <c r="A524" i="28"/>
  <c r="A525" i="28"/>
  <c r="A526" i="28"/>
  <c r="A527" i="28"/>
  <c r="A528" i="28"/>
  <c r="A529" i="28"/>
  <c r="A530" i="28"/>
  <c r="A531" i="28"/>
  <c r="A532" i="28"/>
  <c r="A533" i="28"/>
  <c r="A534" i="28"/>
  <c r="A535" i="28"/>
  <c r="A536" i="28"/>
  <c r="A537" i="28"/>
  <c r="A538" i="28"/>
  <c r="A539" i="28"/>
  <c r="A540" i="28"/>
  <c r="A541" i="28"/>
  <c r="A542" i="28"/>
  <c r="A543" i="28"/>
  <c r="A544" i="28"/>
  <c r="A545" i="28"/>
  <c r="A546" i="28"/>
  <c r="A547" i="28"/>
  <c r="A548" i="28"/>
  <c r="A549" i="28"/>
  <c r="A550" i="28"/>
  <c r="A551" i="28"/>
  <c r="A552" i="28"/>
  <c r="A553" i="28"/>
  <c r="A554" i="28"/>
  <c r="A555" i="28"/>
  <c r="A556" i="28"/>
  <c r="A557" i="28"/>
  <c r="A558" i="28"/>
  <c r="A559" i="28"/>
  <c r="A560" i="28"/>
  <c r="A561" i="28"/>
  <c r="A562" i="28"/>
  <c r="A563" i="28"/>
  <c r="A564" i="28"/>
  <c r="A565" i="28"/>
  <c r="A566" i="28"/>
  <c r="A567" i="28"/>
  <c r="A568" i="28"/>
  <c r="A569" i="28"/>
  <c r="A570" i="28"/>
  <c r="A571" i="28"/>
  <c r="A572" i="28"/>
  <c r="A573" i="28"/>
  <c r="A574" i="28"/>
  <c r="A575" i="28"/>
  <c r="A576" i="28"/>
  <c r="A577" i="28"/>
  <c r="A578" i="28"/>
  <c r="A579" i="28"/>
  <c r="A580" i="28"/>
  <c r="A581" i="28"/>
  <c r="A582" i="28"/>
  <c r="A583" i="28"/>
  <c r="A584" i="28"/>
  <c r="A585" i="28"/>
  <c r="A586" i="28"/>
  <c r="A587" i="28"/>
  <c r="A588" i="28"/>
  <c r="A589" i="28"/>
  <c r="A590" i="28"/>
  <c r="A591" i="28"/>
  <c r="A592" i="28"/>
  <c r="A593" i="28"/>
  <c r="A594" i="28"/>
  <c r="A595" i="28"/>
  <c r="A596" i="28"/>
  <c r="A597" i="28"/>
  <c r="A598" i="28"/>
  <c r="A599" i="28"/>
  <c r="A1484" i="28"/>
  <c r="A600" i="28"/>
  <c r="A601" i="28"/>
  <c r="A602" i="28"/>
  <c r="A603" i="28"/>
  <c r="A604" i="28"/>
  <c r="A605" i="28"/>
  <c r="A606" i="28"/>
  <c r="A607" i="28"/>
  <c r="A608" i="28"/>
  <c r="A609" i="28"/>
  <c r="A610" i="28"/>
  <c r="A611" i="28"/>
  <c r="A612" i="28"/>
  <c r="A613" i="28"/>
  <c r="A614" i="28"/>
  <c r="A615" i="28"/>
  <c r="A616" i="28"/>
  <c r="A617" i="28"/>
  <c r="A618" i="28"/>
  <c r="A619" i="28"/>
  <c r="A620" i="28"/>
  <c r="A621" i="28"/>
  <c r="A622" i="28"/>
  <c r="A623" i="28"/>
  <c r="A624" i="28"/>
  <c r="A625" i="28"/>
  <c r="A626" i="28"/>
  <c r="A627" i="28"/>
  <c r="A628" i="28"/>
  <c r="A629" i="28"/>
  <c r="A630" i="28"/>
  <c r="A631" i="28"/>
  <c r="A632" i="28"/>
  <c r="A633" i="28"/>
  <c r="A634" i="28"/>
  <c r="A635" i="28"/>
  <c r="A636" i="28"/>
  <c r="A637" i="28"/>
  <c r="A638" i="28"/>
  <c r="A639" i="28"/>
  <c r="A640" i="28"/>
  <c r="A641" i="28"/>
  <c r="A642" i="28"/>
  <c r="A643" i="28"/>
  <c r="A644" i="28"/>
  <c r="A645" i="28"/>
  <c r="A646" i="28"/>
  <c r="A647" i="28"/>
  <c r="A648" i="28"/>
  <c r="A649" i="28"/>
  <c r="A650" i="28"/>
  <c r="A651" i="28"/>
  <c r="A652" i="28"/>
  <c r="A653" i="28"/>
  <c r="A654" i="28"/>
  <c r="A655" i="28"/>
  <c r="A656" i="28"/>
  <c r="A657" i="28"/>
  <c r="A658" i="28"/>
  <c r="A659" i="28"/>
  <c r="A660" i="28"/>
  <c r="A661" i="28"/>
  <c r="A1903" i="28"/>
  <c r="A662" i="28"/>
  <c r="A663" i="28"/>
  <c r="A664" i="28"/>
  <c r="A665" i="28"/>
  <c r="A666" i="28"/>
  <c r="A667" i="28"/>
  <c r="A668" i="28"/>
  <c r="A669" i="28"/>
  <c r="A670" i="28"/>
  <c r="A671" i="28"/>
  <c r="A672" i="28"/>
  <c r="A673" i="28"/>
  <c r="A674" i="28"/>
  <c r="A675" i="28"/>
  <c r="A676" i="28"/>
  <c r="A677" i="28"/>
  <c r="A678" i="28"/>
  <c r="A679" i="28"/>
  <c r="A680" i="28"/>
  <c r="A681" i="28"/>
  <c r="A682" i="28"/>
  <c r="A683" i="28"/>
  <c r="A684" i="28"/>
  <c r="A685" i="28"/>
  <c r="A686" i="28"/>
  <c r="A687" i="28"/>
  <c r="A688" i="28"/>
  <c r="A689" i="28"/>
  <c r="A690" i="28"/>
  <c r="A691" i="28"/>
  <c r="A692" i="28"/>
  <c r="A693" i="28"/>
  <c r="A694" i="28"/>
  <c r="A695" i="28"/>
  <c r="A696" i="28"/>
  <c r="A697" i="28"/>
  <c r="A698" i="28"/>
  <c r="A699" i="28"/>
  <c r="A700" i="28"/>
  <c r="A701" i="28"/>
  <c r="A702" i="28"/>
  <c r="A703" i="28"/>
  <c r="A704" i="28"/>
  <c r="A705" i="28"/>
  <c r="A706" i="28"/>
  <c r="A707" i="28"/>
  <c r="A708" i="28"/>
  <c r="A709" i="28"/>
  <c r="A710" i="28"/>
  <c r="A711" i="28"/>
  <c r="A712" i="28"/>
  <c r="A713" i="28"/>
  <c r="A714" i="28"/>
  <c r="A715" i="28"/>
  <c r="A716" i="28"/>
  <c r="A717" i="28"/>
  <c r="A718" i="28"/>
  <c r="A719" i="28"/>
  <c r="A720" i="28"/>
  <c r="A721" i="28"/>
  <c r="A722" i="28"/>
  <c r="A723" i="28"/>
  <c r="A724" i="28"/>
  <c r="A725" i="28"/>
  <c r="A726" i="28"/>
  <c r="A727" i="28"/>
  <c r="A728" i="28"/>
  <c r="A729" i="28"/>
  <c r="A730" i="28"/>
  <c r="A731" i="28"/>
  <c r="A732" i="28"/>
  <c r="A733" i="28"/>
  <c r="A734" i="28"/>
  <c r="A735" i="28"/>
  <c r="A736" i="28"/>
  <c r="A737" i="28"/>
  <c r="A738" i="28"/>
  <c r="A739" i="28"/>
  <c r="A740" i="28"/>
  <c r="A741" i="28"/>
  <c r="A742" i="28"/>
  <c r="A743" i="28"/>
  <c r="A744" i="28"/>
  <c r="A745" i="28"/>
  <c r="A746" i="28"/>
  <c r="A747" i="28"/>
  <c r="A748" i="28"/>
  <c r="A749" i="28"/>
  <c r="A750" i="28"/>
  <c r="A751" i="28"/>
  <c r="A752" i="28"/>
  <c r="A753" i="28"/>
  <c r="A754" i="28"/>
  <c r="A755" i="28"/>
  <c r="A756" i="28"/>
  <c r="A757" i="28"/>
  <c r="A758" i="28"/>
  <c r="A759" i="28"/>
  <c r="A760" i="28"/>
  <c r="A761" i="28"/>
  <c r="A762" i="28"/>
  <c r="A763" i="28"/>
  <c r="A764" i="28"/>
  <c r="A765" i="28"/>
  <c r="A766" i="28"/>
  <c r="A767" i="28"/>
  <c r="A768" i="28"/>
  <c r="A769" i="28"/>
  <c r="A770" i="28"/>
  <c r="A771" i="28"/>
  <c r="A772" i="28"/>
  <c r="A773" i="28"/>
  <c r="A774" i="28"/>
  <c r="A775" i="28"/>
  <c r="A776" i="28"/>
  <c r="A777" i="28"/>
  <c r="A778" i="28"/>
  <c r="A779" i="28"/>
  <c r="A780" i="28"/>
  <c r="A781" i="28"/>
  <c r="A782" i="28"/>
  <c r="A783" i="28"/>
  <c r="A784" i="28"/>
  <c r="A785" i="28"/>
  <c r="A786" i="28"/>
  <c r="A787" i="28"/>
  <c r="A788" i="28"/>
  <c r="A789" i="28"/>
  <c r="A790" i="28"/>
  <c r="A791" i="28"/>
  <c r="A792" i="28"/>
  <c r="A793" i="28"/>
  <c r="A794" i="28"/>
  <c r="A795" i="28"/>
  <c r="A796" i="28"/>
  <c r="A797" i="28"/>
  <c r="A798" i="28"/>
  <c r="A799" i="28"/>
  <c r="A800" i="28"/>
  <c r="A801" i="28"/>
  <c r="A802" i="28"/>
  <c r="A803" i="28"/>
  <c r="A804" i="28"/>
  <c r="A805" i="28"/>
  <c r="A806" i="28"/>
  <c r="A807" i="28"/>
  <c r="A808" i="28"/>
  <c r="A809" i="28"/>
  <c r="A810" i="28"/>
  <c r="A811" i="28"/>
  <c r="A812" i="28"/>
  <c r="A813" i="28"/>
  <c r="A814" i="28"/>
  <c r="A815" i="28"/>
  <c r="A816" i="28"/>
  <c r="A817" i="28"/>
  <c r="A818" i="28"/>
  <c r="A819" i="28"/>
  <c r="A820" i="28"/>
  <c r="A821" i="28"/>
  <c r="A822" i="28"/>
  <c r="A823" i="28"/>
  <c r="A824" i="28"/>
  <c r="A825" i="28"/>
  <c r="A826" i="28"/>
  <c r="A827" i="28"/>
  <c r="A828" i="28"/>
  <c r="A829" i="28"/>
  <c r="A830" i="28"/>
  <c r="A831" i="28"/>
  <c r="A832" i="28"/>
  <c r="A833" i="28"/>
  <c r="A834" i="28"/>
  <c r="A835" i="28"/>
  <c r="A836" i="28"/>
  <c r="A837" i="28"/>
  <c r="A838" i="28"/>
  <c r="A839" i="28"/>
  <c r="A840" i="28"/>
  <c r="A841" i="28"/>
  <c r="A842" i="28"/>
  <c r="A843" i="28"/>
  <c r="A844" i="28"/>
  <c r="A845" i="28"/>
  <c r="A846" i="28"/>
  <c r="A847" i="28"/>
  <c r="A848" i="28"/>
  <c r="A849" i="28"/>
  <c r="A850" i="28"/>
  <c r="A851" i="28"/>
  <c r="A852" i="28"/>
  <c r="A853" i="28"/>
  <c r="A854" i="28"/>
  <c r="A855" i="28"/>
  <c r="A856" i="28"/>
  <c r="A857" i="28"/>
  <c r="A858" i="28"/>
  <c r="A859" i="28"/>
  <c r="A860" i="28"/>
  <c r="A861" i="28"/>
  <c r="A862" i="28"/>
  <c r="A863" i="28"/>
  <c r="A864" i="28"/>
  <c r="A865" i="28"/>
  <c r="A866" i="28"/>
  <c r="A867" i="28"/>
  <c r="A868" i="28"/>
  <c r="A869" i="28"/>
  <c r="A870" i="28"/>
  <c r="A871" i="28"/>
  <c r="A872" i="28"/>
  <c r="A873" i="28"/>
  <c r="A874" i="28"/>
  <c r="A875" i="28"/>
  <c r="A876" i="28"/>
  <c r="A877" i="28"/>
  <c r="A878" i="28"/>
  <c r="A879" i="28"/>
  <c r="A880" i="28"/>
  <c r="A881" i="28"/>
  <c r="A882" i="28"/>
  <c r="A883" i="28"/>
  <c r="A884" i="28"/>
  <c r="A885" i="28"/>
  <c r="A886" i="28"/>
  <c r="A887" i="28"/>
  <c r="A888" i="28"/>
  <c r="A889" i="28"/>
  <c r="A890" i="28"/>
  <c r="A891" i="28"/>
  <c r="A892" i="28"/>
  <c r="A893" i="28"/>
  <c r="A894" i="28"/>
  <c r="A895" i="28"/>
  <c r="A896" i="28"/>
  <c r="A897" i="28"/>
  <c r="A898" i="28"/>
  <c r="A899" i="28"/>
  <c r="A900" i="28"/>
  <c r="A901" i="28"/>
  <c r="A902" i="28"/>
  <c r="A903" i="28"/>
  <c r="A904" i="28"/>
  <c r="A905" i="28"/>
  <c r="A906" i="28"/>
  <c r="A907" i="28"/>
  <c r="A908" i="28"/>
  <c r="A909" i="28"/>
  <c r="A910" i="28"/>
  <c r="A911" i="28"/>
  <c r="A912" i="28"/>
  <c r="A913" i="28"/>
  <c r="A914" i="28"/>
  <c r="A915" i="28"/>
  <c r="A916" i="28"/>
  <c r="A917" i="28"/>
  <c r="A918" i="28"/>
  <c r="A919" i="28"/>
  <c r="A920" i="28"/>
  <c r="A921" i="28"/>
  <c r="A922" i="28"/>
  <c r="A923" i="28"/>
  <c r="A924" i="28"/>
  <c r="A925" i="28"/>
  <c r="A926" i="28"/>
  <c r="A927" i="28"/>
  <c r="A928" i="28"/>
  <c r="A929" i="28"/>
  <c r="A930" i="28"/>
  <c r="A931" i="28"/>
  <c r="A932" i="28"/>
  <c r="A933" i="28"/>
  <c r="A934" i="28"/>
  <c r="A935" i="28"/>
  <c r="A936" i="28"/>
  <c r="A937" i="28"/>
  <c r="A938" i="28"/>
  <c r="A939" i="28"/>
  <c r="A940" i="28"/>
  <c r="A941" i="28"/>
  <c r="A942" i="28"/>
  <c r="A943" i="28"/>
  <c r="A944" i="28"/>
  <c r="A945" i="28"/>
  <c r="A946" i="28"/>
  <c r="A947" i="28"/>
  <c r="A948" i="28"/>
  <c r="A949" i="28"/>
  <c r="A950" i="28"/>
  <c r="A951" i="28"/>
  <c r="A952" i="28"/>
  <c r="A953" i="28"/>
  <c r="A954" i="28"/>
  <c r="A955" i="28"/>
  <c r="A956" i="28"/>
  <c r="A957" i="28"/>
  <c r="A958" i="28"/>
  <c r="A959" i="28"/>
  <c r="A960" i="28"/>
  <c r="A961" i="28"/>
  <c r="A962" i="28"/>
  <c r="A963" i="28"/>
  <c r="A964" i="28"/>
  <c r="A965" i="28"/>
  <c r="A966" i="28"/>
  <c r="A967" i="28"/>
  <c r="A968" i="28"/>
  <c r="A969" i="28"/>
  <c r="A970" i="28"/>
  <c r="A971" i="28"/>
  <c r="A972" i="28"/>
  <c r="A973" i="28"/>
  <c r="A974" i="28"/>
  <c r="A975" i="28"/>
  <c r="A976" i="28"/>
  <c r="A977" i="28"/>
  <c r="A978" i="28"/>
  <c r="A979" i="28"/>
  <c r="A980" i="28"/>
  <c r="A981" i="28"/>
  <c r="A982" i="28"/>
  <c r="A983" i="28"/>
  <c r="A984" i="28"/>
  <c r="A985" i="28"/>
  <c r="A986" i="28"/>
  <c r="A987" i="28"/>
  <c r="A988" i="28"/>
  <c r="A989" i="28"/>
  <c r="A990" i="28"/>
  <c r="A991" i="28"/>
  <c r="A992" i="28"/>
  <c r="A993" i="28"/>
  <c r="A994" i="28"/>
  <c r="A995" i="28"/>
  <c r="A996" i="28"/>
  <c r="A997" i="28"/>
  <c r="A998" i="28"/>
  <c r="A999" i="28"/>
  <c r="A1000" i="28"/>
  <c r="A1001" i="28"/>
  <c r="A1002" i="28"/>
  <c r="A1003" i="28"/>
  <c r="A1004" i="28"/>
  <c r="A1005" i="28"/>
  <c r="A1006" i="28"/>
  <c r="A1007" i="28"/>
  <c r="A1008" i="28"/>
  <c r="A1009" i="28"/>
  <c r="A1010" i="28"/>
  <c r="A1011" i="28"/>
  <c r="A1012" i="28"/>
  <c r="A1013" i="28"/>
  <c r="A1014" i="28"/>
  <c r="A1015" i="28"/>
  <c r="A1016" i="28"/>
  <c r="A1017" i="28"/>
  <c r="A1018" i="28"/>
  <c r="A1019" i="28"/>
  <c r="A1020" i="28"/>
  <c r="A1021" i="28"/>
  <c r="A1022" i="28"/>
  <c r="A1023" i="28"/>
  <c r="A1024" i="28"/>
  <c r="A1025" i="28"/>
  <c r="A1026" i="28"/>
  <c r="A1027" i="28"/>
  <c r="A1028" i="28"/>
  <c r="A1029" i="28"/>
  <c r="A1030" i="28"/>
  <c r="A1031" i="28"/>
  <c r="A1032" i="28"/>
  <c r="A1033" i="28"/>
  <c r="A1034" i="28"/>
  <c r="A1035" i="28"/>
  <c r="A1036" i="28"/>
  <c r="A1037" i="28"/>
  <c r="A1038" i="28"/>
  <c r="A1039" i="28"/>
  <c r="A1040" i="28"/>
  <c r="A1041" i="28"/>
  <c r="A1042" i="28"/>
  <c r="A1043" i="28"/>
  <c r="A1044" i="28"/>
  <c r="A1045" i="28"/>
  <c r="A1046" i="28"/>
  <c r="A1047" i="28"/>
  <c r="A1048" i="28"/>
  <c r="A1049" i="28"/>
  <c r="A1050" i="28"/>
  <c r="A1051" i="28"/>
  <c r="A1052" i="28"/>
  <c r="A1053" i="28"/>
  <c r="A1054" i="28"/>
  <c r="A1055" i="28"/>
  <c r="A1056" i="28"/>
  <c r="A1057" i="28"/>
  <c r="A1058" i="28"/>
  <c r="A1059" i="28"/>
  <c r="A1060" i="28"/>
  <c r="A1061" i="28"/>
  <c r="A1062" i="28"/>
  <c r="A1063" i="28"/>
  <c r="A1064" i="28"/>
  <c r="A1065" i="28"/>
  <c r="A1066" i="28"/>
  <c r="A1067" i="28"/>
  <c r="A1068" i="28"/>
  <c r="A1069" i="28"/>
  <c r="A1070" i="28"/>
  <c r="A1071" i="28"/>
  <c r="A1072" i="28"/>
  <c r="A1073" i="28"/>
  <c r="A1074" i="28"/>
  <c r="A1075" i="28"/>
  <c r="A1076" i="28"/>
  <c r="A1077" i="28"/>
  <c r="A1078" i="28"/>
  <c r="A1079" i="28"/>
  <c r="A1080" i="28"/>
  <c r="A1081" i="28"/>
  <c r="A1082" i="28"/>
  <c r="A1083" i="28"/>
  <c r="A1084" i="28"/>
  <c r="A1085" i="28"/>
  <c r="A1086" i="28"/>
  <c r="A1087" i="28"/>
  <c r="A1088" i="28"/>
  <c r="A1089" i="28"/>
  <c r="A1090" i="28"/>
  <c r="A1091" i="28"/>
  <c r="A1092" i="28"/>
  <c r="A1093" i="28"/>
  <c r="A1094" i="28"/>
  <c r="A1095" i="28"/>
  <c r="A1096" i="28"/>
  <c r="A1097" i="28"/>
  <c r="A1098" i="28"/>
  <c r="A1099" i="28"/>
  <c r="A1100" i="28"/>
  <c r="A1101" i="28"/>
  <c r="A1102" i="28"/>
  <c r="A1103" i="28"/>
  <c r="A1104" i="28"/>
  <c r="A1105" i="28"/>
  <c r="A1106" i="28"/>
  <c r="A1107" i="28"/>
  <c r="A1108" i="28"/>
  <c r="A1109" i="28"/>
  <c r="A1110" i="28"/>
  <c r="A1111" i="28"/>
  <c r="A1112" i="28"/>
  <c r="A1113" i="28"/>
  <c r="A1114" i="28"/>
  <c r="A1115" i="28"/>
  <c r="A1116" i="28"/>
  <c r="A1117" i="28"/>
  <c r="A1118" i="28"/>
  <c r="A1119" i="28"/>
  <c r="A1120" i="28"/>
  <c r="A1121" i="28"/>
  <c r="A1122" i="28"/>
  <c r="A1123" i="28"/>
  <c r="A1124" i="28"/>
  <c r="A1125" i="28"/>
  <c r="A1126" i="28"/>
  <c r="A1127" i="28"/>
  <c r="A1128" i="28"/>
  <c r="A1129" i="28"/>
  <c r="A1130" i="28"/>
  <c r="A1131" i="28"/>
  <c r="A1132" i="28"/>
  <c r="A1133" i="28"/>
  <c r="A1134" i="28"/>
  <c r="A1135" i="28"/>
  <c r="A1136" i="28"/>
  <c r="A1137" i="28"/>
  <c r="A1138" i="28"/>
  <c r="A1139" i="28"/>
  <c r="A1140" i="28"/>
  <c r="A1141" i="28"/>
  <c r="A1142" i="28"/>
  <c r="A1143" i="28"/>
  <c r="A1144" i="28"/>
  <c r="A1145" i="28"/>
  <c r="A1146" i="28"/>
  <c r="A1147" i="28"/>
  <c r="A1148" i="28"/>
  <c r="A1149" i="28"/>
  <c r="A1150" i="28"/>
  <c r="A1151" i="28"/>
  <c r="A1152" i="28"/>
  <c r="A1153" i="28"/>
  <c r="A1154" i="28"/>
  <c r="A1155" i="28"/>
  <c r="A1156" i="28"/>
  <c r="A1157" i="28"/>
  <c r="A1158" i="28"/>
  <c r="A1159" i="28"/>
  <c r="A1160" i="28"/>
  <c r="A1161" i="28"/>
  <c r="A1162" i="28"/>
  <c r="A1163" i="28"/>
  <c r="A1164" i="28"/>
  <c r="A1165" i="28"/>
  <c r="A1166" i="28"/>
  <c r="A1167" i="28"/>
  <c r="A1168" i="28"/>
  <c r="A1169" i="28"/>
  <c r="A1170" i="28"/>
  <c r="A1171" i="28"/>
  <c r="A1172" i="28"/>
  <c r="A1173" i="28"/>
  <c r="A1174" i="28"/>
  <c r="A1175" i="28"/>
  <c r="A1176" i="28"/>
  <c r="A1177" i="28"/>
  <c r="A1178" i="28"/>
  <c r="A1179" i="28"/>
  <c r="A1180" i="28"/>
  <c r="A1181" i="28"/>
  <c r="A1182" i="28"/>
  <c r="A1905" i="28"/>
  <c r="A1183" i="28"/>
  <c r="A1184" i="28"/>
  <c r="A1185" i="28"/>
  <c r="A1186" i="28"/>
  <c r="A1187" i="28"/>
  <c r="A1188" i="28"/>
  <c r="A1189" i="28"/>
  <c r="A1190" i="28"/>
  <c r="A1191" i="28"/>
  <c r="A1192" i="28"/>
  <c r="A1193" i="28"/>
  <c r="A1194" i="28"/>
  <c r="A1195" i="28"/>
  <c r="A1196" i="28"/>
  <c r="A1197" i="28"/>
  <c r="A1198" i="28"/>
  <c r="A1199" i="28"/>
  <c r="A1200" i="28"/>
  <c r="A1201" i="28"/>
  <c r="A1202" i="28"/>
  <c r="A1203" i="28"/>
  <c r="A1204" i="28"/>
  <c r="A1205" i="28"/>
  <c r="A1206" i="28"/>
  <c r="A1207" i="28"/>
  <c r="A1208" i="28"/>
  <c r="A1209" i="28"/>
  <c r="A1210" i="28"/>
  <c r="A1211" i="28"/>
  <c r="A1212" i="28"/>
  <c r="A1213" i="28"/>
  <c r="A1214" i="28"/>
  <c r="A1215" i="28"/>
  <c r="A1216" i="28"/>
  <c r="A1217" i="28"/>
  <c r="A1218" i="28"/>
  <c r="A1219" i="28"/>
  <c r="A1220" i="28"/>
  <c r="A1221" i="28"/>
  <c r="A1222" i="28"/>
  <c r="A1223" i="28"/>
  <c r="A1224" i="28"/>
  <c r="A1225" i="28"/>
  <c r="A1226" i="28"/>
  <c r="A1227" i="28"/>
  <c r="A1228" i="28"/>
  <c r="A1229" i="28"/>
  <c r="A1230" i="28"/>
  <c r="A1231" i="28"/>
  <c r="A1232" i="28"/>
  <c r="A1233" i="28"/>
  <c r="A1234" i="28"/>
  <c r="A1235" i="28"/>
  <c r="A1236" i="28"/>
  <c r="A1237" i="28"/>
  <c r="A1238" i="28"/>
  <c r="A1239" i="28"/>
  <c r="A1240" i="28"/>
  <c r="A1241" i="28"/>
  <c r="A1242" i="28"/>
  <c r="A1243" i="28"/>
  <c r="A1244" i="28"/>
  <c r="A1245" i="28"/>
  <c r="A1246" i="28"/>
  <c r="A1247" i="28"/>
  <c r="A1248" i="28"/>
  <c r="A1249" i="28"/>
  <c r="A1250" i="28"/>
  <c r="A1251" i="28"/>
  <c r="A1252" i="28"/>
  <c r="A1253" i="28"/>
  <c r="A1254" i="28"/>
  <c r="A1255" i="28"/>
  <c r="A1256" i="28"/>
  <c r="A1257" i="28"/>
  <c r="A1258" i="28"/>
  <c r="A1259" i="28"/>
  <c r="A1260" i="28"/>
  <c r="A1261" i="28"/>
  <c r="A1262" i="28"/>
  <c r="A1263" i="28"/>
  <c r="A1264" i="28"/>
  <c r="A1265" i="28"/>
  <c r="A1266" i="28"/>
  <c r="A1267" i="28"/>
  <c r="A1268" i="28"/>
  <c r="A1269" i="28"/>
  <c r="A1270" i="28"/>
  <c r="A1271" i="28"/>
  <c r="A1272" i="28"/>
  <c r="A1273" i="28"/>
  <c r="A1274" i="28"/>
  <c r="A1275" i="28"/>
  <c r="A1276" i="28"/>
  <c r="A1277" i="28"/>
  <c r="A1278" i="28"/>
  <c r="A1279" i="28"/>
  <c r="A1280" i="28"/>
  <c r="A1281" i="28"/>
  <c r="A1282" i="28"/>
  <c r="A1283" i="28"/>
  <c r="A1284" i="28"/>
  <c r="A1285" i="28"/>
  <c r="A1286" i="28"/>
  <c r="A1287" i="28"/>
  <c r="A1288" i="28"/>
  <c r="A1289" i="28"/>
  <c r="A1290" i="28"/>
  <c r="A1291" i="28"/>
  <c r="A1292" i="28"/>
  <c r="A1293" i="28"/>
  <c r="A1294" i="28"/>
  <c r="A1295" i="28"/>
  <c r="A1296" i="28"/>
  <c r="A1297" i="28"/>
  <c r="A1298" i="28"/>
  <c r="A1299" i="28"/>
  <c r="A1300" i="28"/>
  <c r="A1301" i="28"/>
  <c r="A1302" i="28"/>
  <c r="A1303" i="28"/>
  <c r="A1304" i="28"/>
  <c r="A1305" i="28"/>
  <c r="A1306" i="28"/>
  <c r="A1307" i="28"/>
  <c r="A1308" i="28"/>
  <c r="A1309" i="28"/>
  <c r="A1310" i="28"/>
  <c r="A1311" i="28"/>
  <c r="A1312" i="28"/>
  <c r="A1313" i="28"/>
  <c r="A1314" i="28"/>
  <c r="A1315" i="28"/>
  <c r="A1316" i="28"/>
  <c r="A1317" i="28"/>
  <c r="A1318" i="28"/>
  <c r="A1319" i="28"/>
  <c r="A1320" i="28"/>
  <c r="A1321" i="28"/>
  <c r="A1322" i="28"/>
  <c r="A1323" i="28"/>
  <c r="A1324" i="28"/>
  <c r="A1325" i="28"/>
  <c r="A1326" i="28"/>
  <c r="A1327" i="28"/>
  <c r="A1328" i="28"/>
  <c r="A1329" i="28"/>
  <c r="A1330" i="28"/>
  <c r="A1331" i="28"/>
  <c r="A1332" i="28"/>
  <c r="A1333" i="28"/>
  <c r="A1334" i="28"/>
  <c r="A1335" i="28"/>
  <c r="A1336" i="28"/>
  <c r="A1337" i="28"/>
  <c r="A1338" i="28"/>
  <c r="A1339" i="28"/>
  <c r="A1340" i="28"/>
  <c r="A1341" i="28"/>
  <c r="A1342" i="28"/>
  <c r="A1343" i="28"/>
  <c r="A1344" i="28"/>
  <c r="A1345" i="28"/>
  <c r="A1346" i="28"/>
  <c r="A1347" i="28"/>
  <c r="A1348" i="28"/>
  <c r="A1349" i="28"/>
  <c r="A1350" i="28"/>
  <c r="A1351" i="28"/>
  <c r="A1352" i="28"/>
  <c r="A1353" i="28"/>
  <c r="A1354" i="28"/>
  <c r="A1355" i="28"/>
  <c r="A1356" i="28"/>
  <c r="A1357" i="28"/>
  <c r="A1358" i="28"/>
  <c r="A1359" i="28"/>
  <c r="A1360" i="28"/>
  <c r="A1361" i="28"/>
  <c r="A1362" i="28"/>
  <c r="A1363" i="28"/>
  <c r="A1364" i="28"/>
  <c r="A1365" i="28"/>
  <c r="A1366" i="28"/>
  <c r="A1367" i="28"/>
  <c r="A1368" i="28"/>
  <c r="A1369" i="28"/>
  <c r="A1370" i="28"/>
  <c r="A1371" i="28"/>
  <c r="A1372" i="28"/>
  <c r="A1373" i="28"/>
  <c r="A1374" i="28"/>
  <c r="A1375" i="28"/>
  <c r="A1376" i="28"/>
  <c r="A1377" i="28"/>
  <c r="A1378" i="28"/>
  <c r="A1379" i="28"/>
  <c r="A1380" i="28"/>
  <c r="A1381" i="28"/>
  <c r="A1382" i="28"/>
  <c r="A1383" i="28"/>
  <c r="A1384" i="28"/>
  <c r="A1385" i="28"/>
  <c r="A1386" i="28"/>
  <c r="A1387" i="28"/>
  <c r="A1388" i="28"/>
  <c r="A1389" i="28"/>
  <c r="A1390" i="28"/>
  <c r="A1391" i="28"/>
  <c r="A1392" i="28"/>
  <c r="A1393" i="28"/>
  <c r="A1394" i="28"/>
  <c r="A1395" i="28"/>
  <c r="A1396" i="28"/>
  <c r="A1397" i="28"/>
  <c r="A1398" i="28"/>
  <c r="A1399" i="28"/>
  <c r="A1400" i="28"/>
  <c r="A1401" i="28"/>
  <c r="A1402" i="28"/>
  <c r="A1403" i="28"/>
  <c r="A1404" i="28"/>
  <c r="A1405" i="28"/>
  <c r="A1406" i="28"/>
  <c r="A1407" i="28"/>
  <c r="A1408" i="28"/>
  <c r="A1409" i="28"/>
  <c r="A1410" i="28"/>
  <c r="A1411" i="28"/>
  <c r="A1412" i="28"/>
  <c r="A1413" i="28"/>
  <c r="A1414" i="28"/>
  <c r="A1415" i="28"/>
  <c r="A1416" i="28"/>
  <c r="A1417" i="28"/>
  <c r="A1418" i="28"/>
  <c r="A1419" i="28"/>
  <c r="A1420" i="28"/>
  <c r="A1421" i="28"/>
  <c r="A1422" i="28"/>
  <c r="A1423" i="28"/>
  <c r="A1424" i="28"/>
  <c r="A1425" i="28"/>
  <c r="A1426" i="28"/>
  <c r="A1427" i="28"/>
  <c r="A1428" i="28"/>
  <c r="A1429" i="28"/>
  <c r="A1430" i="28"/>
  <c r="A1431" i="28"/>
  <c r="A1432" i="28"/>
  <c r="A1433" i="28"/>
  <c r="A1434" i="28"/>
  <c r="A1435" i="28"/>
  <c r="A1436" i="28"/>
  <c r="A1437" i="28"/>
  <c r="A1438" i="28"/>
  <c r="A1439" i="28"/>
  <c r="A1440" i="28"/>
  <c r="A1441" i="28"/>
  <c r="A1442" i="28"/>
  <c r="A1443" i="28"/>
  <c r="A1444" i="28"/>
  <c r="A1445" i="28"/>
  <c r="A1446" i="28"/>
  <c r="A1447" i="28"/>
  <c r="A1448" i="28"/>
  <c r="A1449" i="28"/>
  <c r="A1450" i="28"/>
  <c r="A1451" i="28"/>
  <c r="A1452" i="28"/>
  <c r="A1453" i="28"/>
  <c r="A1454" i="28"/>
  <c r="A1455" i="28"/>
  <c r="A1456" i="28"/>
  <c r="A1457" i="28"/>
  <c r="A1458" i="28"/>
  <c r="A1459" i="28"/>
  <c r="A1460" i="28"/>
  <c r="A1461" i="28"/>
  <c r="A1462" i="28"/>
  <c r="A1463" i="28"/>
  <c r="A1464" i="28"/>
  <c r="A1465" i="28"/>
  <c r="A1466" i="28"/>
  <c r="A1467" i="28"/>
  <c r="A1468" i="28"/>
  <c r="A1469" i="28"/>
  <c r="A1470" i="28"/>
  <c r="A1471" i="28"/>
  <c r="A1472" i="28"/>
  <c r="A1473" i="28"/>
  <c r="A1474" i="28"/>
  <c r="A1475" i="28"/>
  <c r="A1476" i="28"/>
  <c r="A1477" i="28"/>
  <c r="A1478" i="28"/>
  <c r="A1479" i="28"/>
  <c r="A1480" i="28"/>
  <c r="A1481" i="28"/>
  <c r="A1482" i="28"/>
  <c r="A1483" i="28"/>
  <c r="A1941" i="28"/>
  <c r="A1485" i="28"/>
  <c r="A1486" i="28"/>
  <c r="A1808" i="28"/>
  <c r="A1809" i="28"/>
  <c r="A1810" i="28"/>
  <c r="A1811" i="28"/>
  <c r="A1812" i="28"/>
  <c r="A1813" i="28"/>
  <c r="A1814" i="28"/>
  <c r="A1815" i="28"/>
  <c r="A1816" i="28"/>
  <c r="A1817" i="28"/>
  <c r="A1818" i="28"/>
  <c r="A1819" i="28"/>
  <c r="A1820" i="28"/>
  <c r="A1821" i="28"/>
  <c r="A1822" i="28"/>
  <c r="A1823" i="28"/>
  <c r="A1824" i="28"/>
  <c r="A1825" i="28"/>
  <c r="A1826" i="28"/>
  <c r="A1827" i="28"/>
  <c r="A1828" i="28"/>
  <c r="A1829" i="28"/>
  <c r="A1830" i="28"/>
  <c r="A1831" i="28"/>
  <c r="A1832" i="28"/>
  <c r="A1833" i="28"/>
  <c r="A1834" i="28"/>
  <c r="A1835" i="28"/>
  <c r="A1836" i="28"/>
  <c r="A1837" i="28"/>
  <c r="A1838" i="28"/>
  <c r="A1839" i="28"/>
  <c r="A1840" i="28"/>
  <c r="A1841" i="28"/>
  <c r="A1842" i="28"/>
  <c r="A1843" i="28"/>
  <c r="A1844" i="28"/>
  <c r="A1845" i="28"/>
  <c r="A1846" i="28"/>
  <c r="A1847" i="28"/>
  <c r="A1848" i="28"/>
  <c r="A1849" i="28"/>
  <c r="A1850" i="28"/>
  <c r="A1851" i="28"/>
  <c r="A1852" i="28"/>
  <c r="A1853" i="28"/>
  <c r="A1854" i="28"/>
  <c r="A1855" i="28"/>
  <c r="A1856" i="28"/>
  <c r="A1857" i="28"/>
  <c r="A1858" i="28"/>
  <c r="A1859" i="28"/>
  <c r="A1860" i="28"/>
  <c r="A1861" i="28"/>
  <c r="A1862" i="28"/>
  <c r="A1863" i="28"/>
  <c r="A1864" i="28"/>
  <c r="A1865" i="28"/>
  <c r="A1866" i="28"/>
  <c r="A1867" i="28"/>
  <c r="A1868" i="28"/>
  <c r="A1869" i="28"/>
  <c r="A1870" i="28"/>
  <c r="A1871" i="28"/>
  <c r="A1872" i="28"/>
  <c r="A1873" i="28"/>
  <c r="A1874" i="28"/>
  <c r="A1875" i="28"/>
  <c r="A1886" i="28"/>
  <c r="A1887" i="28"/>
  <c r="A1888" i="28"/>
  <c r="A1889" i="28"/>
  <c r="A1890" i="28"/>
  <c r="A1891" i="28"/>
  <c r="A1892" i="28"/>
  <c r="A1893" i="28"/>
  <c r="A1894" i="28"/>
  <c r="A1895" i="28"/>
  <c r="A1896" i="28"/>
  <c r="A1897" i="28"/>
  <c r="A1898" i="28"/>
  <c r="A1899" i="28"/>
  <c r="A1900" i="28"/>
  <c r="A1901" i="28"/>
  <c r="A1902" i="28"/>
  <c r="A1906" i="28"/>
  <c r="A1907" i="28"/>
  <c r="A1908" i="28"/>
  <c r="A1909" i="28"/>
  <c r="A1910" i="28"/>
  <c r="A1911" i="28"/>
  <c r="A1912" i="28"/>
  <c r="A1913" i="28"/>
  <c r="A1914" i="28"/>
  <c r="A1915" i="28"/>
  <c r="A1916" i="28"/>
  <c r="A1917" i="28"/>
  <c r="A1918" i="28"/>
  <c r="A1919" i="28"/>
  <c r="A1920" i="28"/>
  <c r="A1921" i="28"/>
  <c r="A1922" i="28"/>
  <c r="A1923" i="28"/>
  <c r="A1924" i="28"/>
  <c r="A1925" i="28"/>
  <c r="A1926" i="28"/>
  <c r="A1927" i="28"/>
  <c r="A1928" i="28"/>
  <c r="A1929" i="28"/>
  <c r="A1930" i="28"/>
  <c r="A1931" i="28"/>
  <c r="A1932" i="28"/>
  <c r="A1933" i="28"/>
  <c r="A1934" i="28"/>
  <c r="A1935" i="28"/>
  <c r="A1936" i="28"/>
  <c r="A1937" i="28"/>
  <c r="A1938" i="28"/>
  <c r="A1939" i="28"/>
  <c r="A1940" i="28"/>
  <c r="A1942" i="28"/>
  <c r="A1943" i="28"/>
  <c r="A1944" i="28"/>
  <c r="A1945" i="28"/>
  <c r="A1946" i="28"/>
  <c r="A1947" i="28"/>
  <c r="A1948" i="28"/>
  <c r="A1949" i="28"/>
  <c r="A1950" i="28"/>
  <c r="A1951" i="28"/>
  <c r="A1952" i="28"/>
  <c r="A1953" i="28"/>
  <c r="A1954" i="28"/>
  <c r="A1955" i="28"/>
  <c r="A1956" i="28"/>
  <c r="A1957" i="28"/>
  <c r="A1958" i="28"/>
  <c r="A1959" i="28"/>
  <c r="A1960" i="28"/>
  <c r="A1961" i="28"/>
  <c r="A1962" i="28"/>
  <c r="A1963" i="28"/>
  <c r="A1964" i="28"/>
  <c r="A1965" i="28"/>
  <c r="A1966" i="28"/>
  <c r="A1967" i="28"/>
  <c r="A1968" i="28"/>
  <c r="A1969" i="28"/>
  <c r="A1970" i="28"/>
  <c r="A1971" i="28"/>
  <c r="A1972" i="28"/>
  <c r="A1973" i="28"/>
  <c r="A1974" i="28"/>
  <c r="A1975" i="28"/>
  <c r="A1976" i="28"/>
  <c r="A1977" i="28"/>
  <c r="A1978" i="28"/>
  <c r="A1979" i="28"/>
  <c r="A1980" i="28"/>
  <c r="A1981" i="28"/>
  <c r="A1982" i="28"/>
  <c r="A1983" i="28"/>
  <c r="A1984" i="28"/>
  <c r="A1985" i="28"/>
  <c r="A1986" i="28"/>
  <c r="A1987" i="28"/>
  <c r="A1876" i="28"/>
  <c r="A1877" i="28"/>
  <c r="A1878" i="28"/>
  <c r="A1879" i="28"/>
  <c r="A1880" i="28"/>
  <c r="A1881" i="28"/>
  <c r="A1882" i="28"/>
  <c r="A1883" i="28"/>
  <c r="A1884" i="28"/>
  <c r="A1885" i="28"/>
  <c r="A120" i="28"/>
  <c r="J1885" i="28"/>
  <c r="J1884" i="28"/>
  <c r="J1883" i="28"/>
  <c r="J1882" i="28"/>
  <c r="J1881" i="28"/>
  <c r="J1880" i="28"/>
  <c r="J1879" i="28"/>
  <c r="J1878" i="28"/>
  <c r="J1877" i="28"/>
  <c r="J1876" i="28"/>
  <c r="J174" i="28"/>
  <c r="J188" i="28"/>
  <c r="J1987" i="28"/>
  <c r="J1986" i="28"/>
  <c r="J1985" i="28"/>
  <c r="J187" i="28"/>
  <c r="J1984" i="28"/>
  <c r="J184" i="28"/>
  <c r="J1983" i="28"/>
  <c r="J1982" i="28"/>
  <c r="J171" i="28"/>
  <c r="J1981" i="28"/>
  <c r="J170" i="28"/>
  <c r="J1980" i="28"/>
  <c r="J186" i="28"/>
  <c r="J1979" i="28"/>
  <c r="J1978" i="28"/>
  <c r="J1977" i="28"/>
  <c r="J1976" i="28"/>
  <c r="J159" i="28"/>
  <c r="J1975" i="28"/>
  <c r="J1974" i="28"/>
  <c r="J183" i="28"/>
  <c r="J182" i="28"/>
  <c r="J150" i="28"/>
  <c r="J149" i="28"/>
  <c r="J181" i="28"/>
  <c r="J1973" i="28"/>
  <c r="J1972" i="28"/>
  <c r="J148" i="28"/>
  <c r="J1971" i="28"/>
  <c r="J1970" i="28"/>
  <c r="J1969" i="28"/>
  <c r="J147" i="28"/>
  <c r="J1968" i="28"/>
  <c r="J176" i="28"/>
  <c r="J1967" i="28"/>
  <c r="J132" i="28"/>
  <c r="J175" i="28"/>
  <c r="J1966" i="28"/>
  <c r="J1965" i="28"/>
  <c r="J1964" i="28"/>
  <c r="J1963" i="28"/>
  <c r="J1962" i="28"/>
  <c r="J1961" i="28"/>
  <c r="J1960" i="28"/>
  <c r="J1959" i="28"/>
  <c r="J1958" i="28"/>
  <c r="J1957" i="28"/>
  <c r="J1956" i="28"/>
  <c r="J1955" i="28"/>
  <c r="J1954" i="28"/>
  <c r="J1953" i="28"/>
  <c r="J1952" i="28"/>
  <c r="J1951" i="28"/>
  <c r="J1950" i="28"/>
  <c r="J1949" i="28"/>
  <c r="J1948" i="28"/>
  <c r="J1947" i="28"/>
  <c r="J1946" i="28"/>
  <c r="J1945" i="28"/>
  <c r="J1944" i="28"/>
  <c r="J1943" i="28"/>
  <c r="J1942" i="28"/>
  <c r="J1940" i="28"/>
  <c r="J1939" i="28"/>
  <c r="J1938" i="28"/>
  <c r="J1937" i="28"/>
  <c r="J135" i="28"/>
  <c r="J1936" i="28"/>
  <c r="J1935" i="28"/>
  <c r="J1934" i="28"/>
  <c r="J1933" i="28"/>
  <c r="J1932" i="28"/>
  <c r="J1931" i="28"/>
  <c r="J1930" i="28"/>
  <c r="J1929" i="28"/>
  <c r="J1928" i="28"/>
  <c r="J1927" i="28"/>
  <c r="J1926" i="28"/>
  <c r="J1925" i="28"/>
  <c r="J1924" i="28"/>
  <c r="J1923" i="28"/>
  <c r="J1922" i="28"/>
  <c r="J1921" i="28"/>
  <c r="J1920" i="28"/>
  <c r="J1919" i="28"/>
  <c r="J1918" i="28"/>
  <c r="J1917" i="28"/>
  <c r="J1916" i="28"/>
  <c r="J1915" i="28"/>
  <c r="J173" i="28"/>
  <c r="J1914" i="28"/>
  <c r="J1913" i="28"/>
  <c r="J1912" i="28"/>
  <c r="J1911" i="28"/>
  <c r="J1910" i="28"/>
  <c r="J1909" i="28"/>
  <c r="J1908" i="28"/>
  <c r="J1907" i="28"/>
  <c r="J1906" i="28"/>
  <c r="J1902" i="28"/>
  <c r="J133" i="28"/>
  <c r="J1901" i="28"/>
  <c r="J1900" i="28"/>
  <c r="J1899" i="28"/>
  <c r="J1898" i="28"/>
  <c r="J1897" i="28"/>
  <c r="J1896" i="28"/>
  <c r="J1895" i="28"/>
  <c r="J1894" i="28"/>
  <c r="J1893" i="28"/>
  <c r="J1892" i="28"/>
  <c r="J1891" i="28"/>
  <c r="J1890" i="28"/>
  <c r="J1889" i="28"/>
  <c r="J1888" i="28"/>
  <c r="J1887" i="28"/>
  <c r="J1886" i="28"/>
  <c r="J1875" i="28"/>
  <c r="J1874" i="28"/>
  <c r="J1873" i="28"/>
  <c r="J1872" i="28"/>
  <c r="J1871" i="28"/>
  <c r="J1870" i="28"/>
  <c r="J1869" i="28"/>
  <c r="J1868" i="28"/>
  <c r="J1867" i="28"/>
  <c r="J1866" i="28"/>
  <c r="J1865" i="28"/>
  <c r="J1864" i="28"/>
  <c r="J1863" i="28"/>
  <c r="J1862" i="28"/>
  <c r="J1861" i="28"/>
  <c r="J1860" i="28"/>
  <c r="J1859" i="28"/>
  <c r="J1858" i="28"/>
  <c r="J1857" i="28"/>
  <c r="J1856" i="28"/>
  <c r="J1855" i="28"/>
  <c r="J1854" i="28"/>
  <c r="J1853" i="28"/>
  <c r="J1852" i="28"/>
  <c r="J1851" i="28"/>
  <c r="J1850" i="28"/>
  <c r="J1849" i="28"/>
  <c r="J1848" i="28"/>
  <c r="J1847" i="28"/>
  <c r="J1846" i="28"/>
  <c r="J1845" i="28"/>
  <c r="J1844" i="28"/>
  <c r="J1843" i="28"/>
  <c r="J1842" i="28"/>
  <c r="J1841" i="28"/>
  <c r="J1840" i="28"/>
  <c r="J1839" i="28"/>
  <c r="J1838" i="28"/>
  <c r="J1837" i="28"/>
  <c r="J1836" i="28"/>
  <c r="J1835" i="28"/>
  <c r="J1834" i="28"/>
  <c r="J1833" i="28"/>
  <c r="J1832" i="28"/>
  <c r="J1831" i="28"/>
  <c r="J1830" i="28"/>
  <c r="J1829" i="28"/>
  <c r="J1828" i="28"/>
  <c r="J1827" i="28"/>
  <c r="J1826" i="28"/>
  <c r="J1825" i="28"/>
  <c r="J1824" i="28"/>
  <c r="J1823" i="28"/>
  <c r="J1822" i="28"/>
  <c r="J1821" i="28"/>
  <c r="J169" i="28"/>
  <c r="J1820" i="28"/>
  <c r="J168" i="28"/>
  <c r="J1819" i="28"/>
  <c r="J167" i="28"/>
  <c r="J1818" i="28"/>
  <c r="J166" i="28"/>
  <c r="J1817" i="28"/>
  <c r="J1816" i="28"/>
  <c r="J1815" i="28"/>
  <c r="J1814" i="28"/>
  <c r="J1813" i="28"/>
  <c r="J1812" i="28"/>
  <c r="J1811" i="28"/>
  <c r="J1810" i="28"/>
  <c r="J1809" i="28"/>
  <c r="J1808" i="28"/>
  <c r="J1486" i="28"/>
  <c r="J1485" i="28"/>
  <c r="J1941" i="28"/>
  <c r="J1483" i="28"/>
  <c r="J1482" i="28"/>
  <c r="J1481" i="28"/>
  <c r="J1480" i="28"/>
  <c r="J1479" i="28"/>
  <c r="J1478" i="28"/>
  <c r="J1477" i="28"/>
  <c r="J1476" i="28"/>
  <c r="J1475" i="28"/>
  <c r="J1474" i="28"/>
  <c r="J1473" i="28"/>
  <c r="J1472" i="28"/>
  <c r="J1471" i="28"/>
  <c r="J1470" i="28"/>
  <c r="J1469" i="28"/>
  <c r="J1468" i="28"/>
  <c r="J1467" i="28"/>
  <c r="J1466" i="28"/>
  <c r="J1465" i="28"/>
  <c r="J1464" i="28"/>
  <c r="J1463" i="28"/>
  <c r="J1462" i="28"/>
  <c r="J1461" i="28"/>
  <c r="J1460" i="28"/>
  <c r="J1459" i="28"/>
  <c r="J1458" i="28"/>
  <c r="J1457" i="28"/>
  <c r="J1456" i="28"/>
  <c r="J1455" i="28"/>
  <c r="J1454" i="28"/>
  <c r="J1453" i="28"/>
  <c r="J1452" i="28"/>
  <c r="J1451" i="28"/>
  <c r="J1450" i="28"/>
  <c r="J1449" i="28"/>
  <c r="J1448" i="28"/>
  <c r="J1447" i="28"/>
  <c r="J1446" i="28"/>
  <c r="J1445" i="28"/>
  <c r="J1444" i="28"/>
  <c r="J1443" i="28"/>
  <c r="J1442" i="28"/>
  <c r="J1441" i="28"/>
  <c r="J1440" i="28"/>
  <c r="J1439" i="28"/>
  <c r="J1438" i="28"/>
  <c r="J1437" i="28"/>
  <c r="J1436" i="28"/>
  <c r="J1435" i="28"/>
  <c r="J1434" i="28"/>
  <c r="J1433" i="28"/>
  <c r="J1432" i="28"/>
  <c r="J1431" i="28"/>
  <c r="J1430" i="28"/>
  <c r="J1429" i="28"/>
  <c r="J1428" i="28"/>
  <c r="J1427" i="28"/>
  <c r="J1426" i="28"/>
  <c r="J1425" i="28"/>
  <c r="J1424" i="28"/>
  <c r="J1423" i="28"/>
  <c r="J1422" i="28"/>
  <c r="J1421" i="28"/>
  <c r="J1420" i="28"/>
  <c r="J1419" i="28"/>
  <c r="J1418" i="28"/>
  <c r="J1417" i="28"/>
  <c r="J1416" i="28"/>
  <c r="J1415" i="28"/>
  <c r="J1414" i="28"/>
  <c r="J1413" i="28"/>
  <c r="J1412" i="28"/>
  <c r="J1411" i="28"/>
  <c r="J1410" i="28"/>
  <c r="J1409" i="28"/>
  <c r="J1408" i="28"/>
  <c r="J1407" i="28"/>
  <c r="J1406" i="28"/>
  <c r="J1405" i="28"/>
  <c r="J1404" i="28"/>
  <c r="J1403" i="28"/>
  <c r="J1402" i="28"/>
  <c r="J1401" i="28"/>
  <c r="J1400" i="28"/>
  <c r="J1399" i="28"/>
  <c r="J1398" i="28"/>
  <c r="J1397" i="28"/>
  <c r="J1396" i="28"/>
  <c r="J1395" i="28"/>
  <c r="J1394" i="28"/>
  <c r="J1393" i="28"/>
  <c r="J1392" i="28"/>
  <c r="J1391" i="28"/>
  <c r="J1390" i="28"/>
  <c r="J1389" i="28"/>
  <c r="J1388" i="28"/>
  <c r="J1387" i="28"/>
  <c r="J1386" i="28"/>
  <c r="J1385" i="28"/>
  <c r="J1384" i="28"/>
  <c r="J1383" i="28"/>
  <c r="J1382" i="28"/>
  <c r="J1381" i="28"/>
  <c r="J1380" i="28"/>
  <c r="J1379" i="28"/>
  <c r="J1378" i="28"/>
  <c r="J1377" i="28"/>
  <c r="J1376" i="28"/>
  <c r="J1375" i="28"/>
  <c r="J1374" i="28"/>
  <c r="J1373" i="28"/>
  <c r="J1372" i="28"/>
  <c r="J1371" i="28"/>
  <c r="J1370" i="28"/>
  <c r="J1369" i="28"/>
  <c r="J1368" i="28"/>
  <c r="J1367" i="28"/>
  <c r="J1366" i="28"/>
  <c r="J1365" i="28"/>
  <c r="J1364" i="28"/>
  <c r="J1363" i="28"/>
  <c r="J1362" i="28"/>
  <c r="J1361" i="28"/>
  <c r="J1360" i="28"/>
  <c r="J1359" i="28"/>
  <c r="J1358" i="28"/>
  <c r="J1357" i="28"/>
  <c r="J1356" i="28"/>
  <c r="J1355" i="28"/>
  <c r="J1354" i="28"/>
  <c r="J1353" i="28"/>
  <c r="J1352" i="28"/>
  <c r="J1351" i="28"/>
  <c r="J1350" i="28"/>
  <c r="J1349" i="28"/>
  <c r="J1348" i="28"/>
  <c r="J1347" i="28"/>
  <c r="J1346" i="28"/>
  <c r="J1345" i="28"/>
  <c r="J1344" i="28"/>
  <c r="J1343" i="28"/>
  <c r="J1342" i="28"/>
  <c r="J1341" i="28"/>
  <c r="J1340" i="28"/>
  <c r="J1339" i="28"/>
  <c r="J1338" i="28"/>
  <c r="J1337" i="28"/>
  <c r="J1336" i="28"/>
  <c r="J1335" i="28"/>
  <c r="J1334" i="28"/>
  <c r="J1333" i="28"/>
  <c r="J1332" i="28"/>
  <c r="J1331" i="28"/>
  <c r="J1330" i="28"/>
  <c r="J1329" i="28"/>
  <c r="J1328" i="28"/>
  <c r="J1327" i="28"/>
  <c r="J1326" i="28"/>
  <c r="J1325" i="28"/>
  <c r="J1324" i="28"/>
  <c r="J1323" i="28"/>
  <c r="J1322" i="28"/>
  <c r="J1321" i="28"/>
  <c r="J1320" i="28"/>
  <c r="J1319" i="28"/>
  <c r="J1318" i="28"/>
  <c r="J1317" i="28"/>
  <c r="J1316" i="28"/>
  <c r="J1315" i="28"/>
  <c r="J1314" i="28"/>
  <c r="J1313" i="28"/>
  <c r="J1312" i="28"/>
  <c r="J1311" i="28"/>
  <c r="J1310" i="28"/>
  <c r="J1309" i="28"/>
  <c r="J1308" i="28"/>
  <c r="J1307" i="28"/>
  <c r="J1306" i="28"/>
  <c r="J1305" i="28"/>
  <c r="J1304" i="28"/>
  <c r="J1303" i="28"/>
  <c r="J1302" i="28"/>
  <c r="J1301" i="28"/>
  <c r="J1300" i="28"/>
  <c r="J1299" i="28"/>
  <c r="J1298" i="28"/>
  <c r="J1297" i="28"/>
  <c r="J1296" i="28"/>
  <c r="J1295" i="28"/>
  <c r="J1294" i="28"/>
  <c r="J1293" i="28"/>
  <c r="J1292" i="28"/>
  <c r="J1291" i="28"/>
  <c r="J1290" i="28"/>
  <c r="J1289" i="28"/>
  <c r="J1288" i="28"/>
  <c r="J1287" i="28"/>
  <c r="J1286" i="28"/>
  <c r="J1285" i="28"/>
  <c r="J1284" i="28"/>
  <c r="J1283" i="28"/>
  <c r="J1282" i="28"/>
  <c r="J1281" i="28"/>
  <c r="J1280" i="28"/>
  <c r="J1279" i="28"/>
  <c r="J1278" i="28"/>
  <c r="J1277" i="28"/>
  <c r="J1276" i="28"/>
  <c r="J1275" i="28"/>
  <c r="J1274" i="28"/>
  <c r="J1273" i="28"/>
  <c r="J1272" i="28"/>
  <c r="J1271" i="28"/>
  <c r="J1270" i="28"/>
  <c r="J1269" i="28"/>
  <c r="J1268" i="28"/>
  <c r="J1267" i="28"/>
  <c r="J1266" i="28"/>
  <c r="J1265" i="28"/>
  <c r="J1264" i="28"/>
  <c r="J1263" i="28"/>
  <c r="J1262" i="28"/>
  <c r="J1261" i="28"/>
  <c r="J1260" i="28"/>
  <c r="J1259" i="28"/>
  <c r="J1258" i="28"/>
  <c r="J1257" i="28"/>
  <c r="J1256" i="28"/>
  <c r="J1255" i="28"/>
  <c r="J1254" i="28"/>
  <c r="J1253" i="28"/>
  <c r="J1252" i="28"/>
  <c r="J1251" i="28"/>
  <c r="J1250" i="28"/>
  <c r="J1249" i="28"/>
  <c r="J1248" i="28"/>
  <c r="J1247" i="28"/>
  <c r="J1246" i="28"/>
  <c r="J1245" i="28"/>
  <c r="J1244" i="28"/>
  <c r="J1243" i="28"/>
  <c r="J1242" i="28"/>
  <c r="J1241" i="28"/>
  <c r="J1240" i="28"/>
  <c r="J1239" i="28"/>
  <c r="J1238" i="28"/>
  <c r="J1237" i="28"/>
  <c r="J1236" i="28"/>
  <c r="J1235" i="28"/>
  <c r="J1234" i="28"/>
  <c r="J1233" i="28"/>
  <c r="J1232" i="28"/>
  <c r="J1231" i="28"/>
  <c r="J1230" i="28"/>
  <c r="J1229" i="28"/>
  <c r="J1228" i="28"/>
  <c r="J1227" i="28"/>
  <c r="J1226" i="28"/>
  <c r="J1225" i="28"/>
  <c r="J1224" i="28"/>
  <c r="J1223" i="28"/>
  <c r="J1222" i="28"/>
  <c r="J1221" i="28"/>
  <c r="J1220" i="28"/>
  <c r="J1219" i="28"/>
  <c r="J1218" i="28"/>
  <c r="J1217" i="28"/>
  <c r="J1216" i="28"/>
  <c r="J1215" i="28"/>
  <c r="J1214" i="28"/>
  <c r="J1213" i="28"/>
  <c r="J1212" i="28"/>
  <c r="J1211" i="28"/>
  <c r="J1210" i="28"/>
  <c r="J1209" i="28"/>
  <c r="J1208" i="28"/>
  <c r="J1207" i="28"/>
  <c r="J1206" i="28"/>
  <c r="J1205" i="28"/>
  <c r="J1204" i="28"/>
  <c r="J1203" i="28"/>
  <c r="J1202" i="28"/>
  <c r="J1201" i="28"/>
  <c r="J1200" i="28"/>
  <c r="J1199" i="28"/>
  <c r="J1198" i="28"/>
  <c r="J1197" i="28"/>
  <c r="J1196" i="28"/>
  <c r="J1195" i="28"/>
  <c r="J1194" i="28"/>
  <c r="J1193" i="28"/>
  <c r="J1192" i="28"/>
  <c r="J1191" i="28"/>
  <c r="J1190" i="28"/>
  <c r="J1189" i="28"/>
  <c r="J1188" i="28"/>
  <c r="J1187" i="28"/>
  <c r="J1186" i="28"/>
  <c r="J1185" i="28"/>
  <c r="J1184" i="28"/>
  <c r="J1183" i="28"/>
  <c r="J1905" i="28"/>
  <c r="J1182" i="28"/>
  <c r="J1181" i="28"/>
  <c r="J1180" i="28"/>
  <c r="J1179" i="28"/>
  <c r="J1178" i="28"/>
  <c r="J1177" i="28"/>
  <c r="J1176" i="28"/>
  <c r="J1175" i="28"/>
  <c r="J1174" i="28"/>
  <c r="J1173" i="28"/>
  <c r="J1172" i="28"/>
  <c r="J1171" i="28"/>
  <c r="J1170" i="28"/>
  <c r="J1169" i="28"/>
  <c r="J1168" i="28"/>
  <c r="J1167" i="28"/>
  <c r="J1166" i="28"/>
  <c r="J1165" i="28"/>
  <c r="J1164" i="28"/>
  <c r="J1163" i="28"/>
  <c r="J1162" i="28"/>
  <c r="J1161" i="28"/>
  <c r="J1160" i="28"/>
  <c r="J1159" i="28"/>
  <c r="J1158" i="28"/>
  <c r="J1157" i="28"/>
  <c r="J1156" i="28"/>
  <c r="J1155" i="28"/>
  <c r="J1154" i="28"/>
  <c r="J1153" i="28"/>
  <c r="J1152" i="28"/>
  <c r="J1151" i="28"/>
  <c r="J1150" i="28"/>
  <c r="J1149" i="28"/>
  <c r="J1148" i="28"/>
  <c r="J1147" i="28"/>
  <c r="J1146" i="28"/>
  <c r="J1145" i="28"/>
  <c r="J1144" i="28"/>
  <c r="J1143" i="28"/>
  <c r="J1142" i="28"/>
  <c r="J1141" i="28"/>
  <c r="J1140" i="28"/>
  <c r="J1139" i="28"/>
  <c r="J1138" i="28"/>
  <c r="J1137" i="28"/>
  <c r="J1136" i="28"/>
  <c r="J1135" i="28"/>
  <c r="J1134" i="28"/>
  <c r="J1133" i="28"/>
  <c r="J1132" i="28"/>
  <c r="J1131" i="28"/>
  <c r="J1130" i="28"/>
  <c r="J1129" i="28"/>
  <c r="J1128" i="28"/>
  <c r="J1127" i="28"/>
  <c r="J1126" i="28"/>
  <c r="J1125" i="28"/>
  <c r="J1124" i="28"/>
  <c r="J1123" i="28"/>
  <c r="J1122" i="28"/>
  <c r="J1121" i="28"/>
  <c r="J1120" i="28"/>
  <c r="J1119" i="28"/>
  <c r="J1118" i="28"/>
  <c r="J1117" i="28"/>
  <c r="J1116" i="28"/>
  <c r="J1115" i="28"/>
  <c r="J1114" i="28"/>
  <c r="J1113" i="28"/>
  <c r="J1112" i="28"/>
  <c r="J1111" i="28"/>
  <c r="J1110" i="28"/>
  <c r="J1109" i="28"/>
  <c r="J1108" i="28"/>
  <c r="J1107" i="28"/>
  <c r="J1106" i="28"/>
  <c r="J1105" i="28"/>
  <c r="J1104" i="28"/>
  <c r="J1103" i="28"/>
  <c r="J1102" i="28"/>
  <c r="J1101" i="28"/>
  <c r="J1100" i="28"/>
  <c r="J1099" i="28"/>
  <c r="J1098" i="28"/>
  <c r="J1097" i="28"/>
  <c r="J1096" i="28"/>
  <c r="J1095" i="28"/>
  <c r="J1094" i="28"/>
  <c r="J1093" i="28"/>
  <c r="J1092" i="28"/>
  <c r="J1091" i="28"/>
  <c r="J1090" i="28"/>
  <c r="J1089" i="28"/>
  <c r="J1088" i="28"/>
  <c r="J1087" i="28"/>
  <c r="J1086" i="28"/>
  <c r="J1085" i="28"/>
  <c r="J1084" i="28"/>
  <c r="J1083" i="28"/>
  <c r="J1082" i="28"/>
  <c r="J1081" i="28"/>
  <c r="J1080" i="28"/>
  <c r="J1079" i="28"/>
  <c r="J1078" i="28"/>
  <c r="J1077" i="28"/>
  <c r="J1076" i="28"/>
  <c r="J1075" i="28"/>
  <c r="J1074" i="28"/>
  <c r="J1073" i="28"/>
  <c r="J1072" i="28"/>
  <c r="J1071" i="28"/>
  <c r="J1070" i="28"/>
  <c r="J1069" i="28"/>
  <c r="J1068" i="28"/>
  <c r="J1067" i="28"/>
  <c r="J1066" i="28"/>
  <c r="J1065" i="28"/>
  <c r="J1064" i="28"/>
  <c r="J1063" i="28"/>
  <c r="J1062" i="28"/>
  <c r="J1061" i="28"/>
  <c r="J1060" i="28"/>
  <c r="J1059" i="28"/>
  <c r="J1058" i="28"/>
  <c r="J1057" i="28"/>
  <c r="J1056" i="28"/>
  <c r="J1055" i="28"/>
  <c r="J1054" i="28"/>
  <c r="J1053" i="28"/>
  <c r="J1052" i="28"/>
  <c r="J1051" i="28"/>
  <c r="J1050" i="28"/>
  <c r="J1049" i="28"/>
  <c r="J1048" i="28"/>
  <c r="J1047" i="28"/>
  <c r="J1046" i="28"/>
  <c r="J1045" i="28"/>
  <c r="J1044" i="28"/>
  <c r="J1043" i="28"/>
  <c r="J1042" i="28"/>
  <c r="J1041" i="28"/>
  <c r="J1040" i="28"/>
  <c r="J1039" i="28"/>
  <c r="J1038" i="28"/>
  <c r="J1037" i="28"/>
  <c r="J1036" i="28"/>
  <c r="J1035" i="28"/>
  <c r="J1034" i="28"/>
  <c r="J1033" i="28"/>
  <c r="J1032" i="28"/>
  <c r="J1031" i="28"/>
  <c r="J1030" i="28"/>
  <c r="J1029" i="28"/>
  <c r="J1028" i="28"/>
  <c r="J1027" i="28"/>
  <c r="J1026" i="28"/>
  <c r="J1025" i="28"/>
  <c r="J1024" i="28"/>
  <c r="J1023" i="28"/>
  <c r="J1022" i="28"/>
  <c r="J1021" i="28"/>
  <c r="J1020" i="28"/>
  <c r="J1019" i="28"/>
  <c r="J1018" i="28"/>
  <c r="J1017" i="28"/>
  <c r="J1016" i="28"/>
  <c r="J1015" i="28"/>
  <c r="J1014" i="28"/>
  <c r="J1013" i="28"/>
  <c r="J1012" i="28"/>
  <c r="J1011" i="28"/>
  <c r="J1010" i="28"/>
  <c r="J1009" i="28"/>
  <c r="J1008" i="28"/>
  <c r="J1007" i="28"/>
  <c r="J1006" i="28"/>
  <c r="J1005" i="28"/>
  <c r="J1004" i="28"/>
  <c r="J1003" i="28"/>
  <c r="J1002" i="28"/>
  <c r="J1001" i="28"/>
  <c r="J1000" i="28"/>
  <c r="J999" i="28"/>
  <c r="J998" i="28"/>
  <c r="J997" i="28"/>
  <c r="J996" i="28"/>
  <c r="J995" i="28"/>
  <c r="J994" i="28"/>
  <c r="J993" i="28"/>
  <c r="J992" i="28"/>
  <c r="J991" i="28"/>
  <c r="J990" i="28"/>
  <c r="J989" i="28"/>
  <c r="J988" i="28"/>
  <c r="J987" i="28"/>
  <c r="J986" i="28"/>
  <c r="J985" i="28"/>
  <c r="J984" i="28"/>
  <c r="J983" i="28"/>
  <c r="J982" i="28"/>
  <c r="J981" i="28"/>
  <c r="J980" i="28"/>
  <c r="J979" i="28"/>
  <c r="J978" i="28"/>
  <c r="J977" i="28"/>
  <c r="J976" i="28"/>
  <c r="J975" i="28"/>
  <c r="J974" i="28"/>
  <c r="J973" i="28"/>
  <c r="J972" i="28"/>
  <c r="J971" i="28"/>
  <c r="J970" i="28"/>
  <c r="J969" i="28"/>
  <c r="J968" i="28"/>
  <c r="J967" i="28"/>
  <c r="J966" i="28"/>
  <c r="J965" i="28"/>
  <c r="J964" i="28"/>
  <c r="J963" i="28"/>
  <c r="J962" i="28"/>
  <c r="J961" i="28"/>
  <c r="J960" i="28"/>
  <c r="J959" i="28"/>
  <c r="J958" i="28"/>
  <c r="J957" i="28"/>
  <c r="J956" i="28"/>
  <c r="J955" i="28"/>
  <c r="J954" i="28"/>
  <c r="J953" i="28"/>
  <c r="J952" i="28"/>
  <c r="J951" i="28"/>
  <c r="J950" i="28"/>
  <c r="J949" i="28"/>
  <c r="J948" i="28"/>
  <c r="J947" i="28"/>
  <c r="J946" i="28"/>
  <c r="J945" i="28"/>
  <c r="J944" i="28"/>
  <c r="J943" i="28"/>
  <c r="J942" i="28"/>
  <c r="J941" i="28"/>
  <c r="J940" i="28"/>
  <c r="J939" i="28"/>
  <c r="J938" i="28"/>
  <c r="J937" i="28"/>
  <c r="J936" i="28"/>
  <c r="J935" i="28"/>
  <c r="J934" i="28"/>
  <c r="J933" i="28"/>
  <c r="J932" i="28"/>
  <c r="J931" i="28"/>
  <c r="J930" i="28"/>
  <c r="J929" i="28"/>
  <c r="J928" i="28"/>
  <c r="J927" i="28"/>
  <c r="J926" i="28"/>
  <c r="J925" i="28"/>
  <c r="J924" i="28"/>
  <c r="J923" i="28"/>
  <c r="J922" i="28"/>
  <c r="J921" i="28"/>
  <c r="J920" i="28"/>
  <c r="J919" i="28"/>
  <c r="J918" i="28"/>
  <c r="J917" i="28"/>
  <c r="J916" i="28"/>
  <c r="J915" i="28"/>
  <c r="J914" i="28"/>
  <c r="J913" i="28"/>
  <c r="J912" i="28"/>
  <c r="J911" i="28"/>
  <c r="J910" i="28"/>
  <c r="J909" i="28"/>
  <c r="J908" i="28"/>
  <c r="J907" i="28"/>
  <c r="J906" i="28"/>
  <c r="J905" i="28"/>
  <c r="J904" i="28"/>
  <c r="J903" i="28"/>
  <c r="J902" i="28"/>
  <c r="J901" i="28"/>
  <c r="J900" i="28"/>
  <c r="J899" i="28"/>
  <c r="J898" i="28"/>
  <c r="J897" i="28"/>
  <c r="J896" i="28"/>
  <c r="J895" i="28"/>
  <c r="J894" i="28"/>
  <c r="J893" i="28"/>
  <c r="J892" i="28"/>
  <c r="J891" i="28"/>
  <c r="J890" i="28"/>
  <c r="J889" i="28"/>
  <c r="J888" i="28"/>
  <c r="J887" i="28"/>
  <c r="J886" i="28"/>
  <c r="J885" i="28"/>
  <c r="J884" i="28"/>
  <c r="J883" i="28"/>
  <c r="J882" i="28"/>
  <c r="J881" i="28"/>
  <c r="J880" i="28"/>
  <c r="J879" i="28"/>
  <c r="J878" i="28"/>
  <c r="J877" i="28"/>
  <c r="J876" i="28"/>
  <c r="J875" i="28"/>
  <c r="J874" i="28"/>
  <c r="J873" i="28"/>
  <c r="J872" i="28"/>
  <c r="J871" i="28"/>
  <c r="J870" i="28"/>
  <c r="J869" i="28"/>
  <c r="J868" i="28"/>
  <c r="J867" i="28"/>
  <c r="J866" i="28"/>
  <c r="J865" i="28"/>
  <c r="J864" i="28"/>
  <c r="J863" i="28"/>
  <c r="J862" i="28"/>
  <c r="J861" i="28"/>
  <c r="J860" i="28"/>
  <c r="J859" i="28"/>
  <c r="J858" i="28"/>
  <c r="J857" i="28"/>
  <c r="J856" i="28"/>
  <c r="J855" i="28"/>
  <c r="J854" i="28"/>
  <c r="J853" i="28"/>
  <c r="J852" i="28"/>
  <c r="J851" i="28"/>
  <c r="J850" i="28"/>
  <c r="J849" i="28"/>
  <c r="J848" i="28"/>
  <c r="J847" i="28"/>
  <c r="J846" i="28"/>
  <c r="J845" i="28"/>
  <c r="J844" i="28"/>
  <c r="J843" i="28"/>
  <c r="J842" i="28"/>
  <c r="J841" i="28"/>
  <c r="J840" i="28"/>
  <c r="J839" i="28"/>
  <c r="J838" i="28"/>
  <c r="J837" i="28"/>
  <c r="J836" i="28"/>
  <c r="J835" i="28"/>
  <c r="J834" i="28"/>
  <c r="J833" i="28"/>
  <c r="J832" i="28"/>
  <c r="J831" i="28"/>
  <c r="J830" i="28"/>
  <c r="J829" i="28"/>
  <c r="J828" i="28"/>
  <c r="J827" i="28"/>
  <c r="J826" i="28"/>
  <c r="J825" i="28"/>
  <c r="J824" i="28"/>
  <c r="J823" i="28"/>
  <c r="J822" i="28"/>
  <c r="J821" i="28"/>
  <c r="J820" i="28"/>
  <c r="J819" i="28"/>
  <c r="J818" i="28"/>
  <c r="J817" i="28"/>
  <c r="J816" i="28"/>
  <c r="J815" i="28"/>
  <c r="J814" i="28"/>
  <c r="J813" i="28"/>
  <c r="J812" i="28"/>
  <c r="J811" i="28"/>
  <c r="J810" i="28"/>
  <c r="J809" i="28"/>
  <c r="J808" i="28"/>
  <c r="J807" i="28"/>
  <c r="J806" i="28"/>
  <c r="J805" i="28"/>
  <c r="J804" i="28"/>
  <c r="J803" i="28"/>
  <c r="J802" i="28"/>
  <c r="J801" i="28"/>
  <c r="J800" i="28"/>
  <c r="J799" i="28"/>
  <c r="J798" i="28"/>
  <c r="J797" i="28"/>
  <c r="J796" i="28"/>
  <c r="J795" i="28"/>
  <c r="J794" i="28"/>
  <c r="J793" i="28"/>
  <c r="J792" i="28"/>
  <c r="J791" i="28"/>
  <c r="J790" i="28"/>
  <c r="J789" i="28"/>
  <c r="J788" i="28"/>
  <c r="J787" i="28"/>
  <c r="J786" i="28"/>
  <c r="J785" i="28"/>
  <c r="J784" i="28"/>
  <c r="J783" i="28"/>
  <c r="J782" i="28"/>
  <c r="J781" i="28"/>
  <c r="J780" i="28"/>
  <c r="J779" i="28"/>
  <c r="J778" i="28"/>
  <c r="J777" i="28"/>
  <c r="J776" i="28"/>
  <c r="J775" i="28"/>
  <c r="J774" i="28"/>
  <c r="J773" i="28"/>
  <c r="J772" i="28"/>
  <c r="J771" i="28"/>
  <c r="J770" i="28"/>
  <c r="J769" i="28"/>
  <c r="J768" i="28"/>
  <c r="J767" i="28"/>
  <c r="J766" i="28"/>
  <c r="J765" i="28"/>
  <c r="J764" i="28"/>
  <c r="J763" i="28"/>
  <c r="J762" i="28"/>
  <c r="J761" i="28"/>
  <c r="J760" i="28"/>
  <c r="J759" i="28"/>
  <c r="J758" i="28"/>
  <c r="J757" i="28"/>
  <c r="J756" i="28"/>
  <c r="J755" i="28"/>
  <c r="J754" i="28"/>
  <c r="J753" i="28"/>
  <c r="J752" i="28"/>
  <c r="J751" i="28"/>
  <c r="J750" i="28"/>
  <c r="J749" i="28"/>
  <c r="J748" i="28"/>
  <c r="J747" i="28"/>
  <c r="J746" i="28"/>
  <c r="J745" i="28"/>
  <c r="J744" i="28"/>
  <c r="J743" i="28"/>
  <c r="J742" i="28"/>
  <c r="J741" i="28"/>
  <c r="J740" i="28"/>
  <c r="J739" i="28"/>
  <c r="J738" i="28"/>
  <c r="J737" i="28"/>
  <c r="J736" i="28"/>
  <c r="J735" i="28"/>
  <c r="J734" i="28"/>
  <c r="J733" i="28"/>
  <c r="J732" i="28"/>
  <c r="J731" i="28"/>
  <c r="J730" i="28"/>
  <c r="J729" i="28"/>
  <c r="J728" i="28"/>
  <c r="J727" i="28"/>
  <c r="J726" i="28"/>
  <c r="J725" i="28"/>
  <c r="J724" i="28"/>
  <c r="J723" i="28"/>
  <c r="J722" i="28"/>
  <c r="J721" i="28"/>
  <c r="J720" i="28"/>
  <c r="J719" i="28"/>
  <c r="J718" i="28"/>
  <c r="J717" i="28"/>
  <c r="J716" i="28"/>
  <c r="J715" i="28"/>
  <c r="J714" i="28"/>
  <c r="J713" i="28"/>
  <c r="J712" i="28"/>
  <c r="J711" i="28"/>
  <c r="J710" i="28"/>
  <c r="J709" i="28"/>
  <c r="J708" i="28"/>
  <c r="J707" i="28"/>
  <c r="J706" i="28"/>
  <c r="J705" i="28"/>
  <c r="J704" i="28"/>
  <c r="J703" i="28"/>
  <c r="J702" i="28"/>
  <c r="J701" i="28"/>
  <c r="J700" i="28"/>
  <c r="J699" i="28"/>
  <c r="J698" i="28"/>
  <c r="J697" i="28"/>
  <c r="J696" i="28"/>
  <c r="J695" i="28"/>
  <c r="J694" i="28"/>
  <c r="J693" i="28"/>
  <c r="J692" i="28"/>
  <c r="J691" i="28"/>
  <c r="J690" i="28"/>
  <c r="J689" i="28"/>
  <c r="J688" i="28"/>
  <c r="J687" i="28"/>
  <c r="J686" i="28"/>
  <c r="J685" i="28"/>
  <c r="J684" i="28"/>
  <c r="J683" i="28"/>
  <c r="J682" i="28"/>
  <c r="J681" i="28"/>
  <c r="J680" i="28"/>
  <c r="J679" i="28"/>
  <c r="J678" i="28"/>
  <c r="J677" i="28"/>
  <c r="J676" i="28"/>
  <c r="J675" i="28"/>
  <c r="J674" i="28"/>
  <c r="J673" i="28"/>
  <c r="J672" i="28"/>
  <c r="J671" i="28"/>
  <c r="J670" i="28"/>
  <c r="J669" i="28"/>
  <c r="J668" i="28"/>
  <c r="J667" i="28"/>
  <c r="J666" i="28"/>
  <c r="J665" i="28"/>
  <c r="J664" i="28"/>
  <c r="J663" i="28"/>
  <c r="J662" i="28"/>
  <c r="J1903" i="28"/>
  <c r="J661" i="28"/>
  <c r="J660" i="28"/>
  <c r="J659" i="28"/>
  <c r="J658" i="28"/>
  <c r="J657" i="28"/>
  <c r="J656" i="28"/>
  <c r="J655" i="28"/>
  <c r="J654" i="28"/>
  <c r="J653" i="28"/>
  <c r="J652" i="28"/>
  <c r="J651" i="28"/>
  <c r="J650" i="28"/>
  <c r="J649" i="28"/>
  <c r="J648" i="28"/>
  <c r="J647" i="28"/>
  <c r="J646" i="28"/>
  <c r="J645" i="28"/>
  <c r="J644" i="28"/>
  <c r="J643" i="28"/>
  <c r="J642" i="28"/>
  <c r="J641" i="28"/>
  <c r="J640" i="28"/>
  <c r="J639" i="28"/>
  <c r="J638" i="28"/>
  <c r="J637" i="28"/>
  <c r="J636" i="28"/>
  <c r="J635" i="28"/>
  <c r="J634" i="28"/>
  <c r="J633" i="28"/>
  <c r="J632" i="28"/>
  <c r="J631" i="28"/>
  <c r="J630" i="28"/>
  <c r="J629" i="28"/>
  <c r="J628" i="28"/>
  <c r="J627" i="28"/>
  <c r="J626" i="28"/>
  <c r="J625" i="28"/>
  <c r="J624" i="28"/>
  <c r="J623" i="28"/>
  <c r="J622" i="28"/>
  <c r="J621" i="28"/>
  <c r="J620" i="28"/>
  <c r="J619" i="28"/>
  <c r="J618" i="28"/>
  <c r="J617" i="28"/>
  <c r="J616" i="28"/>
  <c r="J615" i="28"/>
  <c r="J614" i="28"/>
  <c r="J613" i="28"/>
  <c r="J612" i="28"/>
  <c r="J611" i="28"/>
  <c r="J610" i="28"/>
  <c r="J609" i="28"/>
  <c r="J608" i="28"/>
  <c r="J607" i="28"/>
  <c r="J606" i="28"/>
  <c r="J605" i="28"/>
  <c r="J604" i="28"/>
  <c r="J603" i="28"/>
  <c r="J602" i="28"/>
  <c r="J601" i="28"/>
  <c r="J600" i="28"/>
  <c r="J1484" i="28"/>
  <c r="J599" i="28"/>
  <c r="J598" i="28"/>
  <c r="J597" i="28"/>
  <c r="J596" i="28"/>
  <c r="J595" i="28"/>
  <c r="J594" i="28"/>
  <c r="J593" i="28"/>
  <c r="J592" i="28"/>
  <c r="J591" i="28"/>
  <c r="J590" i="28"/>
  <c r="J589" i="28"/>
  <c r="J588" i="28"/>
  <c r="J587" i="28"/>
  <c r="J586" i="28"/>
  <c r="J585" i="28"/>
  <c r="J584" i="28"/>
  <c r="J583" i="28"/>
  <c r="J582" i="28"/>
  <c r="J581" i="28"/>
  <c r="J580" i="28"/>
  <c r="J579" i="28"/>
  <c r="J578" i="28"/>
  <c r="J577" i="28"/>
  <c r="J576" i="28"/>
  <c r="J575" i="28"/>
  <c r="J574" i="28"/>
  <c r="J573" i="28"/>
  <c r="J572" i="28"/>
  <c r="J571" i="28"/>
  <c r="J570" i="28"/>
  <c r="J569" i="28"/>
  <c r="J568" i="28"/>
  <c r="J567" i="28"/>
  <c r="J566" i="28"/>
  <c r="J565" i="28"/>
  <c r="J564" i="28"/>
  <c r="J563" i="28"/>
  <c r="J562" i="28"/>
  <c r="J561" i="28"/>
  <c r="J560" i="28"/>
  <c r="J559" i="28"/>
  <c r="J558" i="28"/>
  <c r="J557" i="28"/>
  <c r="J556" i="28"/>
  <c r="J555" i="28"/>
  <c r="J554" i="28"/>
  <c r="J553" i="28"/>
  <c r="J552" i="28"/>
  <c r="J551" i="28"/>
  <c r="J550" i="28"/>
  <c r="J549" i="28"/>
  <c r="J548" i="28"/>
  <c r="J547" i="28"/>
  <c r="J546" i="28"/>
  <c r="J545" i="28"/>
  <c r="J544" i="28"/>
  <c r="J543" i="28"/>
  <c r="J542" i="28"/>
  <c r="J541" i="28"/>
  <c r="J540" i="28"/>
  <c r="J539" i="28"/>
  <c r="J538" i="28"/>
  <c r="J537" i="28"/>
  <c r="J536" i="28"/>
  <c r="J535" i="28"/>
  <c r="J534" i="28"/>
  <c r="J533" i="28"/>
  <c r="J532" i="28"/>
  <c r="J531" i="28"/>
  <c r="J530" i="28"/>
  <c r="J529" i="28"/>
  <c r="J528" i="28"/>
  <c r="J527" i="28"/>
  <c r="J526" i="28"/>
  <c r="J525" i="28"/>
  <c r="J524" i="28"/>
  <c r="J523" i="28"/>
  <c r="J522" i="28"/>
  <c r="J521" i="28"/>
  <c r="J520" i="28"/>
  <c r="J519" i="28"/>
  <c r="J518" i="28"/>
  <c r="J517" i="28"/>
  <c r="J516" i="28"/>
  <c r="J515" i="28"/>
  <c r="J514" i="28"/>
  <c r="J513" i="28"/>
  <c r="J512" i="28"/>
  <c r="J511" i="28"/>
  <c r="J510" i="28"/>
  <c r="J509" i="28"/>
  <c r="J508" i="28"/>
  <c r="J507" i="28"/>
  <c r="J506" i="28"/>
  <c r="J505" i="28"/>
  <c r="J504" i="28"/>
  <c r="J503" i="28"/>
  <c r="J502" i="28"/>
  <c r="J501" i="28"/>
  <c r="J500" i="28"/>
  <c r="J499" i="28"/>
  <c r="J498" i="28"/>
  <c r="J497" i="28"/>
  <c r="J496" i="28"/>
  <c r="J495" i="28"/>
  <c r="J494" i="28"/>
  <c r="J493" i="28"/>
  <c r="J492" i="28"/>
  <c r="J491" i="28"/>
  <c r="J490" i="28"/>
  <c r="J489" i="28"/>
  <c r="J488" i="28"/>
  <c r="J487" i="28"/>
  <c r="J486" i="28"/>
  <c r="J485" i="28"/>
  <c r="J484" i="28"/>
  <c r="J483" i="28"/>
  <c r="J482" i="28"/>
  <c r="J481" i="28"/>
  <c r="J480" i="28"/>
  <c r="J479" i="28"/>
  <c r="J478" i="28"/>
  <c r="J477" i="28"/>
  <c r="J476" i="28"/>
  <c r="J475" i="28"/>
  <c r="J474" i="28"/>
  <c r="J473" i="28"/>
  <c r="J472" i="28"/>
  <c r="J471" i="28"/>
  <c r="J470" i="28"/>
  <c r="J469" i="28"/>
  <c r="J468" i="28"/>
  <c r="J467" i="28"/>
  <c r="J466" i="28"/>
  <c r="J465" i="28"/>
  <c r="J464" i="28"/>
  <c r="J463" i="28"/>
  <c r="J462" i="28"/>
  <c r="J1806" i="28"/>
  <c r="J1750" i="28"/>
  <c r="J1660" i="28"/>
  <c r="J1644" i="28"/>
  <c r="J1643" i="28"/>
  <c r="J1642" i="28"/>
  <c r="J1641" i="28"/>
  <c r="J1640" i="28"/>
  <c r="J1639" i="28"/>
  <c r="J1555" i="28"/>
  <c r="J1534" i="28"/>
  <c r="J1511" i="28"/>
  <c r="J1510" i="28"/>
  <c r="J1508" i="28"/>
  <c r="J1496" i="28"/>
  <c r="J1794" i="28"/>
  <c r="J1723" i="28"/>
  <c r="J1650" i="28"/>
  <c r="J1619" i="28"/>
  <c r="J1618" i="28"/>
  <c r="J1617" i="28"/>
  <c r="J1616" i="28"/>
  <c r="J1615" i="28"/>
  <c r="J1602" i="28"/>
  <c r="J1588" i="28"/>
  <c r="J1569" i="28"/>
  <c r="J1568" i="28"/>
  <c r="J1567" i="28"/>
  <c r="J1566" i="28"/>
  <c r="J1801" i="28"/>
  <c r="J1795" i="28"/>
  <c r="J1726" i="28"/>
  <c r="J1724" i="28"/>
  <c r="J1721" i="28"/>
  <c r="J1716" i="28"/>
  <c r="J1702" i="28"/>
  <c r="J1701" i="28"/>
  <c r="J1700" i="28"/>
  <c r="J1612" i="28"/>
  <c r="J1592" i="28"/>
  <c r="J1562" i="28"/>
  <c r="J1554" i="28"/>
  <c r="J1544" i="28"/>
  <c r="J1543" i="28"/>
  <c r="J1522" i="28"/>
  <c r="J1521" i="28"/>
  <c r="J1516" i="28"/>
  <c r="J1799" i="28"/>
  <c r="J1798" i="28"/>
  <c r="J1792" i="28"/>
  <c r="J1771" i="28"/>
  <c r="J1770" i="28"/>
  <c r="J1769" i="28"/>
  <c r="J1768" i="28"/>
  <c r="J1527" i="28"/>
  <c r="J1526" i="28"/>
  <c r="J1797" i="28"/>
  <c r="J1776" i="28"/>
  <c r="J1904" i="28"/>
  <c r="J1807" i="28"/>
  <c r="J1805" i="28"/>
  <c r="J1804" i="28"/>
  <c r="J1803" i="28"/>
  <c r="J1802" i="28"/>
  <c r="K149" i="47" s="1"/>
  <c r="J1800" i="28"/>
  <c r="J1796" i="28"/>
  <c r="J1793" i="28"/>
  <c r="J1791" i="28"/>
  <c r="J1790" i="28"/>
  <c r="J1789" i="28"/>
  <c r="J1787" i="28"/>
  <c r="J1786" i="28"/>
  <c r="J1785" i="28"/>
  <c r="J1784" i="28"/>
  <c r="J1783" i="28"/>
  <c r="J1782" i="28"/>
  <c r="K22" i="47" s="1"/>
  <c r="J1781" i="28"/>
  <c r="J1780" i="28"/>
  <c r="K9" i="47" s="1"/>
  <c r="J1779" i="28"/>
  <c r="K8" i="47" s="1"/>
  <c r="J1778" i="28"/>
  <c r="J1775" i="28"/>
  <c r="J1772" i="28"/>
  <c r="J1767" i="28"/>
  <c r="J1766" i="28"/>
  <c r="J1765" i="28"/>
  <c r="J1764" i="28"/>
  <c r="J1763" i="28"/>
  <c r="J1762" i="28"/>
  <c r="J1761" i="28"/>
  <c r="J1760" i="28"/>
  <c r="J1759" i="28"/>
  <c r="K110" i="47" s="1"/>
  <c r="J1758" i="28"/>
  <c r="J1757" i="28"/>
  <c r="J1756" i="28"/>
  <c r="J1755" i="28"/>
  <c r="J1754" i="28"/>
  <c r="J1753" i="28"/>
  <c r="J1752" i="28"/>
  <c r="J1751" i="28"/>
  <c r="J1749" i="28"/>
  <c r="J1748" i="28"/>
  <c r="J1747" i="28"/>
  <c r="K64" i="47" s="1"/>
  <c r="J1746" i="28"/>
  <c r="K100" i="47" s="1"/>
  <c r="J1744" i="28"/>
  <c r="J1743" i="28"/>
  <c r="J1742" i="28"/>
  <c r="J1741" i="28"/>
  <c r="K113" i="47" s="1"/>
  <c r="J1740" i="28"/>
  <c r="J1736" i="28"/>
  <c r="J1735" i="28"/>
  <c r="J1734" i="28"/>
  <c r="J1731" i="28"/>
  <c r="J1730" i="28"/>
  <c r="J1725" i="28"/>
  <c r="J1717" i="28"/>
  <c r="J1715" i="28"/>
  <c r="J1713" i="28"/>
  <c r="J1705" i="28"/>
  <c r="J1695" i="28"/>
  <c r="K60" i="47" s="1"/>
  <c r="J1694" i="28"/>
  <c r="J1662" i="28"/>
  <c r="K65" i="47" s="1"/>
  <c r="J1661" i="28"/>
  <c r="K14" i="47" s="1"/>
  <c r="J1655" i="28"/>
  <c r="J1654" i="28"/>
  <c r="J1648" i="28"/>
  <c r="J1609" i="28"/>
  <c r="J1608" i="28"/>
  <c r="J1607" i="28"/>
  <c r="K59" i="47" s="1"/>
  <c r="J1606" i="28"/>
  <c r="J1605" i="28"/>
  <c r="J1604" i="28"/>
  <c r="J1601" i="28"/>
  <c r="J1600" i="28"/>
  <c r="J1599" i="28"/>
  <c r="J1598" i="28"/>
  <c r="K63" i="47" s="1"/>
  <c r="J1597" i="28"/>
  <c r="J1596" i="28"/>
  <c r="K77" i="47" s="1"/>
  <c r="J1595" i="28"/>
  <c r="J1594" i="28"/>
  <c r="J1593" i="28"/>
  <c r="J1589" i="28"/>
  <c r="J1577" i="28"/>
  <c r="J1576" i="28"/>
  <c r="J1575" i="28"/>
  <c r="J1574" i="28"/>
  <c r="J1573" i="28"/>
  <c r="J1572" i="28"/>
  <c r="J1571" i="28"/>
  <c r="J1570" i="28"/>
  <c r="J1563" i="28"/>
  <c r="J1553" i="28"/>
  <c r="J1552" i="28"/>
  <c r="K155" i="47" s="1"/>
  <c r="J1551" i="28"/>
  <c r="J1550" i="28"/>
  <c r="J1547" i="28"/>
  <c r="J1542" i="28"/>
  <c r="J1541" i="28"/>
  <c r="J1540" i="28"/>
  <c r="J1539" i="28"/>
  <c r="J1538" i="28"/>
  <c r="J1537" i="28"/>
  <c r="J1535" i="28"/>
  <c r="J1533" i="28"/>
  <c r="J1532" i="28"/>
  <c r="J1531" i="28"/>
  <c r="J1530" i="28"/>
  <c r="K123" i="47" s="1"/>
  <c r="J1529" i="28"/>
  <c r="J1528" i="28"/>
  <c r="J1525" i="28"/>
  <c r="J1524" i="28"/>
  <c r="J1509" i="28"/>
  <c r="J1507" i="28"/>
  <c r="J1504" i="28"/>
  <c r="J1503" i="28"/>
  <c r="J1502" i="28"/>
  <c r="J1501" i="28"/>
  <c r="J1500" i="28"/>
  <c r="J1499" i="28"/>
  <c r="J1498" i="28"/>
  <c r="J1497" i="28"/>
  <c r="J1495" i="28"/>
  <c r="J1494" i="28"/>
  <c r="J1493" i="28"/>
  <c r="J1492" i="28"/>
  <c r="J1788" i="28"/>
  <c r="J1777" i="28"/>
  <c r="J1774" i="28"/>
  <c r="J1773" i="28"/>
  <c r="J1745" i="28"/>
  <c r="K43" i="47" s="1"/>
  <c r="J1739" i="28"/>
  <c r="J1738" i="28"/>
  <c r="J1737" i="28"/>
  <c r="J1733" i="28"/>
  <c r="K117" i="47" s="1"/>
  <c r="J1732" i="28"/>
  <c r="J1729" i="28"/>
  <c r="J1728" i="28"/>
  <c r="J1727" i="28"/>
  <c r="J1722" i="28"/>
  <c r="J1720" i="28"/>
  <c r="J1719" i="28"/>
  <c r="J1718" i="28"/>
  <c r="K137" i="47" s="1"/>
  <c r="J1714" i="28"/>
  <c r="J1712" i="28"/>
  <c r="K128" i="47" s="1"/>
  <c r="J1711" i="28"/>
  <c r="J1710" i="28"/>
  <c r="J1709" i="28"/>
  <c r="J1708" i="28"/>
  <c r="J1707" i="28"/>
  <c r="K120" i="47" s="1"/>
  <c r="J1706" i="28"/>
  <c r="J1704" i="28"/>
  <c r="K145" i="47" s="1"/>
  <c r="J1703" i="28"/>
  <c r="K160" i="47" s="1"/>
  <c r="J1699" i="28"/>
  <c r="J1698" i="28"/>
  <c r="J1697" i="28"/>
  <c r="J1696" i="28"/>
  <c r="J1693" i="28"/>
  <c r="J1692" i="28"/>
  <c r="J1691" i="28"/>
  <c r="J1690" i="28"/>
  <c r="J1689" i="28"/>
  <c r="K82" i="47" s="1"/>
  <c r="J1688" i="28"/>
  <c r="K79" i="47" s="1"/>
  <c r="J1687" i="28"/>
  <c r="K88" i="47" s="1"/>
  <c r="J1686" i="28"/>
  <c r="K111" i="47" s="1"/>
  <c r="J1685" i="28"/>
  <c r="J1684" i="28"/>
  <c r="J1683" i="28"/>
  <c r="J1682" i="28"/>
  <c r="J1681" i="28"/>
  <c r="J1680" i="28"/>
  <c r="J1679" i="28"/>
  <c r="J1678" i="28"/>
  <c r="J1677" i="28"/>
  <c r="K161" i="47" s="1"/>
  <c r="J1676" i="28"/>
  <c r="J1675" i="28"/>
  <c r="J1674" i="28"/>
  <c r="J1673" i="28"/>
  <c r="J1672" i="28"/>
  <c r="J1671" i="28"/>
  <c r="J1670" i="28"/>
  <c r="K7" i="47" s="1"/>
  <c r="J1669" i="28"/>
  <c r="J1668" i="28"/>
  <c r="K67" i="47" s="1"/>
  <c r="J1667" i="28"/>
  <c r="J1666" i="28"/>
  <c r="J1665" i="28"/>
  <c r="J1664" i="28"/>
  <c r="K78" i="47" s="1"/>
  <c r="J1663" i="28"/>
  <c r="J1659" i="28"/>
  <c r="J1658" i="28"/>
  <c r="K73" i="47" s="1"/>
  <c r="J1657" i="28"/>
  <c r="K94" i="47" s="1"/>
  <c r="J1656" i="28"/>
  <c r="J1653" i="28"/>
  <c r="J1652" i="28"/>
  <c r="J1651" i="28"/>
  <c r="K133" i="47" s="1"/>
  <c r="J1649" i="28"/>
  <c r="J1647" i="28"/>
  <c r="J1646" i="28"/>
  <c r="K138" i="47" s="1"/>
  <c r="J1645" i="28"/>
  <c r="J1638" i="28"/>
  <c r="J1637" i="28"/>
  <c r="J1636" i="28"/>
  <c r="J1635" i="28"/>
  <c r="K132" i="47" s="1"/>
  <c r="J1634" i="28"/>
  <c r="J1633" i="28"/>
  <c r="J1632" i="28"/>
  <c r="K86" i="47" s="1"/>
  <c r="J1631" i="28"/>
  <c r="J1630" i="28"/>
  <c r="J1629" i="28"/>
  <c r="J1628" i="28"/>
  <c r="J1627" i="28"/>
  <c r="J1626" i="28"/>
  <c r="J1625" i="28"/>
  <c r="K106" i="47" s="1"/>
  <c r="J1624" i="28"/>
  <c r="J1623" i="28"/>
  <c r="J1622" i="28"/>
  <c r="J1621" i="28"/>
  <c r="J1620" i="28"/>
  <c r="J1614" i="28"/>
  <c r="J1613" i="28"/>
  <c r="J1611" i="28"/>
  <c r="K151" i="47" s="1"/>
  <c r="J1610" i="28"/>
  <c r="J1603" i="28"/>
  <c r="K129" i="47" s="1"/>
  <c r="J1591" i="28"/>
  <c r="J1590" i="28"/>
  <c r="J1587" i="28"/>
  <c r="J1586" i="28"/>
  <c r="J1585" i="28"/>
  <c r="J1584" i="28"/>
  <c r="J1583" i="28"/>
  <c r="K11" i="47" s="1"/>
  <c r="J1582" i="28"/>
  <c r="J1581" i="28"/>
  <c r="J1580" i="28"/>
  <c r="J1579" i="28"/>
  <c r="J1578" i="28"/>
  <c r="J1565" i="28"/>
  <c r="J1564" i="28"/>
  <c r="J1561" i="28"/>
  <c r="J1560" i="28"/>
  <c r="J1559" i="28"/>
  <c r="J1558" i="28"/>
  <c r="J1557" i="28"/>
  <c r="J1556" i="28"/>
  <c r="J1549" i="28"/>
  <c r="J1548" i="28"/>
  <c r="J1546" i="28"/>
  <c r="J1545" i="28"/>
  <c r="J1536" i="28"/>
  <c r="J1523" i="28"/>
  <c r="J1520" i="28"/>
  <c r="J1519" i="28"/>
  <c r="J1518" i="28"/>
  <c r="J1517" i="28"/>
  <c r="J1515" i="28"/>
  <c r="J1514" i="28"/>
  <c r="J1513" i="28"/>
  <c r="J1512" i="28"/>
  <c r="J1506" i="28"/>
  <c r="J1505" i="28"/>
  <c r="J1491" i="28"/>
  <c r="J1490" i="28"/>
  <c r="J1489" i="28"/>
  <c r="J1488" i="28"/>
  <c r="J1487" i="28"/>
  <c r="J155" i="28"/>
  <c r="J185" i="28"/>
  <c r="J339" i="28"/>
  <c r="J338" i="28"/>
  <c r="J461" i="28"/>
  <c r="J460" i="28"/>
  <c r="J459" i="28"/>
  <c r="J458" i="28"/>
  <c r="J457" i="28"/>
  <c r="J456" i="28"/>
  <c r="J455" i="28"/>
  <c r="J454" i="28"/>
  <c r="J453" i="28"/>
  <c r="J452" i="28"/>
  <c r="J451" i="28"/>
  <c r="J450" i="28"/>
  <c r="J449" i="28"/>
  <c r="J448" i="28"/>
  <c r="J447" i="28"/>
  <c r="J446" i="28"/>
  <c r="J445" i="28"/>
  <c r="J444" i="28"/>
  <c r="J443" i="28"/>
  <c r="J442" i="28"/>
  <c r="J441" i="28"/>
  <c r="J440" i="28"/>
  <c r="J439" i="28"/>
  <c r="J438" i="28"/>
  <c r="J437" i="28"/>
  <c r="J436" i="28"/>
  <c r="J435" i="28"/>
  <c r="J434" i="28"/>
  <c r="J433" i="28"/>
  <c r="J146" i="28"/>
  <c r="J432" i="28"/>
  <c r="J431" i="28"/>
  <c r="J430" i="28"/>
  <c r="J429" i="28"/>
  <c r="J428" i="28"/>
  <c r="J427" i="28"/>
  <c r="J426" i="28"/>
  <c r="J145" i="28"/>
  <c r="J425" i="28"/>
  <c r="J424" i="28"/>
  <c r="J423" i="28"/>
  <c r="J422" i="28"/>
  <c r="J421" i="28"/>
  <c r="J420" i="28"/>
  <c r="J419" i="28"/>
  <c r="J418" i="28"/>
  <c r="J417" i="28"/>
  <c r="J416" i="28"/>
  <c r="J415" i="28"/>
  <c r="J414" i="28"/>
  <c r="J413" i="28"/>
  <c r="J412" i="28"/>
  <c r="J411" i="28"/>
  <c r="J410" i="28"/>
  <c r="J409" i="28"/>
  <c r="J408" i="28"/>
  <c r="J407" i="28"/>
  <c r="J406" i="28"/>
  <c r="J405" i="28"/>
  <c r="J404" i="28"/>
  <c r="J403" i="28"/>
  <c r="J402" i="28"/>
  <c r="J143" i="28"/>
  <c r="J401" i="28"/>
  <c r="J400" i="28"/>
  <c r="J399" i="28"/>
  <c r="J398" i="28"/>
  <c r="J397" i="28"/>
  <c r="J396" i="28"/>
  <c r="J395" i="28"/>
  <c r="J394" i="28"/>
  <c r="J393" i="28"/>
  <c r="J141" i="28"/>
  <c r="J392" i="28"/>
  <c r="J391" i="28"/>
  <c r="J390" i="28"/>
  <c r="J389" i="28"/>
  <c r="J388" i="28"/>
  <c r="J387" i="28"/>
  <c r="J386" i="28"/>
  <c r="J385" i="28"/>
  <c r="J384" i="28"/>
  <c r="J383" i="28"/>
  <c r="J382" i="28"/>
  <c r="J381" i="28"/>
  <c r="J380" i="28"/>
  <c r="J379" i="28"/>
  <c r="J378" i="28"/>
  <c r="J377" i="28"/>
  <c r="J376" i="28"/>
  <c r="J375" i="28"/>
  <c r="J374" i="28"/>
  <c r="J373" i="28"/>
  <c r="J372" i="28"/>
  <c r="J371" i="28"/>
  <c r="J370" i="28"/>
  <c r="J369" i="28"/>
  <c r="J368" i="28"/>
  <c r="J367" i="28"/>
  <c r="J366" i="28"/>
  <c r="J365" i="28"/>
  <c r="J364" i="28"/>
  <c r="J363" i="28"/>
  <c r="J362" i="28"/>
  <c r="J361" i="28"/>
  <c r="J360" i="28"/>
  <c r="J359" i="28"/>
  <c r="J358" i="28"/>
  <c r="J142" i="28"/>
  <c r="J357" i="28"/>
  <c r="J356" i="28"/>
  <c r="J355" i="28"/>
  <c r="J354" i="28"/>
  <c r="J353" i="28"/>
  <c r="J352" i="28"/>
  <c r="J351" i="28"/>
  <c r="J350" i="28"/>
  <c r="J349" i="28"/>
  <c r="J348" i="28"/>
  <c r="J347" i="28"/>
  <c r="J346" i="28"/>
  <c r="J345" i="28"/>
  <c r="J344" i="28"/>
  <c r="J343" i="28"/>
  <c r="J342" i="28"/>
  <c r="J341" i="28"/>
  <c r="J340" i="28"/>
  <c r="J172" i="28"/>
  <c r="J95" i="28"/>
  <c r="J94" i="28"/>
  <c r="J93" i="28"/>
  <c r="J92" i="28"/>
  <c r="J91" i="28"/>
  <c r="J165" i="28"/>
  <c r="J90" i="28"/>
  <c r="J89" i="28"/>
  <c r="J88" i="28"/>
  <c r="J87" i="28"/>
  <c r="J86" i="28"/>
  <c r="J85" i="28"/>
  <c r="J84" i="28"/>
  <c r="J83" i="28"/>
  <c r="J82" i="28"/>
  <c r="J81" i="28"/>
  <c r="J80" i="28"/>
  <c r="J79" i="28"/>
  <c r="J78" i="28"/>
  <c r="J77" i="28"/>
  <c r="J76" i="28"/>
  <c r="J75" i="28"/>
  <c r="J158" i="28"/>
  <c r="J74" i="28"/>
  <c r="J73" i="28"/>
  <c r="J72" i="28"/>
  <c r="J71" i="28"/>
  <c r="J70" i="28"/>
  <c r="J69" i="28"/>
  <c r="J68" i="28"/>
  <c r="J67" i="28"/>
  <c r="J157" i="28"/>
  <c r="J66" i="28"/>
  <c r="J154" i="28"/>
  <c r="J65" i="28"/>
  <c r="J64" i="28"/>
  <c r="J63" i="28"/>
  <c r="J62" i="28"/>
  <c r="J61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164" i="28"/>
  <c r="J35" i="28"/>
  <c r="J163" i="28"/>
  <c r="J162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3" i="28"/>
  <c r="J2" i="28"/>
  <c r="J60" i="28"/>
  <c r="J59" i="28"/>
  <c r="J58" i="28"/>
  <c r="J337" i="28"/>
  <c r="J336" i="28"/>
  <c r="J335" i="28"/>
  <c r="J334" i="28"/>
  <c r="J333" i="28"/>
  <c r="J332" i="28"/>
  <c r="J331" i="28"/>
  <c r="J330" i="28"/>
  <c r="J329" i="28"/>
  <c r="J328" i="28"/>
  <c r="J327" i="28"/>
  <c r="J326" i="28"/>
  <c r="J325" i="28"/>
  <c r="J324" i="28"/>
  <c r="J323" i="28"/>
  <c r="J322" i="28"/>
  <c r="J321" i="28"/>
  <c r="J320" i="28"/>
  <c r="J319" i="28"/>
  <c r="J318" i="28"/>
  <c r="J317" i="28"/>
  <c r="J316" i="28"/>
  <c r="J315" i="28"/>
  <c r="J314" i="28"/>
  <c r="J313" i="28"/>
  <c r="J312" i="28"/>
  <c r="J311" i="28"/>
  <c r="J310" i="28"/>
  <c r="J309" i="28"/>
  <c r="J308" i="28"/>
  <c r="J307" i="28"/>
  <c r="J306" i="28"/>
  <c r="J305" i="28"/>
  <c r="J304" i="28"/>
  <c r="J303" i="28"/>
  <c r="J302" i="28"/>
  <c r="J301" i="28"/>
  <c r="J300" i="28"/>
  <c r="J299" i="28"/>
  <c r="J298" i="28"/>
  <c r="J297" i="28"/>
  <c r="J296" i="28"/>
  <c r="J295" i="28"/>
  <c r="J294" i="28"/>
  <c r="J293" i="28"/>
  <c r="J292" i="28"/>
  <c r="J291" i="28"/>
  <c r="J290" i="28"/>
  <c r="J289" i="28"/>
  <c r="J288" i="28"/>
  <c r="J217" i="28"/>
  <c r="J287" i="28"/>
  <c r="J286" i="28"/>
  <c r="J285" i="28"/>
  <c r="J284" i="28"/>
  <c r="J283" i="28"/>
  <c r="J282" i="28"/>
  <c r="J281" i="28"/>
  <c r="J280" i="28"/>
  <c r="J279" i="28"/>
  <c r="J278" i="28"/>
  <c r="J277" i="28"/>
  <c r="J276" i="28"/>
  <c r="J275" i="28"/>
  <c r="J274" i="28"/>
  <c r="J273" i="28"/>
  <c r="J272" i="28"/>
  <c r="J271" i="28"/>
  <c r="J270" i="28"/>
  <c r="J269" i="28"/>
  <c r="J268" i="28"/>
  <c r="J267" i="28"/>
  <c r="J266" i="28"/>
  <c r="J265" i="28"/>
  <c r="J264" i="28"/>
  <c r="J263" i="28"/>
  <c r="J262" i="28"/>
  <c r="J261" i="28"/>
  <c r="J260" i="28"/>
  <c r="J259" i="28"/>
  <c r="J258" i="28"/>
  <c r="J257" i="28"/>
  <c r="J256" i="28"/>
  <c r="J255" i="28"/>
  <c r="J254" i="28"/>
  <c r="J253" i="28"/>
  <c r="J252" i="28"/>
  <c r="J251" i="28"/>
  <c r="J250" i="28"/>
  <c r="J249" i="28"/>
  <c r="J248" i="28"/>
  <c r="J247" i="28"/>
  <c r="J246" i="28"/>
  <c r="J245" i="28"/>
  <c r="J244" i="28"/>
  <c r="J243" i="28"/>
  <c r="J242" i="28"/>
  <c r="J241" i="28"/>
  <c r="J240" i="28"/>
  <c r="J239" i="28"/>
  <c r="J238" i="28"/>
  <c r="J237" i="28"/>
  <c r="J236" i="28"/>
  <c r="J235" i="28"/>
  <c r="J234" i="28"/>
  <c r="J233" i="28"/>
  <c r="J232" i="28"/>
  <c r="J231" i="28"/>
  <c r="J230" i="28"/>
  <c r="J229" i="28"/>
  <c r="J228" i="28"/>
  <c r="J227" i="28"/>
  <c r="J226" i="28"/>
  <c r="J225" i="28"/>
  <c r="J224" i="28"/>
  <c r="J223" i="28"/>
  <c r="J222" i="28"/>
  <c r="J221" i="28"/>
  <c r="J220" i="28"/>
  <c r="J219" i="28"/>
  <c r="J218" i="28"/>
  <c r="J216" i="28"/>
  <c r="J215" i="28"/>
  <c r="J214" i="28"/>
  <c r="J213" i="28"/>
  <c r="J212" i="28"/>
  <c r="J211" i="28"/>
  <c r="J210" i="28"/>
  <c r="J208" i="28"/>
  <c r="J207" i="28"/>
  <c r="J206" i="28"/>
  <c r="J205" i="28"/>
  <c r="J204" i="28"/>
  <c r="J209" i="28"/>
  <c r="J202" i="28"/>
  <c r="J201" i="28"/>
  <c r="J200" i="28"/>
  <c r="J144" i="28"/>
  <c r="J199" i="28"/>
  <c r="J198" i="28"/>
  <c r="J197" i="28"/>
  <c r="J196" i="28"/>
  <c r="J195" i="28"/>
  <c r="J194" i="28"/>
  <c r="J193" i="28"/>
  <c r="J156" i="28"/>
  <c r="J192" i="28"/>
  <c r="J161" i="28"/>
  <c r="J191" i="28"/>
  <c r="J160" i="28"/>
  <c r="J190" i="28"/>
  <c r="J189" i="28"/>
  <c r="J153" i="28"/>
  <c r="J152" i="28"/>
  <c r="J151" i="28"/>
  <c r="J203" i="28"/>
  <c r="J119" i="28"/>
  <c r="J118" i="28"/>
  <c r="J117" i="28"/>
  <c r="J116" i="28"/>
  <c r="J134" i="28"/>
  <c r="J115" i="28"/>
  <c r="J114" i="28"/>
  <c r="J113" i="28"/>
  <c r="J112" i="28"/>
  <c r="J111" i="28"/>
  <c r="J180" i="28"/>
  <c r="J110" i="28"/>
  <c r="J109" i="28"/>
  <c r="J108" i="28"/>
  <c r="J107" i="28"/>
  <c r="J106" i="28"/>
  <c r="J105" i="28"/>
  <c r="J104" i="28"/>
  <c r="J103" i="28"/>
  <c r="J177" i="28"/>
  <c r="J102" i="28"/>
  <c r="J101" i="28"/>
  <c r="J100" i="28"/>
  <c r="J99" i="28"/>
  <c r="J98" i="28"/>
  <c r="J97" i="28"/>
  <c r="J96" i="28"/>
  <c r="J131" i="28"/>
  <c r="J130" i="28"/>
  <c r="J129" i="28"/>
  <c r="J128" i="28"/>
  <c r="J127" i="28"/>
  <c r="J126" i="28"/>
  <c r="J125" i="28"/>
  <c r="J124" i="28"/>
  <c r="J123" i="28"/>
  <c r="J140" i="28"/>
  <c r="J122" i="28"/>
  <c r="J139" i="28"/>
  <c r="J121" i="28"/>
  <c r="J138" i="28"/>
  <c r="J137" i="28"/>
  <c r="J179" i="28"/>
  <c r="J136" i="28"/>
  <c r="J178" i="28"/>
  <c r="J120" i="28"/>
  <c r="K125" i="47" l="1"/>
  <c r="K12" i="47"/>
  <c r="K71" i="47"/>
  <c r="K142" i="47"/>
  <c r="K146" i="47"/>
  <c r="K162" i="47"/>
  <c r="K154" i="47"/>
  <c r="K134" i="47"/>
  <c r="K148" i="47"/>
  <c r="K92" i="47"/>
  <c r="K159" i="47"/>
  <c r="K136" i="47"/>
  <c r="K150" i="47"/>
  <c r="K147" i="47"/>
  <c r="K143" i="47"/>
  <c r="K163" i="47"/>
  <c r="K135" i="47"/>
  <c r="K158" i="47"/>
  <c r="K153" i="47"/>
  <c r="K21" i="47"/>
  <c r="K157" i="47"/>
  <c r="K44" i="47"/>
  <c r="K156" i="47"/>
  <c r="K164" i="47"/>
  <c r="K66" i="47"/>
  <c r="K140" i="47"/>
  <c r="K131" i="47"/>
  <c r="K139" i="47"/>
  <c r="K144" i="47"/>
  <c r="K141" i="47"/>
  <c r="K105" i="47"/>
  <c r="K101" i="47"/>
  <c r="K97" i="47"/>
  <c r="K18" i="47"/>
  <c r="K122" i="47"/>
  <c r="K102" i="47"/>
  <c r="K42" i="47"/>
  <c r="K96" i="47"/>
  <c r="K89" i="47"/>
  <c r="K91" i="47"/>
  <c r="K103" i="47"/>
  <c r="K68" i="47"/>
  <c r="K61" i="47"/>
  <c r="K70" i="47"/>
  <c r="K69" i="47"/>
  <c r="K26" i="47"/>
  <c r="K99" i="47"/>
  <c r="K104" i="47"/>
  <c r="K87" i="47"/>
  <c r="K109" i="47"/>
  <c r="K121" i="47"/>
  <c r="K114" i="47"/>
  <c r="K45" i="47"/>
  <c r="K84" i="47"/>
  <c r="K76" i="47"/>
  <c r="K81" i="47"/>
  <c r="K83" i="47"/>
  <c r="K124" i="47"/>
  <c r="K95" i="47"/>
  <c r="K107" i="47"/>
  <c r="K130" i="47"/>
  <c r="K112" i="47"/>
  <c r="K32" i="47"/>
  <c r="K93" i="47"/>
  <c r="K75" i="47"/>
  <c r="K90" i="47"/>
  <c r="K108" i="47"/>
  <c r="K118" i="47"/>
  <c r="K119" i="47"/>
  <c r="K57" i="47"/>
  <c r="K55" i="47"/>
  <c r="L55" i="47" s="1"/>
  <c r="M55" i="47" s="1"/>
  <c r="K53" i="47"/>
  <c r="K49" i="47"/>
  <c r="K56" i="47"/>
  <c r="K50" i="47"/>
  <c r="K54" i="47"/>
  <c r="K41" i="47"/>
  <c r="K52" i="47"/>
  <c r="K51" i="47"/>
  <c r="K6" i="47"/>
  <c r="K46" i="47"/>
  <c r="K58" i="47"/>
  <c r="K48" i="47"/>
  <c r="K37" i="47"/>
  <c r="K38" i="47"/>
  <c r="K47" i="47"/>
  <c r="K40" i="47"/>
  <c r="K25" i="47"/>
  <c r="K5" i="47"/>
  <c r="K24" i="47"/>
  <c r="K28" i="47"/>
  <c r="K2" i="47"/>
  <c r="K3" i="47"/>
  <c r="K15" i="47"/>
  <c r="K16" i="47"/>
  <c r="K23" i="47"/>
  <c r="K31" i="47"/>
  <c r="K36" i="47"/>
  <c r="K19" i="47"/>
  <c r="K27" i="47"/>
  <c r="K13" i="47"/>
  <c r="K30" i="47"/>
  <c r="K4" i="47"/>
  <c r="K17" i="47"/>
  <c r="K35" i="47"/>
  <c r="K20" i="47"/>
  <c r="K29" i="47"/>
  <c r="K10" i="47"/>
  <c r="K33" i="47"/>
  <c r="K34" i="47"/>
  <c r="W12" i="17"/>
  <c r="X110" i="17"/>
  <c r="X139" i="17"/>
  <c r="X74" i="17"/>
  <c r="X54" i="17"/>
  <c r="X96" i="17"/>
  <c r="X53" i="17"/>
  <c r="X132" i="17"/>
  <c r="X117" i="17"/>
  <c r="X135" i="17"/>
  <c r="X39" i="17"/>
  <c r="W116" i="17"/>
  <c r="W76" i="17"/>
  <c r="W54" i="17"/>
  <c r="X11" i="17" l="1"/>
  <c r="AB11" i="17" s="1"/>
  <c r="W11" i="17"/>
  <c r="W145" i="17"/>
  <c r="W148" i="17"/>
  <c r="W31" i="17"/>
  <c r="AA31" i="17" s="1"/>
  <c r="W89" i="17"/>
  <c r="W110" i="17"/>
  <c r="W72" i="17"/>
  <c r="W130" i="17"/>
  <c r="W119" i="17"/>
  <c r="W113" i="17"/>
  <c r="W134" i="17"/>
  <c r="W55" i="17"/>
  <c r="W68" i="17"/>
  <c r="W140" i="17"/>
  <c r="W141" i="17"/>
  <c r="W94" i="17"/>
  <c r="W142" i="17"/>
  <c r="W63" i="17"/>
  <c r="W120" i="17"/>
  <c r="W10" i="17"/>
  <c r="W73" i="17"/>
  <c r="W104" i="17"/>
  <c r="W22" i="17"/>
  <c r="AA22" i="17" s="1"/>
  <c r="W9" i="17"/>
  <c r="W117" i="17"/>
  <c r="W100" i="17"/>
  <c r="W136" i="17"/>
  <c r="W129" i="17"/>
  <c r="W128" i="17"/>
  <c r="W13" i="17"/>
  <c r="W67" i="17"/>
  <c r="W90" i="17"/>
  <c r="W30" i="17"/>
  <c r="AA30" i="17" s="1"/>
  <c r="W3" i="17"/>
  <c r="W24" i="17"/>
  <c r="AA24" i="17" s="1"/>
  <c r="W71" i="17"/>
  <c r="W42" i="17"/>
  <c r="W32" i="17"/>
  <c r="AA32" i="17" s="1"/>
  <c r="W49" i="17"/>
  <c r="W74" i="17"/>
  <c r="X123" i="17"/>
  <c r="X130" i="17"/>
  <c r="X141" i="17"/>
  <c r="X32" i="17"/>
  <c r="X44" i="17"/>
  <c r="X129" i="17"/>
  <c r="X49" i="17"/>
  <c r="X126" i="17"/>
  <c r="X128" i="17"/>
  <c r="X119" i="17"/>
  <c r="X114" i="17"/>
  <c r="X137" i="17"/>
  <c r="X140" i="17"/>
  <c r="X56" i="17"/>
  <c r="X136" i="17"/>
  <c r="X134" i="17"/>
  <c r="X133" i="17"/>
  <c r="X24" i="17"/>
  <c r="X35" i="17"/>
  <c r="X38" i="17"/>
  <c r="X124" i="17"/>
  <c r="X36" i="17"/>
  <c r="X105" i="17"/>
  <c r="X58" i="17"/>
  <c r="X143" i="17"/>
  <c r="X55" i="17"/>
  <c r="X69" i="17"/>
  <c r="X43" i="17"/>
  <c r="X77" i="17"/>
  <c r="X51" i="17"/>
  <c r="X62" i="17"/>
  <c r="X57" i="17"/>
  <c r="X116" i="17"/>
  <c r="X86" i="17"/>
  <c r="X37" i="17"/>
  <c r="X125" i="17"/>
  <c r="W96" i="17"/>
  <c r="W21" i="17"/>
  <c r="AA21" i="17" s="1"/>
  <c r="W17" i="17"/>
  <c r="AA17" i="17" s="1"/>
  <c r="W70" i="17"/>
  <c r="W69" i="17"/>
  <c r="W29" i="17"/>
  <c r="AA29" i="17" s="1"/>
  <c r="W28" i="17"/>
  <c r="AA28" i="17" s="1"/>
  <c r="W8" i="17"/>
  <c r="W7" i="17"/>
  <c r="AA7" i="17" s="1"/>
  <c r="W56" i="17"/>
  <c r="W60" i="17"/>
  <c r="W52" i="17"/>
  <c r="W62" i="17"/>
  <c r="W23" i="17"/>
  <c r="AA23" i="17" s="1"/>
  <c r="W27" i="17"/>
  <c r="W16" i="17"/>
  <c r="AA16" i="17" s="1"/>
  <c r="X41" i="17"/>
  <c r="W20" i="17"/>
  <c r="W25" i="17"/>
  <c r="X52" i="17"/>
  <c r="X34" i="17"/>
  <c r="X115" i="17"/>
  <c r="X146" i="17"/>
  <c r="X20" i="17"/>
  <c r="X100" i="17"/>
  <c r="X22" i="17"/>
  <c r="X78" i="17"/>
  <c r="X59" i="17"/>
  <c r="X113" i="17"/>
  <c r="X14" i="17"/>
  <c r="AB14" i="17" s="1"/>
  <c r="X90" i="17"/>
  <c r="X72" i="17"/>
  <c r="X127" i="17"/>
  <c r="X142" i="17"/>
  <c r="X122" i="17"/>
  <c r="X120" i="17"/>
  <c r="X109" i="17"/>
  <c r="X108" i="17"/>
  <c r="X93" i="17"/>
  <c r="X92" i="17"/>
  <c r="X87" i="17"/>
  <c r="X31" i="17"/>
  <c r="X30" i="17"/>
  <c r="X29" i="17"/>
  <c r="X27" i="17"/>
  <c r="X17" i="17"/>
  <c r="X15" i="17"/>
  <c r="X13" i="17"/>
  <c r="X10" i="17"/>
  <c r="X8" i="17"/>
  <c r="W36" i="17"/>
  <c r="W44" i="17"/>
  <c r="W53" i="17"/>
  <c r="W35" i="17"/>
  <c r="W91" i="17"/>
  <c r="W93" i="17"/>
  <c r="W92" i="17"/>
  <c r="W81" i="17"/>
  <c r="W107" i="17"/>
  <c r="W65" i="17"/>
  <c r="W112" i="17"/>
  <c r="X6" i="17"/>
  <c r="W132" i="17"/>
  <c r="W125" i="17"/>
  <c r="X3" i="17"/>
  <c r="X50" i="17"/>
  <c r="X85" i="17"/>
  <c r="X111" i="17"/>
  <c r="X70" i="17"/>
  <c r="X60" i="17"/>
  <c r="W39" i="17"/>
  <c r="W61" i="17"/>
  <c r="W77" i="17"/>
  <c r="W121" i="17"/>
  <c r="W109" i="17"/>
  <c r="W99" i="17"/>
  <c r="W137" i="17"/>
  <c r="X83" i="17"/>
  <c r="X71" i="17"/>
  <c r="X21" i="17"/>
  <c r="W57" i="17"/>
  <c r="W38" i="17"/>
  <c r="W37" i="17"/>
  <c r="W34" i="17"/>
  <c r="W108" i="17"/>
  <c r="W106" i="17"/>
  <c r="W105" i="17"/>
  <c r="W102" i="17"/>
  <c r="W139" i="17"/>
  <c r="W95" i="17"/>
  <c r="W135" i="17"/>
  <c r="X23" i="17"/>
  <c r="X9" i="17"/>
  <c r="X98" i="17"/>
  <c r="X28" i="17"/>
  <c r="X63" i="17"/>
  <c r="X84" i="17"/>
  <c r="X45" i="17"/>
  <c r="X107" i="17"/>
  <c r="W59" i="17"/>
  <c r="W41" i="17"/>
  <c r="W80" i="17"/>
  <c r="W115" i="17"/>
  <c r="W123" i="17"/>
  <c r="W98" i="17"/>
  <c r="W133" i="17"/>
  <c r="X7" i="17"/>
  <c r="AB7" i="17" s="1"/>
  <c r="X79" i="17"/>
  <c r="X99" i="17"/>
  <c r="X97" i="17"/>
  <c r="X64" i="17"/>
  <c r="X73" i="17"/>
  <c r="X112" i="17"/>
  <c r="X121" i="17"/>
  <c r="W45" i="17"/>
  <c r="W48" i="17"/>
  <c r="W83" i="17"/>
  <c r="W58" i="17"/>
  <c r="W88" i="17"/>
  <c r="W79" i="17"/>
  <c r="W66" i="17"/>
  <c r="W64" i="17"/>
  <c r="W111" i="17"/>
  <c r="W114" i="17"/>
  <c r="W103" i="17"/>
  <c r="W97" i="17"/>
  <c r="X80" i="17"/>
  <c r="X101" i="17"/>
  <c r="X91" i="17"/>
  <c r="X106" i="17"/>
  <c r="W6" i="17"/>
  <c r="W51" i="17"/>
  <c r="W43" i="17"/>
  <c r="W87" i="17"/>
  <c r="W84" i="17"/>
  <c r="W143" i="17"/>
  <c r="W146" i="17"/>
  <c r="W127" i="17"/>
  <c r="W126" i="17"/>
  <c r="X118" i="17"/>
  <c r="X48" i="17"/>
  <c r="W50" i="17"/>
  <c r="W122" i="17"/>
  <c r="W86" i="17"/>
  <c r="W85" i="17"/>
  <c r="W78" i="17"/>
  <c r="W118" i="17"/>
  <c r="W101" i="17"/>
  <c r="X16" i="17"/>
  <c r="X104" i="17"/>
  <c r="X42" i="17"/>
  <c r="AA25" i="17" l="1"/>
  <c r="Z25" i="17"/>
  <c r="Z22" i="17"/>
  <c r="AB22" i="17"/>
  <c r="Z21" i="17"/>
  <c r="AB21" i="17"/>
  <c r="Z32" i="17"/>
  <c r="AB32" i="17"/>
  <c r="Z28" i="17"/>
  <c r="AB28" i="17"/>
  <c r="Z30" i="17"/>
  <c r="AB30" i="17"/>
  <c r="Z17" i="17"/>
  <c r="AB17" i="17"/>
  <c r="Z24" i="17"/>
  <c r="AB24" i="17"/>
  <c r="Z31" i="17"/>
  <c r="AB31" i="17"/>
  <c r="Z16" i="17"/>
  <c r="AB16" i="17"/>
  <c r="Z23" i="17"/>
  <c r="AB23" i="17"/>
  <c r="Z29" i="17"/>
  <c r="AB29" i="17"/>
  <c r="Z15" i="17"/>
  <c r="AB15" i="17"/>
  <c r="Z14" i="17"/>
  <c r="AA14" i="17"/>
  <c r="AA11" i="17"/>
  <c r="Z11" i="17"/>
  <c r="Z7" i="17"/>
  <c r="S105" i="17" l="1"/>
  <c r="S104" i="17"/>
  <c r="R23" i="33" l="1"/>
  <c r="Q23" i="33"/>
  <c r="U20" i="33"/>
  <c r="Y20" i="33" s="1"/>
  <c r="X20" i="33" l="1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3" i="17"/>
  <c r="M3" i="17"/>
  <c r="D25" i="33"/>
  <c r="D24" i="33"/>
  <c r="W20" i="33" l="1"/>
  <c r="V20" i="33" l="1"/>
  <c r="S106" i="17" l="1"/>
  <c r="S128" i="17" l="1"/>
  <c r="V128" i="17" s="1"/>
  <c r="S120" i="17"/>
  <c r="V120" i="17" s="1"/>
  <c r="S72" i="17"/>
  <c r="V72" i="17" s="1"/>
  <c r="S64" i="17"/>
  <c r="V64" i="17" s="1"/>
  <c r="S153" i="17"/>
  <c r="V153" i="17" s="1"/>
  <c r="S121" i="17"/>
  <c r="V121" i="17" s="1"/>
  <c r="S113" i="17"/>
  <c r="V113" i="17" s="1"/>
  <c r="S65" i="17"/>
  <c r="V65" i="17" s="1"/>
  <c r="S57" i="17"/>
  <c r="V57" i="17" s="1"/>
  <c r="S30" i="17"/>
  <c r="V30" i="17" s="1"/>
  <c r="S3" i="17"/>
  <c r="S135" i="17"/>
  <c r="V135" i="17" s="1"/>
  <c r="S127" i="17"/>
  <c r="V127" i="17" s="1"/>
  <c r="S79" i="17"/>
  <c r="V79" i="17" s="1"/>
  <c r="S71" i="17"/>
  <c r="V71" i="17" s="1"/>
  <c r="S134" i="17"/>
  <c r="V134" i="17" s="1"/>
  <c r="S78" i="17"/>
  <c r="V78" i="17" s="1"/>
  <c r="S142" i="17"/>
  <c r="V142" i="17" s="1"/>
  <c r="S86" i="17"/>
  <c r="V86" i="17" s="1"/>
  <c r="S155" i="17"/>
  <c r="V155" i="17" s="1"/>
  <c r="S107" i="17"/>
  <c r="V107" i="17" s="1"/>
  <c r="S99" i="17"/>
  <c r="V99" i="17" s="1"/>
  <c r="S91" i="17"/>
  <c r="V91" i="17" s="1"/>
  <c r="S51" i="17"/>
  <c r="V51" i="17" s="1"/>
  <c r="S114" i="17"/>
  <c r="V114" i="17" s="1"/>
  <c r="V106" i="17"/>
  <c r="S58" i="17"/>
  <c r="V58" i="17" s="1"/>
  <c r="S50" i="17"/>
  <c r="V50" i="17" s="1"/>
  <c r="S43" i="17"/>
  <c r="V43" i="17" s="1"/>
  <c r="S149" i="17"/>
  <c r="V149" i="17" s="1"/>
  <c r="S141" i="17"/>
  <c r="V141" i="17" s="1"/>
  <c r="S93" i="17"/>
  <c r="S85" i="17"/>
  <c r="V85" i="17" s="1"/>
  <c r="S37" i="17"/>
  <c r="V37" i="17" s="1"/>
  <c r="S29" i="17"/>
  <c r="V29" i="17" s="1"/>
  <c r="S148" i="17"/>
  <c r="V148" i="17" s="1"/>
  <c r="S124" i="17"/>
  <c r="V124" i="17" s="1"/>
  <c r="S100" i="17"/>
  <c r="V100" i="17" s="1"/>
  <c r="S92" i="17"/>
  <c r="V92" i="17" s="1"/>
  <c r="S44" i="17"/>
  <c r="V44" i="17" s="1"/>
  <c r="S36" i="17"/>
  <c r="V36" i="17" s="1"/>
  <c r="V93" i="17" l="1"/>
  <c r="V3" i="17"/>
  <c r="AB15" i="33" l="1"/>
  <c r="E24" i="33" l="1"/>
  <c r="E25" i="33"/>
  <c r="D26" i="33"/>
  <c r="E26" i="33" l="1"/>
  <c r="E34" i="17" l="1"/>
  <c r="L34" i="17"/>
  <c r="M34" i="17"/>
  <c r="N34" i="17"/>
  <c r="P34" i="17"/>
  <c r="E35" i="17"/>
  <c r="L35" i="17"/>
  <c r="M35" i="17"/>
  <c r="N35" i="17"/>
  <c r="P35" i="17"/>
  <c r="E36" i="17"/>
  <c r="L36" i="17"/>
  <c r="M36" i="17"/>
  <c r="N36" i="17"/>
  <c r="P36" i="17"/>
  <c r="E37" i="17"/>
  <c r="L37" i="17"/>
  <c r="M37" i="17"/>
  <c r="N37" i="17"/>
  <c r="P37" i="17"/>
  <c r="E38" i="17"/>
  <c r="L38" i="17"/>
  <c r="M38" i="17"/>
  <c r="N38" i="17"/>
  <c r="P38" i="17"/>
  <c r="E39" i="17"/>
  <c r="L39" i="17"/>
  <c r="M39" i="17"/>
  <c r="N39" i="17"/>
  <c r="P39" i="17"/>
  <c r="E40" i="17"/>
  <c r="L40" i="17"/>
  <c r="M40" i="17"/>
  <c r="N40" i="17"/>
  <c r="P40" i="17"/>
  <c r="E41" i="17"/>
  <c r="L41" i="17"/>
  <c r="M41" i="17"/>
  <c r="N41" i="17"/>
  <c r="P41" i="17"/>
  <c r="E42" i="17"/>
  <c r="L42" i="17"/>
  <c r="M42" i="17"/>
  <c r="N42" i="17"/>
  <c r="P42" i="17"/>
  <c r="E43" i="17"/>
  <c r="L43" i="17"/>
  <c r="M43" i="17"/>
  <c r="N43" i="17"/>
  <c r="P43" i="17"/>
  <c r="E44" i="17"/>
  <c r="L44" i="17"/>
  <c r="M44" i="17"/>
  <c r="N44" i="17"/>
  <c r="P44" i="17"/>
  <c r="E45" i="17"/>
  <c r="L45" i="17"/>
  <c r="M45" i="17"/>
  <c r="N45" i="17"/>
  <c r="P45" i="17"/>
  <c r="E46" i="17"/>
  <c r="L46" i="17"/>
  <c r="M46" i="17"/>
  <c r="N46" i="17"/>
  <c r="P46" i="17"/>
  <c r="E47" i="17"/>
  <c r="L47" i="17"/>
  <c r="M47" i="17"/>
  <c r="N47" i="17"/>
  <c r="P47" i="17"/>
  <c r="E48" i="17"/>
  <c r="L48" i="17"/>
  <c r="M48" i="17"/>
  <c r="N48" i="17"/>
  <c r="P48" i="17"/>
  <c r="E49" i="17"/>
  <c r="L49" i="17"/>
  <c r="M49" i="17"/>
  <c r="N49" i="17"/>
  <c r="P49" i="17"/>
  <c r="E50" i="17"/>
  <c r="H50" i="17" s="1"/>
  <c r="L50" i="17"/>
  <c r="M50" i="17"/>
  <c r="N50" i="17"/>
  <c r="P50" i="17"/>
  <c r="D50" i="17"/>
  <c r="E51" i="17"/>
  <c r="H51" i="17" s="1"/>
  <c r="L51" i="17"/>
  <c r="M51" i="17"/>
  <c r="N51" i="17"/>
  <c r="P51" i="17"/>
  <c r="D51" i="17"/>
  <c r="E52" i="17"/>
  <c r="L52" i="17"/>
  <c r="M52" i="17"/>
  <c r="N52" i="17"/>
  <c r="P52" i="17"/>
  <c r="E53" i="17"/>
  <c r="L53" i="17"/>
  <c r="M53" i="17"/>
  <c r="N53" i="17"/>
  <c r="P53" i="17"/>
  <c r="E54" i="17"/>
  <c r="L54" i="17"/>
  <c r="M54" i="17"/>
  <c r="N54" i="17"/>
  <c r="P54" i="17"/>
  <c r="E55" i="17"/>
  <c r="L55" i="17"/>
  <c r="M55" i="17"/>
  <c r="N55" i="17"/>
  <c r="P55" i="17"/>
  <c r="E56" i="17"/>
  <c r="L56" i="17"/>
  <c r="M56" i="17"/>
  <c r="N56" i="17"/>
  <c r="P56" i="17"/>
  <c r="E57" i="17"/>
  <c r="L57" i="17"/>
  <c r="M57" i="17"/>
  <c r="N57" i="17"/>
  <c r="P57" i="17"/>
  <c r="D57" i="17"/>
  <c r="E58" i="17"/>
  <c r="H58" i="17" s="1"/>
  <c r="L58" i="17"/>
  <c r="M58" i="17"/>
  <c r="N58" i="17"/>
  <c r="P58" i="17"/>
  <c r="D58" i="17"/>
  <c r="E59" i="17"/>
  <c r="L59" i="17"/>
  <c r="M59" i="17"/>
  <c r="N59" i="17"/>
  <c r="P59" i="17"/>
  <c r="E60" i="17"/>
  <c r="L60" i="17"/>
  <c r="M60" i="17"/>
  <c r="N60" i="17"/>
  <c r="P60" i="17"/>
  <c r="E61" i="17"/>
  <c r="L61" i="17"/>
  <c r="M61" i="17"/>
  <c r="N61" i="17"/>
  <c r="P61" i="17"/>
  <c r="E62" i="17"/>
  <c r="L62" i="17"/>
  <c r="M62" i="17"/>
  <c r="N62" i="17"/>
  <c r="P62" i="17"/>
  <c r="E63" i="17"/>
  <c r="L63" i="17"/>
  <c r="M63" i="17"/>
  <c r="N63" i="17"/>
  <c r="P63" i="17"/>
  <c r="E64" i="17"/>
  <c r="H64" i="17" s="1"/>
  <c r="L64" i="17"/>
  <c r="M64" i="17"/>
  <c r="N64" i="17"/>
  <c r="P64" i="17"/>
  <c r="D64" i="17"/>
  <c r="E65" i="17"/>
  <c r="L65" i="17"/>
  <c r="M65" i="17"/>
  <c r="N65" i="17"/>
  <c r="P65" i="17"/>
  <c r="E66" i="17"/>
  <c r="L66" i="17"/>
  <c r="M66" i="17"/>
  <c r="N66" i="17"/>
  <c r="P66" i="17"/>
  <c r="E67" i="17"/>
  <c r="L67" i="17"/>
  <c r="M67" i="17"/>
  <c r="N67" i="17"/>
  <c r="P67" i="17"/>
  <c r="L68" i="17"/>
  <c r="M68" i="17"/>
  <c r="N68" i="17"/>
  <c r="P68" i="17"/>
  <c r="L69" i="17"/>
  <c r="M69" i="17"/>
  <c r="N69" i="17"/>
  <c r="P69" i="17"/>
  <c r="E70" i="17"/>
  <c r="L70" i="17"/>
  <c r="M70" i="17"/>
  <c r="N70" i="17"/>
  <c r="P70" i="17"/>
  <c r="E71" i="17"/>
  <c r="I71" i="17" s="1"/>
  <c r="L71" i="17"/>
  <c r="M71" i="17"/>
  <c r="N71" i="17"/>
  <c r="P71" i="17"/>
  <c r="E72" i="17"/>
  <c r="I72" i="17" s="1"/>
  <c r="L72" i="17"/>
  <c r="M72" i="17"/>
  <c r="N72" i="17"/>
  <c r="P72" i="17"/>
  <c r="E73" i="17"/>
  <c r="L73" i="17"/>
  <c r="M73" i="17"/>
  <c r="N73" i="17"/>
  <c r="P73" i="17"/>
  <c r="E74" i="17"/>
  <c r="L74" i="17"/>
  <c r="M74" i="17"/>
  <c r="N74" i="17"/>
  <c r="P74" i="17"/>
  <c r="E75" i="17"/>
  <c r="L75" i="17"/>
  <c r="M75" i="17"/>
  <c r="N75" i="17"/>
  <c r="P75" i="17"/>
  <c r="E76" i="17"/>
  <c r="L76" i="17"/>
  <c r="M76" i="17"/>
  <c r="N76" i="17"/>
  <c r="P76" i="17"/>
  <c r="E77" i="17"/>
  <c r="L77" i="17"/>
  <c r="M77" i="17"/>
  <c r="N77" i="17"/>
  <c r="P77" i="17"/>
  <c r="E78" i="17"/>
  <c r="I78" i="17" s="1"/>
  <c r="L78" i="17"/>
  <c r="M78" i="17"/>
  <c r="N78" i="17"/>
  <c r="P78" i="17"/>
  <c r="E79" i="17"/>
  <c r="I79" i="17" s="1"/>
  <c r="L79" i="17"/>
  <c r="M79" i="17"/>
  <c r="N79" i="17"/>
  <c r="P79" i="17"/>
  <c r="E80" i="17"/>
  <c r="L80" i="17"/>
  <c r="M80" i="17"/>
  <c r="N80" i="17"/>
  <c r="P80" i="17"/>
  <c r="E81" i="17"/>
  <c r="L81" i="17"/>
  <c r="M81" i="17"/>
  <c r="N81" i="17"/>
  <c r="P81" i="17"/>
  <c r="E82" i="17"/>
  <c r="L82" i="17"/>
  <c r="M82" i="17"/>
  <c r="N82" i="17"/>
  <c r="P82" i="17"/>
  <c r="E83" i="17"/>
  <c r="L83" i="17"/>
  <c r="M83" i="17"/>
  <c r="N83" i="17"/>
  <c r="P83" i="17"/>
  <c r="E84" i="17"/>
  <c r="L84" i="17"/>
  <c r="M84" i="17"/>
  <c r="N84" i="17"/>
  <c r="P84" i="17"/>
  <c r="E85" i="17"/>
  <c r="L85" i="17"/>
  <c r="M85" i="17"/>
  <c r="N85" i="17"/>
  <c r="P85" i="17"/>
  <c r="E86" i="17"/>
  <c r="I86" i="17" s="1"/>
  <c r="L86" i="17"/>
  <c r="M86" i="17"/>
  <c r="N86" i="17"/>
  <c r="P86" i="17"/>
  <c r="E87" i="17"/>
  <c r="L87" i="17"/>
  <c r="M87" i="17"/>
  <c r="N87" i="17"/>
  <c r="P87" i="17"/>
  <c r="E88" i="17"/>
  <c r="L88" i="17"/>
  <c r="M88" i="17"/>
  <c r="N88" i="17"/>
  <c r="P88" i="17"/>
  <c r="E89" i="17"/>
  <c r="L89" i="17"/>
  <c r="M89" i="17"/>
  <c r="N89" i="17"/>
  <c r="P89" i="17"/>
  <c r="E90" i="17"/>
  <c r="L90" i="17"/>
  <c r="M90" i="17"/>
  <c r="N90" i="17"/>
  <c r="P90" i="17"/>
  <c r="E91" i="17"/>
  <c r="I91" i="17" s="1"/>
  <c r="L91" i="17"/>
  <c r="M91" i="17"/>
  <c r="N91" i="17"/>
  <c r="P91" i="17"/>
  <c r="E92" i="17"/>
  <c r="L92" i="17"/>
  <c r="M92" i="17"/>
  <c r="N92" i="17"/>
  <c r="P92" i="17"/>
  <c r="E93" i="17"/>
  <c r="L93" i="17"/>
  <c r="M93" i="17"/>
  <c r="N93" i="17"/>
  <c r="P93" i="17"/>
  <c r="D93" i="17"/>
  <c r="L94" i="17"/>
  <c r="M94" i="17"/>
  <c r="N94" i="17"/>
  <c r="P94" i="17"/>
  <c r="E95" i="17"/>
  <c r="L95" i="17"/>
  <c r="M95" i="17"/>
  <c r="N95" i="17"/>
  <c r="P95" i="17"/>
  <c r="E96" i="17"/>
  <c r="L96" i="17"/>
  <c r="M96" i="17"/>
  <c r="N96" i="17"/>
  <c r="P96" i="17"/>
  <c r="E97" i="17"/>
  <c r="L97" i="17"/>
  <c r="M97" i="17"/>
  <c r="N97" i="17"/>
  <c r="P97" i="17"/>
  <c r="E98" i="17"/>
  <c r="L98" i="17"/>
  <c r="M98" i="17"/>
  <c r="N98" i="17"/>
  <c r="P98" i="17"/>
  <c r="E99" i="17"/>
  <c r="H99" i="17" s="1"/>
  <c r="L99" i="17"/>
  <c r="M99" i="17"/>
  <c r="N99" i="17"/>
  <c r="P99" i="17"/>
  <c r="D99" i="17"/>
  <c r="E100" i="17"/>
  <c r="L100" i="17"/>
  <c r="M100" i="17"/>
  <c r="N100" i="17"/>
  <c r="P100" i="17"/>
  <c r="D100" i="17"/>
  <c r="E101" i="17"/>
  <c r="L101" i="17"/>
  <c r="M101" i="17"/>
  <c r="N101" i="17"/>
  <c r="P101" i="17"/>
  <c r="E102" i="17"/>
  <c r="L102" i="17"/>
  <c r="M102" i="17"/>
  <c r="N102" i="17"/>
  <c r="P102" i="17"/>
  <c r="E103" i="17"/>
  <c r="L103" i="17"/>
  <c r="M103" i="17"/>
  <c r="N103" i="17"/>
  <c r="P103" i="17"/>
  <c r="E104" i="17"/>
  <c r="L104" i="17"/>
  <c r="M104" i="17"/>
  <c r="N104" i="17"/>
  <c r="P104" i="17"/>
  <c r="E105" i="17"/>
  <c r="L105" i="17"/>
  <c r="M105" i="17"/>
  <c r="N105" i="17"/>
  <c r="P105" i="17"/>
  <c r="E106" i="17"/>
  <c r="H106" i="17" s="1"/>
  <c r="L106" i="17"/>
  <c r="M106" i="17"/>
  <c r="N106" i="17"/>
  <c r="P106" i="17"/>
  <c r="D106" i="17"/>
  <c r="E107" i="17"/>
  <c r="H107" i="17" s="1"/>
  <c r="L107" i="17"/>
  <c r="M107" i="17"/>
  <c r="N107" i="17"/>
  <c r="P107" i="17"/>
  <c r="D107" i="17"/>
  <c r="E108" i="17"/>
  <c r="L108" i="17"/>
  <c r="M108" i="17"/>
  <c r="N108" i="17"/>
  <c r="P108" i="17"/>
  <c r="E109" i="17"/>
  <c r="L109" i="17"/>
  <c r="M109" i="17"/>
  <c r="N109" i="17"/>
  <c r="P109" i="17"/>
  <c r="E110" i="17"/>
  <c r="L110" i="17"/>
  <c r="M110" i="17"/>
  <c r="N110" i="17"/>
  <c r="P110" i="17"/>
  <c r="E111" i="17"/>
  <c r="L111" i="17"/>
  <c r="M111" i="17"/>
  <c r="N111" i="17"/>
  <c r="P111" i="17"/>
  <c r="E112" i="17"/>
  <c r="L112" i="17"/>
  <c r="M112" i="17"/>
  <c r="N112" i="17"/>
  <c r="P112" i="17"/>
  <c r="E113" i="17"/>
  <c r="L113" i="17"/>
  <c r="M113" i="17"/>
  <c r="N113" i="17"/>
  <c r="P113" i="17"/>
  <c r="D113" i="17"/>
  <c r="E114" i="17"/>
  <c r="H114" i="17" s="1"/>
  <c r="L114" i="17"/>
  <c r="M114" i="17"/>
  <c r="N114" i="17"/>
  <c r="P114" i="17"/>
  <c r="D114" i="17"/>
  <c r="E115" i="17"/>
  <c r="L115" i="17"/>
  <c r="M115" i="17"/>
  <c r="N115" i="17"/>
  <c r="P115" i="17"/>
  <c r="E116" i="17"/>
  <c r="L116" i="17"/>
  <c r="M116" i="17"/>
  <c r="N116" i="17"/>
  <c r="P116" i="17"/>
  <c r="E117" i="17"/>
  <c r="L117" i="17"/>
  <c r="M117" i="17"/>
  <c r="N117" i="17"/>
  <c r="P117" i="17"/>
  <c r="E118" i="17"/>
  <c r="L118" i="17"/>
  <c r="M118" i="17"/>
  <c r="N118" i="17"/>
  <c r="P118" i="17"/>
  <c r="E119" i="17"/>
  <c r="L119" i="17"/>
  <c r="M119" i="17"/>
  <c r="N119" i="17"/>
  <c r="P119" i="17"/>
  <c r="E120" i="17"/>
  <c r="H120" i="17" s="1"/>
  <c r="L120" i="17"/>
  <c r="M120" i="17"/>
  <c r="N120" i="17"/>
  <c r="P120" i="17"/>
  <c r="D120" i="17"/>
  <c r="E121" i="17"/>
  <c r="L121" i="17"/>
  <c r="M121" i="17"/>
  <c r="N121" i="17"/>
  <c r="P121" i="17"/>
  <c r="D121" i="17"/>
  <c r="E122" i="17"/>
  <c r="L122" i="17"/>
  <c r="M122" i="17"/>
  <c r="N122" i="17"/>
  <c r="P122" i="17"/>
  <c r="E123" i="17"/>
  <c r="L123" i="17"/>
  <c r="M123" i="17"/>
  <c r="N123" i="17"/>
  <c r="P123" i="17"/>
  <c r="E124" i="17"/>
  <c r="L124" i="17"/>
  <c r="M124" i="17"/>
  <c r="N124" i="17"/>
  <c r="P124" i="17"/>
  <c r="E125" i="17"/>
  <c r="L125" i="17"/>
  <c r="M125" i="17"/>
  <c r="N125" i="17"/>
  <c r="P125" i="17"/>
  <c r="E126" i="17"/>
  <c r="L126" i="17"/>
  <c r="M126" i="17"/>
  <c r="N126" i="17"/>
  <c r="P126" i="17"/>
  <c r="E127" i="17"/>
  <c r="H127" i="17" s="1"/>
  <c r="L127" i="17"/>
  <c r="M127" i="17"/>
  <c r="N127" i="17"/>
  <c r="P127" i="17"/>
  <c r="D127" i="17"/>
  <c r="E128" i="17"/>
  <c r="H128" i="17" s="1"/>
  <c r="L128" i="17"/>
  <c r="M128" i="17"/>
  <c r="N128" i="17"/>
  <c r="P128" i="17"/>
  <c r="D128" i="17"/>
  <c r="E129" i="17"/>
  <c r="L129" i="17"/>
  <c r="M129" i="17"/>
  <c r="N129" i="17"/>
  <c r="P129" i="17"/>
  <c r="E130" i="17"/>
  <c r="L130" i="17"/>
  <c r="M130" i="17"/>
  <c r="N130" i="17"/>
  <c r="P130" i="17"/>
  <c r="E131" i="17"/>
  <c r="L131" i="17"/>
  <c r="M131" i="17"/>
  <c r="N131" i="17"/>
  <c r="P131" i="17"/>
  <c r="E132" i="17"/>
  <c r="L132" i="17"/>
  <c r="M132" i="17"/>
  <c r="N132" i="17"/>
  <c r="P132" i="17"/>
  <c r="E133" i="17"/>
  <c r="L133" i="17"/>
  <c r="M133" i="17"/>
  <c r="N133" i="17"/>
  <c r="P133" i="17"/>
  <c r="E134" i="17"/>
  <c r="H134" i="17" s="1"/>
  <c r="L134" i="17"/>
  <c r="M134" i="17"/>
  <c r="N134" i="17"/>
  <c r="P134" i="17"/>
  <c r="D134" i="17"/>
  <c r="E135" i="17"/>
  <c r="H135" i="17" s="1"/>
  <c r="L135" i="17"/>
  <c r="M135" i="17"/>
  <c r="N135" i="17"/>
  <c r="P135" i="17"/>
  <c r="D135" i="17"/>
  <c r="E136" i="17"/>
  <c r="L136" i="17"/>
  <c r="M136" i="17"/>
  <c r="N136" i="17"/>
  <c r="P136" i="17"/>
  <c r="E137" i="17"/>
  <c r="L137" i="17"/>
  <c r="M137" i="17"/>
  <c r="N137" i="17"/>
  <c r="P137" i="17"/>
  <c r="E138" i="17"/>
  <c r="L138" i="17"/>
  <c r="M138" i="17"/>
  <c r="N138" i="17"/>
  <c r="P138" i="17"/>
  <c r="E139" i="17"/>
  <c r="L139" i="17"/>
  <c r="M139" i="17"/>
  <c r="N139" i="17"/>
  <c r="P139" i="17"/>
  <c r="E140" i="17"/>
  <c r="L140" i="17"/>
  <c r="M140" i="17"/>
  <c r="N140" i="17"/>
  <c r="P140" i="17"/>
  <c r="E141" i="17"/>
  <c r="H141" i="17" s="1"/>
  <c r="L141" i="17"/>
  <c r="M141" i="17"/>
  <c r="N141" i="17"/>
  <c r="P141" i="17"/>
  <c r="D141" i="17"/>
  <c r="E142" i="17"/>
  <c r="H142" i="17" s="1"/>
  <c r="L142" i="17"/>
  <c r="M142" i="17"/>
  <c r="N142" i="17"/>
  <c r="P142" i="17"/>
  <c r="D142" i="17"/>
  <c r="E143" i="17"/>
  <c r="L143" i="17"/>
  <c r="M143" i="17"/>
  <c r="N143" i="17"/>
  <c r="P143" i="17"/>
  <c r="E144" i="17"/>
  <c r="L144" i="17"/>
  <c r="M144" i="17"/>
  <c r="N144" i="17"/>
  <c r="P144" i="17"/>
  <c r="E145" i="17"/>
  <c r="L145" i="17"/>
  <c r="M145" i="17"/>
  <c r="N145" i="17"/>
  <c r="P145" i="17"/>
  <c r="E146" i="17"/>
  <c r="L146" i="17"/>
  <c r="M146" i="17"/>
  <c r="N146" i="17"/>
  <c r="P146" i="17"/>
  <c r="E147" i="17"/>
  <c r="L147" i="17"/>
  <c r="M147" i="17"/>
  <c r="N147" i="17"/>
  <c r="P147" i="17"/>
  <c r="E148" i="17"/>
  <c r="L148" i="17"/>
  <c r="M148" i="17"/>
  <c r="N148" i="17"/>
  <c r="P148" i="17"/>
  <c r="D148" i="17"/>
  <c r="E149" i="17"/>
  <c r="H149" i="17" s="1"/>
  <c r="L149" i="17"/>
  <c r="M149" i="17"/>
  <c r="N149" i="17"/>
  <c r="P149" i="17"/>
  <c r="D149" i="17"/>
  <c r="E150" i="17"/>
  <c r="L150" i="17"/>
  <c r="M150" i="17"/>
  <c r="N150" i="17"/>
  <c r="P150" i="17"/>
  <c r="E151" i="17"/>
  <c r="L151" i="17"/>
  <c r="M151" i="17"/>
  <c r="N151" i="17"/>
  <c r="P151" i="17"/>
  <c r="L152" i="17"/>
  <c r="M152" i="17"/>
  <c r="N152" i="17"/>
  <c r="P152" i="17"/>
  <c r="E153" i="17"/>
  <c r="L153" i="17"/>
  <c r="M153" i="17"/>
  <c r="N153" i="17"/>
  <c r="P153" i="17"/>
  <c r="D153" i="17"/>
  <c r="E154" i="17"/>
  <c r="L154" i="17"/>
  <c r="M154" i="17"/>
  <c r="N154" i="17"/>
  <c r="P154" i="17"/>
  <c r="E155" i="17"/>
  <c r="L155" i="17"/>
  <c r="M155" i="17"/>
  <c r="N155" i="17"/>
  <c r="P155" i="17"/>
  <c r="D155" i="17"/>
  <c r="L4" i="17"/>
  <c r="M4" i="17"/>
  <c r="N4" i="17"/>
  <c r="P4" i="17"/>
  <c r="L5" i="17"/>
  <c r="M5" i="17"/>
  <c r="N5" i="17"/>
  <c r="P5" i="17"/>
  <c r="L6" i="17"/>
  <c r="M6" i="17"/>
  <c r="N6" i="17"/>
  <c r="P6" i="17"/>
  <c r="L7" i="17"/>
  <c r="M7" i="17"/>
  <c r="N7" i="17"/>
  <c r="P7" i="17"/>
  <c r="L8" i="17"/>
  <c r="M8" i="17"/>
  <c r="N8" i="17"/>
  <c r="P8" i="17"/>
  <c r="L9" i="17"/>
  <c r="M9" i="17"/>
  <c r="N9" i="17"/>
  <c r="P9" i="17"/>
  <c r="L10" i="17"/>
  <c r="M10" i="17"/>
  <c r="N10" i="17"/>
  <c r="P10" i="17"/>
  <c r="L11" i="17"/>
  <c r="M11" i="17"/>
  <c r="N11" i="17"/>
  <c r="P11" i="17"/>
  <c r="L12" i="17"/>
  <c r="M12" i="17"/>
  <c r="N12" i="17"/>
  <c r="P12" i="17"/>
  <c r="L13" i="17"/>
  <c r="M13" i="17"/>
  <c r="N13" i="17"/>
  <c r="P13" i="17"/>
  <c r="L14" i="17"/>
  <c r="M14" i="17"/>
  <c r="N14" i="17"/>
  <c r="P14" i="17"/>
  <c r="L15" i="17"/>
  <c r="M15" i="17"/>
  <c r="N15" i="17"/>
  <c r="P15" i="17"/>
  <c r="L16" i="17"/>
  <c r="M16" i="17"/>
  <c r="N16" i="17"/>
  <c r="P16" i="17"/>
  <c r="L17" i="17"/>
  <c r="M17" i="17"/>
  <c r="N17" i="17"/>
  <c r="P17" i="17"/>
  <c r="L18" i="17"/>
  <c r="M18" i="17"/>
  <c r="N18" i="17"/>
  <c r="P18" i="17"/>
  <c r="L19" i="17"/>
  <c r="M19" i="17"/>
  <c r="N19" i="17"/>
  <c r="P19" i="17"/>
  <c r="L20" i="17"/>
  <c r="M20" i="17"/>
  <c r="N20" i="17"/>
  <c r="P20" i="17"/>
  <c r="L21" i="17"/>
  <c r="M21" i="17"/>
  <c r="N21" i="17"/>
  <c r="P21" i="17"/>
  <c r="L22" i="17"/>
  <c r="M22" i="17"/>
  <c r="N22" i="17"/>
  <c r="P22" i="17"/>
  <c r="L23" i="17"/>
  <c r="M23" i="17"/>
  <c r="N23" i="17"/>
  <c r="P23" i="17"/>
  <c r="L24" i="17"/>
  <c r="M24" i="17"/>
  <c r="N24" i="17"/>
  <c r="P24" i="17"/>
  <c r="L25" i="17"/>
  <c r="M25" i="17"/>
  <c r="N25" i="17"/>
  <c r="P25" i="17"/>
  <c r="L26" i="17"/>
  <c r="M26" i="17"/>
  <c r="N26" i="17"/>
  <c r="P26" i="17"/>
  <c r="L27" i="17"/>
  <c r="M27" i="17"/>
  <c r="N27" i="17"/>
  <c r="P27" i="17"/>
  <c r="L28" i="17"/>
  <c r="M28" i="17"/>
  <c r="N28" i="17"/>
  <c r="P28" i="17"/>
  <c r="L29" i="17"/>
  <c r="M29" i="17"/>
  <c r="N29" i="17"/>
  <c r="P29" i="17"/>
  <c r="L30" i="17"/>
  <c r="M30" i="17"/>
  <c r="N30" i="17"/>
  <c r="P30" i="17"/>
  <c r="L31" i="17"/>
  <c r="M31" i="17"/>
  <c r="N31" i="17"/>
  <c r="P31" i="17"/>
  <c r="L32" i="17"/>
  <c r="M32" i="17"/>
  <c r="N32" i="17"/>
  <c r="P32" i="17"/>
  <c r="L33" i="17"/>
  <c r="M33" i="17"/>
  <c r="N33" i="17"/>
  <c r="P3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D92" i="17" l="1"/>
  <c r="F92" i="17" s="1"/>
  <c r="H85" i="17"/>
  <c r="D86" i="17"/>
  <c r="F86" i="17" s="1"/>
  <c r="D85" i="17"/>
  <c r="F85" i="17" s="1"/>
  <c r="D79" i="17"/>
  <c r="F79" i="17" s="1"/>
  <c r="D78" i="17"/>
  <c r="F78" i="17" s="1"/>
  <c r="D72" i="17"/>
  <c r="F72" i="17" s="1"/>
  <c r="D71" i="17"/>
  <c r="F71" i="17" s="1"/>
  <c r="H43" i="17"/>
  <c r="D44" i="17"/>
  <c r="F44" i="17" s="1"/>
  <c r="D43" i="17"/>
  <c r="F43" i="17" s="1"/>
  <c r="H37" i="17"/>
  <c r="D37" i="17"/>
  <c r="F37" i="17" s="1"/>
  <c r="D36" i="17"/>
  <c r="F36" i="17" s="1"/>
  <c r="D124" i="17"/>
  <c r="F124" i="17" s="1"/>
  <c r="H93" i="17"/>
  <c r="D91" i="17"/>
  <c r="F91" i="17" s="1"/>
  <c r="D65" i="17"/>
  <c r="F65" i="17" s="1"/>
  <c r="F121" i="17"/>
  <c r="F148" i="17"/>
  <c r="I51" i="17"/>
  <c r="J51" i="17" s="1"/>
  <c r="F114" i="17"/>
  <c r="I149" i="17"/>
  <c r="J149" i="17" s="1"/>
  <c r="I93" i="17"/>
  <c r="F128" i="17"/>
  <c r="I58" i="17"/>
  <c r="J58" i="17" s="1"/>
  <c r="F51" i="17"/>
  <c r="H91" i="17"/>
  <c r="J91" i="17" s="1"/>
  <c r="H148" i="17"/>
  <c r="H72" i="17"/>
  <c r="J72" i="17" s="1"/>
  <c r="H71" i="17"/>
  <c r="J71" i="17" s="1"/>
  <c r="F142" i="17"/>
  <c r="F141" i="17"/>
  <c r="H86" i="17"/>
  <c r="J86" i="17" s="1"/>
  <c r="F64" i="17"/>
  <c r="I43" i="17"/>
  <c r="F106" i="17"/>
  <c r="F58" i="17"/>
  <c r="F134" i="17"/>
  <c r="I64" i="17"/>
  <c r="J64" i="17" s="1"/>
  <c r="F127" i="17"/>
  <c r="F107" i="17"/>
  <c r="F93" i="17"/>
  <c r="H79" i="17"/>
  <c r="J79" i="17" s="1"/>
  <c r="H78" i="17"/>
  <c r="J78" i="17" s="1"/>
  <c r="F99" i="17"/>
  <c r="F57" i="17"/>
  <c r="F135" i="17"/>
  <c r="F155" i="17"/>
  <c r="F120" i="17"/>
  <c r="F149" i="17"/>
  <c r="F113" i="17"/>
  <c r="F50" i="17"/>
  <c r="H153" i="17"/>
  <c r="F153" i="17"/>
  <c r="H100" i="17"/>
  <c r="H121" i="17"/>
  <c r="F100" i="17"/>
  <c r="H36" i="17"/>
  <c r="I36" i="17"/>
  <c r="H155" i="17"/>
  <c r="H124" i="17"/>
  <c r="I142" i="17"/>
  <c r="J142" i="17" s="1"/>
  <c r="H57" i="17"/>
  <c r="I57" i="17"/>
  <c r="H113" i="17"/>
  <c r="H92" i="17"/>
  <c r="I92" i="17"/>
  <c r="H65" i="17"/>
  <c r="I65" i="17"/>
  <c r="H44" i="17"/>
  <c r="I44" i="17"/>
  <c r="I85" i="17"/>
  <c r="I37" i="17"/>
  <c r="I50" i="17"/>
  <c r="J50" i="17" s="1"/>
  <c r="I135" i="17"/>
  <c r="J135" i="17" s="1"/>
  <c r="J93" i="17" l="1"/>
  <c r="J85" i="17"/>
  <c r="J92" i="17"/>
  <c r="J65" i="17"/>
  <c r="J43" i="17"/>
  <c r="J37" i="17"/>
  <c r="J44" i="17"/>
  <c r="E94" i="17"/>
  <c r="J57" i="17"/>
  <c r="J36" i="17"/>
  <c r="AB14" i="33" l="1"/>
  <c r="I20" i="33" l="1"/>
  <c r="M20" i="33" s="1"/>
  <c r="L20" i="33" s="1"/>
  <c r="K20" i="33" s="1"/>
  <c r="J20" i="33" s="1"/>
  <c r="AB13" i="33" l="1"/>
  <c r="AB12" i="33" l="1"/>
  <c r="AB11" i="33" l="1"/>
  <c r="AB10" i="33" l="1"/>
  <c r="AB9" i="33" l="1"/>
  <c r="N16" i="33" l="1"/>
  <c r="AB8" i="33"/>
  <c r="AB7" i="33"/>
  <c r="AB6" i="33"/>
  <c r="AB5" i="33"/>
  <c r="AB4" i="33"/>
  <c r="A5" i="33"/>
  <c r="A6" i="33" l="1"/>
  <c r="A7" i="33" l="1"/>
  <c r="A8" i="33" l="1"/>
  <c r="A9" i="33" l="1"/>
  <c r="A10" i="33" l="1"/>
  <c r="A11" i="33" l="1"/>
  <c r="V11" i="33" s="1"/>
  <c r="A12" i="33" l="1"/>
  <c r="A13" i="33" l="1"/>
  <c r="A14" i="33" l="1"/>
  <c r="A15" i="33" l="1"/>
  <c r="AP21" i="17" l="1"/>
  <c r="AP22" i="17"/>
  <c r="AP20" i="17"/>
  <c r="AX24" i="17" l="1"/>
  <c r="B34" i="17" l="1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3" i="17"/>
  <c r="AY4" i="17" l="1"/>
  <c r="AZ4" i="17"/>
  <c r="AY5" i="17"/>
  <c r="AZ5" i="17"/>
  <c r="AY6" i="17"/>
  <c r="AZ6" i="17"/>
  <c r="AX20" i="17"/>
  <c r="AX21" i="17"/>
  <c r="AX22" i="17"/>
  <c r="AZ7" i="17"/>
  <c r="AY7" i="17"/>
  <c r="AX23" i="17"/>
  <c r="AT21" i="17" l="1"/>
  <c r="AT22" i="17" s="1"/>
  <c r="AT23" i="17" s="1"/>
  <c r="AT24" i="17" s="1"/>
  <c r="AT25" i="17" s="1"/>
  <c r="AT26" i="17" s="1"/>
  <c r="AT27" i="17" s="1"/>
  <c r="AT28" i="17" s="1"/>
  <c r="AT29" i="17" s="1"/>
  <c r="AT30" i="17" s="1"/>
  <c r="AT31" i="17" s="1"/>
  <c r="AR22" i="17" l="1"/>
  <c r="AS22" i="17" s="1"/>
  <c r="AR21" i="17"/>
  <c r="AS21" i="17" s="1"/>
  <c r="AR20" i="17"/>
  <c r="AS20" i="17" s="1"/>
  <c r="AH22" i="17" l="1"/>
  <c r="AH23" i="17" s="1"/>
  <c r="AH24" i="17" l="1"/>
  <c r="AJ32" i="17"/>
  <c r="AH25" i="17" l="1"/>
  <c r="AH26" i="17" l="1"/>
  <c r="AH27" i="17" s="1"/>
  <c r="AH28" i="17" s="1"/>
  <c r="AH29" i="17" s="1"/>
  <c r="AH30" i="17" s="1"/>
  <c r="AH31" i="17" s="1"/>
  <c r="AJ9" i="17"/>
  <c r="AI9" i="17"/>
  <c r="BA5" i="17"/>
  <c r="BA6" i="17"/>
  <c r="BA4" i="17"/>
  <c r="P3" i="17" l="1"/>
  <c r="S23" i="17" l="1"/>
  <c r="V23" i="17" s="1"/>
  <c r="S22" i="17"/>
  <c r="V22" i="17" s="1"/>
  <c r="S16" i="17"/>
  <c r="V16" i="17" s="1"/>
  <c r="AA9" i="17"/>
  <c r="AA8" i="17"/>
  <c r="S150" i="17"/>
  <c r="V150" i="17" s="1"/>
  <c r="H143" i="17"/>
  <c r="I59" i="17"/>
  <c r="S98" i="17"/>
  <c r="V98" i="17" s="1"/>
  <c r="I56" i="17"/>
  <c r="D90" i="17"/>
  <c r="F90" i="17" s="1"/>
  <c r="D69" i="17"/>
  <c r="S56" i="17"/>
  <c r="V56" i="17" s="1"/>
  <c r="S7" i="17"/>
  <c r="S4" i="17"/>
  <c r="S13" i="17"/>
  <c r="V13" i="17" s="1"/>
  <c r="S6" i="17"/>
  <c r="V6" i="17" s="1"/>
  <c r="I47" i="17"/>
  <c r="H42" i="17"/>
  <c r="D35" i="17"/>
  <c r="F35" i="17" s="1"/>
  <c r="S27" i="17"/>
  <c r="V27" i="17" s="1"/>
  <c r="AA10" i="17"/>
  <c r="S101" i="17" l="1"/>
  <c r="V101" i="17" s="1"/>
  <c r="H45" i="17"/>
  <c r="I45" i="17"/>
  <c r="S17" i="17"/>
  <c r="V17" i="17" s="1"/>
  <c r="S15" i="17"/>
  <c r="V15" i="17" s="1"/>
  <c r="AB10" i="17"/>
  <c r="Z10" i="17"/>
  <c r="S10" i="17"/>
  <c r="V10" i="17" s="1"/>
  <c r="AB9" i="17"/>
  <c r="Z9" i="17"/>
  <c r="S5" i="17"/>
  <c r="V5" i="17" s="1"/>
  <c r="Z8" i="17"/>
  <c r="AB8" i="17"/>
  <c r="V4" i="17"/>
  <c r="V7" i="17"/>
  <c r="S47" i="17"/>
  <c r="V47" i="17" s="1"/>
  <c r="S54" i="17"/>
  <c r="V54" i="17" s="1"/>
  <c r="S61" i="17"/>
  <c r="V61" i="17" s="1"/>
  <c r="S62" i="17"/>
  <c r="V62" i="17" s="1"/>
  <c r="S53" i="17"/>
  <c r="V53" i="17" s="1"/>
  <c r="I150" i="17"/>
  <c r="S154" i="17"/>
  <c r="V154" i="17" s="1"/>
  <c r="S122" i="17"/>
  <c r="V122" i="17" s="1"/>
  <c r="S48" i="17"/>
  <c r="V48" i="17" s="1"/>
  <c r="S49" i="17"/>
  <c r="V49" i="17" s="1"/>
  <c r="S52" i="17"/>
  <c r="V52" i="17" s="1"/>
  <c r="S145" i="17"/>
  <c r="V145" i="17" s="1"/>
  <c r="S146" i="17"/>
  <c r="V146" i="17" s="1"/>
  <c r="I54" i="17"/>
  <c r="I53" i="17"/>
  <c r="I48" i="17"/>
  <c r="I49" i="17"/>
  <c r="S140" i="17"/>
  <c r="V140" i="17" s="1"/>
  <c r="I52" i="17"/>
  <c r="I61" i="17"/>
  <c r="S139" i="17"/>
  <c r="V139" i="17" s="1"/>
  <c r="S59" i="17"/>
  <c r="V59" i="17" s="1"/>
  <c r="S151" i="17"/>
  <c r="V151" i="17" s="1"/>
  <c r="S19" i="17"/>
  <c r="V19" i="17" s="1"/>
  <c r="S45" i="17"/>
  <c r="V45" i="17" s="1"/>
  <c r="S147" i="17"/>
  <c r="V147" i="17" s="1"/>
  <c r="D154" i="17"/>
  <c r="F154" i="17" s="1"/>
  <c r="H154" i="17"/>
  <c r="D152" i="17"/>
  <c r="S152" i="17"/>
  <c r="V152" i="17" s="1"/>
  <c r="D151" i="17"/>
  <c r="F151" i="17" s="1"/>
  <c r="H151" i="17"/>
  <c r="D150" i="17"/>
  <c r="F150" i="17" s="1"/>
  <c r="H150" i="17"/>
  <c r="S138" i="17"/>
  <c r="V138" i="17" s="1"/>
  <c r="S137" i="17"/>
  <c r="V137" i="17" s="1"/>
  <c r="S144" i="17"/>
  <c r="V144" i="17" s="1"/>
  <c r="D147" i="17"/>
  <c r="F147" i="17" s="1"/>
  <c r="H147" i="17"/>
  <c r="D146" i="17"/>
  <c r="F146" i="17" s="1"/>
  <c r="H146" i="17"/>
  <c r="S143" i="17"/>
  <c r="V143" i="17" s="1"/>
  <c r="H139" i="17"/>
  <c r="D139" i="17"/>
  <c r="F139" i="17" s="1"/>
  <c r="D143" i="17"/>
  <c r="F143" i="17" s="1"/>
  <c r="D140" i="17"/>
  <c r="F140" i="17" s="1"/>
  <c r="H140" i="17"/>
  <c r="D138" i="17"/>
  <c r="F138" i="17" s="1"/>
  <c r="H138" i="17"/>
  <c r="D144" i="17"/>
  <c r="F144" i="17" s="1"/>
  <c r="H144" i="17"/>
  <c r="D145" i="17"/>
  <c r="F145" i="17" s="1"/>
  <c r="H145" i="17"/>
  <c r="I143" i="17"/>
  <c r="J143" i="17" s="1"/>
  <c r="I62" i="17"/>
  <c r="S130" i="17"/>
  <c r="V130" i="17" s="1"/>
  <c r="D137" i="17"/>
  <c r="F137" i="17" s="1"/>
  <c r="H137" i="17"/>
  <c r="S126" i="17"/>
  <c r="V126" i="17" s="1"/>
  <c r="I136" i="17"/>
  <c r="S131" i="17"/>
  <c r="V131" i="17" s="1"/>
  <c r="S132" i="17"/>
  <c r="V132" i="17" s="1"/>
  <c r="S133" i="17"/>
  <c r="V133" i="17" s="1"/>
  <c r="D136" i="17"/>
  <c r="F136" i="17" s="1"/>
  <c r="H136" i="17"/>
  <c r="H129" i="17"/>
  <c r="D129" i="17"/>
  <c r="F129" i="17" s="1"/>
  <c r="S129" i="17"/>
  <c r="V129" i="17" s="1"/>
  <c r="D131" i="17"/>
  <c r="F131" i="17" s="1"/>
  <c r="H131" i="17"/>
  <c r="D132" i="17"/>
  <c r="F132" i="17" s="1"/>
  <c r="H132" i="17"/>
  <c r="D133" i="17"/>
  <c r="F133" i="17" s="1"/>
  <c r="H133" i="17"/>
  <c r="H126" i="17"/>
  <c r="D126" i="17"/>
  <c r="F126" i="17" s="1"/>
  <c r="H130" i="17"/>
  <c r="D130" i="17"/>
  <c r="F130" i="17" s="1"/>
  <c r="H125" i="17"/>
  <c r="D125" i="17"/>
  <c r="F125" i="17" s="1"/>
  <c r="D123" i="17"/>
  <c r="F123" i="17" s="1"/>
  <c r="H123" i="17"/>
  <c r="D122" i="17"/>
  <c r="F122" i="17" s="1"/>
  <c r="H122" i="17"/>
  <c r="D119" i="17"/>
  <c r="F119" i="17" s="1"/>
  <c r="H119" i="17"/>
  <c r="S119" i="17"/>
  <c r="V119" i="17" s="1"/>
  <c r="S123" i="17"/>
  <c r="V123" i="17" s="1"/>
  <c r="D117" i="17"/>
  <c r="F117" i="17" s="1"/>
  <c r="H117" i="17"/>
  <c r="S117" i="17"/>
  <c r="V117" i="17" s="1"/>
  <c r="S118" i="17"/>
  <c r="V118" i="17" s="1"/>
  <c r="D118" i="17"/>
  <c r="F118" i="17" s="1"/>
  <c r="H118" i="17"/>
  <c r="D116" i="17"/>
  <c r="F116" i="17" s="1"/>
  <c r="H116" i="17"/>
  <c r="S115" i="17"/>
  <c r="V115" i="17" s="1"/>
  <c r="S116" i="17"/>
  <c r="V116" i="17" s="1"/>
  <c r="D115" i="17"/>
  <c r="F115" i="17" s="1"/>
  <c r="H115" i="17"/>
  <c r="D112" i="17"/>
  <c r="F112" i="17" s="1"/>
  <c r="H112" i="17"/>
  <c r="D111" i="17"/>
  <c r="F111" i="17" s="1"/>
  <c r="H111" i="17"/>
  <c r="S111" i="17"/>
  <c r="V111" i="17" s="1"/>
  <c r="S112" i="17"/>
  <c r="V112" i="17" s="1"/>
  <c r="D110" i="17"/>
  <c r="F110" i="17" s="1"/>
  <c r="H110" i="17"/>
  <c r="S109" i="17"/>
  <c r="V109" i="17" s="1"/>
  <c r="S110" i="17"/>
  <c r="V110" i="17" s="1"/>
  <c r="D109" i="17"/>
  <c r="F109" i="17" s="1"/>
  <c r="H109" i="17"/>
  <c r="D108" i="17"/>
  <c r="F108" i="17" s="1"/>
  <c r="H108" i="17"/>
  <c r="S97" i="17"/>
  <c r="V97" i="17" s="1"/>
  <c r="V105" i="17"/>
  <c r="S108" i="17"/>
  <c r="V108" i="17" s="1"/>
  <c r="S94" i="17"/>
  <c r="H97" i="17"/>
  <c r="D97" i="17"/>
  <c r="F97" i="17" s="1"/>
  <c r="D105" i="17"/>
  <c r="F105" i="17" s="1"/>
  <c r="H105" i="17"/>
  <c r="D95" i="17"/>
  <c r="F95" i="17" s="1"/>
  <c r="H95" i="17"/>
  <c r="H104" i="17"/>
  <c r="D104" i="17"/>
  <c r="F104" i="17" s="1"/>
  <c r="S95" i="17"/>
  <c r="V95" i="17" s="1"/>
  <c r="H102" i="17"/>
  <c r="D102" i="17"/>
  <c r="F102" i="17" s="1"/>
  <c r="D103" i="17"/>
  <c r="F103" i="17" s="1"/>
  <c r="H103" i="17"/>
  <c r="D94" i="17"/>
  <c r="F94" i="17" s="1"/>
  <c r="H94" i="17"/>
  <c r="H101" i="17"/>
  <c r="D101" i="17"/>
  <c r="F101" i="17" s="1"/>
  <c r="H98" i="17"/>
  <c r="D98" i="17"/>
  <c r="F98" i="17" s="1"/>
  <c r="H96" i="17"/>
  <c r="D96" i="17"/>
  <c r="F96" i="17" s="1"/>
  <c r="S96" i="17"/>
  <c r="V96" i="17" s="1"/>
  <c r="S87" i="17"/>
  <c r="V87" i="17" s="1"/>
  <c r="H90" i="17"/>
  <c r="I90" i="17"/>
  <c r="AR24" i="17"/>
  <c r="AS24" i="17" s="1"/>
  <c r="D89" i="17"/>
  <c r="F89" i="17" s="1"/>
  <c r="H89" i="17"/>
  <c r="I89" i="17"/>
  <c r="D88" i="17"/>
  <c r="F88" i="17" s="1"/>
  <c r="H88" i="17"/>
  <c r="D87" i="17"/>
  <c r="F87" i="17" s="1"/>
  <c r="H87" i="17"/>
  <c r="I88" i="17"/>
  <c r="I87" i="17"/>
  <c r="S88" i="17"/>
  <c r="V88" i="17" s="1"/>
  <c r="D84" i="17"/>
  <c r="F84" i="17" s="1"/>
  <c r="H84" i="17"/>
  <c r="I84" i="17"/>
  <c r="I83" i="17"/>
  <c r="D82" i="17"/>
  <c r="F82" i="17" s="1"/>
  <c r="H82" i="17"/>
  <c r="D83" i="17"/>
  <c r="F83" i="17" s="1"/>
  <c r="H83" i="17"/>
  <c r="I82" i="17"/>
  <c r="D81" i="17"/>
  <c r="F81" i="17" s="1"/>
  <c r="H81" i="17"/>
  <c r="S63" i="17"/>
  <c r="V63" i="17" s="1"/>
  <c r="I81" i="17"/>
  <c r="D80" i="17"/>
  <c r="F80" i="17" s="1"/>
  <c r="H80" i="17"/>
  <c r="I80" i="17"/>
  <c r="D77" i="17"/>
  <c r="F77" i="17" s="1"/>
  <c r="H77" i="17"/>
  <c r="I77" i="17"/>
  <c r="I76" i="17"/>
  <c r="D76" i="17"/>
  <c r="F76" i="17" s="1"/>
  <c r="H76" i="17"/>
  <c r="D75" i="17"/>
  <c r="F75" i="17" s="1"/>
  <c r="H75" i="17"/>
  <c r="I75" i="17"/>
  <c r="D74" i="17"/>
  <c r="F74" i="17" s="1"/>
  <c r="H74" i="17"/>
  <c r="I74" i="17"/>
  <c r="D73" i="17"/>
  <c r="F73" i="17" s="1"/>
  <c r="H73" i="17"/>
  <c r="I73" i="17"/>
  <c r="S73" i="17"/>
  <c r="V73" i="17" s="1"/>
  <c r="I70" i="17"/>
  <c r="D70" i="17"/>
  <c r="F70" i="17" s="1"/>
  <c r="H70" i="17"/>
  <c r="D68" i="17"/>
  <c r="D67" i="17"/>
  <c r="F67" i="17" s="1"/>
  <c r="H67" i="17"/>
  <c r="I67" i="17"/>
  <c r="I63" i="17"/>
  <c r="H66" i="17"/>
  <c r="D66" i="17"/>
  <c r="F66" i="17" s="1"/>
  <c r="I66" i="17"/>
  <c r="D62" i="17"/>
  <c r="F62" i="17" s="1"/>
  <c r="H62" i="17"/>
  <c r="D63" i="17"/>
  <c r="F63" i="17" s="1"/>
  <c r="H63" i="17"/>
  <c r="D61" i="17"/>
  <c r="F61" i="17" s="1"/>
  <c r="H61" i="17"/>
  <c r="S33" i="17"/>
  <c r="V33" i="17" s="1"/>
  <c r="I60" i="17"/>
  <c r="D59" i="17"/>
  <c r="F59" i="17" s="1"/>
  <c r="H59" i="17"/>
  <c r="J59" i="17" s="1"/>
  <c r="D60" i="17"/>
  <c r="F60" i="17" s="1"/>
  <c r="H60" i="17"/>
  <c r="S60" i="17"/>
  <c r="V60" i="17" s="1"/>
  <c r="S14" i="17"/>
  <c r="V14" i="17" s="1"/>
  <c r="S34" i="17"/>
  <c r="V34" i="17" s="1"/>
  <c r="S55" i="17"/>
  <c r="V55" i="17" s="1"/>
  <c r="D49" i="17"/>
  <c r="F49" i="17" s="1"/>
  <c r="H49" i="17"/>
  <c r="D56" i="17"/>
  <c r="F56" i="17" s="1"/>
  <c r="H56" i="17"/>
  <c r="J56" i="17" s="1"/>
  <c r="D54" i="17"/>
  <c r="F54" i="17" s="1"/>
  <c r="H54" i="17"/>
  <c r="D53" i="17"/>
  <c r="F53" i="17" s="1"/>
  <c r="H53" i="17"/>
  <c r="I55" i="17"/>
  <c r="D52" i="17"/>
  <c r="F52" i="17" s="1"/>
  <c r="H52" i="17"/>
  <c r="D55" i="17"/>
  <c r="F55" i="17" s="1"/>
  <c r="H55" i="17"/>
  <c r="S25" i="17"/>
  <c r="V25" i="17" s="1"/>
  <c r="S46" i="17"/>
  <c r="V46" i="17" s="1"/>
  <c r="S26" i="17"/>
  <c r="V26" i="17" s="1"/>
  <c r="S11" i="17"/>
  <c r="V11" i="17" s="1"/>
  <c r="S18" i="17"/>
  <c r="V18" i="17" s="1"/>
  <c r="S12" i="17"/>
  <c r="V12" i="17" s="1"/>
  <c r="S20" i="17"/>
  <c r="V20" i="17" s="1"/>
  <c r="S32" i="17"/>
  <c r="V32" i="17" s="1"/>
  <c r="S31" i="17"/>
  <c r="V31" i="17" s="1"/>
  <c r="S28" i="17"/>
  <c r="V28" i="17" s="1"/>
  <c r="S24" i="17"/>
  <c r="V24" i="17" s="1"/>
  <c r="S21" i="17"/>
  <c r="V21" i="17" s="1"/>
  <c r="D47" i="17"/>
  <c r="F47" i="17" s="1"/>
  <c r="H47" i="17"/>
  <c r="J47" i="17" s="1"/>
  <c r="D48" i="17"/>
  <c r="F48" i="17" s="1"/>
  <c r="H48" i="17"/>
  <c r="S41" i="17"/>
  <c r="V41" i="17" s="1"/>
  <c r="S42" i="17"/>
  <c r="V42" i="17" s="1"/>
  <c r="S39" i="17"/>
  <c r="V39" i="17" s="1"/>
  <c r="S35" i="17"/>
  <c r="V35" i="17" s="1"/>
  <c r="S38" i="17"/>
  <c r="V38" i="17" s="1"/>
  <c r="S40" i="17"/>
  <c r="V40" i="17" s="1"/>
  <c r="I46" i="17"/>
  <c r="D46" i="17"/>
  <c r="F46" i="17" s="1"/>
  <c r="H46" i="17"/>
  <c r="D45" i="17"/>
  <c r="F45" i="17" s="1"/>
  <c r="I42" i="17"/>
  <c r="J42" i="17" s="1"/>
  <c r="D42" i="17"/>
  <c r="F42" i="17" s="1"/>
  <c r="I41" i="17"/>
  <c r="D41" i="17"/>
  <c r="F41" i="17" s="1"/>
  <c r="H41" i="17"/>
  <c r="I38" i="17"/>
  <c r="D40" i="17"/>
  <c r="F40" i="17" s="1"/>
  <c r="H40" i="17"/>
  <c r="I34" i="17"/>
  <c r="I39" i="17"/>
  <c r="I40" i="17"/>
  <c r="D39" i="17"/>
  <c r="F39" i="17" s="1"/>
  <c r="H39" i="17"/>
  <c r="I35" i="17"/>
  <c r="H35" i="17"/>
  <c r="D34" i="17"/>
  <c r="F34" i="17" s="1"/>
  <c r="H34" i="17"/>
  <c r="D38" i="17"/>
  <c r="F38" i="17" s="1"/>
  <c r="H38" i="17"/>
  <c r="AR25" i="17"/>
  <c r="AS25" i="17" s="1"/>
  <c r="AR23" i="17"/>
  <c r="AS23" i="17" s="1"/>
  <c r="S103" i="17" l="1"/>
  <c r="V103" i="17" s="1"/>
  <c r="S102" i="17"/>
  <c r="V102" i="17" s="1"/>
  <c r="V94" i="17"/>
  <c r="J45" i="17"/>
  <c r="V104" i="17"/>
  <c r="V5" i="33"/>
  <c r="W5" i="33" s="1"/>
  <c r="V9" i="33"/>
  <c r="W9" i="33" s="1"/>
  <c r="S8" i="17"/>
  <c r="S9" i="17"/>
  <c r="V9" i="17" s="1"/>
  <c r="J150" i="17"/>
  <c r="J48" i="17"/>
  <c r="J54" i="17"/>
  <c r="J52" i="17"/>
  <c r="J49" i="17"/>
  <c r="J53" i="17"/>
  <c r="J61" i="17"/>
  <c r="S67" i="17"/>
  <c r="V67" i="17" s="1"/>
  <c r="J62" i="17"/>
  <c r="S125" i="17"/>
  <c r="V125" i="17" s="1"/>
  <c r="S136" i="17"/>
  <c r="V136" i="17" s="1"/>
  <c r="J136" i="17"/>
  <c r="S90" i="17"/>
  <c r="V90" i="17" s="1"/>
  <c r="J90" i="17"/>
  <c r="J89" i="17"/>
  <c r="S89" i="17"/>
  <c r="V89" i="17" s="1"/>
  <c r="S83" i="17"/>
  <c r="V83" i="17" s="1"/>
  <c r="J88" i="17"/>
  <c r="J87" i="17"/>
  <c r="S84" i="17"/>
  <c r="V84" i="17" s="1"/>
  <c r="J84" i="17"/>
  <c r="S82" i="17"/>
  <c r="V82" i="17" s="1"/>
  <c r="J83" i="17"/>
  <c r="J82" i="17"/>
  <c r="J81" i="17"/>
  <c r="S81" i="17"/>
  <c r="V81" i="17" s="1"/>
  <c r="J80" i="17"/>
  <c r="S80" i="17"/>
  <c r="V80" i="17" s="1"/>
  <c r="J77" i="17"/>
  <c r="S76" i="17"/>
  <c r="V76" i="17" s="1"/>
  <c r="S77" i="17"/>
  <c r="V77" i="17" s="1"/>
  <c r="J76" i="17"/>
  <c r="J75" i="17"/>
  <c r="S75" i="17"/>
  <c r="V75" i="17" s="1"/>
  <c r="S74" i="17"/>
  <c r="V74" i="17" s="1"/>
  <c r="J74" i="17"/>
  <c r="J73" i="17"/>
  <c r="S70" i="17"/>
  <c r="V70" i="17" s="1"/>
  <c r="J70" i="17"/>
  <c r="S68" i="17"/>
  <c r="V68" i="17" s="1"/>
  <c r="S69" i="17"/>
  <c r="V69" i="17" s="1"/>
  <c r="J67" i="17"/>
  <c r="J63" i="17"/>
  <c r="S66" i="17"/>
  <c r="V66" i="17" s="1"/>
  <c r="J66" i="17"/>
  <c r="J60" i="17"/>
  <c r="J55" i="17"/>
  <c r="J46" i="17"/>
  <c r="J34" i="17"/>
  <c r="J41" i="17"/>
  <c r="J38" i="17"/>
  <c r="J40" i="17"/>
  <c r="J39" i="17"/>
  <c r="J35" i="17"/>
  <c r="N3" i="17"/>
  <c r="AS5" i="17"/>
  <c r="B126" i="17"/>
  <c r="AO3" i="17"/>
  <c r="V14" i="33" l="1"/>
  <c r="W14" i="33" s="1"/>
  <c r="V15" i="33"/>
  <c r="W15" i="33" s="1"/>
  <c r="V13" i="33"/>
  <c r="W13" i="33" s="1"/>
  <c r="Y21" i="33"/>
  <c r="X21" i="33"/>
  <c r="W21" i="33"/>
  <c r="V21" i="33"/>
  <c r="C4" i="33"/>
  <c r="Q4" i="33" s="1"/>
  <c r="C9" i="33"/>
  <c r="V7" i="33"/>
  <c r="W7" i="33" s="1"/>
  <c r="V22" i="33"/>
  <c r="W22" i="33"/>
  <c r="V12" i="33"/>
  <c r="W12" i="33" s="1"/>
  <c r="V6" i="33"/>
  <c r="W6" i="33" s="1"/>
  <c r="V8" i="17"/>
  <c r="X22" i="33"/>
  <c r="V10" i="33"/>
  <c r="W10" i="33" s="1"/>
  <c r="V4" i="33"/>
  <c r="W4" i="33" s="1"/>
  <c r="W11" i="33"/>
  <c r="V8" i="33"/>
  <c r="W8" i="33" s="1"/>
  <c r="Y22" i="33"/>
  <c r="E5" i="33"/>
  <c r="C5" i="33"/>
  <c r="AP3" i="17"/>
  <c r="AQ3" i="17" s="1"/>
  <c r="B127" i="17"/>
  <c r="AS6" i="17"/>
  <c r="Y23" i="33" l="1"/>
  <c r="W23" i="33"/>
  <c r="V23" i="33"/>
  <c r="X23" i="33"/>
  <c r="F5" i="33"/>
  <c r="V16" i="33"/>
  <c r="S22" i="33" s="1"/>
  <c r="Q5" i="33"/>
  <c r="U16" i="33"/>
  <c r="B128" i="17"/>
  <c r="AS7" i="17"/>
  <c r="S21" i="33" l="1"/>
  <c r="S23" i="33" s="1"/>
  <c r="W16" i="33"/>
  <c r="B129" i="17"/>
  <c r="AS8" i="17"/>
  <c r="B130" i="17" l="1"/>
  <c r="AS9" i="17"/>
  <c r="B131" i="17" l="1"/>
  <c r="AS10" i="17"/>
  <c r="B132" i="17" l="1"/>
  <c r="AS11" i="17"/>
  <c r="B133" i="17" l="1"/>
  <c r="AS12" i="17"/>
  <c r="B134" i="17" l="1"/>
  <c r="AS13" i="17"/>
  <c r="B135" i="17" l="1"/>
  <c r="AS14" i="17"/>
  <c r="B136" i="17" l="1"/>
  <c r="AS15" i="17"/>
  <c r="B137" i="17" l="1"/>
  <c r="B138" i="17" l="1"/>
  <c r="B139" i="17" l="1"/>
  <c r="B140" i="17" l="1"/>
  <c r="B141" i="17" l="1"/>
  <c r="B142" i="17" l="1"/>
  <c r="B143" i="17" l="1"/>
  <c r="B144" i="17" l="1"/>
  <c r="B145" i="17" l="1"/>
  <c r="B146" i="17" l="1"/>
  <c r="B147" i="17" l="1"/>
  <c r="B148" i="17" l="1"/>
  <c r="B149" i="17" l="1"/>
  <c r="B150" i="17" l="1"/>
  <c r="B151" i="17" l="1"/>
  <c r="B152" i="17" l="1"/>
  <c r="B153" i="17" l="1"/>
  <c r="B154" i="17" l="1"/>
  <c r="B155" i="17" l="1"/>
  <c r="I94" i="17" l="1"/>
  <c r="J94" i="17" s="1"/>
  <c r="I95" i="17" l="1"/>
  <c r="J95" i="17" s="1"/>
  <c r="I96" i="17" l="1"/>
  <c r="J96" i="17" s="1"/>
  <c r="I97" i="17" l="1"/>
  <c r="J97" i="17" s="1"/>
  <c r="I98" i="17" l="1"/>
  <c r="J98" i="17" s="1"/>
  <c r="I99" i="17" l="1"/>
  <c r="J99" i="17" s="1"/>
  <c r="I100" i="17" l="1"/>
  <c r="J100" i="17" s="1"/>
  <c r="I101" i="17" l="1"/>
  <c r="J101" i="17" s="1"/>
  <c r="I102" i="17" l="1"/>
  <c r="J102" i="17" s="1"/>
  <c r="I103" i="17" l="1"/>
  <c r="J103" i="17" s="1"/>
  <c r="I104" i="17" l="1"/>
  <c r="J104" i="17" s="1"/>
  <c r="I105" i="17" l="1"/>
  <c r="J105" i="17" s="1"/>
  <c r="I106" i="17" l="1"/>
  <c r="J106" i="17" s="1"/>
  <c r="I107" i="17" l="1"/>
  <c r="J107" i="17" s="1"/>
  <c r="I108" i="17" l="1"/>
  <c r="J108" i="17" s="1"/>
  <c r="I109" i="17" l="1"/>
  <c r="J109" i="17" s="1"/>
  <c r="I110" i="17" l="1"/>
  <c r="J110" i="17" s="1"/>
  <c r="I111" i="17" l="1"/>
  <c r="J111" i="17" s="1"/>
  <c r="I112" i="17" l="1"/>
  <c r="J112" i="17" s="1"/>
  <c r="I113" i="17" l="1"/>
  <c r="J113" i="17" s="1"/>
  <c r="I114" i="17" l="1"/>
  <c r="J114" i="17" s="1"/>
  <c r="I115" i="17" l="1"/>
  <c r="J115" i="17" s="1"/>
  <c r="I116" i="17" l="1"/>
  <c r="J116" i="17" s="1"/>
  <c r="I117" i="17" l="1"/>
  <c r="J117" i="17" s="1"/>
  <c r="I118" i="17" l="1"/>
  <c r="J118" i="17" s="1"/>
  <c r="I119" i="17" l="1"/>
  <c r="J119" i="17" s="1"/>
  <c r="I120" i="17" l="1"/>
  <c r="J120" i="17" s="1"/>
  <c r="I121" i="17" l="1"/>
  <c r="J121" i="17" s="1"/>
  <c r="I122" i="17" l="1"/>
  <c r="J122" i="17" s="1"/>
  <c r="I123" i="17" l="1"/>
  <c r="J123" i="17" s="1"/>
  <c r="I124" i="17" l="1"/>
  <c r="J124" i="17" s="1"/>
  <c r="I125" i="17" l="1"/>
  <c r="J125" i="17" s="1"/>
  <c r="I126" i="17" l="1"/>
  <c r="J126" i="17" s="1"/>
  <c r="I127" i="17" l="1"/>
  <c r="J127" i="17" s="1"/>
  <c r="I128" i="17"/>
  <c r="J128" i="17" s="1"/>
  <c r="I129" i="17" l="1"/>
  <c r="J129" i="17" s="1"/>
  <c r="I130" i="17" l="1"/>
  <c r="J130" i="17" s="1"/>
  <c r="I131" i="17" l="1"/>
  <c r="J131" i="17" s="1"/>
  <c r="I132" i="17" l="1"/>
  <c r="J132" i="17" s="1"/>
  <c r="I133" i="17" l="1"/>
  <c r="J133" i="17" s="1"/>
  <c r="I134" i="17"/>
  <c r="J134" i="17" s="1"/>
  <c r="I137" i="17" l="1"/>
  <c r="J137" i="17" s="1"/>
  <c r="I138" i="17" l="1"/>
  <c r="J138" i="17" s="1"/>
  <c r="I139" i="17" l="1"/>
  <c r="J139" i="17" s="1"/>
  <c r="I140" i="17" l="1"/>
  <c r="J140" i="17" s="1"/>
  <c r="I141" i="17" l="1"/>
  <c r="J141" i="17" s="1"/>
  <c r="I144" i="17" l="1"/>
  <c r="J144" i="17" s="1"/>
  <c r="I145" i="17" l="1"/>
  <c r="J145" i="17" s="1"/>
  <c r="I146" i="17" l="1"/>
  <c r="J146" i="17" s="1"/>
  <c r="I147" i="17"/>
  <c r="J147" i="17" s="1"/>
  <c r="I148" i="17" l="1"/>
  <c r="J148" i="17" s="1"/>
  <c r="I151" i="17" l="1"/>
  <c r="J151" i="17" s="1"/>
  <c r="I153" i="17" l="1"/>
  <c r="J153" i="17" s="1"/>
  <c r="I154" i="17" l="1"/>
  <c r="J154" i="17" s="1"/>
  <c r="I155" i="17" l="1"/>
  <c r="J155" i="17" s="1"/>
  <c r="D8" i="17" l="1"/>
  <c r="D6" i="17"/>
  <c r="D20" i="17"/>
  <c r="D7" i="17"/>
  <c r="D15" i="17"/>
  <c r="D16" i="17"/>
  <c r="D10" i="17"/>
  <c r="D12" i="17"/>
  <c r="D13" i="17"/>
  <c r="D23" i="17"/>
  <c r="D21" i="17"/>
  <c r="D29" i="17"/>
  <c r="D32" i="17"/>
  <c r="D30" i="17"/>
  <c r="D4" i="17"/>
  <c r="D27" i="17"/>
  <c r="D19" i="17"/>
  <c r="D24" i="17"/>
  <c r="D17" i="17"/>
  <c r="D11" i="17"/>
  <c r="D31" i="17"/>
  <c r="D5" i="17"/>
  <c r="D18" i="17"/>
  <c r="D26" i="17"/>
  <c r="D22" i="17"/>
  <c r="E28" i="17"/>
  <c r="E18" i="17"/>
  <c r="E15" i="17"/>
  <c r="E25" i="17"/>
  <c r="D33" i="17"/>
  <c r="D25" i="17"/>
  <c r="E22" i="17"/>
  <c r="E17" i="17"/>
  <c r="E31" i="17"/>
  <c r="E33" i="17"/>
  <c r="E29" i="17"/>
  <c r="E7" i="17"/>
  <c r="D28" i="17"/>
  <c r="E8" i="17"/>
  <c r="E4" i="17"/>
  <c r="E5" i="17"/>
  <c r="E10" i="17"/>
  <c r="D9" i="17"/>
  <c r="E16" i="17"/>
  <c r="E14" i="17"/>
  <c r="E21" i="17"/>
  <c r="E12" i="17"/>
  <c r="E32" i="17"/>
  <c r="D14" i="17"/>
  <c r="E6" i="17"/>
  <c r="E19" i="17"/>
  <c r="E11" i="17"/>
  <c r="E13" i="17"/>
  <c r="E26" i="17"/>
  <c r="E9" i="17"/>
  <c r="E24" i="17"/>
  <c r="E27" i="17"/>
  <c r="E30" i="17"/>
  <c r="E23" i="17"/>
  <c r="E20" i="17"/>
  <c r="F25" i="17" l="1"/>
  <c r="F28" i="17"/>
  <c r="F14" i="17"/>
  <c r="F18" i="17"/>
  <c r="F4" i="17"/>
  <c r="F10" i="17"/>
  <c r="H24" i="17"/>
  <c r="I24" i="17"/>
  <c r="H32" i="17"/>
  <c r="I32" i="17"/>
  <c r="H4" i="17"/>
  <c r="I4" i="17"/>
  <c r="H22" i="17"/>
  <c r="I22" i="17"/>
  <c r="F26" i="17"/>
  <c r="F27" i="17"/>
  <c r="F12" i="17"/>
  <c r="H26" i="17"/>
  <c r="I26" i="17"/>
  <c r="I21" i="17"/>
  <c r="H21" i="17"/>
  <c r="F33" i="17"/>
  <c r="F5" i="17"/>
  <c r="F30" i="17"/>
  <c r="F16" i="17"/>
  <c r="I13" i="17"/>
  <c r="H13" i="17"/>
  <c r="H14" i="17"/>
  <c r="I14" i="17"/>
  <c r="H7" i="17"/>
  <c r="I7" i="17"/>
  <c r="H25" i="17"/>
  <c r="I25" i="17"/>
  <c r="F31" i="17"/>
  <c r="F32" i="17"/>
  <c r="F15" i="17"/>
  <c r="H9" i="17"/>
  <c r="I9" i="17"/>
  <c r="H20" i="17"/>
  <c r="I20" i="17"/>
  <c r="H11" i="17"/>
  <c r="I11" i="17"/>
  <c r="I16" i="17"/>
  <c r="H16" i="17"/>
  <c r="I29" i="17"/>
  <c r="H29" i="17"/>
  <c r="H15" i="17"/>
  <c r="I15" i="17"/>
  <c r="F11" i="17"/>
  <c r="F29" i="17"/>
  <c r="F7" i="17"/>
  <c r="I8" i="17"/>
  <c r="H8" i="17"/>
  <c r="H23" i="17"/>
  <c r="I23" i="17"/>
  <c r="H19" i="17"/>
  <c r="I19" i="17"/>
  <c r="F9" i="17"/>
  <c r="H33" i="17"/>
  <c r="I33" i="17"/>
  <c r="I18" i="17"/>
  <c r="H18" i="17"/>
  <c r="F17" i="17"/>
  <c r="F21" i="17"/>
  <c r="F20" i="17"/>
  <c r="H30" i="17"/>
  <c r="I30" i="17"/>
  <c r="H6" i="17"/>
  <c r="I6" i="17"/>
  <c r="I10" i="17"/>
  <c r="H10" i="17"/>
  <c r="H31" i="17"/>
  <c r="I31" i="17"/>
  <c r="H28" i="17"/>
  <c r="I28" i="17"/>
  <c r="F24" i="17"/>
  <c r="F23" i="17"/>
  <c r="F6" i="17"/>
  <c r="H12" i="17"/>
  <c r="I12" i="17"/>
  <c r="I27" i="17"/>
  <c r="H27" i="17"/>
  <c r="I5" i="17"/>
  <c r="H5" i="17"/>
  <c r="H17" i="17"/>
  <c r="I17" i="17"/>
  <c r="F22" i="17"/>
  <c r="F19" i="17"/>
  <c r="F13" i="17"/>
  <c r="F8" i="17"/>
  <c r="BA7" i="17"/>
  <c r="J9" i="17" l="1"/>
  <c r="J20" i="17"/>
  <c r="J24" i="17"/>
  <c r="J31" i="17"/>
  <c r="J27" i="17"/>
  <c r="J21" i="17"/>
  <c r="J13" i="17"/>
  <c r="J12" i="17"/>
  <c r="J19" i="17"/>
  <c r="J25" i="17"/>
  <c r="J15" i="17"/>
  <c r="J16" i="17"/>
  <c r="J32" i="17"/>
  <c r="J8" i="17"/>
  <c r="J5" i="17"/>
  <c r="J4" i="17"/>
  <c r="J10" i="17"/>
  <c r="J18" i="17"/>
  <c r="J23" i="17"/>
  <c r="J29" i="17"/>
  <c r="J7" i="17"/>
  <c r="J22" i="17"/>
  <c r="J17" i="17"/>
  <c r="J6" i="17"/>
  <c r="J14" i="17"/>
  <c r="J33" i="17"/>
  <c r="J28" i="17"/>
  <c r="J30" i="17"/>
  <c r="J26" i="17"/>
  <c r="J11" i="17"/>
  <c r="AY8" i="17"/>
  <c r="AZ8" i="17" l="1"/>
  <c r="BA8" i="17" s="1"/>
  <c r="E3" i="17" l="1"/>
  <c r="D3" i="17"/>
  <c r="F3" i="17" l="1"/>
  <c r="H3" i="17"/>
  <c r="I3" i="17"/>
  <c r="AU4" i="17"/>
  <c r="AW4" i="17" s="1"/>
  <c r="M21" i="33"/>
  <c r="M22" i="33"/>
  <c r="J21" i="33"/>
  <c r="J23" i="33"/>
  <c r="AQ5" i="17"/>
  <c r="J22" i="33"/>
  <c r="K22" i="33"/>
  <c r="L22" i="33"/>
  <c r="L21" i="33"/>
  <c r="K21" i="33"/>
  <c r="AQ4" i="17"/>
  <c r="K23" i="33"/>
  <c r="AQ6" i="17"/>
  <c r="AN5" i="17"/>
  <c r="AP6" i="17"/>
  <c r="AO6" i="17"/>
  <c r="AN4" i="17"/>
  <c r="AP4" i="17"/>
  <c r="AO5" i="17"/>
  <c r="AP5" i="17"/>
  <c r="AO4" i="17"/>
  <c r="F22" i="33"/>
  <c r="AK5" i="17"/>
  <c r="F21" i="33"/>
  <c r="AK4" i="17"/>
  <c r="AK6" i="17"/>
  <c r="Q9" i="33"/>
  <c r="D12" i="33"/>
  <c r="R12" i="33" s="1"/>
  <c r="AU9" i="17"/>
  <c r="E10" i="33"/>
  <c r="C6" i="33"/>
  <c r="C14" i="33"/>
  <c r="C7" i="33"/>
  <c r="D6" i="33"/>
  <c r="C13" i="33"/>
  <c r="D9" i="33"/>
  <c r="D14" i="33"/>
  <c r="R14" i="33" s="1"/>
  <c r="E13" i="33"/>
  <c r="C12" i="33"/>
  <c r="D5" i="33"/>
  <c r="D11" i="33"/>
  <c r="R11" i="33" s="1"/>
  <c r="C11" i="33"/>
  <c r="E7" i="33"/>
  <c r="C10" i="33"/>
  <c r="D4" i="33"/>
  <c r="D10" i="33"/>
  <c r="AN23" i="17"/>
  <c r="E12" i="33"/>
  <c r="D8" i="33"/>
  <c r="C15" i="33"/>
  <c r="D15" i="33"/>
  <c r="R15" i="33" s="1"/>
  <c r="E11" i="33"/>
  <c r="D13" i="33"/>
  <c r="R13" i="33" s="1"/>
  <c r="D7" i="33"/>
  <c r="C8" i="33"/>
  <c r="AZ9" i="17"/>
  <c r="AM22" i="17"/>
  <c r="AM24" i="17"/>
  <c r="AN25" i="17"/>
  <c r="AU13" i="17"/>
  <c r="AW13" i="17" s="1"/>
  <c r="AN22" i="17"/>
  <c r="AY9" i="17"/>
  <c r="AU15" i="17"/>
  <c r="AW15" i="17" s="1"/>
  <c r="AU8" i="17"/>
  <c r="AU11" i="17"/>
  <c r="AW11" i="17" s="1"/>
  <c r="AM23" i="17"/>
  <c r="AU6" i="17"/>
  <c r="E14" i="33"/>
  <c r="AU5" i="17"/>
  <c r="AW5" i="17" s="1"/>
  <c r="AU7" i="17"/>
  <c r="AN21" i="17"/>
  <c r="AM25" i="17"/>
  <c r="AM20" i="17"/>
  <c r="AN20" i="17"/>
  <c r="AN24" i="17"/>
  <c r="AU10" i="17"/>
  <c r="AW10" i="17" s="1"/>
  <c r="AU14" i="17"/>
  <c r="AW14" i="17" s="1"/>
  <c r="AU12" i="17"/>
  <c r="AW12" i="17" s="1"/>
  <c r="R10" i="33" l="1"/>
  <c r="F10" i="33"/>
  <c r="R9" i="33"/>
  <c r="R8" i="33"/>
  <c r="R7" i="33"/>
  <c r="F7" i="33"/>
  <c r="R6" i="33"/>
  <c r="F13" i="33"/>
  <c r="F12" i="33"/>
  <c r="F14" i="33"/>
  <c r="Q7" i="33"/>
  <c r="Q14" i="33"/>
  <c r="S14" i="33" s="1"/>
  <c r="Q12" i="33"/>
  <c r="Q6" i="33"/>
  <c r="Q10" i="33"/>
  <c r="Q15" i="33"/>
  <c r="S15" i="33" s="1"/>
  <c r="Q11" i="33"/>
  <c r="S11" i="33" s="1"/>
  <c r="Q13" i="33"/>
  <c r="S13" i="33" s="1"/>
  <c r="Q8" i="33"/>
  <c r="O8" i="33"/>
  <c r="T8" i="33" s="1"/>
  <c r="R5" i="33"/>
  <c r="O5" i="33"/>
  <c r="T5" i="33" s="1"/>
  <c r="O6" i="33"/>
  <c r="T6" i="33" s="1"/>
  <c r="R4" i="33"/>
  <c r="O4" i="33"/>
  <c r="T4" i="33" s="1"/>
  <c r="J3" i="17"/>
  <c r="AO24" i="17"/>
  <c r="AP24" i="17" s="1"/>
  <c r="AP9" i="17"/>
  <c r="J26" i="33"/>
  <c r="AO9" i="17"/>
  <c r="AO25" i="17"/>
  <c r="AK7" i="17"/>
  <c r="AO23" i="17"/>
  <c r="AP23" i="17" s="1"/>
  <c r="O14" i="33"/>
  <c r="T14" i="33" s="1"/>
  <c r="O9" i="33"/>
  <c r="T9" i="33" s="1"/>
  <c r="AP7" i="17"/>
  <c r="AP8" i="17"/>
  <c r="AQ8" i="17"/>
  <c r="AQ7" i="17"/>
  <c r="AK8" i="17"/>
  <c r="K25" i="33"/>
  <c r="K24" i="33"/>
  <c r="J25" i="33"/>
  <c r="J24" i="33"/>
  <c r="S12" i="33"/>
  <c r="O12" i="33"/>
  <c r="T12" i="33" s="1"/>
  <c r="AW8" i="17"/>
  <c r="AK24" i="17"/>
  <c r="BA9" i="17"/>
  <c r="O10" i="33"/>
  <c r="T10" i="33" s="1"/>
  <c r="AK25" i="17"/>
  <c r="AW9" i="17"/>
  <c r="O7" i="33"/>
  <c r="T7" i="33" s="1"/>
  <c r="AO7" i="17"/>
  <c r="AO8" i="17"/>
  <c r="K26" i="33"/>
  <c r="AW7" i="17"/>
  <c r="AK23" i="17"/>
  <c r="O15" i="33"/>
  <c r="T15" i="33" s="1"/>
  <c r="O11" i="33"/>
  <c r="T11" i="33" s="1"/>
  <c r="S9" i="33"/>
  <c r="L4" i="33"/>
  <c r="O13" i="33"/>
  <c r="T13" i="33" s="1"/>
  <c r="BC21" i="17"/>
  <c r="BC22" i="17"/>
  <c r="AQ9" i="17"/>
  <c r="S10" i="33" l="1"/>
  <c r="S8" i="33"/>
  <c r="S7" i="33"/>
  <c r="AP10" i="17"/>
  <c r="AO10" i="17"/>
  <c r="S5" i="33"/>
  <c r="J27" i="33"/>
  <c r="S6" i="33"/>
  <c r="K27" i="33"/>
  <c r="S4" i="33"/>
  <c r="AK9" i="17"/>
  <c r="AQ10" i="17"/>
  <c r="AM21" i="17" s="1"/>
  <c r="BC25" i="17"/>
  <c r="E6" i="33"/>
  <c r="E68" i="17"/>
  <c r="H68" i="17" s="1"/>
  <c r="E69" i="17"/>
  <c r="I69" i="17" s="1"/>
  <c r="F6" i="33" l="1"/>
  <c r="H69" i="17"/>
  <c r="J69" i="17" s="1"/>
  <c r="F69" i="17"/>
  <c r="I68" i="17"/>
  <c r="J68" i="17" s="1"/>
  <c r="F68" i="17"/>
  <c r="AN6" i="17" l="1"/>
  <c r="AN7" i="17" s="1"/>
  <c r="E8" i="33"/>
  <c r="F8" i="33" s="1"/>
  <c r="L23" i="33" l="1"/>
  <c r="L24" i="33" s="1"/>
  <c r="E15" i="33"/>
  <c r="F15" i="33" s="1"/>
  <c r="E152" i="17"/>
  <c r="F152" i="17" s="1"/>
  <c r="AN9" i="17"/>
  <c r="AN8" i="17"/>
  <c r="L25" i="33" l="1"/>
  <c r="L26" i="33"/>
  <c r="H152" i="17"/>
  <c r="I152" i="17"/>
  <c r="AN10" i="17"/>
  <c r="L27" i="33" l="1"/>
  <c r="J152" i="17"/>
  <c r="F23" i="33"/>
  <c r="F24" i="33" s="1"/>
  <c r="E9" i="33"/>
  <c r="M23" i="33" l="1"/>
  <c r="M25" i="33" s="1"/>
  <c r="E4" i="33"/>
  <c r="F9" i="33"/>
  <c r="F25" i="33"/>
  <c r="F26" i="33" s="1"/>
  <c r="F4" i="33" l="1"/>
  <c r="I4" i="33"/>
  <c r="J4" i="33"/>
  <c r="M24" i="33"/>
  <c r="M26" i="33"/>
  <c r="M27" i="33" s="1"/>
  <c r="K4" i="33" l="1"/>
</calcChain>
</file>

<file path=xl/sharedStrings.xml><?xml version="1.0" encoding="utf-8"?>
<sst xmlns="http://schemas.openxmlformats.org/spreadsheetml/2006/main" count="65144" uniqueCount="16007">
  <si>
    <t>REVISÃO:</t>
  </si>
  <si>
    <t>01</t>
  </si>
  <si>
    <t>01/01</t>
  </si>
  <si>
    <t>DIÁRIO:</t>
  </si>
  <si>
    <t>A</t>
  </si>
  <si>
    <t>Qtde</t>
  </si>
  <si>
    <t>Data</t>
  </si>
  <si>
    <t>Turno</t>
  </si>
  <si>
    <t>Ano</t>
  </si>
  <si>
    <t>%</t>
  </si>
  <si>
    <t>Semana</t>
  </si>
  <si>
    <t>Fat</t>
  </si>
  <si>
    <t>Ref</t>
  </si>
  <si>
    <t>Dia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</si>
  <si>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</si>
  <si>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</si>
  <si>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</si>
  <si>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</si>
  <si>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</si>
  <si>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</si>
  <si>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</si>
  <si>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</si>
  <si>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</si>
  <si>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</si>
  <si>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</si>
  <si>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</si>
  <si>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</si>
  <si>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Sem</t>
  </si>
  <si>
    <t>Obj</t>
  </si>
  <si>
    <r>
      <t xml:space="preserve">GRÁFICO DE GESTÃO DE REFUGO
</t>
    </r>
    <r>
      <rPr>
        <b/>
        <sz val="14"/>
        <color theme="3" tint="-0.499984740745262"/>
        <rFont val="Arial"/>
        <family val="2"/>
      </rPr>
      <t>QUALIDADE</t>
    </r>
  </si>
  <si>
    <t>PPM</t>
  </si>
  <si>
    <t>Prod</t>
  </si>
  <si>
    <t>Dias</t>
  </si>
  <si>
    <t>TOTAL - MÊS - (%)</t>
  </si>
  <si>
    <t>ACUMULADO - ANO - (%)</t>
  </si>
  <si>
    <t>EVOLUÇÃO - SEM - (%)</t>
  </si>
  <si>
    <t>PC</t>
  </si>
  <si>
    <t>SPR</t>
  </si>
  <si>
    <t>PA</t>
  </si>
  <si>
    <t>SCI</t>
  </si>
  <si>
    <t>KG</t>
  </si>
  <si>
    <t>Total</t>
  </si>
  <si>
    <t>010</t>
  </si>
  <si>
    <t>EMAC00001</t>
  </si>
  <si>
    <t>EMAC00003</t>
  </si>
  <si>
    <t>EMAC00006</t>
  </si>
  <si>
    <t>EMAC00007</t>
  </si>
  <si>
    <t>EMAC00008</t>
  </si>
  <si>
    <t>MFGR00015</t>
  </si>
  <si>
    <t>MFGR00017</t>
  </si>
  <si>
    <t>MFGR00018</t>
  </si>
  <si>
    <t>MFGR00019</t>
  </si>
  <si>
    <t>MFGR00032</t>
  </si>
  <si>
    <t>MFGR00036</t>
  </si>
  <si>
    <t>MFIM00002</t>
  </si>
  <si>
    <t>MFIM00004</t>
  </si>
  <si>
    <t>MFIM00005</t>
  </si>
  <si>
    <t>MFIM00008</t>
  </si>
  <si>
    <t>MFIM00010</t>
  </si>
  <si>
    <t>MFIM00016</t>
  </si>
  <si>
    <t>MFIM00019</t>
  </si>
  <si>
    <t>MFIM00025</t>
  </si>
  <si>
    <t>MFIM00026</t>
  </si>
  <si>
    <t>MFIM00027</t>
  </si>
  <si>
    <t>MFIM00031</t>
  </si>
  <si>
    <t>MFIM00047</t>
  </si>
  <si>
    <t>MFIM00097</t>
  </si>
  <si>
    <t>MFIM00099</t>
  </si>
  <si>
    <t>MFIM00132</t>
  </si>
  <si>
    <t>MFIM00133</t>
  </si>
  <si>
    <t>MFIM00134</t>
  </si>
  <si>
    <t>MFIM00135</t>
  </si>
  <si>
    <t>MFIM00188</t>
  </si>
  <si>
    <t>MFIM00191</t>
  </si>
  <si>
    <t>MFIM00206</t>
  </si>
  <si>
    <t>MFIM00207</t>
  </si>
  <si>
    <t>MFIM00218</t>
  </si>
  <si>
    <t>MFIM00237</t>
  </si>
  <si>
    <t>MFIM00238</t>
  </si>
  <si>
    <t>MFIM00291</t>
  </si>
  <si>
    <t>GL</t>
  </si>
  <si>
    <t>MFLB00014</t>
  </si>
  <si>
    <t>MFLB00029</t>
  </si>
  <si>
    <t>MFLB00034</t>
  </si>
  <si>
    <t>MFLB00039</t>
  </si>
  <si>
    <t>MFLB00046</t>
  </si>
  <si>
    <t>MFLB00047</t>
  </si>
  <si>
    <t>MFLB00048</t>
  </si>
  <si>
    <t>LT</t>
  </si>
  <si>
    <t>MFLB00052</t>
  </si>
  <si>
    <t>MFLB00054</t>
  </si>
  <si>
    <t>MFLB00056</t>
  </si>
  <si>
    <t>MFLB00057</t>
  </si>
  <si>
    <t>MFSP00001</t>
  </si>
  <si>
    <t>MFSP00002</t>
  </si>
  <si>
    <t>MFSP00004</t>
  </si>
  <si>
    <t>MFSP00006</t>
  </si>
  <si>
    <t>MFSP00007</t>
  </si>
  <si>
    <t>MFSP00008</t>
  </si>
  <si>
    <t>MFSP00011</t>
  </si>
  <si>
    <t>MFSP00012</t>
  </si>
  <si>
    <t>MFSP00013</t>
  </si>
  <si>
    <t>MFSP00014</t>
  </si>
  <si>
    <t>MFSP00015</t>
  </si>
  <si>
    <t>MFSP00016</t>
  </si>
  <si>
    <t>MFSP00017</t>
  </si>
  <si>
    <t>MFSP00018</t>
  </si>
  <si>
    <t>MFSP00019</t>
  </si>
  <si>
    <t>MFSP00020</t>
  </si>
  <si>
    <t>MFSP00022</t>
  </si>
  <si>
    <t>MFSP00023</t>
  </si>
  <si>
    <t>MFSP00025</t>
  </si>
  <si>
    <t>MFSP00026</t>
  </si>
  <si>
    <t>MGES00002</t>
  </si>
  <si>
    <t>MGES00003</t>
  </si>
  <si>
    <t>MGES00005</t>
  </si>
  <si>
    <t>MGES00007</t>
  </si>
  <si>
    <t>MGES00009</t>
  </si>
  <si>
    <t>MGES00010</t>
  </si>
  <si>
    <t>MGES00011</t>
  </si>
  <si>
    <t>MGES00012</t>
  </si>
  <si>
    <t>MGES00013</t>
  </si>
  <si>
    <t>MGES00014</t>
  </si>
  <si>
    <t>MGES00016</t>
  </si>
  <si>
    <t>MGES00017</t>
  </si>
  <si>
    <t>MGES00018</t>
  </si>
  <si>
    <t>MGES00019</t>
  </si>
  <si>
    <t>MGES00020</t>
  </si>
  <si>
    <t>MGES00021</t>
  </si>
  <si>
    <t>MGES00026</t>
  </si>
  <si>
    <t>CX</t>
  </si>
  <si>
    <t>MGES00031</t>
  </si>
  <si>
    <t>MGES00032</t>
  </si>
  <si>
    <t>MGES00033</t>
  </si>
  <si>
    <t>MGES00035</t>
  </si>
  <si>
    <t>MGES00036</t>
  </si>
  <si>
    <t>MGES00037</t>
  </si>
  <si>
    <t>MGES00038</t>
  </si>
  <si>
    <t>MGES00039</t>
  </si>
  <si>
    <t>MGES00040</t>
  </si>
  <si>
    <t>MGES00041</t>
  </si>
  <si>
    <t>MGES00042</t>
  </si>
  <si>
    <t>MGES00046</t>
  </si>
  <si>
    <t>MGES00051</t>
  </si>
  <si>
    <t>MGES00052</t>
  </si>
  <si>
    <t>MGLP00025</t>
  </si>
  <si>
    <t>MGLP00026</t>
  </si>
  <si>
    <t>MGLP00032</t>
  </si>
  <si>
    <t>MGLP00033</t>
  </si>
  <si>
    <t>MGLP00034</t>
  </si>
  <si>
    <t>MGLP00036</t>
  </si>
  <si>
    <t>MGLP00037</t>
  </si>
  <si>
    <t>MGLP00040</t>
  </si>
  <si>
    <t>MGLP00041</t>
  </si>
  <si>
    <t>MGLP00042</t>
  </si>
  <si>
    <t>MGLP00044</t>
  </si>
  <si>
    <t>MGLP00048</t>
  </si>
  <si>
    <t>MGLP00049</t>
  </si>
  <si>
    <t>MGLP00050</t>
  </si>
  <si>
    <t>MGLP00057</t>
  </si>
  <si>
    <t>MGLP00062</t>
  </si>
  <si>
    <t>MGLP00065</t>
  </si>
  <si>
    <t>MGLP00072</t>
  </si>
  <si>
    <t>MGLP00075</t>
  </si>
  <si>
    <t>MGLP00078</t>
  </si>
  <si>
    <t>MGPI00075</t>
  </si>
  <si>
    <t>MGPI00078</t>
  </si>
  <si>
    <t>MGPI00079</t>
  </si>
  <si>
    <t>MGPI00083</t>
  </si>
  <si>
    <t>MGPI00084</t>
  </si>
  <si>
    <t>MGPI00085</t>
  </si>
  <si>
    <t>MGPI00088</t>
  </si>
  <si>
    <t>MGPI00090</t>
  </si>
  <si>
    <t>MGPI00095</t>
  </si>
  <si>
    <t>MGPI00097</t>
  </si>
  <si>
    <t>MGPI00098</t>
  </si>
  <si>
    <t>MGPI00099</t>
  </si>
  <si>
    <t>MGPI00100</t>
  </si>
  <si>
    <t>MGPI00101</t>
  </si>
  <si>
    <t>MGPI00103</t>
  </si>
  <si>
    <t>MGPI00105</t>
  </si>
  <si>
    <t>MGPI00106</t>
  </si>
  <si>
    <t>MGPI00121</t>
  </si>
  <si>
    <t>MGPI00122</t>
  </si>
  <si>
    <t>MGPI00125</t>
  </si>
  <si>
    <t>MNED00024</t>
  </si>
  <si>
    <t>MNED00025</t>
  </si>
  <si>
    <t>MNED00028</t>
  </si>
  <si>
    <t>MNED00030</t>
  </si>
  <si>
    <t>MNED00031</t>
  </si>
  <si>
    <t>MNED00032</t>
  </si>
  <si>
    <t>MNED00033</t>
  </si>
  <si>
    <t>MNED00034</t>
  </si>
  <si>
    <t>MNED00035</t>
  </si>
  <si>
    <t>MNED00036</t>
  </si>
  <si>
    <t>MNED00037</t>
  </si>
  <si>
    <t>MNED00039</t>
  </si>
  <si>
    <t>MNED00040</t>
  </si>
  <si>
    <t>MNED00041</t>
  </si>
  <si>
    <t>MNED00042</t>
  </si>
  <si>
    <t>MNED00043</t>
  </si>
  <si>
    <t>MNED00044</t>
  </si>
  <si>
    <t>MNFE00013</t>
  </si>
  <si>
    <t>MNFE00014</t>
  </si>
  <si>
    <t>MNFE00015</t>
  </si>
  <si>
    <t>MNFE00016</t>
  </si>
  <si>
    <t>MNFE00017</t>
  </si>
  <si>
    <t>MNFE00018</t>
  </si>
  <si>
    <t>MNFE00019</t>
  </si>
  <si>
    <t>MNFE00020</t>
  </si>
  <si>
    <t>MNFE00021</t>
  </si>
  <si>
    <t>MNFE00022</t>
  </si>
  <si>
    <t>MNFE00023</t>
  </si>
  <si>
    <t>MNFE00024</t>
  </si>
  <si>
    <t>MNFE00025</t>
  </si>
  <si>
    <t>MNFE00026</t>
  </si>
  <si>
    <t>MNFE00027</t>
  </si>
  <si>
    <t>MNFE00028</t>
  </si>
  <si>
    <t>MNFE00029</t>
  </si>
  <si>
    <t>MNFE00030</t>
  </si>
  <si>
    <t>MNFE00031</t>
  </si>
  <si>
    <t>MNFE00032</t>
  </si>
  <si>
    <t>MNFE00033</t>
  </si>
  <si>
    <t>MNFE00034</t>
  </si>
  <si>
    <t>MNFE00035</t>
  </si>
  <si>
    <t>MNFE00036</t>
  </si>
  <si>
    <t>MNFE00038</t>
  </si>
  <si>
    <t>MNFE00039</t>
  </si>
  <si>
    <t>MNFE00040</t>
  </si>
  <si>
    <t>MNFE00041</t>
  </si>
  <si>
    <t>MNFE00042</t>
  </si>
  <si>
    <t>MNFE00043</t>
  </si>
  <si>
    <t>MNFE00044</t>
  </si>
  <si>
    <t>MNFE00045</t>
  </si>
  <si>
    <t>MNFE00046</t>
  </si>
  <si>
    <t>MNFE00047</t>
  </si>
  <si>
    <t>MNFE00048</t>
  </si>
  <si>
    <t>MNFE00049</t>
  </si>
  <si>
    <t>MNFE00050</t>
  </si>
  <si>
    <t>MNFE00051</t>
  </si>
  <si>
    <t>MNFE00052</t>
  </si>
  <si>
    <t>MNFE00053</t>
  </si>
  <si>
    <t>MNFE00054</t>
  </si>
  <si>
    <t>MNFE00055</t>
  </si>
  <si>
    <t>MNFE00056</t>
  </si>
  <si>
    <t>MNFE00057</t>
  </si>
  <si>
    <t>MNFE00058</t>
  </si>
  <si>
    <t>MNFE00059</t>
  </si>
  <si>
    <t>MNFE00060</t>
  </si>
  <si>
    <t>MNFE00061</t>
  </si>
  <si>
    <t>MNFE00062</t>
  </si>
  <si>
    <t>MNFE00063</t>
  </si>
  <si>
    <t>MNFE00064</t>
  </si>
  <si>
    <t>MNFE00065</t>
  </si>
  <si>
    <t>MNFE00066</t>
  </si>
  <si>
    <t>MNFE00067</t>
  </si>
  <si>
    <t>MNFE00068</t>
  </si>
  <si>
    <t>MNFE00069</t>
  </si>
  <si>
    <t>MNFE00070</t>
  </si>
  <si>
    <t>MNFE00071</t>
  </si>
  <si>
    <t>MNFE00072</t>
  </si>
  <si>
    <t>MNFE00073</t>
  </si>
  <si>
    <t>MNFE00074</t>
  </si>
  <si>
    <t>MNFE00075</t>
  </si>
  <si>
    <t>MNFE00076</t>
  </si>
  <si>
    <t>MNFE00077</t>
  </si>
  <si>
    <t>MNFE00078</t>
  </si>
  <si>
    <t>MNFE00079</t>
  </si>
  <si>
    <t>MNFE00080</t>
  </si>
  <si>
    <t>MNFE00081</t>
  </si>
  <si>
    <t>MNFE00082</t>
  </si>
  <si>
    <t>MNFE00083</t>
  </si>
  <si>
    <t>MNFE00084</t>
  </si>
  <si>
    <t>MNFE00085</t>
  </si>
  <si>
    <t>MNFE00086</t>
  </si>
  <si>
    <t>MNFE00087</t>
  </si>
  <si>
    <t>MNFE00088</t>
  </si>
  <si>
    <t>MNFE00089</t>
  </si>
  <si>
    <t>MNFE00090</t>
  </si>
  <si>
    <t>MNFE00091</t>
  </si>
  <si>
    <t>MNFE00092</t>
  </si>
  <si>
    <t>MNFE00093</t>
  </si>
  <si>
    <t>MNFE00094</t>
  </si>
  <si>
    <t>MNFE00095</t>
  </si>
  <si>
    <t>MNFE00096</t>
  </si>
  <si>
    <t>MNFE00097</t>
  </si>
  <si>
    <t>MNFE00098</t>
  </si>
  <si>
    <t>MNFE00099</t>
  </si>
  <si>
    <t>MNFE00100</t>
  </si>
  <si>
    <t>MNFE00101</t>
  </si>
  <si>
    <t>MNFE00102</t>
  </si>
  <si>
    <t>MNFE00103</t>
  </si>
  <si>
    <t>MNFE00104</t>
  </si>
  <si>
    <t>MNFE00105</t>
  </si>
  <si>
    <t>MNFE00106</t>
  </si>
  <si>
    <t>MNFE00107</t>
  </si>
  <si>
    <t>MNFE00108</t>
  </si>
  <si>
    <t>MNFE00109</t>
  </si>
  <si>
    <t>MNFE00110</t>
  </si>
  <si>
    <t>MNFE00111</t>
  </si>
  <si>
    <t>MNFE00112</t>
  </si>
  <si>
    <t>MNFE00113</t>
  </si>
  <si>
    <t>MNFE00114</t>
  </si>
  <si>
    <t>MNFE00115</t>
  </si>
  <si>
    <t>MNFE00116</t>
  </si>
  <si>
    <t>MNFE00117</t>
  </si>
  <si>
    <t>MNFE00118</t>
  </si>
  <si>
    <t>MNFE00119</t>
  </si>
  <si>
    <t>MNFE00120</t>
  </si>
  <si>
    <t>MNFE00121</t>
  </si>
  <si>
    <t>MNFE00122</t>
  </si>
  <si>
    <t>MNFE00123</t>
  </si>
  <si>
    <t>MNFE00124</t>
  </si>
  <si>
    <t>MNFE00125</t>
  </si>
  <si>
    <t>MNFE00126</t>
  </si>
  <si>
    <t>MNFE00127</t>
  </si>
  <si>
    <t>MNFE00128</t>
  </si>
  <si>
    <t>MNFE00129</t>
  </si>
  <si>
    <t>MNFE00130</t>
  </si>
  <si>
    <t>MNFE00131</t>
  </si>
  <si>
    <t>MNFE00132</t>
  </si>
  <si>
    <t>MNFE00133</t>
  </si>
  <si>
    <t>MNFE00134</t>
  </si>
  <si>
    <t>MNFE00135</t>
  </si>
  <si>
    <t>MNFE00136</t>
  </si>
  <si>
    <t>MNFE00137</t>
  </si>
  <si>
    <t>MNFE00138</t>
  </si>
  <si>
    <t>MNFE00139</t>
  </si>
  <si>
    <t>MNFE00140</t>
  </si>
  <si>
    <t>MNFE00141</t>
  </si>
  <si>
    <t>MNFE00142</t>
  </si>
  <si>
    <t>MNFE00143</t>
  </si>
  <si>
    <t>MNFE00144</t>
  </si>
  <si>
    <t>MNFE00145</t>
  </si>
  <si>
    <t>MNFE00146</t>
  </si>
  <si>
    <t>MNFE00147</t>
  </si>
  <si>
    <t>MNFE00148</t>
  </si>
  <si>
    <t>MNFE00149</t>
  </si>
  <si>
    <t>MNFE00150</t>
  </si>
  <si>
    <t>MNFE00151</t>
  </si>
  <si>
    <t>MNFE00152</t>
  </si>
  <si>
    <t>MNFE00153</t>
  </si>
  <si>
    <t>MNFE00154</t>
  </si>
  <si>
    <t>MNFE00155</t>
  </si>
  <si>
    <t>MNFE00156</t>
  </si>
  <si>
    <t>MNFE00157</t>
  </si>
  <si>
    <t>MNFE00158</t>
  </si>
  <si>
    <t>MNFE00159</t>
  </si>
  <si>
    <t>MNFE00160</t>
  </si>
  <si>
    <t>MNFE00161</t>
  </si>
  <si>
    <t>MNFE00162</t>
  </si>
  <si>
    <t>MNFE00163</t>
  </si>
  <si>
    <t>MNFE00164</t>
  </si>
  <si>
    <t>MNFE00165</t>
  </si>
  <si>
    <t>MNFE00166</t>
  </si>
  <si>
    <t>MNFE00167</t>
  </si>
  <si>
    <t>MNFE00168</t>
  </si>
  <si>
    <t>MNFE00169</t>
  </si>
  <si>
    <t>MNFE00170</t>
  </si>
  <si>
    <t>MNFE00171</t>
  </si>
  <si>
    <t>MNFE00172</t>
  </si>
  <si>
    <t>MNFE00173</t>
  </si>
  <si>
    <t>MNFE00174</t>
  </si>
  <si>
    <t>MNFE00175</t>
  </si>
  <si>
    <t>MNFE00176</t>
  </si>
  <si>
    <t>MNFE00177</t>
  </si>
  <si>
    <t>MNFE00178</t>
  </si>
  <si>
    <t>MNFE00179</t>
  </si>
  <si>
    <t>MNFE00180</t>
  </si>
  <si>
    <t>MNFE00181</t>
  </si>
  <si>
    <t>MNFE00183</t>
  </si>
  <si>
    <t>MNFE00184</t>
  </si>
  <si>
    <t>MNFE00185</t>
  </si>
  <si>
    <t>MNFE00186</t>
  </si>
  <si>
    <t>MNFE00187</t>
  </si>
  <si>
    <t>MNFE00188</t>
  </si>
  <si>
    <t>MNFE00189</t>
  </si>
  <si>
    <t>MNFE00190</t>
  </si>
  <si>
    <t>MNFE00191</t>
  </si>
  <si>
    <t>MNFE00192</t>
  </si>
  <si>
    <t>MNFE00193</t>
  </si>
  <si>
    <t>MNFE00194</t>
  </si>
  <si>
    <t>MNFE00195</t>
  </si>
  <si>
    <t>MNFE00196</t>
  </si>
  <si>
    <t>MNFE00197</t>
  </si>
  <si>
    <t>MNFE00198</t>
  </si>
  <si>
    <t>MNFE00199</t>
  </si>
  <si>
    <t>MNFE00200</t>
  </si>
  <si>
    <t>MNFE00201</t>
  </si>
  <si>
    <t>MNFE00202</t>
  </si>
  <si>
    <t>MNFE00203</t>
  </si>
  <si>
    <t>MNFE00204</t>
  </si>
  <si>
    <t>MNFE00205</t>
  </si>
  <si>
    <t>MNFE00206</t>
  </si>
  <si>
    <t>MNFE00207</t>
  </si>
  <si>
    <t>MNFE00208</t>
  </si>
  <si>
    <t>MNFE00209</t>
  </si>
  <si>
    <t>MNFE00210</t>
  </si>
  <si>
    <t>MNFE00211</t>
  </si>
  <si>
    <t>MNFE00212</t>
  </si>
  <si>
    <t>MNFE00213</t>
  </si>
  <si>
    <t>MNFE00214</t>
  </si>
  <si>
    <t>MNFE00215</t>
  </si>
  <si>
    <t>MNFE00216</t>
  </si>
  <si>
    <t>MNFE00217</t>
  </si>
  <si>
    <t>MNFE00218</t>
  </si>
  <si>
    <t>MNFE00219</t>
  </si>
  <si>
    <t>MNFE00220</t>
  </si>
  <si>
    <t>MNFE00221</t>
  </si>
  <si>
    <t>MNFE00222</t>
  </si>
  <si>
    <t>MNFE00223</t>
  </si>
  <si>
    <t>MNFE00224</t>
  </si>
  <si>
    <t>MNFE00225</t>
  </si>
  <si>
    <t>MNFE00226</t>
  </si>
  <si>
    <t>MNFE00227</t>
  </si>
  <si>
    <t>MNFE00228</t>
  </si>
  <si>
    <t>MNFE00229</t>
  </si>
  <si>
    <t>MNFE00231</t>
  </si>
  <si>
    <t>MNFE00232</t>
  </si>
  <si>
    <t>MNFE00233</t>
  </si>
  <si>
    <t>MNFE00234</t>
  </si>
  <si>
    <t>MNFE00235</t>
  </si>
  <si>
    <t>MNFE00236</t>
  </si>
  <si>
    <t>MNFE00237</t>
  </si>
  <si>
    <t>MNFE00238</t>
  </si>
  <si>
    <t>MNFE00239</t>
  </si>
  <si>
    <t>MNFE00240</t>
  </si>
  <si>
    <t>MNFE00241</t>
  </si>
  <si>
    <t>MNFE00242</t>
  </si>
  <si>
    <t>MNFE00243</t>
  </si>
  <si>
    <t>MNFE00244</t>
  </si>
  <si>
    <t>MNFE00245</t>
  </si>
  <si>
    <t>MNFE00246</t>
  </si>
  <si>
    <t>MNFE00247</t>
  </si>
  <si>
    <t>MNFE00248</t>
  </si>
  <si>
    <t>MNFE00249</t>
  </si>
  <si>
    <t>MNFE00250</t>
  </si>
  <si>
    <t>MNFE00251</t>
  </si>
  <si>
    <t>MNFE00252</t>
  </si>
  <si>
    <t>MNFE00253</t>
  </si>
  <si>
    <t>MNFE00254</t>
  </si>
  <si>
    <t>MNFE00255</t>
  </si>
  <si>
    <t>MNFE00256</t>
  </si>
  <si>
    <t>MNFE00257</t>
  </si>
  <si>
    <t>MNFE00258</t>
  </si>
  <si>
    <t>MNFE00259</t>
  </si>
  <si>
    <t>MNFE00260</t>
  </si>
  <si>
    <t>MNFE00261</t>
  </si>
  <si>
    <t>MNFE00262</t>
  </si>
  <si>
    <t>MNFE00263</t>
  </si>
  <si>
    <t>MNFE00264</t>
  </si>
  <si>
    <t>MNFE00265</t>
  </si>
  <si>
    <t>MNFE00266</t>
  </si>
  <si>
    <t>MNFE00267</t>
  </si>
  <si>
    <t>MNFE00268</t>
  </si>
  <si>
    <t>MNFE00269</t>
  </si>
  <si>
    <t>MNFE00270</t>
  </si>
  <si>
    <t>MNFE00271</t>
  </si>
  <si>
    <t>MNFE00272</t>
  </si>
  <si>
    <t>MNFE00273</t>
  </si>
  <si>
    <t>MNFE00274</t>
  </si>
  <si>
    <t>MNFE00275</t>
  </si>
  <si>
    <t>MNFE00276</t>
  </si>
  <si>
    <t>MNFE00277</t>
  </si>
  <si>
    <t>MNFE00278</t>
  </si>
  <si>
    <t>MNFE00279</t>
  </si>
  <si>
    <t>MNFE00280</t>
  </si>
  <si>
    <t>MNFE00281</t>
  </si>
  <si>
    <t>MNFE00282</t>
  </si>
  <si>
    <t>MNFE00283</t>
  </si>
  <si>
    <t>MNFE00284</t>
  </si>
  <si>
    <t>MNFE00285</t>
  </si>
  <si>
    <t>MNFE00287</t>
  </si>
  <si>
    <t>MNFE00288</t>
  </si>
  <si>
    <t>MNFE00289</t>
  </si>
  <si>
    <t>MNFE00290</t>
  </si>
  <si>
    <t>MNFE00291</t>
  </si>
  <si>
    <t>MNFE00292</t>
  </si>
  <si>
    <t>MNFE00293</t>
  </si>
  <si>
    <t>MNFE00294</t>
  </si>
  <si>
    <t>MNFE00295</t>
  </si>
  <si>
    <t>MNFE00296</t>
  </si>
  <si>
    <t>MNFE00297</t>
  </si>
  <si>
    <t>MNFE00298</t>
  </si>
  <si>
    <t>MNFE00299</t>
  </si>
  <si>
    <t>MNFE00300</t>
  </si>
  <si>
    <t>MNFE00301</t>
  </si>
  <si>
    <t>MNFE00302</t>
  </si>
  <si>
    <t>MNFE00303</t>
  </si>
  <si>
    <t>MNFE00304</t>
  </si>
  <si>
    <t>MNFE00305</t>
  </si>
  <si>
    <t>MNFE00306</t>
  </si>
  <si>
    <t>MNFE00307</t>
  </si>
  <si>
    <t>MNFE00308</t>
  </si>
  <si>
    <t>MNFE00309</t>
  </si>
  <si>
    <t>MNFE00310</t>
  </si>
  <si>
    <t>MNFE00311</t>
  </si>
  <si>
    <t>MNFE00312</t>
  </si>
  <si>
    <t>MNFE00313</t>
  </si>
  <si>
    <t>MNFE00314</t>
  </si>
  <si>
    <t>MNFE00315</t>
  </si>
  <si>
    <t>MNFE00316</t>
  </si>
  <si>
    <t>MNFE00317</t>
  </si>
  <si>
    <t>MNFE00318</t>
  </si>
  <si>
    <t>MNFE00319</t>
  </si>
  <si>
    <t>MNFE00320</t>
  </si>
  <si>
    <t>MNFE00321</t>
  </si>
  <si>
    <t>MNFE00322</t>
  </si>
  <si>
    <t>MNFE00323</t>
  </si>
  <si>
    <t>MNFE00324</t>
  </si>
  <si>
    <t>MNFE00325</t>
  </si>
  <si>
    <t>MNFE00326</t>
  </si>
  <si>
    <t>MNFE00327</t>
  </si>
  <si>
    <t>MNFE00328</t>
  </si>
  <si>
    <t>MNFE00329</t>
  </si>
  <si>
    <t>MNFE00330</t>
  </si>
  <si>
    <t>MNFE00331</t>
  </si>
  <si>
    <t>MNFE00332</t>
  </si>
  <si>
    <t>MNFE00333</t>
  </si>
  <si>
    <t>MNFE00334</t>
  </si>
  <si>
    <t>MNFE00335</t>
  </si>
  <si>
    <t>MNFE00336</t>
  </si>
  <si>
    <t>MNFE00337</t>
  </si>
  <si>
    <t>MNFE00338</t>
  </si>
  <si>
    <t>MNFE00339</t>
  </si>
  <si>
    <t>MNFE00340</t>
  </si>
  <si>
    <t>MNFE00341</t>
  </si>
  <si>
    <t>MNFE00342</t>
  </si>
  <si>
    <t>MNFE00343</t>
  </si>
  <si>
    <t>MNFE00344</t>
  </si>
  <si>
    <t>MNFE00345</t>
  </si>
  <si>
    <t>MNFE00346</t>
  </si>
  <si>
    <t>MNFE00347</t>
  </si>
  <si>
    <t>MNFE00348</t>
  </si>
  <si>
    <t>MNFE00349</t>
  </si>
  <si>
    <t>MNFE00350</t>
  </si>
  <si>
    <t>MNFE00351</t>
  </si>
  <si>
    <t>MNFE00352</t>
  </si>
  <si>
    <t>MNFE00353</t>
  </si>
  <si>
    <t>MNFE00354</t>
  </si>
  <si>
    <t>MNFE00355</t>
  </si>
  <si>
    <t>MNFE00356</t>
  </si>
  <si>
    <t>MNFE00357</t>
  </si>
  <si>
    <t>MNFE00358</t>
  </si>
  <si>
    <t>MNFE00359</t>
  </si>
  <si>
    <t>MNFE00360</t>
  </si>
  <si>
    <t>MNFE00361</t>
  </si>
  <si>
    <t>MNFE00362</t>
  </si>
  <si>
    <t>MNFE00363</t>
  </si>
  <si>
    <t>MNFE00364</t>
  </si>
  <si>
    <t>MNFE00365</t>
  </si>
  <si>
    <t>MNFE00366</t>
  </si>
  <si>
    <t>MNFE00367</t>
  </si>
  <si>
    <t>MNFE00368</t>
  </si>
  <si>
    <t>MNFE00369</t>
  </si>
  <si>
    <t>MNFE00370</t>
  </si>
  <si>
    <t>MNFE00371</t>
  </si>
  <si>
    <t>MNFE00372</t>
  </si>
  <si>
    <t>MNFE00373</t>
  </si>
  <si>
    <t>MNFE00374</t>
  </si>
  <si>
    <t>MNFE00375</t>
  </si>
  <si>
    <t>MNFE00376</t>
  </si>
  <si>
    <t>MNFE00377</t>
  </si>
  <si>
    <t>MNFE00378</t>
  </si>
  <si>
    <t>MNFE00379</t>
  </si>
  <si>
    <t>MNFE00380</t>
  </si>
  <si>
    <t>MNFE00381</t>
  </si>
  <si>
    <t>MNFE00382</t>
  </si>
  <si>
    <t>MNFE00383</t>
  </si>
  <si>
    <t>MNFE00384</t>
  </si>
  <si>
    <t>MNFE00385</t>
  </si>
  <si>
    <t>MNFE00386</t>
  </si>
  <si>
    <t>MNFE00387</t>
  </si>
  <si>
    <t>MNFE00388</t>
  </si>
  <si>
    <t>MNFE00389</t>
  </si>
  <si>
    <t>MNFE00390</t>
  </si>
  <si>
    <t>MNFE00391</t>
  </si>
  <si>
    <t>MNFE00392</t>
  </si>
  <si>
    <t>MNFE00393</t>
  </si>
  <si>
    <t>MNFE00394</t>
  </si>
  <si>
    <t>MNFE00395</t>
  </si>
  <si>
    <t>MNFE00396</t>
  </si>
  <si>
    <t>MNFE00397</t>
  </si>
  <si>
    <t>MNFE00398</t>
  </si>
  <si>
    <t>MNFE00399</t>
  </si>
  <si>
    <t>MNFE00400</t>
  </si>
  <si>
    <t>MNFE00401</t>
  </si>
  <si>
    <t>MNFE00402</t>
  </si>
  <si>
    <t>MNFE00403</t>
  </si>
  <si>
    <t>MNFE00404</t>
  </si>
  <si>
    <t>MNFE00405</t>
  </si>
  <si>
    <t>MNFE00406</t>
  </si>
  <si>
    <t>MNFE00407</t>
  </si>
  <si>
    <t>MNFE00408</t>
  </si>
  <si>
    <t>MNFE00409</t>
  </si>
  <si>
    <t>MNFE00410</t>
  </si>
  <si>
    <t>MNFE00411</t>
  </si>
  <si>
    <t>MNFE00412</t>
  </si>
  <si>
    <t>MNFE00413</t>
  </si>
  <si>
    <t>MNFE00414</t>
  </si>
  <si>
    <t>MNFE00415</t>
  </si>
  <si>
    <t>MNFE00416</t>
  </si>
  <si>
    <t>MNFE00417</t>
  </si>
  <si>
    <t>MNFE00418</t>
  </si>
  <si>
    <t>MNFE00419</t>
  </si>
  <si>
    <t>MNFE00421</t>
  </si>
  <si>
    <t>MNFE00422</t>
  </si>
  <si>
    <t>MNFE00423</t>
  </si>
  <si>
    <t>MNFE00424</t>
  </si>
  <si>
    <t>MNFE00425</t>
  </si>
  <si>
    <t>MNFE00426</t>
  </si>
  <si>
    <t>MNFE00427</t>
  </si>
  <si>
    <t>MNFE00429</t>
  </si>
  <si>
    <t>MNFE00430</t>
  </si>
  <si>
    <t>MNFE00431</t>
  </si>
  <si>
    <t>MNFE00432</t>
  </si>
  <si>
    <t>MNFE00433</t>
  </si>
  <si>
    <t>MNFE00434</t>
  </si>
  <si>
    <t>MNFE00435</t>
  </si>
  <si>
    <t>MNFE00436</t>
  </si>
  <si>
    <t>MNFE00437</t>
  </si>
  <si>
    <t>MNFE00438</t>
  </si>
  <si>
    <t>MNFE00439</t>
  </si>
  <si>
    <t>MNFE00440</t>
  </si>
  <si>
    <t>MNFE00441</t>
  </si>
  <si>
    <t>MNFE00443</t>
  </si>
  <si>
    <t>MNFE00444</t>
  </si>
  <si>
    <t>MNFE00445</t>
  </si>
  <si>
    <t>MNFE00446</t>
  </si>
  <si>
    <t>MNFE00447</t>
  </si>
  <si>
    <t>MNFE00448</t>
  </si>
  <si>
    <t>MNFE00449</t>
  </si>
  <si>
    <t>MNFE00450</t>
  </si>
  <si>
    <t>MNME00002</t>
  </si>
  <si>
    <t>MNME00014</t>
  </si>
  <si>
    <t>MNME00015</t>
  </si>
  <si>
    <t>MNME00016</t>
  </si>
  <si>
    <t>MNME00039</t>
  </si>
  <si>
    <t>MNME00040</t>
  </si>
  <si>
    <t>MNME00215</t>
  </si>
  <si>
    <t>MNME00216</t>
  </si>
  <si>
    <t>MNME00219</t>
  </si>
  <si>
    <t>MNME00225</t>
  </si>
  <si>
    <t>MNME00231</t>
  </si>
  <si>
    <t>MNME00232</t>
  </si>
  <si>
    <t>MNME00234</t>
  </si>
  <si>
    <t>MNME00237</t>
  </si>
  <si>
    <t>MNME00238</t>
  </si>
  <si>
    <t>MNME00240</t>
  </si>
  <si>
    <t>MNME00241</t>
  </si>
  <si>
    <t>MNME00246</t>
  </si>
  <si>
    <t>MNME00247</t>
  </si>
  <si>
    <t>MNME00248</t>
  </si>
  <si>
    <t>MNME00250</t>
  </si>
  <si>
    <t>MNME00251</t>
  </si>
  <si>
    <t>MNME00252</t>
  </si>
  <si>
    <t>MNME00253</t>
  </si>
  <si>
    <t>MNME00254</t>
  </si>
  <si>
    <t>MNME00255</t>
  </si>
  <si>
    <t>MNME00256</t>
  </si>
  <si>
    <t>MNME00257</t>
  </si>
  <si>
    <t>MNME00261</t>
  </si>
  <si>
    <t>MNME00262</t>
  </si>
  <si>
    <t>MNME00263</t>
  </si>
  <si>
    <t>MNME00264</t>
  </si>
  <si>
    <t>MNME00265</t>
  </si>
  <si>
    <t>MNME00270</t>
  </si>
  <si>
    <t>MNME00275</t>
  </si>
  <si>
    <t>MNME00276</t>
  </si>
  <si>
    <t>MNME00277</t>
  </si>
  <si>
    <t>MNME00278</t>
  </si>
  <si>
    <t>MNME00280</t>
  </si>
  <si>
    <t>MNME00281</t>
  </si>
  <si>
    <t>MNME00282</t>
  </si>
  <si>
    <t>MNME00285</t>
  </si>
  <si>
    <t>MNME00289</t>
  </si>
  <si>
    <t>MNME00291</t>
  </si>
  <si>
    <t>MNME00292</t>
  </si>
  <si>
    <t>MNME00294</t>
  </si>
  <si>
    <t>MNME00307</t>
  </si>
  <si>
    <t>MNME00321</t>
  </si>
  <si>
    <t>MNME00324</t>
  </si>
  <si>
    <t>MNME00329</t>
  </si>
  <si>
    <t>MNME00330</t>
  </si>
  <si>
    <t>MNME00334</t>
  </si>
  <si>
    <t>MNME00335</t>
  </si>
  <si>
    <t>MNME00337</t>
  </si>
  <si>
    <t>MNME00343</t>
  </si>
  <si>
    <t>MNME00345</t>
  </si>
  <si>
    <t>MNME00347</t>
  </si>
  <si>
    <t>MNME00348</t>
  </si>
  <si>
    <t>MNME00349</t>
  </si>
  <si>
    <t>MNME00350</t>
  </si>
  <si>
    <t>MNME00360</t>
  </si>
  <si>
    <t>MNME00361</t>
  </si>
  <si>
    <t>MNME00362</t>
  </si>
  <si>
    <t>MNME00364</t>
  </si>
  <si>
    <t>MNME00370</t>
  </si>
  <si>
    <t>MNME00372</t>
  </si>
  <si>
    <t>MNME00373</t>
  </si>
  <si>
    <t>MNME00374</t>
  </si>
  <si>
    <t>MNME00377</t>
  </si>
  <si>
    <t>MNME00380</t>
  </si>
  <si>
    <t>MNME00414</t>
  </si>
  <si>
    <t>MNME00415</t>
  </si>
  <si>
    <t>MNME00422</t>
  </si>
  <si>
    <t>MNME00423</t>
  </si>
  <si>
    <t>MNME00424</t>
  </si>
  <si>
    <t>MNME00426</t>
  </si>
  <si>
    <t>MNME00430</t>
  </si>
  <si>
    <t>MNME00433</t>
  </si>
  <si>
    <t>MNME00455</t>
  </si>
  <si>
    <t>MNME00456</t>
  </si>
  <si>
    <t>MNME00465</t>
  </si>
  <si>
    <t>MNME00472</t>
  </si>
  <si>
    <t>MNME00473</t>
  </si>
  <si>
    <t>MNME00474</t>
  </si>
  <si>
    <t>MNME00475</t>
  </si>
  <si>
    <t>MNME00477</t>
  </si>
  <si>
    <t>MNME00480</t>
  </si>
  <si>
    <t>MNME00481</t>
  </si>
  <si>
    <t>MNME00482</t>
  </si>
  <si>
    <t>MNME00483</t>
  </si>
  <si>
    <t>MNME00485</t>
  </si>
  <si>
    <t>MNME00486</t>
  </si>
  <si>
    <t>MNME00488</t>
  </si>
  <si>
    <t>MNME00492</t>
  </si>
  <si>
    <t>MNME00494</t>
  </si>
  <si>
    <t>MNME00495</t>
  </si>
  <si>
    <t>MNME00496</t>
  </si>
  <si>
    <t>MNME00497</t>
  </si>
  <si>
    <t>MNME00498</t>
  </si>
  <si>
    <t>MNME00500</t>
  </si>
  <si>
    <t>MNME00501</t>
  </si>
  <si>
    <t>MNME00502</t>
  </si>
  <si>
    <t>MNME00503</t>
  </si>
  <si>
    <t>MNME00504</t>
  </si>
  <si>
    <t>MNME00505</t>
  </si>
  <si>
    <t>MNME00509</t>
  </si>
  <si>
    <t>MNME00510</t>
  </si>
  <si>
    <t>MNME00513</t>
  </si>
  <si>
    <t>MNME00514</t>
  </si>
  <si>
    <t>MNME00516</t>
  </si>
  <si>
    <t>MNME00517</t>
  </si>
  <si>
    <t>MNME00519</t>
  </si>
  <si>
    <t>MNME00520</t>
  </si>
  <si>
    <t>MNME00521</t>
  </si>
  <si>
    <t>MNME00522</t>
  </si>
  <si>
    <t>MNME00523</t>
  </si>
  <si>
    <t>MNME00524</t>
  </si>
  <si>
    <t>MNME00526</t>
  </si>
  <si>
    <t>MNME00530</t>
  </si>
  <si>
    <t>MNME00531</t>
  </si>
  <si>
    <t>MNME00533</t>
  </si>
  <si>
    <t>MNME00534</t>
  </si>
  <si>
    <t>MPQM00006</t>
  </si>
  <si>
    <t>MPQM00007</t>
  </si>
  <si>
    <t>UN</t>
  </si>
  <si>
    <t>MPQM00008</t>
  </si>
  <si>
    <t>MPQM00009</t>
  </si>
  <si>
    <t>MPQM00010</t>
  </si>
  <si>
    <t>MPQM00012</t>
  </si>
  <si>
    <t>MPQM00013</t>
  </si>
  <si>
    <t>MSAB00006</t>
  </si>
  <si>
    <t>MSAB00019</t>
  </si>
  <si>
    <t>MSAB00022</t>
  </si>
  <si>
    <t>MSAB00023</t>
  </si>
  <si>
    <t>MSAB00026</t>
  </si>
  <si>
    <t>MSAB00027</t>
  </si>
  <si>
    <t>MSAB00029</t>
  </si>
  <si>
    <t>MSAB00030</t>
  </si>
  <si>
    <t>MSAB00031</t>
  </si>
  <si>
    <t>MSAB00032</t>
  </si>
  <si>
    <t>MSAB00033</t>
  </si>
  <si>
    <t>MSFU00024</t>
  </si>
  <si>
    <t>MSFU00025</t>
  </si>
  <si>
    <t>MSFU00026</t>
  </si>
  <si>
    <t>MSFU00027</t>
  </si>
  <si>
    <t>MSLB00001</t>
  </si>
  <si>
    <t>MSSD00001</t>
  </si>
  <si>
    <t>MSSD00002</t>
  </si>
  <si>
    <t>MSSD00007</t>
  </si>
  <si>
    <t>MSSD00011</t>
  </si>
  <si>
    <t>MSSD00012</t>
  </si>
  <si>
    <t>MSSD00013</t>
  </si>
  <si>
    <t>MSSD00014</t>
  </si>
  <si>
    <t>MSSD00016</t>
  </si>
  <si>
    <t>MSSD00017</t>
  </si>
  <si>
    <t>MSSD00018</t>
  </si>
  <si>
    <t>MSSD00019</t>
  </si>
  <si>
    <t>MSSD00020</t>
  </si>
  <si>
    <t>MSSD00021</t>
  </si>
  <si>
    <t>MSSD00022</t>
  </si>
  <si>
    <t>MSSD00023</t>
  </si>
  <si>
    <t>MSSD00024</t>
  </si>
  <si>
    <t>MSSD00025</t>
  </si>
  <si>
    <t>MSSD00026</t>
  </si>
  <si>
    <t>MSSD00031</t>
  </si>
  <si>
    <t>MSSD00032</t>
  </si>
  <si>
    <t>MSSD00033</t>
  </si>
  <si>
    <t>MSSD00034</t>
  </si>
  <si>
    <t>MSSD00035</t>
  </si>
  <si>
    <t>MSSD00036</t>
  </si>
  <si>
    <t>MSSD00037</t>
  </si>
  <si>
    <t>MSSD00038</t>
  </si>
  <si>
    <t>MSSD00039</t>
  </si>
  <si>
    <t>MGPI00001</t>
  </si>
  <si>
    <t>MGPI00002</t>
  </si>
  <si>
    <t>MGPI00010</t>
  </si>
  <si>
    <t>MGPI00015</t>
  </si>
  <si>
    <t>MGPI00022</t>
  </si>
  <si>
    <t>MGPI00029</t>
  </si>
  <si>
    <t>MGPI00049</t>
  </si>
  <si>
    <t>MGPI00060</t>
  </si>
  <si>
    <t>MGPI00104</t>
  </si>
  <si>
    <t>MGPI00107</t>
  </si>
  <si>
    <t>MGPI00108</t>
  </si>
  <si>
    <t>MGPI00123</t>
  </si>
  <si>
    <t>MGVS00005</t>
  </si>
  <si>
    <t>MGVS00006</t>
  </si>
  <si>
    <t>MGVS00007</t>
  </si>
  <si>
    <t>MGVS00008</t>
  </si>
  <si>
    <t>MGVS00009</t>
  </si>
  <si>
    <t>MGVS00010</t>
  </si>
  <si>
    <t>MGVS00011</t>
  </si>
  <si>
    <t>MGVS00012</t>
  </si>
  <si>
    <t>MGVS00013</t>
  </si>
  <si>
    <t>MGVS00015</t>
  </si>
  <si>
    <t>MGVS00016</t>
  </si>
  <si>
    <t>MGVS00017</t>
  </si>
  <si>
    <t>MGVS00018</t>
  </si>
  <si>
    <t>MGVS00019</t>
  </si>
  <si>
    <t>MGVS00020</t>
  </si>
  <si>
    <t>MGVS00058</t>
  </si>
  <si>
    <t>MGVS00059</t>
  </si>
  <si>
    <t>MGVS00061</t>
  </si>
  <si>
    <t>MGVS00062</t>
  </si>
  <si>
    <t>MGVS00063</t>
  </si>
  <si>
    <t>MGVS00071</t>
  </si>
  <si>
    <t>MGVS00073</t>
  </si>
  <si>
    <t>MGVS00074</t>
  </si>
  <si>
    <t>MGVS00075</t>
  </si>
  <si>
    <t>MGVS00076</t>
  </si>
  <si>
    <t>MGVS00077</t>
  </si>
  <si>
    <t>MGVS00078</t>
  </si>
  <si>
    <t>MGVS00079</t>
  </si>
  <si>
    <t>MGVS00080</t>
  </si>
  <si>
    <t>MGVS00081</t>
  </si>
  <si>
    <t>MGVS00082</t>
  </si>
  <si>
    <t>MGVS00083</t>
  </si>
  <si>
    <t>MGVS00084</t>
  </si>
  <si>
    <t>MGVS00085</t>
  </si>
  <si>
    <t>MGVS00086</t>
  </si>
  <si>
    <t>X</t>
  </si>
  <si>
    <t>Média/dia</t>
  </si>
  <si>
    <t>WD</t>
  </si>
  <si>
    <t>Projeção</t>
  </si>
  <si>
    <t>Produzido</t>
  </si>
  <si>
    <t>Ref.</t>
  </si>
  <si>
    <t>QTD</t>
  </si>
  <si>
    <t>Valor Fechamento (Controladoria)</t>
  </si>
  <si>
    <t>MGPI00128</t>
  </si>
  <si>
    <t>MNME00296</t>
  </si>
  <si>
    <t>MNME00363</t>
  </si>
  <si>
    <t xml:space="preserve"> </t>
  </si>
  <si>
    <t>Dados de Ref.</t>
  </si>
  <si>
    <t>Fat (R$)</t>
  </si>
  <si>
    <t>Real</t>
  </si>
  <si>
    <t>Fat. ACM</t>
  </si>
  <si>
    <t>Ref SPR</t>
  </si>
  <si>
    <t>Ref SCI</t>
  </si>
  <si>
    <t>MFGR00049</t>
  </si>
  <si>
    <t>MFIM00190</t>
  </si>
  <si>
    <t>MNME00218</t>
  </si>
  <si>
    <t>MNME00221</t>
  </si>
  <si>
    <t>MNME00222</t>
  </si>
  <si>
    <t>MNME00223</t>
  </si>
  <si>
    <t>MNME00226</t>
  </si>
  <si>
    <t>MNME00227</t>
  </si>
  <si>
    <t>MNME00228</t>
  </si>
  <si>
    <t>MNME00229</t>
  </si>
  <si>
    <t>MNME00230</t>
  </si>
  <si>
    <t>MNME00233</t>
  </si>
  <si>
    <t>MNME00239</t>
  </si>
  <si>
    <t>MNME00242</t>
  </si>
  <si>
    <t>MNME00243</t>
  </si>
  <si>
    <t>MNME00244</t>
  </si>
  <si>
    <t>MNME00245</t>
  </si>
  <si>
    <t>MNME00258</t>
  </si>
  <si>
    <t>MNME00259</t>
  </si>
  <si>
    <t>MNME00260</t>
  </si>
  <si>
    <t>MNME00266</t>
  </si>
  <si>
    <t>MNME00268</t>
  </si>
  <si>
    <t>MNME00271</t>
  </si>
  <si>
    <t>MNME00272</t>
  </si>
  <si>
    <t>MNME00273</t>
  </si>
  <si>
    <t>MNME00283</t>
  </si>
  <si>
    <t>MNME00284</t>
  </si>
  <si>
    <t>MNME00286</t>
  </si>
  <si>
    <t>MNME00287</t>
  </si>
  <si>
    <t>MNME00288</t>
  </si>
  <si>
    <t>MNME00290</t>
  </si>
  <si>
    <t>MNME00293</t>
  </si>
  <si>
    <t>MNME00295</t>
  </si>
  <si>
    <t>MNME00297</t>
  </si>
  <si>
    <t>MNME00298</t>
  </si>
  <si>
    <t>MNME00299</t>
  </si>
  <si>
    <t>MNME00300</t>
  </si>
  <si>
    <t>MNME00301</t>
  </si>
  <si>
    <t>MNME00302</t>
  </si>
  <si>
    <t>MNME00304</t>
  </si>
  <si>
    <t>MNME00305</t>
  </si>
  <si>
    <t>MNME00306</t>
  </si>
  <si>
    <t>MNME00308</t>
  </si>
  <si>
    <t>MNME00309</t>
  </si>
  <si>
    <t>MNME00310</t>
  </si>
  <si>
    <t>MNME00313</t>
  </si>
  <si>
    <t>MNME00314</t>
  </si>
  <si>
    <t>MNME00317</t>
  </si>
  <si>
    <t>MNME00319</t>
  </si>
  <si>
    <t>MNME00320</t>
  </si>
  <si>
    <t>MNME00322</t>
  </si>
  <si>
    <t>MNME00323</t>
  </si>
  <si>
    <t>MNME00326</t>
  </si>
  <si>
    <t>MNME00327</t>
  </si>
  <si>
    <t>MNME00328</t>
  </si>
  <si>
    <t>MNME00331</t>
  </si>
  <si>
    <t>MNME00332</t>
  </si>
  <si>
    <t>MNME00333</t>
  </si>
  <si>
    <t>MNME00338</t>
  </si>
  <si>
    <t>MNME00340</t>
  </si>
  <si>
    <t>MNME00346</t>
  </si>
  <si>
    <t>MNME00351</t>
  </si>
  <si>
    <t>MNME00352</t>
  </si>
  <si>
    <t>MNME00353</t>
  </si>
  <si>
    <t>MNME00354</t>
  </si>
  <si>
    <t>MNME00355</t>
  </si>
  <si>
    <t>MNME00356</t>
  </si>
  <si>
    <t>MNME00357</t>
  </si>
  <si>
    <t>MNME00365</t>
  </si>
  <si>
    <t>MNME00367</t>
  </si>
  <si>
    <t>MNME00369</t>
  </si>
  <si>
    <t>MNME00375</t>
  </si>
  <si>
    <t>MNME00376</t>
  </si>
  <si>
    <t>MNME00378</t>
  </si>
  <si>
    <t>MNME00379</t>
  </si>
  <si>
    <t>MNME00382</t>
  </si>
  <si>
    <t>MNME00383</t>
  </si>
  <si>
    <t>MNME00384</t>
  </si>
  <si>
    <t>MNME00385</t>
  </si>
  <si>
    <t>MNME00387</t>
  </si>
  <si>
    <t>MNME00388</t>
  </si>
  <si>
    <t>MNME00389</t>
  </si>
  <si>
    <t>MNME00390</t>
  </si>
  <si>
    <t>MNME00391</t>
  </si>
  <si>
    <t>MNME00392</t>
  </si>
  <si>
    <t>MNME00393</t>
  </si>
  <si>
    <t>MNME00394</t>
  </si>
  <si>
    <t>MNME00395</t>
  </si>
  <si>
    <t>MNME00397</t>
  </si>
  <si>
    <t>MNME00398</t>
  </si>
  <si>
    <t>MNME00399</t>
  </si>
  <si>
    <t>MNME00400</t>
  </si>
  <si>
    <t>MNME00401</t>
  </si>
  <si>
    <t>MNME00402</t>
  </si>
  <si>
    <t>MNME00403</t>
  </si>
  <si>
    <t>MNME00404</t>
  </si>
  <si>
    <t>MNME00405</t>
  </si>
  <si>
    <t>MNME00406</t>
  </si>
  <si>
    <t>MNME00407</t>
  </si>
  <si>
    <t>MNME00408</t>
  </si>
  <si>
    <t>MNME00410</t>
  </si>
  <si>
    <t>MNME00411</t>
  </si>
  <si>
    <t>MNME00412</t>
  </si>
  <si>
    <t>MNME00413</t>
  </si>
  <si>
    <t>MNME00417</t>
  </si>
  <si>
    <t>MNME00418</t>
  </si>
  <si>
    <t>MNME00419</t>
  </si>
  <si>
    <t>MNME00420</t>
  </si>
  <si>
    <t>MNME00421</t>
  </si>
  <si>
    <t>MNME00425</t>
  </si>
  <si>
    <t>MNME00427</t>
  </si>
  <si>
    <t>MNME00428</t>
  </si>
  <si>
    <t>MNME00429</t>
  </si>
  <si>
    <t>MNME00434</t>
  </si>
  <si>
    <t>MNME00435</t>
  </si>
  <si>
    <t>MNME00436</t>
  </si>
  <si>
    <t>MNME00437</t>
  </si>
  <si>
    <t>MNME00438</t>
  </si>
  <si>
    <t>MNME00439</t>
  </si>
  <si>
    <t>MNME00440</t>
  </si>
  <si>
    <t>MNME00441</t>
  </si>
  <si>
    <t>MNME00442</t>
  </si>
  <si>
    <t>MNME00443</t>
  </si>
  <si>
    <t>MNME00444</t>
  </si>
  <si>
    <t>MNME00446</t>
  </si>
  <si>
    <t>MNME00447</t>
  </si>
  <si>
    <t>MNME00448</t>
  </si>
  <si>
    <t>MNME00450</t>
  </si>
  <si>
    <t>MNME00451</t>
  </si>
  <si>
    <t>MNME00452</t>
  </si>
  <si>
    <t>MNME00453</t>
  </si>
  <si>
    <t>MNME00454</t>
  </si>
  <si>
    <t>MNME00457</t>
  </si>
  <si>
    <t>MNME00458</t>
  </si>
  <si>
    <t>MNME00461</t>
  </si>
  <si>
    <t>MNME00462</t>
  </si>
  <si>
    <t>MNME00463</t>
  </si>
  <si>
    <t>MNME00464</t>
  </si>
  <si>
    <t>MNME00466</t>
  </si>
  <si>
    <t>MNME00467</t>
  </si>
  <si>
    <t>MNME00470</t>
  </si>
  <si>
    <t>MNME00471</t>
  </si>
  <si>
    <t>MNME00476</t>
  </si>
  <si>
    <t>MNME00479</t>
  </si>
  <si>
    <t>MNME00490</t>
  </si>
  <si>
    <t>MNME00499</t>
  </si>
  <si>
    <t>MNME00507</t>
  </si>
  <si>
    <t>MNME00508</t>
  </si>
  <si>
    <t>MNME00511</t>
  </si>
  <si>
    <t>MNME00512</t>
  </si>
  <si>
    <t>MNME00515</t>
  </si>
  <si>
    <t>MNME00518</t>
  </si>
  <si>
    <t>MNME00525</t>
  </si>
  <si>
    <t>MNME00527</t>
  </si>
  <si>
    <t>MNME00528</t>
  </si>
  <si>
    <t>MNME00529</t>
  </si>
  <si>
    <t>MNME00532</t>
  </si>
  <si>
    <t>MNME00535</t>
  </si>
  <si>
    <t>MNME00536</t>
  </si>
  <si>
    <t>MNME00537</t>
  </si>
  <si>
    <t>MNME00540</t>
  </si>
  <si>
    <t>MSSD00040</t>
  </si>
  <si>
    <t>MNME00336</t>
  </si>
  <si>
    <t>MNME00341</t>
  </si>
  <si>
    <t>MNME00344</t>
  </si>
  <si>
    <t>MNFE00451</t>
  </si>
  <si>
    <t>MNFE00452</t>
  </si>
  <si>
    <t>MNFE00453</t>
  </si>
  <si>
    <t>MNFE00454</t>
  </si>
  <si>
    <t>MNME00047</t>
  </si>
  <si>
    <t>MNME00224</t>
  </si>
  <si>
    <t>MNME00267</t>
  </si>
  <si>
    <t>MNME00315</t>
  </si>
  <si>
    <t>MNME00366</t>
  </si>
  <si>
    <t>MNME00468</t>
  </si>
  <si>
    <t>MM</t>
  </si>
  <si>
    <t>MNME00469</t>
  </si>
  <si>
    <t>MNME00491</t>
  </si>
  <si>
    <t>MNME00493</t>
  </si>
  <si>
    <t>MNME00541</t>
  </si>
  <si>
    <t>MNME00544</t>
  </si>
  <si>
    <t>MNME00546</t>
  </si>
  <si>
    <t>MNME00547</t>
  </si>
  <si>
    <t>MNME00558</t>
  </si>
  <si>
    <t>MNME00559</t>
  </si>
  <si>
    <t>MNME00560</t>
  </si>
  <si>
    <t>MNME00561</t>
  </si>
  <si>
    <t>MNME00562</t>
  </si>
  <si>
    <t>MNME00564</t>
  </si>
  <si>
    <t>MNME00565</t>
  </si>
  <si>
    <t>MNME00568</t>
  </si>
  <si>
    <t>MNME00571</t>
  </si>
  <si>
    <t>MNFE00455</t>
  </si>
  <si>
    <t>MNFE00456</t>
  </si>
  <si>
    <t>MNFE00457</t>
  </si>
  <si>
    <t>MNME00249</t>
  </si>
  <si>
    <t>MNME00339</t>
  </si>
  <si>
    <t>MNME00484</t>
  </si>
  <si>
    <t>MNME00542</t>
  </si>
  <si>
    <t>MNME00543</t>
  </si>
  <si>
    <t>MNME00545</t>
  </si>
  <si>
    <t>MNME00548</t>
  </si>
  <si>
    <t>MNME00549</t>
  </si>
  <si>
    <t>MNME00563</t>
  </si>
  <si>
    <t>MNME00566</t>
  </si>
  <si>
    <t>MFLB00058</t>
  </si>
  <si>
    <t>MFGR00054</t>
  </si>
  <si>
    <t>MFLB00059</t>
  </si>
  <si>
    <t>MNFE00458</t>
  </si>
  <si>
    <t>MNFE00459</t>
  </si>
  <si>
    <t>MNFE00460</t>
  </si>
  <si>
    <t>MNFE00461</t>
  </si>
  <si>
    <t>MNFE00462</t>
  </si>
  <si>
    <t>MNFE00463</t>
  </si>
  <si>
    <t>MFGR00055</t>
  </si>
  <si>
    <t>MNME00325</t>
  </si>
  <si>
    <t>MNME00572</t>
  </si>
  <si>
    <t xml:space="preserve">Analise dos maiores impactos </t>
  </si>
  <si>
    <t>JAN/2024</t>
  </si>
  <si>
    <t>MGES00075</t>
  </si>
  <si>
    <t>SCI (Qtde)</t>
  </si>
  <si>
    <t>SPR (Qtde)</t>
  </si>
  <si>
    <t>SPR (R$)</t>
  </si>
  <si>
    <t>SCI (R$)</t>
  </si>
  <si>
    <t>PPM (Dia)</t>
  </si>
  <si>
    <t>Prod. Dia</t>
  </si>
  <si>
    <t>Refugo (Tol)</t>
  </si>
  <si>
    <t>Meta (PPM)</t>
  </si>
  <si>
    <t>Meta</t>
  </si>
  <si>
    <t>PPM ACUMULADO - ANO</t>
  </si>
  <si>
    <t>PPM - DIÁRIO</t>
  </si>
  <si>
    <t>MGLP00088</t>
  </si>
  <si>
    <t>MFLB00060</t>
  </si>
  <si>
    <t>MGLP00082</t>
  </si>
  <si>
    <t>MGLP00083</t>
  </si>
  <si>
    <t>MGLP00084</t>
  </si>
  <si>
    <t>MGLP00085</t>
  </si>
  <si>
    <t>MGLP00086</t>
  </si>
  <si>
    <t>MGLP00087</t>
  </si>
  <si>
    <t>MGPI00152</t>
  </si>
  <si>
    <t>MSSD00041</t>
  </si>
  <si>
    <t>MSAB00034</t>
  </si>
  <si>
    <t>MSAB00035</t>
  </si>
  <si>
    <t>MSAB00036</t>
  </si>
  <si>
    <t>MGPI00154</t>
  </si>
  <si>
    <t>MGPI00155</t>
  </si>
  <si>
    <t>MGPI00156</t>
  </si>
  <si>
    <t>MGPI00157</t>
  </si>
  <si>
    <t>MGPI00158</t>
  </si>
  <si>
    <t>MGPI00159</t>
  </si>
  <si>
    <t>MGPI00160</t>
  </si>
  <si>
    <t>MFLB00061</t>
  </si>
  <si>
    <t>MNME00269</t>
  </si>
  <si>
    <t>MGVS00096</t>
  </si>
  <si>
    <t>MGVS00095</t>
  </si>
  <si>
    <t xml:space="preserve">                                                                                                                                                              </t>
  </si>
  <si>
    <t>MNME00587</t>
  </si>
  <si>
    <t>PÁGINA:</t>
  </si>
  <si>
    <t>EMISSÃO:</t>
  </si>
  <si>
    <t>MGLP00021</t>
  </si>
  <si>
    <t>Refugo</t>
  </si>
  <si>
    <t>10</t>
  </si>
  <si>
    <t>Analise dos maiores impactos  - Por modo de Falha</t>
  </si>
  <si>
    <t>MGES00077</t>
  </si>
  <si>
    <t>MGLP00090</t>
  </si>
  <si>
    <t>MGLP00091</t>
  </si>
  <si>
    <t>MGLP00092</t>
  </si>
  <si>
    <t>MGLP00093</t>
  </si>
  <si>
    <t>MSSD00042</t>
  </si>
  <si>
    <t>MOZN000117</t>
  </si>
  <si>
    <t>PPM _ Ano</t>
  </si>
  <si>
    <t>N.</t>
  </si>
  <si>
    <t>Produção</t>
  </si>
  <si>
    <t>Refugado</t>
  </si>
  <si>
    <t>100</t>
  </si>
  <si>
    <t>Aceitavél</t>
  </si>
  <si>
    <t>MGVS00099</t>
  </si>
  <si>
    <t>MNME00589</t>
  </si>
  <si>
    <t>MGPI00173</t>
  </si>
  <si>
    <t>MGPI00177</t>
  </si>
  <si>
    <t>Produto</t>
  </si>
  <si>
    <t>MDAI001288</t>
  </si>
  <si>
    <t>MDAI001370</t>
  </si>
  <si>
    <t>MDAC001285</t>
  </si>
  <si>
    <t>MDAC001169</t>
  </si>
  <si>
    <t>MDAI001378</t>
  </si>
  <si>
    <t>MDAI001312</t>
  </si>
  <si>
    <t>MDAC001171</t>
  </si>
  <si>
    <t>MDAC001070</t>
  </si>
  <si>
    <t>MDAI001369</t>
  </si>
  <si>
    <t>MDAC001188</t>
  </si>
  <si>
    <t>MDAC001174</t>
  </si>
  <si>
    <t>MDAC000736</t>
  </si>
  <si>
    <t>MDAC001298</t>
  </si>
  <si>
    <t>MDAC001297</t>
  </si>
  <si>
    <t>MDAI001379</t>
  </si>
  <si>
    <t>MDAI001217</t>
  </si>
  <si>
    <t>MDAC001313</t>
  </si>
  <si>
    <t>MDAI001414</t>
  </si>
  <si>
    <t>MDAI000973</t>
  </si>
  <si>
    <t>MDAC001322</t>
  </si>
  <si>
    <t>MDAC001075</t>
  </si>
  <si>
    <t>MDAC001117</t>
  </si>
  <si>
    <t>MDAC001154</t>
  </si>
  <si>
    <t>MDAC001283</t>
  </si>
  <si>
    <t>MDAI001164</t>
  </si>
  <si>
    <t>MDAC001130</t>
  </si>
  <si>
    <t>MDAC001189</t>
  </si>
  <si>
    <t>MDAI001316</t>
  </si>
  <si>
    <t>MDAI001396</t>
  </si>
  <si>
    <t>MDAI001330</t>
  </si>
  <si>
    <t>MDAC001208</t>
  </si>
  <si>
    <t>MDAC001207</t>
  </si>
  <si>
    <t>MDAI001347</t>
  </si>
  <si>
    <t>MDAI001371</t>
  </si>
  <si>
    <t>MDAI001393</t>
  </si>
  <si>
    <t>MDAC000737</t>
  </si>
  <si>
    <t>MDAI001416</t>
  </si>
  <si>
    <t>MDAI001236</t>
  </si>
  <si>
    <t>MDAC000879</t>
  </si>
  <si>
    <t>MDAI001325</t>
  </si>
  <si>
    <t>MDAC001069</t>
  </si>
  <si>
    <t>MDAC001221</t>
  </si>
  <si>
    <t>MDAC001315</t>
  </si>
  <si>
    <t>MDAI001373</t>
  </si>
  <si>
    <t>MDAI001343</t>
  </si>
  <si>
    <t>MDAC001314</t>
  </si>
  <si>
    <t>MDAC001195</t>
  </si>
  <si>
    <t>MDAC001183</t>
  </si>
  <si>
    <t>MDAI001152</t>
  </si>
  <si>
    <t>MDAI001377</t>
  </si>
  <si>
    <t>MDAI000976</t>
  </si>
  <si>
    <t>MDAI001007</t>
  </si>
  <si>
    <t>MDAC001204</t>
  </si>
  <si>
    <t>MDAC001231</t>
  </si>
  <si>
    <t>MDAI001006</t>
  </si>
  <si>
    <t>MDAI001151</t>
  </si>
  <si>
    <t>MDAI001160</t>
  </si>
  <si>
    <t>MDAC001153</t>
  </si>
  <si>
    <t>MDAC001186</t>
  </si>
  <si>
    <t>MDAC001212</t>
  </si>
  <si>
    <t>MDAI000799</t>
  </si>
  <si>
    <t>MDAC001213</t>
  </si>
  <si>
    <t>MDAI000798</t>
  </si>
  <si>
    <t>MDAC001245</t>
  </si>
  <si>
    <t>MDAI001327</t>
  </si>
  <si>
    <t>MDAC001184</t>
  </si>
  <si>
    <t>MDAC001220</t>
  </si>
  <si>
    <t>MDAC001194</t>
  </si>
  <si>
    <t>MDAI000896</t>
  </si>
  <si>
    <t>MDAC001185</t>
  </si>
  <si>
    <t>MDAC001205</t>
  </si>
  <si>
    <t>MDAI001308</t>
  </si>
  <si>
    <t>MDAI000902</t>
  </si>
  <si>
    <t>MDAI001342</t>
  </si>
  <si>
    <t>MDAC001190</t>
  </si>
  <si>
    <t>MDAC001233</t>
  </si>
  <si>
    <t>BR10088A</t>
  </si>
  <si>
    <t>BRO000088-E43261-103 - FRONT LH - ESTAMPADO C/ PARAFUSO</t>
  </si>
  <si>
    <t>BR10087A</t>
  </si>
  <si>
    <t>BRO000087-E43260-103 - FRONT RH - ESTAMPADO C/ PARAFUSO</t>
  </si>
  <si>
    <t>WH10355B</t>
  </si>
  <si>
    <t>CFEL000564-W10526469 - CANTONEIRA TRASEIRA - ESTAMPADO</t>
  </si>
  <si>
    <t>FV10133A</t>
  </si>
  <si>
    <t>ARV000133-1311703XBR - ASSY INLET CONE - SOLDADO</t>
  </si>
  <si>
    <t>CT10010A</t>
  </si>
  <si>
    <t>CON000010-20.5600-0040.2-95 - CARCACA DE VACUO CPL-PSA (SEM PINTURA)</t>
  </si>
  <si>
    <t>FQ10179A</t>
  </si>
  <si>
    <t>ARV000179-1060309X - MS2 SIDEMEMBER LH</t>
  </si>
  <si>
    <t>HW10105A</t>
  </si>
  <si>
    <t>HWS000105-65652-BX000 - REINF RR FLOOR BACK LH</t>
  </si>
  <si>
    <t>HW10147A</t>
  </si>
  <si>
    <t>HWS000147-54520-R1000 - PNL-MAIN,LH</t>
  </si>
  <si>
    <t>FQ10178A</t>
  </si>
  <si>
    <t>ARV000178-1060308X - MS2 SIDEMEMBER RH</t>
  </si>
  <si>
    <t>FV10213A</t>
  </si>
  <si>
    <t>ARV000213-470571501X - HALF SHELL END PLATE EVAPORATOR</t>
  </si>
  <si>
    <t>CT10010B</t>
  </si>
  <si>
    <t>CFEL000494-20.5600-0040 CARCACA VACUO P/20.5600-0040.2-94/20.5600-0042.2-94/20.5600-0071.2-94/20.5600-0087.293</t>
  </si>
  <si>
    <t>CT10018A</t>
  </si>
  <si>
    <t>CON000018-20.5600-0084.2-95 - CARCACA CPL (SEM PINTURA)</t>
  </si>
  <si>
    <t>PU10013A</t>
  </si>
  <si>
    <t>PRM000013-11.47.008.851.005B - DEFLETOR N.3 - 17553-D38SK</t>
  </si>
  <si>
    <t>PU10011A</t>
  </si>
  <si>
    <t>PRM000011-11.47.008.851.003B - DEFLETOR N.1 - 17551-D38SK</t>
  </si>
  <si>
    <t>FV10133B</t>
  </si>
  <si>
    <t>CFEL000726-1311704X - INLET CONE - ESTAMPADO P/ 1311703X</t>
  </si>
  <si>
    <t>WH10338A</t>
  </si>
  <si>
    <t>MUL000338-W10911660 - PILAR TRASEIRO SI</t>
  </si>
  <si>
    <t>FV10185A</t>
  </si>
  <si>
    <t>ARV000185-371383602X - OUTLET CONE</t>
  </si>
  <si>
    <t>HW10057A</t>
  </si>
  <si>
    <t>HWS000057-71186-R1000 - BRKT-FR PILLAR OTR RH</t>
  </si>
  <si>
    <t>HW10043A</t>
  </si>
  <si>
    <t>HWS000043-65756-C9000 - SUPORTE PRINCIPAL TRASEIRO ESQ. UTILIZADO NO ASSOALHO TRASEIRO</t>
  </si>
  <si>
    <t>MR10007B</t>
  </si>
  <si>
    <t>CFEL001059-S163157 - HEAT SHIELD ESTAMPADO</t>
  </si>
  <si>
    <t>FV10138A</t>
  </si>
  <si>
    <t>ARV000138-1981972X - OUTLET CONE LOWER HALF SHELL</t>
  </si>
  <si>
    <t>HW10146A</t>
  </si>
  <si>
    <t>HWS000146-55133-1S000 - PNL-TRAIL-G ARM OTR, RH</t>
  </si>
  <si>
    <t>CT10018B</t>
  </si>
  <si>
    <t>CFEL000501-20.5600-0084.1 - CARCACA P/ 20.5600-0084.2</t>
  </si>
  <si>
    <t>FV10212A</t>
  </si>
  <si>
    <t>ARV000212-470570501X - HALF SHELL END PLATE INLET</t>
  </si>
  <si>
    <t>BS10073A</t>
  </si>
  <si>
    <t>BOS000073-F006.U20.201 - CARCACA WSM3</t>
  </si>
  <si>
    <t>HW10087A</t>
  </si>
  <si>
    <t>HWS000087-64658-BV900 - BRKT SUB FRAME MTG RR LH</t>
  </si>
  <si>
    <t>FV10165A</t>
  </si>
  <si>
    <t>ARV000165-306954101X - CONE ASSY - SOLDADO</t>
  </si>
  <si>
    <t>WH10355A</t>
  </si>
  <si>
    <t>MUL000355-W11404484 - TRASEIRO FORNO BASICO - SOLDADO</t>
  </si>
  <si>
    <t>FQ10176A</t>
  </si>
  <si>
    <t>ARV000176-1060312X - CUSHION PAN</t>
  </si>
  <si>
    <t>HW10067A</t>
  </si>
  <si>
    <t>HWS000067-71391-BX000 - GUSSET SIDE SILL OTR NO 1 LH</t>
  </si>
  <si>
    <t>HW10108A</t>
  </si>
  <si>
    <t>HWS000108-65644-Q6000 - REINF RR SUSP MTG RH</t>
  </si>
  <si>
    <t>HW10150A</t>
  </si>
  <si>
    <t>HWS000150-55176-1S000 - BRKT-SPINDLE, RH</t>
  </si>
  <si>
    <t>WH10355C</t>
  </si>
  <si>
    <t>CFEL000828-W11467272 - TRASEIRO P/ W11404484 - ESTAMPADO</t>
  </si>
  <si>
    <t>VO10074A</t>
  </si>
  <si>
    <t>VOL000074-16.32.012.851.018A - 24736195 - HEAT SHIELD REAR - MONTADO</t>
  </si>
  <si>
    <t>BR10089A</t>
  </si>
  <si>
    <t>BRO000089-E43283-103 - REAR RH - ESTAMPADO C/ PARAFUSO</t>
  </si>
  <si>
    <t>BR10090A</t>
  </si>
  <si>
    <t>BRO000090-E43284-103 - REAR LH - ESTAMPADO C/ PARAFUSO</t>
  </si>
  <si>
    <t>WH10161A</t>
  </si>
  <si>
    <t>MUL000161-326011698 - DEFLETOR CHAMINE 30</t>
  </si>
  <si>
    <t>HW10053A</t>
  </si>
  <si>
    <t>HWS000053-71133-R1000 - REINF ASSY-F/DR HGE MTG UPR LH</t>
  </si>
  <si>
    <t>HW10085A</t>
  </si>
  <si>
    <t>HWS000085-64518-R9000 - REINF FENDER APRON FR LWR LH</t>
  </si>
  <si>
    <t>CT10034A</t>
  </si>
  <si>
    <t>CON000034-20.5600-0206.1 DIAPHRAGM PLATE 225 SINGLE</t>
  </si>
  <si>
    <t>FV10133C1</t>
  </si>
  <si>
    <t>CFEL000727-1311705X - INLET CONE - ESTAMPADO P/ 1311703X-CONSUMO</t>
  </si>
  <si>
    <t>FV10134A</t>
  </si>
  <si>
    <t>ARV000134-1458070X - ASSY CONE - SOLDADO</t>
  </si>
  <si>
    <t>FV10195A</t>
  </si>
  <si>
    <t>ARV000195-366646905X - HALF SHELL BACK</t>
  </si>
  <si>
    <t>FV10134B</t>
  </si>
  <si>
    <t>CFEL000659-1458068X - CONE - ESTAMPADO P/ 1458070X</t>
  </si>
  <si>
    <t>FV10134C</t>
  </si>
  <si>
    <t>CFEL000660-1458069X - CONE - ESTAMPADO P/ 1458070X</t>
  </si>
  <si>
    <t>HW10071B</t>
  </si>
  <si>
    <t>CFEL000773-64512-BX000 - PNL FNDR APRON INR FR LH</t>
  </si>
  <si>
    <t>FV10192B</t>
  </si>
  <si>
    <t>CFEL001012-3634185 - HALF SHELL - OUTLET (OUTER LOWER) (ESTAMPAGEM)</t>
  </si>
  <si>
    <t>FV10191B</t>
  </si>
  <si>
    <t>CFEL001011-3634189 - HALF SHELL - OUTLET (OUTER - UPPER)</t>
  </si>
  <si>
    <t>VO10061D</t>
  </si>
  <si>
    <t>CFSB000548-24083028 - 23827095 - BRACKET P/24064791-24064798-24064793-24484490 - PINTADO</t>
  </si>
  <si>
    <t>WH10352B</t>
  </si>
  <si>
    <t>CFEL000561-W10643685 - SUPORTE QUEIMADOR FORNO P/ W10628774/789/W10657542/W10665146/W11402971 - ESTAMPADO</t>
  </si>
  <si>
    <t>HW10053B</t>
  </si>
  <si>
    <t>CFEL000741-71134-R1000 - REINF-F DR HE MTG UPR LH P/71133-R1000</t>
  </si>
  <si>
    <t>FV10144B</t>
  </si>
  <si>
    <t>CFEL000669-1562066X - BRACKET</t>
  </si>
  <si>
    <t>HW10131A</t>
  </si>
  <si>
    <t>HWS000131-64576-BX000 - BRKT FR END MODULE MTG LH</t>
  </si>
  <si>
    <t>FV10196A</t>
  </si>
  <si>
    <t>ARV000196-349792105X - VAPORIZER ASM-EXH PIPE</t>
  </si>
  <si>
    <t>FV10136B</t>
  </si>
  <si>
    <t>CFEL000663-1858392X - CONE - ESTAMPADO P/ 1858394X</t>
  </si>
  <si>
    <t>FV10136B1</t>
  </si>
  <si>
    <t>CFEL000663-1858392X - CONE - ESTAMPADO P 1858394X-CONSUMO</t>
  </si>
  <si>
    <t>HW10063B</t>
  </si>
  <si>
    <t>CFEL000758-71166-R1000 - BRKT-FR DR CHECKER MTG,RH - ESTAMPADO</t>
  </si>
  <si>
    <t>FV10153A</t>
  </si>
  <si>
    <t>ARV000153-3140195100 - INLET OUTLET BAFFLER</t>
  </si>
  <si>
    <t>HW10052A</t>
  </si>
  <si>
    <t>HWS000052-66763-R1000 - REINF ASSY-HOOD HINGE MTG RH</t>
  </si>
  <si>
    <t>MR10006B</t>
  </si>
  <si>
    <t>CFEL001058-S168641 - HEAT SHIELD ESTAMPADO</t>
  </si>
  <si>
    <t>FV10182A</t>
  </si>
  <si>
    <t>ARV000182-387873301X - OUTLET CONE</t>
  </si>
  <si>
    <t>HY10002B1</t>
  </si>
  <si>
    <t>CFEL001001-39211-07FM0 - BRKT OXYGEN SNSR BINARY ESTAMPADO</t>
  </si>
  <si>
    <t>HW10145A</t>
  </si>
  <si>
    <t>HWS000145-55123-1S000 - PNL-TRAIL-G ARM OTR, LH</t>
  </si>
  <si>
    <t>FV10187B1</t>
  </si>
  <si>
    <t>CFEL001009-3634198 - HALF SHELL - INLET OUTER LOWER-CONSUMO</t>
  </si>
  <si>
    <t>HW10058A</t>
  </si>
  <si>
    <t>HWS000058-71475-R1000 - BRKT ASSY -FR S/BELT UPR MTG LH</t>
  </si>
  <si>
    <t>HW10039A</t>
  </si>
  <si>
    <t>HWS000039-65835-C9000 - SUPORTE EXTERNO ESQ. UTILIZADO NO ASSOALHO TRASEIRO</t>
  </si>
  <si>
    <t>HW10072A</t>
  </si>
  <si>
    <t>HWS000072-64521-BV000 - PNL FNDR APRON INR FR RH</t>
  </si>
  <si>
    <t>HW10063A</t>
  </si>
  <si>
    <t>HWS000063-71165-R1000 - BRKT FR DR CHECKER MTG RH</t>
  </si>
  <si>
    <t>HW10059A</t>
  </si>
  <si>
    <t>HWS000059-71485-R1000 - BRKT ASSY -FR S/BELT UPR MTG RH</t>
  </si>
  <si>
    <t>FV10199A</t>
  </si>
  <si>
    <t>ARV000199-331165606X - END CAP INLET BAFFLE ASSEMBLY</t>
  </si>
  <si>
    <t>FV10201B</t>
  </si>
  <si>
    <t>ARV000201-338968204X - END CAP OUTLET BAFFLE ASSEMBLY-CONSUMO</t>
  </si>
  <si>
    <t>MR10007B1</t>
  </si>
  <si>
    <t>CFEL001059-S163157 - HEAT SHIELD ESTAMPADO-CONSUMO</t>
  </si>
  <si>
    <t>HW10125A</t>
  </si>
  <si>
    <t>HWS000125-64516-BX000 - SUPT FNDR APRON INR FR LH</t>
  </si>
  <si>
    <t>MR10004B</t>
  </si>
  <si>
    <t>CFEL001056-S163156 - HEAT SHIELD HALF SHELL FRONT ESTAMPADO</t>
  </si>
  <si>
    <t>HW10052B</t>
  </si>
  <si>
    <t>CFEL000740-66764-R1000 - REINF-HOOD HINGE MTG RH P/ 66763-R1000</t>
  </si>
  <si>
    <t>PU10001A</t>
  </si>
  <si>
    <t>PRM000001-16.15.029.317.002 - SCR SHELL PLATE</t>
  </si>
  <si>
    <t>HW10145B</t>
  </si>
  <si>
    <t>HWS000145-55123-1S000 - PNL-TRAIL-G ARM OTR, LH-CONSUMO</t>
  </si>
  <si>
    <t>HW10040B</t>
  </si>
  <si>
    <t>CFEL000990-65845-C9000 - SUPORTE EXTERNO DIR. UTILIZADO NO ASSOALHO TRASEIRO</t>
  </si>
  <si>
    <t>CT10031A</t>
  </si>
  <si>
    <t>CON000031-20.5320-8247.1 - PARKING BRAKE LEVER LH - ZINCADO</t>
  </si>
  <si>
    <t>FV10175A</t>
  </si>
  <si>
    <t>ARV000175-317923805X - TUBE SCR</t>
  </si>
  <si>
    <t>FV10093A</t>
  </si>
  <si>
    <t>ARV000093-1658170X - PLATAFORMA PISADORA METALICA</t>
  </si>
  <si>
    <t>HW10045A</t>
  </si>
  <si>
    <t>HWS000045-65738-C9000 - REFORCO ESQ. TRASEIRO CENTRAL UTILIZADO NO ASSOALHO TRASEIRO</t>
  </si>
  <si>
    <t>HW10044A</t>
  </si>
  <si>
    <t>HWS000044-65766-C9000 - SUPORTE PRINCIPAL TRASEIRO DIR. UTILIZADO NO ASSOALHO TRASEIRO</t>
  </si>
  <si>
    <t>FV10214A</t>
  </si>
  <si>
    <t>ARV000214-470570901X - PLATE LOWER FRONT</t>
  </si>
  <si>
    <t>FV10193A</t>
  </si>
  <si>
    <t>ARV000193-363417102X - CONE OUTLET</t>
  </si>
  <si>
    <t>FV10211A</t>
  </si>
  <si>
    <t>ARV000211-434347102X - INLET CONE</t>
  </si>
  <si>
    <t>HW10037A</t>
  </si>
  <si>
    <t>HWS000037-65754-C9000 - REFORCO INTERNO ESQ. UTILIZADO NO ASSOALHO TRASEIRO</t>
  </si>
  <si>
    <t>HW10038A</t>
  </si>
  <si>
    <t>HWS000038-65764-C9000 - REFORCO INTERNO DIR. UTILIZADO NO ASSOALHO TRASEIRO</t>
  </si>
  <si>
    <t>HW10149A</t>
  </si>
  <si>
    <t>HWS000149-55166-1S000 - BRKT-SPINDLE, LH</t>
  </si>
  <si>
    <t>HW10050B</t>
  </si>
  <si>
    <t>CFEL000738-66748-R1000 - BRACKET-WIPER PIVOT CTR MTG P/ 66747-R1000</t>
  </si>
  <si>
    <t>HW10050A</t>
  </si>
  <si>
    <t>HWS000050-66747-R1000 - RKT ASSY-WIPER PIVOT CTR MTG</t>
  </si>
  <si>
    <t>TN10012A</t>
  </si>
  <si>
    <t>TNC000012-82090898 - SUPORTE</t>
  </si>
  <si>
    <t>TN10013A</t>
  </si>
  <si>
    <t>TNC000013-82090899 - SUPORTE</t>
  </si>
  <si>
    <t>HW10113A</t>
  </si>
  <si>
    <t>HWS000113-65581-C9000 - BRKT SPARE TIRE MTG</t>
  </si>
  <si>
    <t>HW10120A</t>
  </si>
  <si>
    <t>HWS000120-64537-C9000 - BRKT ASSY TRANSMISSION MTG SD - SOLDADO</t>
  </si>
  <si>
    <t>FV10144A</t>
  </si>
  <si>
    <t>ARV000144-1562066X - BRACKET - SOLDADO</t>
  </si>
  <si>
    <t>HW10051A</t>
  </si>
  <si>
    <t>HWS000051-66753-R1000 - REINF ASSY-HOOD HINGE MTG LH</t>
  </si>
  <si>
    <t>FV10137A</t>
  </si>
  <si>
    <t>ARV000137-1981970X - OUTLET CONE UPPER HALF SHELL</t>
  </si>
  <si>
    <t>MR10019B1</t>
  </si>
  <si>
    <t>CFEL001077 - 18216T5NP100H1 - FLANGE ESTAMPADA (CONSUMO)</t>
  </si>
  <si>
    <t>BS10085A</t>
  </si>
  <si>
    <t>BOS000085-3391036919 - PIVOT PLATE - ZINCADO</t>
  </si>
  <si>
    <t>HW10082A</t>
  </si>
  <si>
    <t>HWS000082-64542-BW000 - COVER SHOCK ABSORBER HSG RH</t>
  </si>
  <si>
    <t>HW10046A</t>
  </si>
  <si>
    <t>HWS000046-65748-C9000 - REFORCO DIR. TRASEIRO CENTRAL UTILIZADO NO ASSOALHO TRASEIRO</t>
  </si>
  <si>
    <t>HW10148A</t>
  </si>
  <si>
    <t>HWS000148-54521-R1000 - PNL-MAIN,RH</t>
  </si>
  <si>
    <t>FV10133C</t>
  </si>
  <si>
    <t>CFEL000727-1311705X - INLET CONE - ESTAMPADO P/ 1311703X</t>
  </si>
  <si>
    <t>FV10135A</t>
  </si>
  <si>
    <t>ARV000135-1458073X - ASSY CONE - SOLDADO</t>
  </si>
  <si>
    <t>FV10135C</t>
  </si>
  <si>
    <t>CFEL000662-1458072X - CONE - ESTAMPADO P/ 1458073X</t>
  </si>
  <si>
    <t>MR10017A</t>
  </si>
  <si>
    <t>MRL000017 - 18224T5NP52041 - TAMPA</t>
  </si>
  <si>
    <t>FV10165C</t>
  </si>
  <si>
    <t>CFEL000753-3069542 - CONE INNER - ESTAMPADO P/ 3069541</t>
  </si>
  <si>
    <t>FV10183A</t>
  </si>
  <si>
    <t>ARV000183-387873201X - INLET CONE</t>
  </si>
  <si>
    <t>HW10100A</t>
  </si>
  <si>
    <t>HWS000100-65614-BX000 - MEMBER RR FLOOR SIDE EXTN LH</t>
  </si>
  <si>
    <t>HW10081A</t>
  </si>
  <si>
    <t>HWS000081-64532-BW000 - COVER SHOCK ABSORBER HSG LH</t>
  </si>
  <si>
    <t>VO10077A</t>
  </si>
  <si>
    <t>VOL000077-78813912 - ROOF COOLER TANK ASSY CAB</t>
  </si>
  <si>
    <t>HW10094A</t>
  </si>
  <si>
    <t>HWS000094-71218-BW000 - BRKT COWL CROSS BAR MTG FR LH</t>
  </si>
  <si>
    <t>HW10118B</t>
  </si>
  <si>
    <t>CFEL000792-65533-C9000 - BRKT ASSY REAR SEAT UPR SD MTG LH - ESTAMPADO</t>
  </si>
  <si>
    <t>HW10119B</t>
  </si>
  <si>
    <t>CFEL000793-65543-C9000 - BRKT ASSY REAR SEAT UPR SD MTG RH - ESTAMPADO</t>
  </si>
  <si>
    <t>HW10144A</t>
  </si>
  <si>
    <t>HWS000144-55132-1S000 - PNL-TRAIL-G ARM INR, RH</t>
  </si>
  <si>
    <t>FV10205A</t>
  </si>
  <si>
    <t>ARV000205-317925106X - JACKET OUTER FRONT WRAPPER</t>
  </si>
  <si>
    <t>FV10146A</t>
  </si>
  <si>
    <t>ARV000146-1311718XBR - BRACKET LEFT</t>
  </si>
  <si>
    <t>FV10132C</t>
  </si>
  <si>
    <t>CFEL000656-1311713X - OUTLET CONE - ESTAMPADO P/ 1311709X</t>
  </si>
  <si>
    <t>HW10071A</t>
  </si>
  <si>
    <t>HWS000071-64511-BX000 - PNL FNDR APRON INR FR LH</t>
  </si>
  <si>
    <t>FV10190A</t>
  </si>
  <si>
    <t>ARV000190-363419902X - HALF SHELL - INLET (INNER-UPPER)</t>
  </si>
  <si>
    <t>VO10063B1-2-1</t>
  </si>
  <si>
    <t>CFEL000815-24083041 - BRACKET P/ 24083038</t>
  </si>
  <si>
    <t>HW10119A</t>
  </si>
  <si>
    <t>HWS000119-65543-C9000 - BRKT ASSY REAR SEAT UPR SD MTG RH - SOLDADO</t>
  </si>
  <si>
    <t>VO10076B1-1</t>
  </si>
  <si>
    <t>CFSB000573-24739644-21731761 - BRACKET P/24484490-24484490 - PORCAS SOLDADAS</t>
  </si>
  <si>
    <t>VO10074B1</t>
  </si>
  <si>
    <t>CFSB000552-24738366 - BRACKET P/ 24736195-24738381 - PORCAS SOLDADAS</t>
  </si>
  <si>
    <t>FV10133B1</t>
  </si>
  <si>
    <t>CFEL000726-1311704X - INLET CONE - ESTAMPADO P 1311703X-CONSUMO</t>
  </si>
  <si>
    <t>HW10106A</t>
  </si>
  <si>
    <t>HWS000106-65662-BX000 - REINF RR FLOOR BACK RH</t>
  </si>
  <si>
    <t>HW10129A</t>
  </si>
  <si>
    <t>HWS000129-64582-BX000 - PNL FENDER APRON UPR INR RH</t>
  </si>
  <si>
    <t>FV10192A</t>
  </si>
  <si>
    <t>ARV000192-395184501X - FCM DI ASSEMBLY HEAT SHIELD ASSY</t>
  </si>
  <si>
    <t>FV10189A</t>
  </si>
  <si>
    <t>ARV000189-363420002X - HALF SHELL - INLET (INNER-LOWER)</t>
  </si>
  <si>
    <t>HW10135A</t>
  </si>
  <si>
    <t>HWS000135-65726-BX000 - EXTN RR FLR C MBR NO 5 RH</t>
  </si>
  <si>
    <t>HW10107A</t>
  </si>
  <si>
    <t>HWS000107-65634-Q6000 - REINF RR SUSP MTG LH</t>
  </si>
  <si>
    <t>CT10018C</t>
  </si>
  <si>
    <t>CFEL000502-20.5600-6209.1 - ARRUELA P/ 20.5600-0084.2</t>
  </si>
  <si>
    <t>HW10078A</t>
  </si>
  <si>
    <t>HWS000078-64366-BX000 - EXTN SIDE SILL INR FR RH</t>
  </si>
  <si>
    <t>TN10085A</t>
  </si>
  <si>
    <t>TNC000085-82092098 - CONE DE ENTRADA - VENDA</t>
  </si>
  <si>
    <t>HW10048A</t>
  </si>
  <si>
    <t>HWS000048-55156-R1000 - SUPORTE DO AMORTECEDOR DIREITO</t>
  </si>
  <si>
    <t>HW10118A</t>
  </si>
  <si>
    <t>HWS000118-65533-C9000 - BRKT ASSY REAR SEAT UPR SD MTG LH - SOLDADO</t>
  </si>
  <si>
    <t>HW10056A</t>
  </si>
  <si>
    <t>HWS000056-71176-R1000 - BRKT-FR PILLAR OTR LH</t>
  </si>
  <si>
    <t>VO10011B</t>
  </si>
  <si>
    <t>CFEL000441-20491566 - FOOT PLATE ASSY</t>
  </si>
  <si>
    <t>TN10084A</t>
  </si>
  <si>
    <t>TNC000084-82092215 - CONCHA INFERIOR - VENDA</t>
  </si>
  <si>
    <t>TN10083A</t>
  </si>
  <si>
    <t>TNC000083-82092214 - CONCHA SUPERIOR - VENDA</t>
  </si>
  <si>
    <t>FV10165B1</t>
  </si>
  <si>
    <t>CFEL000752-3069537 - CONE OUTER - ESTAMPADO P 3069541-CONSUMO</t>
  </si>
  <si>
    <t>FV10132C1</t>
  </si>
  <si>
    <t>CFEL000656-1311713X - OUTLET CONE - ESTAMPADO P 1311709X-CONSUMO</t>
  </si>
  <si>
    <t>HW10132A</t>
  </si>
  <si>
    <t>HWS000132-64586-BX000 - BRKT FR END MODULE MTG RH</t>
  </si>
  <si>
    <t>HW10133B</t>
  </si>
  <si>
    <t>HWS000133-71442-BW000 - BRKT ASSIST HDL FR RH-CONSUMO</t>
  </si>
  <si>
    <t>HW10134A</t>
  </si>
  <si>
    <t>HWS000134-65716-BX000 - EXTN RR FLR C MBR NO 5 LH</t>
  </si>
  <si>
    <t>HW10077A</t>
  </si>
  <si>
    <t>HWS000077-64356-BX000 - EXTN SIDE SILL INR FR LH</t>
  </si>
  <si>
    <t>TN10088B</t>
  </si>
  <si>
    <t>CFSB000530-82594852 - SUPORTE ECU - SOLDADO (2 PORCAS)</t>
  </si>
  <si>
    <t>MR10019B</t>
  </si>
  <si>
    <t>CFEL001077 - 18216T5NP100H1 - FLANGE (LAVADA)</t>
  </si>
  <si>
    <t>HW10088A</t>
  </si>
  <si>
    <t>HWS000088-64668-BV900 - BRKT SUB FRAME MTG RR RH</t>
  </si>
  <si>
    <t>PU10012A</t>
  </si>
  <si>
    <t>PRM000012-11.47.008.851.004B - DEFLETOR N.2 - 17552-D38SK</t>
  </si>
  <si>
    <t>HW10055A</t>
  </si>
  <si>
    <t>HWS000055-71366-R1000 - REINF-FR OTR UPR NO 1 RH</t>
  </si>
  <si>
    <t>FV10132B1</t>
  </si>
  <si>
    <t>CFEL000655-1311712X - OUTLET CONE - ESTAMPADO P 1311709X-CONSUMO</t>
  </si>
  <si>
    <t>HW10061B</t>
  </si>
  <si>
    <t>CFEL000756-64438-R1000 - BRKT WIPER PIVOT SIDE MTG - ESTAMPADO</t>
  </si>
  <si>
    <t>WH10352C</t>
  </si>
  <si>
    <t>CFEL000824-W11458972 - FRAME FRONTAL 20 P/ W11402971 - ESTAMPADO</t>
  </si>
  <si>
    <t>HW10054A</t>
  </si>
  <si>
    <t>HWS000054-71356-R1000 - REINF-FR OTR UPR NO 1 LH</t>
  </si>
  <si>
    <t>FV10088A</t>
  </si>
  <si>
    <t>ARV000088-1012784XBR - INLET / OUTLET BAFFLE</t>
  </si>
  <si>
    <t>HW10042B</t>
  </si>
  <si>
    <t>CFEL000973-65783-C9000 - SUPORTE PRINCIPAL DIR. UTILIZADO NO ASSOALHO TRASEIRO</t>
  </si>
  <si>
    <t>FV10136C1</t>
  </si>
  <si>
    <t>CFEL000664-1858393X - CONE - ESTAMPADO P 1858394X-CONSUMO</t>
  </si>
  <si>
    <t>HW10042B1</t>
  </si>
  <si>
    <t>CFEL000973-65783-C9000 - SUPORTE PRINCIPAL DIR. UTILIZADO NO ASSOALHO TRASEIRO-CONSUMO</t>
  </si>
  <si>
    <t>FV10196C1</t>
  </si>
  <si>
    <t>CFEL001014-3500340 - RING SUPPORT-CONSUMO</t>
  </si>
  <si>
    <t>FV10196B1</t>
  </si>
  <si>
    <t>CFEL001013-3500341 - MIXER - FLAPS-CONSUMO</t>
  </si>
  <si>
    <t>HW10062B1</t>
  </si>
  <si>
    <t>CFEL000757-71156-R1000 - BRKT-FR DR CHECKER MTG,LH - ESTAMPADO-CONSUMO</t>
  </si>
  <si>
    <t>HW10063B1</t>
  </si>
  <si>
    <t>CFEL000758-71166-R1000 - BRKT-FR DR CHECKER MTG,RH - ESTAMPADO-CONSUMO</t>
  </si>
  <si>
    <t>HW10060B</t>
  </si>
  <si>
    <t>CFEL000751-71478-R1000 - BRKT-FR S/BELT LWR MTG LH</t>
  </si>
  <si>
    <t>MR10006B1</t>
  </si>
  <si>
    <t>CFEL001058-S168641 - HEAT SHIELD ESTAMPADO-CONSUMO</t>
  </si>
  <si>
    <t>HW10071B1</t>
  </si>
  <si>
    <t>CFEL000773-64512-BX000 - PNL FNDR APRON INR FR LH-CONSUMO</t>
  </si>
  <si>
    <t>HW10039B1</t>
  </si>
  <si>
    <t>CFEL000989-65835-C9000 - SUPORTE EXTERNO ESQ. UTILIZADO NO ASSOALHO TRASEIRO-CONSUMO</t>
  </si>
  <si>
    <t>PU10005A</t>
  </si>
  <si>
    <t>PRM000005-11.47.008.754.001B - CONJUNTO DE FLANGE DE SAIDA + PORCA M10X1,25 - 17442-BZ460</t>
  </si>
  <si>
    <t>BS10017A</t>
  </si>
  <si>
    <t>BOS000017-F006.U10.145 - CARCACA POLAR</t>
  </si>
  <si>
    <t>HW10061A</t>
  </si>
  <si>
    <t>HWS000061-64437-R1000 - BRKT-WIPER PIVOT SIDE MTG</t>
  </si>
  <si>
    <t>VO10061B</t>
  </si>
  <si>
    <t>CFEL000808-24064800 - 22223808 - HEAT SHIELD REAR P/ 24064791-24064798-24064793-24484490</t>
  </si>
  <si>
    <t>HW10143A</t>
  </si>
  <si>
    <t>HWS000143-55122-1S000 - PNL-TRAIL-G ARM INR, LH</t>
  </si>
  <si>
    <t>HW10126A</t>
  </si>
  <si>
    <t>HWS000126-64526-BX000 - SUPT FNDR APRON INR FR RH</t>
  </si>
  <si>
    <t>FV10204A</t>
  </si>
  <si>
    <t>ARV000204-317923304X - JACKET OUTER UPPER INT</t>
  </si>
  <si>
    <t>HW10151A</t>
  </si>
  <si>
    <t>HWS000151-64528-BX500 - REINF FENDER APRON FR LWR RH</t>
  </si>
  <si>
    <t>FV10201A</t>
  </si>
  <si>
    <t>ARV000201-338968204X - END CAP OUTLET BAFFLE ASSEMBLY</t>
  </si>
  <si>
    <t>HW10041A</t>
  </si>
  <si>
    <t>HWS000041-65773-C9000 - SUPORTE PRINCIPAL ESQ. UTILIZADO NO ASSOALHO TRASEIRO</t>
  </si>
  <si>
    <t>WH10352A</t>
  </si>
  <si>
    <t>MUL000352-W11402971 - CJ FRONTAL 20 ACABADO</t>
  </si>
  <si>
    <t>PU10007A</t>
  </si>
  <si>
    <t>PRM000007-11.47.008.754.003B - FLANGE DE ENTRADA - 17442-BZ470</t>
  </si>
  <si>
    <t>FV10136A</t>
  </si>
  <si>
    <t>ARV000136-1858394X - ASSY CONE - SOLDADO</t>
  </si>
  <si>
    <t>HW10116A</t>
  </si>
  <si>
    <t>HWS000116-65819-BW000 - BRKT RR DR SCUFF MTG LH</t>
  </si>
  <si>
    <t>HW10117A</t>
  </si>
  <si>
    <t>HWS000117-65829-BW000 - BRKT RR DR SCUFF MTG RH</t>
  </si>
  <si>
    <t>HW10040A</t>
  </si>
  <si>
    <t>HWS000040-65845-C9000 - SUPORTE EXTERNO DIR. UTILIZADO NO ASSOALHO TRASEIRO</t>
  </si>
  <si>
    <t>VO10053A</t>
  </si>
  <si>
    <t>VOL000053-21563761 - STABILIZER BAR</t>
  </si>
  <si>
    <t>BS10073B</t>
  </si>
  <si>
    <t>BOS000073-F006.U20.201 - CARCACA WSM3-CONSUMO</t>
  </si>
  <si>
    <t>BR10062B</t>
  </si>
  <si>
    <t>CFEL000731-C09088-102 GUIDE RAIL MANUAL POWER FRONT 2D LH - NF - ESTAMPADO</t>
  </si>
  <si>
    <t>HW10108B</t>
  </si>
  <si>
    <t>HWS000108-65644-Q6000 - REINF RR SUSP MTG RH-CONSUMO</t>
  </si>
  <si>
    <t>HW10127B</t>
  </si>
  <si>
    <t>HWS000127-64618-BX000 - BRKT BATTERY TRAY LEG-CONSUMO</t>
  </si>
  <si>
    <t>HW10103B</t>
  </si>
  <si>
    <t>HWS000103-65566-BX000 - REINF RR FLOOR WHL HSE FR RH-CONSUMO</t>
  </si>
  <si>
    <t>FV10204B</t>
  </si>
  <si>
    <t>ARV000204-317923304X - JACKET OUTER UPPER INT-CONSUMO</t>
  </si>
  <si>
    <t>HW10150B</t>
  </si>
  <si>
    <t>HWS000150-55176-1S000 - BRKT-SPINDLE, RH-CONSUMO</t>
  </si>
  <si>
    <t>HW10054B</t>
  </si>
  <si>
    <t>HWS000054-71356-R1000 - REINF-FR OTR UPR NO 1 LH-CONSUMO</t>
  </si>
  <si>
    <t>HW10126B</t>
  </si>
  <si>
    <t>HWS000126-64526-BX000 - SUPT FNDR APRON INR FR RH-CONSUMO</t>
  </si>
  <si>
    <t>TN10077A</t>
  </si>
  <si>
    <t>TNC000077-82015248 - TAMPA SILENCIOSO</t>
  </si>
  <si>
    <t>TN10035B</t>
  </si>
  <si>
    <t>TNC000035-82090758 - CONE-CONSUMO</t>
  </si>
  <si>
    <t>TN10082B</t>
  </si>
  <si>
    <t>TNC000082-82041350 - SHELL U-CONSUMO</t>
  </si>
  <si>
    <t>TN10081B</t>
  </si>
  <si>
    <t>TNC000081-82041349 - SHELL U-CONSUMO</t>
  </si>
  <si>
    <t>FV10219B</t>
  </si>
  <si>
    <t>ARV000219-478554601X - HALF SHELL EVAPORATOR TUBE LOWER-CONSUMO</t>
  </si>
  <si>
    <t>FV10148A</t>
  </si>
  <si>
    <t>ARV000148-2029711X - DISCO DE ENTRADA</t>
  </si>
  <si>
    <t>HW10133A</t>
  </si>
  <si>
    <t>HWS000133-71442-BW000 - BRKT ASSIST HDL FR RH</t>
  </si>
  <si>
    <t>FV10188B1</t>
  </si>
  <si>
    <t>CFEL001010-3634197 - HALF SHELL - INLET OUTER-UPPER-CONSUMO</t>
  </si>
  <si>
    <t>FV10144B1</t>
  </si>
  <si>
    <t>CFEL000669-1562066X - BRACKET-CONSUMO</t>
  </si>
  <si>
    <t>TP</t>
  </si>
  <si>
    <t>BS10009A</t>
  </si>
  <si>
    <t>BOS000009-F006.U10.195 - CARCACA POLAR GPB</t>
  </si>
  <si>
    <t>BS10009B1</t>
  </si>
  <si>
    <t>CFEL000593-CARCACA POLAR GPB - ESTAMPADO P F006.U10.195-CONSUMO</t>
  </si>
  <si>
    <t>PP</t>
  </si>
  <si>
    <t>BS10009C</t>
  </si>
  <si>
    <t>CFEL000594-SUPORTE CARCACA GPB P/ F006.U10.195</t>
  </si>
  <si>
    <t>BS10085B1</t>
  </si>
  <si>
    <t>CFEL000825-3391036919 - PIVOT PLATE - ESTAMPADO-CONSUMO</t>
  </si>
  <si>
    <t>CT10035A</t>
  </si>
  <si>
    <t>CON000035-20.5600-0108-100 HOUSING</t>
  </si>
  <si>
    <t>FV10060A</t>
  </si>
  <si>
    <t>ARV000060-E4079570 - FLANGE</t>
  </si>
  <si>
    <t>FV10120A</t>
  </si>
  <si>
    <t>ARV000120-1427096X - TAMPA LISA</t>
  </si>
  <si>
    <t>FV10132A</t>
  </si>
  <si>
    <t>FV10134B1</t>
  </si>
  <si>
    <t>CFEL000659-1458068X - CONE - ESTAMPADO P 1458070X-CONSUMO</t>
  </si>
  <si>
    <t>FV10134C1</t>
  </si>
  <si>
    <t>CFEL000660-1458069X - CONE - ESTAMPADO P 1458070X-CONSUMO</t>
  </si>
  <si>
    <t>FV10135B1</t>
  </si>
  <si>
    <t>CFEL000661-1458071X - CONE - ESTAMPADO P 1458073X-CONSUMO</t>
  </si>
  <si>
    <t>FV10135C1</t>
  </si>
  <si>
    <t>CFEL000662-1458072X - CONE - ESTAMPADO P 1458073X-CONSUMO</t>
  </si>
  <si>
    <t>FV10137B</t>
  </si>
  <si>
    <t>ARV000137-1981970X - OUTLET CONE UPPER HALF SHELL-CONSUMO</t>
  </si>
  <si>
    <t>FV10138B</t>
  </si>
  <si>
    <t>ARV000138-1981972X - OUTLET CONE LOWER HALF SHELL-CONSUMO</t>
  </si>
  <si>
    <t>FV10145A</t>
  </si>
  <si>
    <t>ARV000145-1311777XBR- BRACKET RIGHT</t>
  </si>
  <si>
    <t>FV10145B</t>
  </si>
  <si>
    <t>ARV000145-1311777XBR- BRACKET RIGHT-CONSUMO</t>
  </si>
  <si>
    <t>FV10146B</t>
  </si>
  <si>
    <t>ARV000146-1311718XBR - BRACKET LEFT-CONSUMO</t>
  </si>
  <si>
    <t>FV10147A</t>
  </si>
  <si>
    <t>ARV000147-1643865XBR - BRACKET</t>
  </si>
  <si>
    <t>FV10147B</t>
  </si>
  <si>
    <t>ARV000147-1643865XBR - BRACKET-CONSUMO</t>
  </si>
  <si>
    <t>FV10153B</t>
  </si>
  <si>
    <t>ARV000153-3140195100 - INLET OUTLET BAFFLER-CONSUMO</t>
  </si>
  <si>
    <t>FV10165C1</t>
  </si>
  <si>
    <t>CFEL000753-3069542 - CONE INNER - ESTAMPADO P 3069541-CONSUMO</t>
  </si>
  <si>
    <t>FV10175B</t>
  </si>
  <si>
    <t>ARV000175-317923805X - TUBE SCR-CONSUMO</t>
  </si>
  <si>
    <t>FV10181B</t>
  </si>
  <si>
    <t>CFEL000826-373152801X - END PLATE LH - ESTAMPADO</t>
  </si>
  <si>
    <t>FV10181B1</t>
  </si>
  <si>
    <t>CFEL000826-373152801X - END PLATE LH - ESTAMPADO-CONSUMO</t>
  </si>
  <si>
    <t>FV10182B</t>
  </si>
  <si>
    <t>ARV000182-387873301X - OUTLET CONE-CONSUMO</t>
  </si>
  <si>
    <t>FV10183B</t>
  </si>
  <si>
    <t>ARV000183-387873201X - INLET CONE-CONSUMO</t>
  </si>
  <si>
    <t>FV10185B</t>
  </si>
  <si>
    <t>ARV000185-371383602X - OUTLET CONE-CONSUMO</t>
  </si>
  <si>
    <t>FV10187A</t>
  </si>
  <si>
    <t>ARV000187-395182301X - FCM DI ASSEMBLY HEAT SHIELD ASSY</t>
  </si>
  <si>
    <t>FV10188A</t>
  </si>
  <si>
    <t>ARV000188-395182401X - FCM DI INSULATION ASSY HEAT SHIELD ASSY</t>
  </si>
  <si>
    <t>FV10189B</t>
  </si>
  <si>
    <t>ARV000189-363420002X - HALF SHELL - INLET INNER-LOWER-CONSUMO</t>
  </si>
  <si>
    <t>FV10190B</t>
  </si>
  <si>
    <t>ARV000190-363419902X - HALF SHELL - INLET INNER-UPPER-CONSUMO</t>
  </si>
  <si>
    <t>FV10191A</t>
  </si>
  <si>
    <t>ARV000191-395184601X - FCM DI ASSEMBLY HEAT SHIELD ASSY</t>
  </si>
  <si>
    <t>FV10191B1</t>
  </si>
  <si>
    <t>CFEL001011-3634189 - HALF SHELL - OUTLET OUTER - UPPER-CONSUMO</t>
  </si>
  <si>
    <t>FV10192B1</t>
  </si>
  <si>
    <t>CFEL001012-3634185 - HALF SHELL - OUTLET OUTER LOWER ESTAMPAGEM-CONSUMO</t>
  </si>
  <si>
    <t>FV10193B</t>
  </si>
  <si>
    <t>ARV000193-363417102X - CONE OUTLET-CONSUMO</t>
  </si>
  <si>
    <t>FV10194A</t>
  </si>
  <si>
    <t>ARV000194-350113806X - HALF SHELL FRONT</t>
  </si>
  <si>
    <t>FV10194B</t>
  </si>
  <si>
    <t>ARV000194-350113806X - HALF SHELL FRONT-CONSUMO</t>
  </si>
  <si>
    <t>FV10195B</t>
  </si>
  <si>
    <t>ARV000195-366646905X - HALF SHELL BACK-CONSUMO</t>
  </si>
  <si>
    <t>FV10197A</t>
  </si>
  <si>
    <t>ARV000197-350113905X - MIXER SOLDADO</t>
  </si>
  <si>
    <t>FV10197B</t>
  </si>
  <si>
    <t>FV10197B1</t>
  </si>
  <si>
    <t>FV10199B</t>
  </si>
  <si>
    <t>ARV000199-331165606X - END CAP INLET BAFFLE ASSEMBLY-CONSUMO</t>
  </si>
  <si>
    <t>FV10203A</t>
  </si>
  <si>
    <t>ARV000203-317923205X - JACKET OUTER REAR</t>
  </si>
  <si>
    <t>FV10203B</t>
  </si>
  <si>
    <t>ARV000203-317923205X - JACKET OUTER REAR-CONSUMO</t>
  </si>
  <si>
    <t>FV10205B</t>
  </si>
  <si>
    <t>ARV000205-317925106X - JACKET OUTER FRONT WRAPPER-CONSUMO</t>
  </si>
  <si>
    <t>FV10207A</t>
  </si>
  <si>
    <t>ARV000207-327351205X - JACKET OUTER LOWER</t>
  </si>
  <si>
    <t>FV10207B</t>
  </si>
  <si>
    <t>ARV000207-327351205X - JACKET OUTER LOWER-CONSUMO</t>
  </si>
  <si>
    <t>FV10211B</t>
  </si>
  <si>
    <t>ARV000211-434347102X - INLET CONE-CONSUMO</t>
  </si>
  <si>
    <t>FV10212B</t>
  </si>
  <si>
    <t>ARV000212-470570501X - HALF SHELL END PLATE INLET-CONSUMO</t>
  </si>
  <si>
    <t>FV10213B</t>
  </si>
  <si>
    <t>ARV000213-470571501X - HALF SHELL END PLATE EVAPORATOR-CONSUMO</t>
  </si>
  <si>
    <t>FV10215A</t>
  </si>
  <si>
    <t>ARV000215-470571701X - HALF SHELL EVAPORATOR TUBE UPPER</t>
  </si>
  <si>
    <t>FV10215B</t>
  </si>
  <si>
    <t>ARV000215-470571701X - HALF SHELL EVAPORATOR TUBE UPPER-CONSUMO</t>
  </si>
  <si>
    <t>FV10218A</t>
  </si>
  <si>
    <t>ARV000218-478553201X - HALF SHELL EVAPORATOR TUBE UPPER</t>
  </si>
  <si>
    <t>FV10218B</t>
  </si>
  <si>
    <t>ARV000218-478553201X - HALF SHELL EVAPORATOR TUBE UPPER-CONSUMO</t>
  </si>
  <si>
    <t>FV10219A</t>
  </si>
  <si>
    <t>ARV000219-478554601X - HALF SHELL EVAPORATOR TUBE LOWER</t>
  </si>
  <si>
    <t>FV10230A</t>
  </si>
  <si>
    <t>ARV000230-488882301X - SUB ASSY MANIFOLD TOP AND BOTTOM SHELL</t>
  </si>
  <si>
    <t>FV10230B1</t>
  </si>
  <si>
    <t>CFEL001062-4343468 - MANIFOLD UPPER PART HALF SHELL-CONSUMO</t>
  </si>
  <si>
    <t>FV10230C1</t>
  </si>
  <si>
    <t>CFEL001063-4343470 - MANIFOLD LOWER PART HALF SHELL-CONSUMO</t>
  </si>
  <si>
    <t>HW10003A</t>
  </si>
  <si>
    <t>HWS000003-54513-1S000 - REFORCO PARA MONTAGEM DO BRACO DE SUSPENSAO INFERIOR ESQ.</t>
  </si>
  <si>
    <t>HW10004A</t>
  </si>
  <si>
    <t>HWS000004-54523-1S000 - REFORCO PARA MONTAGEM DO BRACO DE SUSPENSAO INFERIOR DIR.</t>
  </si>
  <si>
    <t>HW10009A</t>
  </si>
  <si>
    <t>HWS000009-71153-C9000 - SUPERFICIE PRINCIPAL INF UTILIZADO NA COLUNA CENTRAL DO REFORCO DA LATERAL ESQ</t>
  </si>
  <si>
    <t>HW10010A</t>
  </si>
  <si>
    <t>HWS000010-71163-C9000 - SUPERFICIE PRINCIPAL INF UTILIZADO NA COLUNA CENTRAL DO REFORCO DA LATERAL DIR</t>
  </si>
  <si>
    <t>HW10011A</t>
  </si>
  <si>
    <t>HWS000011-71157-M4000 - REFORCO PRINCIPAL PARA A DOBRADICA DA PORTA UTILIZADO NO REFORCO LATERAL ESQ.</t>
  </si>
  <si>
    <t>HW10012A</t>
  </si>
  <si>
    <t>HWS000012-71167-M4000 - REFORCO PRINCIPAL PARA A DOBRADICA DA PORTA UTILIZADO NO REFORCO LATERAL DIR.</t>
  </si>
  <si>
    <t>HW10013A</t>
  </si>
  <si>
    <t>HWS000013-65673-C9000 - SUPORTE DE ENCAIXE DO SISTEMA DA SUSPENSAO ESQ. UTILIZADO NO ASSOALHO TRASEIRO</t>
  </si>
  <si>
    <t>HW10014A</t>
  </si>
  <si>
    <t>HWS000014-65731-M4000 - REFORCO PRINCIPAL ESQ. UTILIZADO NO ASSOALHO TRASEIRO</t>
  </si>
  <si>
    <t>HW10015A</t>
  </si>
  <si>
    <t>HWS000015-65741-M4000 - REFORCO PRINCIPAL DIR. UTILIZADO NO ASSOALHO TRASEIRO</t>
  </si>
  <si>
    <t>HW10016A</t>
  </si>
  <si>
    <t>HWS000016-65715-M4000 - REFORCO PRINCIPAL ESQ. DO ENGATE UTILIZADO NO ASSOALHO TRASEIRO</t>
  </si>
  <si>
    <t>HW10018A</t>
  </si>
  <si>
    <t>HWS000018-71335-C9000 - SUPORTE PRINCIPAL SUPERIOR UTILIZADO NA COLUNA CENTRAL DO REFORCO LATERAL LH</t>
  </si>
  <si>
    <t>HW10019A</t>
  </si>
  <si>
    <t>HWS000019-71345-C9000 - SUPORTE PRINCIPAL SUPERIOR UTILIZADO NA COLUNA CENTRAL DO REFORCO LATERAL RH</t>
  </si>
  <si>
    <t>HW10020A</t>
  </si>
  <si>
    <t>HWS000020-71351-C9000 - SUPORTE PRINCIPAL INFERIOR UTILIZADO NA COLUNA CENTRAL DO REFORCO LATERAL ESQ.</t>
  </si>
  <si>
    <t>HW10021A</t>
  </si>
  <si>
    <t>HWS000021-71361-C9000 - SUPORTE PRINCIPAL INFERIOR UTILIZADO NA COLUNA CENTRAL DO REFORCO LATERAL DIR.</t>
  </si>
  <si>
    <t>HW10022A</t>
  </si>
  <si>
    <t>HWS000022-71358-C9000 - REFORCO LATERAL EXTERNO UTILIZADO NA LONGARINA SUPERIOR ESQ.</t>
  </si>
  <si>
    <t>HW10023A</t>
  </si>
  <si>
    <t>HWS000023-71368-C9000 - REFORCO LATERAL EXTERNO UTILIZADO NA LONGARINA SUPERIOR DIR.</t>
  </si>
  <si>
    <t>HW10024A</t>
  </si>
  <si>
    <t>HWS000024-65872-M4000 - SUPORTE ESQ. PARA JUNCAO DA BARRA TRANSVERSAL UTILIZADO NO ASSOALHO TRASEIRO</t>
  </si>
  <si>
    <t>HW10025A</t>
  </si>
  <si>
    <t>HWS000025-65882-M4000 - SUPORTE DIR. PARA JUNCAO DA BARRA TRANSVERSAL UTILIZADO NO ASSOALHO TRASEIRO</t>
  </si>
  <si>
    <t>HW10026B</t>
  </si>
  <si>
    <t>CFEL000769-BLANK P/ 65516-M4000 - HWS000026 - 0,70 X 212 X 806</t>
  </si>
  <si>
    <t>HW10027A</t>
  </si>
  <si>
    <t>HWS000027-65588-M4000 - SUPORTE PARA FIXACAO DO PNEU ESTEPE UTILIZADO NO ASSOALHO TRASEIRO</t>
  </si>
  <si>
    <t>HW10028A</t>
  </si>
  <si>
    <t>HWS000028-65538-C9000 - REFORCO PARA A SUPERFICIE DA CAVIDADE DA RODA ESQ. UTILIZADO NO ASSOALHO TRAS.</t>
  </si>
  <si>
    <t>HW10029A</t>
  </si>
  <si>
    <t>HWS000029-65548-C9000 - REFORCO PARA A SUPERFICIE DA CAVIDADE DA RODA DIR. UTILIZADO NO ASSOALHO TRAS.</t>
  </si>
  <si>
    <t>HW10030A</t>
  </si>
  <si>
    <t>HWS000030-65593-C9000 - REFORCO TRASEIRO DA CAVIDADE DA RODA ESQ. UTILIZADO NO ASSOALHO TRASEIRO</t>
  </si>
  <si>
    <t>HW10031A</t>
  </si>
  <si>
    <t>HWS000031-65595-C9000 - REFORCO TRASEIRO DA CAVIDADE DA RODA DIR. UTILIZADO NO ASSOALHO TRASEIRO</t>
  </si>
  <si>
    <t>HW10032A</t>
  </si>
  <si>
    <t>HWS000032-65635-C9000 - REFORCO PRINCIPAL DIANTEIRO UTILIZADO NO ASSOALHO TRASEIRO</t>
  </si>
  <si>
    <t>HW10033A</t>
  </si>
  <si>
    <t>HWS000033-65814-C9000 - SUPORTE EXTERNO ESQ. DE JUNCAO UTILIZADO NO ASSOALHO TRASEIRO</t>
  </si>
  <si>
    <t>HW10034A</t>
  </si>
  <si>
    <t>HWS000034-65824-C9000 - SUPORTE EXTERNO DIR. DE JUNCAO UTILIZADO NO ASSOALHO TRASEIRO</t>
  </si>
  <si>
    <t>HW10035A</t>
  </si>
  <si>
    <t>HWS000035-65873-C9000 - SUPORTE EXTERNO ESQ. UTILIZADO NO ASSOALHO TRASEIRO</t>
  </si>
  <si>
    <t>HW10036A</t>
  </si>
  <si>
    <t>HWS000036-65883-C9000 - SUPORTE EXTERNO DIR. UTILIZADO NO ASSOALHO TRASEIRO</t>
  </si>
  <si>
    <t>HW10037B</t>
  </si>
  <si>
    <t>HWS000037-65754-C9000 - REFORCO INTERNO ESQ. UTILIZADO NO ASSOALHO TRASEIRO-CONSUMO</t>
  </si>
  <si>
    <t>HW10038B</t>
  </si>
  <si>
    <t>HWS000038-65764-C9000 - REFORCO INTERNO DIR. UTILIZADO NO ASSOALHO TRASEIRO-CONSUMO</t>
  </si>
  <si>
    <t>HW10039B</t>
  </si>
  <si>
    <t>CFEL000989-65835-C9000 - SUPORTE EXTERNO ESQ. UTILIZADO NO ASSOALHO TRASEIRO</t>
  </si>
  <si>
    <t>HW10040B1</t>
  </si>
  <si>
    <t>CFEL000990-65845-C9000 - SUPORTE EXTERNO DIR. UTILIZADO NO ASSOALHO TRASEIRO-CONSUMO</t>
  </si>
  <si>
    <t>HW10041B</t>
  </si>
  <si>
    <t>CFEL000972-65773-C9000 - SUPORTE PRINCIPAL ESQ. UTILIZADO NO ASSOALHO TRASEIRO</t>
  </si>
  <si>
    <t>HW10041B1</t>
  </si>
  <si>
    <t>CFEL000972-65773-C9000 - SUPORTE PRINCIPAL ESQ. UTILIZADO NO ASSOALHO TRASEIRO-CONSUMO</t>
  </si>
  <si>
    <t>HW10042A</t>
  </si>
  <si>
    <t>HWS000042-65783-C9000 - SUPORTE PRINCIPAL DIR. UTILIZADO NO ASSOALHO TRASEIRO</t>
  </si>
  <si>
    <t>HW10043B</t>
  </si>
  <si>
    <t>HWS000043-65756-C9000 - SUPORTE PRINCIPAL TRASEIRO ESQ. UTILIZADO NO ASSOALHO TRASEIRO-CONSUMO</t>
  </si>
  <si>
    <t>HW10044B</t>
  </si>
  <si>
    <t>HWS000044-65766-C9000 - SUPORTE PRINCIPAL TRASEIRO DIR. UTILIZADO NO ASSOALHO TRASEIRO-CONSUMO</t>
  </si>
  <si>
    <t>HW10045B</t>
  </si>
  <si>
    <t>HWS000045-65738-C9000 - REFORCO ESQ. TRASEIRO CENTRAL UTILIZADO NO ASSOALHO TRASEIRO-CONSUMO</t>
  </si>
  <si>
    <t>HW10046B</t>
  </si>
  <si>
    <t>HWS000046-65748-C9000 - REFORCO DIR. TRASEIRO CENTRAL UTILIZADO NO ASSOALHO TRASEIRO-CONSUMO</t>
  </si>
  <si>
    <t>HW10047A</t>
  </si>
  <si>
    <t>HWS000047-55146-R1000 - SUPORTE DO AMORTECEDOR ESQUERDO</t>
  </si>
  <si>
    <t>HW10047B</t>
  </si>
  <si>
    <t>HWS000047-55146-R1000 - SUPORTE DO AMORTECEDOR ESQUERDO-CONSUMO</t>
  </si>
  <si>
    <t>HW10048B</t>
  </si>
  <si>
    <t>HWS000048-55156-R1000 - SUPORTE DO AMORTECEDOR DIREITO-CONSUMO</t>
  </si>
  <si>
    <t>HW10050B1</t>
  </si>
  <si>
    <t>CFEL000738-66748-R1000 - BRACKET-WIPER PIVOT CTR MTG P 66747-R1000-CONSUMO</t>
  </si>
  <si>
    <t>HW10051B</t>
  </si>
  <si>
    <t>CFEL000739-66754-R1000 - REINF-HOOD HINGE MTG LH P/ 66753-R1000</t>
  </si>
  <si>
    <t>HW10051B1</t>
  </si>
  <si>
    <t>CFEL000739-66754-R1000 - REINF-HOOD HINGE MTG LH P 66753-R1000-CONSUMO</t>
  </si>
  <si>
    <t>HW10052B1</t>
  </si>
  <si>
    <t>CFEL000740-66764-R1000 - REINF-HOOD HINGE MTG RH P 66763-R1000-CONSUMO</t>
  </si>
  <si>
    <t>HW10055B</t>
  </si>
  <si>
    <t>HWS000055-71366-R1000 - REINF-FR OTR UPR NO 1 RH-CONSUMO</t>
  </si>
  <si>
    <t>HW10056B</t>
  </si>
  <si>
    <t>HWS000056-71176-R1000 - BRKT-FR PILLAR OTR LH-CONSUMO</t>
  </si>
  <si>
    <t>HW10057B</t>
  </si>
  <si>
    <t>HWS000057-71186-R1000 - BRKT-FR PILLAR OTR RH-CONSUMO</t>
  </si>
  <si>
    <t>HW10058B</t>
  </si>
  <si>
    <t>CFEL000749-71476-R1000 - BRKT-FR S/BELT UPR MTG LH</t>
  </si>
  <si>
    <t>HW10059B</t>
  </si>
  <si>
    <t>CFEL000750-71486-R1000 - BRKT-FR S/BELT UPR MTG RH</t>
  </si>
  <si>
    <t>HW10060A</t>
  </si>
  <si>
    <t>HWS000060-71477-R1000 - BRKT ASSY-FR S/BELT LWR MTG LH</t>
  </si>
  <si>
    <t>HW10061B1</t>
  </si>
  <si>
    <t>CFEL000756-64438-R1000 - BRKT WIPER PIVOT SIDE MTG - ESTAMPADO-CONSUMO</t>
  </si>
  <si>
    <t>HW10062A</t>
  </si>
  <si>
    <t>HWS000062-71155-R1000 - BRKT FR DR CHECKER MTG LH</t>
  </si>
  <si>
    <t>HW10062B</t>
  </si>
  <si>
    <t>CFEL000757-71156-R1000 - BRKT-FR DR CHECKER MTG,LH - ESTAMPADO</t>
  </si>
  <si>
    <t>HW10066A</t>
  </si>
  <si>
    <t>HWS000066-71217-R1000 - BRKT COWL CROSS BAR MTG LH</t>
  </si>
  <si>
    <t>HW10067B</t>
  </si>
  <si>
    <t>HWS000067-71391-BX000 - GUSSET SIDE SILL OTR NO 1 LH-CONSUMO</t>
  </si>
  <si>
    <t>HW10068A</t>
  </si>
  <si>
    <t>HWS000068-64936-BX000 - PLATE FR BUMPER CRASH BOX LH</t>
  </si>
  <si>
    <t>HW10068B</t>
  </si>
  <si>
    <t>HWS000068-64936-BX000 - PLATE FR BUMPER CRASH BOX LH-CONSUMO</t>
  </si>
  <si>
    <t>HW10069A</t>
  </si>
  <si>
    <t>HWS000069-64946-BX000 - PLATE FR BUMPER CRASH BOX RH</t>
  </si>
  <si>
    <t>HW10069B</t>
  </si>
  <si>
    <t>HWS000069-64946-BX000 - PLATE FR BUMPER CRASH BOX RH-CONSUMO</t>
  </si>
  <si>
    <t>HW10072B</t>
  </si>
  <si>
    <t>CFEL000774-64522-BV000 - PNL FNDR APRON INR FR RH</t>
  </si>
  <si>
    <t>HW10072B1</t>
  </si>
  <si>
    <t>CFEL000774-64522-BV000 - PNL FNDR APRON INR FR RH-CONSUMO</t>
  </si>
  <si>
    <t>HW10077B</t>
  </si>
  <si>
    <t>HWS000077-64356-BX000 - EXTN SIDE SILL INR FR LH-CONSUMO</t>
  </si>
  <si>
    <t>HW10078B</t>
  </si>
  <si>
    <t>HWS000078-64366-BX000 - EXTN SIDE SILL INR FR RH-CONSUMO</t>
  </si>
  <si>
    <t>HW10081B</t>
  </si>
  <si>
    <t>HWS000081-64532-BW000 - COVER SHOCK ABSORBER HSG LH-CONSUMO</t>
  </si>
  <si>
    <t>HW10082B</t>
  </si>
  <si>
    <t>HWS000082-64542-BW000 - COVER SHOCK ABSORBER HSG RH-CONSUMO</t>
  </si>
  <si>
    <t>HW10083A</t>
  </si>
  <si>
    <t>HWS000083-64572-BX000 - PNL FENDER APRON UPR INR LH</t>
  </si>
  <si>
    <t>HW10083B</t>
  </si>
  <si>
    <t>HWS000083-64572-BX000 - PNL FENDER APRON UPR INR LH-CONSUMO</t>
  </si>
  <si>
    <t>HW10085B</t>
  </si>
  <si>
    <t>HWS000085-64518-R9000 - REINF FENDER APRON FR LWR LH-CONSUMO</t>
  </si>
  <si>
    <t>HW10087B</t>
  </si>
  <si>
    <t>HWS000087-64658-BV900 - BRKT SUB FRAME MTG RR LH-CONSUMO</t>
  </si>
  <si>
    <t>HW10088B</t>
  </si>
  <si>
    <t>HWS000088-64668-BV900 - BRKT SUB FRAME MTG RR RH-CONSUMO</t>
  </si>
  <si>
    <t>HW10091A</t>
  </si>
  <si>
    <t>HWS000091-64534-BW000 - PNL FENDER APRON UPR INR LH</t>
  </si>
  <si>
    <t>HW10091B</t>
  </si>
  <si>
    <t>HWS000091-64534-BW000 - PNL FENDER APRON UPR INR LH-CONSUMO</t>
  </si>
  <si>
    <t>HW10092A</t>
  </si>
  <si>
    <t>HWS000092-64546-BW000 - PNL FENDER APRON UPR INR RH</t>
  </si>
  <si>
    <t>HW10092B</t>
  </si>
  <si>
    <t>HWS000092-64546-BW000 - PNL FENDER APRON UPR INR RH-CONSUMO</t>
  </si>
  <si>
    <t>HW10094B</t>
  </si>
  <si>
    <t>HWS000094-71218-BW000 - BRKT COWL CROSS BAR MTG FR LH-CONSUMO</t>
  </si>
  <si>
    <t>HW10095A</t>
  </si>
  <si>
    <t>HWS000095-71228-BW000 - BRKT COWL CROSS BAR MTG FR RH</t>
  </si>
  <si>
    <t>HW10100B</t>
  </si>
  <si>
    <t>HWS000100-65614-BX000 - MEMBER RR FLOOR SIDE EXTN LH-CONSUMO</t>
  </si>
  <si>
    <t>HW10101A</t>
  </si>
  <si>
    <t>HWS000101-65624-BX000 - MEMBER RR FLOOR SIDE EXTN RH</t>
  </si>
  <si>
    <t>HW10101B</t>
  </si>
  <si>
    <t>HWS000101-65624-BX000 - MEMBER RR FLOOR SIDE EXTN RH-CONSUMO</t>
  </si>
  <si>
    <t>HW10102A</t>
  </si>
  <si>
    <t>HWS000102-65556-BX000 - REINF RR FLOOR WHL HSE FR LH</t>
  </si>
  <si>
    <t>HW10102B</t>
  </si>
  <si>
    <t>HWS000102-65556-BX000 - REINF RR FLOOR WHL HSE FR LH-CONSUMO</t>
  </si>
  <si>
    <t>HW10103A</t>
  </si>
  <si>
    <t>HWS000103-65566-BX000 - REINF RR FLOOR WHL HSE FR RH</t>
  </si>
  <si>
    <t>HW10105B</t>
  </si>
  <si>
    <t>HWS000105-65652-BX000 - REINF RR FLOOR BACK LH-CONSUMO</t>
  </si>
  <si>
    <t>HW10106B</t>
  </si>
  <si>
    <t>HWS000106-65662-BX000 - REINF RR FLOOR BACK RH-CONSUMO</t>
  </si>
  <si>
    <t>HW10107B</t>
  </si>
  <si>
    <t>HWS000107-65634-Q6000 - REINF RR SUSP MTG LH-CONSUMO</t>
  </si>
  <si>
    <t>HW10113B</t>
  </si>
  <si>
    <t>CFEL000790-65582-C9000 - BRKT SPARE TIRE MTG</t>
  </si>
  <si>
    <t>HW10113B1</t>
  </si>
  <si>
    <t>CFEL000790-65582-C9000 - BRKT SPARE TIRE MTG-CONSUMO</t>
  </si>
  <si>
    <t>HW10114A</t>
  </si>
  <si>
    <t>HWS000114-65618-Q6000 - BRKT FUEL TANK MTG FR LH</t>
  </si>
  <si>
    <t>HW10114B</t>
  </si>
  <si>
    <t>HWS000114-65618-Q6000 - BRKT FUEL TANK MTG FR LH-CONSUMO</t>
  </si>
  <si>
    <t>HW10115A</t>
  </si>
  <si>
    <t>HWS000115-65628-Q6000 - BRKT FUEL TANK MTG FR RH</t>
  </si>
  <si>
    <t>HW10115B</t>
  </si>
  <si>
    <t>HWS000115-65628-Q6000 - BRKT FUEL TANK MTG FR RH-CONSUMO</t>
  </si>
  <si>
    <t>HW10116B</t>
  </si>
  <si>
    <t>HWS000116-65819-BW000 - BRKT RR DR SCUFF MTG LH-CONSUMO</t>
  </si>
  <si>
    <t>HW10117B</t>
  </si>
  <si>
    <t>HWS000117-65829-BW000 - BRKT RR DR SCUFF MTG RH-CONSUMO</t>
  </si>
  <si>
    <t>HW10118B1</t>
  </si>
  <si>
    <t>CFEL000792-65533-C9000 - BRKT ASSY REAR SEAT UPR SD MTG LH - ESTAMPADO-CONSUMO</t>
  </si>
  <si>
    <t>HW10119B1</t>
  </si>
  <si>
    <t>CFEL000793-65543-C9000 - BRKT ASSY REAR SEAT UPR SD MTG RH - ESTAMPADO-CONSUMO</t>
  </si>
  <si>
    <t>HW10120B</t>
  </si>
  <si>
    <t>CFEL000794-64537-C9000 - BRKT ASSY TRANSMISSION MTG SD - ESTAMPADO</t>
  </si>
  <si>
    <t>HW10122A</t>
  </si>
  <si>
    <t>HWS000122-65786-2H000 - BRKT BRAKE HOSE RR RH</t>
  </si>
  <si>
    <t>HW10123A</t>
  </si>
  <si>
    <t>HWS000123-65562-BX000 - BRKT RR SEAT BELT ANCH LWR RH</t>
  </si>
  <si>
    <t>HW10124A</t>
  </si>
  <si>
    <t>HWS000124-64996-BX000 - BRKT SCC MTG</t>
  </si>
  <si>
    <t>HW10125B</t>
  </si>
  <si>
    <t>HWS000125-64516-BX000 - SUPT FNDR APRON INR FR LH-CONSUMO</t>
  </si>
  <si>
    <t>HW10127A</t>
  </si>
  <si>
    <t>HWS000127-64618-BX000 - BRKT BATTERY TRAY LEG</t>
  </si>
  <si>
    <t>HW10128A</t>
  </si>
  <si>
    <t>HWS000128-647A2-Q6000 - BRKT BATTERY TRAY LEG RR</t>
  </si>
  <si>
    <t>HW10128B</t>
  </si>
  <si>
    <t>HWS000128-647A2-Q6000 - BRKT BATTERY TRAY LEG RR-CONSUMO</t>
  </si>
  <si>
    <t>HW10129B</t>
  </si>
  <si>
    <t>HWS000129-64582-BX000 - PNL FENDER APRON UPR INR RH-CONSUMO</t>
  </si>
  <si>
    <t>HW10131B</t>
  </si>
  <si>
    <t>HWS000131-64576-BX000 - BRKT FR END MODULE MTG LH-CONSUMO</t>
  </si>
  <si>
    <t>HW10132B</t>
  </si>
  <si>
    <t>HWS000132-64586-BX000 - BRKT FR END MODULE MTG RH-CONSUMO</t>
  </si>
  <si>
    <t>HW10134B</t>
  </si>
  <si>
    <t>HWS000134-65716-BX000 - EXTN RR FLR C MBR NO 5 LH-CONSUMO</t>
  </si>
  <si>
    <t>HW10135B</t>
  </si>
  <si>
    <t>HWS000135-65726-BX000 - EXTN RR FLR C MBR NO 5 RH-CONSUMO</t>
  </si>
  <si>
    <t>HW10139A</t>
  </si>
  <si>
    <t>HWS000139-86543-1S000 - STAY-FR BPR INR, LH</t>
  </si>
  <si>
    <t>HW10140A</t>
  </si>
  <si>
    <t>HWS000140-86544-1S000 - STAY-FR BPR INR, RH</t>
  </si>
  <si>
    <t>HW10141A</t>
  </si>
  <si>
    <t>HWS000141-86545-1S000 - STAY-FR BPR OTR, LH</t>
  </si>
  <si>
    <t>HW10142A</t>
  </si>
  <si>
    <t>HWS000142-86546-1S000 - STAY-FR BPR OTR, RH</t>
  </si>
  <si>
    <t>HW10143B</t>
  </si>
  <si>
    <t>HWS000143-55122-1S000 - PNL-TRAIL-G ARM INR, LH-CONSUMO</t>
  </si>
  <si>
    <t>HW10144B</t>
  </si>
  <si>
    <t>HWS000144-55132-1S000 - PNL-TRAIL-G ARM INR, RH-CONSUMO</t>
  </si>
  <si>
    <t>HW10146B</t>
  </si>
  <si>
    <t>HWS000146-55133-1S000 - PNL-TRAIL-G ARM OTR, RH-CONSUMO</t>
  </si>
  <si>
    <t>HW10147B</t>
  </si>
  <si>
    <t>HWS000147-54520-R1000 - PNL-MAIN,LH-CONSUMO</t>
  </si>
  <si>
    <t>HW10148B</t>
  </si>
  <si>
    <t>HWS000148-54521-R1000 - PNL-MAIN,RH-CONSUMO</t>
  </si>
  <si>
    <t>HW10149B</t>
  </si>
  <si>
    <t>HWS000149-55166-1S000 - BRKT-SPINDLE, LH-CONSUMO</t>
  </si>
  <si>
    <t>HW10151B</t>
  </si>
  <si>
    <t>HWS000151-64528-BX500 - REINF FENDER APRON FR LWR RH-CONSUMO</t>
  </si>
  <si>
    <t>HY10001A</t>
  </si>
  <si>
    <t>HMB000001-57280-R1500 - HEAT PROTECTOR - PINTADO</t>
  </si>
  <si>
    <t>HY10001B</t>
  </si>
  <si>
    <t>CFEL000834-57280-R1500 - HEAT PROTECTOR - ESTAMPADO</t>
  </si>
  <si>
    <t>HY10001B1</t>
  </si>
  <si>
    <t>CFEL000834-57280-R1500 - HEAT PROTECTOR - ESTAMPADO-CONSUMO</t>
  </si>
  <si>
    <t>HY10002A</t>
  </si>
  <si>
    <t>HMB000002-39211-07FM0 - BRKT OXYGEN SNSR BINARY PINTADO</t>
  </si>
  <si>
    <t>HY10002B</t>
  </si>
  <si>
    <t>CFSB000567-39211-07FM0 - BRKT OXYGEN SNSR BINARY ZINCADO</t>
  </si>
  <si>
    <t>MR10001A</t>
  </si>
  <si>
    <t>MRL000001-S152800 - DEFLETORA</t>
  </si>
  <si>
    <t>MR10004A</t>
  </si>
  <si>
    <t>MRL000004-S164356 - HEAT SHIELD HALF SHELL FRONT ASSEMBLY</t>
  </si>
  <si>
    <t>MR10004B1</t>
  </si>
  <si>
    <t>CFEL001056-S163156 - HEAT SHIELD HALF SHELL FRONT ESTAMPADO-CONSUMO</t>
  </si>
  <si>
    <t>MR10005A</t>
  </si>
  <si>
    <t>MRL000005-S167371 - HEAT SHIELD HALF SHELL FRONT ASSEMBLY</t>
  </si>
  <si>
    <t>MR10005B</t>
  </si>
  <si>
    <t>CFEL001057-S167372 - HEAT SHIELD ESTAMPADO</t>
  </si>
  <si>
    <t>MR10006A</t>
  </si>
  <si>
    <t>MRL000006-S168642 - HEAT SHIELD HALF SHELL FRONT ASSEMBLY</t>
  </si>
  <si>
    <t>MR10007A</t>
  </si>
  <si>
    <t>MRL000007-S164357 - HEAT SHIELD HALF SHELL BACK ASSEMBLY</t>
  </si>
  <si>
    <t>PU10001B</t>
  </si>
  <si>
    <t>PRM000001-16.15.029.317.002 - SCR SHELL PLATE-CONSUMO</t>
  </si>
  <si>
    <t>PU10002A</t>
  </si>
  <si>
    <t>PRM000002-16.15.029.317.000 - DOC SHELL PLATE</t>
  </si>
  <si>
    <t>PU10002B</t>
  </si>
  <si>
    <t>PRM000002-16.15.029.317.000 - DOC SHELL PLATE-CONSUMO</t>
  </si>
  <si>
    <t>PU10003A</t>
  </si>
  <si>
    <t>PRM000003-16.15.029.317.001 - DPF SHELL PLATE</t>
  </si>
  <si>
    <t>PU10003B</t>
  </si>
  <si>
    <t>PRM000003-16.15.029.317.001 - DPF SHELL PLATE-CONSUMO</t>
  </si>
  <si>
    <t>PU10004A</t>
  </si>
  <si>
    <t>PRM000004-11.47.008.754.000B - FLANGE DE ENTRADA - 17441-BZ410</t>
  </si>
  <si>
    <t>PU10004B</t>
  </si>
  <si>
    <t>PRM000004-11.47.008.754.000B - FLANGE DE ENTRADA - 17441-BZ410-CONSUMO</t>
  </si>
  <si>
    <t>PU10005B1</t>
  </si>
  <si>
    <t>CFEL001008-11.47.008.754.001 - ASSY OUTLET FLANGE ESTAMPADO-CONSUMO</t>
  </si>
  <si>
    <t>PU10009A</t>
  </si>
  <si>
    <t>PRM000009-11.47.008.851.001B - DEFLETOR N.2 - 17552-D34SK</t>
  </si>
  <si>
    <t>PU10009B</t>
  </si>
  <si>
    <t>PRM000009-11.47.008.851.001B - DEFLETOR N.2 - 17552-D34SK-CONSUMO</t>
  </si>
  <si>
    <t>PU10010A</t>
  </si>
  <si>
    <t>PRM000010-11.47.008.851.002B - DEFLETOR N.3 - 17553-D34SK</t>
  </si>
  <si>
    <t>PU10010B</t>
  </si>
  <si>
    <t>PRM000010-11.47.008.851.002B - DEFLETOR N.3 - 17553-D34SK-CONSUMO</t>
  </si>
  <si>
    <t>PU10011B</t>
  </si>
  <si>
    <t>PRM000011-11.47.008.851.003B - DEFLETOR N.1 - 17551-D38SK-CONSUMO</t>
  </si>
  <si>
    <t>PU10012B</t>
  </si>
  <si>
    <t>PRM000012-11.47.008.851.004B - DEFLETOR N.2 - 17552-D38SK-CONSUMO</t>
  </si>
  <si>
    <t>PU10013B</t>
  </si>
  <si>
    <t>PRM000013-11.47.008.851.005B - DEFLETOR N.3 - 17553-D38SK-CONSUMO</t>
  </si>
  <si>
    <t>PU10014A</t>
  </si>
  <si>
    <t>PRM000014-11.47.008.851.006B - DEFLETOR N.4 - 17554-D38SK</t>
  </si>
  <si>
    <t>PU10014B</t>
  </si>
  <si>
    <t>PRM000014-11.47.008.851.006B - DEFLETOR N.4 - 17554-D38SK-CONSUMO</t>
  </si>
  <si>
    <t>TN10035A</t>
  </si>
  <si>
    <t>TNC000035-82090758 - CONE</t>
  </si>
  <si>
    <t>TN10065A</t>
  </si>
  <si>
    <t>TNC000065-82170705 - CORPO</t>
  </si>
  <si>
    <t>TN10076A</t>
  </si>
  <si>
    <t>TNC000076-82015246 - TAMPA SILENCIOSO</t>
  </si>
  <si>
    <t>TN10081A</t>
  </si>
  <si>
    <t>TNC000081-82041349 - SHELL U</t>
  </si>
  <si>
    <t>TN10082A</t>
  </si>
  <si>
    <t>TNC000082-82041350 - SHELL U</t>
  </si>
  <si>
    <t>TN10085B</t>
  </si>
  <si>
    <t>TNC000085-82092098 - CONE DE ENTRADA - VENDA-CONSUMO</t>
  </si>
  <si>
    <t>VO10002A</t>
  </si>
  <si>
    <t>VOL000002-20494055 P03 - NUT PLATE S-BELT</t>
  </si>
  <si>
    <t>VO10002B</t>
  </si>
  <si>
    <t>VOL000002-20494055 P03 - NUT PLATE S-BELT-CONSUMO</t>
  </si>
  <si>
    <t>VO10003A</t>
  </si>
  <si>
    <t>VOL000003-20495899 P03 - NUT PLATE STEERING COLUMN</t>
  </si>
  <si>
    <t>VO10003B</t>
  </si>
  <si>
    <t>VOL000003-20495899 P03 - NUT PLATE STEERING COLUMN-CONSUMO</t>
  </si>
  <si>
    <t>VO10011A</t>
  </si>
  <si>
    <t>VOL000011-20491566 P03 - FOOT PLATE ASSY</t>
  </si>
  <si>
    <t>VO10011B1</t>
  </si>
  <si>
    <t>CFEL000441-20491566 - FOOT PLATE ASSY-CONSUMO</t>
  </si>
  <si>
    <t>VO10061B1</t>
  </si>
  <si>
    <t>CFEL000808-24064800 - HEAT SHIELD REAR P 24064791 - 24064798 - 24064793-CONSUMO</t>
  </si>
  <si>
    <t>VO10061D1</t>
  </si>
  <si>
    <t>CFSB000547-24083028-23827095 - BRACKET P/ 24064791-24064798-24064793-24484490 - PORCAS SOLDADAS</t>
  </si>
  <si>
    <t>VO10061D1-1</t>
  </si>
  <si>
    <t>CFEL000810-24083030-23827105 - BRACKET P/ 24083028-23827095</t>
  </si>
  <si>
    <t>VO10061D1-1-1</t>
  </si>
  <si>
    <t>CFEL000810-24083030 - BRACKET P 24083028-CONSUMO</t>
  </si>
  <si>
    <t>VO10061E1</t>
  </si>
  <si>
    <t>CFSB000549-24083036-24852820 - BRACKET P/ 24064791-24064798-24064793-24484490 - PORCAS SOLDADAS</t>
  </si>
  <si>
    <t>VO10061E1-1</t>
  </si>
  <si>
    <t>CFEL000811-24083037-21731760 - BRACKET P/ 24083036-24852820</t>
  </si>
  <si>
    <t>VO10061E1-1-1</t>
  </si>
  <si>
    <t>CFEL000811-24083037 - BRACKET P 24083036-CONSUMO</t>
  </si>
  <si>
    <t>VO10074B1-1</t>
  </si>
  <si>
    <t>CFEL000813-24738381 - BRACKET P/ 24738366</t>
  </si>
  <si>
    <t>VO10074B1-1-1</t>
  </si>
  <si>
    <t>CFEL000813-24083043 - BRACKET P 24083042-CONSUMO</t>
  </si>
  <si>
    <t>VO10076A</t>
  </si>
  <si>
    <t>VOL000076-16.32.012.851.020A - 24736213 - HEAT SHIELD REAR - MONTADO</t>
  </si>
  <si>
    <t>VO10076B1</t>
  </si>
  <si>
    <t>CFSB000569-24739123 - BRACKET P/24736213 - SOLDADO</t>
  </si>
  <si>
    <t>VO10076B1-1-1</t>
  </si>
  <si>
    <t>CFEL001061-24739644-21731761 - BRACKET P/ 24736213-24484490</t>
  </si>
  <si>
    <t>VO10076BX1</t>
  </si>
  <si>
    <t>CFEL001061-24739644 - BRACKET P 24736213-CONSUMO</t>
  </si>
  <si>
    <t>VO10079A</t>
  </si>
  <si>
    <t>VOL000079-16.32.012.851.021A - 24484490 - HEAT SHIELD REAR - MONTADO</t>
  </si>
  <si>
    <t>VO10079B1</t>
  </si>
  <si>
    <t>CFSB000574-24512453 - BRACKET C/ SOLDA MIG P/24484490</t>
  </si>
  <si>
    <t>VO10079B1-1</t>
  </si>
  <si>
    <t>CFSB000572-24512449 - BRACKET P/ 24484490 - PORCA SOLDADA</t>
  </si>
  <si>
    <t>WH10085A</t>
  </si>
  <si>
    <t>MUL000085-4028AF0001C - PRESILHA HASTE PRATELEIRA (326038076)</t>
  </si>
  <si>
    <t>WH10085B</t>
  </si>
  <si>
    <t>CFEL000250-326038076 - PRESILHA HASTE PRATELEIRA ESTAMPADA</t>
  </si>
  <si>
    <t>WH10258A</t>
  </si>
  <si>
    <t>MUL000258-W10399933 - CHAMINE MODULAR</t>
  </si>
  <si>
    <t>WH10324A</t>
  </si>
  <si>
    <t>MUL000324-W10686078 - DEFLETOR 20 ACABADO</t>
  </si>
  <si>
    <t>WH10324B</t>
  </si>
  <si>
    <t>CFEL000616-W10686078 - DEFLETOR - ESTAMPADO</t>
  </si>
  <si>
    <t>WH10324B1</t>
  </si>
  <si>
    <t>CFEL000616-W10686078 - DEFLETOR - ESTAMPADO-CONSUMO</t>
  </si>
  <si>
    <t>PU10022A</t>
  </si>
  <si>
    <t>11.47.004.754.000A  - FLANGE DE SAIDA FRONT 740B</t>
  </si>
  <si>
    <t>0536</t>
  </si>
  <si>
    <t>PU10023A</t>
  </si>
  <si>
    <t>11.47.004.754.001A - FLANGE DE ENTRADA REAR 740B</t>
  </si>
  <si>
    <t>PU10020A</t>
  </si>
  <si>
    <t>11.47.424.754.008A - FLANGE DE ENTRADA - 17443-21050</t>
  </si>
  <si>
    <t>PU10021A</t>
  </si>
  <si>
    <t>11.47.424.754.007A - FLANGE DE SAIDA FRONT 17442-21040</t>
  </si>
  <si>
    <t>MR10025A</t>
  </si>
  <si>
    <t>182243L6P51041 - TAMPA FINAL</t>
  </si>
  <si>
    <t>0540</t>
  </si>
  <si>
    <t>MR10025B</t>
  </si>
  <si>
    <t>182243L6P51041 - TAMPA FINAL (CONSUMO)</t>
  </si>
  <si>
    <t>MR10024A</t>
  </si>
  <si>
    <t>18308T5NP51045 - REFORCO</t>
  </si>
  <si>
    <t>0713</t>
  </si>
  <si>
    <t>0508</t>
  </si>
  <si>
    <t>FV10020A</t>
  </si>
  <si>
    <t>ARV000020-E4050051 - SCJ SUPORTE CAT ROCAM</t>
  </si>
  <si>
    <t>FV10030A</t>
  </si>
  <si>
    <t>ARV000030-E4050336 - SEPARADOR B</t>
  </si>
  <si>
    <t>FV10035A</t>
  </si>
  <si>
    <t>ARV000035-229.712 - TAMPA DE ENTRADA/SAIDA</t>
  </si>
  <si>
    <t>FV10038A</t>
  </si>
  <si>
    <t>ARV000038-E4042491 - TAMPA DE ENTRADA</t>
  </si>
  <si>
    <t>FV10042A</t>
  </si>
  <si>
    <t>ARV000042-E4042496 - SEPARADOR A</t>
  </si>
  <si>
    <t>FV10043A</t>
  </si>
  <si>
    <t>ARV000043-E4042497 - SEPARADOR B</t>
  </si>
  <si>
    <t>FV10048A</t>
  </si>
  <si>
    <t>ARV000048-E4060792 - FLANGE DE ENTRADA</t>
  </si>
  <si>
    <t>FV10050A</t>
  </si>
  <si>
    <t>ARV000050-E4073955BR - DISCO</t>
  </si>
  <si>
    <t>FV10051A</t>
  </si>
  <si>
    <t>ARV000051-E4074193BR - TAMPA</t>
  </si>
  <si>
    <t>FV10056A</t>
  </si>
  <si>
    <t>ARV000056-E4079605 - CONE C/ FURO</t>
  </si>
  <si>
    <t>FV10057A</t>
  </si>
  <si>
    <t>ARV000057-E4079606 - CONE S/ FURO</t>
  </si>
  <si>
    <t>FV10065A</t>
  </si>
  <si>
    <t>ARV000065-1007910XBR - BRACKET</t>
  </si>
  <si>
    <t>FV10074A</t>
  </si>
  <si>
    <t>ARV000074-1007908XBR - CLAMP</t>
  </si>
  <si>
    <t>FV10076A</t>
  </si>
  <si>
    <t>ARV000076-1245217XBR - CLAMP</t>
  </si>
  <si>
    <t>FV10077A</t>
  </si>
  <si>
    <t>ARV000077-1245217XBR - CLAMP</t>
  </si>
  <si>
    <t>FV10088B</t>
  </si>
  <si>
    <t>ARV000088-1012784XBR - INLET / OUTLET BAFFLE  -CONSUMO</t>
  </si>
  <si>
    <t>0538</t>
  </si>
  <si>
    <t>FV10093B</t>
  </si>
  <si>
    <t>ARV000093-1658170X - PLATAFORMA PISADORA METALICA-CONSUMO</t>
  </si>
  <si>
    <t>FV10094A</t>
  </si>
  <si>
    <t>ARV000094-1832253X - DAMPER - SOLDADO</t>
  </si>
  <si>
    <t>FV10099A</t>
  </si>
  <si>
    <t>ARV000099-E4072320 - DISCO</t>
  </si>
  <si>
    <t>FV10111A</t>
  </si>
  <si>
    <t>ARV000111-1427079X - TAMPA INTERNA PERFURADA</t>
  </si>
  <si>
    <t>FV10113A</t>
  </si>
  <si>
    <t>ARV000113-1427094X - TAMPA INTERNA LISA</t>
  </si>
  <si>
    <t>FV10115A</t>
  </si>
  <si>
    <t>ARV000115-E4077325 - FLANGE EXTERNO</t>
  </si>
  <si>
    <t>FV10117A</t>
  </si>
  <si>
    <t>ARV000117-E4077328 - FLANGE INTERNO</t>
  </si>
  <si>
    <t>FV10123A</t>
  </si>
  <si>
    <t>ARV000123-1787446X - TAMPA INTERNA PERFURADA</t>
  </si>
  <si>
    <t>FV10124A</t>
  </si>
  <si>
    <t>ARV000124-1787273X - TAMPA INTERNA LISA</t>
  </si>
  <si>
    <t>FV10126A</t>
  </si>
  <si>
    <t>ARV000126-1795910X - FLANGE BRIDE ECHEPPEMENT</t>
  </si>
  <si>
    <t>FV10126B</t>
  </si>
  <si>
    <t>ARV000126-1795910X - FLANGE BRIDE ECHEPPEMENT-CONSUMO</t>
  </si>
  <si>
    <t>FV10127A</t>
  </si>
  <si>
    <t>ARV000127-E4077333 - FLANGE INTERNA (4 FUROS)</t>
  </si>
  <si>
    <t>FV10128A</t>
  </si>
  <si>
    <t>ARV000128-E4077331 - FLANGE INTERNA (2 FUROS)</t>
  </si>
  <si>
    <t>FV10131A</t>
  </si>
  <si>
    <t>ARV000131-2024129X - INLET CONE</t>
  </si>
  <si>
    <t>ARV000132-1311709X - ASSY OUTLET CONE - SOLDADO</t>
  </si>
  <si>
    <t>FV10149A</t>
  </si>
  <si>
    <t>ARV000149-2029712X - DISCO DE SAIDA</t>
  </si>
  <si>
    <t>FV10150A</t>
  </si>
  <si>
    <t>ARV000150-1320191XBR - CONE</t>
  </si>
  <si>
    <t>FV10151A</t>
  </si>
  <si>
    <t>ARV000151-1532281XBR - HALF SHELL A</t>
  </si>
  <si>
    <t>FV10152A</t>
  </si>
  <si>
    <t>ARV000152-1532282XBR - HALF SHELL B</t>
  </si>
  <si>
    <t>0537</t>
  </si>
  <si>
    <t>FV10167A</t>
  </si>
  <si>
    <t>ARV000167-338968204X - END CAP OUTLET BAFFLE ASSEMBLY</t>
  </si>
  <si>
    <t>FV10169A</t>
  </si>
  <si>
    <t>ARV000169-317923303X - JACKET OUTER UPPER INT</t>
  </si>
  <si>
    <t>FV10169B</t>
  </si>
  <si>
    <t>ARV000169-317923303X - JACKET OUTER UPPER INT-CONSUMO</t>
  </si>
  <si>
    <t>FV10171A</t>
  </si>
  <si>
    <t>ARV000171-317925105X - JACKET OUTER FRONT WRAPPER</t>
  </si>
  <si>
    <t>0534</t>
  </si>
  <si>
    <t>FV10198A</t>
  </si>
  <si>
    <t>ARV000198-454612 - INLET OUTLET BAFFLER</t>
  </si>
  <si>
    <t>FV10202A</t>
  </si>
  <si>
    <t>ARV000202-373152802X - END PLATE LH - SOLDADO</t>
  </si>
  <si>
    <t>FV10206A</t>
  </si>
  <si>
    <t>ARV000206-300942104X - JACKET OUTER UPPER VRT</t>
  </si>
  <si>
    <t>FV10208A</t>
  </si>
  <si>
    <t>ARV000208-331982604X - JACKET OUTER LOWER VERTICAL</t>
  </si>
  <si>
    <t>FV10208B</t>
  </si>
  <si>
    <t>ARV000208-331982604X - JACKET OUTER LOWER VERTICAL-CONSUMO</t>
  </si>
  <si>
    <t>FV10214B</t>
  </si>
  <si>
    <t>ARV000214-470570901X - PLATE LOWER FRONT-CONSUMO</t>
  </si>
  <si>
    <t>FV10216A</t>
  </si>
  <si>
    <t>ARV000216-470571601X - HALF SHELL EVAPORATOR TUBE LOWER</t>
  </si>
  <si>
    <t>FV10216B</t>
  </si>
  <si>
    <t>ARV000216-470571601X - HALF SHELL EVAPORATOR TUBE LOWER-CONSUMO</t>
  </si>
  <si>
    <t>FV10217A</t>
  </si>
  <si>
    <t>ARV000217-1795910XEX INLET FLANGE XBB EXPORTACAO</t>
  </si>
  <si>
    <t>FV10220A</t>
  </si>
  <si>
    <t>ARV000220-484795001X - END CAP INLET BAFFLE ASSEMBLY</t>
  </si>
  <si>
    <t>FV10220B</t>
  </si>
  <si>
    <t>ARV000220-484795001X - END CAP INLET BAFFLE ASSEMBLY-CONSUMO</t>
  </si>
  <si>
    <t>FV10221A</t>
  </si>
  <si>
    <t>ARV000221-484848501X - END CAP OUTLET BAFFLE ASSEMBLY</t>
  </si>
  <si>
    <t>FV10221B</t>
  </si>
  <si>
    <t>ARV000221-484848501X - END CAP OUTLET BAFFLE ASSEMBLY-CONSUMO</t>
  </si>
  <si>
    <t>FV10223A</t>
  </si>
  <si>
    <t>ARV000223-483881701X - JACKET OUTER REAR</t>
  </si>
  <si>
    <t>FV10223B</t>
  </si>
  <si>
    <t>ARV000223-483881701X - JACKET OUTER REAR-CONSUMO</t>
  </si>
  <si>
    <t>FV10224A</t>
  </si>
  <si>
    <t>ARV000224-484034201X - JACKET OUTER UPPER INT</t>
  </si>
  <si>
    <t>FV10224B</t>
  </si>
  <si>
    <t>ARV000224-484034201X - JACKET OUTER UPPER INT-CONSUMO</t>
  </si>
  <si>
    <t>FV10225A</t>
  </si>
  <si>
    <t>ARV000225-484416601X - JACKET OUTER FRONT WRAPPER</t>
  </si>
  <si>
    <t>FV10225B</t>
  </si>
  <si>
    <t>ARV000225-484416601X - JACKET OUTER FRONT WRAPPER-CONSUMO</t>
  </si>
  <si>
    <t>FV10226A</t>
  </si>
  <si>
    <t>ARV000226-483854001X- JACKET OUTER UPPER VRT</t>
  </si>
  <si>
    <t>FV10226B</t>
  </si>
  <si>
    <t>ARV000226-483854001X- JACKET OUTER UPPER VRT-CONSUMO</t>
  </si>
  <si>
    <t>FV10227A</t>
  </si>
  <si>
    <t>ARV000227-484538101X - JACKET OUTER LOWER</t>
  </si>
  <si>
    <t>FV10227B</t>
  </si>
  <si>
    <t>ARV000227-484538101X - JACKET OUTER LOWER-CONSUMO</t>
  </si>
  <si>
    <t>FV10228A</t>
  </si>
  <si>
    <t>ARV000228-484518601X - JACKET OUTER LOWER VERTICAL</t>
  </si>
  <si>
    <t>FV10228B</t>
  </si>
  <si>
    <t>ARV000228-484518601X - JACKET OUTER LOWER VERTICAL-CONSUMO</t>
  </si>
  <si>
    <t>FV10229A</t>
  </si>
  <si>
    <t>ARV000229-484088501X - TUBE SCR</t>
  </si>
  <si>
    <t>FV10229B</t>
  </si>
  <si>
    <t>ARV000229-484088501X - TUBE SCR-CONSUMO</t>
  </si>
  <si>
    <t>BS10001A</t>
  </si>
  <si>
    <t>BOS000001-0204.802.929 - FRONT SHELL 10POL</t>
  </si>
  <si>
    <t>0525</t>
  </si>
  <si>
    <t>BS10003A</t>
  </si>
  <si>
    <t>BOS000003-0204.258.787 - FRONT SHELL 10POL</t>
  </si>
  <si>
    <t>BS10006A</t>
  </si>
  <si>
    <t>BOS000006-0204.254.570 - DIAFRAGMA 9POL</t>
  </si>
  <si>
    <t>BS10007A</t>
  </si>
  <si>
    <t>BOS000007-0204.254.571 - DIAFRAGMA 10POL</t>
  </si>
  <si>
    <t>BS10013A</t>
  </si>
  <si>
    <t>BOS000013-0204.254.572 - DIAPHRAGM PLATE 11POL - ACABADO</t>
  </si>
  <si>
    <t>BS10015A</t>
  </si>
  <si>
    <t>BOS000015-F006.U20.176 - CARCACA POLAR</t>
  </si>
  <si>
    <t>BS10016A</t>
  </si>
  <si>
    <t>BOS000016-F006.U20.175 - CARCACA POLAR PINTADA</t>
  </si>
  <si>
    <t>BS10019A</t>
  </si>
  <si>
    <t>BOS000019-F006.U20.173 - CARCACA POLAR</t>
  </si>
  <si>
    <t>BS10021A</t>
  </si>
  <si>
    <t>BOS000021-F006.K10.108 - TAMPA TRASEIRA</t>
  </si>
  <si>
    <t>BS10026A</t>
  </si>
  <si>
    <t>BOS000026-F006.U10.091 - CARCACA POLAR</t>
  </si>
  <si>
    <t>BS10027A</t>
  </si>
  <si>
    <t>BOS000027-F006.U10.142 - CARCACA POLAR</t>
  </si>
  <si>
    <t>BS10052A</t>
  </si>
  <si>
    <t>BOS000052-F006.U20.174 - CARCACA POLAR - PINTADA</t>
  </si>
  <si>
    <t>BS10067A</t>
  </si>
  <si>
    <t>BOS000067-0204.774.250 - REAR SHELL</t>
  </si>
  <si>
    <t>BS10069A</t>
  </si>
  <si>
    <t>BOS000069-0204.770.363 - DIAPHRAGM PLATE</t>
  </si>
  <si>
    <t>BS10072A</t>
  </si>
  <si>
    <t>BOS000072-F006.U20.200 - CARCACA WSM3</t>
  </si>
  <si>
    <t>BS10074A</t>
  </si>
  <si>
    <t>BOS000074-F000.ZS4.001 - ABRACADEIRA - ZINCADA</t>
  </si>
  <si>
    <t>BS10077A</t>
  </si>
  <si>
    <t>BOS000077-0204.774.247 - REAR SHELL</t>
  </si>
  <si>
    <t>BS10078A</t>
  </si>
  <si>
    <t>BOS000078-0204.806.889 - FRONT SHELL</t>
  </si>
  <si>
    <t>BS10081A</t>
  </si>
  <si>
    <t>BOS000081-F000.TE1.74C - CONJUNTO FLANGE KWT - NIQUELADO</t>
  </si>
  <si>
    <t>0722</t>
  </si>
  <si>
    <t>BR10020A</t>
  </si>
  <si>
    <t>BRO000020-924783-100 - POWER WINDOW REGULATOR FRONT (RH) - 924791 - 100</t>
  </si>
  <si>
    <t>BR10023A</t>
  </si>
  <si>
    <t>BRO000023-924786-100 - MANUAL WINDOW REGULATOR FRONT (LH) - 924795 - 100</t>
  </si>
  <si>
    <t>BR10050A</t>
  </si>
  <si>
    <t>BRO000050-929567-100 - SEGMENTO DENTADO - ZINCADO</t>
  </si>
  <si>
    <t>BR10061A</t>
  </si>
  <si>
    <t>BRO000061-C09089-102 GUIDE RAIL MANUAL POWER FRONT 2D RH</t>
  </si>
  <si>
    <t>BR10062A</t>
  </si>
  <si>
    <t>BRO000062-C09088-102 GUIDE RAIL MANUAL POWER FRONT 2D LH</t>
  </si>
  <si>
    <t>BR10063A</t>
  </si>
  <si>
    <t>BRO000063-C09091-102 GUIDE RAIL MANUAL POWER FRONT 4D RH</t>
  </si>
  <si>
    <t>BR10064A</t>
  </si>
  <si>
    <t>BRO000064-C09090-102 GUIDE RAIL MANUAL POWER FRONT 4D LH</t>
  </si>
  <si>
    <t>BR10066A</t>
  </si>
  <si>
    <t>BRO000066-E43261-102 - FRONT LH - ESTAMPADO C/ PARAFUSO</t>
  </si>
  <si>
    <t>BR10080A</t>
  </si>
  <si>
    <t>BRO000080-C09093-102 - GUIDE RAIL MANUAL/POWER REAR 4D RH - NF</t>
  </si>
  <si>
    <t>BR10081A</t>
  </si>
  <si>
    <t>BRO000081-C09092-102 - GUIDE RAIL MANUAL/POWER REAR 4D LH - NF</t>
  </si>
  <si>
    <t>0515</t>
  </si>
  <si>
    <t>0505</t>
  </si>
  <si>
    <t>0506</t>
  </si>
  <si>
    <t>TN10012B</t>
  </si>
  <si>
    <t>CFEL000417-82090898 - SUPORTE ESTAMPADO</t>
  </si>
  <si>
    <t>TN10013B</t>
  </si>
  <si>
    <t>CFEL000418-82090899 - SUPORTE ESTAMPADO</t>
  </si>
  <si>
    <t>TN10021B</t>
  </si>
  <si>
    <t>CFEL000425-C050028 - CAPA EXTERNA</t>
  </si>
  <si>
    <t>TN10021B1</t>
  </si>
  <si>
    <t>CFEL000425-C050028 - CAPA EXTERNA-CONSUMO</t>
  </si>
  <si>
    <t>TN10021C1</t>
  </si>
  <si>
    <t>CFEL000424-C050026 - CAPA INTERMEDIARIA</t>
  </si>
  <si>
    <t>TN10021C1-1</t>
  </si>
  <si>
    <t>CFEL000424-C050026 - CAPA INTERMEDIARIA-CONSUMO</t>
  </si>
  <si>
    <t>0514</t>
  </si>
  <si>
    <t>VO10013B1</t>
  </si>
  <si>
    <t>CFEL000448-20789328 - BRACKET</t>
  </si>
  <si>
    <t>VO10023B</t>
  </si>
  <si>
    <t>CFEL000444-20743332 - BRACKET COOLING COIL</t>
  </si>
  <si>
    <t>VO10023B1</t>
  </si>
  <si>
    <t>CFEL000444-20743332 - BRACKET COOLING COIL-CONSUMO</t>
  </si>
  <si>
    <t>VO10030B1</t>
  </si>
  <si>
    <t>CFEL000459-21695198 - PLATE ASSY</t>
  </si>
  <si>
    <t>VO10030B1-1</t>
  </si>
  <si>
    <t>CFEL000459-21695198 - PLATE ASSY-CONSUMO</t>
  </si>
  <si>
    <t>VO10024B</t>
  </si>
  <si>
    <t>CFEL000462-8150348 - SPACER</t>
  </si>
  <si>
    <t>VO10024B1</t>
  </si>
  <si>
    <t>CFEL000462-8150348 - SPACER-CONSUMO</t>
  </si>
  <si>
    <t>0518</t>
  </si>
  <si>
    <t>TN10054B</t>
  </si>
  <si>
    <t>CFEL000503-82142647 - BRACKET CENTER</t>
  </si>
  <si>
    <t>0706</t>
  </si>
  <si>
    <t>VO10045B1</t>
  </si>
  <si>
    <t>CFEL000583-82835067 - BRACKET, WATER RESERVOIR - ESTAMPADO</t>
  </si>
  <si>
    <t>BS10009B</t>
  </si>
  <si>
    <t>CFEL000593-CARCACA POLAR GPB - ESTAMPADO P/ F006.U10.195</t>
  </si>
  <si>
    <t>VO10053B1</t>
  </si>
  <si>
    <t>CFEL000603-21563761 - STABILIZER BAR - ESTAMPADO</t>
  </si>
  <si>
    <t>VO10053B1-1</t>
  </si>
  <si>
    <t>CFEL000603-21563761 - STABILIZER BAR - ESTAMPADO-CONSUMO</t>
  </si>
  <si>
    <t>VO10054B1</t>
  </si>
  <si>
    <t>CFEL000604-21563764 - STABILIZER BAR - ESTAMPADO</t>
  </si>
  <si>
    <t>VO10054B1-1</t>
  </si>
  <si>
    <t>CFEL000604-21563764 - STABILIZER BAR - ESTAMPADO-CONSUMO</t>
  </si>
  <si>
    <t>BS10017B</t>
  </si>
  <si>
    <t>CFEL000620-9131.451.822 - PLATINA EXTERNA P/ F006.U10.145</t>
  </si>
  <si>
    <t>BS10017C</t>
  </si>
  <si>
    <t>CFEL000621-9131.451.823 - CARCACA INTERNA P/ F006.U10.145</t>
  </si>
  <si>
    <t>BS10017C1</t>
  </si>
  <si>
    <t>CFEL000621-9131.451.823 - CARCACA INTERNA P F006.U10.145-CONSUMO</t>
  </si>
  <si>
    <t>PU10018B</t>
  </si>
  <si>
    <t>CFEL000627-ESTAMPAGEM DA PECA 2 P/ E4078050</t>
  </si>
  <si>
    <t>PU10018B1</t>
  </si>
  <si>
    <t>CFEL000627-ESTAMPAGEM DA PECA 2 P/ E4078050-CONSUMO</t>
  </si>
  <si>
    <t>PU10018C</t>
  </si>
  <si>
    <t>CFEL000628-ESTAMPAGEM DA PECA 3 P/ E4078050</t>
  </si>
  <si>
    <t>PU10018C1</t>
  </si>
  <si>
    <t>CFEL000628-ESTAMPAGEM DA PECA 3 P/ E4078050-CONSUMO</t>
  </si>
  <si>
    <t>PU10018D</t>
  </si>
  <si>
    <t>CFEL000629-ESTAMPAGEM DA PECA 4 P/ E4078050</t>
  </si>
  <si>
    <t>PU10018D1</t>
  </si>
  <si>
    <t>CFEL000629-ESTAMPAGEM DA PECA 4 P/ E4078050-CONSUMO</t>
  </si>
  <si>
    <t>PU10018H</t>
  </si>
  <si>
    <t>CFEL000626-ESTAMPAGEM DA PECA 1 P/ E4078050</t>
  </si>
  <si>
    <t>PU10018H1</t>
  </si>
  <si>
    <t>CFEL000626-ESTAMPAGEM DA PECA 1 P/ E4078050-CONSUMO</t>
  </si>
  <si>
    <t>PU10018E</t>
  </si>
  <si>
    <t>CFEL000630-ESTAMPAGEM DA PECA 5 P/ E4078050</t>
  </si>
  <si>
    <t>PU10018E1</t>
  </si>
  <si>
    <t>CFEL000630-ESTAMPAGEM DA PECA 5 P/ E4078050-CONSUMO</t>
  </si>
  <si>
    <t>PU10018F</t>
  </si>
  <si>
    <t>CFEL000631-ESTAMPAGEM DA PECA 6 P/ E4078050</t>
  </si>
  <si>
    <t>PU10018F1</t>
  </si>
  <si>
    <t>CFEL000631-ESTAMPAGEM DA PECA 6 P/ E4078050-CONSUMO</t>
  </si>
  <si>
    <t>PU10018G</t>
  </si>
  <si>
    <t>CFEL000632-ESTAMPAGEM DA PECA 7 P/ E4078050</t>
  </si>
  <si>
    <t>PU10018G1</t>
  </si>
  <si>
    <t>CFEL000632-ESTAMPAGEM DA PECA 7 P/ E4078050-CONSUMO</t>
  </si>
  <si>
    <t>FV10132B</t>
  </si>
  <si>
    <t>CFEL000655-1311712X - OUTLET CONE - ESTAMPADO P/ 1311709X</t>
  </si>
  <si>
    <t>FV10135B</t>
  </si>
  <si>
    <t>CFEL000661-1458071X - CONE - ESTAMPADO P/ 1458073X</t>
  </si>
  <si>
    <t>FV10136C</t>
  </si>
  <si>
    <t>CFEL000664-1858393X - CONE - ESTAMPADO P/ 1858394X</t>
  </si>
  <si>
    <t>WH10327B</t>
  </si>
  <si>
    <t>CFEL000672-W10805942 - CONJUNTO GUIA DOBRADICA</t>
  </si>
  <si>
    <t>BS10074B</t>
  </si>
  <si>
    <t>CFEL000693-F000.ZS4.001 - ABRACADEIRA - ESTAMPADA</t>
  </si>
  <si>
    <t>BS10074B1</t>
  </si>
  <si>
    <t>CFEL000693-F000.ZS4.001 - ABRACADEIRA - ESTAMPADA-CONSUMO</t>
  </si>
  <si>
    <t>0530</t>
  </si>
  <si>
    <t>TN10083B</t>
  </si>
  <si>
    <t>CFEL000697-82092214 - CONCHA SUPERIOR [OF TNC000083]-CONSUMO</t>
  </si>
  <si>
    <t>TN10084B</t>
  </si>
  <si>
    <t>CFEL000698-82092215 - CONCHA INFERIOR [OF TNC000084]</t>
  </si>
  <si>
    <t>BR10052B1</t>
  </si>
  <si>
    <t>CFEL000711-C80622-104 - FRONT RH - ESTAMPADO</t>
  </si>
  <si>
    <t>BR10053B1</t>
  </si>
  <si>
    <t>CFEL000712-C80623-104 - FRONT LH - ESTAMPADO</t>
  </si>
  <si>
    <t>BR10054B</t>
  </si>
  <si>
    <t>CFEL000714-C80624-103 - REAR RH - ESTAMPADO</t>
  </si>
  <si>
    <t>TN10087B</t>
  </si>
  <si>
    <t>CFEL000725-82552293 - SUPORTE ECU ESTAMPADO</t>
  </si>
  <si>
    <t>TN10087B1</t>
  </si>
  <si>
    <t>CFEL000725-82552293 - SUPORTE ECU ESTAMPADO-CONSUMO</t>
  </si>
  <si>
    <t>BR10061B</t>
  </si>
  <si>
    <t>CFEL000730-C09089-102 GUIDE RAIL MANUAL POWER FRONT 2D RH - NF - ESTAMPADO</t>
  </si>
  <si>
    <t>0529</t>
  </si>
  <si>
    <t>FV10165B</t>
  </si>
  <si>
    <t>CFEL000752-3069537 - CONE OUTER - ESTAMPADO P/ 3069541</t>
  </si>
  <si>
    <t>CT10028B</t>
  </si>
  <si>
    <t>CFEL000795-20.5300-2059.1 - CABLE GUIDE LH - ESTAMPADO</t>
  </si>
  <si>
    <t>CT10029B</t>
  </si>
  <si>
    <t>CFEL000796-20.5300-2060.1 - CABLE GUIDE RH - ESTAMPADO</t>
  </si>
  <si>
    <t>CT10030B</t>
  </si>
  <si>
    <t>CFEL000797-20.5320-8248.1 - PARKING BRAKE LEVER RH - ESTAMPADO</t>
  </si>
  <si>
    <t>CT10031B</t>
  </si>
  <si>
    <t>CFEL000798-20.5320-8247.1 - PARKING BRAKE LEVER LH - ESTAMPADO</t>
  </si>
  <si>
    <t>VO10055B1</t>
  </si>
  <si>
    <t>CFEL000799-24002841 - BRACKET HEAT SHIELD</t>
  </si>
  <si>
    <t>VO10058B1</t>
  </si>
  <si>
    <t>CFEL000803-23169358 - REINFORCEMENT BRACKET P/ 23159418</t>
  </si>
  <si>
    <t>VO10068B1</t>
  </si>
  <si>
    <t>CFEL000819-24159091 - BRACKET UPPER RIGHT P/ 23841380 - ESTAMPADO</t>
  </si>
  <si>
    <t>VO10068B1-1</t>
  </si>
  <si>
    <t>CFEL000819-24159091 - BRACKET UPPER RIGHT P 23841380 - ESTAMPADO-CONSUMO</t>
  </si>
  <si>
    <t>BS10085B</t>
  </si>
  <si>
    <t>CFEL000825-3391036919 - PIVOT PLATE - ESTAMPADO</t>
  </si>
  <si>
    <t>VO10069B1</t>
  </si>
  <si>
    <t>CFEL000820-24159093 - BRACKET LOWER RIGHT P/ 23841383 - ESTAMPADO</t>
  </si>
  <si>
    <t>VO10069B1-1</t>
  </si>
  <si>
    <t>CFEL000820-24159093 - BRACKET LOWER RIGHT P 23841383 - ESTAMPADO-CONSUMO</t>
  </si>
  <si>
    <t>VO10070B1</t>
  </si>
  <si>
    <t>CFEL000821-24159098 - BRACKET LOWER LEFT P/ 23841386 - ESTAMPADO</t>
  </si>
  <si>
    <t>VO10070B1-1</t>
  </si>
  <si>
    <t>CFEL000821-24159098 - BRACKET LOWER LEFT P 23841386 - ESTAMPADO-CONSUMO</t>
  </si>
  <si>
    <t>WH10356B</t>
  </si>
  <si>
    <t>CFEL000829-W11467273 - TRASEIRO P/ W11396905 - ESTAMPADO</t>
  </si>
  <si>
    <t>CN10001B1</t>
  </si>
  <si>
    <t>CFEL000831-47656201 - RAIL CONCAVE SIDE</t>
  </si>
  <si>
    <t>0535</t>
  </si>
  <si>
    <t>CN10001B2</t>
  </si>
  <si>
    <t>CFEL000833-188165C1 - BAR, FILLER CONCAVE RAMP</t>
  </si>
  <si>
    <t>CN10001B3-1</t>
  </si>
  <si>
    <t>CFEL000832-385696A1 - SUPPORT FILLER CONCAVE FRONT</t>
  </si>
  <si>
    <t>0533</t>
  </si>
  <si>
    <t>FV10187B</t>
  </si>
  <si>
    <t>CFEL001009-3634198 - HALF SHELL - INLET (OUTER LOWER)</t>
  </si>
  <si>
    <t>PU10005B</t>
  </si>
  <si>
    <t>CFEL001008-11.47.008.754.001 - ASSY OUTLET FLANGE (ESTAMPADO)</t>
  </si>
  <si>
    <t>CN10002B</t>
  </si>
  <si>
    <t>CFEL001017-47600200 - SUPPORT, CHAFF PAN, REAR</t>
  </si>
  <si>
    <t>CN10005B</t>
  </si>
  <si>
    <t>CFEL001016-47836795 - SUPPORT FRONT BEARING (CORTE A LASER)</t>
  </si>
  <si>
    <t>FV10188B</t>
  </si>
  <si>
    <t>CFEL001010-3634197 - HALF SHELL - INLET (OUTER-UPPER)</t>
  </si>
  <si>
    <t>FV10196B</t>
  </si>
  <si>
    <t>CFEL001013-3500341 - MIXER - FLAPS</t>
  </si>
  <si>
    <t>FV10196C</t>
  </si>
  <si>
    <t>CFEL001014-3500340 - RING SUPPORT</t>
  </si>
  <si>
    <t>CFEL001015-350113905X - MIXER (ESTAMPADO)</t>
  </si>
  <si>
    <t>CFEL001015-350113905X - MIXER ESTAMPADO-CONSUMO</t>
  </si>
  <si>
    <t>VO10066B</t>
  </si>
  <si>
    <t>CFEL001022-ROLO DE ACO AISI 301 1/2 HARD ASTM A666 D5 2,0 ±0,15X45 ±0,3 MM P/ 24064644(SLITTER)</t>
  </si>
  <si>
    <t>CN10003B</t>
  </si>
  <si>
    <t>CFEL001038-47761377 - DEFLECTOR, STRAW SPREADER - FRONT (CORTE A LASER)</t>
  </si>
  <si>
    <t>CN10004B</t>
  </si>
  <si>
    <t>CFEL001039-47761375 - DEFLECTOR, STRAW SPREADER - FRONT (CORTE A LASER)</t>
  </si>
  <si>
    <t>FV10132B1-1</t>
  </si>
  <si>
    <t>CFEL001042-ROLO DE ACO INOX AISI 309 1,2 - 0,08 + 0 X 495 -0 + 0,50 MM P/ 1311712X</t>
  </si>
  <si>
    <t>FV10132C1-1</t>
  </si>
  <si>
    <t>CFEL001044-ROLO DE ACO INOX AISI 309 2 - 0,08 + 0 X 528 -0 + 0,50 MM P/ 1311713X</t>
  </si>
  <si>
    <t>FV10133B1-1</t>
  </si>
  <si>
    <t>CFEL001043-ROLO DE ACO INOX AISI 309 1,2 - 0,08 + 0 X 506 -0 + 0,50 MM P/ 1311703X</t>
  </si>
  <si>
    <t>FV10214C</t>
  </si>
  <si>
    <t>CFEL001052-ROLO DE ACO INOX AISI 441 3,0 ±0,13 X 199 ±0,5 P/ 4705709 (SLITTER)</t>
  </si>
  <si>
    <t>VO10071B</t>
  </si>
  <si>
    <t>CFEL001050-24534682 - HEAT SHIELD FENDER P/ 24534671</t>
  </si>
  <si>
    <t>VO10072B</t>
  </si>
  <si>
    <t>CFEL001051-24534681 - HEAT SHIELD FENDER P/ 24534653</t>
  </si>
  <si>
    <t>FV10230B</t>
  </si>
  <si>
    <t>CFEL001062-4343468 - MANIFOLD UPPER PART HALF SHELL</t>
  </si>
  <si>
    <t>FV10230C</t>
  </si>
  <si>
    <t>CFEL001063-4343470 - MANIFOLD LOWER PART HALF SHELL</t>
  </si>
  <si>
    <t>PU10019B</t>
  </si>
  <si>
    <t>CFEL001064-11.47.008.754.002 - FLANGE DE SAIDA (ESTAMPADO)</t>
  </si>
  <si>
    <t>PU10019B1</t>
  </si>
  <si>
    <t>CFEL001064-11.47.008.754.002 - FLANGE DE SAIDA (ESTAMPADO) - CONSUMO</t>
  </si>
  <si>
    <t>TN10020B</t>
  </si>
  <si>
    <t>CFEL001068-TIRA DE ACO INOX AISI 441 2,5 ± 0,10 X 173 ± 0,4 MM X 1300 ± 5 MM P/82090921</t>
  </si>
  <si>
    <t>VO10073B</t>
  </si>
  <si>
    <t>CFEL001060-24045626 - BRACKET MUFFLER</t>
  </si>
  <si>
    <t>VO10077B</t>
  </si>
  <si>
    <t>CFEL001066-78813914 - ROOF COOLER TANK CAB (ESTAMPADO)</t>
  </si>
  <si>
    <t>VO10078B</t>
  </si>
  <si>
    <t>CFEL001067-78813918 - BRACKET REINFORCEMENT CAB (ESTAMPADO)</t>
  </si>
  <si>
    <t>MR10011B1</t>
  </si>
  <si>
    <t>CFEL001075-5QD.253.463.F - SUPORTE WDG ESTAMPADO</t>
  </si>
  <si>
    <t>VO10079B1-1-1</t>
  </si>
  <si>
    <t>CFEL001076-24512449-24512449 - BRACKET P/ 24484490-24484490</t>
  </si>
  <si>
    <t>VO10013B</t>
  </si>
  <si>
    <t>CFSB000314-20789328 - BRACKET</t>
  </si>
  <si>
    <t>TN10021C</t>
  </si>
  <si>
    <t>CFSB000326-CAPA INTERMEDIARIA C/ 2 SHIELD</t>
  </si>
  <si>
    <t>TN10021D</t>
  </si>
  <si>
    <t>CFSB000327-CAPA INTERMEDIARIA C/ 1 SHIELD</t>
  </si>
  <si>
    <t>VO10030B</t>
  </si>
  <si>
    <t>CFSB000323-21695198 - PLATE ASSY</t>
  </si>
  <si>
    <t>VO10045B</t>
  </si>
  <si>
    <t>CFSB000362-82835067 - BRACKET, WATER RESERVOIR - SOLDADO</t>
  </si>
  <si>
    <t>VO10053B</t>
  </si>
  <si>
    <t>CFSB000368-21563761 - STABILIZER BAR - PINTADO</t>
  </si>
  <si>
    <t>VO10054B</t>
  </si>
  <si>
    <t>CFSB000369-21563764 - STABILIZER BAR - PINTADO</t>
  </si>
  <si>
    <t>BS10015C</t>
  </si>
  <si>
    <t>CFSB000374-9391.083.209 - TAMPA ZINCADA P/ F006.U20.176 / .173</t>
  </si>
  <si>
    <t>BR10052B</t>
  </si>
  <si>
    <t>CFSB000423-C80622-104 - FRONT RH - CRAVADO</t>
  </si>
  <si>
    <t>BR10053B</t>
  </si>
  <si>
    <t>CFSB000424-C80623-104 - FRONT LH - CRAVADO</t>
  </si>
  <si>
    <t>BS10068B</t>
  </si>
  <si>
    <t>CFSB000528-9541082281 - RESERVATORIO BRASADO E FOSFATIZADO</t>
  </si>
  <si>
    <t>VO10061E</t>
  </si>
  <si>
    <t>CFSB000550-24083036-21852820 - BRACKET P/ 24064791-224064798-24064793-24484490 - PINTADO</t>
  </si>
  <si>
    <t>VO10062B</t>
  </si>
  <si>
    <t>CFSB000551-21954589 - BRACKET P/ 24064798 - PINTADO</t>
  </si>
  <si>
    <t>VO10063B1-2</t>
  </si>
  <si>
    <t>CFSB000558-24083041 - BRACKET P/ 24083038 - PORCAS SOLDADAS</t>
  </si>
  <si>
    <t>VO10074B</t>
  </si>
  <si>
    <t>CFSB000553-24738366 - BRACKET P/ 24736195-24738381 - PINTADO</t>
  </si>
  <si>
    <t>0539</t>
  </si>
  <si>
    <t>VO10068B</t>
  </si>
  <si>
    <t>CFSB000560-23841380 - BRACKET UPPER RIGHT P/ 23841378 - SOLDADO</t>
  </si>
  <si>
    <t>VO10069B</t>
  </si>
  <si>
    <t>CFSB000561-23841383 - BRACKET LOWER RIGHT P/ 23841381 - SOLDADO</t>
  </si>
  <si>
    <t>VO10070B</t>
  </si>
  <si>
    <t>CFSB000562-23841386 - BRACKET LOWER LEFT P/ 23841384 - SOLDADO</t>
  </si>
  <si>
    <t>MR10011B</t>
  </si>
  <si>
    <t>CFSB000571-5QD.253.461.F - SUPORTE WDG COM CORDAO DE SOLDA</t>
  </si>
  <si>
    <t>VO10076B</t>
  </si>
  <si>
    <t>CFSB000570-24739123 - BRACKET P/24736213 - PINTADO</t>
  </si>
  <si>
    <t>VO10079B</t>
  </si>
  <si>
    <t>CFSB000575-24512453 - BRACKET P/24484490 - PINTADO</t>
  </si>
  <si>
    <t>CN10002A</t>
  </si>
  <si>
    <t>CNH000002-47600200 - SUPPORT, CHAFF PAN, REAR</t>
  </si>
  <si>
    <t>CN10003A</t>
  </si>
  <si>
    <t>CNH000003-47761377 - DEFLECTOR, STRAW SPREADER - FRONT</t>
  </si>
  <si>
    <t>CN10004A</t>
  </si>
  <si>
    <t>CNH000004-47761375 - DEFLECTOR, STRAW SPREADER - FRONT</t>
  </si>
  <si>
    <t>CN10005A</t>
  </si>
  <si>
    <t>CNH000005-47836795 - SUPPORT FRONT BEARING</t>
  </si>
  <si>
    <t>CT10013A</t>
  </si>
  <si>
    <t>CON000013-20.5600-0029.2-95 - CARCACA CPL 9 (SEM PINTURA)</t>
  </si>
  <si>
    <t>CT10028A</t>
  </si>
  <si>
    <t>CON000028-20.5300-2059.1 - CABLE GUIDE LH - ZINCADO</t>
  </si>
  <si>
    <t>CT10029A</t>
  </si>
  <si>
    <t>CON000029-20.5300-2060.1 - CABLE GUIDE RH - ZINCADO</t>
  </si>
  <si>
    <t>CT10030A</t>
  </si>
  <si>
    <t>CON000030-20.5320-8248.1 - PARKING BRAKE LEVER RH - ZINCADO</t>
  </si>
  <si>
    <t>CT10032A</t>
  </si>
  <si>
    <t>CON000032-20.5320-7894.1 - BRAKE SHOE TABLE TRAIL</t>
  </si>
  <si>
    <t>CT10032B</t>
  </si>
  <si>
    <t>CON000032-20.5320-7894.1 - BRAKE SHOE TABLE TRAIL-CONSUMO</t>
  </si>
  <si>
    <t>CT10033A</t>
  </si>
  <si>
    <t>CON000033-20.5320-7923.1 - BRAKE SHOE TABLE LEAD</t>
  </si>
  <si>
    <t>CT10033B</t>
  </si>
  <si>
    <t>CON000033-20.5320-7923.1 - BRAKE SHOE TABLE LEAD-CONSUMO</t>
  </si>
  <si>
    <t>PU10020B</t>
  </si>
  <si>
    <t>FLANGE DE ENTRADA ESTAMPADA-CONSUMO</t>
  </si>
  <si>
    <t>PU10021B</t>
  </si>
  <si>
    <t>FLANGE DE SAIDA FRONT</t>
  </si>
  <si>
    <t>PU10021B1</t>
  </si>
  <si>
    <t>FLANGE DE SAIDA FRONT ESTAMPADO (CONSUMO)</t>
  </si>
  <si>
    <t>PU10022B</t>
  </si>
  <si>
    <t>FLANGE DE SAIDA FRONT 740B ESTAMPADO (CONSUMO)</t>
  </si>
  <si>
    <t>PU10023B</t>
  </si>
  <si>
    <t>FLANGE DE ENTRADA REAR 740B</t>
  </si>
  <si>
    <t>PU10023B1</t>
  </si>
  <si>
    <t>FLANGE DE ENTRADA REAR 740B ESTAMPADO (CONSUMO)</t>
  </si>
  <si>
    <t>HW10104A</t>
  </si>
  <si>
    <t>HWS000104-65561-BX000 - BRKT RR SEAT BELT ANCH LWR RH</t>
  </si>
  <si>
    <t>HW10121A</t>
  </si>
  <si>
    <t>HWS000121-65785-2H000 - BRKT BRAKE HOSE RR LH</t>
  </si>
  <si>
    <t>MDAC000032</t>
  </si>
  <si>
    <t>MPAC00032-ROLO ACO SAE-1008 1,06 ±0,08 X 108,5 ±0,30 MM (ENGRENAGEM PARAFUSO)</t>
  </si>
  <si>
    <t>MP</t>
  </si>
  <si>
    <t>MDAC000285</t>
  </si>
  <si>
    <t>MPAC00285-ROLO ACO ZC NBR 7008 MI 0,80 X 118 MM - SUPORTE USINA</t>
  </si>
  <si>
    <t>MDAC000294</t>
  </si>
  <si>
    <t>MPAC00294-ROLO ACO NBR-5915 EM 1,20 +/- 0,10 X 67 - 0,3MM (PRES PRAT)</t>
  </si>
  <si>
    <t>MDAC000425</t>
  </si>
  <si>
    <t>MPAC00425-004316100 - ROLO ACO NBR 605 0,75 X 500 MM P/ W10161559</t>
  </si>
  <si>
    <t>MT</t>
  </si>
  <si>
    <t>MDAC000460</t>
  </si>
  <si>
    <t>MPAC00460-326016344 - ROLO ACO NBR 7008 ZC 0,50 X 105 MM</t>
  </si>
  <si>
    <t>MDAI000523</t>
  </si>
  <si>
    <t>MPAC00523-82091657 - BLANK ACO INOX P201F 3,0 X 232 X 270 MM P/ 82090891</t>
  </si>
  <si>
    <t>MDAI000524</t>
  </si>
  <si>
    <t>MPAC00524-82091653 - BLANK ACO INOX P201F 3,0 X 294 X 627 MM P/ 82090892</t>
  </si>
  <si>
    <t>MDAI000525</t>
  </si>
  <si>
    <t>MPAC00525-82091654 - BLANK ACO INOX P201F 3,0 X 128 X 560 MM P/ 82090893</t>
  </si>
  <si>
    <t>MDAI000526</t>
  </si>
  <si>
    <t>MPAC00526-82091662 - BLANK ACO INOX P201F 3,0 X 146 X 215 MM P/ 82090894</t>
  </si>
  <si>
    <t>MDPO000529</t>
  </si>
  <si>
    <t>MPAC00529-PORCA QUADRADA 67641100 DIN 928 H8 CH17 6G ROSCA M10 X 1,5 P/21695198</t>
  </si>
  <si>
    <t>MDAI000530</t>
  </si>
  <si>
    <t>MPAC00530-82091664 - BLANK ACO INOX P201F 3,0 X 105 X 159 MM P/ 82090898 / 99</t>
  </si>
  <si>
    <t>MDAI000548</t>
  </si>
  <si>
    <t>MPAC00548-82091612 - ROLO ACO INOX AISI 441 1,5 ± 0,08 X 124 ± 0,13 MM P/ 82090733</t>
  </si>
  <si>
    <t>MDAI000549</t>
  </si>
  <si>
    <t>MPAC00549-82091626 - ROLO ACO INOX AISI 441 2,0 ± 0,1 X 70 ± 0,13 MM P/ 82090920</t>
  </si>
  <si>
    <t>MDAI000550</t>
  </si>
  <si>
    <t>MPAC00550-82091613 - ROLO ACO INOX AISI 441 2,5 ± 0,10 X 173 ± 0,4 MM P/ 82090921</t>
  </si>
  <si>
    <t>MDAI000553</t>
  </si>
  <si>
    <t>MPAC00553-82091202 - SHIELD</t>
  </si>
  <si>
    <t>MDAI000554</t>
  </si>
  <si>
    <t>MPAC00554-82091203 - SHIELD</t>
  </si>
  <si>
    <t>MDAI000578</t>
  </si>
  <si>
    <t>MPAC00578-82091625 - ROLO ACO INOX AISI 441 2,0 X 120 MM P/ 82090911</t>
  </si>
  <si>
    <t>MDAI000579</t>
  </si>
  <si>
    <t>MPAC00579-82091673 - BLANK ACO INOX AISI 441 3,0 X 130 X 186 MM P/ 82090912</t>
  </si>
  <si>
    <t>MDAC000581</t>
  </si>
  <si>
    <t>MPAC00581-ROLO ACO LNE 38 3,0 ± 0,25 X 120 ± 0,5 MM P/ REFORCO CINTA</t>
  </si>
  <si>
    <t>MDAC000583</t>
  </si>
  <si>
    <t>MPAC00583-BLANK ACO LNE 38 3,0 ± 0,25 X 50 ± 0,5 X 653 ± 1,0 MM P/ CINTA</t>
  </si>
  <si>
    <t>MDAI000586</t>
  </si>
  <si>
    <t>MPAC00586-82091624 - ROLO ACO INOX AISI 441 2,0 X 325 MM P/ 82090756</t>
  </si>
  <si>
    <t>MDPO000590</t>
  </si>
  <si>
    <t>MPAC00590-PORCA M10 SEXT. AUTOTRAVANTE C/ NYLON CLASSE 8</t>
  </si>
  <si>
    <t>MDAI000591</t>
  </si>
  <si>
    <t>MPAC00591-82091627 - ROLO ACO INOX AISI 441 1,5 ± 0,08 X 25 ± 0,13 MM P/ 82090905</t>
  </si>
  <si>
    <t>MDPO000593</t>
  </si>
  <si>
    <t>MPAC00593-PORCA QUADRADA INOX DIN 928 A2 ROSCA M8 X 1,25 6H P/ 3731528</t>
  </si>
  <si>
    <t>MDPO000594</t>
  </si>
  <si>
    <t>MPAC00594-PORCA QUADRADA INOX DIN 928 A2 ROSCA M10 X 1,50 6H P/ SOLDA PROJECAO</t>
  </si>
  <si>
    <t>MDAC000596</t>
  </si>
  <si>
    <t>MPAC00596-BLANK ACO NBR 6655 LN 24 3,0 ± 0,25 X 161,0 ± 0,5 X 2000 MM</t>
  </si>
  <si>
    <t>MDAC000598</t>
  </si>
  <si>
    <t>MPAC00598-CHAPA ACO NBR 5915-EEP GRAU 1 1,90 ± 0,13 X 1200 +10 -0 X 2000 +10 -0 MM</t>
  </si>
  <si>
    <t>MDAC000600</t>
  </si>
  <si>
    <t>MPAC00600-CHAPA ACO NBR 5915-EP 1,90 X 1200 X 2000 MM</t>
  </si>
  <si>
    <t>MDAC000603</t>
  </si>
  <si>
    <t>MPAC00603-CHAPA ACO NBR 6655 LN 24 3,0 ± 0,25 X 1200 +10 -0 X 2000 +10 -0 MM</t>
  </si>
  <si>
    <t>MDPA000605</t>
  </si>
  <si>
    <t>MPAC00605-PARAF. SOLDA M10 X 50 PASSO 1,5 6E CLASSE 8.8 PN 975857</t>
  </si>
  <si>
    <t>MDAC000607</t>
  </si>
  <si>
    <t>MPAC00607-BLANK ACO NBR 5915-EEP GRAU 1 1,2 ± 0,13 X 160 ± 0,5 X 910 ± 1,0 MM</t>
  </si>
  <si>
    <t>MDAC000608</t>
  </si>
  <si>
    <t>MPAC00608-BLANK ACO NBR 7008 ZEE GRAU 2 Z100 ST OL MI 1,55 ± 0,13 X 116 ± 0,5 X 127 ± 0,5 MM</t>
  </si>
  <si>
    <t>MDAC000618</t>
  </si>
  <si>
    <t>MPAC00618-BLANK ACO NBR 5915-EEP GRAU 1 1,06 ± 0,10 X 220 ± 0,5 X 300 ± 0,5 MM</t>
  </si>
  <si>
    <t>MDAC000621</t>
  </si>
  <si>
    <t>MPAC00621-BLANK ACO NBR 6655 LN 24 8,0 +0,4 -0,5 X 50 +0 -2 X 1200 ±1,0 MM</t>
  </si>
  <si>
    <t>MDPA000623</t>
  </si>
  <si>
    <t>MPAC00623-PARAFUSO SOLDA PROJ. M8 X 40 X PASSO 1,25 MM PN963148</t>
  </si>
  <si>
    <t>MDPA000627</t>
  </si>
  <si>
    <t>MPAC00627-PARAFUSO FLANGEADO CABECA SEXTAVADA M10 X 55 X PASSO 1,5 MM 6E PN 994208</t>
  </si>
  <si>
    <t>MDAC000635</t>
  </si>
  <si>
    <t>MPAC00635-TIRA ACO NBR 6656 LNE 38 6,0 ± 0,25 X 132,5 ± 0,5 X 2000 + 10 - 0 MM</t>
  </si>
  <si>
    <t>MDAI000640</t>
  </si>
  <si>
    <t>MPAC00640-82092304 - ROLO ACO INOX AISI 409 2,0 X 192 ± 0,5 MM P/ CONE DE SAIDA</t>
  </si>
  <si>
    <t>MDAI000641</t>
  </si>
  <si>
    <t>MPAC00641-82091621 - ROLO ACO INOX AISI 441 1,5 ± 0,08 X 320 ± 0,4 MM P/ C330006/7</t>
  </si>
  <si>
    <t>MDMI000648</t>
  </si>
  <si>
    <t>MPAC00648-82092355 - MANTA ISOLANTE - J040036 - MAIOR</t>
  </si>
  <si>
    <t>MDMI000649</t>
  </si>
  <si>
    <t>MPAC00649-82092356 - MANTA ISOLANTE - J040037 - MENOR</t>
  </si>
  <si>
    <t>MDAI000650</t>
  </si>
  <si>
    <t>MPAC00650-82092312 - ROLO ACO INOX AISI 441 1,2 X 54 MM P/ 82092118</t>
  </si>
  <si>
    <t>MDAI000651</t>
  </si>
  <si>
    <t>MPAC00651-82092311 - ROLO ACO INOX AISI 441 1,2 X 425 ± 0,4 MM P/ C050030</t>
  </si>
  <si>
    <t>MDAI000652</t>
  </si>
  <si>
    <t>MPAC00652-82091628 - ROLO ACO INOX AISI 441 0,7 X 389,5 ± 0,4 MM P/ C050029</t>
  </si>
  <si>
    <t>MDAI000664</t>
  </si>
  <si>
    <t>MPAC00664-82092322 - ROLO ACO INOX AISI 409 2,5 ± 0,08 X 137 ± 0,25 MM P/ SUPORTE 82092119</t>
  </si>
  <si>
    <t>MDAI000665</t>
  </si>
  <si>
    <t>MPAC00665-BLANK ACO INOX AISI 304 C/ PELICULA 1,5±0,12 X267±0,5 X 279 ±0,5 MM</t>
  </si>
  <si>
    <t>MDAI000685</t>
  </si>
  <si>
    <t>MPAC00685-ROLO ACO INOX AISI 409 3,0 -0,20 +0 MM X 80 -0 +0,25MM P/ BRACKET 1007910XBR</t>
  </si>
  <si>
    <t>MDPO000686</t>
  </si>
  <si>
    <t>MPAC00686-11 098 200 REV. 2 - PORCA SEXT. FLANGEADA M8 X 1,25 - SOLDA PROJECAO - ( S/ NYCOTE)</t>
  </si>
  <si>
    <t>MDAI000688</t>
  </si>
  <si>
    <t>MPAC00688-ROLO ACO INOX AISI 409 1,0 -0,07 +0 MM X 30 -0 +0,13 P/ E4082918/ 1007908XBR/ 1179639XBR/ 1245217XBR</t>
  </si>
  <si>
    <t>MDAC000700</t>
  </si>
  <si>
    <t>MPAC00700-W10269878 - ROLO ACO NBR 7008 ZC 0,35 X 495 MM P/ W10251228 - W10399933</t>
  </si>
  <si>
    <t>MDAI000702</t>
  </si>
  <si>
    <t>MPAC00702-ROLO ACO INOX AISI 409 3,0 +0 -0,20 MM X 74,0 +0,25 -0 MM P/ BRACKET 1245217XBR</t>
  </si>
  <si>
    <t>MDAI000708</t>
  </si>
  <si>
    <t>MPAC00708-82165408 - TIRA DE ACO INOX P201F 3,0 X 110 X 2000 MM P/ 82090889</t>
  </si>
  <si>
    <t>MDAI000711</t>
  </si>
  <si>
    <t>MPAC00711-ROLO ACO INOX AISI 441 2,5 -0,16 +0 MM X 75 -0 +0,2 MM P/ BELLY BAND 1007908XBR</t>
  </si>
  <si>
    <t>MDAI000716</t>
  </si>
  <si>
    <t>MPAC00716-82112529 - ROLO ACO INOX AISI 441 0,7 ± 0,05 X 248 ± 0,25 MM P/ C050026</t>
  </si>
  <si>
    <t>MDAI000717</t>
  </si>
  <si>
    <t>MPAC00717-82112528 - ROLO ACO INOX AISI 441 0,7 ± 0,05 X 471 ± 0,4 MM P/ 82090722</t>
  </si>
  <si>
    <t>MDAI000718</t>
  </si>
  <si>
    <t>MPAC00718-82112634 - BLANK ACO INOX AISI 441 2,0 ±0,14 X 130 +0,13 -0 X 183,3 ±1,0 MM P/ 82090914</t>
  </si>
  <si>
    <t>MDPA000729</t>
  </si>
  <si>
    <t>MPAC00729-20.5600-9312.1 - R1 - PARAFUSO M8 X 44 P/ CRAVAR 20.5600-0040.2</t>
  </si>
  <si>
    <t>MDPA000732</t>
  </si>
  <si>
    <t>MPAC00732-20.5600-9002.1 - R4 - PARAFUSO M8 X 28.5 +0 -0,05 P/ 20.5600-0029.2/ 41.2/ 57.2/ 70.2/ 79.2/ 84.2</t>
  </si>
  <si>
    <t>MPAC00736-ROLO DE ACO NBR 5915 EEP - GRAU 2 1,5 ±0,1 X 580 ± 0,5 MM P/ 20.5600-0084.1</t>
  </si>
  <si>
    <t>MPAC00737-ROLO DE ACO NBR 5906 EM 4,0 +0 -0,3 X 155 ± 0,5 MM P/ 20.5600-6209.1</t>
  </si>
  <si>
    <t>MDAI000746</t>
  </si>
  <si>
    <t>MPAC00746-82164123 - BLANK DE ACO INOX AISI 441 196 X 130 X 2,0 MM P/ 82142647</t>
  </si>
  <si>
    <t>MDAC000775</t>
  </si>
  <si>
    <t>MPAC00775-C17557-000 - ROLO DE ACO NBR 5915 EM - 1,2 X 580MM P/ C09089 - C09088 - C09091-C09090</t>
  </si>
  <si>
    <t>MDAC000777</t>
  </si>
  <si>
    <t>MPAC00777-C17558-000 - ROLO DE ACO NBR 5915 EM - 1,2 X 485MM P/ C09093-096 - C09092-096</t>
  </si>
  <si>
    <t>MDAI000790</t>
  </si>
  <si>
    <t>MPAC00790-82231570 - ROLO DE ACO INOX 409 - 1,5 ± 0,08 X 352 ± 0,4 MM - P/ 82168343 - 82168347 - 82275219</t>
  </si>
  <si>
    <t>MPAC00798-688789 - ROLO DE ACO INOX AISI 409 4,0 +/- 0,19 X 350 - 0 + 2,0 MM P/ 82170689</t>
  </si>
  <si>
    <t>MPAC00799-688790 - ROLO DE ACO INOX AISI 409 4,0 +/- 0,19 X 414 - 0 + 2,0 MM P/ 82170690</t>
  </si>
  <si>
    <t>MDAI000800</t>
  </si>
  <si>
    <t>MPAC00800-688841 - ROLO DE ACO INOX AISI 441 1,2 +/- 0,08 X 370,5 +/- 1,0 MM P/ 82170705 / 82170716</t>
  </si>
  <si>
    <t>MDPA000807</t>
  </si>
  <si>
    <t>MPAC00807-PARAFUSO SEXTAVADO M10 X 1,5 X 35 DIN 933 10.9</t>
  </si>
  <si>
    <t>MDPO000815</t>
  </si>
  <si>
    <t>MPAC00815-PC M8X1.25 P/21630927-82835067-84089115-23169359/890106-24002840/45623/83036-28-41/23841377-80-83-86</t>
  </si>
  <si>
    <t>MDAC000818</t>
  </si>
  <si>
    <t>MPAC00818-326066017 - ROLO DE ACO TFF QCV 0,6 X 200MM P/ W10643685</t>
  </si>
  <si>
    <t>MDAC000845</t>
  </si>
  <si>
    <t>MPAC00845-ROLO DE ACO NBR 5915 EEP - GRAU 1 - 1,0 ± 0,07 X 647,5 ± 0,5 MM P/ FRONT 10POL</t>
  </si>
  <si>
    <t>MDAC000846</t>
  </si>
  <si>
    <t>MPAC00846-ROLO DE ACO NBR 5915 EEP - GRAU 3 - 0,9 ± 0,07 X 591 ± 0,5 MM P/ REAR 9POL</t>
  </si>
  <si>
    <t>MDAC000850</t>
  </si>
  <si>
    <t>MPAC00850-ROLO DE ACO NBR 7008 ZEE GRAU 1 Z275 1,95 ±0,07 X 102 ±0,5 MM P/CANTONEIRA F006.S10.086-F006.U10.195</t>
  </si>
  <si>
    <t>MDAC000851</t>
  </si>
  <si>
    <t>MPAC00851-ROLO DE ACO NBR 7008 ZEE GRAU 3 Z275 - 1,95 ± 0,07 X 195 ± 0,5 MM P/ F006.U10.195</t>
  </si>
  <si>
    <t>MDAC000853</t>
  </si>
  <si>
    <t>MPAC00853-BLANK DE ACO NBR 7008 - ZEE GRAU 1 1,55 ± 0,15 X 396 ±1,0 X 337 ±1,0 MM P/ 84180517</t>
  </si>
  <si>
    <t>MDPA000869</t>
  </si>
  <si>
    <t>MPAC00869-PARAFUSO M8 X 1,25 (6G) P/ 1554125X - 1562066X - MQB</t>
  </si>
  <si>
    <t>MDAI000872</t>
  </si>
  <si>
    <t>MPAC00872-ROLO DE ACO INOX 409 0,8 X 235 MM P/ 1697731X - 1697732X</t>
  </si>
  <si>
    <t>MPAC00879-ROLO DE ACO NBR 5915 EEP - GRAU 2 1,2 +0,1 -0,05 X 550 ± 0,5 MM P/ 20.5600-0040.1</t>
  </si>
  <si>
    <t>MDAC000882</t>
  </si>
  <si>
    <t>MPAC00882-TIRA DE ACO NBR 6656LNE 50 - 6,0±0,30 X 335±0,50 X 2000 MM (D.O.) P/21563761 - 21563764</t>
  </si>
  <si>
    <t>MDPC000883</t>
  </si>
  <si>
    <t>MPAC00883-1629158 - BUCHA ZINCADA P/ 20728193</t>
  </si>
  <si>
    <t>MDPC000884</t>
  </si>
  <si>
    <t>MPAC00884-1629159 - BUCHA ZINCADA P/ 20728194</t>
  </si>
  <si>
    <t>MDPC000885</t>
  </si>
  <si>
    <t>MPAC00885-20550225 - BUCHA ZINCADA P/ 21563761</t>
  </si>
  <si>
    <t>MDPC000886</t>
  </si>
  <si>
    <t>MPAC00886-20550227 - BUCHA ZINCADA P/ 21563764</t>
  </si>
  <si>
    <t>MDAI000889</t>
  </si>
  <si>
    <t>MPAC00889-ROLO DE ACO INOX MATERIAL INOX 409 - 4,00 ±0,19 X 192 -0/+1,0 MM P/ 1832253X</t>
  </si>
  <si>
    <t>MDAI000895</t>
  </si>
  <si>
    <t>MPAC00895-ROLO DE ACO INOX 304 1,00 X 25,00 PARA O ITEM 2, 3, 4, 5, 6, 7 P/ E4078050</t>
  </si>
  <si>
    <t>MPAC00896-ROLO DE ACO INOX 409 1,00 X 352 MM P/ 82041349 - 82041350</t>
  </si>
  <si>
    <t>MDAI000897</t>
  </si>
  <si>
    <t>MPAC00897-TUBO INOX 304 Ø3POL X 2,00 X 6000 MM PARA O ITEM 1 P/ E4078050</t>
  </si>
  <si>
    <t>MPAC00902-82339301 - ROLO DE ACO INOX 304 - 1,20±0,08 X 342±0,5 MM P/82015246 - 82015248 - 82034472- 82113803</t>
  </si>
  <si>
    <t>MDAI000905</t>
  </si>
  <si>
    <t>MPAC00905-ROLO DE ACO INOX409 - 1,5 X 552 MM P/ 1427079X - 1427094X</t>
  </si>
  <si>
    <t>MDAI000906</t>
  </si>
  <si>
    <t>MPAC00906-452769 - ROLO DE ACO INOX 441 - 2,0 X 565 MM P/ 1427082X - 1427096X</t>
  </si>
  <si>
    <t>MDAI000910</t>
  </si>
  <si>
    <t>MPAC00910-ROLO DE ACO INOX 304L - 1,5 X 552,0 MM P/ E4077327 - E4077324</t>
  </si>
  <si>
    <t>MDAC000915</t>
  </si>
  <si>
    <t>MPAC00915-W10656916 - ROLO DE ACO ZC,Z85 - 1,25 X 630MM P/ W10686078</t>
  </si>
  <si>
    <t>MDAC000919</t>
  </si>
  <si>
    <t>MPAC00919-ROLO ACO NBR 7008 ZE Z275 2,3 ± 0,1 X 191 +0,6 MM P/ F006.WM1.37D</t>
  </si>
  <si>
    <t>MDAC000921</t>
  </si>
  <si>
    <t>MPAC00921-ROLO ACO NBR 5915 EP 2,3 ± 0,05 X 191 ± 0,30 MM P/ F006.U20.175 / 174</t>
  </si>
  <si>
    <t>MDAC000922</t>
  </si>
  <si>
    <t>MPAC00922-ROLO ACO NBR 7008 ZEE Z275 1,95 ± 0,10 X 219,5 +0,8 MM P/ 9131.451.823</t>
  </si>
  <si>
    <t>MDAC000923</t>
  </si>
  <si>
    <t>MPAC00923-ROLO ACO NBR 7008 ZEE Z275 1,95 ± 0,1 X 234 +0,8 MM P/ 9131.451.822</t>
  </si>
  <si>
    <t>MDAC000925</t>
  </si>
  <si>
    <t>MPAC00925-ROLO ACO NBR 5915 EEP G2 0,90 +/- 0,05 X 115 +0,5 MM P/ F006.K10.107/108</t>
  </si>
  <si>
    <t>MDAC000926</t>
  </si>
  <si>
    <t>MPAC00926-ROLO ACO RRELA 3,20 +/- 0,10 X 169+0,8 MM NBR 5007 G3 L390 65 A 70 HRB P/ F000.TE1.99U</t>
  </si>
  <si>
    <t>MDAC000927</t>
  </si>
  <si>
    <t>MPAC00927-ROLO DE ACO SAE 1006 2,5 ±0,15 X 15 +0,6 MM P/ F000.TE1.82E</t>
  </si>
  <si>
    <t>MDAC000928</t>
  </si>
  <si>
    <t>MPAC00928-ROLO ACO NBR 5915 EM 1,5 ±0,1 X 138 +0,6 MM P/ F000.TE1.97U</t>
  </si>
  <si>
    <t>MDAC000929</t>
  </si>
  <si>
    <t>MPAC00929-ROLO ACO NBR 5915 EEP 1,5 ± 0,07 X 100 +0,6 MM P/ F000.TE1.97T</t>
  </si>
  <si>
    <t>MDPC000930</t>
  </si>
  <si>
    <t>MPAC00930-F000.TE1.99W - CONJUNTO CONECTOR HIDRAULICO</t>
  </si>
  <si>
    <t>MDAI000935</t>
  </si>
  <si>
    <t>MPAC00935-ROLO DE ACO INOX 409 2,0 ± 0,10 X 142 ± 0,20 MM P/ 1795910X</t>
  </si>
  <si>
    <t>MDAC000939</t>
  </si>
  <si>
    <t>MPAC00939-ROLO ACO SAE 1006 2,0 ±0,12 X 30 +0,8 MM P/ F000.ZS4.000 - F000.ZS4.001</t>
  </si>
  <si>
    <t>MDAC000945</t>
  </si>
  <si>
    <t>MPAC00945-ROLO NBR7008 ZE Z275 2,4±0,1 X 241±0,1 P/F006.U10.117/.167/.183/.147/.164/.171/.176/.179/.192/.150</t>
  </si>
  <si>
    <t>MDPA000955</t>
  </si>
  <si>
    <t>MPAC00955-F006.N10.052 - PARAFUSO SEXTAVADO M6 X 16 P/ F006.U10.167 - F006.U10.176 - F006.U10.171</t>
  </si>
  <si>
    <t>MPAC00973-ROLO DE ACO INOX AISI 309 1,2 - 0,08 + 0 X 397 -0 + 0,50 MM P/ 1458068X (SOLDADO 1458070X) - MQB</t>
  </si>
  <si>
    <t>MDAI000974</t>
  </si>
  <si>
    <t>MPAC00974-ROLO DE ACO INOX AISI 321 2,0 - 0,12 + 0 X 457 -0 + 0,50 MM P/ 1458069X / 3878733 / 3878732</t>
  </si>
  <si>
    <t>MDAI000975</t>
  </si>
  <si>
    <t>MPAC00975-ROLO DE ACO INOX AISI 309 1,2 - 0,08 + 0 X 383 -0 + 0,50 MM P/ 1458071X (SOLDADO 1458073X) - MQB</t>
  </si>
  <si>
    <t>MPAC00976-ROLO DE ACO INOX AISI 321 2,0 - 0,12 + 0 X 417 -0 + 0,50 MM P/ 1458072X (SOLDADO 1458073X) - MQB</t>
  </si>
  <si>
    <t>MDAI000977</t>
  </si>
  <si>
    <t>MPAC00977-ROLO DE ACO INOX AISI 441 1,2 - 0,08 + 0 X 419 -0 + 0,50 MM P/ 1858392X (SOLDADO 1858394X) - MQB</t>
  </si>
  <si>
    <t>MDAI000978</t>
  </si>
  <si>
    <t>MPAC00978-ROLO DE ACO INOX AISI 441 2,0 - 0,12 + 0 X 441 -0 + 0,50 MM P/ 1858393X (SOLDADO 1858394X) - MQB</t>
  </si>
  <si>
    <t>MDAI000981</t>
  </si>
  <si>
    <t>MPAC00981-ROLO DE ACO INOX AISI 441 1,50 ±0,08 X 500 -0+0,50 MM P/ 1989397X</t>
  </si>
  <si>
    <t>MDAI000982</t>
  </si>
  <si>
    <t>MPAC00982-82327422 - ROLO ACO INOX AISI 439 1,5 ±0,08 X 310,0 ±0,25 MM P/ 82090759</t>
  </si>
  <si>
    <t>MDAI000983</t>
  </si>
  <si>
    <t>MPAC00983-82327408 - BLANK ACO INOX AISI 439 1,5 X 236,6 X 593,3 MM P/ 82090714</t>
  </si>
  <si>
    <t>MDPC000985</t>
  </si>
  <si>
    <t>MPAC00985-F000.TE1.04Q - CPA PROTETORA ROV</t>
  </si>
  <si>
    <t>MDAC000987</t>
  </si>
  <si>
    <t>MPAC00987-W10656899 - ROLO DE ACO TFF QCV 0,45X498MM P/ W10446313-W11211049-W11444580-W11467272/73</t>
  </si>
  <si>
    <t>MDAI000988</t>
  </si>
  <si>
    <t>MPAC00988-82327421 - ROLO ACO INOX AISI 439 1,5 ±0,08 X 330,0 ±0,25 MM P/ 82090758</t>
  </si>
  <si>
    <t>MDAI000989</t>
  </si>
  <si>
    <t>MPAC00989-82327386 - BLANK ACO INOX AISI 439 1,5 X 236,6 X 774 MM P/ 82090712</t>
  </si>
  <si>
    <t>MDAI000992</t>
  </si>
  <si>
    <t>MPAC00992-ROLO DE ACO INOX AISI 441 3,0 ±0,13 X 106 -0 +0,25 MM P/ 1643865X (MQB)</t>
  </si>
  <si>
    <t>MDAI001004</t>
  </si>
  <si>
    <t>MPAC01004-ROLO DE ACO INOX AISI 409 1,2 ± 0,08 X 175 ± 0,13 MM P/ 1012784XBR / 3140195100</t>
  </si>
  <si>
    <t>MPAC01006-ROLO DE ACO INOX AISI 441 1,8 ±0,08 X 349 -0 +0,40 MM P/ 82092214 - 82092215 - VENDA</t>
  </si>
  <si>
    <t>MPAC01007-ROLO DE ACO INOX AISI 441 2,1 -0,16 +0 X 492 MM P/ CONE 82092098 (TRIZAG)</t>
  </si>
  <si>
    <t>MDAC001014</t>
  </si>
  <si>
    <t>MPAC01014-W10885794 - ROLO DE ACO ZINCADO NBR 7008 ZC 0,60 X 300 MM P/ W10842555</t>
  </si>
  <si>
    <t>MDAC001017</t>
  </si>
  <si>
    <t>MPAC01017-C89902-000 - ROLO DE ACO NBR7008 ZEE ZE180 G1 1 -0,1/+0 X 641 -0,5/+0 MM P/ C80622/23 - E43260/61</t>
  </si>
  <si>
    <t>MDPA001018</t>
  </si>
  <si>
    <t>MPAC01018-977847-100 - PARAFUSO M6 P/C80622 - C80623 - C80624 - C80625 - C80634 - C80634</t>
  </si>
  <si>
    <t>MDAC001019</t>
  </si>
  <si>
    <t>MPAC01019-C89903-000 - ROLO DE ACO NBR 7008 ZEE ZE180 G1 1,0 ±0,055 X 572 -0+0,5 MM P/ C80624-103 - C80625-103</t>
  </si>
  <si>
    <t>MDAC001020</t>
  </si>
  <si>
    <t>MPAC01020-ROLO DE ACO SAE 1070/1090 0,50 +-0,03 X 40,00 MM P/ TAMPA RESERVATORIO 9541082291 - 9541082281</t>
  </si>
  <si>
    <t>MDPC001021</t>
  </si>
  <si>
    <t>MPAC01021-DISCO DE BORRACHA Ø38 MM P/ TAMPA RESERVATORIO 9541082291 - 9541082281</t>
  </si>
  <si>
    <t>MDPC001022</t>
  </si>
  <si>
    <t>MPAC01022-9541082246 - PORTA VALVULA P/ 9541082291 - 9541082281</t>
  </si>
  <si>
    <t>MDPC001023</t>
  </si>
  <si>
    <t>MPAC01023-9541082284 - TUBO DE FIXACAO P/ 9541082291 - 9541082281</t>
  </si>
  <si>
    <t>MDPC001024</t>
  </si>
  <si>
    <t>MPAC01024-9541082230 - CONEXAO 3/4POL P/ 9541082281</t>
  </si>
  <si>
    <t>MDPC001025</t>
  </si>
  <si>
    <t>MPAC01025-9541082275 - CONEXAO 5/8POL P/ 9541082291</t>
  </si>
  <si>
    <t>MDAC001026</t>
  </si>
  <si>
    <t>MPAC01026-CHAPA DE ACO NBR 5915 EP 0,9 ±0,7 X 1200 ±2,0 X 2000 ±5,0 MM P/ TAMPA/BOCAL 9541082291 - 9541082281</t>
  </si>
  <si>
    <t>MDAC001027</t>
  </si>
  <si>
    <t>MPAC01027-ROLO DE ACO NBR 5915 EEP 1,5 ±0,1 X 300 ±0,5 MM P/ 9541082291 - 9541082281</t>
  </si>
  <si>
    <t>MDAC001033</t>
  </si>
  <si>
    <t>MPAC01033-W10510291 - ROLO DE ACO NBR7008 0,75 X 898MM P/ W10341915 - W10911660</t>
  </si>
  <si>
    <t>MDAC001047</t>
  </si>
  <si>
    <t>MPAC01047-ROLO DE ACO SAPH370-P 2,0 ±0,10 X 267 ±0,25 MM P/ 71153-C9000 - 71163-C9000</t>
  </si>
  <si>
    <t>MDAC001049</t>
  </si>
  <si>
    <t>MPAC01049-ROLO DE ACO SAPH370-P 1,60 ±0,10 X 199 ±0,25 MM P/ 65673-C9000</t>
  </si>
  <si>
    <t>MDAC001050</t>
  </si>
  <si>
    <t>MPAC01050-ROLO DE ACO SPFC590 1,40 ±0,08 X 294 ±0,25 MM P/ 65715-M4000/65725-M4000/65716-BX000/65726-BX000</t>
  </si>
  <si>
    <t>MDAC001051</t>
  </si>
  <si>
    <t>MPAC01051-ROLO DE ACO SPFC590 1,00 ±0,05 X 543 ±0,50 MM P/ 65731-C9000 - 65741-C9000</t>
  </si>
  <si>
    <t>MDAC001055</t>
  </si>
  <si>
    <t>MPAC01055-ROLO DE ACO SPRC440 1,8 ± 0,10 X 393 ± 0,5 MM P/ 71157 - 71167</t>
  </si>
  <si>
    <t>MDAC001058</t>
  </si>
  <si>
    <t>MPAC01058-ROLO DE ACO SAPH440-P 1,8 ± 0,10 X 304 ± 0,40 MM P/ 71351 - 71361</t>
  </si>
  <si>
    <t>MDAC001062</t>
  </si>
  <si>
    <t>MPAC01062-ROLO DE ACO SGARC340 1,0 ± 0,06 X 380 ± 0,4 MM P/ 65588</t>
  </si>
  <si>
    <t>MDAC001063</t>
  </si>
  <si>
    <t>MPAC01063-ROLO DE ACO SPRC440 1,40 ± 0,08 X 210 ± 0,25 MM P/ 65538 - 65548</t>
  </si>
  <si>
    <t>MDAC001065</t>
  </si>
  <si>
    <t>MPAC01065-ROLO DE ACO SPRC440 1,40 ± 0,08 X 272 ± 0,25 MM P/ 65593 - 65595</t>
  </si>
  <si>
    <t>MPAC01069-ROLO ACO SPRC 340 1,4 ± 0,08 X 410 ± 0,40 P/ 65754 - 65764</t>
  </si>
  <si>
    <t>MPAC01070-ROLO DE ACO SPRC440 1,60 ± 0,10 X 360 ± 0,40 MM P/ 65835 - 65845</t>
  </si>
  <si>
    <t>MDAC001073</t>
  </si>
  <si>
    <t>MPAC01073-ROLO DE ACO SPRC340 2,0 ± 0,1 X 278 ± 0,4 MM P/ 65756 - 65766</t>
  </si>
  <si>
    <t>MPAC01075-ROLO DE ACO SPFC590 1,60 ±0,08 X 400 ±0,50 MM P/ 65738 - 65748</t>
  </si>
  <si>
    <t>MDAC001079</t>
  </si>
  <si>
    <t>MPAC01079-ROLO DE ACO SPFC590DP 1,40 ± 0,08 X 380 ± 0,4 P/ 65872 - 65882</t>
  </si>
  <si>
    <t>MDAC001089</t>
  </si>
  <si>
    <t>MDAC001091</t>
  </si>
  <si>
    <t>MPAC01091-ROLO DE ACO NBR 5915 EEP GRAU 3 0,70±0,05 X 685±0,5 MM P/0204.800.746-0204.166.629-0204.806.889/.886</t>
  </si>
  <si>
    <t>MDPO001093</t>
  </si>
  <si>
    <t>MPAC01093-64719-1J000 - NUT-SUB FRAME MTG (M14) P/ 65773 - 65783</t>
  </si>
  <si>
    <t>MDPO001094</t>
  </si>
  <si>
    <t>MPAC01094-76237-17000 - NUT-DR HINGE MTG (M8) P/ 71153 - 71163-71157-71167-71335-71345-71351-71361-71133</t>
  </si>
  <si>
    <t>MDPO001095</t>
  </si>
  <si>
    <t>MPAC01095-13905-06000 - WELD-NUT M6 (QUADRADA) P/ 66747-64437-64511-64521-64515-64527-71441</t>
  </si>
  <si>
    <t>MDPO001096</t>
  </si>
  <si>
    <t>MPAC01096-13905-10000 - WELD-NUT (M10) P/ 65715 - 65725</t>
  </si>
  <si>
    <t>MDPO001097</t>
  </si>
  <si>
    <t>MPAC01097-13911-08000 - WELD-NUT (M8) P/ 65635</t>
  </si>
  <si>
    <t>MDPO001098</t>
  </si>
  <si>
    <t>MPAC01098-13905-08000 - WELD-NUT M8 P/ 65873/83/35/45-66753-66763-71155/65-64617-647A1-64575/85-657A7/B7-65581</t>
  </si>
  <si>
    <t>MDAC001110</t>
  </si>
  <si>
    <t>MPAC01110-ROLO DE ACO HC260LA 0,6±0,05 X 607±0,5 MM P/ 20.5600-0083.1 - 20.5600-0097.1</t>
  </si>
  <si>
    <t>MPAC01117-ROLO DE ACO NBR 7008 ZEE G3 Z275 S3 MAO DIN EM 10143 2,00 +0,1 X 447±0,5 MM P/ F006.U20.200/201</t>
  </si>
  <si>
    <t>MDAC001119</t>
  </si>
  <si>
    <t>MPAC01119-BLANK ACO NBR7008 ZEE GRAU 2 Z100 ST OL MI 1,25 ±0,13 X 315 ±1,0 X 105,5 ±0,5 MM P/20496946-20496952</t>
  </si>
  <si>
    <t>MDAI001124</t>
  </si>
  <si>
    <t>MPAC01124-82574190 - ROLO DE ACO INOX AISI 441 2,0 ±0,08 X 146 ± 0,13 P/ 82552293</t>
  </si>
  <si>
    <t>MPAC01130-ROLO DE ACO SAPH440-P 2,9 ± 0,19 MM X 540 ± 0,5 MM P/ 55146-R1000 - 55156-R1000</t>
  </si>
  <si>
    <t>MDPC001135</t>
  </si>
  <si>
    <t>MPAC01135-82303206 - ANEL ESPACADOR P/ 82594852</t>
  </si>
  <si>
    <t>MDAC001139</t>
  </si>
  <si>
    <t>MPAC01139-ROLO DE ACO SGACC 1,2 X 290 MM P/ 66748-R1000</t>
  </si>
  <si>
    <t>MDAC001140</t>
  </si>
  <si>
    <t>MPAC01140-ROLO DE ACO SGAFC590 1,4 X 291 MM P/ 66754-R1000 - 66764-R1000</t>
  </si>
  <si>
    <t>MDAC001141</t>
  </si>
  <si>
    <t>MPAC01141-ROLO DE ACO SPRC440 1,4 X 170 MM P/ 71133-R1000</t>
  </si>
  <si>
    <t>MPAC01151-ROLO DE ACO INOX AISI 439 2,0 + 0 -0,1 MM X 424 + 0,5 - 0 MM P/ 3069537</t>
  </si>
  <si>
    <t>MPAC01152-ROLO DE ACO INOX AISI 439 1,5 + 0 - 0,1 MM X 424 + 0,5 - 0 MM P/ 3069542</t>
  </si>
  <si>
    <t>MPAC01153-ROLO DE ACO SGARC440 60/60 1,1 X 278 MM P/ 71356 - 71366</t>
  </si>
  <si>
    <t>MPAC01154-ROLO DE ACO SGAFC590DP 60/60 1,1 X 281 MM P/ 71176 - 71186</t>
  </si>
  <si>
    <t>MDAC001155</t>
  </si>
  <si>
    <t>MPAC01155-ROLO DE ACO SPFC590 1,2 X 147 MM P/ 71476 - 71486</t>
  </si>
  <si>
    <t>MDAC001156</t>
  </si>
  <si>
    <t>MPAC01156-ROLO DE ACO SPFC590 1,2 X 76 MM P/ 71478</t>
  </si>
  <si>
    <t>MDPO001157</t>
  </si>
  <si>
    <t>MPAC01157-19348-07130 - NUT-WELD 7/16POL X 1,25 - P/ 71477-71475-71485-65533-65543</t>
  </si>
  <si>
    <t>MPAC01160-ROLO DE ACO INOX AISI 441 1,0 -0,07 + 0 X 590 -0,0 +0,5 MM P/ 3009421 - 3179233</t>
  </si>
  <si>
    <t>MPAC01164-82711698 - ROLO ACO INOX AISI 441 1,5 ± 0,08 X 472 ± 0,4 MM P/ 82090705 / 06 / 08</t>
  </si>
  <si>
    <t>MDAC001165</t>
  </si>
  <si>
    <t>MPAC01165-ROLO DE ACO SGARC440 60/60 1,4 X 153 MM P/ 64438</t>
  </si>
  <si>
    <t>MDAC001166</t>
  </si>
  <si>
    <t>MPAC01166-ROLO DE ACO SPCC 1,0 X 173 MM / 71155 - 71166</t>
  </si>
  <si>
    <t>MDAC001168</t>
  </si>
  <si>
    <t>MPAC01168-ROLO DE ACO SAPH370-P 1,4 X 261 MM P/ 71217</t>
  </si>
  <si>
    <t>MPAC01169-ROLO DE ACO EN 10130 DC04 0,80 ± 0,07 X 670 -0 +0,5 MM P/ 1060312X / 2639947X</t>
  </si>
  <si>
    <t>MPAC01171-ROLO DE ACO EN 10149-2 S420 MC 1,60 ±0,11 X 1060 -0 +4 MM P/1060308X - 1060309X</t>
  </si>
  <si>
    <t>MPAC01174-326066136 - ROLO DE ACO NBR6651 QCV 0,9 X 36 P/ W10526469</t>
  </si>
  <si>
    <t>MDAC001180</t>
  </si>
  <si>
    <t>MPAC01180-05008-0335C - ROLO DE ACO SPFC590 0,8 X 335 P/ 71391</t>
  </si>
  <si>
    <t>MDAC001181</t>
  </si>
  <si>
    <t>MPAC01181-ROLO DE ACO SPFH590FB-P 2,6 X 251 P/ 64936 - 64946</t>
  </si>
  <si>
    <t>MPAC01183-12006-0409C - ROLO DE ACO SPRC340 0,6 X 409 P/ 64512</t>
  </si>
  <si>
    <t>MPAC01184-12007-0467C - ROLO DE ACO SPRC340 0,7 X 467 P/ 64522</t>
  </si>
  <si>
    <t>MPAC01185-05007-0494C - ROLO DE ACO SPFC590 0,7 X 494 P/ 64516</t>
  </si>
  <si>
    <t>MPAC01186-05007-0554C - ROLO DE ACO SPFC590 0,7 X 554 P/ 64526</t>
  </si>
  <si>
    <t>MPAC01188-05010-0430C - ROLO DE ACO SPFC590 1 X 430 P/ 64356 - 64366</t>
  </si>
  <si>
    <t>MPAC01189-09014-0280C - ROLO DE ACO SPRC440 1,4 X 280 P/ 64618</t>
  </si>
  <si>
    <t>MPAC01190-24016-0300C - ROLO DE ACO SAPH440-P 1,6 X 300 P/ 647A2</t>
  </si>
  <si>
    <t>MDAC001191</t>
  </si>
  <si>
    <t>MPAC01191-ROLO DE ACO SGAPH440 60/60 2,6 X 387 MM P/ 64532 - 64542</t>
  </si>
  <si>
    <t>MDAC001192</t>
  </si>
  <si>
    <t>MPAC01192-ROLO DE ACO SGAFC590 60/60 0,7 X 308 P/ 64572 - 64582</t>
  </si>
  <si>
    <t>MDAC001193</t>
  </si>
  <si>
    <t>MPAC01193-12006-0581C - ROLO DE ACO SPRC340 0,6 X 581 P/ 64528</t>
  </si>
  <si>
    <t>MPAC01194-12014-0432C - ROLO DE ACO SPRC340 1,4 X 432 P/ 64658</t>
  </si>
  <si>
    <t>MPAC01195-ROLO DE ACO SGARC440 P60/P60 2 X 270 P/ 64576 - 64586</t>
  </si>
  <si>
    <t>MDAC001196</t>
  </si>
  <si>
    <t>MPAC01196-ROLO DE ACO SGAFC590 60/60 0,6 X 231 MM P/ 64534 - 64546</t>
  </si>
  <si>
    <t>MDAC001198</t>
  </si>
  <si>
    <t>MPAC01198-29008-0105C - ROLO DE ACO SPCC 0,8 X 105 P/ 71218</t>
  </si>
  <si>
    <t>MDAC001201</t>
  </si>
  <si>
    <t>MPAC01201-09012-0131C - ROLO DE ACO SPRC440 1,2 X 131 P/ 71442</t>
  </si>
  <si>
    <t>MPAC01204-12012-0330C - ROLO DE ACO SPRC340 1,2 X 330 P/ 65614 - 65624</t>
  </si>
  <si>
    <t>MPAC01205-05014-0260C - ROLO DE ACO SPFC590 1,4 X 260 P/ 65566</t>
  </si>
  <si>
    <t>MPAC01207-ROLO DE ACO SPFC590 1,8 X 220 P/ 65652 - 65662</t>
  </si>
  <si>
    <t>MPAC01208-08010-0440C - ROLO DE ACO SPFC590DP 1 X 440 P/ 65634 - 65644</t>
  </si>
  <si>
    <t>MPAC01212-59010-0220C - ROLO DE ACO SGAFC590 60/60 1,0 X 210 MM P/ 65582</t>
  </si>
  <si>
    <t>MPAC01213-12014-0180C - ROLO DE ACO SPRC340 1,4 X 180 P/ 65618</t>
  </si>
  <si>
    <t>MDAC001214</t>
  </si>
  <si>
    <t>MPAC01214-12014-0220C - ROLO DE ACO SPRC340 1,4 X 210 P/ 65628</t>
  </si>
  <si>
    <t>MDAC001215</t>
  </si>
  <si>
    <t>MPAC01215-29008-0128C - ROLO DE ACO SPCC 0,8 X 128 P/ 65819 - 65829</t>
  </si>
  <si>
    <t>MDAI001216</t>
  </si>
  <si>
    <t>MPAC01216-CHAPA INOX 304 X5CRNI1810 COM PELICULA - 0,8 - 0,07 + 0 X 1230 - 0 + 0,3 X 2018 -0 +3 MM P/ 1658170X</t>
  </si>
  <si>
    <t>MPAC01217-ROLO DE ACO INOX AISI 441 3,0 ±0,13 X 310 -0+0,40 MM P/ 1562066X - MQB</t>
  </si>
  <si>
    <t>MDAC001218</t>
  </si>
  <si>
    <t>MPAC01218-ROLO DE ACO NBR 7008 ZEE GRAU 1 1,25 ±0,14 X 170 ±0,5MM P/ 21887249</t>
  </si>
  <si>
    <t>MDAC001219</t>
  </si>
  <si>
    <t>MPAC01219-ROLO DE ACO NBR 7008 ZEE GRAU 1 1,25 ±0,14 MM X 598 -0 +1,0MM P/ 21929483</t>
  </si>
  <si>
    <t>MPAC01220-12014-0427C - ROLO DE ACO SPRC340 1,4 X 427 P/ 64668</t>
  </si>
  <si>
    <t>MPAC01221-12006-0588C - ROLO DE ACO SPRC340 0,6 X 588 P/ 64518</t>
  </si>
  <si>
    <t>MDPA001222</t>
  </si>
  <si>
    <t>MPAC01222-12904-06200 - BOLT-WELD M6 P/ 64995</t>
  </si>
  <si>
    <t>MDPA001223</t>
  </si>
  <si>
    <t>MPAC01223-12900-06251 - BOLT-WELD P/ 64511</t>
  </si>
  <si>
    <t>MDPA001224</t>
  </si>
  <si>
    <t>MPAC01224-12904-06201 - BOLT-WELD P/ 64521</t>
  </si>
  <si>
    <t>MPAC01231-05014-0285C - ROLO DE ACO SPFC590 1,4 X 285 P/ 65556</t>
  </si>
  <si>
    <t>MPAC01233-E72628-000 ROLO DE ACO NBR7008 ZEE ZE180 G1 1 -0,1/+0 X 580 -0,5/+0 MM P/ E43283/84</t>
  </si>
  <si>
    <t>0732</t>
  </si>
  <si>
    <t>MPAC01236-ROLO DE ACO INOX 441 3,00 -0,20/+0 X 150 ±0,3 MM P/ 1311718XBR -1311777XBR MQB</t>
  </si>
  <si>
    <t>MDAC001237</t>
  </si>
  <si>
    <t>MPAC01237-ROLO DE ACO 1006/08 QCV NBR 11888 1,20 +/- 0,10 X 67 +0,0/-0,3MM P/ 326038076</t>
  </si>
  <si>
    <t>MDAC001239</t>
  </si>
  <si>
    <t>MPAC01239-05012-0181C - ROLO DE ACO SPFC590 1,2 X 181 MM P/ 65533-65543</t>
  </si>
  <si>
    <t>MDAC001240</t>
  </si>
  <si>
    <t>MPAC01240-24014-0220C - ROLO DE ACO SAPH440-P 1,4 X 220 MM P/ 64537</t>
  </si>
  <si>
    <t>MDAC001241</t>
  </si>
  <si>
    <t>MPAC01241-36023-0136C - ROLO DE ACO SGAPH370 60/60 2,3 X 136 MM P/ 65785-65786</t>
  </si>
  <si>
    <t>MDAC001244</t>
  </si>
  <si>
    <t>MPAC01244-ROLO DE ACO EN 10149-2 S420 MC 2,0 ±0,15 X 178 -0,0/+0,5 MM P/ 20.5300-2059.1 / 2060.1</t>
  </si>
  <si>
    <t>MPAC01245-ROLO DE ACO EN 10149-2 S550 MC 4,0 ±0,15 X 165 -0,0/+0,5 MM P/ 20.5320-8248.1 / 8247.1</t>
  </si>
  <si>
    <t>MDAC001246</t>
  </si>
  <si>
    <t>MPAC01246-ROLO DE ACO EN 10111 DD13 1,5 ±0,1 X 236 -0,0/+0,5 MM P/ 20.5320-7894.1 / 7923.1</t>
  </si>
  <si>
    <t>MDAI001247</t>
  </si>
  <si>
    <t>MPAC01247-ROLO DE ACO INOX AISI 441 1,0 -0,10 + 0 X 459 -0,0 +0,5 MM P/ 3273512 - 3319826</t>
  </si>
  <si>
    <t>MDAC001248</t>
  </si>
  <si>
    <t>MPAC01248-CHAPA DE ACO EN 10149-2 S420 MC 3,5 ±0,35X1200+20/-0X2000+20/-0 MM P/ 24002841-23890099-240830-37</t>
  </si>
  <si>
    <t>MDAI001249</t>
  </si>
  <si>
    <t>MPAC01249-TIRA ACO AISI 304 - 3,0 ±0,3 X 420 ±0,2 X 200 -0,5 +2,0 MM P/ 24045626</t>
  </si>
  <si>
    <t>MDPA001251</t>
  </si>
  <si>
    <t>MPAC01251-996727 - PARAFUSO M6 X 1,0 X 16 MM P/ 24045623</t>
  </si>
  <si>
    <t>MDAI001257</t>
  </si>
  <si>
    <t>MPAC01257-ROLO DE ACO INOX AISI 409 1,0 +0,09/-0,17 X 640 ±0,2 MM P/ 24064800</t>
  </si>
  <si>
    <t>MDAC001261</t>
  </si>
  <si>
    <t>MPAC01261-CHAPA DE ACO EN 10149-2 S420 MC 3 ±0,3 X 1200 +20/-0 X 2000 +20/-0 MM P/ 24083040/43/44/24082219</t>
  </si>
  <si>
    <t>MDAC001262</t>
  </si>
  <si>
    <t>MPAC01262-CHAPA DE ACO EN 10149-2 S420 MC 2,0 ± 0,15 X 1200 +20/-0 X 2000 +20/0 MM P/ 24083041</t>
  </si>
  <si>
    <t>MDAC001264</t>
  </si>
  <si>
    <t>MPAC01264-ROLO DE ACO AISI 301 2,0 ±0,15 X 46 ±0,3 MM P/ 24064644</t>
  </si>
  <si>
    <t>MDPA001265</t>
  </si>
  <si>
    <t>MPAC01265-PARAFUSO DE FLANGE - 994501 M8 X 1,25 X 20 MM P/ 24064791 - 224064798 - 24064793</t>
  </si>
  <si>
    <t>MDAC001273</t>
  </si>
  <si>
    <t>MPAC01273-ROLO ACO NBR 6656 LNE 380 5,0 ±0,22 X 82 ±0,3 MM P/ 3391036919</t>
  </si>
  <si>
    <t>MDPC001276</t>
  </si>
  <si>
    <t>MPAC01276-0969221840000 - L-01110-0X15-06-01+01+100 - BLANK DE ACO DD12 ESP 3,0 MM P/ 096805790-0000</t>
  </si>
  <si>
    <t>MDPA001277</t>
  </si>
  <si>
    <t>MPAC01277-A-11577 - PARAFUSO M6 X 1,0 P/ E43260-103 - E43261-103 - E43283-103 - E43284-103</t>
  </si>
  <si>
    <t>MDAI001278</t>
  </si>
  <si>
    <t>MPAC01278-BLANK ACO INOX AISI 409 1,20 X 175 X 175 MM</t>
  </si>
  <si>
    <t>MDPA001281</t>
  </si>
  <si>
    <t>MPAC01281-12911-10201 - BOLT-WELD P/ 64537</t>
  </si>
  <si>
    <t>MPAC01283-NBR 5915 EEP GRAU 1 EN10131 - 0,7 ±0,07 X 482 -0,0/+0,3 MM P/ 20.5600-0206.1</t>
  </si>
  <si>
    <t>MPAC01285-CHAPA ACO ASTM A830 GRADE 1045 F.Q. D.O. 3,75±0,2X1200X2000 MM (CORTE A LASER) P/ 385696A1</t>
  </si>
  <si>
    <t>MDAC001287</t>
  </si>
  <si>
    <t>MPAC01287-CHAPA ACO ASTN A1011 CS TYPE B F.Q. D.O. 3,0±0,2X1200X2000 MM (CORTE A LASER) P/ 47761377 - 47761375</t>
  </si>
  <si>
    <t>MPAC01288-ROLO DE ACO INOX AISI 441 2,0 ±0,10 X 267 -0+0,25 MM P/ 1981970X / 1981972X</t>
  </si>
  <si>
    <t>MDAI001290</t>
  </si>
  <si>
    <t>MPAC01290-BLANK ACO AISI 409 - 1,0 +0,09/-0,17 X 640 ±0,2 X 754 MM P/ 24064800</t>
  </si>
  <si>
    <t>MPAC01297-ROLO DE ACO SAPH440-P 4,00 +/-0,20MM X 530 -0/+0,50MM P/55122-1S000 - 55132-1S000</t>
  </si>
  <si>
    <t>MPAC01298-ROLO DE ACO SAPH440-P 3,60 +/-0,18MM X 540 -0/+0,50MM P/55123-1S000 - 55133-1S000</t>
  </si>
  <si>
    <t>MPAC01308-ROLO DE ACO INOX AISI 409 0,80 +0/-0,07 X 250 - 0,5 MM P / 57280-R1500</t>
  </si>
  <si>
    <t>MDAI001310</t>
  </si>
  <si>
    <t>MPAC01310-ROLO DE ACO INOX AISI 321 2,0 - 0,12 + 0 X 464 -0 + 0,50 MM P/ 3878733</t>
  </si>
  <si>
    <t>MPAC01312-ROLO DE ACO INOX AISI 441 1,5 +0,0 / -0,10 X 394,0 +0,50 / -0,0 P/ 3713836</t>
  </si>
  <si>
    <t>MPAC01313-ROLO DE ACO SPFH590FB-P 3,5 X 382 MM P/ 54520-R1000 – 54521-R1000</t>
  </si>
  <si>
    <t>MPAC01314-ROLO DE ACO SAPH440-P 6 X 270 MM P/55165-1S000 – 55175-1S000</t>
  </si>
  <si>
    <t>MPAC01315-ROLO DE ACO SAPH440-P 1,6 X 111 MM P/ 39211-07000</t>
  </si>
  <si>
    <t>MPAC01316-ROLO DE ACO INOX AISI 441 1,5 ±0,08 X 413 -0/+0,4 X P/ 16.15.029.317.002</t>
  </si>
  <si>
    <t>MDAI001317</t>
  </si>
  <si>
    <t>MPAC01317-ROLO DE ACO INOX AISI 441 1,5 ±0,08 X 301 -0/+0,40 MM P/ 16.15.029.317.000</t>
  </si>
  <si>
    <t>MDAI001318</t>
  </si>
  <si>
    <t>MPAC01318-ROLO DE ACO INOX AISI 441 1,5 ±0,08 X 282 -0/+ 0,40 MM P/ 16.15.029.317.001</t>
  </si>
  <si>
    <t>MDAI001320</t>
  </si>
  <si>
    <t>MPAC01320-ROLO DE ACO INOX AISI 441 2 X 170 MM P/ 2126451X</t>
  </si>
  <si>
    <t>MDAI001321</t>
  </si>
  <si>
    <t>MPAC01321-ROLO DE ACO INOX AISI 441 1,2 X 161 MM P/ 1993175X</t>
  </si>
  <si>
    <t>MPAC01322-ROLO ACO NBR 6656 LNE38 - 4,0 ± 0,3 X 363,0 +0,3/-0 MM P/ 23841381 - 23841384</t>
  </si>
  <si>
    <t>MPAC01325-ROLO DE ACO INOX AISI 441 1,0 - 0,07 X 530 +0,5 MM P/ 3179232 - 3179251</t>
  </si>
  <si>
    <t>MPAC01327-ROLO DE ACO INOX AISI 441 1,2 - 0,07 X 480 +0,5 MM P/ 3179238</t>
  </si>
  <si>
    <t>MDAI001328</t>
  </si>
  <si>
    <t>MPAC01328-ROLO ACO INOX AISI 441 2,0 -0,12 +0 X 333 -0 +0,4 MM P/ E4040275 - E4040276 - 1982148X - 1982150X</t>
  </si>
  <si>
    <t>MPAC01330-ROLO DE ACO INOX AISI 439 (SUS439MT) 2 - 0,1 X 189 +0,25 MM P/ 11.47.008.754.000</t>
  </si>
  <si>
    <t>MDPO001331</t>
  </si>
  <si>
    <t>MPAC01331-11.47.424.820.000A - PORCA M10 X 1,25 MM REF 90174-10041 P/11.47.008.754.001-11.47.424.754.007-11.47.004.754.0</t>
  </si>
  <si>
    <t>MDAI001333</t>
  </si>
  <si>
    <t>MPAC01333-ROLO DE ACO INOX AISI 439 (SUS439MT) 2,5 - 0,1 X 148,5 +0,20 MM P/11.47.008.754.002 / 003</t>
  </si>
  <si>
    <t>MDAI001334</t>
  </si>
  <si>
    <t>MPAC01334-ROLO DE ACO INOX AISI 439 (SUS439MT) 0,8 - 0,05 X 115 +0,13 MM P/11.47.008.851.000</t>
  </si>
  <si>
    <t>MDAI001335</t>
  </si>
  <si>
    <t>MPAC01335-ROLO DE ACO INOX AISI 439 (SUS439MT) 0,8 - 0,05 X 145 +0,13 MM P/11.47.008.851.001</t>
  </si>
  <si>
    <t>MDAI001336</t>
  </si>
  <si>
    <t>MPAC01336-ROLO DE ACO INOX AISI 439 (SUS439MT) 0,8 - 0,05 X 154 +0,13 MM P/11.47.008.851.002</t>
  </si>
  <si>
    <t>MDAI001337</t>
  </si>
  <si>
    <t>MPAC01337-ROLO DE ACO INOX AISI 439 (SUS439MT) 0,8 - 0,05 X 134 +0,13 MM P/ 11.47.008.851.003</t>
  </si>
  <si>
    <t>MDAI001338</t>
  </si>
  <si>
    <t>MPAC01338-ROLO DE ACO INOX AISI 439 (SUS439MT) 0,8 - 0,05 X 180 +0,13 MM P/11.47.008.851.004</t>
  </si>
  <si>
    <t>MDAI001339</t>
  </si>
  <si>
    <t>MPAC01339-ROLO DE ACO INOX AISI 439 (SUS439MT) 0,8 - 0,05 X 165 +0,13 MM P/11.47.008.851.005</t>
  </si>
  <si>
    <t>MDAI001340</t>
  </si>
  <si>
    <t>MPAC01340-ROLO DE ACO INOX AISI 439 (SUS439MT) 0,8 - 0,05 X 175 +0,13 P/11.47.008.851.006</t>
  </si>
  <si>
    <t>MPAC01342-ROLO DE ACO INOX AISI 441 1,8 +/- 0,1 X 380 +0,5 MM P/3634198-3634197</t>
  </si>
  <si>
    <t>MPAC01343-ROLO DE ACO INOX AISI 441 1,5 +/- 0,08 X 335 +0,5 MM P/3634200 - 3634199</t>
  </si>
  <si>
    <t>MDAI001344</t>
  </si>
  <si>
    <t>MPAC01344-ROLO DE ACO INOX AISI 439 1,8 +/- 0,1 X 280 +0,5 MM P/3634189-3634185</t>
  </si>
  <si>
    <t>MDAI001345</t>
  </si>
  <si>
    <t>MPAC01345-ROLO DE ACO INOX AISI 439 1,5 +/- 0,08 X 468 +0,5 MM P/3634171</t>
  </si>
  <si>
    <t>MDAI001346</t>
  </si>
  <si>
    <t>MPAC01346-ROLO DE ACO INOX AISI 441 1,8 +/- 0,1 X 335 +0,5 MM P/3501138</t>
  </si>
  <si>
    <t>MPAC01347-ROLO DE ACO INOX AISI 441 1,8 +/- 0,1 X 235 +0,5 MM P/3666469</t>
  </si>
  <si>
    <t>MDAI001348</t>
  </si>
  <si>
    <t>MPAC01348-ROLO DE ACO INOX AISI 441 1,5 +/- 0,08 X 98 +0,5 MM P/3500341</t>
  </si>
  <si>
    <t>MDAI001349</t>
  </si>
  <si>
    <t>MPAC01349-ROLO DE ACO INOX AISI 441 1,5 +/- 0,08 X 209,5 +0,5 MM P/3500340</t>
  </si>
  <si>
    <t>MDAI001350</t>
  </si>
  <si>
    <t>MPAC01350-ROLO DE ACO INOX AISI 441 1,2 +/- 0,08 X 90 +0,5 MM P/3501139</t>
  </si>
  <si>
    <t>MDMI001351</t>
  </si>
  <si>
    <t>MPAC01351-INSULATION 3634186 5,0MM THK FIBER-SOLAIS E-SIL 960 3634185</t>
  </si>
  <si>
    <t>MDMI001352</t>
  </si>
  <si>
    <t>MPAC01352-INSULATION 3634187 5,0MM THK FIBER SOLAIS E-SIL 960 P/3634189</t>
  </si>
  <si>
    <t>MDMI001353</t>
  </si>
  <si>
    <t>MPAC01353-INSULATION 3634201 5,0MM THK FIBER SOLAIS E-SIL 960 P/3634197</t>
  </si>
  <si>
    <t>MDMI001354</t>
  </si>
  <si>
    <t>MPAC01354-INSULATION 3634202 5,0MM THK FIBER SOLAIS E-SIL 960 P/3634198</t>
  </si>
  <si>
    <t>MDAI001355</t>
  </si>
  <si>
    <t>MPAC01355-CHAPA DE ACO INOX AISI439 0,8±0,05 X 1240±0,5 X 3100±0,5MM</t>
  </si>
  <si>
    <t>MDAC001358</t>
  </si>
  <si>
    <t>MPAC01358-ROLO DE ACO AISI 304 SENT. REB. FACE INFERIOR 2,0 ±0,15X45 ±0,3 MM P/ 24064644</t>
  </si>
  <si>
    <t>MDAC001359</t>
  </si>
  <si>
    <t>MPAC01359-CHAPA DE ACO ASTM A572 G50 D.O. 5±0,3 1500+30/-0 X 3000+10/-0 APLIC. CORTE LASER/CONT. DE ONDULACAO</t>
  </si>
  <si>
    <t>MDAI001361</t>
  </si>
  <si>
    <t>MPAC01361-ROLO DE ACO (BOBINA MAE) AISI 301 1/2 HARD ASTM A666 D5 2,0 ±0,15 X 1270 ±40 MM P/ 24064644</t>
  </si>
  <si>
    <t>MDCL001362</t>
  </si>
  <si>
    <t>MPAC01362-COLA FIXWOOL 100 P/363419802X-363419702X-363418902X-363418502X</t>
  </si>
  <si>
    <t>MDAC001367</t>
  </si>
  <si>
    <t>MPAC01367-ROLO DE ACO NBR 6655 LN36 - 3.00 +/- 0.30 MM X 184.00 +/- 0.50 MM</t>
  </si>
  <si>
    <t>MPAC01369-ROLO DE ACO INOX AISI 309 2,0 - 0,12 + 0 X 528 -0 +0,50 MM P/ 1311713X / 1311705X</t>
  </si>
  <si>
    <t>MPAC01370-ROLO DE ACO INOX AISI 309 1,2 - 0,08 + 0 X 506 -0 + 0,50 MM P/ 1311704X</t>
  </si>
  <si>
    <t>MPAC01371-ROLO DE ACO INOX AISI 309 1,2 - 0,08 + 0 X 495 -0 + 0,50 MM P/ 1311712X</t>
  </si>
  <si>
    <t>MPAC01373-ROLO DE ACO INOX AISI 441 1,5 - 0,1 X 760 +1,0 MM P/ 3311656 - 3389682 - 3731528</t>
  </si>
  <si>
    <t>MPAC01377-ROLO DE ACO INOX AISI 444 1,50 ±0,08 X 500 -0+0,50 MM P/ 434347102X</t>
  </si>
  <si>
    <t>MPAC01378-ROLO DE ACO INOX AISI 441 1,5 ±0,08 X 395 ±0,5 P/ 4705705</t>
  </si>
  <si>
    <t>MPAC01379-ROLO DE ACO INOX AISI 441 1,5 ±0,08 X 290 ±0,5 P/ 4705715</t>
  </si>
  <si>
    <t>MDAI001380</t>
  </si>
  <si>
    <t>MPAC01380-ROLO DE ACO INOX AISI 441 3,0 ±0,13 X 199 ±0,5 P/ 4705709</t>
  </si>
  <si>
    <t>MDAI001381</t>
  </si>
  <si>
    <t>MPAC01381-ROLO DE ACO INOX AISI 441 1,2 ±0,08 X 520 ±0,5 P/ 4705717-4705716-4785532-4785546</t>
  </si>
  <si>
    <t>MDAI001382</t>
  </si>
  <si>
    <t>MPAC01382-ROLO DE ACO INOX AISI 409 (SUS409LT-E - APERAM K09M) 0,80 ± 0,05 X 260,0 ± 0,25 MM P/ SG551-C0020</t>
  </si>
  <si>
    <t>MDAC001387</t>
  </si>
  <si>
    <t>MPAC01387-ROLO DE ACO NBR 5915 EEP - GRAU 2 1,2 +0,1 - 0,05 X 562 ±0,5MM P/ 20.5600-0040.1</t>
  </si>
  <si>
    <t>MDAI001388</t>
  </si>
  <si>
    <t>MPAC01388-321502015 - ROLO DE ACO INOX AISI 439 1,0 ±0,08 X 347+0,4MM P/ S152800</t>
  </si>
  <si>
    <t>MDAI001389</t>
  </si>
  <si>
    <t>MPAC01389-321508856 - ROLO DE ACO INOX AISI 441 2,0 ±0,1 X 208 +0,4MM P/ S165409</t>
  </si>
  <si>
    <t>MPAC01393-321502092 - ROLO DE ACO INOX AISI 439 0,5 ±0,04 X 540 +0,5 MM P/ S164356-S167371-S168642-S164357</t>
  </si>
  <si>
    <t>MDMI001394</t>
  </si>
  <si>
    <t>MPAC01394-S163161 - THERMAL INSULATION P/ S164356-S167371-S168642</t>
  </si>
  <si>
    <t>MPAC01396-ROLO DE ACO INOX AISI 444 2 +0/-0,12 X 313 +0,4/-0 MM P/434346802X - 434347002X</t>
  </si>
  <si>
    <t>MDPC001397</t>
  </si>
  <si>
    <t>MPAC01397-CAPA PROTETORA PFM-8CR INCOLOR P/ 11.47.008.754.005</t>
  </si>
  <si>
    <t>MDPA001398</t>
  </si>
  <si>
    <t>MPAC01398-11.47.008.810.000B - PARAFUSO M8 X 1,25 NEXTB CE P/ 11.47.008.754.005</t>
  </si>
  <si>
    <t>MDAI001399</t>
  </si>
  <si>
    <t>MPAC01399-ROLO DE ACO INOX AISI 439 (SUS439MT) 0,8 ±0,05 X 171 +0,13 MM P/11.47.008.851.004</t>
  </si>
  <si>
    <t>MDCL001400</t>
  </si>
  <si>
    <t>MPAC01400-COLA FIXWOOL 100 BISNAGA 1 KG (XOP) P/ S164356-S167371-S168642-S164357</t>
  </si>
  <si>
    <t>MDMI001401</t>
  </si>
  <si>
    <t>MPAC01401-S163161 - THERMAL INSULATION (XOP) P/ S164356-S167371-S168642</t>
  </si>
  <si>
    <t>MDMI001402</t>
  </si>
  <si>
    <t>MPAC01402-S163162 E S167796 - THERMAL INSULATION (XOP) P/ S164357</t>
  </si>
  <si>
    <t>MDAI001409</t>
  </si>
  <si>
    <t>MPAC01409-ROLO DE ACO INOX AISI 409 2 -0,12 + 0 X 140 -0 +0,2 MM P/ 5QD.253.461.F</t>
  </si>
  <si>
    <t>MDPA001410</t>
  </si>
  <si>
    <t>MPAC01410-N 010 574 PARAFUSO M8 P/ 5QD.253.461.F</t>
  </si>
  <si>
    <t>MDAI001411</t>
  </si>
  <si>
    <t>MDAI001412</t>
  </si>
  <si>
    <t>MPAC01412-ROLO DE ACO INOX AISI 409 1 X 64 MM P/ 18308T5NP51044</t>
  </si>
  <si>
    <t>MDAI001413</t>
  </si>
  <si>
    <t>MPAC01413-ROLO DE ACO INOX AISI 304 1 X 169,0 MM P/ 18224T5NP52041</t>
  </si>
  <si>
    <t>MPAC01414-ROLO DE ACO INOX AISI 439 2 X 135,0,0 MM P/ 18217T5NP000H1</t>
  </si>
  <si>
    <t>MDPO001415</t>
  </si>
  <si>
    <t>MPAC01415- 90204SR3A201H1 - PORCA DE ACO 8 MM M8 P/ 18216T5NP100H2</t>
  </si>
  <si>
    <t>0737</t>
  </si>
  <si>
    <t>MPAC01416-ROLO DE ACO INOX AISI 304 2 X 135,0 MM P/ 18216T5NAP100H2</t>
  </si>
  <si>
    <t>MR10002A</t>
  </si>
  <si>
    <t>MRL000002-S165409 - CONE</t>
  </si>
  <si>
    <t>MR10008A</t>
  </si>
  <si>
    <t>MRL000008-5Q0.131.731.G - ASSY GUIDE EXITE</t>
  </si>
  <si>
    <t>MR10009A</t>
  </si>
  <si>
    <t>MRL000009-5Q0.131.731.F - ASSY CONE ENTRY</t>
  </si>
  <si>
    <t>MR10010A</t>
  </si>
  <si>
    <t>MRL000010-5Q0.131.731.L - ASSY GUIDE</t>
  </si>
  <si>
    <t>MR10011A</t>
  </si>
  <si>
    <t>MRL000011-5QD.253.461.F - SUPORTE WDG COM PORCAS SOLDADAS</t>
  </si>
  <si>
    <t>MR10012A</t>
  </si>
  <si>
    <t>MRL000012-S168721 - ENDCAP</t>
  </si>
  <si>
    <t>MR10012B</t>
  </si>
  <si>
    <t>MRL000012-S168721 - ENDCAP - CONSUMO</t>
  </si>
  <si>
    <t>MR10013A</t>
  </si>
  <si>
    <t>MRL000013-S168722 - ENDCAP</t>
  </si>
  <si>
    <t>MR10013B</t>
  </si>
  <si>
    <t>MRL000013-S168722 - ENDCAP - CONSUMO</t>
  </si>
  <si>
    <t>MR10014A</t>
  </si>
  <si>
    <t>MRL000014-S168702 - ENDCAP</t>
  </si>
  <si>
    <t>MR10014B</t>
  </si>
  <si>
    <t>MRL000014-S168702 - ENDCAP - CONSUMO</t>
  </si>
  <si>
    <t>MR10015A</t>
  </si>
  <si>
    <t>MRL000015-S168703 - ENDCAP</t>
  </si>
  <si>
    <t>MR10015B</t>
  </si>
  <si>
    <t>MRL000015-S168703 - ENDCAP - CONSUMO</t>
  </si>
  <si>
    <t>MR10016A</t>
  </si>
  <si>
    <t>MRL000016 - 18308T5NP51044 - TAMPA FINAL</t>
  </si>
  <si>
    <t>MR10017B</t>
  </si>
  <si>
    <t>MRL000017 - 18224T5NP52041 - TAMPA (CONSUMO)</t>
  </si>
  <si>
    <t>MR10018A</t>
  </si>
  <si>
    <t>MRL000018 - 18217T5NP000H1 - FLANGE</t>
  </si>
  <si>
    <t>MR10018B</t>
  </si>
  <si>
    <t>MRL000018 - 18217T5NP000H1 - FLANGE (CONSUMO)</t>
  </si>
  <si>
    <t>MR10019A</t>
  </si>
  <si>
    <t>MRL000019 - 18216T5NAP100H2 - CONJUNTO FLANGE COM PORCA SOLDADA</t>
  </si>
  <si>
    <t>WH10063A</t>
  </si>
  <si>
    <t>MUL000063-326039356 - SUPORTE USINA</t>
  </si>
  <si>
    <t>WH10327A</t>
  </si>
  <si>
    <t>MUL000327-W10805942 - CONJUNTO GUIA DOBRADICA - ZINCADO</t>
  </si>
  <si>
    <t>WH10328A</t>
  </si>
  <si>
    <t>MUL000328-W10842555 - PROTECAO CORDAO BIO</t>
  </si>
  <si>
    <t>WH10356A</t>
  </si>
  <si>
    <t>MUL000356-W11396905 - TRASEIRO FORNO BASICO GRILL - SOLDADO</t>
  </si>
  <si>
    <t>PU10007B</t>
  </si>
  <si>
    <t>PRM000007-11.47.008.754.003B - FLANGE DE ENTRADA - 17442-BZ470-CONSUMO</t>
  </si>
  <si>
    <t>PU10008A</t>
  </si>
  <si>
    <t>PRM000008-11.47.008.851.000C - DEFLETOR N.1 - 17551-D34SK</t>
  </si>
  <si>
    <t>PU10008B</t>
  </si>
  <si>
    <t>PRM000008-11.47.008.851.000C - DEFLETOR N.1 - 17551-D34SK-CONSUMO</t>
  </si>
  <si>
    <t>PU10015A</t>
  </si>
  <si>
    <t>PRM000015-11.47.013.851.000B - HEAT SHIELD - SG551-C0020</t>
  </si>
  <si>
    <t>PU10015B</t>
  </si>
  <si>
    <t>PRM000015-11.47.013.851.000B - HEAT SHIELD - SG551-C0020-CONSUMO</t>
  </si>
  <si>
    <t>PU10017A</t>
  </si>
  <si>
    <t>PRM000017-16.89.033.507.069A - SEPARADOR - A044W062 - CUMMINS</t>
  </si>
  <si>
    <t>PU10018A</t>
  </si>
  <si>
    <t>PRM000018-16.89.033.507.027A - CONJUNTO MISTURADOR - Q67688 - CUMMINS</t>
  </si>
  <si>
    <t>PU10019A</t>
  </si>
  <si>
    <t>PRM000019-11.47.008.754.005A- ASSY OUTLET FLANGE</t>
  </si>
  <si>
    <t>MDAI001422</t>
  </si>
  <si>
    <t>ROLO DE ACO INOX AISI 409 1,0 X 115 + 0,4 MM P/ 18308T5NP51045</t>
  </si>
  <si>
    <t>TN10001A</t>
  </si>
  <si>
    <t>TNC000001-82090887 - SUPORTE</t>
  </si>
  <si>
    <t>TN10003A</t>
  </si>
  <si>
    <t>TNC000003-82090889 - SUPORTE</t>
  </si>
  <si>
    <t>TN10006A</t>
  </si>
  <si>
    <t>TNC000006-82090892 - SUPORTE</t>
  </si>
  <si>
    <t>TN10007A</t>
  </si>
  <si>
    <t>TNC000007-82090893 - SUPORTE</t>
  </si>
  <si>
    <t>TN10008A</t>
  </si>
  <si>
    <t>TNC000008-82090894 - SUPORTE FRONTAL ESQUERDO</t>
  </si>
  <si>
    <t>TN10009A</t>
  </si>
  <si>
    <t>TNC000009-82090895 - SUPORTE</t>
  </si>
  <si>
    <t>TN10011A</t>
  </si>
  <si>
    <t>TNC000011-82090897 - SUPORTE</t>
  </si>
  <si>
    <t>TN10018A</t>
  </si>
  <si>
    <t>TNC000018-82090733 - PROTETOR DE CALOR</t>
  </si>
  <si>
    <t>TN10019A</t>
  </si>
  <si>
    <t>TNC000019-82090920 - SUPORTE</t>
  </si>
  <si>
    <t>TN10021A</t>
  </si>
  <si>
    <t>TNC000021-82090543 - SUB CONJUNTO CAPA</t>
  </si>
  <si>
    <t>TN10023A</t>
  </si>
  <si>
    <t>TNC000023-82090722 - CAPA EXTERNA</t>
  </si>
  <si>
    <t>TN10023B</t>
  </si>
  <si>
    <t>TNC000023-82090722 - CAPA EXTERNA-CONSUMO</t>
  </si>
  <si>
    <t>TN10024A</t>
  </si>
  <si>
    <t>TNC000024-82090914 - SUPORTE</t>
  </si>
  <si>
    <t>TN10025A</t>
  </si>
  <si>
    <t>TNC000025-82090632 - TAMPA SAIDA</t>
  </si>
  <si>
    <t>TN10027A</t>
  </si>
  <si>
    <t>TNC000027-82090712 - CORPO CONVERSOR</t>
  </si>
  <si>
    <t>TN10029A</t>
  </si>
  <si>
    <t>TNC000029-82090911 - SUPORTE</t>
  </si>
  <si>
    <t>TN10029B</t>
  </si>
  <si>
    <t>TNC000029-82090911 - SUPORTE-CONSUMO</t>
  </si>
  <si>
    <t>TN10030A</t>
  </si>
  <si>
    <t>TNC000030-82090912 - SUPORTE</t>
  </si>
  <si>
    <t>TN10034A</t>
  </si>
  <si>
    <t>TNC000034-82090759 - CONE</t>
  </si>
  <si>
    <t>TN10036A</t>
  </si>
  <si>
    <t>TNC000036-82090905 - SUPORTE</t>
  </si>
  <si>
    <t>TN10040A</t>
  </si>
  <si>
    <t>TNC000040-82090917 - SUPORTE</t>
  </si>
  <si>
    <t>TN10043A</t>
  </si>
  <si>
    <t>TNC000043-82092100 - CONE DE SAIDA</t>
  </si>
  <si>
    <t>TN10044A</t>
  </si>
  <si>
    <t>TNC000044-82092118 - SUPORTE INTERNO</t>
  </si>
  <si>
    <t>TN10050A</t>
  </si>
  <si>
    <t>TNC000050-82092119 - SUPORTE DO MOTOR</t>
  </si>
  <si>
    <t>TN10051A</t>
  </si>
  <si>
    <t>TNC000051-82092060 - TAMPA DE SAIDA</t>
  </si>
  <si>
    <t>TN10052A</t>
  </si>
  <si>
    <t>TNC000052-82092101 - CONE DE ENTRADA</t>
  </si>
  <si>
    <t>TN10054A</t>
  </si>
  <si>
    <t>TNC000054-82142647 - BRACKET FRONT CENTER</t>
  </si>
  <si>
    <t>TN10063A</t>
  </si>
  <si>
    <t>TNC000063-82170689 - SUPORTE DIREITO</t>
  </si>
  <si>
    <t>TN10063B</t>
  </si>
  <si>
    <t>TNC000063-82170689 - SUPORTE DIREITO-CONSUMO</t>
  </si>
  <si>
    <t>TN10064A</t>
  </si>
  <si>
    <t>TNC000064-82170690 - SUPORTE ESQUERDO</t>
  </si>
  <si>
    <t>TN10064B</t>
  </si>
  <si>
    <t>TNC000064-82170690 - SUPORTE ESQUERDO-CONSUMO</t>
  </si>
  <si>
    <t>TN10066A</t>
  </si>
  <si>
    <t>TNC000066-82170716 - CORPO</t>
  </si>
  <si>
    <t>TN10067A</t>
  </si>
  <si>
    <t>TNC000067-82198419 - SUPORTE CINTA</t>
  </si>
  <si>
    <t>TN10070A</t>
  </si>
  <si>
    <t>TNC000070-82272865 - DEFLETOR DE SAIDA</t>
  </si>
  <si>
    <t>TN10088A</t>
  </si>
  <si>
    <t>TNC000088-82594852 - SUPORTE ECU - ESPACADOR SOLDADO</t>
  </si>
  <si>
    <t>TN10089A</t>
  </si>
  <si>
    <t>TNC000089-82711220 - CORPO INTERNO SUPERIOR</t>
  </si>
  <si>
    <t>TN10089B</t>
  </si>
  <si>
    <t>TNC000089-82711220 - CORPO INTERNO SUPERIOR-CONSUMO</t>
  </si>
  <si>
    <t>TN10091A</t>
  </si>
  <si>
    <t>TNC000091-82711483 - CORPO SILENCIO MERCEDES AXOR RECORTE</t>
  </si>
  <si>
    <t>VO10004A</t>
  </si>
  <si>
    <t>VOL000004-20496946 P05 - SIDE PLATE FRAM RAIL LOWER LEFT</t>
  </si>
  <si>
    <t>VO10004B</t>
  </si>
  <si>
    <t>VOL000004-20496946 P05 - SIDE PLATE FRAM RAIL LOWER LEFT-CONSUMO</t>
  </si>
  <si>
    <t>VO10005A</t>
  </si>
  <si>
    <t>VOL000005-20496952 P05 - SIDE PLATE FRAM RAIL LOWER RIGHT</t>
  </si>
  <si>
    <t>VO10005B</t>
  </si>
  <si>
    <t>VOL000005-20496952 P05 - SIDE PLATE FRAM RAIL LOWER RIGHT-CONSUMO</t>
  </si>
  <si>
    <t>VO10008A</t>
  </si>
  <si>
    <t>VOL000008-20799745 P02 - UNDERCARRIAGE UPPER</t>
  </si>
  <si>
    <t>VO10008B</t>
  </si>
  <si>
    <t>VOL000008-20799745 P02 - UNDERCARRIAGE UPPER-CONSUMO</t>
  </si>
  <si>
    <t>VO10009A</t>
  </si>
  <si>
    <t>VOL000009-20800122 P02 - UNDERCARRIAGE UPPER</t>
  </si>
  <si>
    <t>VO10009B</t>
  </si>
  <si>
    <t>VOL000009-20800122 P02 - UNDERCARRIAGE UPPER-CONSUMO</t>
  </si>
  <si>
    <t>VO10012A</t>
  </si>
  <si>
    <t>VOL000012-21400000 - BRACKET</t>
  </si>
  <si>
    <t>VO10013A</t>
  </si>
  <si>
    <t>VOL000013-20789328 - BRACKET ASSY GUARD PLATE</t>
  </si>
  <si>
    <t>VO10019A</t>
  </si>
  <si>
    <t>VOL000019-21690447 - TWISTED 90 DEGREE</t>
  </si>
  <si>
    <t>VO10021A</t>
  </si>
  <si>
    <t>VOL000021-20835152 P01 - BRACKET</t>
  </si>
  <si>
    <t>VO10023A</t>
  </si>
  <si>
    <t>VOL000023-20743332 P03 - BRACKET COOLING COIL</t>
  </si>
  <si>
    <t>VO10024A</t>
  </si>
  <si>
    <t>VOL000024-8150348 P03 - SPACER</t>
  </si>
  <si>
    <t>VO10030A</t>
  </si>
  <si>
    <t>VOL000030-21695198 - PLATE ASSY</t>
  </si>
  <si>
    <t>VO10033A</t>
  </si>
  <si>
    <t>VOL000033-20495886 P03 - MEMBER FRONT ROOF</t>
  </si>
  <si>
    <t>VO10034A</t>
  </si>
  <si>
    <t>VOL000034-8129087 P03- CLAMP REAR RENDER</t>
  </si>
  <si>
    <t>VO10044A</t>
  </si>
  <si>
    <t>VOL000044-22085953 - CLAMP REAR RENDER</t>
  </si>
  <si>
    <t>VO10045A</t>
  </si>
  <si>
    <t>VOL000045-82835067 - BRACKET, WATER RESERVOIR</t>
  </si>
  <si>
    <t>VO10046A</t>
  </si>
  <si>
    <t>VOL000046-82280296 - CENTER PLATE</t>
  </si>
  <si>
    <t>VO10047A</t>
  </si>
  <si>
    <t>VOL000047-84180517 - BRACKET FLOOR ATTACHMENTT</t>
  </si>
  <si>
    <t>VO10048A</t>
  </si>
  <si>
    <t>VOL000048-84089115 - BRACKET REINFORCEMENT</t>
  </si>
  <si>
    <t>VO10049A</t>
  </si>
  <si>
    <t>VOL000049-21887249 - HEAT SHIELD</t>
  </si>
  <si>
    <t>VO10050A</t>
  </si>
  <si>
    <t>VOL000050-21929483 - HEAT SHIELD</t>
  </si>
  <si>
    <t>VO10052A</t>
  </si>
  <si>
    <t>VOL000052-20728194 - STABILIZER BAR</t>
  </si>
  <si>
    <t>VO10054A</t>
  </si>
  <si>
    <t>VOL000054-21563764 - STABILIZER BAR</t>
  </si>
  <si>
    <t>VO10055A</t>
  </si>
  <si>
    <t>VOL000055-24002837 - BRACKET HEAT SHIELD - PINTADO</t>
  </si>
  <si>
    <t>VO10056A</t>
  </si>
  <si>
    <t>VOL000056-16.32.012.652.004 - 24045623 - BRACKET MUFFLER - SOLDADO PORCA + PARAFUSO</t>
  </si>
  <si>
    <t>VO10057A</t>
  </si>
  <si>
    <t>VOL000057-23890098 - BRACKET HEAT SHIELD - PINTADO</t>
  </si>
  <si>
    <t>VO10058A</t>
  </si>
  <si>
    <t>VOL000058-23159407 - SUPPORT BRACKET - PINTADO</t>
  </si>
  <si>
    <t>VO10059A</t>
  </si>
  <si>
    <t>VOL000059-23169349 - HEAT SHIELD INLET FLEXIBLE HOSE - PINTADO</t>
  </si>
  <si>
    <t>VO10060A</t>
  </si>
  <si>
    <t>VOL000060-23168898 - HEAT SHIELD INLET FLEXIBLE HOSE - PINTADO</t>
  </si>
  <si>
    <t>VO10065A</t>
  </si>
  <si>
    <t>VOL000065-16.32.012.851.003 - 23169351 - HEAT SHIELD FENDER - PINTADO</t>
  </si>
  <si>
    <t>VO10066A</t>
  </si>
  <si>
    <t>VOL000066-16.32.012.755.000 - 24064644 - MOUNTING STRAP MUFFLER</t>
  </si>
  <si>
    <t>VO10067A</t>
  </si>
  <si>
    <t>VOL000067-23841375 - BRACKET UPPER LEFT - ZINCADO</t>
  </si>
  <si>
    <t>VO10068A</t>
  </si>
  <si>
    <t>VOL000068-23841378 - BRACKET UPPER RIGHT - ZINCADO</t>
  </si>
  <si>
    <t>VO10069A</t>
  </si>
  <si>
    <t>VOL000069-23841381 - BRACKET LOWER RIGHT - ZINCADO</t>
  </si>
  <si>
    <t>VO10070A</t>
  </si>
  <si>
    <t>VOL000070-23841384 - BRACKET LOWER LEFT - ZINCADO</t>
  </si>
  <si>
    <t>VO10071A</t>
  </si>
  <si>
    <t>VOL000071-16.32.012.851.017A - 24534671 - HEAT SHIELD FENDER - PINTADO</t>
  </si>
  <si>
    <t>VO10072A</t>
  </si>
  <si>
    <t>VOL000072-16.32.012.851.016A - 24534653 - HEAT SHIELD FENDER - PINTADO</t>
  </si>
  <si>
    <t>VO10073A</t>
  </si>
  <si>
    <t>VOL000073-16.32.012.652.006A - 24753551 - BRACKET MUFFLER - SOLDADO PORCA + PARAFUSO</t>
  </si>
  <si>
    <t>VO10075A</t>
  </si>
  <si>
    <t>VOL000075-16.32.012.851.019A - 24736203 - HEAT SHIELD REAR - MONTADO</t>
  </si>
  <si>
    <t>VO10078A</t>
  </si>
  <si>
    <t>VOL000078-78813916 - BRACKET REINFORCEMENT ASSY CAB</t>
  </si>
  <si>
    <t>VO10080A</t>
  </si>
  <si>
    <t>VOL000080-24738366 - BRACKET HEAT SHIELD</t>
  </si>
  <si>
    <t>Código NC</t>
  </si>
  <si>
    <t>Máquina</t>
  </si>
  <si>
    <t>Setor</t>
  </si>
  <si>
    <t>Responsavel</t>
  </si>
  <si>
    <t>CODIGO</t>
  </si>
  <si>
    <t>GRUPO</t>
  </si>
  <si>
    <t>DESCRICAO</t>
  </si>
  <si>
    <t>U.M.</t>
  </si>
  <si>
    <t>FL</t>
  </si>
  <si>
    <t>ARMZ</t>
  </si>
  <si>
    <t>SALDO_x000D_
EM ESTOQUE</t>
  </si>
  <si>
    <t>EMPENHO PARA_x000D_
REQ/PV/RESERVA</t>
  </si>
  <si>
    <t>ESTOQUE_x000D_
DISPONIVEL</t>
  </si>
  <si>
    <t>VALOR_x000D_
EM ESTOQUE</t>
  </si>
  <si>
    <t>VALOR_x000D_
EMPENHADO</t>
  </si>
  <si>
    <t>0101</t>
  </si>
  <si>
    <t>**</t>
  </si>
  <si>
    <t>CM10001A</t>
  </si>
  <si>
    <t>COS000001-411800107 - PROTECAO METALICA UBL</t>
  </si>
  <si>
    <t>EMAC000009</t>
  </si>
  <si>
    <t>EM</t>
  </si>
  <si>
    <t>0070</t>
  </si>
  <si>
    <t>EMAC00009-SACHE DESSECANTE 5 GR MESCLADA (EXPORTACAO)</t>
  </si>
  <si>
    <t>MI</t>
  </si>
  <si>
    <t>0010</t>
  </si>
  <si>
    <t>EMAC00001-FITA CREPE 19 MM X 50 M [PROD. P/ INDUSTRIALIZACAO]</t>
  </si>
  <si>
    <t>EMAC00003-FITA ADESIVA PVC 70 MM X 100 M TRANSP.</t>
  </si>
  <si>
    <t>EMAC00006-FITA CREPE 50 X 50 [PROD. P/ INDUSTRIALIZACAO]</t>
  </si>
  <si>
    <t>EMAC00007-FITA PET 19,0 X 1,0 DE ALTA RESISTENCIA P/ ARQUEAR</t>
  </si>
  <si>
    <t>EMAC00008-ELASTICO DE LATEX NUM 18 P/ 1981970X - 1981972X (FULGOR / RED BOR)</t>
  </si>
  <si>
    <t>EMCL000001</t>
  </si>
  <si>
    <t>EMCL00001-01323/005-018-5 CAIXA METAL. ONDUL. ALTA (VERDE PASINI)</t>
  </si>
  <si>
    <t>EMCL000011</t>
  </si>
  <si>
    <t>EMCL00011-CONJUNTO DE CAIXA DE MADEIRA - ELECTROLUX</t>
  </si>
  <si>
    <t>EMCL000017</t>
  </si>
  <si>
    <t>EMCL00017-400000555 ARTOK ARAMADO - WHIRLPOOL</t>
  </si>
  <si>
    <t>EMCL000021</t>
  </si>
  <si>
    <t>EMCL00021-400000557 ARTOK ARAMADO PQ WHIRLPOOL</t>
  </si>
  <si>
    <t>EMCL000042</t>
  </si>
  <si>
    <t>EMCL00042-003504 - PALLET MADEIRA - ARVIN MERITOR</t>
  </si>
  <si>
    <t>EMCL000050</t>
  </si>
  <si>
    <t>EMCL00050-400002572 - CAIXA PLASTICA 400 X 610 X 235 MM - WHIRLPOOL</t>
  </si>
  <si>
    <t>EMCL000051</t>
  </si>
  <si>
    <t>EMCL00051-003505 - PALLET PLASTICO MODELO KLT 410 - EMCON</t>
  </si>
  <si>
    <t>EMCL000059</t>
  </si>
  <si>
    <t>EMCL00059-5205100002 - PALLET PBR - BSH</t>
  </si>
  <si>
    <t>EMCL000071</t>
  </si>
  <si>
    <t>EMCL00071-0780 CAIXA PLASTICA - 600 X 400 X 200 MM - VOLVO</t>
  </si>
  <si>
    <t>EMCL000072</t>
  </si>
  <si>
    <t>EMCL00072-0859 CAIXA PLASTICA 320 X 165 X 125 - VOLVO</t>
  </si>
  <si>
    <t>EMCL000073</t>
  </si>
  <si>
    <t>EMCL00073-0781 TAMPA - VOLVO ( T780 )</t>
  </si>
  <si>
    <t>EMCL000074</t>
  </si>
  <si>
    <t>EMCL00074-0071 TAMPA MADEIRA L VOLVO - ( T 780 )</t>
  </si>
  <si>
    <t>EMCL000075</t>
  </si>
  <si>
    <t>EMCL00075-0091 TAMPA PLASTICA P/ CAIXA 859 VOLVO ( T 859 )</t>
  </si>
  <si>
    <t>EMCL000076</t>
  </si>
  <si>
    <t>EMCL00076-0001 BASE L - VOLVO</t>
  </si>
  <si>
    <t>EMCL000077</t>
  </si>
  <si>
    <t>EMCL00077-CAIXA METAL BAIXA LISA - MABE ITU ( 880 X 480 X 1090 )</t>
  </si>
  <si>
    <t>EMCL000078</t>
  </si>
  <si>
    <t>EMCL00078-CAIXA METAL ALTA LISA - MABE ITU</t>
  </si>
  <si>
    <t>EMCL000083</t>
  </si>
  <si>
    <t>EMCL00083-0081 ESPACADOR PLASTICO</t>
  </si>
  <si>
    <t>EMCL000085</t>
  </si>
  <si>
    <t>EMCL00085-0021 LATERAL L VOLVO</t>
  </si>
  <si>
    <t>EMCL000086</t>
  </si>
  <si>
    <t>EMCL00086-CAIXA METALICA AZUL - TENNECO</t>
  </si>
  <si>
    <t>EMCL000087</t>
  </si>
  <si>
    <t>EMCL00087-CAIXA PLASTICA AZUL - TENNECO</t>
  </si>
  <si>
    <t>EMCL000088</t>
  </si>
  <si>
    <t>EMCL00088-CACAMBA METALICA - TENNECO</t>
  </si>
  <si>
    <t>EMCL000092</t>
  </si>
  <si>
    <t>EMCL00092-003040 - CAIXA PLAST KLT 6428 - FAURECIA</t>
  </si>
  <si>
    <t>EMCL000094</t>
  </si>
  <si>
    <t>EMCL00094-003038 - CAIXA PLAST. KLT 6421 - FAURECIA</t>
  </si>
  <si>
    <t>EMCL000100</t>
  </si>
  <si>
    <t>EMCL00100-400000143 - CAIXA PLASTICA M2004 CKLT6428 600X400X280 - WHIRLPOOL</t>
  </si>
  <si>
    <t>EMCL000108</t>
  </si>
  <si>
    <t>EMCL00108-400000582 - PALLET 1200X1200 WHIRLPOOL</t>
  </si>
  <si>
    <t>EMCL000115</t>
  </si>
  <si>
    <t>EMCL00115-P01113-000 CAIXA PLASTICA CN-6415</t>
  </si>
  <si>
    <t>EMCL000124</t>
  </si>
  <si>
    <t>EMCL00124-PALLET DE MADEIRA HT</t>
  </si>
  <si>
    <t>EMCL000125</t>
  </si>
  <si>
    <t>EMCL00125-6008.5NJ.BS2 - CAIXA PLASTICA 600X400 BOSCH</t>
  </si>
  <si>
    <t>EMCL000129</t>
  </si>
  <si>
    <t>EMCL00129-400000591 - CAIXA PLASTICA 600 X 400 X 145 MM</t>
  </si>
  <si>
    <t>EMCL000130</t>
  </si>
  <si>
    <t>EMCL00130-EMB3035EXT - CESTO PEQUENO ACO (FAURECIA)</t>
  </si>
  <si>
    <t>EMCL000131</t>
  </si>
  <si>
    <t>EMCL00131-400000002 CAIXA PLASTICA M2011 RKLT4315 400 X 300 X 147</t>
  </si>
  <si>
    <t>EMCL000132</t>
  </si>
  <si>
    <t>EMCL00132-330014 CAIXA KLT RL 4147 - PEQ - STYNER+BIENZ</t>
  </si>
  <si>
    <t>EMCL000133</t>
  </si>
  <si>
    <t>EMCL00133-400000140 - CX PLAST. M2010 RKLT B 3147 300X200X150</t>
  </si>
  <si>
    <t>EMCL000139</t>
  </si>
  <si>
    <t>EMCL00139-CAIXA PLASTICA TIPO KLT 4315 400 X 300 150MM</t>
  </si>
  <si>
    <t>EMCL000143</t>
  </si>
  <si>
    <t>EMCL00143-PALETE DE MADEIRA TENNECO</t>
  </si>
  <si>
    <t>EMCL000144</t>
  </si>
  <si>
    <t>EMCL00144-EB1301 - CONTAINER DE 1000 LITROS</t>
  </si>
  <si>
    <t>EMCL000145</t>
  </si>
  <si>
    <t>EMCL00145-CAIXA DE FERRO</t>
  </si>
  <si>
    <t>EMCL000147</t>
  </si>
  <si>
    <t>EMCL00147-CAIXA AUDI GRANDE 1484535 - TENNECO</t>
  </si>
  <si>
    <t>EMCL000149</t>
  </si>
  <si>
    <t>EMCL00149-CAIXA DE MADEIRA (TENNECO)</t>
  </si>
  <si>
    <t>EMCL000150</t>
  </si>
  <si>
    <t>EMCL00150-304420-000 - CAIXA PLASTICA KLT 3214</t>
  </si>
  <si>
    <t>EMCL000151</t>
  </si>
  <si>
    <t>EMCL00151-CAIXA PLASTICA KLT 6421 - 600 X 400 X 210 - SISA</t>
  </si>
  <si>
    <t>EMCL000153</t>
  </si>
  <si>
    <t>EMCL00153-CAIXA PLAST. COM COLMEIA DE POLION. E TAMPA BOSCH</t>
  </si>
  <si>
    <t>EMCL000155</t>
  </si>
  <si>
    <t>EMCL00155-6008.5NJ.BS1 - CAIXA PLASTICA 600X400 BOSCH (EMCL00125 ALTA)</t>
  </si>
  <si>
    <t>EMCL000156</t>
  </si>
  <si>
    <t>EMCL00156-P01107-000 CAIXA PLASTICA BROSE 6422 MOD1073</t>
  </si>
  <si>
    <t>EMCL000157</t>
  </si>
  <si>
    <t>EMCL00157-304412-000 CAIXA KLT BROSE CVDA 600 X 400 X 280</t>
  </si>
  <si>
    <t>EMCL000159</t>
  </si>
  <si>
    <t>EMCL00159-P03786 - 000 TAMPA PLASTICA BROSE 1200 X 1000</t>
  </si>
  <si>
    <t>EMCL000161</t>
  </si>
  <si>
    <t>EMCL00161-TABULEIRO BOSCH</t>
  </si>
  <si>
    <t>EMCL000162</t>
  </si>
  <si>
    <t>EMCL00162-CINTA DE POLIONDA BOSCH</t>
  </si>
  <si>
    <t>EMCL000164</t>
  </si>
  <si>
    <t>EMCL00164-CAIXA DE POLIONDA COLAPSIVEL BOSCH</t>
  </si>
  <si>
    <t>EMCL000169</t>
  </si>
  <si>
    <t>EMCL00169-304411-000 CAIXA PLASTICA BROSE KLT6414</t>
  </si>
  <si>
    <t>EMCL000174</t>
  </si>
  <si>
    <t>EMCL00174-6008.0NJ.001 - CAIXA VERDE 400X300 BOSCH</t>
  </si>
  <si>
    <t>EMCL000175</t>
  </si>
  <si>
    <t>EMCL00175-0807181670000 - CAIXA DE PALLETT MADEIRA CAIXA 1200 X 750 X 760 MM - SCHAEFFLER</t>
  </si>
  <si>
    <t>EMCL000176</t>
  </si>
  <si>
    <t>EMCL00176-0756207150000 - P-AA-K0010 1225X830X670 CESTA EMBALAGEM - SCHAEFFLER</t>
  </si>
  <si>
    <t>EMCL000177</t>
  </si>
  <si>
    <t>EMCL00177-0755010740000 P-26-4W534 PALETE 1200X800X150 HLZ SCHAEFFLER</t>
  </si>
  <si>
    <t>EMCL000178</t>
  </si>
  <si>
    <t>EMCL00178-CAIXA MOBIL 1210 X 1010 X 650 MM PRETA</t>
  </si>
  <si>
    <t>EMCL000181</t>
  </si>
  <si>
    <t>EMCL00181-P-29-V1116 PAPEL 1300X800-VCI - SCHAEFFLER</t>
  </si>
  <si>
    <t>EMCL000182</t>
  </si>
  <si>
    <t>EMCL00182-P-03-B1098 SACOLA 1000X1200-1500-PE-LD - SCHAEFFLER</t>
  </si>
  <si>
    <t>EMCL000184</t>
  </si>
  <si>
    <t>EMCL00184-3044FI-000 TAMPA BROSE - VHM TOY DECK M KU BLA 1.230-1.03</t>
  </si>
  <si>
    <t>EMCL000185</t>
  </si>
  <si>
    <t>EMCL00185-CAIXA PALLET BAIXA GLT TENNECO 0002175207</t>
  </si>
  <si>
    <t>EMCL000186</t>
  </si>
  <si>
    <t>EMCL00186-EMB7125 - CAIXA GLT - FAURECIA</t>
  </si>
  <si>
    <t>EMCL000187</t>
  </si>
  <si>
    <t>EMCL00187-0092 - TAMPA PLASTICA - VOLVO</t>
  </si>
  <si>
    <t>EMCL000188</t>
  </si>
  <si>
    <t>EMCL00188-0500 - CAIXA PLASTICA K6003 - VOLVO</t>
  </si>
  <si>
    <t>EMCL000189</t>
  </si>
  <si>
    <t>EMCL00189-0002 - PALLET DE MADEIRA TIPO K P/ CAIXA PLASTICA - VOLVO</t>
  </si>
  <si>
    <t>EMCL000190</t>
  </si>
  <si>
    <t>EMCL00190-0750 - CAIXA PLASTICA K7504 - VOLVO</t>
  </si>
  <si>
    <t>EMCL000191</t>
  </si>
  <si>
    <t>EMCL00191-0751 - TAMPA PLASTICA K7503 - VOLVO</t>
  </si>
  <si>
    <t>EMCL000195</t>
  </si>
  <si>
    <t>EMCL00195-CAIXA PLASTICA</t>
  </si>
  <si>
    <t>EMCL000199</t>
  </si>
  <si>
    <t>EMCL00199-CAIXA KLT AZUL EBERSPAECHER GRD 600 X 400 X 280 MM (PUREM)</t>
  </si>
  <si>
    <t>EMCL000200</t>
  </si>
  <si>
    <t>EMCL00200-M14655 - RACK BLANKS VOLVO - DOC</t>
  </si>
  <si>
    <t>EMCL000201</t>
  </si>
  <si>
    <t>EMCL00201-M14656 - RACK BLANKS VOLVO MD - SCR</t>
  </si>
  <si>
    <t>EMCL000202</t>
  </si>
  <si>
    <t>EMCL00202-M14657 - RACK BLANKS VOLVO MD - DPF</t>
  </si>
  <si>
    <t>EMCL000204</t>
  </si>
  <si>
    <t>EMCL00204-TAMPA DE PAPELAO BROSE (CFOP6920)</t>
  </si>
  <si>
    <t>EMCL000205</t>
  </si>
  <si>
    <t>EMCL00205-CAIXA PLASTICA KLT 6429 600 X 400 X 280 MM (MARELLI PERNAMBUCO)</t>
  </si>
  <si>
    <t>EMCL000207</t>
  </si>
  <si>
    <t>0080</t>
  </si>
  <si>
    <t>EMCL00207-CAIXA PLASTICA GALIA 4322 - FAURECIA</t>
  </si>
  <si>
    <t>EMCL000208</t>
  </si>
  <si>
    <t>EMCL00208-PALLET DE MADEIRA PADRAO EUROPALET (MARELLI AMPARO)</t>
  </si>
  <si>
    <t>EMCL000209</t>
  </si>
  <si>
    <t>EMCL00209-CAIXA PLASTICA KLT 6429 600 X 400 X 280 MM (MARELLI AMPARO)</t>
  </si>
  <si>
    <t>EMCL000211</t>
  </si>
  <si>
    <t>EMCL00211-CESTO PEQUENO ACO (FORVIA)</t>
  </si>
  <si>
    <t>EMCL000212</t>
  </si>
  <si>
    <t>EMCL00212-CAIXA PLASTICA KLT 4314 ( 400 X 300 X 147.5 MM) - MARELLI AMPARO</t>
  </si>
  <si>
    <t>EMCL00058</t>
  </si>
  <si>
    <t>EMCL00058-CAIXA PLASTICA MOD KLT 4329 PRO-METAL 6008.5NJ.PM8</t>
  </si>
  <si>
    <t>EMDV000005</t>
  </si>
  <si>
    <t>EMDV00005-FITA DE ACO (3/4 X 0,80 MM) P/ ARQUEAR</t>
  </si>
  <si>
    <t>EMDV000006</t>
  </si>
  <si>
    <t>EMDV00006-SELO DE ACO 3/4 P/ FITA DE ARQUEAR</t>
  </si>
  <si>
    <t>EMFR00005</t>
  </si>
  <si>
    <t>EMFR00005-0859 - CAIXA</t>
  </si>
  <si>
    <t>EMMD000014</t>
  </si>
  <si>
    <t>EMMD00014-CAIXA DE MADEIRA 1200 X 1000 X 745 MM (EXPORTACAO RUSSIA)</t>
  </si>
  <si>
    <t>EMMD000015</t>
  </si>
  <si>
    <t>EMMD00015-0807182480000 - CAIXA DE MADEIRA COM TAMPA 1200 X 750 X 450 MM</t>
  </si>
  <si>
    <t>EMMD000016</t>
  </si>
  <si>
    <t>EMMD00016-CAIXA MAD. EXT. 1650 X 1100 X 400 MM CARGA MAX. 200 KG P/47600200</t>
  </si>
  <si>
    <t>EMMD000017</t>
  </si>
  <si>
    <t>EMMD00017-CAIXA MAD. EXT. 1450 X 1350 X 800 MM CARGA MAX. 500 KG P/47836795</t>
  </si>
  <si>
    <t>EMMD000018</t>
  </si>
  <si>
    <t>EMMD00018-CAIXA MAD. EXT. 1360 X 1150 X 500 MM CARGA MAX. 300 KG P/47761377-47761375-47607656</t>
  </si>
  <si>
    <t>EMPL000001</t>
  </si>
  <si>
    <t>EMPL00001-BOBINA DE PLASTICO BOLHA 1,3 X 100 METROS (5 KG)</t>
  </si>
  <si>
    <t>EMPL000042</t>
  </si>
  <si>
    <t>EMPL00042-SACO PLASTICO VCI 480 X 2200 X 1900 (EXPORTACAO)</t>
  </si>
  <si>
    <t>EMPL000043</t>
  </si>
  <si>
    <t>EMPL00043-CANTONEIRA PLASTICA P/ CONJUNTO 3P (EXPORTACAO)</t>
  </si>
  <si>
    <t>EMPM000001</t>
  </si>
  <si>
    <t>EMPM00001-CAIXA METALICA AZUL - PRO-METAL</t>
  </si>
  <si>
    <t>EMPM000002</t>
  </si>
  <si>
    <t>EMPM00002-CAIXA PLASTICA MARFINITE 1019 - PRO-METAL 10</t>
  </si>
  <si>
    <t>EMPM000010</t>
  </si>
  <si>
    <t>EMPM00010-ARTOK - PRO-METAL (MULT400000563)</t>
  </si>
  <si>
    <t>EMPM000011</t>
  </si>
  <si>
    <t>EMPM00011-CAIXA TELA DOBRAVEL T52167 - PRO-METAL</t>
  </si>
  <si>
    <t>EMPM000013</t>
  </si>
  <si>
    <t>EMPM00013-CAIXA PLASTICA MARFINITE METALE</t>
  </si>
  <si>
    <t>EMPM000015</t>
  </si>
  <si>
    <t>EMPM00015-CAIXA MARFINITE KLT 6428 - PRO-METAL</t>
  </si>
  <si>
    <t>EMPM000016</t>
  </si>
  <si>
    <t>EMPM00016-CAIXA MARFINITE KLT 6421 - PRO-METAL</t>
  </si>
  <si>
    <t>EMPM000017</t>
  </si>
  <si>
    <t>EMPM00017-CAIXA MARFINITE KLT 4315 - PRO-METAL</t>
  </si>
  <si>
    <t>EMPM000018</t>
  </si>
  <si>
    <t>EMPM00018-CAIXA DE MADEIRA C/ TAMPA - PRO METAL</t>
  </si>
  <si>
    <t>EMPM000021</t>
  </si>
  <si>
    <t>EMPM00021-CAIXA DOBRAVEL NUM AMR 0-07-050 - PRO-METAL</t>
  </si>
  <si>
    <t>EMPM000027</t>
  </si>
  <si>
    <t>EMPM00027-98.0829.0014.000 COLMEIA PARA 36 PECAS</t>
  </si>
  <si>
    <t>EMPM000028</t>
  </si>
  <si>
    <t>EMPM00028-98.6000.0487.600 COLMEIA PARA 30 PECAS</t>
  </si>
  <si>
    <t>EMPM000029</t>
  </si>
  <si>
    <t>EMPM00029-98.0829.0013.000 CAIXA METALICA AZUL PRO-METAL 1130 X 810 X 950 MM</t>
  </si>
  <si>
    <t>EMPM000032</t>
  </si>
  <si>
    <t>EMPM00032-RACK ARAMADO MEDIO - PRO METAL</t>
  </si>
  <si>
    <t>EMPM000033</t>
  </si>
  <si>
    <t>EMPM00033-CAIXA PLASTICA MOD R-KLT 6415 600 X 400 X 115 MM.</t>
  </si>
  <si>
    <t>EMPM000034</t>
  </si>
  <si>
    <t>EMPM00034-PALLET PLASTICO MOD. KLT 1200 X 1000 MM.</t>
  </si>
  <si>
    <t>EMPM000035</t>
  </si>
  <si>
    <t>EMPM00035-TAMPA PLASTICA MOD. KLT 1200 X 1000 MM.</t>
  </si>
  <si>
    <t>EMPM000036</t>
  </si>
  <si>
    <t>EMPM00036-CAIXA POLIONDA 1260 X 290 X 200MM C/ ALOJAM. DIV. EVA</t>
  </si>
  <si>
    <t>EMPM000038</t>
  </si>
  <si>
    <t>EMPM00038-CAIXA COM COLMEIA DE POLIONDAS 600 X 400 X 280</t>
  </si>
  <si>
    <t>EMPM000039</t>
  </si>
  <si>
    <t>EMPM00039-CAIXA COM COLMEIA DE PAPELAO</t>
  </si>
  <si>
    <t>EMPM000040</t>
  </si>
  <si>
    <t>EMPM00040-CAIXA PLASTICA MOD R-KLT 6415 600 X 400 X 115 MM PRETA</t>
  </si>
  <si>
    <t>EMPM000041</t>
  </si>
  <si>
    <t>EMPM00041-CAIXA MOBIL 1210 X 1010 X 650 MM PRETA (HWASHIN)</t>
  </si>
  <si>
    <t>EMPM000042</t>
  </si>
  <si>
    <t>EMPM00042-TAMPA PARA CAIXA MOBIL 1210 X 1010 PRETA</t>
  </si>
  <si>
    <t>EMPM000044</t>
  </si>
  <si>
    <t>EMPM00044-TAMPA PARA CONTEINER 323025</t>
  </si>
  <si>
    <t>EMPM000045</t>
  </si>
  <si>
    <t>EMPM00045-CAIXA MARFINITE KLT 4315 CINZA - PRO-METAL(6008.5NJ.PM6)</t>
  </si>
  <si>
    <t>EMPM000046</t>
  </si>
  <si>
    <t>EMPM00046-98.6000.0459.100 CAIXA METALICA AZUL PRO-METAL 1080 X 770 X 960 MM</t>
  </si>
  <si>
    <t>EMPM000047</t>
  </si>
  <si>
    <t>EMPM00047-98.6000.0459.200 COLMEIA VERDE 1033 X 755 X 260 MM</t>
  </si>
  <si>
    <t>EMPM000051</t>
  </si>
  <si>
    <t>EMPM00051-CAIXA MOBIL 1200 X 1000 X 860 MM PRETA</t>
  </si>
  <si>
    <t>EMPM000053</t>
  </si>
  <si>
    <t>EMPM00053-EMBALAGEM MOBIL PRETA P/ 20.5600-0206.1</t>
  </si>
  <si>
    <t>EMPM000057</t>
  </si>
  <si>
    <t>EMPM00057-CAIXA MOBIL 1210 X 1010 X 860 MM PRETA (VOLVO)</t>
  </si>
  <si>
    <t>EMPM000059</t>
  </si>
  <si>
    <t>EMPM00059-CAIXA KLT 6421 - AZUL</t>
  </si>
  <si>
    <t>EMPM000061</t>
  </si>
  <si>
    <t>EMPM00061-CAIXA R-KLT 4315 AZUL 400 X 300 X 147 (HYUNDAI)</t>
  </si>
  <si>
    <t>EMPM000069</t>
  </si>
  <si>
    <t>EMPM00069-CAIXA MOBIL 1210 X 1010 X 860 MM (PROMETAL)</t>
  </si>
  <si>
    <t>EMPP000001</t>
  </si>
  <si>
    <t>EMPP00001-BOBINA DE PAPELAO 1,0 M</t>
  </si>
  <si>
    <t>EMPP000041</t>
  </si>
  <si>
    <t>EMPP00041-CAIXA DE PAPELAO ONDUL. 592 X 392 X 110 (EXP)</t>
  </si>
  <si>
    <t>EMPP000050</t>
  </si>
  <si>
    <t>EMPP00050-CAIXA DE PAPELAO COM PALETE 1200 X 1000 X 740 MM</t>
  </si>
  <si>
    <t>EMPP000053</t>
  </si>
  <si>
    <t>EMPP00053-CX MALETA NORMAL ONDA BC 360 X 280 X 160 (EXPORTACAO)</t>
  </si>
  <si>
    <t>EMPP000054</t>
  </si>
  <si>
    <t>EMPP00054-CONJUNTO 3P - PALLET, TAMPA E CINTA (EXPORTACAO)</t>
  </si>
  <si>
    <t>FD10021A</t>
  </si>
  <si>
    <t>FMO000021-A7-298 PARAFUSO ESPECIAL C/ COROA DENTADA(MANAUS)</t>
  </si>
  <si>
    <t>MPAC01089-ROLO DE ACO NBR 5915 EEP GRAU 3 0,7�±0,05 X 632±0,5 MM P/ 0204.774.250 - 0204.774.247</t>
  </si>
  <si>
    <t>MPAC01411-ROLO DE ACO INOX AISI 439 1,0 ±0,06 X 263 +0,40 MM P/S168721-722-702-703-S169978-979</t>
  </si>
  <si>
    <t>MC</t>
  </si>
  <si>
    <t>MFGR00015-MARCADOR INDUSTRIAL (AMARELO)</t>
  </si>
  <si>
    <t>MFGR00017-MARCADOR INDUSTRIAL (VERMELHO)</t>
  </si>
  <si>
    <t>MFGR00018-MARCADOR INDUSTRIAL (VERDE)</t>
  </si>
  <si>
    <t>MFGR00019-MARCADOR INDUSTRIAL (AZUL)</t>
  </si>
  <si>
    <t>MFGR00032-FECHO LACRE DE ARAME AMARRILHO 15 CM BRANCO</t>
  </si>
  <si>
    <t>MFGR00036-PORCA SEXTAVADA M8 X 1,25 CLASSE 8.8 P/ TESTE DE ESTANQUEIDADE</t>
  </si>
  <si>
    <t>MFGR00049-FOLHA A4 COM 126 ETIQUETAS DE 15X26 MM PIMACO-A4349</t>
  </si>
  <si>
    <t>MFGR00054-BOBINA PLASTICA TRASNPARENTE 0,17 MM X 1200 MM CAMADA DUPLA</t>
  </si>
  <si>
    <t>MFGR00055-MANTA ABSORVENTE INDUSTRIAL LARG.1 M</t>
  </si>
  <si>
    <t>MFIM00002-ETIQUETA DE PRODUTO PROCESSO EXTERNO</t>
  </si>
  <si>
    <t>MFIM00004-CONTROLE DE INSPECAO</t>
  </si>
  <si>
    <t>MFIM00005-FICHA DE ACOMPANHAMENTO DO PROCESSO PRODUTIVO</t>
  </si>
  <si>
    <t>MFIM00008-CONTROLE DE ENTRADAS E SAIDAS DE MATERIAIS DO ALMOX 2</t>
  </si>
  <si>
    <t>MFIM00010-ETIQUETA DE IDENTIFICACAO DE PRODUTO ACABADO</t>
  </si>
  <si>
    <t>MFIM00016-FORMULARIO DE AUTORIZACAO DE ENTRADA/SAIDA</t>
  </si>
  <si>
    <t>MFIM00019-FICHA DE PARADA DE MAQUINA</t>
  </si>
  <si>
    <t>MFIM00025-FICHA DE IDENTIFICACAO (BRANCA)</t>
  </si>
  <si>
    <t>MFIM00026-FICHA DE IDENTIFICACAO DE NAO CONFORMIDADE (AMARELA)</t>
  </si>
  <si>
    <t>MFIM00027-FICHA DE MATERIAL REPROVADO VERMELHA (PADRAO NOVO)</t>
  </si>
  <si>
    <t>MFIM00031-TALAO DE REQUISICAO DE COMPRAS</t>
  </si>
  <si>
    <t>MFIM00047-SOLICITACAO DE EMISSAO DE NF (BL C/ 100 FLS)</t>
  </si>
  <si>
    <t>MFIM00097-FORMULARIO PRESTADORES DE SERVICO</t>
  </si>
  <si>
    <t>MFIM00099-FORMULARIO ANOTACOES DE HORARIO</t>
  </si>
  <si>
    <t>MFIM00132-FORMULARIO CONTROLE DE SAIDA E RETORNO</t>
  </si>
  <si>
    <t>MFIM00133-FORMULARIO DE RELACAO DE ENTRADAS DE NOTA FISCAL</t>
  </si>
  <si>
    <t>MFIM00134-FORMULARIO CONTROLE DE VISITANTES</t>
  </si>
  <si>
    <t>MFIM00135-COMUNICACAO INTERNA DE FERIAS/FALTA (BL C/ 100)</t>
  </si>
  <si>
    <t>MFIM00188-FICHA DE IDENTIFICACAO FERRAMENTAL VERDE</t>
  </si>
  <si>
    <t>MFIM00190-FICHA DE IDENTIFICACAO FERRAMENTAL VERMELHA</t>
  </si>
  <si>
    <t>MFIM00191-BLOCO DE SOLICITACAO DE MP</t>
  </si>
  <si>
    <t>MFIM00206-BLOCO DE SOLICITACAO DE PECAS</t>
  </si>
  <si>
    <t>MFIM00207-BLOCO DE SOLICITACAO DE SERVICOS</t>
  </si>
  <si>
    <t>MFIM00218-BLOCO DE SOLICITACAO DE MANUTENCAO</t>
  </si>
  <si>
    <t>MFIM00237-BLOCO REQUISICAO PARA MEDICAO METROLOGIA 100 FOLHAS</t>
  </si>
  <si>
    <t>MFIM00238-BLOCO DE SOLICITACAO DE FERRAMENTARIA</t>
  </si>
  <si>
    <t>MFIM00291-ETIQUETA DE PECAS AJUSTE DE FERRAMENTAL</t>
  </si>
  <si>
    <t>MFLB00014-GRAXA LUBRAX EP 1 LITHOLINE NLGI 1 (BALDE 20 KG)</t>
  </si>
  <si>
    <t>BD</t>
  </si>
  <si>
    <t>MFLB00029-OLEO P/ ESTAMPARIA DRAWCO 927 KW (BALDE 20 L)</t>
  </si>
  <si>
    <t>MFLB00034-OLEO HIDRAULICO AW 68 HLP (TAMBOR 200L)</t>
  </si>
  <si>
    <t>MFLB00039-OLEO LUBRIFICANTE SPARTAN EP 150 (TAMBOR 200 L)</t>
  </si>
  <si>
    <t>MFLB00046-OLEO SOUTH STAMP EPX (TAMBOR 200L)</t>
  </si>
  <si>
    <t>MFLB00047-OLEO P/ ESTAMPAGEM DEPARIA 105 VOLATIL (CONTAINER 1000 L)</t>
  </si>
  <si>
    <t>MFLB00048-OLEO CR PROT DW 72 (BALDE 20 LITROS)</t>
  </si>
  <si>
    <t>MFLB00052-FLUIDO DE CORTE TNLUB (500ML)</t>
  </si>
  <si>
    <t>MFLB00054-GRAXA ALVANIA EP 0 (TAMBOR DE 200L)</t>
  </si>
  <si>
    <t>MFLB00056-DESENGRIPANTE 300 ML</t>
  </si>
  <si>
    <t>MFLB00057-OLEO CR- STAMP PR 19 P/ ESTAMPAGEM</t>
  </si>
  <si>
    <t>MFLB00058-LUBE TORCH ST-2067 N PROTECT (FLUIDO DE ESTAMPAGEM LEVE SECATIVO)</t>
  </si>
  <si>
    <t>MFLB00059-COOLING STGR-1012 (FLUIDO DE ESTAMPAGEM MEDIA E PESADO SEMI SECATIVO)</t>
  </si>
  <si>
    <t>MFLB00060-OLEO COOLING OIL MA-2080 ABF</t>
  </si>
  <si>
    <t>MFLB00061-OLEO MOBIL SUPER ORIGINAL 20W50 SM 1L</t>
  </si>
  <si>
    <t>MFSP00001-PINO LOCALIZADOR ACO ISOLADO 7,80 MM 811-US-M6-7.8-PIN P/ E4037557 - 82090793 - 20742828</t>
  </si>
  <si>
    <t>MFSP00002-PINO LOCALIZADOR ACO ISOLADO 10,80 MM 811-US-M8-10.8-PIN P/ E4060883 - 20442982</t>
  </si>
  <si>
    <t>MFSP00004-PINO LOCALIZADOR ACO ISOLADO 10,70 MM 811-US-M8-10.7-PIN P/ E407910X</t>
  </si>
  <si>
    <t>MFSP00006-PINO LOCALIZADOR ACO ISOLADO 10,00 MM 811-US-M8-10.0-PIN P/82090894/ 895/ 896/ 897/ 898/ 899/ 901</t>
  </si>
  <si>
    <t>MFSP00007-PINO LOCALIZADOR ACO ISOLADO 12,00 MM 811-US-M10-12-PIN P/ 82090896/71475/71485/71477/21695198</t>
  </si>
  <si>
    <t>MFSP00008-PINO LOCALIZADOR ACO ISOLADO 9,80 MM 811-US-M8-9.8-PIN P/ 84089115</t>
  </si>
  <si>
    <t>MFSP00011-BUCHA DE ACO ISOLADO 811-MPB-P8-20 P/ 1562066X/1554125X/64575-585</t>
  </si>
  <si>
    <t>MFSP00012-PINO 8,9MM HWS9/11/12/14/15/18A21/32/35/36/39/40/51A53/62/63/79/80/89/90/104/109/110/113/VOL45/TNC87</t>
  </si>
  <si>
    <t>MFSP00013-PINO LOCALIZADOR ACO ISOLADO 11 MM 811-US-M10-11.0-PIN P/ 65715/725/65715/725</t>
  </si>
  <si>
    <t>MFSP00014-PINO LOCALIZADOR ACO ISOLADO 15 MM 811-US-M14-15.0-PIN P/ 65773/783</t>
  </si>
  <si>
    <t>MFSP00015-PINO LOCALIZADOR ACO ISOLADO 6,5 MM 811-US-M6-6.5-PIN P/ 66747/64437/64511/64521/64515/64527/71441</t>
  </si>
  <si>
    <t>MFSP00016-MOLA INFERIOR PA CARROSSEL (ACO INOX AUSTENITICO) P/ 82090896</t>
  </si>
  <si>
    <t>MFSP00017-MOLA P/ PINO GUIA ISOLADO (ACO INOX AUSTENITICO)</t>
  </si>
  <si>
    <t>MFSP00018-BUCHA DE ACO ISOLADO 811-MPB-P10-25 P/</t>
  </si>
  <si>
    <t>MFSP00019-BUCHA DE ACO ISOLADO 811-MPB-P6-20 P/ 64995/64521/64515/64581</t>
  </si>
  <si>
    <t>MFSP00020-BUCHA DE ACO ISOLADO 811-MPB-P6-25 P/ 64511-64525-64521</t>
  </si>
  <si>
    <t>MFSP00022-BOCAL CONICO 16 MM ME516</t>
  </si>
  <si>
    <t>MFSP00023-PINCA PARA BICO 3.2MM TC213 OXIMIG</t>
  </si>
  <si>
    <t>MFSP00025-BOCAL CONICO TOCHA MIG/MAG 13 MM ME517 OXIMIG</t>
  </si>
  <si>
    <t>MFSP00026-BOCAL 13 MM X 77 MM ME808</t>
  </si>
  <si>
    <t>MGES00002-RIBBON DE CERA - 110MM X 450MM PARA IMPRESSORA ZEBRADA ZT230</t>
  </si>
  <si>
    <t>MGES00003-ETIQUETA COUCHE 105 X 75 MM (ADESIVO NA COR DO MES)</t>
  </si>
  <si>
    <t>MGES00005-GRAMPEADOR</t>
  </si>
  <si>
    <t>MGES00007-CANETA BIC (CAIXA C/50)</t>
  </si>
  <si>
    <t>MGES00009-MARCADOR PARA QUADRO BRANCO WBM-7 (PRETO) PILOT</t>
  </si>
  <si>
    <t>MGES00010-MARCADOR PARA QUADRO BRANCO WBM-7 (AZUL) PILOT</t>
  </si>
  <si>
    <t>MGES00011-CANETA PILOT PONTA FINA 2.0 MM (AZUL) PILOT</t>
  </si>
  <si>
    <t>MGES00012-CANETA PILOT PONTA FINA 2.0 MM (VERDE) PILOT</t>
  </si>
  <si>
    <t>MGES00013-CANETA PILOT PONTA FINA 2.0 MM (PRETO) PILOT</t>
  </si>
  <si>
    <t>MGES00014-CANETA PILOT PONTA FINA 2.0 MM (VERMELHO) PILOT</t>
  </si>
  <si>
    <t>MGES00016-BATERIA 9V</t>
  </si>
  <si>
    <t>MGES00017-PILHA CR 2032</t>
  </si>
  <si>
    <t>MGES00018-PILHA AG10</t>
  </si>
  <si>
    <t>MGES00019-PILHA AAA</t>
  </si>
  <si>
    <t>MGES00020-PILHA AA</t>
  </si>
  <si>
    <t>MGES00021-MARCA TEXTO (AMARELO)</t>
  </si>
  <si>
    <t>MGES00026-PACOTE FOLHA SULFITE A4 500 FOLHAS (CHAMEX/REPORT)</t>
  </si>
  <si>
    <t>MGES00031-GRAMPO P/ GRAMPEADOR C/ 5000 UN</t>
  </si>
  <si>
    <t>MGES00032-CAIXA CLIPS COM 725 UM</t>
  </si>
  <si>
    <t>MGES00033-BLOCO DE ANOTACOES AUTO ADESIVO 76MM X 102MM</t>
  </si>
  <si>
    <t>MGES00035-PINCEL ATOMICO PONTA GROSSA 1100-P (AZUL) PILOT</t>
  </si>
  <si>
    <t>MGES00036-PINCEL ATOMICO PONTA GROSSA 100-9 (VERMELHO) PILOT</t>
  </si>
  <si>
    <t>MGES00037-LAPIS DE CARPINTEIRO</t>
  </si>
  <si>
    <t>MGES00038-CADERNO ESPIRAL 200 FOLHAS CAPA DURA</t>
  </si>
  <si>
    <t>MGES00039-ETIQUETA P/ ROTULADORA LETRATAG DYMO 12MM X 4M</t>
  </si>
  <si>
    <t>MGES00040-PASTA SUSPENSA (CAIXA C/ 50 UN)</t>
  </si>
  <si>
    <t>MGES00041-SACO PLASTICO C/ 4 FUROS P/ FOLHA A4 (PACOTE C/ 100)</t>
  </si>
  <si>
    <t>MGES00042-PAPEL CARBONO AZUL P/ FOLHA A4 (PACOTE C/ 100 UN)</t>
  </si>
  <si>
    <t>MGES00046-ETIQUETA DE PRODUTO 100% INSPECIONADO</t>
  </si>
  <si>
    <t>MGES00051-ETIQUETA PIMACO CODIGO 6184</t>
  </si>
  <si>
    <t>MGES00052-SACO PLATICO 300 X 400 X 0,15 MM</t>
  </si>
  <si>
    <t>MGES00075-ETIQUETA COUCHE 104X148MM (ANTIGO)</t>
  </si>
  <si>
    <t>MGES00077-MARCADOR PARA QUADRO BRANCO WBM-7 (VERDE) PILOT</t>
  </si>
  <si>
    <t>MGES00079</t>
  </si>
  <si>
    <t>MGES00079-RIBBON DE CERA - 110MM X 300 MM PARA IMPRESSORA ZEBRA ZD230</t>
  </si>
  <si>
    <t>MGES00080</t>
  </si>
  <si>
    <t>MGES00080-ETIQUETA COUCHE 105 X 75 MM (BRANCA COM TUBETE MENOR)</t>
  </si>
  <si>
    <t>MGLP00021-COPO DESCARTAVEL PARA CAFE</t>
  </si>
  <si>
    <t>MGLP00025-DESODORIZADOR AEROSSOL</t>
  </si>
  <si>
    <t>MGLP00026-COPO 180 ML CAIXA</t>
  </si>
  <si>
    <t>MGLP00032-GALAO LIMPA PEDRA 5L</t>
  </si>
  <si>
    <t>MGLP00033-LIMPA VIDROS 5L</t>
  </si>
  <si>
    <t>MGLP00034-LIMPADOR PINHO GEL 5LTS</t>
  </si>
  <si>
    <t>MGLP00036-PANO P/ LIMPEZA BRANCO 67 X 50 CM</t>
  </si>
  <si>
    <t>MGLP00037-PANO P/ LIMPEZA XADREZ 67 X 50 CM</t>
  </si>
  <si>
    <t>MGLP00040-PAPEL TOALHA INTERFOLHA 20X21 LUXO</t>
  </si>
  <si>
    <t>MGLP00041-SABAO EM PEDRA C/ 5 UNIDADES</t>
  </si>
  <si>
    <t>MGLP00042-SABAO EM PO 1 KG</t>
  </si>
  <si>
    <t>MGLP00044-SABONETE LIQUIDO FRUTAS VERMELHAS 5L</t>
  </si>
  <si>
    <t>MGLP00048-LIMPADOR MULTI USO 5L</t>
  </si>
  <si>
    <t>MGLP00049-VASSOURA SOFT C/ CABO</t>
  </si>
  <si>
    <t>MGLP00050-PALHA DE ACO</t>
  </si>
  <si>
    <t>MGLP00057-DISCO LIMPADOR PRETO 510MM</t>
  </si>
  <si>
    <t>MGLP00062-REFIL MOP UMIDO</t>
  </si>
  <si>
    <t>MGLP00065-RODO PLASTICO 40CM S/CABO</t>
  </si>
  <si>
    <t>MGLP00072-ALCOOL ISOPROPILICO 1 LITRO</t>
  </si>
  <si>
    <t>MGLP00075-BORRACHA P/ RODO 40 CM</t>
  </si>
  <si>
    <t>MGLP00078-BORRIFADOR FRASCO PULVERIZADOR</t>
  </si>
  <si>
    <t>MGLP00082-SACO DE LIXO 20 LTS 100 UN</t>
  </si>
  <si>
    <t>MGLP00083-SACO DE LIXO 40 LTS 100 UN</t>
  </si>
  <si>
    <t>MGLP00084-SACO DE LIXO 60 LTS (ROLO)</t>
  </si>
  <si>
    <t>MGLP00085-SACO PLASTICO P/ LIXO 100 LITROS REFORCADO 3KGS</t>
  </si>
  <si>
    <t>MGLP00086-SACO PLASTICO P/ LIXO 200 LITROS REFORCADO 3KGS</t>
  </si>
  <si>
    <t>MGLP00087-ESPONJA DUPLA FACE C/ 10 UN</t>
  </si>
  <si>
    <t>MGLP00088-DETERGENTE 5LTS NEUTRO</t>
  </si>
  <si>
    <t>MGLP00090-DISCO LIMPADOR VERDE 410MM</t>
  </si>
  <si>
    <t>MGLP00091-DISCO LIMPADOR VERDE 350MM</t>
  </si>
  <si>
    <t>MGLP00092-VASSOURAO GARI 30 CM CERDAS RIGIDAS COM CABO LIMPEZA SECA</t>
  </si>
  <si>
    <t>MGLP00093-SACO DE LIXO 60 LTS ( PCTE 3 KG )</t>
  </si>
  <si>
    <t>MGMMAQ198</t>
  </si>
  <si>
    <t>GN</t>
  </si>
  <si>
    <t>MNME08/09/10-MAN.MAQ.PREV/PRED/CORR. MEMBRANA</t>
  </si>
  <si>
    <t>0020</t>
  </si>
  <si>
    <t>MGPI00001-LUVA DE NITRILON SUPER SAFETY - CA 31.895</t>
  </si>
  <si>
    <t>MGPI00002-LUVA DE VAQUETA CA 35693</t>
  </si>
  <si>
    <t>P</t>
  </si>
  <si>
    <t>MGPI00010-AVENTAL DE RASPA 1,00 X 0,60</t>
  </si>
  <si>
    <t>MGPI00015-SAPATO DE SEGURANCA C/ AMARRIL C/ BIQUEIRA DE ACO NUM 38</t>
  </si>
  <si>
    <t>MGPI00022-SAPATO DE SEGURANCA C/ AMARRIL C/ BIQUEIRA DE ACO NUM 45</t>
  </si>
  <si>
    <t>MGPI00029-OCULOS DE SOBREPOR</t>
  </si>
  <si>
    <t>MGPI00049-PINCA MAGNETICA DUPLA CURTA EM T (PDCN) 240MM CAP. 0,22KG PDC</t>
  </si>
  <si>
    <t>MGPI00060-AVENTAL DE BRIM AZUL 860 X 560 MM</t>
  </si>
  <si>
    <t>MGPI00075-PINCA MAGNETICA DUPLA LONGA EM T (PDLN) 320MM CAP. 0,27KG PDL</t>
  </si>
  <si>
    <t>MGPI00078-OCULOS DE SEGURANCA INCOLOR C.A. 34082</t>
  </si>
  <si>
    <t>MGPI00079-LUVA DE RASPA PETROLEIRA</t>
  </si>
  <si>
    <t>MGPI00083-LUVA RESISTENTE AO CORTE BANHO DE P.U TM 10</t>
  </si>
  <si>
    <t>MGPI00084-LUVA PRETA TAM.9 - C.A.39.530</t>
  </si>
  <si>
    <t>MGPI00085-PERNEIRA EM RASPA P/ SOLDADOR</t>
  </si>
  <si>
    <t>MGPI00088-MANGOTE BRANCO - TAM. P ( CA: 13.395 )</t>
  </si>
  <si>
    <t>MGPI00090-MANGOTE BRANCO - TAM. G ( C.A. 35636 )</t>
  </si>
  <si>
    <t>MGPI00095-LUVA PRETA TAM 8 - C.A.39.530</t>
  </si>
  <si>
    <t>MGPI00097-LUVA LATEX P/ LIMPEZA - P - C.A. 32728</t>
  </si>
  <si>
    <t>MGPI00098-LUVA LATEX P/ LIMPEZA - M - C.A. 32728</t>
  </si>
  <si>
    <t>MGPI00099-LUVA LATEX P/ LIMPEZA - G - C.A. 32728</t>
  </si>
  <si>
    <t>MGPI00100-PROTETOR FACIAL 8POL INCOLOR</t>
  </si>
  <si>
    <t>MGPI00101-LUVA RESISTENTE AO CORTE BANHO DE P.U TM 9</t>
  </si>
  <si>
    <t>MGPI00103-CADARCO P/ SAPATO DE SEGURANCA (PRETO)</t>
  </si>
  <si>
    <t>MGPI00104-AVENTAL DE RASPA TIPO BARBEIRO P/SOLDA C/ELASTICO NO PUNHO TAMANHO M</t>
  </si>
  <si>
    <t>MGPI00105-LUVA DE RASPA C/ FORRO TERMICO 20 CM (MAO ESQUERDA) CA 34.627</t>
  </si>
  <si>
    <t>MGPI00106-LUVA DE RASPA C/ FORRO TERMICO 20 CM (MAO DIREITA) CA 34.627</t>
  </si>
  <si>
    <t>MGPI00107-SAPATO DE SEGURANCA C/ AMARRIL C/ BIQUEIRA DE ACO NUM 34</t>
  </si>
  <si>
    <t>MGPI00108-SAPATO DE SEGURANCA C/ AMARRIL C/ BIQUEIRA DE ACO NUM 35</t>
  </si>
  <si>
    <t>MGPI00121-LUVA RESISTENTE AO CORTE BANHO DE P.U TM 8</t>
  </si>
  <si>
    <t>MGPI00122-LENTE DE POLICARBONATO 90 X 115 X 1,0 MM EXTERNA (COM PELICULA BRANCA)</t>
  </si>
  <si>
    <t>MGPI00123-SAPATO DE SEGURANCA C/ AMARRIL C/ BIQUEIRA DE ACO N° 47</t>
  </si>
  <si>
    <t>MGPI00125-TOCA P/ SOLDADOR EM BRIM ANTI-CHAMA</t>
  </si>
  <si>
    <t>MGPI00128-LUVA RESISTENTE AO CORTE BANHO DE P.U TM 7</t>
  </si>
  <si>
    <t>MGPI00152-BOTINA DE SEGURANCA BRACOL - MOD. BEL ELASTICO E COMPOSITE, C.A. 48418 - N° 37</t>
  </si>
  <si>
    <t>MGPI00153</t>
  </si>
  <si>
    <t>MGPI00153-BOTINA DE SEGURANCA BRACOL - MOD. BEL ELASTICO E COMPOSITE, C.A. 48418 - N° 38</t>
  </si>
  <si>
    <t>MGPI00154-BOTINA DE SEGURANCA BRACOL - MOD. BEL ELASTICO E COMPOSITE, C.A. 48418 - N° 39</t>
  </si>
  <si>
    <t>MGPI00155-BOTINA DE SEGURANCA BRACOL - MOD. BEL ELASTICO E COMPOSITE, C.A. 48418 - N° 40</t>
  </si>
  <si>
    <t>MGPI00156-BOTINA DE SEGURANCA BRACOL - MOD. BEL ELASTICO E COMPOSITE, C.A. 48418 - N° 41</t>
  </si>
  <si>
    <t>MGPI00157-BOTINA DE SEGURANCA BRACOL - MOD. BEL ELASTICO E COMPOSITE, C.A. 48418 - N° 42</t>
  </si>
  <si>
    <t>MGPI00158-BOTINA DE SEGURANCA BRACOL - MOD. BEL ELASTICO E COMPOSITE, C.A. 48418 - N° 43</t>
  </si>
  <si>
    <t>MGPI00159-BOTINA DE SEGURANCA BRACOL - MOD. BEL ELASTICO E COMPOSITE, C.A. 48418 - N° 44</t>
  </si>
  <si>
    <t>MGPI00160-BOTINA DE SEGURANCA BRACOL - MOD. BEL ELASTICO E COMPOSITE, C.A. 48418 - N° 45</t>
  </si>
  <si>
    <t>MGPI00173-RESPIRADOR DESCARTAVEL PFF2 C/VALV. 43742</t>
  </si>
  <si>
    <t>MGPI00175</t>
  </si>
  <si>
    <t>MGPI00175-BOTINA DE SEGURANCA BRACOL - MOD. BEL ELASTICO E COMPOSITE, C.A. 48418 - N° 34</t>
  </si>
  <si>
    <t>MGPI00176</t>
  </si>
  <si>
    <t>MGPI00176-BOTINA DE SEGURANCA BRACOL - MOD. BEL ELASTICO E COMPOSITE, C.A. 48418 - N° 35</t>
  </si>
  <si>
    <t>MGPI00177-BOTINA DE SEGURANCA BRACOL - MOD. BEL ELASTICO E COMPOSITE, C.A. 48418 - N° 36</t>
  </si>
  <si>
    <t>MGPI00178</t>
  </si>
  <si>
    <t>MGPI00178-BOTINA DE SEGURANCA BRACOL - MOD. BEL ELASTICO E COMPOSITE, C.A. 48418 - N° 46</t>
  </si>
  <si>
    <t>MGPI00181</t>
  </si>
  <si>
    <t>MGPI00181-PALMILHA SOFT BRACOL - N° 34</t>
  </si>
  <si>
    <t>MGPI00182</t>
  </si>
  <si>
    <t>MGPI00182-PALMILHA SOFT BRACOL - N° 35</t>
  </si>
  <si>
    <t>MGPI00183</t>
  </si>
  <si>
    <t>MGPI00183-PALMILHA SOFT BRACOL - N° 36</t>
  </si>
  <si>
    <t>MGPI00184</t>
  </si>
  <si>
    <t>MGPI00184-PALMILHA SOFT BRACOL - N° 37</t>
  </si>
  <si>
    <t>MGPI00185</t>
  </si>
  <si>
    <t>MGPI00185-PALMILHA SOFT BRACOL - N° 38</t>
  </si>
  <si>
    <t>MGPI00186</t>
  </si>
  <si>
    <t>MGPI00186-PALMILHA SOFT BRACOL - N° 39</t>
  </si>
  <si>
    <t>MGPI00187</t>
  </si>
  <si>
    <t>MGPI00187-PALMILHA SOFT BRACOL - N° 40</t>
  </si>
  <si>
    <t>MGPI00188</t>
  </si>
  <si>
    <t>MGPI00188-PALMILHA SOFT BRACOL - N° 41</t>
  </si>
  <si>
    <t>MGPI00189</t>
  </si>
  <si>
    <t>MGPI00189-PALMILHA SOFT BRACOL - N° 42</t>
  </si>
  <si>
    <t>MGPI00190</t>
  </si>
  <si>
    <t>MGPI00190-PALMILHA SOFT BRACOL - N° 43</t>
  </si>
  <si>
    <t>MGPI00191</t>
  </si>
  <si>
    <t>MGPI00191-PALMILHA SOFT BRACOL - N° 44</t>
  </si>
  <si>
    <t>MGPI00192</t>
  </si>
  <si>
    <t>MGPI00192-PALMILHA SOFT BRACOL - N° 45</t>
  </si>
  <si>
    <t>MGPI00193</t>
  </si>
  <si>
    <t>MGPI00193-PALMILHA SOFT BRACOL - N° 46</t>
  </si>
  <si>
    <t>MGPI00195</t>
  </si>
  <si>
    <t>MGPI00195-PROTETOR AURICULAR 3M POMP PLUS DE SILICONE - CA 5745</t>
  </si>
  <si>
    <t>MGPI00196</t>
  </si>
  <si>
    <t>MGPI00196-LUVA PRETA TAM.10 - CA.39.530</t>
  </si>
  <si>
    <t>MGPI00206</t>
  </si>
  <si>
    <t>PROTETOR AURICULAR MOLDAVEL DESCARTAVEL 3M</t>
  </si>
  <si>
    <t>MGVS00005-CALCA JEANS FEMININA NUM 36</t>
  </si>
  <si>
    <t>MGVS00006-CALCA JEANS FEMININA NUM 38</t>
  </si>
  <si>
    <t>MGVS00007-CALCA JEANS FEMININA NUM 40</t>
  </si>
  <si>
    <t>MGVS00008-CALCA JEANS FEMININA NUM 42</t>
  </si>
  <si>
    <t>MGVS00009-CALCA JEANS FEMININA NUM 44</t>
  </si>
  <si>
    <t>MGVS00010-CALCA MASCULINA JEANS NUM 38</t>
  </si>
  <si>
    <t>MGVS00011-CALCA MASCULINA JEANS NUM 40</t>
  </si>
  <si>
    <t>MGVS00012-CALCA MASCULINA JEANS NUM 42</t>
  </si>
  <si>
    <t>MGVS00013-CALCA MASCULINA JEANS NUM 44</t>
  </si>
  <si>
    <t>MGVS00015-CALCA MASCULINA JEANS NUM 46</t>
  </si>
  <si>
    <t>MGVS00016-CALCA MASCULINA JEANS NUM 48</t>
  </si>
  <si>
    <t>MGVS00017-CALCA MASCULINA JEANS NUM 50</t>
  </si>
  <si>
    <t>MGVS00018-CALCA JEANS FEMININA NUM 46</t>
  </si>
  <si>
    <t>MGVS00019-CALCA JEANS FEMININA NUM 48</t>
  </si>
  <si>
    <t>MGVS00020-CALCA JEANS FEMININA NUM 50</t>
  </si>
  <si>
    <t>MGVS00058-CAMISETA AZUL MARINHO PV - TAM. P</t>
  </si>
  <si>
    <t>MGVS00059-CAMISETA AZUL MARINHO PV - TAM. M</t>
  </si>
  <si>
    <t>MGVS00061-CAMISETA AZUL MARINHO PV - TAM. GG</t>
  </si>
  <si>
    <t>MGVS00062-CAMISETA AZUL MARINHO PV - TAM. XGG</t>
  </si>
  <si>
    <t>MGVS00063-CAMISETA AZUL MARINHO PV - TAM. EXG</t>
  </si>
  <si>
    <t>MGVS00071-JALECO AZUL FERRAMENTARIA TAMANHO M</t>
  </si>
  <si>
    <t>MGVS00073-JALECO AZUL FERRAMENTARIA TAMANHO GG</t>
  </si>
  <si>
    <t>MGVS00074-JALECO CINZA MANUTENCAO TAMANHO P</t>
  </si>
  <si>
    <t>MGVS00075-JALECO CINZA MANUTENCAO TAMANHO M</t>
  </si>
  <si>
    <t>MGVS00076-JALECO CINZA MANUTENCAO TAMANHO G</t>
  </si>
  <si>
    <t>MGVS00077-JALECO CINZA MANUTENCAO TAMANHO GG</t>
  </si>
  <si>
    <t>MGVS00078-JALECO AZUL FERRAMENTARIA TAMANHO XGG</t>
  </si>
  <si>
    <t>MGVS00079-CALCA MASCULINA JEANS NUM 36</t>
  </si>
  <si>
    <t>MGVS00080-CALCA JEANS FEMININA NUM 52</t>
  </si>
  <si>
    <t>MGVS00081-CALCA JEANS FEMININA NUM 54</t>
  </si>
  <si>
    <t>MGVS00082-CALCA JEANS FEMININA NUM 56</t>
  </si>
  <si>
    <t>MGVS00083-CALCA MASCULINA JEANS NUM 52</t>
  </si>
  <si>
    <t>MGVS00084-CALCA MASCULINA JEANS NUM 54</t>
  </si>
  <si>
    <t>MGVS00085-CALCA MASCULINA JEANS NUM 56</t>
  </si>
  <si>
    <t>MGVS00086-CALCA JEANS FEMININA NUM 34</t>
  </si>
  <si>
    <t>MGVS00095-CAMISETA AZUL MARINHO PV - TAM. EXGG</t>
  </si>
  <si>
    <t>MGVS00096-CALCA MASCULINA JEANS NUM 60</t>
  </si>
  <si>
    <t>MGVS00099-FAIXA DE IDENTIFICACAO BRACELETE (AMARELO)</t>
  </si>
  <si>
    <t>MNED00024-COMPENSADOR PIAB LC16-M1820</t>
  </si>
  <si>
    <t>MNED00025-COMPENSADOR PIAB LC16-M1835</t>
  </si>
  <si>
    <t>MNED00028-COMPENSADOR VMECA LT1830</t>
  </si>
  <si>
    <t>MNED00030-VENTOSA PIAB FC35P</t>
  </si>
  <si>
    <t>MNED00031-VENTOSA PIAB FCF25P</t>
  </si>
  <si>
    <t>MNED00032-VENTOSA VB20 - PU - 18F</t>
  </si>
  <si>
    <t>MNED00033-VENTOSA VBF 30 - PU - 18F</t>
  </si>
  <si>
    <t>MNED00034-VENTOSA VBF 40 - PU - 18F</t>
  </si>
  <si>
    <t>MNED00035-VENTOSA VBF 50 - PU - 18F</t>
  </si>
  <si>
    <t>MNED00036-VENTOSA VBF25 - PU - 18F</t>
  </si>
  <si>
    <t>MNED00037-VENTOSA VS52STN COM CONEXAO 1/8F - COVAL</t>
  </si>
  <si>
    <t>MNED00039-ANEL ORING EXTERNO - Ø BITOLA 5,33 X Ø INT. 19,99 MM</t>
  </si>
  <si>
    <t>MNED00040-ANEL ORING INTERNO - Ø BITOLA 3,00 X Ø INT. 24,00 MM</t>
  </si>
  <si>
    <t>MNED00041-EIXO PARA FIXACAO DA VENTOSA P/ F006.U20.200</t>
  </si>
  <si>
    <t>MNED00042-SUPORTE FEMEA DA VENTOSA P/ F006.U20.200</t>
  </si>
  <si>
    <t>MNED00043-VENTOSA VS62STN COM CONEXAO 1/8F - COVAL</t>
  </si>
  <si>
    <t>MNED00044-BL50-2 CLOROPRENE 1/8POL NPSF FEMEA - PIAB</t>
  </si>
  <si>
    <t>MNFE00013-PARAFUSO ALLEN COM CABECA M3 X 10</t>
  </si>
  <si>
    <t>MNFE00014-PARAFUSO ALLEN COM CABECA M3 X 20</t>
  </si>
  <si>
    <t>MNFE00015-PARAFUSO ALLEN COM CABECA M3 X 30</t>
  </si>
  <si>
    <t>MNFE00016-PARAFUSO ALLEN COM CABECA M3 X 40</t>
  </si>
  <si>
    <t>MNFE00017-PARAFUSO ALLEN COM CABECA M4 X 10</t>
  </si>
  <si>
    <t>MNFE00018-PARAFUSO ALLEN COM CABECA M4 X 16</t>
  </si>
  <si>
    <t>MNFE00019-PARAFUSO ALLEN COM CABECA M4 X 20</t>
  </si>
  <si>
    <t>MNFE00020-PARAFUSO ALLEN COM CABECA M4 X 30</t>
  </si>
  <si>
    <t>MNFE00021-PARAFUSO ALLEN COM CABECA M4 X 40</t>
  </si>
  <si>
    <t>MNFE00022-PARAFUSO ALLEN COM CABECA M4 X 50</t>
  </si>
  <si>
    <t>MNFE00023-PARAFUSO ALLEN COM CABECA M5 X 10</t>
  </si>
  <si>
    <t>MNFE00024-PARAFUSO ALLEN COM CABECA M5 X 20</t>
  </si>
  <si>
    <t>MNFE00025-PARAFUSO ALLEN COM CABECA M5 X 30</t>
  </si>
  <si>
    <t>MNFE00026-PARAFUSO ALLEN COM CABECA M5 X 40</t>
  </si>
  <si>
    <t>MNFE00027-PARAFUSO ALLEN COM CABECA M5 X 50</t>
  </si>
  <si>
    <t>MNFE00028-PARAFUSO ALLEN COM CABECA M5 X 60</t>
  </si>
  <si>
    <t>MNFE00029-PARAFUSO ALLEN COM CABECA M5 X 70</t>
  </si>
  <si>
    <t>MNFE00030-PARAFUSO ALLEN COM CABECA M5 X 100</t>
  </si>
  <si>
    <t>MNFE00031-PARAFUSO ALLEN COM CABECA M6 X 10</t>
  </si>
  <si>
    <t>MNFE00032-PARAFUSO ALLEN COM CABECA M6 X 16</t>
  </si>
  <si>
    <t>MNFE00033-PARAFUSO ALLEN COM CABECA M6 X 20</t>
  </si>
  <si>
    <t>MNFE00034-PARAFUSO ALLEN COM CABECA M6 X 30</t>
  </si>
  <si>
    <t>MNFE00035-PARAFUSO ALLEN COM CABECA M6 X 35</t>
  </si>
  <si>
    <t>MNFE00036-PARAFUSO ALLEN COM CABECA M6 X 40</t>
  </si>
  <si>
    <t>MNFE00038-PARAFUSO ALLEN COM CABECA M6 X 60</t>
  </si>
  <si>
    <t>MNFE00039-PARAFUSO ALLEN COM CABECA M6 X 70</t>
  </si>
  <si>
    <t>MNFE00040-PARAFUSO ALLEN COM CABECA M6 X 80</t>
  </si>
  <si>
    <t>MNFE00041-PARAFUSO ALLEN COM CABECA M8 X 10</t>
  </si>
  <si>
    <t>MNFE00042-PARAFUSO ALLEN COM CABECA M8 X 16</t>
  </si>
  <si>
    <t>MNFE00043-PARAFUSO ALLEN COM CABECA M8 X 20</t>
  </si>
  <si>
    <t>MNFE00044-PARAFUSO ALLEN COM CABECA M8 X 30</t>
  </si>
  <si>
    <t>MNFE00045-PARAFUSO ALLEN COM CABECA M8 X 35</t>
  </si>
  <si>
    <t>MNFE00046-PARAFUSO ALLEN COM CABECA M8 X 40</t>
  </si>
  <si>
    <t>MNFE00047-PARAFUSO ALLEN COM CABECA M8 X 45</t>
  </si>
  <si>
    <t>MNFE00048-PARAFUSO ALLEN COM CABECA M8 X 50</t>
  </si>
  <si>
    <t>MNFE00049-PARAFUSO ALLEN COM CABECA M8 X 55</t>
  </si>
  <si>
    <t>MNFE00050-PARAFUSO ALLEN COM CABECA M8 X 60</t>
  </si>
  <si>
    <t>MNFE00051-PARAFUSO ALLEN COM CABECA M8 X 70</t>
  </si>
  <si>
    <t>MNFE00052-PARAFUSO ALLEN COM CABECA M8 X 80</t>
  </si>
  <si>
    <t>MNFE00053-PARAFUSO ALLEN COM CABECA M8 X 90</t>
  </si>
  <si>
    <t>MNFE00054-PARAFUSO ALLEN COM CABECA M8 X 100</t>
  </si>
  <si>
    <t>MNFE00055-PARAFUSO ALLEN COM CABECA M8 X 110</t>
  </si>
  <si>
    <t>MNFE00056-PARAFUSO ALLEN COM CABECA M8 X 120</t>
  </si>
  <si>
    <t>MNFE00057-PARAFUSO ALLEN COM CABECA M8 X 130</t>
  </si>
  <si>
    <t>MNFE00058-PARAFUSO ALLEN COM CABECA M10 X 10</t>
  </si>
  <si>
    <t>MNFE00059-PARAFUSO ALLEN COM CABECA M10 X 16</t>
  </si>
  <si>
    <t>MNFE00060-PARAFUSO ALLEN COM CABECA M10 X 20</t>
  </si>
  <si>
    <t>MNFE00061-PARAFUSO ALLEN COM CABECA M10 X 25</t>
  </si>
  <si>
    <t>MNFE00062-PARAFUSO ALLEN COM CABECA M10 X 30</t>
  </si>
  <si>
    <t>MNFE00063-PARAFUSO ALLEN COM CABECA M10 X 35</t>
  </si>
  <si>
    <t>MNFE00064-PARAFUSO ALLEN COM CABECA M10 X 40</t>
  </si>
  <si>
    <t>MNFE00065-PARAFUSO ALLEN COM CABECA M10 X 45</t>
  </si>
  <si>
    <t>MNFE00066-PARAFUSO ALLEN COM CABECA M10 X 50</t>
  </si>
  <si>
    <t>MNFE00067-PARAFUSO ALLEN COM CABECA M10 X 60</t>
  </si>
  <si>
    <t>MNFE00068-PARAFUSO ALLEN COM CABECA M10 X 70</t>
  </si>
  <si>
    <t>MNFE00069-PARAFUSO ALLEN COM CABECA M10 X 90</t>
  </si>
  <si>
    <t>MNFE00070-PARAFUSO ALLEN COM CABECA M10 X 100</t>
  </si>
  <si>
    <t>MNFE00071-PARAFUSO ALLEN COM CABECA M10 X 110</t>
  </si>
  <si>
    <t>MNFE00072-PARAFUSO ALLEN COM CABECA M10 X 120</t>
  </si>
  <si>
    <t>MNFE00073-PARAFUSO ALLEN COM CABECA M10 X 140</t>
  </si>
  <si>
    <t>MNFE00074-PARAFUSO ALLEN COM CABECA M12 X 15</t>
  </si>
  <si>
    <t>MNFE00075-PARAFUSO ALLEN COM CABECA M12 X 20</t>
  </si>
  <si>
    <t>MNFE00076-PARAFUSO ALLEN COM CABECA M12 X 25</t>
  </si>
  <si>
    <t>MNFE00077-PARAFUSO ALLEN COM CABECA M12 X 30</t>
  </si>
  <si>
    <t>MNFE00078-PARAFUSO ALLEN COM CABECA M12 X 35</t>
  </si>
  <si>
    <t>MNFE00079-PARAFUSO ALLEN COM CABECA M12 X 40</t>
  </si>
  <si>
    <t>MNFE00080-PARAFUSO ALLEN COM CABECA M12 X 50</t>
  </si>
  <si>
    <t>MNFE00081-PARAFUSO ALLEN COM CABECA M12 X 60</t>
  </si>
  <si>
    <t>MNFE00082-PARAFUSO ALLEN COM CABECA M12 X 70</t>
  </si>
  <si>
    <t>MNFE00083-PARAFUSO ALLEN COM CABECA M12 X 80</t>
  </si>
  <si>
    <t>MNFE00084-PARAFUSO ALLEN COM CABECA M12 X 90</t>
  </si>
  <si>
    <t>MNFE00085-PARAFUSO ALLEN COM CABECA M12 X 100</t>
  </si>
  <si>
    <t>MNFE00086-PARAFUSO ALLEN COM CABECA M12 X 110</t>
  </si>
  <si>
    <t>MNFE00087-PARAFUSO ALLEN COM CABECA M12 X 120</t>
  </si>
  <si>
    <t>MNFE00088-PARAFUSO ALLEN COM CABECA M12 X 130</t>
  </si>
  <si>
    <t>MNFE00089-PARAFUSO ALLEN COM CABECA M12 X 140</t>
  </si>
  <si>
    <t>MNFE00090-PARAFUSO ALLEN COM CABECA M12 X 150</t>
  </si>
  <si>
    <t>MNFE00091-PARAFUSO ALLEN COM CABECA M14 X 40</t>
  </si>
  <si>
    <t>MNFE00092-PARAFUSO ALLEN COM CABECA M14 X 50</t>
  </si>
  <si>
    <t>MNFE00093-PARAFUSO ALLEN COM CABECA M14 X 60</t>
  </si>
  <si>
    <t>MNFE00094-PARAFUSO ALLEN COM CABECA M14 X 80</t>
  </si>
  <si>
    <t>MNFE00095-PARAFUSO ALLEN COM CABECA M14 X 100</t>
  </si>
  <si>
    <t>MNFE00096-PARAFUSO ALLEN COM CABECA M14 X 120</t>
  </si>
  <si>
    <t>MNFE00097-PARAFUSO ALLEN COM CABECA M16 X 30</t>
  </si>
  <si>
    <t>MNFE00098-PARAFUSO ALLEN COM CABECA M16 X 50</t>
  </si>
  <si>
    <t>MNFE00099-PARAFUSO ALLEN COM CABECA M16 X 70</t>
  </si>
  <si>
    <t>MNFE00100-PARAFUSO ALLEN COM CABECA M16 X 90 (MARCA - BELENUS/FEY/REX )</t>
  </si>
  <si>
    <t>MNFE00101-PARAFUSO ALLEN COM CABECA M16 X 100 (MARCA - BELENUS/FEY/REX )</t>
  </si>
  <si>
    <t>MNFE00102-PARAFUSO ALLEN COM CABECA M16 X 120 (MARCA - BELENUS/FEY/REX )</t>
  </si>
  <si>
    <t>MNFE00103-PARAFUSO ALLEN COM CABECA M16 X 140 (MARCA - BELENUS/FEY/REX )</t>
  </si>
  <si>
    <t>MNFE00104-PARAFUSO ALLEN COM CABECA M20 X 30</t>
  </si>
  <si>
    <t>MNFE00105-PARAFUSO ALLEN COM CABECA M20 X 60</t>
  </si>
  <si>
    <t>MNFE00106-PARAFUSO ALLEN COM CABECA M20 X 120</t>
  </si>
  <si>
    <t>MNFE00107-PARAFUSO ALLEN SEM CABECA M3 X 10</t>
  </si>
  <si>
    <t>MNFE00108-PARAFUSO ALLEN SEM CABECA M3 X 16</t>
  </si>
  <si>
    <t>MNFE00109-PARAFUSO ALLEN SEM CABECA M3 X 20</t>
  </si>
  <si>
    <t>MNFE00110-PARAFUSO ALLEN SEM CABECA M4 X 10</t>
  </si>
  <si>
    <t>MNFE00111-PARAFUSO ALLEN SEM CABECA M4 X 20</t>
  </si>
  <si>
    <t>MNFE00112-PARAFUSO ALLEN SEM CABECA M4 X 30</t>
  </si>
  <si>
    <t>MNFE00113-PARAFUSO ALLEN SEM CABECA M5 X 10</t>
  </si>
  <si>
    <t>MNFE00114-PARAFUSO ALLEN SEM CABECA M5 X 20</t>
  </si>
  <si>
    <t>MNFE00115-PARAFUSO ALLEN SEM CABECA M5 X 30</t>
  </si>
  <si>
    <t>MNFE00116-PARAFUSO ALLEN SEM CABECA M6 X 10</t>
  </si>
  <si>
    <t>MNFE00117-PARAFUSO ALLEN SEM CABECA M6 X 20</t>
  </si>
  <si>
    <t>MNFE00118-PARAFUSO ALLEN SEM CABECA M6 X 30</t>
  </si>
  <si>
    <t>MNFE00119-PARAFUSO ALLEN SEM CABECA M8 X 10</t>
  </si>
  <si>
    <t>MNFE00120-PARAFUSO ALLEN SEM CABECA M8 X 20</t>
  </si>
  <si>
    <t>MNFE00121-PARAFUSO ALLEN SEM CABECA M8 X 30</t>
  </si>
  <si>
    <t>MNFE00122-PARAFUSO ALLEN SEM CABECA M8 X 40</t>
  </si>
  <si>
    <t>MNFE00123-PARAFUSO ALLEN SEM CABECA M8 X 50</t>
  </si>
  <si>
    <t>MNFE00124-PARAFUSO ALLEN SEM CABECA M10 X 10</t>
  </si>
  <si>
    <t>MNFE00125-PARAFUSO ALLEN SEM CABECA M10 X 20</t>
  </si>
  <si>
    <t>MNFE00126-PARAFUSO ALLEN SEM CABECA M10 X 30</t>
  </si>
  <si>
    <t>MNFE00127-PARAFUSO ALLEN SEM CABECA M10 X 40</t>
  </si>
  <si>
    <t>MNFE00128-PARAFUSO ALLEN SEM CABECA M10 X 50</t>
  </si>
  <si>
    <t>MNFE00129-PARAFUSO ALLEN SEM CABECA M12 X 12</t>
  </si>
  <si>
    <t>MNFE00130-PARAFUSO ALLEN SEM CABECA M12 X 30</t>
  </si>
  <si>
    <t>MNFE00131-PARAFUSO ALLEN SEM CABECA M12 X 40</t>
  </si>
  <si>
    <t>MNFE00132-PARAFUSO ALLEN SEM CABECA M12 X 50</t>
  </si>
  <si>
    <t>MNFE00133-PARAFUSO ALLEN SEM CABECA M16 X 20</t>
  </si>
  <si>
    <t>MNFE00134-PARAFUSO ALLEN SEM CABECA M16 X 30</t>
  </si>
  <si>
    <t>MNFE00135-PARAFUSO ALLEN SEM CABECA M16 X 50</t>
  </si>
  <si>
    <t>MNFE00136-PARAFUSO ALLEN SEM CABECA M20 X 30</t>
  </si>
  <si>
    <t>MNFE00137-PARAFUSO ALLEN SEM CABECA M20 X 50</t>
  </si>
  <si>
    <t>MNFE00138-PARAFUSO ALLEN CABECA CHATA M3 X 10</t>
  </si>
  <si>
    <t>MNFE00139-PARAFUSO ALLEN CABECA CHATA M3 X 16</t>
  </si>
  <si>
    <t>MNFE00140-PARAFUSO ALLEN CABECA CHATA M3 X 20</t>
  </si>
  <si>
    <t>MNFE00141-PARAFUSO ALLEN CABECA CHATA M4 X 16</t>
  </si>
  <si>
    <t>MNFE00142-PARAFUSO ALLEN CABECA CHATA M4 X 30</t>
  </si>
  <si>
    <t>MNFE00143-PARAFUSO ALLEN CABECA CHATA M6 X 10</t>
  </si>
  <si>
    <t>MNFE00144-PARAFUSO ALLEN CABECA CHATA M6 X 30</t>
  </si>
  <si>
    <t>MNFE00145-PARAFUSO ALLEN CABECA CHATA M6 X 40</t>
  </si>
  <si>
    <t>MNFE00146-PARAFUSO ALLEN CABECA CHATA M8 X 10</t>
  </si>
  <si>
    <t>MNFE00147-PARAFUSO ALLEN CABECA CHATA M8 X 40</t>
  </si>
  <si>
    <t>MNFE00148-PARAFUSO ALLEN CABECA CHATA M8 X 50</t>
  </si>
  <si>
    <t>MNFE00149-PARAFUSO ALLEN CABECA CHATA M8 X 60</t>
  </si>
  <si>
    <t>MNFE00150-PARAFUSO ALLEN CABECA CHATA M10 X 20</t>
  </si>
  <si>
    <t>MNFE00151-PARAFUSO ALLEN CABECA CHATA M10 X 30</t>
  </si>
  <si>
    <t>MNFE00152-PARAFUSO ALLEN CABECA CHATA M10 X 40</t>
  </si>
  <si>
    <t>MNFE00153-PARAFUSO ALLEN CABECA CHATA M12 X 30</t>
  </si>
  <si>
    <t>MNFE00154-ARRUELA M3</t>
  </si>
  <si>
    <t>MNFE00155-ARRUELA M5</t>
  </si>
  <si>
    <t>MNFE00156-ARRUELA M6</t>
  </si>
  <si>
    <t>MNFE00157-ARRUELA M8</t>
  </si>
  <si>
    <t>MNFE00158-ARRUELA M10</t>
  </si>
  <si>
    <t>MNFE00159-ARRUELA M12</t>
  </si>
  <si>
    <t>MNFE00160-ARRUELA M14</t>
  </si>
  <si>
    <t>MNFE00161-ARRUELA M16</t>
  </si>
  <si>
    <t>MNFE00162-ARRUELA M20</t>
  </si>
  <si>
    <t>MNFE00163-PORCA M3 SEXTAVADA</t>
  </si>
  <si>
    <t>MNFE00164-PORCA M5 SEXTAVADA</t>
  </si>
  <si>
    <t>MNFE00165-PORCA M6 SEXTAVADA</t>
  </si>
  <si>
    <t>MNFE00166-PORCA M8 SEXTAVADA</t>
  </si>
  <si>
    <t>MNFE00167-PORCA M10 SEXTAVADA</t>
  </si>
  <si>
    <t>MNFE00168-PORCA M12 SEXTAVADA</t>
  </si>
  <si>
    <t>MNFE00169-PORCA M14 SEXTAVADA</t>
  </si>
  <si>
    <t>MNFE00170-PORCA M16 SEXTAVADA</t>
  </si>
  <si>
    <t>MNFE00171-PORCA M20 SEXTAVADA</t>
  </si>
  <si>
    <t>MNFE00172-PORCA M22 SEXTAVADA</t>
  </si>
  <si>
    <t>MNFE00173-PINO GUIA Ø5 X 50 C/ ROSCA INTERNA</t>
  </si>
  <si>
    <t>MNFE00174-PINO GUIA Ø6 X 20 C/ ROSCA INTERNA</t>
  </si>
  <si>
    <t>MNFE00175-PINO GUIA Ø6 X 30 C/ ROSCA INTERNA</t>
  </si>
  <si>
    <t>MNFE00176-PINO GUIA Ø6 X 40 C/ ROSCA INTERNA</t>
  </si>
  <si>
    <t>MNFE00177-PINO GUIA Ø6 X 50 C/ ROSCA INTERNA</t>
  </si>
  <si>
    <t>MNFE00178-PINO GUIA Ø6 X 80 C/ ROSCA INTERNA</t>
  </si>
  <si>
    <t>MNFE00179-PINO GUIA Ø8 X 20 C/ ROSCA INTERNA</t>
  </si>
  <si>
    <t>MNFE00180-PINO GUIA Ø8 X 30 C/ ROSCA INTERNA</t>
  </si>
  <si>
    <t>MNFE00181-PINO GUIA Ø8 X 40 C/ ROSCA INTERNA</t>
  </si>
  <si>
    <t>MNFE00183-PINO GUIA Ø8 X 60 C/ ROSCA INTERNA</t>
  </si>
  <si>
    <t>MNFE00184-PINO GUIA Ø8 X 80 C/ ROSCA INTERNA</t>
  </si>
  <si>
    <t>MNFE00185-PINO GUIA Ø10 X 20 C/ ROSCA INTERNA</t>
  </si>
  <si>
    <t>MNFE00186-PINO GUIA Ø10 X 30 C/ ROSCA INTERNA</t>
  </si>
  <si>
    <t>MNFE00187-PINO GUIA Ø10 X 50 C/ ROSCA INTERNA</t>
  </si>
  <si>
    <t>MNFE00188-PINO GUIA Ø10 X 60 C/ ROSCA INTERNA</t>
  </si>
  <si>
    <t>MNFE00189-PINO GUIA Ø10 X 70 C/ ROSCA INTERNA</t>
  </si>
  <si>
    <t>MNFE00190-PINO GUIA Ø10 X 80 C/ ROSCA INTERNA</t>
  </si>
  <si>
    <t>MNFE00191-PINO GUIA Ø12 X 30 C/ ROSCA INTERNA</t>
  </si>
  <si>
    <t>MNFE00192-PINO GUIA Ø12 X 50 C/ ROSCA INTERNA</t>
  </si>
  <si>
    <t>MNFE00193-PINO GUIA Ø12 X 60 C/ ROSCA INTERNA</t>
  </si>
  <si>
    <t>MNFE00194-PINO GUIA Ø12 X 70 C/ ROSCA INTERNA</t>
  </si>
  <si>
    <t>MNFE00195-PINO GUIA Ø12 X 80 C/ ROSCA INTERNA</t>
  </si>
  <si>
    <t>MNFE00196-PINO GUIA Ø14 X 40 C/ ROSCA INTERNA</t>
  </si>
  <si>
    <t>MNFE00197-PINO GUIA Ø14 X 50 C/ ROSCA INTERNA</t>
  </si>
  <si>
    <t>MNFE00198-PINO GUIA Ø14 X 70 C/ ROSCA INTERNA</t>
  </si>
  <si>
    <t>MNFE00199-PINO GUIA Ø14 X 80 C/ ROSCA INTERNA</t>
  </si>
  <si>
    <t>MNFE00200-PINO GUIA Ø16 X 40 C/ ROSCA INTERNA</t>
  </si>
  <si>
    <t>MNFE00201-PINO GUIA Ø16 X 50 C/ ROSCA INTERNA</t>
  </si>
  <si>
    <t>MNFE00202-PINO GUIA Ø16 X 60 C/ ROSCA INTERNA</t>
  </si>
  <si>
    <t>MNFE00203-PINO GUIA Ø16 X 80 C/ ROSCA INTERNA</t>
  </si>
  <si>
    <t>MNFE00204-PUNCAO Ø1,8 X 100 CONICO</t>
  </si>
  <si>
    <t>MNFE00205-PUNCAO Ø2,5 X 100 CONICO</t>
  </si>
  <si>
    <t>MNFE00206-PUNCAO Ø2,7 X 100 CONICO</t>
  </si>
  <si>
    <t>MNFE00207-PUNCAO Ø2,9 X 100 CONICO</t>
  </si>
  <si>
    <t>MNFE00208-PUNCAO Ø3,0 X 100 CONICO</t>
  </si>
  <si>
    <t>MNFE00209-PUNCAO Ø3,1 X 100 CONICO</t>
  </si>
  <si>
    <t>MNFE00210-PUNCAO Ø3,2 X 100 CONICO</t>
  </si>
  <si>
    <t>MNFE00211-PUNCAO Ø3,25 X 100 CONICO</t>
  </si>
  <si>
    <t>MNFE00212-PUNCAO Ø3,3 X 100 CONICO</t>
  </si>
  <si>
    <t>MNFE00213-PUNCAO Ø3,4 X 100 CONICO</t>
  </si>
  <si>
    <t>MNFE00214-PUNCAO Ø3,5 X 100 CONICO</t>
  </si>
  <si>
    <t>MNFE00215-PUNCAO Ø3,6 X 100 CONICO</t>
  </si>
  <si>
    <t>MNFE00216-PUNCAO Ø3,8 X 100 CONICO</t>
  </si>
  <si>
    <t>MNFE00217-PUNCAO Ø4 X 100 CONICO</t>
  </si>
  <si>
    <t>MNFE00218-PUNCAO Ø4,1 X 100 CONICO</t>
  </si>
  <si>
    <t>MNFE00219-PUNCAO Ø4,2 X 100 CONICO</t>
  </si>
  <si>
    <t>MNFE00220-PUNCAO Ø4,3 X 100 CONICO</t>
  </si>
  <si>
    <t>MNFE00221-PUNCAO Ø4,5 X 100 CONICO</t>
  </si>
  <si>
    <t>MNFE00222-PUNCAO Ø4,7 X 100 CONICO</t>
  </si>
  <si>
    <t>MNFE00223-PUNCAO Ø4,8 X 100 CONICO</t>
  </si>
  <si>
    <t>MNFE00224-PUNCAO Ø4,9 X 100 CONICO</t>
  </si>
  <si>
    <t>MNFE00225-PUNCAO Ø5 X 100 CONICO</t>
  </si>
  <si>
    <t>MNFE00226-PUNCAO Ø5,2 X 100 CONICO</t>
  </si>
  <si>
    <t>MNFE00227-PUNCAO Ø5,3 X 100 CONICO</t>
  </si>
  <si>
    <t>MNFE00228-PUNCAO Ø5,5 X 100 CONICO</t>
  </si>
  <si>
    <t>MNFE00229-PUNCAO Ø5,7 X 100 CONICO</t>
  </si>
  <si>
    <t>MNFE00231-PUNCAO Ø6,2 X 100 CONICO</t>
  </si>
  <si>
    <t>MNFE00232-PUNCAO Ø6,35 X 100 CONICO</t>
  </si>
  <si>
    <t>MNFE00233-PUNCAO Ø6,5 X 100 CONICO</t>
  </si>
  <si>
    <t>MNFE00234-PUNCAO Ø7 X 100 CONICO</t>
  </si>
  <si>
    <t>MNFE00235-PUNCAO Ø7,2 X 100 CONICO</t>
  </si>
  <si>
    <t>MNFE00236-PUNCAO Ø7,25 X 100 CONICO</t>
  </si>
  <si>
    <t>MNFE00237-PUNCAO Ø8 X 100 CONICO</t>
  </si>
  <si>
    <t>MNFE00238-PUNCAO Ø8,4 X 100 CONICO</t>
  </si>
  <si>
    <t>MNFE00239-PUNCAO Ø8,5 X 100 CONICO</t>
  </si>
  <si>
    <t>MNFE00240-PUNCAO Ø9 X 100 CONICO</t>
  </si>
  <si>
    <t>MNFE00241-PUNCAO Ø9,5 X 100 CONICO</t>
  </si>
  <si>
    <t>MNFE00242-PUNCAO Ø10 X 100 CONICO</t>
  </si>
  <si>
    <t>MNFE00243-PUNCAO Ø10,2 X 100 CONICO</t>
  </si>
  <si>
    <t>MNFE00244-PUNCAO Ø10,4 X 100 CONICO</t>
  </si>
  <si>
    <t>MNFE00245-PUNCAO Ø10,5 X 100 CONICO</t>
  </si>
  <si>
    <t>MNFE00246-PUNCAO Ø10,7 X 100 CONICO</t>
  </si>
  <si>
    <t>MNFE00247-PUNCAO Ø11 X 100 CONICO</t>
  </si>
  <si>
    <t>MNFE00248-PUNCAO Ø11,1 X 100 CONICO</t>
  </si>
  <si>
    <t>MNFE00249-PUNCAO Ø11,5 X 100 CONICO</t>
  </si>
  <si>
    <t>MNFE00250-PUNCAO Ø12 X 100 CONICO</t>
  </si>
  <si>
    <t>MNFE00251-PUNCAO Ø12,5 X 100 CONICO</t>
  </si>
  <si>
    <t>MNFE00252-PUNCAO Ø13 X 100 CONICO</t>
  </si>
  <si>
    <t>MNFE00253-PUNCAO Ø13,1 X 100 CONICO</t>
  </si>
  <si>
    <t>MNFE00254-PUNCAO Ø13,4 X 100 CONICO</t>
  </si>
  <si>
    <t>MNFE00255-PUNCAO Ø14 X 100 CONICO</t>
  </si>
  <si>
    <t>MNFE00256-PUNCAO Ø15,2 X 100 CONICO</t>
  </si>
  <si>
    <t>MNFE00257-PUNCAO Ø16 X 100 CONICO</t>
  </si>
  <si>
    <t>MNFE00258-PUNCAO Ø16,35 X 100 CONICO</t>
  </si>
  <si>
    <t>MNFE00259-MOLAS Ø10 X 32 VERDE 9-0605-11</t>
  </si>
  <si>
    <t>MNFE00260-MOLAS Ø10 X 305 VERDE 9-0648-11</t>
  </si>
  <si>
    <t>MNFE00261-MOLAS Ø10 X 305 AZUL 9-0648-21</t>
  </si>
  <si>
    <t>MNFE00262-MOLAS Ø10 X 305 VERMELHO 9-0648-26</t>
  </si>
  <si>
    <t>MNFE00263-MOLAS Ø10 X 305 AMARELO 9-0648-36</t>
  </si>
  <si>
    <t>MNFE00264-MOLAS Ø12,5 X 44 VERMELHO 9-0807-26</t>
  </si>
  <si>
    <t>MNFE00265-MOLAS Ø12,5 X 305 VERDE 9-0848-11</t>
  </si>
  <si>
    <t>MNFE00266-MOLAS Ø12,5 X 305 VERMELHO 9-0848-26</t>
  </si>
  <si>
    <t>MNFE00267-MOLAS Ø12,5 X 305 AMARELO 9-0848-36</t>
  </si>
  <si>
    <t>MNFE00268-MOLAS Ø16 X 38 AMARELO 9-1006-36</t>
  </si>
  <si>
    <t>MNFE00269-MOLAS Ø16 X 44 AMARELO 9-1007-36</t>
  </si>
  <si>
    <t>MNFE00270-MOLAS Ø16 X 76 AMARELO 9-1012-36</t>
  </si>
  <si>
    <t>MNFE00271-MOLAS Ø16 X 305 VERDE 9-1048-11</t>
  </si>
  <si>
    <t>MNFE00272-MOLAS Ø16 X 305 VERMELHO 9-1048-26</t>
  </si>
  <si>
    <t>MNFE00273-MOLAS Ø16 X 305 AMARELO 9-1048-36</t>
  </si>
  <si>
    <t>MNFE00274-MOLAS Ø20 X 38 VERMELHO 9-1206-26</t>
  </si>
  <si>
    <t>MNFE00275-MOLAS Ø20 X 76 AZUL 9-1212-21</t>
  </si>
  <si>
    <t>MNFE00276-MOLAS Ø20 X 76 VERMELHO 9-1212-26</t>
  </si>
  <si>
    <t>MNFE00277-MOLAS Ø20 X 102 AZUL 9-1216-21</t>
  </si>
  <si>
    <t>MNFE00278-MOLAS Ø20 X 102 AMARELO 9-1216-36</t>
  </si>
  <si>
    <t>MNFE00279-MOLAS Ø20 X 115 AMARELO 9-1218-36</t>
  </si>
  <si>
    <t>MNFE00280-MOLAS Ø20 X 127 AMARELO 9-1220-36</t>
  </si>
  <si>
    <t>MNFE00281-MOLAS Ø20 X 140 VERDE 9-1222-11</t>
  </si>
  <si>
    <t>MNFE00282-MOLAS Ø20 X 152 VERDE 9-1224-11</t>
  </si>
  <si>
    <t>MNFE00283-MOLAS Ø25 X 44 AZUL 9-1607-21</t>
  </si>
  <si>
    <t>MNFE00284-MOLAS Ø25 X 44 VERMELHO 9-1607-26</t>
  </si>
  <si>
    <t>MNFE00285-MOLAS Ø25 X 51 AZUL 9-1608-21</t>
  </si>
  <si>
    <t>MNFE00287-MOLAS Ø25 X 51 AMARELO 9-1608-36</t>
  </si>
  <si>
    <t>MNFE00288-MOLAS Ø25 X 64 VERMELHO 9-1610-26</t>
  </si>
  <si>
    <t>MNFE00289-MOLAS Ø25 X 76 AZUL 9-1612-21</t>
  </si>
  <si>
    <t>MNFE00290-MOLAS Ø25 X 76 VERMELHO 9-1612-26</t>
  </si>
  <si>
    <t>MNFE00291-MOLAS Ø25 X 76 AMARELO 9-1612-36</t>
  </si>
  <si>
    <t>MNFE00292-MOLAS Ø25 X 89 VERDE 9-1614-11</t>
  </si>
  <si>
    <t>MNFE00293-MOLAS Ø25 X 89 VERMELHO 9-1614-26</t>
  </si>
  <si>
    <t>MNFE00294-MOLAS Ø25 X 102 VERDE 9-1616-11</t>
  </si>
  <si>
    <t>MNFE00295-MOLAS Ø25 X 102 AZUL 9-1616-21</t>
  </si>
  <si>
    <t>MNFE00296-MOLAS Ø25 X 115 VERDE 9-1618-11</t>
  </si>
  <si>
    <t>MNFE00297-MOLAS Ø25 X 115 VERMELHO 9-1618-26</t>
  </si>
  <si>
    <t>MNFE00298-MOLAS Ø25 X 127 VERDE 9-1620-11</t>
  </si>
  <si>
    <t>MNFE00299-MOLAS Ø25 X 127 VERMELHO 9-1620-26</t>
  </si>
  <si>
    <t>MNFE00300-MOLAS Ø25 X 140 VERMELHO 9-1622-26</t>
  </si>
  <si>
    <t>MNFE00301-MOLAS Ø25 X 140 AMARELO 9-1622-36</t>
  </si>
  <si>
    <t>MNFE00302-MOLAS Ø25 X 178 AMARELO 9-1628-36</t>
  </si>
  <si>
    <t>MNFE00303-MOLAS Ø32 X 38 VERMELHO 9-2006-26</t>
  </si>
  <si>
    <t>MNFE00304-MOLAS Ø32 X 64 VERMELHO 9-2010-26</t>
  </si>
  <si>
    <t>MNFE00305-MOLAS Ø32 X 64 AMARELO 9-2010-36</t>
  </si>
  <si>
    <t>MNFE00306-MOLAS Ø32 X 76 VERMELHO 9-2012-26</t>
  </si>
  <si>
    <t>MNFE00307-MOLAS Ø32 X 89 VERMELHO 9-2014-26</t>
  </si>
  <si>
    <t>MNFE00308-MOLAS Ø32 X 89 AMARELO 9-2014-36</t>
  </si>
  <si>
    <t>MNFE00309-MOLAS Ø32 X 102 AZUL 9-2016-21</t>
  </si>
  <si>
    <t>MNFE00310-MOLAS Ø32 X 102 AMARELO 9-2016-36</t>
  </si>
  <si>
    <t>MNFE00311-MOLAS Ø32 X 115 VERMELHO 9-2018-26</t>
  </si>
  <si>
    <t>MNFE00312-MOLAS Ø32 X 127 VERDE 9-2020-11</t>
  </si>
  <si>
    <t>MNFE00313-MOLAS Ø32 X 127 AZUL 9-2020-21</t>
  </si>
  <si>
    <t>MNFE00314-MOLAS Ø32 X 127 AMARELO 9-2020-36</t>
  </si>
  <si>
    <t>MNFE00315-MOLAS Ø32 X 140 AZUL 9-2022-21</t>
  </si>
  <si>
    <t>MNFE00316-MOLAS Ø32 X 140 AMARELO 9-2022-36</t>
  </si>
  <si>
    <t>MNFE00317-MOLAS Ø32 X 152 AZUL 9-2024-21</t>
  </si>
  <si>
    <t>MNFE00318-MOLAS Ø32 X 152 VERMELHO 9-2024-26</t>
  </si>
  <si>
    <t>MNFE00319-MOLAS Ø32 X 152 AMARELO 9-2024-36</t>
  </si>
  <si>
    <t>MNFE00320-MOLAS Ø32 X 178 AMARELO 9-2028-36</t>
  </si>
  <si>
    <t>MNFE00321-MOLAS Ø32 X 203 AZUL 9-2032-21</t>
  </si>
  <si>
    <t>MNFE00322-MOLAS Ø40 X 51 VERDE 9-2408-11</t>
  </si>
  <si>
    <t>MNFE00323-MOLAS Ø40 X 64 VERDE 9-2410-11 (INATIVO)</t>
  </si>
  <si>
    <t>MNFE00324-MOLAS Ø40 X 64 AZUL 9-2410-21</t>
  </si>
  <si>
    <t>MNFE00325-MOLAS Ø40 X 64 AMARELO 9-2410-36</t>
  </si>
  <si>
    <t>MNFE00326-MOLAS Ø40 X 76 VERDE 9-2412-11</t>
  </si>
  <si>
    <t>MNFE00327-MOLAS Ø40 X 76 AZUL 9-2412-21</t>
  </si>
  <si>
    <t>MNFE00328-MOLAS Ø40 X 76 AMARELO 9-2412-36</t>
  </si>
  <si>
    <t>MNFE00329-MOLAS Ø40 X 89 VERMELHO 9-2414-26</t>
  </si>
  <si>
    <t>MNFE00330-MOLAS Ø40 X 89 AMARELO 9-2414-36</t>
  </si>
  <si>
    <t>MNFE00331-MOLAS Ø40 X 102 AZUL 9-2416-21</t>
  </si>
  <si>
    <t>MNFE00332-MOLAS Ø40 X 102 VERMELHO 9-2416-26</t>
  </si>
  <si>
    <t>MNFE00333-MOLAS Ø40 X 102 AMARELO 9-2416-36</t>
  </si>
  <si>
    <t>MNFE00334-MOLAS Ø40 X 127 AZUL 9-2420-21</t>
  </si>
  <si>
    <t>MNFE00335-MOLAS Ø40 X 127 VERMELHO 9-2420-26</t>
  </si>
  <si>
    <t>MNFE00336-MOLAS Ø40 X 152 VERMELHO 9-2424-26</t>
  </si>
  <si>
    <t>MNFE00337-MOLAS Ø40 X 152 AMARELO 9-2424-36</t>
  </si>
  <si>
    <t>MNFE00338-MOLAS Ø40 X 178 AZUL 9-2428-21</t>
  </si>
  <si>
    <t>MNFE00339-MOLAS Ø40 X 178 VERMELHO 9-2428-26</t>
  </si>
  <si>
    <t>MNFE00340-MOLAS Ø40 X 203 VERDE 9-2432-11 (INATIVO)</t>
  </si>
  <si>
    <t>MNFE00341-MOLAS Ø40 X 203 AZUL 9-2432-21</t>
  </si>
  <si>
    <t>MNFE00342-MOLAS Ø50 X 64 AZUL 9-3210-21</t>
  </si>
  <si>
    <t>MNFE00343-MOLAS Ø50 X 64 VERMELHO 9-3210-26</t>
  </si>
  <si>
    <t>MNFE00344-MOLAS Ø50 X 64 AMARELO 9-3210-36</t>
  </si>
  <si>
    <t>MNFE00345-MOLAS Ø50 X 76 AZUL 9-3212-21</t>
  </si>
  <si>
    <t>MNFE00346-MOLAS Ø50 X 76 VERMELHO 9-3212-26</t>
  </si>
  <si>
    <t>MNFE00347-MOLAS Ø50 X 89 AZUL 9-3214-21</t>
  </si>
  <si>
    <t>MNFE00348-MOLAS Ø50 X 89 VERMELHO 9-3214-26</t>
  </si>
  <si>
    <t>MNFE00349-MOLAS Ø50 X 102 VERMELHO 9-3216-26 (INATIVO)</t>
  </si>
  <si>
    <t>MNFE00350-MOLAS Ø50 X 115 VERDE 9-3218-11</t>
  </si>
  <si>
    <t>MNFE00351-MOLAS Ø50 X 115 AZUL 9-3218-21</t>
  </si>
  <si>
    <t>MNFE00352-MOLAS Ø50 X 115 VERMELHO 9-3218-26 (INATIVO)</t>
  </si>
  <si>
    <t>MNFE00353-MOLAS Ø50 X 115 AMARELO 9-3218-36</t>
  </si>
  <si>
    <t>MNFE00354-MOLAS Ø50 X 127 VERDE 9-3220-11 (INATIVO)</t>
  </si>
  <si>
    <t>MNFE00355-MOLAS Ø50 X 127 AZUL 9-3220-21 (INATIVO)</t>
  </si>
  <si>
    <t>MNFE00356-MOLAS Ø50 X 127 VERMELHO 9-3220-26 (INATIVO)</t>
  </si>
  <si>
    <t>MNFE00357-MOLAS Ø50 X 152 AZUL 9-3224-21 (INATIVO)</t>
  </si>
  <si>
    <t>MNFE00358-MOLAS Ø50 X 152 VERMELHO 9-3224-26 (INATIVO)</t>
  </si>
  <si>
    <t>MNFE00359-MOLAS Ø50 X 178 VERDE 9-3228-11 (INATIVO)</t>
  </si>
  <si>
    <t>MNFE00360-MOLAS Ø50 X 203 VERDE 9-3232-11 (INATIVO)</t>
  </si>
  <si>
    <t>MNFE00361-MOLAS Ø50 X 203 AZUL 9-3232-21</t>
  </si>
  <si>
    <t>MNFE00362-MOLAS Ø50 X 203 VERMELHO 9-3232-26</t>
  </si>
  <si>
    <t>MNFE00363-MOLAS Ø50 X 254 AZUL 9-3240-21 (INATIVO)</t>
  </si>
  <si>
    <t>MNFE00364-MOLAS Ø63 X 89 AZUL 9-4014-21 (INATIVO)</t>
  </si>
  <si>
    <t>MNFE00365-MOLAS Ø63 X 102 AZUL 9-4016-21 (INATIVO)</t>
  </si>
  <si>
    <t>MNFE00366-MOLAS Ø63 X 115 AZUL 9-4018-21 (INATIVO)</t>
  </si>
  <si>
    <t>MNFE00367-MOLAS Ø63 X 152 AZUL 9-4024-21 (INATIVO)</t>
  </si>
  <si>
    <t>MNFE00368-MOLAS Ø63 X 178 AZUL 9-4028-21 (INATIVO)</t>
  </si>
  <si>
    <t>MNFE00369-MOLAS Ø63 X 305 AZUL 9-4048-21 (INATIVO)</t>
  </si>
  <si>
    <t>MNFE00370-PONTA MONTADA A-11</t>
  </si>
  <si>
    <t>MNFE00371-PONTA MONTADA A-15</t>
  </si>
  <si>
    <t>MNFE00372-PONTA MONTADA A-21</t>
  </si>
  <si>
    <t>MNFE00373-PONTA MONTADA A-22</t>
  </si>
  <si>
    <t>MNFE00374-PONTA MONTADA A-24</t>
  </si>
  <si>
    <t>MNFE00375-PONTA MONTADA A-3</t>
  </si>
  <si>
    <t>MNFE00376-PONTA MONTADA A-31</t>
  </si>
  <si>
    <t>MNFE00377-PONTA MONTADA A-32</t>
  </si>
  <si>
    <t>MNFE00378-PONTA MONTADA A-34</t>
  </si>
  <si>
    <t>MNFE00379-PONTA MONTADA A-36</t>
  </si>
  <si>
    <t>MNFE00380-PONTA MONTADA A-37</t>
  </si>
  <si>
    <t>MNFE00381-PONTA MONTADA A-38</t>
  </si>
  <si>
    <t>MNFE00382-PONTA MONTADA A-39</t>
  </si>
  <si>
    <t>MNFE00383-PONTA MONTADA A-4</t>
  </si>
  <si>
    <t>MNFE00384-PONTA MONTADA A-40</t>
  </si>
  <si>
    <t>MNFE00385-PONTA MONTADA A-6</t>
  </si>
  <si>
    <t>MNFE00386-PONTA MONTADA B-112</t>
  </si>
  <si>
    <t>MNFE00387-PONTA MONTADA B-121</t>
  </si>
  <si>
    <t>MNFE00388-PONTA MONTADA B-122</t>
  </si>
  <si>
    <t>MNFE00389-PONTA MONTADA B-131</t>
  </si>
  <si>
    <t>MNFE00390-PONTA MONTADA B-133</t>
  </si>
  <si>
    <t>MNFE00391-PONTA MONTADA B-134</t>
  </si>
  <si>
    <t>MNFE00392-PONTA MONTADA B-43</t>
  </si>
  <si>
    <t>MNFE00393-PONTA MONTADA B-52</t>
  </si>
  <si>
    <t>MNFE00394-PONTA MONTADA B-54</t>
  </si>
  <si>
    <t>MNFE00395-PONTA MONTADA B-61</t>
  </si>
  <si>
    <t>MNFE00396-PONTA MONTADA B-97</t>
  </si>
  <si>
    <t>MNFE00397-PONTA MONTADA C-143</t>
  </si>
  <si>
    <t>MNFE00398-PONTA MONTADA C-238</t>
  </si>
  <si>
    <t>MNFE00399-MOLA Ø40 X 51 AZUL 9-2408-21</t>
  </si>
  <si>
    <t>MNFE00400-MOLAS Ø20 X 64 MM AMARELO 9-1210-36</t>
  </si>
  <si>
    <t>MNFE00401-MOLAS Ø20 X 64 MM VERMELHO 9-1210-26</t>
  </si>
  <si>
    <t>MNFE00402-MOLAS �Ø32 X 254 MM VERMELHO 9-2040-26</t>
  </si>
  <si>
    <t>MNFE00403-PINO GUIA Ø12 X 40 C/ ROSCA INTERNA</t>
  </si>
  <si>
    <t>MNFE00404-MOLA Ø20 X 25 MM AZUL 9-1204-21</t>
  </si>
  <si>
    <t>MNFE00405-MOLA Ø32 X 89 MM AZUL 9-2014-21</t>
  </si>
  <si>
    <t>MNFE00406-MOLA Ø25 X 115 MM AMARELA 9-1618-36</t>
  </si>
  <si>
    <t>MNFE00407-MOLA Ø32 X 51 MM AMARELO 9-2008-36</t>
  </si>
  <si>
    <t>MNFE00408-LIXA ROTATIVA TIPO MINI RODA 50 X 25 MM - HASTE 1/4 X 38 MM - GR600</t>
  </si>
  <si>
    <t>MNFE00409-LIXA ROTATIVA TIPO MINI RODA 50 X 25 MM - HASTE 1/4 X 38 - GR400</t>
  </si>
  <si>
    <t>MNFE00410-LIXA ROTATIVA TIPO MINI RODA 50 X 25 MM - HASTE 1/4 X 38 MM - GR320</t>
  </si>
  <si>
    <t>MNFE00411-LIXA ROTATIVA TIPO MINI RODA 50 X 25 MM - HASTE 1/4 X 38 - GR280</t>
  </si>
  <si>
    <t>MNFE00412-LIXA ROTATIVA TIPO MINI RODA 50 X 25 MM - HASTE 38 X 1/4 - GR220</t>
  </si>
  <si>
    <t>MNFE00413-LIXA ROTATIVA TIPO MINI RODA 50 X 25 MM - HASTE 1/4 X 38 MM - GR180</t>
  </si>
  <si>
    <t>MNFE00414-LIXA ROTATIVA TIPO MINI RODA 50 X 25 MM - HASTE 1/4 X 38 MM - GR150</t>
  </si>
  <si>
    <t>MNFE00415-LIXA ROTATIVA TIPO MINI RODA 50 X 25 MM - HASTE 1/4 X 38 MM - GR120</t>
  </si>
  <si>
    <t>MNFE00416-LIXA ROTATIVA TIPO MINI RODA 50 X 25 MM - HASTE 1/4 X 38 MM - GR100</t>
  </si>
  <si>
    <t>MNFE00417-LIXA ROTATIVA TIPO MINI RODA 50 X 25 MM - HASTE 1/4 X 38 MM - GR80</t>
  </si>
  <si>
    <t>MNFE00418-LIXA ROTATIVA TIPO MINI RODA 50 X 25 MM - HASTE 1/4 X 38 MM - GR50</t>
  </si>
  <si>
    <t>MNFE00419-LIXA DAGUA 1200</t>
  </si>
  <si>
    <t>MNFE00421-LIXA DAGUA 400</t>
  </si>
  <si>
    <t>MNFE00422-LIXA DAGUA 500</t>
  </si>
  <si>
    <t>MNFE00423-LIXA DAGUA 600</t>
  </si>
  <si>
    <t>MNFE00424-LIXA FERRO 100</t>
  </si>
  <si>
    <t>MNFE00425-LIXA FERRO 120</t>
  </si>
  <si>
    <t>MNFE00426-LIXA FERRO 180</t>
  </si>
  <si>
    <t>MNFE00427-LIXA FERRO 280</t>
  </si>
  <si>
    <t>MNFE00429-LIXA FERRO 50</t>
  </si>
  <si>
    <t>MNFE00430-MOLA Ø20 X 89 MM AMARELA 9-1214-36</t>
  </si>
  <si>
    <t>MNFE00431-PARAFUSO ALLEN CABECA CHATA M5 X 16</t>
  </si>
  <si>
    <t>MNFE00432-PARAFUSO ALLEN COM CABECA M8 X 25</t>
  </si>
  <si>
    <t>MNFE00433-PARAFUSO ALLEN COM CABECA M6 X 45</t>
  </si>
  <si>
    <t>MNFE00434-LIXA FERRO 60</t>
  </si>
  <si>
    <t>MNFE00435-PARAFUSO ALLEN COM CABECA M16 X 80 (MARCA - BELENUS/FEY/REX )</t>
  </si>
  <si>
    <t>MNFE00436-PARAFUSO ALLEN COM CABECA M16 X 130 (MARCA - BELENUS/FEY/REX )</t>
  </si>
  <si>
    <t>MNFE00437-PARAFUSO ALLEN COM CABECA M16 X 160 (MARCA - BELENUS/FEY/REX )</t>
  </si>
  <si>
    <t>MNFE00438-MOLAS Ø25 X 178 VERDE 9-1628-11</t>
  </si>
  <si>
    <t>MNFE00439-PARAFUSO ALLEN COM CABECA M5 X 25</t>
  </si>
  <si>
    <t>MNFE00440-MOLAS Ø12,5 X 305 AZUL 9-0848-21</t>
  </si>
  <si>
    <t>MNFE00441-MOLA Ø40 X 76 MM VERMELHA 9-2412-26</t>
  </si>
  <si>
    <t>MNFE00443-MOLAS Ø40 X 51 MM VERMELHO 9-2408-26</t>
  </si>
  <si>
    <t>MNFE00444-MOLA Ø40 X 51 AMARELA - 9-2408-36</t>
  </si>
  <si>
    <t>MNFE00445-MOLA Ø16 X 305 AZUL - 9-1048-21</t>
  </si>
  <si>
    <t>MNFE00446-MOLA Ø50 X 102 MM AZUL - 9-3216-21 (INATIVO)</t>
  </si>
  <si>
    <t>MNFE00447-MOLA Ø20 X 64 MM AZUL - 9-1210-21</t>
  </si>
  <si>
    <t>MNFE00448-PORCA M4 SEXTAVADA</t>
  </si>
  <si>
    <t>MNFE00449-ARRUELA M4</t>
  </si>
  <si>
    <t>MNFE00450-MOLA Ø25 X 102 VERMELHO 9-1616-26</t>
  </si>
  <si>
    <t>MNFE00451-CINTA AMARELA DE POLIESTER CAPACIDADE 3 TON, 3 METROS</t>
  </si>
  <si>
    <t>MNFE00452-CINTA AMARELA DE POLIESTER CAPACIDADE 3 TON, 4 METROS</t>
  </si>
  <si>
    <t>MNFE00453-CINTA VERDE DE POLIESTER CAPACIDADE 2 TON, 3 METROS</t>
  </si>
  <si>
    <t>MNFE00454-CINTA ROXA DE POLIESTER CAPACIDADE 1 TON, 2 METROS</t>
  </si>
  <si>
    <t>MNFE00455-MOLA Ø40 X 64 VERMELHO 9-2410-26</t>
  </si>
  <si>
    <t>MNFE00456-PINO GUIA Ø20 X 70 C/ ROSCA INTERNA</t>
  </si>
  <si>
    <t>MNFE00457-PINO GUIA Ø20 X 60 C/ ROSCA INTERNA</t>
  </si>
  <si>
    <t>MNFE00458-PARAFUSO ALLEN COM CABECA M16 X 180 (MARCA - BELENUS/FEY/REX )</t>
  </si>
  <si>
    <t>MNFE00459-PARAFUSO ALLEN COM CABECA M16 X 200 (MARCA - BELENUS/FEY/REX )</t>
  </si>
  <si>
    <t>MNFE00460-PARAFUSO ALLEN COM CABECA M16 X 220 (MARCA - BELENUS/FEY/REX )</t>
  </si>
  <si>
    <t>MNFE00461-PARAFUSO ALLEN COM CABECA M16 X 240 (MARCA - BELENUS/FEY/REX )</t>
  </si>
  <si>
    <t>MNFE00462-PARAFUSO ALLEN COM CABECA M16 X 110 (MARCA - BELENUS/FEY/REX )</t>
  </si>
  <si>
    <t>MNFE00463-PARAFUSO ALLEN COM CABECA M10 X 80</t>
  </si>
  <si>
    <t>MNME00002-RODA EXPANSIVA 50 X 250 SHORE 65</t>
  </si>
  <si>
    <t>MNME00014-FITA ISOLANTE 3M 33+ SCOTCH 20M</t>
  </si>
  <si>
    <t>MNME00015-FITA VEDA ROSCA 18MM X 50 MT - FIRLON</t>
  </si>
  <si>
    <t>MNME00016-FITA DUPLA FACE VHB 19MM X 20 M - 3M</t>
  </si>
  <si>
    <t>MNME00039-ARRUELA DE BORRACHA NITRILICA 236 X 211 X 12 MM - REF. 24488</t>
  </si>
  <si>
    <t>MNME00040-ARRUELA DE BORRACHA NITRILICA 246 X 211 X 12 MM - REF. 24490</t>
  </si>
  <si>
    <t>MNME00047-ARRUELA BORRACHA NITRILICA 70 SHORE 42X47X2,5MM</t>
  </si>
  <si>
    <t>MNME00215-BASE METALICA PARA FIXACAO DE BLOCO DE CONTATO SCHNEIDER MOD. ZB4BZ009</t>
  </si>
  <si>
    <t>MNME00216-BLOCO DE CONTATO SCHNEIDER NO MOD. ZBE 101</t>
  </si>
  <si>
    <t>MNME00218-BLOCO DE CONTATO SCHNEIDER MOD. XENG1191</t>
  </si>
  <si>
    <t>MNME00219-CABECOTE PARA BOTAO 22MM VERDE SCHNEIDER MOD. ZB4BC3</t>
  </si>
  <si>
    <t>MNME00221-BOTAO LUMINOSO VERDE SCHNEIDER MOD. ZB4BW33</t>
  </si>
  <si>
    <t>MNME00222-BOTAO SALIENTE VERMELHO SCHNEIDER MOD. ZB4BL4</t>
  </si>
  <si>
    <t>MNME00223-BOTAO DE IMPULSO AMARELO SCHNEIDER MOD. ZB4BA5</t>
  </si>
  <si>
    <t>MNME00224-COMUTADORA 2 POSICOES SCHNEIDER MOD. ZB4BD2</t>
  </si>
  <si>
    <t>MNME00225-COMUTADORA 3 POSICOES SCHNEIDER MOD. ZB4BD3</t>
  </si>
  <si>
    <t>MNME00226-COMUTADORA 3 POSICOES RETORNO POR MOLA SCHNEIDER MOD. ZB4BD5</t>
  </si>
  <si>
    <t>MNME00227-COMUTADORA 2 POSICOES COM CHAVE SCHNEIDER MOD. ZB4BG4</t>
  </si>
  <si>
    <t>MNME00228-COMUTADORA 3 POSICOES COM CHAVE SCHNEIDER MOD. ZB4BG0</t>
  </si>
  <si>
    <t>MNME00229-SINALEIRO VERDE SCHNEIDER MOD. ZB4BV03</t>
  </si>
  <si>
    <t>MNME00230-SINALEIRO BRANCO SCHNEIDER MOD. ZB4BV01</t>
  </si>
  <si>
    <t>MNME00231-SINALEIRO VERMELHO SCHNEIDER MOD ZB4BV04</t>
  </si>
  <si>
    <t>S1LS 15 24 VCA/CC SCHMERSAL (LED VERDE)</t>
  </si>
  <si>
    <t>MNME00233-LED BA9S BRANCO SCHNEIDER MOD. DL1CJ0241</t>
  </si>
  <si>
    <t>MNME00234-LED BA9S VERMELHO SCHNEIDER MOD. DL1CJ0244</t>
  </si>
  <si>
    <t>MNME00237-SENSOR INDUTIVO M12 OMROM MOD. E2B-M12LS04-M1B1</t>
  </si>
  <si>
    <t>MNME00238-SENSOR OTICO DIFUSO M12 BALLUFF MOD. BOS01Y2</t>
  </si>
  <si>
    <t>MNME00239-SENSOR FOTOELETRONICO KEYENCE MOD. PZ-G101CP</t>
  </si>
  <si>
    <t>MNME00240-SENSOR INDUTIVO M8 C/CABO OMROM MOD. E2B-S08KS02-WP-B1 2M</t>
  </si>
  <si>
    <t>MNME00241-SENSOR MAGNETICO SMC MOD. D-M9PL</t>
  </si>
  <si>
    <t>MNME00242-SENSOR MAGNETICO C/ CONECTOR M8 SMC MOD. D-M9PSAPC</t>
  </si>
  <si>
    <t>MNME00243-SUPORTE PARA SENSOR MAGNETICO SMC MOD. BA7-040</t>
  </si>
  <si>
    <t>MNME00244-SUPORTE PARA SENSOR MAGNETICO SMC MOD. BMP1-032</t>
  </si>
  <si>
    <t>MNME00245-SUPORTE PARA SENSOR MAGNETICO SMC MOD. BMG2-012</t>
  </si>
  <si>
    <t>MNME00246-CABO COM CONECTOR M12 RETO PUR 5M OMROM 4 PINOS MOD. XS2F-M12PUR4S5M</t>
  </si>
  <si>
    <t>MNME00247-CABO COM CONECTOR M8 RETO PUR 5M OMROM 4 PINOS MOD. XS3F-M8PUR4S5M</t>
  </si>
  <si>
    <t>MNME00248-CABO COM CONECTOR M8 RETO PUR 5M OMROM 3 PINOS MOD. XS3F-M8PUR3S5M</t>
  </si>
  <si>
    <t>MNME00249-INSERTO MACHO 3P+T PROAUTO MOD. HA-003-M ( WHA-003-M )</t>
  </si>
  <si>
    <t>MNME00250-INSERTO FEMEA 3P+T PROAUTO MOD. HA-003-F</t>
  </si>
  <si>
    <t>MNME00251-BASE DE EMBUTIR METALICA PROAUTO MOD. H3A-MAG-S</t>
  </si>
  <si>
    <t>MNME00252-CARCACA METALICA SAIDA SUPERIOR PROAUTO MOD. H3A-MTG-PG11 / H3A-TE-2B-PG11</t>
  </si>
  <si>
    <t>MNME00253-INSERTO MACHO PROAUTO MOD. WHE-010-M</t>
  </si>
  <si>
    <t>MNME00254-INSERTO FEMEA MOD. WHE-010-FS</t>
  </si>
  <si>
    <t>MNME00255-BASE DE SOBREPOR PROAUTO MOD. H10B-SF-SL/SC-PG16 ( H10B-SF-1L/SC-PG16 )</t>
  </si>
  <si>
    <t>MNME00256-CARCACA DE SAIDA LATERAL PROAUTO MOD. H10B-TS-PG16</t>
  </si>
  <si>
    <t>MNME00257-INSERTO MACHO PROAUTO MOD. HE-016-M ( WHE-016-M )</t>
  </si>
  <si>
    <t>MNME00258-INSERTO FEMEA PROAUTO MOD. HE-016-F ( WHE-016-F )</t>
  </si>
  <si>
    <t>MNME00259-BASE DE SOBREPOR PROAUTO MOD. H16B-SGRS-PG21</t>
  </si>
  <si>
    <t>MNME00260-CARCACA DE SAIDA LATERAL PROAUTO MOD. H16B-SE-4B-PG21</t>
  </si>
  <si>
    <t>MNME00261-INSERTO MACHO PROAUTO MOD. WHE-024-M</t>
  </si>
  <si>
    <t>MNME00262-INSERTO FEMEA PROAUTO MOD. WHE-024-F</t>
  </si>
  <si>
    <t>MNME00263-BASE DE SOBREPOR PROAUTO MOD. H24B-SF-SL/SC-PG21</t>
  </si>
  <si>
    <t>MNME00264-CARCACA DE SAIDA LATERAL PROAUTO MOD. H24B-SE-4B-PG21</t>
  </si>
  <si>
    <t>MNME00265-FONTE CHAVEADA SCHNEIDER 24V / 6,2A MOD. ABL1REM24062</t>
  </si>
  <si>
    <t>MNME00266-FONTE CHAVEADA 24VCC 20A SIEMENS MOD. 6EP1336-2B10</t>
  </si>
  <si>
    <t>MNME00267-CLP TWIDO SCHNEIDER MOD. TWDLCAA40DRF</t>
  </si>
  <si>
    <t>MNME00268-IHM MAGELIS COD. XBTGT2220</t>
  </si>
  <si>
    <t>MNME00269-IHM DELTA MOD. DOP-7S515</t>
  </si>
  <si>
    <t>MNME00270-ENCODER HOHNER MOD. 6510-1022-0360</t>
  </si>
  <si>
    <t>MNME00271-ENCODER HOHNER MOD. 53K7-6361-1000-B360-F05M</t>
  </si>
  <si>
    <t>MNME00272-ACOPLAMENTO HOHNER MOD. 9401-1010</t>
  </si>
  <si>
    <t>MNME00273-SENSOR DE NIVEL 24VCC BALLUFF-MOD.BCS00LL</t>
  </si>
  <si>
    <t>MNME00275-BASE PARA RELE FINDER MOD. 95.05</t>
  </si>
  <si>
    <t>MNME00276-FILTRO PARA RELE FINDER MOD. 99.80.0.230.98</t>
  </si>
  <si>
    <t>MNME00277-RELE FINDER COM 2 CONTATOS REVERSIVEIS BOBINA 220VCA MOD. 4052</t>
  </si>
  <si>
    <t>MNME00278-FILTRO PARA RELE FINDER MOD. FILTRO MOD. 99.02.9.024.99</t>
  </si>
  <si>
    <t>MNME00280-BASE PARA RELE FINDER MOD. 93.61.7.024</t>
  </si>
  <si>
    <t>MNME00281-RELE DE ESTADO SOLIDO FINDER MOD. 3481.7.024.9024</t>
  </si>
  <si>
    <t>MNME00282-CONTATO REVERSIVEL 8A BOBINA 24VCC MOD. 34.51.7.024.0010</t>
  </si>
  <si>
    <t>MNME00283-RELE OPTOACLOPADOR MURR 1NA 6A MOD. 52519</t>
  </si>
  <si>
    <t>MNME00284-RELE DE SEGURANCA WEG MOD. CP-D COD. 12381113</t>
  </si>
  <si>
    <t>MNME00285-RELE CORTINA DE LUZ CPLS-D301-WEG</t>
  </si>
  <si>
    <t>MNME00286-RELE DE SIMULTANEIDADE WEG MOD. CSD201 COD. 12424659</t>
  </si>
  <si>
    <t>MNME00287-RELE AUXILIAR WEG MOD. PSSR-D42-E COD. 12381181</t>
  </si>
  <si>
    <t>MNME00288-SENSOR MAGNETICO SMC D-C731L</t>
  </si>
  <si>
    <t>MNME00289-FIBRA OTICA M3 KEYENCE MOD. FU-35FA</t>
  </si>
  <si>
    <t>MNME00290-AMPLIFICADOR PARA FIBRA OTICA KEYENCE MOD. FS-N12CP</t>
  </si>
  <si>
    <t>MNME00291-AMPLIFICADOR PARA FIBRA OTICA KEYENCE MOD. FS-N11CP</t>
  </si>
  <si>
    <t>MNME00292-PONTE RETIFICADORA 50A 1000V</t>
  </si>
  <si>
    <t>MNME00293-CONTATOR SCHNEIDER MOD. LC1D18M7 - 220 V</t>
  </si>
  <si>
    <t>MNME00294-CONTATOR TRIFASICO WEG BOBINA 220V MOD. CWB9-1130D23</t>
  </si>
  <si>
    <t>MNME00295-SENSOR DE PROXIMIDADE FESTO COD. SME-10-KL-LED-24</t>
  </si>
  <si>
    <t>MNME00296-CONTATOR TRIPOLAR 65A SCHNEIDER BOBINA 220V MOD. LC1D65AM7</t>
  </si>
  <si>
    <t>MNME00297-BLOCO DE CONTATO FRONTAL SIEMENS 2NA+NF MOD. 3RH2911-1GA22</t>
  </si>
  <si>
    <t>MNME00298-BLOCO DE CONTATO FRONTAL SIEMENS 4NA MOD. 3RH2911-1FA40</t>
  </si>
  <si>
    <t>MNME00299-BLOCO DE CONTATO FRONTAL SIEMENS 4NF MOD. 3RH2911-1GA04</t>
  </si>
  <si>
    <t>MNME00300-CONTATOR AUXILIAR COM INTERTRAVAMENTO MECANICO SIEMENS MOD. 3RH2422-1AF00</t>
  </si>
  <si>
    <t>MNME00301-CONTATOR AUXILIAR SIEMENS 2NA+2NF BOBINA 110V MOD. 3RH2122-1AF00</t>
  </si>
  <si>
    <t>MNME00302-PRESSOSTATO DIGITAL FESTO MOD. SDE5-D10-FP-Q6-P-K</t>
  </si>
  <si>
    <t>MNME00304-INTERRUPTOR DE RESSALTO BALLUFF MOD. BSE 44.0-RK COD. BSE0008</t>
  </si>
  <si>
    <t>MNME00305-VALVULA SOLENOIDE VMECA MOD. MS18M-3-2</t>
  </si>
  <si>
    <t>MNME00306-VALVULA SOLENOIDE VMECA MOD. MS14M-3-2</t>
  </si>
  <si>
    <t>MNME00307-SENSOR MAGNETICO DE SEGURANCA WEG MOD. SSM5-30R3P2AL</t>
  </si>
  <si>
    <t>MNME00308-ATUADOR MAGNETICO WEG MOD. ASSM530RP</t>
  </si>
  <si>
    <t>MNME00309-CILINDRO PNEUMATICO FESTO ADVU-25-50-P-A</t>
  </si>
  <si>
    <t>MNME00310-REGULADOR DE PRESSAO FESTO MOD.MS4-LR-1/8-D5-AS</t>
  </si>
  <si>
    <t>MNME00313-SUPORTE PARA CORTINA DE LUZ KEYENCE MOD. GL-RB01</t>
  </si>
  <si>
    <t>MNME00314-CABO PARA CORTINA DE LUZ KEYENCE MOD. GL-RP5P</t>
  </si>
  <si>
    <t>MNME00315-K.E.B 6.5 - SENSOR DE LONGO ALCANCE BANNER MOD.QS30FF200Q</t>
  </si>
  <si>
    <t>MNME00317-JOGO DE BATERIA DA SMB PARA ROBO ABB IRS4 7,2V 4A LITHIUM</t>
  </si>
  <si>
    <t>MNME00319-CABO DA SMB PARA ROBO ABB IRS4 - 8MTS</t>
  </si>
  <si>
    <t>MNME00320-SENSOR INDUTIVO 5MM, FABR. CONTRINEX, COD. DW-AD-623-M5</t>
  </si>
  <si>
    <t>MNME00321-SENSOR DE SEGURANCA ABB MOD. 2TLA020051R5700</t>
  </si>
  <si>
    <t>MNME00322-CORTINA DE LUZ 320MM KEYENCE MOD. GL-R31F</t>
  </si>
  <si>
    <t>MNME00323-CORTINA DE LUZ 560MM KEYENCE MOD. GL-R55F</t>
  </si>
  <si>
    <t>MNME00324-CORTINA DE LUZ 720MM KEYENCE MOD. GL-R71F</t>
  </si>
  <si>
    <t>MNME00325-RESISTENCIA TUBULAR INOX 12KW 440V 3 ELEMENTOS 630MM FLANGE 2 BSP</t>
  </si>
  <si>
    <t>MNME00326-RESISTENCIA TUBULAR 2000W 254V COM NIPLE 5/8 X 15MM</t>
  </si>
  <si>
    <t>MNME00327-RESISTENCIA TUBULAR INOX 9KW 220V TRIFASICA 3 ELEMENTOS 400MM FLANGE 2POL BSP</t>
  </si>
  <si>
    <t>MNME00328-TERMINAL OLHAL M5 VERMELHO</t>
  </si>
  <si>
    <t>MNME00329-TERMINAL OLHAL M5 AZUL 2,5MM</t>
  </si>
  <si>
    <t>MNME00330-TERMINAL OLHAL M6 AMARELO</t>
  </si>
  <si>
    <t>MNME00331-TERMINAL FORQUILHA M5 VERMELHO</t>
  </si>
  <si>
    <t>MNME00332-TERMINAL FORQUILHA M5 AZUL</t>
  </si>
  <si>
    <t>MNME00333-TERMINAL FORQUILHA M6 AMARELO</t>
  </si>
  <si>
    <t>MNME00334-TERMINAL TUBULAR ILHOS 1MM</t>
  </si>
  <si>
    <t>MNME00335-TERMINAL TUBULAR ILHOS 1,5MM</t>
  </si>
  <si>
    <t>MNME00336-TERMINAL TUBULAR ILHOS 2,5MM</t>
  </si>
  <si>
    <t>MNME00337-TERMINAL TUBULAR ILHOS 4MM</t>
  </si>
  <si>
    <t>MNME00338-TERMINAL TUBULAR ILHOS 6MM</t>
  </si>
  <si>
    <t>MNME00339-TAMPAO PLASTICO 22MM PRETO</t>
  </si>
  <si>
    <t>MNME00340-PRENSA CABO PG29</t>
  </si>
  <si>
    <t>MNME00341-PRENSA CABO PG21</t>
  </si>
  <si>
    <t>MNME00343-PRENSA CABO PG13,5</t>
  </si>
  <si>
    <t>MNME00344-PRENSA CABO PG11</t>
  </si>
  <si>
    <t>MNME00345-PRENSA CABO PG9</t>
  </si>
  <si>
    <t>MNME00346-PRENSA CABO BSP 1</t>
  </si>
  <si>
    <t>MNME00347-PRENSA CABO BSP 3/4</t>
  </si>
  <si>
    <t>MNME00348-PRENSA CABO BSP 1/2</t>
  </si>
  <si>
    <t>MNME00349-PRENSA CABO BSP 3/8</t>
  </si>
  <si>
    <t>MNME00350-FIM DE CURSO SCHNEIDER MOD. ZCT21G11</t>
  </si>
  <si>
    <t>MNME00351-FIM DE CURSO SCHNEIDER MOD. ZCKJ1</t>
  </si>
  <si>
    <t>MNME00352-CABECOTE PARA FIM DE CURSO SCHNEIDER MOD. ZCKD21</t>
  </si>
  <si>
    <t>MNME00353-CABECOTE PARA FIM DE CURSO SCHNEIDER MOD. ZCKE67</t>
  </si>
  <si>
    <t>MNME00354-CAPACITOR 1,0UF 630V</t>
  </si>
  <si>
    <t>MNME00355-MODULO ADAM MOD. ADAM-6050-D</t>
  </si>
  <si>
    <t>MNME00356-BOTOEIRA METALICA 1 FURO 22MM SCHNEIDER MOD. XAPD1501</t>
  </si>
  <si>
    <t>MNME00357-FONTE PRO ECO 120W 24V 5A WEIDMULLER</t>
  </si>
  <si>
    <t>MNME00360-PLUG FEMEA PRETO 2PT+10A</t>
  </si>
  <si>
    <t>MNME00361-PLUG MACHO PRETO 2P+T 10A</t>
  </si>
  <si>
    <t>MNME00362-SOQUETE PARA LAMPADA FLUORESCENTE TUBULAR TIPO RABICHO</t>
  </si>
  <si>
    <t>MNME00363-CABO PUR COM CONECTOR M12 90° MURR MOD. 700012341-2240-500</t>
  </si>
  <si>
    <t>MNME00364-FITA ELETRICA DE ALTA FUSAO 3M SCOTCH 23</t>
  </si>
  <si>
    <t>MNME00365-POTENCIOMETRO 10K MULTIVOLTAS</t>
  </si>
  <si>
    <t>MNME00366-KNOB PARA POTENCIOMETRO POLMULTIVOLTASPOL</t>
  </si>
  <si>
    <t>MNME00367-TECLADO UNITRONICS VISION 120</t>
  </si>
  <si>
    <t>MNME00369-CARTAO DE SAIDA PILZ MOD. PN0Z-M04P</t>
  </si>
  <si>
    <t>MNME00370-ABRACADEIRA T18L HELLERMANN NATURAL 200 X 2.5MM</t>
  </si>
  <si>
    <t>MNME00372-ABRACADEIRA T120L HELLERMANN NATURAL 760 X 7,60MM</t>
  </si>
  <si>
    <t>MNME00373-FIXADOR AUTO-ADESIVO NATURAL HELLERMANN MOD. LKCS</t>
  </si>
  <si>
    <t>MNME00374-FIM DE CURSO SCHNEIDER MOD. ZCP21</t>
  </si>
  <si>
    <t>MNME00375-ROLAMENTO NSK N205W ( NSK / SKF / FAG )</t>
  </si>
  <si>
    <t>MNME00376-ROLAMENTO INA LMB12UU ( NSK / SKF / FAG )</t>
  </si>
  <si>
    <t>MNME00377-ROLAMENTO 6001-ZZ-C3 ( NSK / SKF / FAG )</t>
  </si>
  <si>
    <t>MNME00378-ROLAMENTO 6002 DDUC3 NSK ( NSK / SKF / FAG )</t>
  </si>
  <si>
    <t>MNME00379-ROLAMENTO 6003-2RS2C3 ( NSK / SKF / FAG )</t>
  </si>
  <si>
    <t>MNME00380-ROLAMENTO 6004-ZZ ( NSK / SKF / FAG )</t>
  </si>
  <si>
    <t>MNME00382-ROLAMENTO 6006-ZZ-C3 ( NSK / SKF / FAG )</t>
  </si>
  <si>
    <t>MNME00383-ROLAMENTO 6007-ZZ-C3 ( NSK / SKF / FAG )</t>
  </si>
  <si>
    <t>MNME00384-ROLAMENTO 6008-ZR-C3 ( NSK / SKF / FAG )</t>
  </si>
  <si>
    <t>MNME00385-ROLAMENTO 6009-2RS-C3 ( NSK / SKF / FAG )</t>
  </si>
  <si>
    <t>MNME00387-ROLAMENTO 6201-ZZ ( NSK / SKF / FAG )</t>
  </si>
  <si>
    <t>MNME00388-ROLAMENTO 6202-ZZ-C3 ( NSK / SKF / FAG )</t>
  </si>
  <si>
    <t>MNME00389-ROLAMENTO 6203-ZZ-C3 ( NSK / SKF / FAG )</t>
  </si>
  <si>
    <t>MNME00390-ROLAMENTO 6204-ZZ-C3 ( NSK / SKF / FAG )</t>
  </si>
  <si>
    <t>MNME00391-ROLAMENTO 6205-ZR-C3 ( NSK / SKF / FAG )</t>
  </si>
  <si>
    <t>MNME00392-ROLAMENTO 6206-ZZ-C3 ( NSK / SKF / FAG )</t>
  </si>
  <si>
    <t>MNME00393-ROLAMENTO 6209-ZZ-C3 ( NSK / SKF / FAG )</t>
  </si>
  <si>
    <t>MNME00394-ROLAMENTO 6212-ZZ-C3 ( NSK / SKF / FAG )</t>
  </si>
  <si>
    <t>MNME00395-ROLAMENTO 6301-ZZ-HLM ( NSK / SKF / FAG )</t>
  </si>
  <si>
    <t>MNME00397-ROLAMENTO NSK 6912ZZ ( NSK / SKF / FAG )</t>
  </si>
  <si>
    <t>MNME00398-ROLAMENTO 7205-B-JP ( NSK / SKF / FAG )</t>
  </si>
  <si>
    <t>MNME00399-ROLAMENTO H-E 30204J ( NSK / SKF / FAG )</t>
  </si>
  <si>
    <t>MNME00400-ROLAMENTO H-E 30205J ( NSK / SKF / FAG )</t>
  </si>
  <si>
    <t>MNME00401-ROLAMENTO DE ROLETE 4T-30208 ( NSK / SKF / FAG )</t>
  </si>
  <si>
    <t>MNME00402-ROLAMENTO 32011X ( NSK / SKF / FAG )</t>
  </si>
  <si>
    <t>MNME00403-ROLAMENTO 51109 ( NSK / SKF / FAG )</t>
  </si>
  <si>
    <t>MNME00404-ROLAMENTO 51207 ( NSK / SKF / FAG )</t>
  </si>
  <si>
    <t>MNME00405-ROLAMENTO 61906-2RS ( NSK / SKF / FAG )</t>
  </si>
  <si>
    <t>MNME00406-ROLAMENTO 62208 ( NSK / SKF / FAG )</t>
  </si>
  <si>
    <t>MNME00407-ROLAMENTO DE AGULHA KRV35 PP CF16 VWU IKO ( NSK / SKF / FAG )</t>
  </si>
  <si>
    <t>MNME00408-ROLAMENTO 6305 HLH-C3 ( NSK / SKF / FAG )</t>
  </si>
  <si>
    <t>MNME00410-ROLAMENTO NU205-E-XL TVP2 ( NSK / SKF / FAG )</t>
  </si>
  <si>
    <t>MNME00411-ROLAMENTO AXIAL 51305 ( NSK / SKF / FAG )</t>
  </si>
  <si>
    <t>MNME00412-ROLAMENTO AXIAL 51305 ( NSK / SKF / FAG )</t>
  </si>
  <si>
    <t>MNME00413-ROLAMENTO 3208-BD-2Z ( NSK / SKF / FAG )</t>
  </si>
  <si>
    <t>MNME00414-ROLAMENTO IKO LM25UU ( NSK / SKF / FAG )</t>
  </si>
  <si>
    <t>MNME00415-ROLAMENTO GBR MOD. UC 204 ( NSK / SKF / FAG )</t>
  </si>
  <si>
    <t>MNME00417-ROLAMENTO GBR MOD. UC 205 ( NSK / SKF / FAG )</t>
  </si>
  <si>
    <t>MNME00418-MANCAL GBR MOD. FL205</t>
  </si>
  <si>
    <t>MNME00419-MANOMETRO VERTICAL HIDRAULICO 1/4 1500 PSI/100KGF/CM²</t>
  </si>
  <si>
    <t>MNME00420-MANOMETRO HORIZONTAL HIDRAULICO 1/4 1500 PSI/100KGF/CM²</t>
  </si>
  <si>
    <t>MNME00421-MANOMETRO HORIZONTAL HIDRAULICO 1/4 200PSI/14KGF/CM²</t>
  </si>
  <si>
    <t>MNME00422-MANOMETRO FESTO MOD. FMA-40-16-1/4-EM</t>
  </si>
  <si>
    <t>MNME00423-MANOMETRO HORIZONTAL PNEUMATICO 1/4 DE 16 BAR/220PSI</t>
  </si>
  <si>
    <t>MNME00424-MANOMETRO HORIZONTAL PNEUMATICO 1/8 DE 10KG/CM²/150PSI</t>
  </si>
  <si>
    <t>MNME00425-FILTRO DE OLEO HYDROLINE MOD. 003-SC3-010</t>
  </si>
  <si>
    <t>MNME00426-GAXETA 80X60X10 DE POLIURETANO</t>
  </si>
  <si>
    <t>MNME00427-GAXETA DE VEDACAO SD32X42X4-A</t>
  </si>
  <si>
    <t>MNME00428-PONTEIRA DE LATAO DAS BOMBAS DE AGUA</t>
  </si>
  <si>
    <t>MNME00429-ABRACADEIRA P/ MANGUEIRA 1/2</t>
  </si>
  <si>
    <t>MNME00430-ABRACADEIRA P/ MANGUEIRA 3/8</t>
  </si>
  <si>
    <t>MNME00433-KIT DE REPARO P6010 PIAB COD. 112495</t>
  </si>
  <si>
    <t>MNME00434-SILENCIADOR DE ESCAPE PIAB G1 COD. 0112499</t>
  </si>
  <si>
    <t>MNME00435-VIBRADOR PNEUMATICO NETTER NCB-5</t>
  </si>
  <si>
    <t>MNME00436-ELEMENTO FILTRANTE SMC MOD. AN10-01</t>
  </si>
  <si>
    <t>MNME00437-ELEMENTO FILTRANTE SMC MOD. AN20-20</t>
  </si>
  <si>
    <t>MNME00438-ELEMENTO FILTRANTE PARA BOMBA DE VACUO PIAB COD. 3116674BR</t>
  </si>
  <si>
    <t>MNME00439-FILTRO PARA VACUOSTATO VMECA VTFE-502</t>
  </si>
  <si>
    <t>MNME00440-FILTRO PARA VACUOSTATO - 5178760</t>
  </si>
  <si>
    <t>MNME00441-DISTRIBUIDOR DE AR COD. 0111921</t>
  </si>
  <si>
    <t>MNME00442-COMPLEMENTO DO FILTRO FABRICADO NA USTEC</t>
  </si>
  <si>
    <t>MNME00443-VALVULA 5/2 VIAS RETORNO POR MOLA SMC MOD. SY71205D7-02</t>
  </si>
  <si>
    <t>MNME00444-VALVULAS 5/2 VIAS CENTRO BOBINA 24VCC WERKSCHOTT MOD. SIV433-IP-15</t>
  </si>
  <si>
    <t>MNME00446-PRESSOSTATO ELETRO-MECANICO SERIE 18D IMI NORGREM COD. 0880400000000000</t>
  </si>
  <si>
    <t>MNME00447-SELO MECANICO TIPO SB MG 1/2</t>
  </si>
  <si>
    <t>MNME00448-ANEL QUADRIGN PIAB COD. 0200655</t>
  </si>
  <si>
    <t>MNME00450-SELO MECANICO JHON CRANE TIPO 21 5/8</t>
  </si>
  <si>
    <t>MNME00451-SELO MECANICO JHON CRANE 3/4</t>
  </si>
  <si>
    <t>MNME00452-SELO MECANICO JHON CRANE TIPO 21 1 3/8</t>
  </si>
  <si>
    <t>MNME00453-SELO MECANICO JHON CRANE 1 1/4</t>
  </si>
  <si>
    <t>MNME00454-EMENDA PARA CORRENTE SIMPLES ASA 40</t>
  </si>
  <si>
    <t>MNME00455-EMENDA PARA CORRENTE DUPLA ASA 40</t>
  </si>
  <si>
    <t>MNME00456-EMENDA PARA CORRENTE SIMPLES ASA 50</t>
  </si>
  <si>
    <t>MNME00457-EMENDA PARA CORRENTE DUPLA ASA 50</t>
  </si>
  <si>
    <t>MNME00458-EMENDA PARA CORRENTE TRIPLA DE ALTA PERFORMANCE TSUBAKI 12B 3/4</t>
  </si>
  <si>
    <t>MNME00461-CORRENTE SIMPLES ASA 50 (1 METRO)</t>
  </si>
  <si>
    <t>MNME00462-CORRENTE DUPLA ASA 50 (1 METRO)</t>
  </si>
  <si>
    <t>MNME00463-ENGRENAGEM 1.40.18-AT2</t>
  </si>
  <si>
    <t>MNME00464-ENGRENAGEM 1.40.22-AT2</t>
  </si>
  <si>
    <t>MNME00465-CORRENTE SIMPLES ASA 40 (1 METRO)</t>
  </si>
  <si>
    <t>MNME00466-CORRENTE DUPLA ASA 40 (1 METRO)</t>
  </si>
  <si>
    <t>MNME00467-PATINS KRH15-FL</t>
  </si>
  <si>
    <t>MNME00468-GUIA LINEAR H15</t>
  </si>
  <si>
    <t>MNME00469-ANEL ELASTICO E-12</t>
  </si>
  <si>
    <t>MNME00470-ENGRENAGEM 1.50.17-AT2</t>
  </si>
  <si>
    <t>MNME00471-CONEXAO RETA DE PLASTICO MOD. KQ2H04-00A1 (Ø4)</t>
  </si>
  <si>
    <t>MNME00472-CONEXAO RETA DE PLASTICO MOD. KQ2H06-00A1 (Ø6)</t>
  </si>
  <si>
    <t>MNME00473-CONEXAO RETA DE PLASTICO MOD. KQ2H08-00A (Ø8)</t>
  </si>
  <si>
    <t>MNME00474-CONEXAO RETA DE PLASTICO MOD. KQ2H10-00A (Ø10)</t>
  </si>
  <si>
    <t>MNME00475-CONEXAO RETA DE PLASTICO MOD.KQ2H12-00A (Ø12)</t>
  </si>
  <si>
    <t>MNME00476-CONEXAO L DE PLASTICO MOD. KQ2L06-00A1 (Ø6)</t>
  </si>
  <si>
    <t>MNME00477-CONEXAO L DE PLASTICO MOD. KQ2L08-00A (Ø8)</t>
  </si>
  <si>
    <t>MNME00479-CONEXAO L DE PLASTICO MOD. KQ2L12-00A (Ø12)</t>
  </si>
  <si>
    <t>MNME00480-CONEXAO T DE PLASTICO MOD. KQ2T06-00A1 (Ø6)</t>
  </si>
  <si>
    <t>MNME00481-CONEXAO T DE PLASTICO MOD. KQ2T08-00A (Ø8)</t>
  </si>
  <si>
    <t>MNME00482-CONEXAO T DE PLASTICO MOD. KQ2T10-00A (Ø10)</t>
  </si>
  <si>
    <t>MNME00483-CONEXAO T DE PLASTICO MOD. KQ2T12-00A (Ø12)</t>
  </si>
  <si>
    <t>MNME00484-CONEXAO RETA DE PLASTICO MOD. KQ2R06-08A1 (Ø6 X Ø8)</t>
  </si>
  <si>
    <t>MNME00485-CONEXAO RETA DE PLASTICO MOD. KQ2H04-06A1 (Ø6 X Ø4)</t>
  </si>
  <si>
    <t>MNME00486-CONEXAO RETA DE PLASTICO MOD. KQ2H06-08A1 (Ø8 X Ø6)</t>
  </si>
  <si>
    <t>MNME00488-CONEXAO RETA DE PLASTICO MOD. KQ2H10-12A (Ø12 X Ø10)</t>
  </si>
  <si>
    <t>MNME00490-CONEXAO RETA DE LATAO MOD. KQ2H04-01AS1 (1/8 X Ø4)</t>
  </si>
  <si>
    <t>MNME00491-CONEXAO RETA DE LATAO MOD. KQ2H06-01AS1 (1/8 X Ø6)</t>
  </si>
  <si>
    <t>MNME00492-CONEXAO RETA DE LATAO (1/8 X Ø8)</t>
  </si>
  <si>
    <t>MNME00493-CONEXAO RETA DE LATAO MOD. KQ2H10-01AS ( 1/8 X Ø10)</t>
  </si>
  <si>
    <t>MNME00494-CONEXAO RETA DE LATAO MOD. KQ2H12-02AS ( 1/8 X Ø12)</t>
  </si>
  <si>
    <t>MNME00495-CONEXAO RETA DE LATAO MOD. KQ2H06-02AS1 (1/4 X Ø6)</t>
  </si>
  <si>
    <t>MNME00496-CONEXAO RETA DE LATAO MOD. KQ2H08-02AS ( 1/4 X Ø8)</t>
  </si>
  <si>
    <t>MNME00497-CONEXAO RETA DE LATAO MOD. KQ2H10-02AS (1/4 X Ø10)</t>
  </si>
  <si>
    <t>MNME00498-CONEXAO RETA DE LATAO MOD. KQ2H12-02AS (1/4 X Ø12)</t>
  </si>
  <si>
    <t>MNME00499-CONEXAO EM L DE PLASTICO MOD. KQ2L04-01AS1 ( 1/8 X Ø4)</t>
  </si>
  <si>
    <t>MNME00500-CONEXAO EM L DE PLASTICO MOD. KQ2L06-01AS1 (1/8 X Ø6)</t>
  </si>
  <si>
    <t>MNME00501-CONEXAO EM L DE PLASTICO MOD. KQ2L08-01AS (1/8 X Ø8)</t>
  </si>
  <si>
    <t>MNME00502-CONEXAO EM L DE PLASTICO MOD. KQ2L10-01AS (1/8 X Ø10)</t>
  </si>
  <si>
    <t>MNME00503-CONEXAO EM L DE PLASTICO MOD. KQ2L04-02AS1 (1/4 X Ø4)</t>
  </si>
  <si>
    <t>MNME00504-CONEXAO EM L DE PLASTICO MOD. KQ2L06-02AS1 (1/4 X Ø6)</t>
  </si>
  <si>
    <t>MNME00505-CONEXAO EM L DE PLASTICO MOD. KQ2L08-02AS (1/4 X Ø8)</t>
  </si>
  <si>
    <t>MNME00507-CONEXAO INSTANTANEA EM L DE PLASTICO MOD. KQ2L12-02AS (1/4 X Ø12)</t>
  </si>
  <si>
    <t>MNME00508-VALV. AUX. RETENCAO PILOTADA - SERIE ASP MOD. ASP330F-01-06S (1/8 X Ø6)</t>
  </si>
  <si>
    <t>MNME00509-VALVULA AUX. DE CONTROLE DE VAZAO - SERIE AS 2 1F MOD. AS2201F-01-06SA (1/8 X Ø6)</t>
  </si>
  <si>
    <t>MNME00510-VALVULA AUX. DE CONTROLE DE VAZAO - SERIE AS_2_1F MOD. AS2201F-01-10SA (1/8 X Ø10)</t>
  </si>
  <si>
    <t>MNME00511-VALVULA AUX. DE CONTROLE DE VAZAO - SERIE AS_2_1F MOD. AS2201F-02-06SA (1/4 X Ø6)</t>
  </si>
  <si>
    <t>MNME00512-VALVULA AUX. DE CONTROLE DE VAZAO - SERIE AS_2_1F MOD. AS2201F-02-08SA (1/4 X Ø8)</t>
  </si>
  <si>
    <t>MNME00513-VALVULA AUX. DE CONTROLE DE VAZAO - SERIE AS_2_1F MOD. AS2201F-02-10SA (1/4 X Ø10)</t>
  </si>
  <si>
    <t>MNME00514-VALVULA DIRECIONAL MANUAL - SERIE VHK MOD. VHK2-08F-08F / HVFF-08-08 (Ø8)</t>
  </si>
  <si>
    <t>MNME00515-VALVULA DIRECIONAL MANUAL - SERIE VHK MOD. VHK2-10F-10F (Ø10)</t>
  </si>
  <si>
    <t>MNME00516-CONEXAO RETA DE LATAO MOD. KQ2F08-02A (1/4 X Ø8)</t>
  </si>
  <si>
    <t>MNME00517-CONEXAO RETA DE LATAO MOD. KQ2F10-02A (1/4 X Ø10)</t>
  </si>
  <si>
    <t>MNME00518-CONEXAO RETA DE LATAO MOD. KQ2F12-02A (1/4 X Ø12)</t>
  </si>
  <si>
    <t>MNME00519-CONEXAO RETA DE LATAO MOD. KQ2F10-02A (1/4 X Ø10)</t>
  </si>
  <si>
    <t>MNME00520-CONEXAO RETA DE LATAO MOD. KQ2F12-02A (Ø12)</t>
  </si>
  <si>
    <t>MNME00521-CONEXAO T DE PLASTICO Ø16</t>
  </si>
  <si>
    <t>MNME00522-CONEXAO L DE PLASTICO Ø16</t>
  </si>
  <si>
    <t>MNME00523-CONEXAO ENGATE RAPIDO DE LATAO MOD. KK130S-02F (1/4)</t>
  </si>
  <si>
    <t>MNME00524-CONEXAO ENGATE RAPIDO DE LATAO MOD. KK130P-02F (1/4)</t>
  </si>
  <si>
    <t>MNME00525-CONEXAO EM L DE PLASTICO MOD. KQ2L16-04AS (1/2 X Ø16)</t>
  </si>
  <si>
    <t>MNME00526-CONEXAO RETA DE LATAO MOD. KQ2H16-03AS (3/8 X Ø16)</t>
  </si>
  <si>
    <t>MNME00527-CONEXAO EM Y DE PLASTICO MOD. KQ2U10-00A (Ø10)</t>
  </si>
  <si>
    <t>MNME00528-CONEXAO EM T DE PLASTICO MOD. KQ2T04-01AS1 (1/8 X Ø4)</t>
  </si>
  <si>
    <t>MNME00529-CONEXAO EM T DE PLASTICO MOD. KQ2T04-02AS1 (1/4 X Ø4)</t>
  </si>
  <si>
    <t>MNME00530-SILENCIADOR PNEUMATICO CONICO 1/2</t>
  </si>
  <si>
    <t>MNME00531-CONEXAO RETA DE LATAO MOD. KQ2H12-04AS (1/2 X Ø12)</t>
  </si>
  <si>
    <t>MNME00532-CONEXAO RETA DE LATAO MOD. KQ2H08-03AS (3/8 X Ø8)</t>
  </si>
  <si>
    <t>MNME00533-CONEXAO RETA DE LATAO MOD. KQ2H10-03AS (3/8 X Ø10)</t>
  </si>
  <si>
    <t>MNME00534-CONEXAO RETA DE LATAO MOD. KQ2H06-M5A1 (5MM X Ø6)</t>
  </si>
  <si>
    <t>MNME00535-VALV. AUX. RETENCAO PILOTADA - SERIE ASP MOD. ASP530F-03-08S (3/8 X Ø8)</t>
  </si>
  <si>
    <t>MNME00536-PLUG MACHO ROSCA 1/4 NPT PREVISAO COD.NP31</t>
  </si>
  <si>
    <t>MNME00537-PLUG FEMEA P/ MANGUEIRA 1/2 NP/BS 30-31-32-33 PREVISAO COD. CO14</t>
  </si>
  <si>
    <t>MNME00540-CONEXAO T Ø4</t>
  </si>
  <si>
    <t>MNME00541-RETENTOR R2 48X35X7</t>
  </si>
  <si>
    <t>MNME00542-EMENDA PARA CORRENTE ASA 60 SIMPLES</t>
  </si>
  <si>
    <t>MNME00543-RESISTENCIA TUBULAR INOX 10KW 380V TRIFASICA 3 ELEMENTOS 700MM FLANGE 1.1/2POL</t>
  </si>
  <si>
    <t>MNME00544-ELETROIMA Ø50 X 40 24VCC (SPARE PARTS)</t>
  </si>
  <si>
    <t>MNME00545-BOIA DE LATAO 3/4POL</t>
  </si>
  <si>
    <t>MNME00546-ACOPLAMENTO HOHNER COD. 9401-06/06</t>
  </si>
  <si>
    <t>MNME00547-ACOPLAMENTO HOHNER COD. 9401-08/08</t>
  </si>
  <si>
    <t>MNME00548-CONEXAO PNEUMATICA COTOVELO 1/2POL X 10MM</t>
  </si>
  <si>
    <t>MNME00549-RESISTENCIA TUBULAR TIPO FERRADURA GRANDE 1500W 380V</t>
  </si>
  <si>
    <t>MNME00558-CONTATOR 220V TRIPOLAR 12A MOD. LC1D12M7 SCHNEIDER</t>
  </si>
  <si>
    <t>MNME00559-FILTRO DE VACUO G1POL (10 µM) PIAB COD. 3116672 (SPARE PARTS)</t>
  </si>
  <si>
    <t>MNME00560-ELEMENTO FILTRANTE 1POL (10 µM) PIAB COD. 3116675</t>
  </si>
  <si>
    <t>MNME00561-MODULO FUNCIONAL P6010 CU NC PIAB</t>
  </si>
  <si>
    <t>MNME00562-VACUOSTATO DISPLAY 3 CORES M8 PIAB</t>
  </si>
  <si>
    <t>MNME00563-KIT DE REPARO MOD. P6010 PIAB</t>
  </si>
  <si>
    <t>MNME00564-KIT DE REPARO CARTUCHO COD. 0109531 PIAB</t>
  </si>
  <si>
    <t>MNME00565-SERVO MOTOR 750W ECMA-C20807RS</t>
  </si>
  <si>
    <t>MNME00566-CABECOTE PARA FIM DE CURSO SCHNEIDER MOD. ZCKD15</t>
  </si>
  <si>
    <t>MNME00568-MANCAL UPC205 - SKF</t>
  </si>
  <si>
    <t>MNME00571-SENSOR OMROM MOD. E2E-X9B1T12-M1</t>
  </si>
  <si>
    <t>MNME00572-JOGO DE CONTATO JNG COD. 11847</t>
  </si>
  <si>
    <t>MNME00575</t>
  </si>
  <si>
    <t>MNME00575-ATUADOR PARA SENSOR DE SEGURANCA ABB MOD. 2TLA020046R0800</t>
  </si>
  <si>
    <t>MNME00587-CONEXAO PNEUMATICA ENGATE RAPIDO TIPO L ROSCA 1/8 X 10MM</t>
  </si>
  <si>
    <t>MNME00589-ARRUELA DE BORRACHA NITRILICA 50,8 X 39 X 12 - REF. 24489</t>
  </si>
  <si>
    <t>MNME00590</t>
  </si>
  <si>
    <t>VALVULA BOIA INOX 304 SEM BALAO BSP ½” VED SILICONE GENEBRE 3886 04</t>
  </si>
  <si>
    <t>MOPT000186</t>
  </si>
  <si>
    <t>MS</t>
  </si>
  <si>
    <t>MOPT00186-C09088-102 - PINTURA PO (OF BRO000062)</t>
  </si>
  <si>
    <t>MOZN000117-ZINCAGEM - 39211-07FM0 - BRKT OXYGEN SNSR BINARY [OF CFSB000567]</t>
  </si>
  <si>
    <t>MPQM00006-DESENGRAXANTE AT 310</t>
  </si>
  <si>
    <t>MPQM00007-DESENGRAXANTE PO LEVEMENTE ALCALINO AT100 PARA METAIS FERROSOS E NAO FERROSOS</t>
  </si>
  <si>
    <t>MPQM00008-DESENGRAXANTE LIQUIDO AT 305</t>
  </si>
  <si>
    <t>MPQM00009-COMPOSTO DESENGRAXANTE - GV MAQUINAS (GALAO 20 LITROS)</t>
  </si>
  <si>
    <t>MPQM00010-DETERGENTE BIODEGRADAVEL 200 LITROS</t>
  </si>
  <si>
    <t>MPQM00012-DESENGRAXANTE LIQUIDO AT 300</t>
  </si>
  <si>
    <t>MPQM00013-LIQUIDO REFRIGERANTE 3,8 LITROS</t>
  </si>
  <si>
    <t>MSAB00006-LIXA SCOTT BRITE USO GERAL 134 MM X 10 MTS</t>
  </si>
  <si>
    <t>MSAB00019-LIXA CINTA XZ677 GRAO 120 788 X 50 MM (AZUL)</t>
  </si>
  <si>
    <t>MSAB00022-REBOLO PARA RETIFICA PLANA Ø304,8 X 38,1 X Ø76,2 MM</t>
  </si>
  <si>
    <t>MSAB00023-REBOLO PARA RETIFICA PLANA Ø304,8 X 38,1 X Ø127 MM</t>
  </si>
  <si>
    <t>MSAB00026-REBOLO ART FE 39C120 K 152,4 X 19,00 X 31,75 MM</t>
  </si>
  <si>
    <t>MSAB00027-REBOLO ART A46 OVS 152,4 X 19,05 X 31,75 MM</t>
  </si>
  <si>
    <t>MSAB00029-LIXA HOOKIT DISCO 127 MM P800 PS 73 BW</t>
  </si>
  <si>
    <t>MSAB00030-REBOLO C60 152,4 X 19 X 31,75 MM</t>
  </si>
  <si>
    <t>MSAB00031-REBOLO ART FE39C 60K 152,4 X 19.0 X 31,75 MM</t>
  </si>
  <si>
    <t>MSAB00032-REBOLO RT 304 X 38,1 X 127 A46 AAH873</t>
  </si>
  <si>
    <t>MSAB00033-REBOLO RT 304 X 38,1 X 76 A46 AAH873</t>
  </si>
  <si>
    <t>MSAB00034-DISCO DE CORTE 115 X 1,0 X 22,2 MM AR102 CLASSIC NORTON</t>
  </si>
  <si>
    <t>MSAB00035-DISCO DE DESBASTE 115 X 6,35 X 22,2 MM CLASSIC NORTON</t>
  </si>
  <si>
    <t>MSAB00036-DISCO FLAP DISC 115 X 22,2 GRANA 50 PFERD / "GERRA"</t>
  </si>
  <si>
    <t>MSFU00024-JOGO DE MACHO M6 X 1,0 - 6H DIN352</t>
  </si>
  <si>
    <t>MSFU00025-JOGO DE MACHO M10 X 1,5 - 6H DIN352</t>
  </si>
  <si>
    <t>MSFU00026-SERRA DE FITA 13 MM X 0.65 MM X 14-18 (1 X 3,05 MT)</t>
  </si>
  <si>
    <t>MSFU00027-SERRA DE FITA 27 MM X 0.9 MM X 4-6 (1 X 3,12 MT)</t>
  </si>
  <si>
    <t>MSLB00001-SEBO BRANCO INDUSTRIAL (BARRA C/ 1 KG)</t>
  </si>
  <si>
    <t>MSSD00001-ARAME MIG INOX 308L SI 1,0 (NOVA METAL)</t>
  </si>
  <si>
    <t>MSSD00002-ELETRODO DE TUNGSTENIO C/ TORIO 2,4 MM</t>
  </si>
  <si>
    <t>MSSD00007-ARAME DE SOLDA MIG/MAG ACO CARBONO ER70S6 - Ø1.0 MM (BELGO) (CAPA/CAPA)</t>
  </si>
  <si>
    <t>MSSD00011-VARETA TIG ACO INOX 309 L SI 2,4MM</t>
  </si>
  <si>
    <t>MSSD00012-VARETA TIG ACO INOX 308L SI 1,6MM</t>
  </si>
  <si>
    <t>MSSD00013-BICO DE CONTATO 1.0 X 30 MM M8 CUCRZR</t>
  </si>
  <si>
    <t>MSSD00014-ELETRODO DE TUNGSTENIO C/ TORIO 1,6 MM</t>
  </si>
  <si>
    <t>MSSD00016-ELETRODO DE TUNGSTENIO C/ TORIO 3,2 X 150 MM</t>
  </si>
  <si>
    <t>MSSD00017-SPRAY ANTI RESPINGO C/ SILICONE (LATA 300 ML)</t>
  </si>
  <si>
    <t>MSSD00018-DISCO SUPORTE DE LIXA COM VELCRO E ESPUMA - 5POL</t>
  </si>
  <si>
    <t>MSSD00019-DIFUSOR DE GAS MB-406 PARA TOCHA MIG M8 SBME 450 OXIMIG</t>
  </si>
  <si>
    <t>MSSD00020-PINCA 1/4 0920.028</t>
  </si>
  <si>
    <t>MSSD00021-PINCA 1/8 0920.026</t>
  </si>
  <si>
    <t>MSSD00022-PORCA MANDRIL 0920.001</t>
  </si>
  <si>
    <t>MSSD00023-BICO DE CONTATO 0,8 X 30 MM M8 CUCRZR</t>
  </si>
  <si>
    <t>MSSD00024-GUIA ESPIRAL P/ ARAME DE SOLDA ACO CARBONO DE 1,0MM - 3,5 MTS</t>
  </si>
  <si>
    <t>MSSD00025-ACIONADOR GATILHO P/ TOCHA TIG</t>
  </si>
  <si>
    <t>MSSD00026-BOCAL ALETADO PARA TOCHAS MIG 16MM SBME 235 E 450</t>
  </si>
  <si>
    <t>MSSD00031-BOCAL CERAMICA TIG GAS LENS NUM 6</t>
  </si>
  <si>
    <t>MSSD00032-BOCAL CERAMICA TIG GAS LENS NUM 8</t>
  </si>
  <si>
    <t>MSSD00033-BOCAL CERAMICA TIG GAS LENS NUM 10</t>
  </si>
  <si>
    <t>MSSD00034-BOCAL DE CERAMICA NUM 10 (0600.2136)</t>
  </si>
  <si>
    <t>MSSD00035-CORPO FIXADOR 3,2 MM 1/8 (0600.2193)</t>
  </si>
  <si>
    <t>MSSD00036-DIFUSOR DE TOCHA TIG GAS LENS PESADO 2,4MM TB121 OXIMIG</t>
  </si>
  <si>
    <t>MSSD00037-DIFUSOR DE TOCHA TIG GAS LENS LEVE 3,2MM TB108 OXIMIG</t>
  </si>
  <si>
    <t>MSSD00038-CORPO FIXADOR TOCHA TIG 47MM 2,4MM</t>
  </si>
  <si>
    <t>MSSD00039-PINCA PARA TOCHA TIG 2,4MM 3/32</t>
  </si>
  <si>
    <t>MSSD00040-BOCAL DE CERAMICA GAS LENS NUM8 54N14 (0600.2130)</t>
  </si>
  <si>
    <t>MSSD00041-BICO DE CONTATO LONGO 1MM X 72,5 (0500.1096)</t>
  </si>
  <si>
    <t>MSSD00042-BOCAL PARA SOLDA TIG NUMERO 4 (TIPO GARRAFA) - TE 474 (A796F71)</t>
  </si>
  <si>
    <t>PN ANTIGO</t>
  </si>
  <si>
    <t>BO10001A</t>
  </si>
  <si>
    <t>FILIAL</t>
  </si>
  <si>
    <t>TP MOVIMENTO</t>
  </si>
  <si>
    <t>TIPO</t>
  </si>
  <si>
    <t>UNIDADE</t>
  </si>
  <si>
    <t>QUANTIDADE</t>
  </si>
  <si>
    <t>TIPO RE/DE</t>
  </si>
  <si>
    <t>ARMAZEM</t>
  </si>
  <si>
    <t>SEQUENCIAL</t>
  </si>
  <si>
    <t>DOCUMENTO</t>
  </si>
  <si>
    <t>ORD PRODUCAO</t>
  </si>
  <si>
    <t>DT EMISSAO</t>
  </si>
  <si>
    <t>SEQ.RECALC.</t>
  </si>
  <si>
    <t>CUSTO</t>
  </si>
  <si>
    <t>CUSTO UN</t>
  </si>
  <si>
    <t>PR0</t>
  </si>
  <si>
    <t>40</t>
  </si>
  <si>
    <t>039103</t>
  </si>
  <si>
    <t>001165</t>
  </si>
  <si>
    <t>00116501001</t>
  </si>
  <si>
    <t>20250801062030</t>
  </si>
  <si>
    <t>010994</t>
  </si>
  <si>
    <t>021600534</t>
  </si>
  <si>
    <t>00028601001</t>
  </si>
  <si>
    <t>20250801049962</t>
  </si>
  <si>
    <t>005218</t>
  </si>
  <si>
    <t>000185</t>
  </si>
  <si>
    <t>00018501001</t>
  </si>
  <si>
    <t>20250801048840</t>
  </si>
  <si>
    <t>008615</t>
  </si>
  <si>
    <t>000210</t>
  </si>
  <si>
    <t>00021001001</t>
  </si>
  <si>
    <t>20250801049412</t>
  </si>
  <si>
    <t>004995</t>
  </si>
  <si>
    <t>000084</t>
  </si>
  <si>
    <t>00008401001</t>
  </si>
  <si>
    <t>20250801042854</t>
  </si>
  <si>
    <t>061978</t>
  </si>
  <si>
    <t>000852</t>
  </si>
  <si>
    <t>00085201001</t>
  </si>
  <si>
    <t>20250801059340</t>
  </si>
  <si>
    <t>021188</t>
  </si>
  <si>
    <t>000029010</t>
  </si>
  <si>
    <t>00002901001</t>
  </si>
  <si>
    <t>20250801038727</t>
  </si>
  <si>
    <t>020834</t>
  </si>
  <si>
    <t>000500</t>
  </si>
  <si>
    <t>00050001001</t>
  </si>
  <si>
    <t>20250801053998</t>
  </si>
  <si>
    <t>20</t>
  </si>
  <si>
    <t>020822</t>
  </si>
  <si>
    <t>000017</t>
  </si>
  <si>
    <t>00001701002</t>
  </si>
  <si>
    <t>20250801015813</t>
  </si>
  <si>
    <t>052201</t>
  </si>
  <si>
    <t>001469</t>
  </si>
  <si>
    <t>00146901001</t>
  </si>
  <si>
    <t>20250801068513</t>
  </si>
  <si>
    <t>027169</t>
  </si>
  <si>
    <t>000831</t>
  </si>
  <si>
    <t>00083101001</t>
  </si>
  <si>
    <t>20250801058315</t>
  </si>
  <si>
    <t>027162</t>
  </si>
  <si>
    <t>000016</t>
  </si>
  <si>
    <t>00001601002</t>
  </si>
  <si>
    <t>20250801015807</t>
  </si>
  <si>
    <t>004635</t>
  </si>
  <si>
    <t>000154</t>
  </si>
  <si>
    <t>00015401001</t>
  </si>
  <si>
    <t>20250801048158</t>
  </si>
  <si>
    <t>005922</t>
  </si>
  <si>
    <t>000153</t>
  </si>
  <si>
    <t>00015301001</t>
  </si>
  <si>
    <t>20250801048129</t>
  </si>
  <si>
    <t>000499</t>
  </si>
  <si>
    <t>026867</t>
  </si>
  <si>
    <t>00049901002</t>
  </si>
  <si>
    <t>20250801026522</t>
  </si>
  <si>
    <t>000498</t>
  </si>
  <si>
    <t>026871</t>
  </si>
  <si>
    <t>00049801002</t>
  </si>
  <si>
    <t>20250801026514</t>
  </si>
  <si>
    <t>044224</t>
  </si>
  <si>
    <t>001302</t>
  </si>
  <si>
    <t>00130201001</t>
  </si>
  <si>
    <t>20250801063026</t>
  </si>
  <si>
    <t>042624</t>
  </si>
  <si>
    <t>001236</t>
  </si>
  <si>
    <t>00123601001</t>
  </si>
  <si>
    <t>20250801062655</t>
  </si>
  <si>
    <t>031537</t>
  </si>
  <si>
    <t>000915</t>
  </si>
  <si>
    <t>00091501001</t>
  </si>
  <si>
    <t>20250801059766</t>
  </si>
  <si>
    <t>054217</t>
  </si>
  <si>
    <t>001527</t>
  </si>
  <si>
    <t>00152701001</t>
  </si>
  <si>
    <t>20250801069910</t>
  </si>
  <si>
    <t>052679</t>
  </si>
  <si>
    <t>00152701002</t>
  </si>
  <si>
    <t>20250801036960</t>
  </si>
  <si>
    <t>004097</t>
  </si>
  <si>
    <t>000161</t>
  </si>
  <si>
    <t>00016101001</t>
  </si>
  <si>
    <t>20250801048273</t>
  </si>
  <si>
    <t>004090</t>
  </si>
  <si>
    <t>00016101002</t>
  </si>
  <si>
    <t>20250801021537</t>
  </si>
  <si>
    <t>017638</t>
  </si>
  <si>
    <t>000015</t>
  </si>
  <si>
    <t>00001501001</t>
  </si>
  <si>
    <t>20250801038551</t>
  </si>
  <si>
    <t>017622</t>
  </si>
  <si>
    <t>00001501002</t>
  </si>
  <si>
    <t>20250801015799</t>
  </si>
  <si>
    <t>035419</t>
  </si>
  <si>
    <t>001038</t>
  </si>
  <si>
    <t>00103801001</t>
  </si>
  <si>
    <t>20250801060402</t>
  </si>
  <si>
    <t>035441</t>
  </si>
  <si>
    <t>001037</t>
  </si>
  <si>
    <t>00103701001</t>
  </si>
  <si>
    <t>20250801060393</t>
  </si>
  <si>
    <t>035085</t>
  </si>
  <si>
    <t>001042</t>
  </si>
  <si>
    <t>00104201001</t>
  </si>
  <si>
    <t>20250801060490</t>
  </si>
  <si>
    <t>054670</t>
  </si>
  <si>
    <t>001554</t>
  </si>
  <si>
    <t>00155401001</t>
  </si>
  <si>
    <t>20250801070754</t>
  </si>
  <si>
    <t>020376</t>
  </si>
  <si>
    <t>000179</t>
  </si>
  <si>
    <t>00017901001</t>
  </si>
  <si>
    <t>20250801048511</t>
  </si>
  <si>
    <t>020372</t>
  </si>
  <si>
    <t>00017901002</t>
  </si>
  <si>
    <t>20250801021839</t>
  </si>
  <si>
    <t>005676</t>
  </si>
  <si>
    <t>000178</t>
  </si>
  <si>
    <t>00017801001</t>
  </si>
  <si>
    <t>20250801048503</t>
  </si>
  <si>
    <t>005672</t>
  </si>
  <si>
    <t>00017801002</t>
  </si>
  <si>
    <t>20250801021831</t>
  </si>
  <si>
    <t>051001</t>
  </si>
  <si>
    <t>001491</t>
  </si>
  <si>
    <t>00149101001</t>
  </si>
  <si>
    <t>20250801069514</t>
  </si>
  <si>
    <t>051135</t>
  </si>
  <si>
    <t>00149101002</t>
  </si>
  <si>
    <t>20250801036689</t>
  </si>
  <si>
    <t>008917</t>
  </si>
  <si>
    <t>000256</t>
  </si>
  <si>
    <t>00025601001</t>
  </si>
  <si>
    <t>20250801049849</t>
  </si>
  <si>
    <t>008911</t>
  </si>
  <si>
    <t>00025601002</t>
  </si>
  <si>
    <t>20250801022950</t>
  </si>
  <si>
    <t>059503</t>
  </si>
  <si>
    <t>001595</t>
  </si>
  <si>
    <t>00159501001</t>
  </si>
  <si>
    <t>20250801071601</t>
  </si>
  <si>
    <t>060349</t>
  </si>
  <si>
    <t>00159501002</t>
  </si>
  <si>
    <t>20250801037767</t>
  </si>
  <si>
    <t>023706</t>
  </si>
  <si>
    <t>000688</t>
  </si>
  <si>
    <t>00068801001</t>
  </si>
  <si>
    <t>20250801056082</t>
  </si>
  <si>
    <t>022402</t>
  </si>
  <si>
    <t>000493</t>
  </si>
  <si>
    <t>00049301001</t>
  </si>
  <si>
    <t>20250801053567</t>
  </si>
  <si>
    <t>022398</t>
  </si>
  <si>
    <t>00049301002</t>
  </si>
  <si>
    <t>20250801026170</t>
  </si>
  <si>
    <t>004028</t>
  </si>
  <si>
    <t>000163</t>
  </si>
  <si>
    <t>00016301002</t>
  </si>
  <si>
    <t>20250801048281</t>
  </si>
  <si>
    <t>010654</t>
  </si>
  <si>
    <t>000294</t>
  </si>
  <si>
    <t>00029401001</t>
  </si>
  <si>
    <t>20250801050024</t>
  </si>
  <si>
    <t>010579</t>
  </si>
  <si>
    <t>00029401002</t>
  </si>
  <si>
    <t>20250801023107</t>
  </si>
  <si>
    <t>027050</t>
  </si>
  <si>
    <t>000773</t>
  </si>
  <si>
    <t>00077301001</t>
  </si>
  <si>
    <t>20250801057872</t>
  </si>
  <si>
    <t>025915</t>
  </si>
  <si>
    <t>00077301002</t>
  </si>
  <si>
    <t>20250801029115</t>
  </si>
  <si>
    <t>003964</t>
  </si>
  <si>
    <t>000033</t>
  </si>
  <si>
    <t>00003301001</t>
  </si>
  <si>
    <t>20250801040239</t>
  </si>
  <si>
    <t>005078</t>
  </si>
  <si>
    <t>000031</t>
  </si>
  <si>
    <t>00003101001</t>
  </si>
  <si>
    <t>20250801038832</t>
  </si>
  <si>
    <t>023114</t>
  </si>
  <si>
    <t>000673010</t>
  </si>
  <si>
    <t>00067301001</t>
  </si>
  <si>
    <t>20250801055306</t>
  </si>
  <si>
    <t>009553</t>
  </si>
  <si>
    <t>0</t>
  </si>
  <si>
    <t>00025801001</t>
  </si>
  <si>
    <t>20250801049860</t>
  </si>
  <si>
    <t>009248</t>
  </si>
  <si>
    <t>000218</t>
  </si>
  <si>
    <t>00021801001</t>
  </si>
  <si>
    <t>20250801049759</t>
  </si>
  <si>
    <t>016165</t>
  </si>
  <si>
    <t>000449</t>
  </si>
  <si>
    <t>00044901001</t>
  </si>
  <si>
    <t>20250801053240</t>
  </si>
  <si>
    <t>012982</t>
  </si>
  <si>
    <t>000430</t>
  </si>
  <si>
    <t>00043001001</t>
  </si>
  <si>
    <t>20250801052985</t>
  </si>
  <si>
    <t>016988</t>
  </si>
  <si>
    <t>000508</t>
  </si>
  <si>
    <t>00050801001</t>
  </si>
  <si>
    <t>20250801054017</t>
  </si>
  <si>
    <t>016984</t>
  </si>
  <si>
    <t>000446</t>
  </si>
  <si>
    <t>00044601002</t>
  </si>
  <si>
    <t>20250801025852</t>
  </si>
  <si>
    <t>012874</t>
  </si>
  <si>
    <t>000083</t>
  </si>
  <si>
    <t>00008301001</t>
  </si>
  <si>
    <t>20250801042798</t>
  </si>
  <si>
    <t>004137</t>
  </si>
  <si>
    <t>000170</t>
  </si>
  <si>
    <t>00017001001</t>
  </si>
  <si>
    <t>20250801048367</t>
  </si>
  <si>
    <t>059256</t>
  </si>
  <si>
    <t>000082</t>
  </si>
  <si>
    <t>00008201001</t>
  </si>
  <si>
    <t>20250801042726</t>
  </si>
  <si>
    <t>059252</t>
  </si>
  <si>
    <t>00008201002</t>
  </si>
  <si>
    <t>20250801018817</t>
  </si>
  <si>
    <t>004841</t>
  </si>
  <si>
    <t>000081</t>
  </si>
  <si>
    <t>00008101001</t>
  </si>
  <si>
    <t>20250801042675</t>
  </si>
  <si>
    <t>004836</t>
  </si>
  <si>
    <t>00008101002</t>
  </si>
  <si>
    <t>20250801018789</t>
  </si>
  <si>
    <t>005495</t>
  </si>
  <si>
    <t>000134</t>
  </si>
  <si>
    <t>00013401001</t>
  </si>
  <si>
    <t>20250801045421</t>
  </si>
  <si>
    <t>005957</t>
  </si>
  <si>
    <t>00013401002</t>
  </si>
  <si>
    <t>20250801020735</t>
  </si>
  <si>
    <t>008061</t>
  </si>
  <si>
    <t>000121</t>
  </si>
  <si>
    <t>00012101001</t>
  </si>
  <si>
    <t>20250801044506</t>
  </si>
  <si>
    <t>008057</t>
  </si>
  <si>
    <t>00012101002</t>
  </si>
  <si>
    <t>20250801020163</t>
  </si>
  <si>
    <t>006418</t>
  </si>
  <si>
    <t>000120</t>
  </si>
  <si>
    <t>00012001001</t>
  </si>
  <si>
    <t>20250801044281</t>
  </si>
  <si>
    <t>006062</t>
  </si>
  <si>
    <t>00012001002</t>
  </si>
  <si>
    <t>20250801019995</t>
  </si>
  <si>
    <t>005311</t>
  </si>
  <si>
    <t>000080</t>
  </si>
  <si>
    <t>00008001001</t>
  </si>
  <si>
    <t>20250801042551</t>
  </si>
  <si>
    <t>005307</t>
  </si>
  <si>
    <t>00008001002</t>
  </si>
  <si>
    <t>20250801018696</t>
  </si>
  <si>
    <t>004617</t>
  </si>
  <si>
    <t>000180</t>
  </si>
  <si>
    <t>00018001001</t>
  </si>
  <si>
    <t>20250801048559</t>
  </si>
  <si>
    <t>004613</t>
  </si>
  <si>
    <t>00018001002</t>
  </si>
  <si>
    <t>20250801021886</t>
  </si>
  <si>
    <t>003696</t>
  </si>
  <si>
    <t>000119</t>
  </si>
  <si>
    <t>00011901001</t>
  </si>
  <si>
    <t>20250801044050</t>
  </si>
  <si>
    <t>003688</t>
  </si>
  <si>
    <t>00011901002</t>
  </si>
  <si>
    <t>20250801019804</t>
  </si>
  <si>
    <t>003840</t>
  </si>
  <si>
    <t>000079</t>
  </si>
  <si>
    <t>00007901001</t>
  </si>
  <si>
    <t>20250801042457</t>
  </si>
  <si>
    <t>003844</t>
  </si>
  <si>
    <t>000118</t>
  </si>
  <si>
    <t>00011801002</t>
  </si>
  <si>
    <t>20250801019695</t>
  </si>
  <si>
    <t>010898</t>
  </si>
  <si>
    <t>000078</t>
  </si>
  <si>
    <t>00007801001</t>
  </si>
  <si>
    <t>20250801042438</t>
  </si>
  <si>
    <t>010894</t>
  </si>
  <si>
    <t>00007801002</t>
  </si>
  <si>
    <t>20250801018590</t>
  </si>
  <si>
    <t>007832</t>
  </si>
  <si>
    <t>000077</t>
  </si>
  <si>
    <t>00007701001</t>
  </si>
  <si>
    <t>20250801042411</t>
  </si>
  <si>
    <t>007828</t>
  </si>
  <si>
    <t>00007701002</t>
  </si>
  <si>
    <t>20250801018566</t>
  </si>
  <si>
    <t>012587</t>
  </si>
  <si>
    <t>000076</t>
  </si>
  <si>
    <t>00007601001</t>
  </si>
  <si>
    <t>20250801042385</t>
  </si>
  <si>
    <t>012378</t>
  </si>
  <si>
    <t>00007601002</t>
  </si>
  <si>
    <t>20250801018543</t>
  </si>
  <si>
    <t>008477</t>
  </si>
  <si>
    <t>000100</t>
  </si>
  <si>
    <t>00010001001</t>
  </si>
  <si>
    <t>20250801043240</t>
  </si>
  <si>
    <t>008470</t>
  </si>
  <si>
    <t>00010001002</t>
  </si>
  <si>
    <t>20250801019322</t>
  </si>
  <si>
    <t>008465</t>
  </si>
  <si>
    <t>000101</t>
  </si>
  <si>
    <t>00010101001</t>
  </si>
  <si>
    <t>20250801043270</t>
  </si>
  <si>
    <t>008458</t>
  </si>
  <si>
    <t>00010101002</t>
  </si>
  <si>
    <t>20250801019341</t>
  </si>
  <si>
    <t>019844</t>
  </si>
  <si>
    <t>000318</t>
  </si>
  <si>
    <t>00031801001</t>
  </si>
  <si>
    <t>20250801051078</t>
  </si>
  <si>
    <t>019837</t>
  </si>
  <si>
    <t>00031801002</t>
  </si>
  <si>
    <t>20250801024059</t>
  </si>
  <si>
    <t>006078</t>
  </si>
  <si>
    <t>000075</t>
  </si>
  <si>
    <t>00007501001</t>
  </si>
  <si>
    <t>20250801042361</t>
  </si>
  <si>
    <t>006071</t>
  </si>
  <si>
    <t>00007501002</t>
  </si>
  <si>
    <t>20250801018526</t>
  </si>
  <si>
    <t>007994</t>
  </si>
  <si>
    <t>000074</t>
  </si>
  <si>
    <t>00007401001</t>
  </si>
  <si>
    <t>20250801042319</t>
  </si>
  <si>
    <t>009005</t>
  </si>
  <si>
    <t>00007401002</t>
  </si>
  <si>
    <t>20250801018508</t>
  </si>
  <si>
    <t>025055</t>
  </si>
  <si>
    <t>000320</t>
  </si>
  <si>
    <t>00032001001</t>
  </si>
  <si>
    <t>20250801051150</t>
  </si>
  <si>
    <t>024040</t>
  </si>
  <si>
    <t>000175</t>
  </si>
  <si>
    <t>00017501002</t>
  </si>
  <si>
    <t>20250801021810</t>
  </si>
  <si>
    <t>029846</t>
  </si>
  <si>
    <t>000110</t>
  </si>
  <si>
    <t>00011001001</t>
  </si>
  <si>
    <t>20250801043681</t>
  </si>
  <si>
    <t>029839</t>
  </si>
  <si>
    <t>00011001002</t>
  </si>
  <si>
    <t>20250801019521</t>
  </si>
  <si>
    <t>018928</t>
  </si>
  <si>
    <t>000338</t>
  </si>
  <si>
    <t>00033801001</t>
  </si>
  <si>
    <t>20250801051837</t>
  </si>
  <si>
    <t>042824</t>
  </si>
  <si>
    <t>001242</t>
  </si>
  <si>
    <t>00124201001</t>
  </si>
  <si>
    <t>20250801062743</t>
  </si>
  <si>
    <t>042761</t>
  </si>
  <si>
    <t>001239</t>
  </si>
  <si>
    <t>00123901001</t>
  </si>
  <si>
    <t>20250801062679</t>
  </si>
  <si>
    <t>031504</t>
  </si>
  <si>
    <t>000913</t>
  </si>
  <si>
    <t>00091301001</t>
  </si>
  <si>
    <t>20250801059720</t>
  </si>
  <si>
    <t>040372</t>
  </si>
  <si>
    <t>001170</t>
  </si>
  <si>
    <t>00117001001</t>
  </si>
  <si>
    <t>20250801062203</t>
  </si>
  <si>
    <t>041160</t>
  </si>
  <si>
    <t>001227</t>
  </si>
  <si>
    <t>00122701001</t>
  </si>
  <si>
    <t>20250801062555</t>
  </si>
  <si>
    <t>035594</t>
  </si>
  <si>
    <t>001091</t>
  </si>
  <si>
    <t>00109101002</t>
  </si>
  <si>
    <t>20250801031967</t>
  </si>
  <si>
    <t>018123</t>
  </si>
  <si>
    <t>000102</t>
  </si>
  <si>
    <t>00010201001</t>
  </si>
  <si>
    <t>20250801043296</t>
  </si>
  <si>
    <t>017836</t>
  </si>
  <si>
    <t>000073</t>
  </si>
  <si>
    <t>00007301002</t>
  </si>
  <si>
    <t>20250801018483</t>
  </si>
  <si>
    <t>003632</t>
  </si>
  <si>
    <t>000072</t>
  </si>
  <si>
    <t>00007201001</t>
  </si>
  <si>
    <t>20250801042234</t>
  </si>
  <si>
    <t>003619</t>
  </si>
  <si>
    <t>00007201002</t>
  </si>
  <si>
    <t>20250801018465</t>
  </si>
  <si>
    <t>019580</t>
  </si>
  <si>
    <t>000071</t>
  </si>
  <si>
    <t>00007101001</t>
  </si>
  <si>
    <t>20250801042177</t>
  </si>
  <si>
    <t>019567</t>
  </si>
  <si>
    <t>00007101002</t>
  </si>
  <si>
    <t>20250801018448</t>
  </si>
  <si>
    <t>038456</t>
  </si>
  <si>
    <t>000070</t>
  </si>
  <si>
    <t>00007001001</t>
  </si>
  <si>
    <t>20250801042137</t>
  </si>
  <si>
    <t>014709</t>
  </si>
  <si>
    <t>000069</t>
  </si>
  <si>
    <t>00006901001</t>
  </si>
  <si>
    <t>20250801042099</t>
  </si>
  <si>
    <t>014705</t>
  </si>
  <si>
    <t>00006901002</t>
  </si>
  <si>
    <t>20250801018399</t>
  </si>
  <si>
    <t>028985</t>
  </si>
  <si>
    <t>000127</t>
  </si>
  <si>
    <t>00012701001</t>
  </si>
  <si>
    <t>20250801044974</t>
  </si>
  <si>
    <t>008306</t>
  </si>
  <si>
    <t>000012</t>
  </si>
  <si>
    <t>00001201002</t>
  </si>
  <si>
    <t>20250801015787</t>
  </si>
  <si>
    <t>003884</t>
  </si>
  <si>
    <t>000067</t>
  </si>
  <si>
    <t>00006701001</t>
  </si>
  <si>
    <t>20250801042083</t>
  </si>
  <si>
    <t>003876</t>
  </si>
  <si>
    <t>000126</t>
  </si>
  <si>
    <t>00012601002</t>
  </si>
  <si>
    <t>20250801020315</t>
  </si>
  <si>
    <t>005659</t>
  </si>
  <si>
    <t>000066</t>
  </si>
  <si>
    <t>00006601001</t>
  </si>
  <si>
    <t>20250801042064</t>
  </si>
  <si>
    <t>005655</t>
  </si>
  <si>
    <t>00006601002</t>
  </si>
  <si>
    <t>20250801018333</t>
  </si>
  <si>
    <t>008052</t>
  </si>
  <si>
    <t>000065</t>
  </si>
  <si>
    <t>00006501001</t>
  </si>
  <si>
    <t>20250801042040</t>
  </si>
  <si>
    <t>008048</t>
  </si>
  <si>
    <t>00006501002</t>
  </si>
  <si>
    <t>20250801018313</t>
  </si>
  <si>
    <t>013416</t>
  </si>
  <si>
    <t>000064</t>
  </si>
  <si>
    <t>00006401001</t>
  </si>
  <si>
    <t>20250801042019</t>
  </si>
  <si>
    <t>012617</t>
  </si>
  <si>
    <t>00006401002</t>
  </si>
  <si>
    <t>20250801018295</t>
  </si>
  <si>
    <t>011186</t>
  </si>
  <si>
    <t>000314</t>
  </si>
  <si>
    <t>00031401001</t>
  </si>
  <si>
    <t>20250801050800</t>
  </si>
  <si>
    <t>011182</t>
  </si>
  <si>
    <t>000063</t>
  </si>
  <si>
    <t>00006301002</t>
  </si>
  <si>
    <t>20250801018273</t>
  </si>
  <si>
    <t>006670</t>
  </si>
  <si>
    <t>000062</t>
  </si>
  <si>
    <t>00006201001</t>
  </si>
  <si>
    <t>20250801041975</t>
  </si>
  <si>
    <t>007594</t>
  </si>
  <si>
    <t>00006201002</t>
  </si>
  <si>
    <t>20250801018263</t>
  </si>
  <si>
    <t>037118</t>
  </si>
  <si>
    <t>000340</t>
  </si>
  <si>
    <t>00034001001</t>
  </si>
  <si>
    <t>20250801051908</t>
  </si>
  <si>
    <t>037114</t>
  </si>
  <si>
    <t>00034001002</t>
  </si>
  <si>
    <t>20250801024752</t>
  </si>
  <si>
    <t>061997</t>
  </si>
  <si>
    <t>000342</t>
  </si>
  <si>
    <t>00034201001</t>
  </si>
  <si>
    <t>20250801052029</t>
  </si>
  <si>
    <t>059625</t>
  </si>
  <si>
    <t>00034201002</t>
  </si>
  <si>
    <t>20250801024841</t>
  </si>
  <si>
    <t>059637</t>
  </si>
  <si>
    <t>000335</t>
  </si>
  <si>
    <t>00033501001</t>
  </si>
  <si>
    <t>20250801051791</t>
  </si>
  <si>
    <t>059633</t>
  </si>
  <si>
    <t>00033501002</t>
  </si>
  <si>
    <t>20250801024721</t>
  </si>
  <si>
    <t>008194</t>
  </si>
  <si>
    <t>000061</t>
  </si>
  <si>
    <t>00006101001</t>
  </si>
  <si>
    <t>20250801041927</t>
  </si>
  <si>
    <t>008187</t>
  </si>
  <si>
    <t>00006101002</t>
  </si>
  <si>
    <t>20250801018224</t>
  </si>
  <si>
    <t>003478</t>
  </si>
  <si>
    <t>000060</t>
  </si>
  <si>
    <t>00006001001</t>
  </si>
  <si>
    <t>20250801041858</t>
  </si>
  <si>
    <t>003470</t>
  </si>
  <si>
    <t>00006001002</t>
  </si>
  <si>
    <t>20250801018188</t>
  </si>
  <si>
    <t>004444</t>
  </si>
  <si>
    <t>000130</t>
  </si>
  <si>
    <t>00013001001</t>
  </si>
  <si>
    <t>20250801045074</t>
  </si>
  <si>
    <t>004440</t>
  </si>
  <si>
    <t>000059</t>
  </si>
  <si>
    <t>00005901002</t>
  </si>
  <si>
    <t>20250801018152</t>
  </si>
  <si>
    <t>003832</t>
  </si>
  <si>
    <t>000155</t>
  </si>
  <si>
    <t>00015501001</t>
  </si>
  <si>
    <t>20250801048179</t>
  </si>
  <si>
    <t>003825</t>
  </si>
  <si>
    <t>000155002</t>
  </si>
  <si>
    <t>00015101002</t>
  </si>
  <si>
    <t>20250801021409</t>
  </si>
  <si>
    <t>004048</t>
  </si>
  <si>
    <t>000058</t>
  </si>
  <si>
    <t>00005801001</t>
  </si>
  <si>
    <t>20250801041757</t>
  </si>
  <si>
    <t>004073</t>
  </si>
  <si>
    <t>00005801002</t>
  </si>
  <si>
    <t>20250801018122</t>
  </si>
  <si>
    <t>004506</t>
  </si>
  <si>
    <t>000057</t>
  </si>
  <si>
    <t>00005701001</t>
  </si>
  <si>
    <t>20250801041661</t>
  </si>
  <si>
    <t>004825</t>
  </si>
  <si>
    <t>00005701002</t>
  </si>
  <si>
    <t>20250801018073</t>
  </si>
  <si>
    <t>003973</t>
  </si>
  <si>
    <t>000157</t>
  </si>
  <si>
    <t>00015701001</t>
  </si>
  <si>
    <t>20250801048215</t>
  </si>
  <si>
    <t>003969</t>
  </si>
  <si>
    <t>00015701002</t>
  </si>
  <si>
    <t>20250801021485</t>
  </si>
  <si>
    <t>020988</t>
  </si>
  <si>
    <t>000302</t>
  </si>
  <si>
    <t>00030201001</t>
  </si>
  <si>
    <t>20250801050449</t>
  </si>
  <si>
    <t>021822</t>
  </si>
  <si>
    <t>00030201002</t>
  </si>
  <si>
    <t>20250801023464</t>
  </si>
  <si>
    <t>024444</t>
  </si>
  <si>
    <t>000056</t>
  </si>
  <si>
    <t>00005601001</t>
  </si>
  <si>
    <t>20250801041604</t>
  </si>
  <si>
    <t>012428</t>
  </si>
  <si>
    <t>000055</t>
  </si>
  <si>
    <t>00005501001</t>
  </si>
  <si>
    <t>20250801041549</t>
  </si>
  <si>
    <t>008977</t>
  </si>
  <si>
    <t>000115</t>
  </si>
  <si>
    <t>00011501001</t>
  </si>
  <si>
    <t>20250801043797</t>
  </si>
  <si>
    <t>008971</t>
  </si>
  <si>
    <t>00011501002</t>
  </si>
  <si>
    <t>20250801019598</t>
  </si>
  <si>
    <t>008206</t>
  </si>
  <si>
    <t>000114</t>
  </si>
  <si>
    <t>00011401001</t>
  </si>
  <si>
    <t>20250801043781</t>
  </si>
  <si>
    <t>008202</t>
  </si>
  <si>
    <t>00011401002</t>
  </si>
  <si>
    <t>20250801019585</t>
  </si>
  <si>
    <t>007329</t>
  </si>
  <si>
    <t>000054</t>
  </si>
  <si>
    <t>00005401001</t>
  </si>
  <si>
    <t>20250801041504</t>
  </si>
  <si>
    <t>007633</t>
  </si>
  <si>
    <t>00005401002</t>
  </si>
  <si>
    <t>20250801017959</t>
  </si>
  <si>
    <t>004641</t>
  </si>
  <si>
    <t>000116</t>
  </si>
  <si>
    <t>00011601001</t>
  </si>
  <si>
    <t>20250801043813</t>
  </si>
  <si>
    <t>031459</t>
  </si>
  <si>
    <t>000911</t>
  </si>
  <si>
    <t>00091101001</t>
  </si>
  <si>
    <t>20250801059640</t>
  </si>
  <si>
    <t>030240</t>
  </si>
  <si>
    <t>000906</t>
  </si>
  <si>
    <t>00090601001</t>
  </si>
  <si>
    <t>20250801059507</t>
  </si>
  <si>
    <t>053913</t>
  </si>
  <si>
    <t>001551</t>
  </si>
  <si>
    <t>00155101001</t>
  </si>
  <si>
    <t>20250801070619</t>
  </si>
  <si>
    <t>029095</t>
  </si>
  <si>
    <t>000839</t>
  </si>
  <si>
    <t>00083901001</t>
  </si>
  <si>
    <t>20250801058514</t>
  </si>
  <si>
    <t>027913</t>
  </si>
  <si>
    <t>000829</t>
  </si>
  <si>
    <t>00082901001</t>
  </si>
  <si>
    <t>20250801058257</t>
  </si>
  <si>
    <t>004660</t>
  </si>
  <si>
    <t>000167</t>
  </si>
  <si>
    <t>00016701001</t>
  </si>
  <si>
    <t>20250801048321</t>
  </si>
  <si>
    <t>004850</t>
  </si>
  <si>
    <t>00016701002</t>
  </si>
  <si>
    <t>20250801021581</t>
  </si>
  <si>
    <t>013640</t>
  </si>
  <si>
    <t>000166</t>
  </si>
  <si>
    <t>00016601001</t>
  </si>
  <si>
    <t>20250801048297</t>
  </si>
  <si>
    <t>013636</t>
  </si>
  <si>
    <t>00016601002</t>
  </si>
  <si>
    <t>20250801021553</t>
  </si>
  <si>
    <t>051317</t>
  </si>
  <si>
    <t>001504</t>
  </si>
  <si>
    <t>00150401002</t>
  </si>
  <si>
    <t>20250801036713</t>
  </si>
  <si>
    <t>052716</t>
  </si>
  <si>
    <t>001537</t>
  </si>
  <si>
    <t>00153701001</t>
  </si>
  <si>
    <t>20250801070300</t>
  </si>
  <si>
    <t>052712</t>
  </si>
  <si>
    <t>00153701002</t>
  </si>
  <si>
    <t>20250801037235</t>
  </si>
  <si>
    <t>003872</t>
  </si>
  <si>
    <t>000156</t>
  </si>
  <si>
    <t>00015601001</t>
  </si>
  <si>
    <t>20250801048194</t>
  </si>
  <si>
    <t>037102</t>
  </si>
  <si>
    <t>000695</t>
  </si>
  <si>
    <t>00069501001</t>
  </si>
  <si>
    <t>20250801056507</t>
  </si>
  <si>
    <t>015015</t>
  </si>
  <si>
    <t>000341</t>
  </si>
  <si>
    <t>00034101001</t>
  </si>
  <si>
    <t>20250801051973</t>
  </si>
  <si>
    <t>015011</t>
  </si>
  <si>
    <t>00034101002</t>
  </si>
  <si>
    <t>20250801024810</t>
  </si>
  <si>
    <t>008332</t>
  </si>
  <si>
    <t>000217</t>
  </si>
  <si>
    <t>00021701001</t>
  </si>
  <si>
    <t>20250801049725</t>
  </si>
  <si>
    <t>008328</t>
  </si>
  <si>
    <t>00021701002</t>
  </si>
  <si>
    <t>20250801022788</t>
  </si>
  <si>
    <t>026150</t>
  </si>
  <si>
    <t>000306</t>
  </si>
  <si>
    <t>00030601001</t>
  </si>
  <si>
    <t>20250801050627</t>
  </si>
  <si>
    <t>026139</t>
  </si>
  <si>
    <t>00030601002</t>
  </si>
  <si>
    <t>20250801023575</t>
  </si>
  <si>
    <t>034665</t>
  </si>
  <si>
    <t>000305</t>
  </si>
  <si>
    <t>00030501001</t>
  </si>
  <si>
    <t>20250801050576</t>
  </si>
  <si>
    <t>034658</t>
  </si>
  <si>
    <t>00030501002</t>
  </si>
  <si>
    <t>20250801023543</t>
  </si>
  <si>
    <t>009959</t>
  </si>
  <si>
    <t>000113</t>
  </si>
  <si>
    <t>00011301001</t>
  </si>
  <si>
    <t>20250801043759</t>
  </si>
  <si>
    <t>010194</t>
  </si>
  <si>
    <t>00011301002</t>
  </si>
  <si>
    <t>20250801019571</t>
  </si>
  <si>
    <t>006238</t>
  </si>
  <si>
    <t>000188</t>
  </si>
  <si>
    <t>00018801001</t>
  </si>
  <si>
    <t>20250801048933</t>
  </si>
  <si>
    <t>006231</t>
  </si>
  <si>
    <t>00018801002</t>
  </si>
  <si>
    <t>20250801022355</t>
  </si>
  <si>
    <t>021656</t>
  </si>
  <si>
    <t>000601</t>
  </si>
  <si>
    <t>00060101001</t>
  </si>
  <si>
    <t>20250801054600</t>
  </si>
  <si>
    <t>022799</t>
  </si>
  <si>
    <t>000600</t>
  </si>
  <si>
    <t>00060001001</t>
  </si>
  <si>
    <t>20250801054552</t>
  </si>
  <si>
    <t>003614</t>
  </si>
  <si>
    <t>000150</t>
  </si>
  <si>
    <t>00015001001</t>
  </si>
  <si>
    <t>20250801048069</t>
  </si>
  <si>
    <t>012663</t>
  </si>
  <si>
    <t>000211</t>
  </si>
  <si>
    <t>00021101001</t>
  </si>
  <si>
    <t>20250801049442</t>
  </si>
  <si>
    <t>034961</t>
  </si>
  <si>
    <t>001041</t>
  </si>
  <si>
    <t>00104101001</t>
  </si>
  <si>
    <t>20250801060467</t>
  </si>
  <si>
    <t>035751</t>
  </si>
  <si>
    <t>00104101002</t>
  </si>
  <si>
    <t>20250801031848</t>
  </si>
  <si>
    <t>036248</t>
  </si>
  <si>
    <t>001101</t>
  </si>
  <si>
    <t>00110101001</t>
  </si>
  <si>
    <t>20250801060865</t>
  </si>
  <si>
    <t>036241</t>
  </si>
  <si>
    <t>00110101002</t>
  </si>
  <si>
    <t>20250801032032</t>
  </si>
  <si>
    <t>048546</t>
  </si>
  <si>
    <t>FV00001ZK</t>
  </si>
  <si>
    <t>00091401001</t>
  </si>
  <si>
    <t>20250801059738</t>
  </si>
  <si>
    <t>009570</t>
  </si>
  <si>
    <t>000287010</t>
  </si>
  <si>
    <t>00028701001</t>
  </si>
  <si>
    <t>20250801049974</t>
  </si>
  <si>
    <t>003860</t>
  </si>
  <si>
    <t>000095</t>
  </si>
  <si>
    <t>00009501001</t>
  </si>
  <si>
    <t>20250801042894</t>
  </si>
  <si>
    <t>007231</t>
  </si>
  <si>
    <t>000200</t>
  </si>
  <si>
    <t>00020001001</t>
  </si>
  <si>
    <t>20250801049219</t>
  </si>
  <si>
    <t>007227</t>
  </si>
  <si>
    <t>00020001002</t>
  </si>
  <si>
    <t>20250801022609</t>
  </si>
  <si>
    <t>015117</t>
  </si>
  <si>
    <t>000036</t>
  </si>
  <si>
    <t>00003601001</t>
  </si>
  <si>
    <t>20250801040528</t>
  </si>
  <si>
    <t>015113</t>
  </si>
  <si>
    <t>00003601002</t>
  </si>
  <si>
    <t>20250801016903</t>
  </si>
  <si>
    <t>023121</t>
  </si>
  <si>
    <t>000676010</t>
  </si>
  <si>
    <t>00067601001</t>
  </si>
  <si>
    <t>20250801055315</t>
  </si>
  <si>
    <t>023118</t>
  </si>
  <si>
    <t>000675010</t>
  </si>
  <si>
    <t>00067501001</t>
  </si>
  <si>
    <t>20250801055312</t>
  </si>
  <si>
    <t>023116</t>
  </si>
  <si>
    <t>000674010</t>
  </si>
  <si>
    <t>00067401001</t>
  </si>
  <si>
    <t>20250801055309</t>
  </si>
  <si>
    <t>010075</t>
  </si>
  <si>
    <t>000053</t>
  </si>
  <si>
    <t>00005301001</t>
  </si>
  <si>
    <t>20250801041361</t>
  </si>
  <si>
    <t>004812</t>
  </si>
  <si>
    <t>000052</t>
  </si>
  <si>
    <t>00005201001</t>
  </si>
  <si>
    <t>20250801041095</t>
  </si>
  <si>
    <t>010962</t>
  </si>
  <si>
    <t>000286010</t>
  </si>
  <si>
    <t>00028601008</t>
  </si>
  <si>
    <t>20250801023078</t>
  </si>
  <si>
    <t>038390</t>
  </si>
  <si>
    <t>001107</t>
  </si>
  <si>
    <t>00110701016</t>
  </si>
  <si>
    <t>20250801009705</t>
  </si>
  <si>
    <t>045079</t>
  </si>
  <si>
    <t>FV00001MA</t>
  </si>
  <si>
    <t>00091401002</t>
  </si>
  <si>
    <t>20250801031168</t>
  </si>
  <si>
    <t>009558</t>
  </si>
  <si>
    <t>000260010</t>
  </si>
  <si>
    <t>00026001001</t>
  </si>
  <si>
    <t>20250801049871</t>
  </si>
  <si>
    <t>038398</t>
  </si>
  <si>
    <t>00110701013</t>
  </si>
  <si>
    <t>20250801014148</t>
  </si>
  <si>
    <t>052685</t>
  </si>
  <si>
    <t>001535010</t>
  </si>
  <si>
    <t>00153501001</t>
  </si>
  <si>
    <t>20250801037211</t>
  </si>
  <si>
    <t>038394</t>
  </si>
  <si>
    <t>00110701014</t>
  </si>
  <si>
    <t>20250801009698</t>
  </si>
  <si>
    <t>009560</t>
  </si>
  <si>
    <t>000261010</t>
  </si>
  <si>
    <t>00026101001</t>
  </si>
  <si>
    <t>20250801023002</t>
  </si>
  <si>
    <t>026752</t>
  </si>
  <si>
    <t>000825</t>
  </si>
  <si>
    <t>00082501001</t>
  </si>
  <si>
    <t>20250801013557</t>
  </si>
  <si>
    <t>009562</t>
  </si>
  <si>
    <t>000262010</t>
  </si>
  <si>
    <t>00026201001</t>
  </si>
  <si>
    <t>20250801023003</t>
  </si>
  <si>
    <t>000607</t>
  </si>
  <si>
    <t>031582</t>
  </si>
  <si>
    <t>000326</t>
  </si>
  <si>
    <t>00032601011</t>
  </si>
  <si>
    <t>20250801011658</t>
  </si>
  <si>
    <t>052197</t>
  </si>
  <si>
    <t>00146901002</t>
  </si>
  <si>
    <t>20250801035955</t>
  </si>
  <si>
    <t>036529</t>
  </si>
  <si>
    <t>001045010</t>
  </si>
  <si>
    <t>00104501001</t>
  </si>
  <si>
    <t>20250801031871</t>
  </si>
  <si>
    <t>046200</t>
  </si>
  <si>
    <t>001343</t>
  </si>
  <si>
    <t>00134301002</t>
  </si>
  <si>
    <t>20250801034572</t>
  </si>
  <si>
    <t>016160</t>
  </si>
  <si>
    <t>00044901002</t>
  </si>
  <si>
    <t>20250801025877</t>
  </si>
  <si>
    <t>016156</t>
  </si>
  <si>
    <t>00044901003</t>
  </si>
  <si>
    <t>20250801012216</t>
  </si>
  <si>
    <t>035259</t>
  </si>
  <si>
    <t>001001010</t>
  </si>
  <si>
    <t>00100101001</t>
  </si>
  <si>
    <t>20250801060143</t>
  </si>
  <si>
    <t>004065</t>
  </si>
  <si>
    <t>000038</t>
  </si>
  <si>
    <t>00003801002</t>
  </si>
  <si>
    <t>20250801016980</t>
  </si>
  <si>
    <t>004057</t>
  </si>
  <si>
    <t>00003801003</t>
  </si>
  <si>
    <t>20250801010064</t>
  </si>
  <si>
    <t>004061</t>
  </si>
  <si>
    <t>00003801004</t>
  </si>
  <si>
    <t>20250801017070</t>
  </si>
  <si>
    <t>004053</t>
  </si>
  <si>
    <t>00003801005</t>
  </si>
  <si>
    <t>20250801010155</t>
  </si>
  <si>
    <t>035080</t>
  </si>
  <si>
    <t>00104201002</t>
  </si>
  <si>
    <t>20250801031870</t>
  </si>
  <si>
    <t>035073</t>
  </si>
  <si>
    <t>00104201003</t>
  </si>
  <si>
    <t>20250801014099</t>
  </si>
  <si>
    <t>038386</t>
  </si>
  <si>
    <t>00110701017</t>
  </si>
  <si>
    <t>20250801009440</t>
  </si>
  <si>
    <t>038379</t>
  </si>
  <si>
    <t>00110701018</t>
  </si>
  <si>
    <t>20250801009268</t>
  </si>
  <si>
    <t>039399</t>
  </si>
  <si>
    <t>00116501002</t>
  </si>
  <si>
    <t>20250801032838</t>
  </si>
  <si>
    <t>033075</t>
  </si>
  <si>
    <t>000828</t>
  </si>
  <si>
    <t>00082801003</t>
  </si>
  <si>
    <t>20250801029539</t>
  </si>
  <si>
    <t>004133</t>
  </si>
  <si>
    <t>00017001002</t>
  </si>
  <si>
    <t>20250801021646</t>
  </si>
  <si>
    <t>004120</t>
  </si>
  <si>
    <t>00017001003</t>
  </si>
  <si>
    <t>20250801010825</t>
  </si>
  <si>
    <t>009016</t>
  </si>
  <si>
    <t>00008301003</t>
  </si>
  <si>
    <t>20250801010716</t>
  </si>
  <si>
    <t>069140</t>
  </si>
  <si>
    <t>001416010</t>
  </si>
  <si>
    <t>00141601001</t>
  </si>
  <si>
    <t>20250801035295</t>
  </si>
  <si>
    <t>025407</t>
  </si>
  <si>
    <t>000361</t>
  </si>
  <si>
    <t>00036101002</t>
  </si>
  <si>
    <t>20250801025326</t>
  </si>
  <si>
    <t>023578</t>
  </si>
  <si>
    <t>00036101003</t>
  </si>
  <si>
    <t>20250801011867</t>
  </si>
  <si>
    <t>007422</t>
  </si>
  <si>
    <t>000190</t>
  </si>
  <si>
    <t>00019001002</t>
  </si>
  <si>
    <t>20250801022369</t>
  </si>
  <si>
    <t>007415</t>
  </si>
  <si>
    <t>00019001003</t>
  </si>
  <si>
    <t>20250801010990</t>
  </si>
  <si>
    <t>000246</t>
  </si>
  <si>
    <t>011866</t>
  </si>
  <si>
    <t>00024601003</t>
  </si>
  <si>
    <t>20250801011367</t>
  </si>
  <si>
    <t>006137</t>
  </si>
  <si>
    <t>000040</t>
  </si>
  <si>
    <t>00004001002</t>
  </si>
  <si>
    <t>20250801017169</t>
  </si>
  <si>
    <t>005724</t>
  </si>
  <si>
    <t>00004001003</t>
  </si>
  <si>
    <t>20250801010254</t>
  </si>
  <si>
    <t>005688</t>
  </si>
  <si>
    <t>00004001004</t>
  </si>
  <si>
    <t>20250801017261</t>
  </si>
  <si>
    <t>005700</t>
  </si>
  <si>
    <t>00004001005</t>
  </si>
  <si>
    <t>20250801010351</t>
  </si>
  <si>
    <t>009128</t>
  </si>
  <si>
    <t>000047</t>
  </si>
  <si>
    <t>00004701002</t>
  </si>
  <si>
    <t>20250801017400</t>
  </si>
  <si>
    <t>009121</t>
  </si>
  <si>
    <t>00004701003</t>
  </si>
  <si>
    <t>20250801010474</t>
  </si>
  <si>
    <t>023673</t>
  </si>
  <si>
    <t>000694</t>
  </si>
  <si>
    <t>00069401002</t>
  </si>
  <si>
    <t>20250801028227</t>
  </si>
  <si>
    <t>023686</t>
  </si>
  <si>
    <t>000360</t>
  </si>
  <si>
    <t>00036001003</t>
  </si>
  <si>
    <t>20250801011810</t>
  </si>
  <si>
    <t>023702</t>
  </si>
  <si>
    <t>00068801002</t>
  </si>
  <si>
    <t>20250801027773</t>
  </si>
  <si>
    <t>024192</t>
  </si>
  <si>
    <t>00068801003</t>
  </si>
  <si>
    <t>20250801013152</t>
  </si>
  <si>
    <t>003610</t>
  </si>
  <si>
    <t>00015001002</t>
  </si>
  <si>
    <t>20250801021383</t>
  </si>
  <si>
    <t>003603</t>
  </si>
  <si>
    <t>00015001003</t>
  </si>
  <si>
    <t>20250801010768</t>
  </si>
  <si>
    <t>012659</t>
  </si>
  <si>
    <t>00021101002</t>
  </si>
  <si>
    <t>20250801022776</t>
  </si>
  <si>
    <t>012652</t>
  </si>
  <si>
    <t>00021101003</t>
  </si>
  <si>
    <t>20250801011314</t>
  </si>
  <si>
    <t>022886</t>
  </si>
  <si>
    <t>00060001002</t>
  </si>
  <si>
    <t>20250801026918</t>
  </si>
  <si>
    <t>022882</t>
  </si>
  <si>
    <t>00060001003</t>
  </si>
  <si>
    <t>20250801012476</t>
  </si>
  <si>
    <t>021652</t>
  </si>
  <si>
    <t>00060101002</t>
  </si>
  <si>
    <t>20250801026956</t>
  </si>
  <si>
    <t>019915</t>
  </si>
  <si>
    <t>00060101003</t>
  </si>
  <si>
    <t>20250801012516</t>
  </si>
  <si>
    <t>004114</t>
  </si>
  <si>
    <t>000160</t>
  </si>
  <si>
    <t>00016001001</t>
  </si>
  <si>
    <t>20250801021520</t>
  </si>
  <si>
    <t>004110</t>
  </si>
  <si>
    <t>00016001002</t>
  </si>
  <si>
    <t>20250801010808</t>
  </si>
  <si>
    <t>008398</t>
  </si>
  <si>
    <t>000219</t>
  </si>
  <si>
    <t>00021901001</t>
  </si>
  <si>
    <t>20250801022795</t>
  </si>
  <si>
    <t>008390</t>
  </si>
  <si>
    <t>000176</t>
  </si>
  <si>
    <t>00017601003</t>
  </si>
  <si>
    <t>20250801010904</t>
  </si>
  <si>
    <t>029435</t>
  </si>
  <si>
    <t>000844</t>
  </si>
  <si>
    <t>00084401002</t>
  </si>
  <si>
    <t>20250801030520</t>
  </si>
  <si>
    <t>029422</t>
  </si>
  <si>
    <t>00084401003</t>
  </si>
  <si>
    <t>20250801013657</t>
  </si>
  <si>
    <t>005070</t>
  </si>
  <si>
    <t>00003101003</t>
  </si>
  <si>
    <t>20250801016175</t>
  </si>
  <si>
    <t>003916</t>
  </si>
  <si>
    <t>00003301003</t>
  </si>
  <si>
    <t>20250801016712</t>
  </si>
  <si>
    <t>024073</t>
  </si>
  <si>
    <t>00060701002</t>
  </si>
  <si>
    <t>20250801009640</t>
  </si>
  <si>
    <t>024020</t>
  </si>
  <si>
    <t>FV00000E9</t>
  </si>
  <si>
    <t>00026201004</t>
  </si>
  <si>
    <t>20250801009317</t>
  </si>
  <si>
    <t>031578</t>
  </si>
  <si>
    <t>FV00000U5</t>
  </si>
  <si>
    <t>00028601006</t>
  </si>
  <si>
    <t>20250801009551</t>
  </si>
  <si>
    <t>031560</t>
  </si>
  <si>
    <t>00032601013</t>
  </si>
  <si>
    <t>20250801009342</t>
  </si>
  <si>
    <t>016252</t>
  </si>
  <si>
    <t>FV000002N</t>
  </si>
  <si>
    <t>00026101004</t>
  </si>
  <si>
    <t>20250801009309</t>
  </si>
  <si>
    <t>005214</t>
  </si>
  <si>
    <t>000041</t>
  </si>
  <si>
    <t>00004101002</t>
  </si>
  <si>
    <t>20250801017349</t>
  </si>
  <si>
    <t>005210</t>
  </si>
  <si>
    <t>00004101003</t>
  </si>
  <si>
    <t>20250801010439</t>
  </si>
  <si>
    <t>052212</t>
  </si>
  <si>
    <t>FV00002BV</t>
  </si>
  <si>
    <t>00067401002</t>
  </si>
  <si>
    <t>20250801027198</t>
  </si>
  <si>
    <t>052278</t>
  </si>
  <si>
    <t>FV00002CA</t>
  </si>
  <si>
    <t>00067501002</t>
  </si>
  <si>
    <t>20250801027214</t>
  </si>
  <si>
    <t>059814</t>
  </si>
  <si>
    <t>001601</t>
  </si>
  <si>
    <t>00160101001</t>
  </si>
  <si>
    <t>20250801071723</t>
  </si>
  <si>
    <t>059010</t>
  </si>
  <si>
    <t>FV00002YJ</t>
  </si>
  <si>
    <t>00067601002</t>
  </si>
  <si>
    <t>20250801027222</t>
  </si>
  <si>
    <t>038452</t>
  </si>
  <si>
    <t>00007001002</t>
  </si>
  <si>
    <t>20250801018436</t>
  </si>
  <si>
    <t>038169</t>
  </si>
  <si>
    <t>00007001003</t>
  </si>
  <si>
    <t>20250801010642</t>
  </si>
  <si>
    <t>042030</t>
  </si>
  <si>
    <t>00122701002</t>
  </si>
  <si>
    <t>20250801033184</t>
  </si>
  <si>
    <t>042026</t>
  </si>
  <si>
    <t>00122701003</t>
  </si>
  <si>
    <t>20250801014362</t>
  </si>
  <si>
    <t>039980</t>
  </si>
  <si>
    <t>00117001002</t>
  </si>
  <si>
    <t>20250801032966</t>
  </si>
  <si>
    <t>039976</t>
  </si>
  <si>
    <t>00117001003</t>
  </si>
  <si>
    <t>20250801014283</t>
  </si>
  <si>
    <t>031475</t>
  </si>
  <si>
    <t>00091301002</t>
  </si>
  <si>
    <t>20250801031153</t>
  </si>
  <si>
    <t>011664</t>
  </si>
  <si>
    <t>00005501003</t>
  </si>
  <si>
    <t>20250801010566</t>
  </si>
  <si>
    <t>025321</t>
  </si>
  <si>
    <t>00005601002</t>
  </si>
  <si>
    <t>20250801018047</t>
  </si>
  <si>
    <t>024436</t>
  </si>
  <si>
    <t>00005601003</t>
  </si>
  <si>
    <t>20250801010606</t>
  </si>
  <si>
    <t>003429</t>
  </si>
  <si>
    <t>000018</t>
  </si>
  <si>
    <t>00001801002</t>
  </si>
  <si>
    <t>20250801015829</t>
  </si>
  <si>
    <t>003651</t>
  </si>
  <si>
    <t>00001801003</t>
  </si>
  <si>
    <t>20250801009827</t>
  </si>
  <si>
    <t>003425</t>
  </si>
  <si>
    <t>00001801004</t>
  </si>
  <si>
    <t>20250801015847</t>
  </si>
  <si>
    <t>003647</t>
  </si>
  <si>
    <t>00001801005</t>
  </si>
  <si>
    <t>20250801009844</t>
  </si>
  <si>
    <t>030672</t>
  </si>
  <si>
    <t>00083901002</t>
  </si>
  <si>
    <t>20250801029793</t>
  </si>
  <si>
    <t>053909</t>
  </si>
  <si>
    <t>00155101002</t>
  </si>
  <si>
    <t>20250801037397</t>
  </si>
  <si>
    <t>053898</t>
  </si>
  <si>
    <t>00155101003</t>
  </si>
  <si>
    <t>20250801015440</t>
  </si>
  <si>
    <t>026602</t>
  </si>
  <si>
    <t>000809</t>
  </si>
  <si>
    <t>00080901002</t>
  </si>
  <si>
    <t>20250801013526</t>
  </si>
  <si>
    <t>031455</t>
  </si>
  <si>
    <t>00091101002</t>
  </si>
  <si>
    <t>20250801031092</t>
  </si>
  <si>
    <t>031419</t>
  </si>
  <si>
    <t>00091101003</t>
  </si>
  <si>
    <t>20250801013841</t>
  </si>
  <si>
    <t>003868</t>
  </si>
  <si>
    <t>00015601002</t>
  </si>
  <si>
    <t>20250801021468</t>
  </si>
  <si>
    <t>003864</t>
  </si>
  <si>
    <t>00015601003</t>
  </si>
  <si>
    <t>20250801010781</t>
  </si>
  <si>
    <t>011270</t>
  </si>
  <si>
    <t>000374</t>
  </si>
  <si>
    <t>00037401002</t>
  </si>
  <si>
    <t>20250801025345</t>
  </si>
  <si>
    <t>027909</t>
  </si>
  <si>
    <t>00082901002</t>
  </si>
  <si>
    <t>20250801029567</t>
  </si>
  <si>
    <t>018774</t>
  </si>
  <si>
    <t>000348</t>
  </si>
  <si>
    <t>00034801002</t>
  </si>
  <si>
    <t>20250801025061</t>
  </si>
  <si>
    <t>019546</t>
  </si>
  <si>
    <t>000349</t>
  </si>
  <si>
    <t>00034901002</t>
  </si>
  <si>
    <t>20250801025088</t>
  </si>
  <si>
    <t>037098</t>
  </si>
  <si>
    <t>00069501002</t>
  </si>
  <si>
    <t>20250801028317</t>
  </si>
  <si>
    <t>037088</t>
  </si>
  <si>
    <t>00069501003</t>
  </si>
  <si>
    <t>20250801013220</t>
  </si>
  <si>
    <t>017378</t>
  </si>
  <si>
    <t>000545</t>
  </si>
  <si>
    <t>00054501002</t>
  </si>
  <si>
    <t>20250801026683</t>
  </si>
  <si>
    <t>017376</t>
  </si>
  <si>
    <t>00054501003</t>
  </si>
  <si>
    <t>20250801012358</t>
  </si>
  <si>
    <t>006574</t>
  </si>
  <si>
    <t>000193</t>
  </si>
  <si>
    <t>00019301002</t>
  </si>
  <si>
    <t>20250801022452</t>
  </si>
  <si>
    <t>006589</t>
  </si>
  <si>
    <t>00019301003</t>
  </si>
  <si>
    <t>20250801011064</t>
  </si>
  <si>
    <t>006683</t>
  </si>
  <si>
    <t>00019301004</t>
  </si>
  <si>
    <t>20250801022553</t>
  </si>
  <si>
    <t>006538</t>
  </si>
  <si>
    <t>00019301005</t>
  </si>
  <si>
    <t>20250801011157</t>
  </si>
  <si>
    <t>050921</t>
  </si>
  <si>
    <t>00146901003</t>
  </si>
  <si>
    <t>20250801015114</t>
  </si>
  <si>
    <t>049357</t>
  </si>
  <si>
    <t>00146901004</t>
  </si>
  <si>
    <t>20250801009752</t>
  </si>
  <si>
    <t>005918</t>
  </si>
  <si>
    <t>00015301002</t>
  </si>
  <si>
    <t>20250801021425</t>
  </si>
  <si>
    <t>004397</t>
  </si>
  <si>
    <t>000177</t>
  </si>
  <si>
    <t>00017701002</t>
  </si>
  <si>
    <t>20250801021817</t>
  </si>
  <si>
    <t>007618</t>
  </si>
  <si>
    <t>000019</t>
  </si>
  <si>
    <t>00001901004</t>
  </si>
  <si>
    <t>20250801015878</t>
  </si>
  <si>
    <t>007610</t>
  </si>
  <si>
    <t>00001901005</t>
  </si>
  <si>
    <t>20250801009883</t>
  </si>
  <si>
    <t>037797</t>
  </si>
  <si>
    <t>001156</t>
  </si>
  <si>
    <t>00115601002</t>
  </si>
  <si>
    <t>20250801032594</t>
  </si>
  <si>
    <t>037959</t>
  </si>
  <si>
    <t>00115601003</t>
  </si>
  <si>
    <t>20250801014197</t>
  </si>
  <si>
    <t>037963</t>
  </si>
  <si>
    <t>00115601004</t>
  </si>
  <si>
    <t>20250801032629</t>
  </si>
  <si>
    <t>037955</t>
  </si>
  <si>
    <t>000020</t>
  </si>
  <si>
    <t>00002001006</t>
  </si>
  <si>
    <t>20250801009901</t>
  </si>
  <si>
    <t>060914</t>
  </si>
  <si>
    <t>001333</t>
  </si>
  <si>
    <t>00133301002</t>
  </si>
  <si>
    <t>20250801034151</t>
  </si>
  <si>
    <t>000021</t>
  </si>
  <si>
    <t>061821</t>
  </si>
  <si>
    <t>00133301004</t>
  </si>
  <si>
    <t>20250801034177</t>
  </si>
  <si>
    <t>060902</t>
  </si>
  <si>
    <t>00002101005</t>
  </si>
  <si>
    <t>20250801009946</t>
  </si>
  <si>
    <t>010431</t>
  </si>
  <si>
    <t>000173</t>
  </si>
  <si>
    <t>00017301002</t>
  </si>
  <si>
    <t>20250801021782</t>
  </si>
  <si>
    <t>010424</t>
  </si>
  <si>
    <t>00017301003</t>
  </si>
  <si>
    <t>20250801010882</t>
  </si>
  <si>
    <t>017953</t>
  </si>
  <si>
    <t>000596</t>
  </si>
  <si>
    <t>00059601002</t>
  </si>
  <si>
    <t>20250801026787</t>
  </si>
  <si>
    <t>017997</t>
  </si>
  <si>
    <t>00059601003</t>
  </si>
  <si>
    <t>20250801012410</t>
  </si>
  <si>
    <t>017921</t>
  </si>
  <si>
    <t>00059601004</t>
  </si>
  <si>
    <t>20250801026810</t>
  </si>
  <si>
    <t>017912</t>
  </si>
  <si>
    <t>00059601005</t>
  </si>
  <si>
    <t>20250801012431</t>
  </si>
  <si>
    <t>007622</t>
  </si>
  <si>
    <t>00001901002</t>
  </si>
  <si>
    <t>20250801015862</t>
  </si>
  <si>
    <t>007614</t>
  </si>
  <si>
    <t>00001901003</t>
  </si>
  <si>
    <t>20250801009863</t>
  </si>
  <si>
    <t>054639</t>
  </si>
  <si>
    <t>00155401008</t>
  </si>
  <si>
    <t>20250801037496</t>
  </si>
  <si>
    <t>054615</t>
  </si>
  <si>
    <t>00155401009</t>
  </si>
  <si>
    <t>20250801015497</t>
  </si>
  <si>
    <t>054635</t>
  </si>
  <si>
    <t>00155401010</t>
  </si>
  <si>
    <t>20250801037502</t>
  </si>
  <si>
    <t>054611</t>
  </si>
  <si>
    <t>00155401011</t>
  </si>
  <si>
    <t>20250801015503</t>
  </si>
  <si>
    <t>054631</t>
  </si>
  <si>
    <t>00155401012</t>
  </si>
  <si>
    <t>20250801037508</t>
  </si>
  <si>
    <t>054607</t>
  </si>
  <si>
    <t>00155401013</t>
  </si>
  <si>
    <t>20250801015509</t>
  </si>
  <si>
    <t>016026</t>
  </si>
  <si>
    <t>000023</t>
  </si>
  <si>
    <t>00002301002</t>
  </si>
  <si>
    <t>20250801015909</t>
  </si>
  <si>
    <t>015373</t>
  </si>
  <si>
    <t>00002301003</t>
  </si>
  <si>
    <t>20250801015940</t>
  </si>
  <si>
    <t>015369</t>
  </si>
  <si>
    <t>00002301004</t>
  </si>
  <si>
    <t>20250801009976</t>
  </si>
  <si>
    <t>054660</t>
  </si>
  <si>
    <t>00155401002</t>
  </si>
  <si>
    <t>20250801037470</t>
  </si>
  <si>
    <t>054627</t>
  </si>
  <si>
    <t>00155401003</t>
  </si>
  <si>
    <t>20250801015479</t>
  </si>
  <si>
    <t>054653</t>
  </si>
  <si>
    <t>00155401004</t>
  </si>
  <si>
    <t>20250801037480</t>
  </si>
  <si>
    <t>054623</t>
  </si>
  <si>
    <t>00155401005</t>
  </si>
  <si>
    <t>20250801015485</t>
  </si>
  <si>
    <t>054646</t>
  </si>
  <si>
    <t>00155401006</t>
  </si>
  <si>
    <t>20250801037490</t>
  </si>
  <si>
    <t>054619</t>
  </si>
  <si>
    <t>00155401007</t>
  </si>
  <si>
    <t>20250801015491</t>
  </si>
  <si>
    <t>027696</t>
  </si>
  <si>
    <t>000258</t>
  </si>
  <si>
    <t>00025801002</t>
  </si>
  <si>
    <t>20250801022987</t>
  </si>
  <si>
    <t>027691</t>
  </si>
  <si>
    <t>00025801003</t>
  </si>
  <si>
    <t>20250801011391</t>
  </si>
  <si>
    <t>005074</t>
  </si>
  <si>
    <t>00003101002</t>
  </si>
  <si>
    <t>20250801016061</t>
  </si>
  <si>
    <t>003923</t>
  </si>
  <si>
    <t>00003301002</t>
  </si>
  <si>
    <t>20250801016612</t>
  </si>
  <si>
    <t>008979</t>
  </si>
  <si>
    <t>00005301002</t>
  </si>
  <si>
    <t>20250801017806</t>
  </si>
  <si>
    <t>010011</t>
  </si>
  <si>
    <t>00005301003</t>
  </si>
  <si>
    <t>20250801017897</t>
  </si>
  <si>
    <t>004797</t>
  </si>
  <si>
    <t>00005201002</t>
  </si>
  <si>
    <t>20250801017697</t>
  </si>
  <si>
    <t>046193</t>
  </si>
  <si>
    <t>FV00001SS</t>
  </si>
  <si>
    <t>00002901003</t>
  </si>
  <si>
    <t>20250801009988</t>
  </si>
  <si>
    <t>046189</t>
  </si>
  <si>
    <t>FV00001SQ</t>
  </si>
  <si>
    <t>00002901004</t>
  </si>
  <si>
    <t>20250801009509</t>
  </si>
  <si>
    <t>049931</t>
  </si>
  <si>
    <t>001423</t>
  </si>
  <si>
    <t>00142301002</t>
  </si>
  <si>
    <t>20250801035711</t>
  </si>
  <si>
    <t>035436</t>
  </si>
  <si>
    <t>000145</t>
  </si>
  <si>
    <t>00014501001</t>
  </si>
  <si>
    <t>20250801021231</t>
  </si>
  <si>
    <t>035415</t>
  </si>
  <si>
    <t>000147</t>
  </si>
  <si>
    <t>00014701001</t>
  </si>
  <si>
    <t>20250801021263</t>
  </si>
  <si>
    <t>008290</t>
  </si>
  <si>
    <t>000213</t>
  </si>
  <si>
    <t>00021301001</t>
  </si>
  <si>
    <t>20250801049502</t>
  </si>
  <si>
    <t>006281</t>
  </si>
  <si>
    <t>000191</t>
  </si>
  <si>
    <t>00019101001</t>
  </si>
  <si>
    <t>20250801048958</t>
  </si>
  <si>
    <t>023761</t>
  </si>
  <si>
    <t>000717010</t>
  </si>
  <si>
    <t>00071701001</t>
  </si>
  <si>
    <t>20250801056941</t>
  </si>
  <si>
    <t>023759</t>
  </si>
  <si>
    <t>000709010</t>
  </si>
  <si>
    <t>00070901001</t>
  </si>
  <si>
    <t>20250801056929</t>
  </si>
  <si>
    <t>032851</t>
  </si>
  <si>
    <t>000918010</t>
  </si>
  <si>
    <t>00091801001</t>
  </si>
  <si>
    <t>20250801059784</t>
  </si>
  <si>
    <t>001803</t>
  </si>
  <si>
    <t>000034</t>
  </si>
  <si>
    <t>00003401001</t>
  </si>
  <si>
    <t>20250801040465</t>
  </si>
  <si>
    <t>00003401002</t>
  </si>
  <si>
    <t>015381</t>
  </si>
  <si>
    <t>00002301001</t>
  </si>
  <si>
    <t>20250801038704</t>
  </si>
  <si>
    <t>045084</t>
  </si>
  <si>
    <t>FV00001MB</t>
  </si>
  <si>
    <t>00123001001</t>
  </si>
  <si>
    <t>20250801062575</t>
  </si>
  <si>
    <t>004069</t>
  </si>
  <si>
    <t>00003801001</t>
  </si>
  <si>
    <t>20250801040619</t>
  </si>
  <si>
    <t>030146</t>
  </si>
  <si>
    <t>000905</t>
  </si>
  <si>
    <t>00090501001</t>
  </si>
  <si>
    <t>20250801059465</t>
  </si>
  <si>
    <t>030142</t>
  </si>
  <si>
    <t>00090501002</t>
  </si>
  <si>
    <t>20250801030857</t>
  </si>
  <si>
    <t>009625</t>
  </si>
  <si>
    <t>000289</t>
  </si>
  <si>
    <t>00028901001</t>
  </si>
  <si>
    <t>20250801049985</t>
  </si>
  <si>
    <t>009621</t>
  </si>
  <si>
    <t>00028901002</t>
  </si>
  <si>
    <t>20250801023084</t>
  </si>
  <si>
    <t>041192</t>
  </si>
  <si>
    <t>001228</t>
  </si>
  <si>
    <t>00122801001</t>
  </si>
  <si>
    <t>20250801062572</t>
  </si>
  <si>
    <t>041188</t>
  </si>
  <si>
    <t>00122801002</t>
  </si>
  <si>
    <t>20250801033190</t>
  </si>
  <si>
    <t>038109</t>
  </si>
  <si>
    <t>001123</t>
  </si>
  <si>
    <t>00112301002</t>
  </si>
  <si>
    <t>20250801032510</t>
  </si>
  <si>
    <t>007790</t>
  </si>
  <si>
    <t>000139</t>
  </si>
  <si>
    <t>00013901001</t>
  </si>
  <si>
    <t>20250801045923</t>
  </si>
  <si>
    <t>007786</t>
  </si>
  <si>
    <t>00013901002</t>
  </si>
  <si>
    <t>20250801021183</t>
  </si>
  <si>
    <t>006714</t>
  </si>
  <si>
    <t>000138</t>
  </si>
  <si>
    <t>00013801001</t>
  </si>
  <si>
    <t>20250801045869</t>
  </si>
  <si>
    <t>006710</t>
  </si>
  <si>
    <t>00013801002</t>
  </si>
  <si>
    <t>20250801021128</t>
  </si>
  <si>
    <t>004160</t>
  </si>
  <si>
    <t>000171</t>
  </si>
  <si>
    <t>00017101001</t>
  </si>
  <si>
    <t>20250801048380</t>
  </si>
  <si>
    <t>004164</t>
  </si>
  <si>
    <t>00017101002</t>
  </si>
  <si>
    <t>20250801021659</t>
  </si>
  <si>
    <t>044503</t>
  </si>
  <si>
    <t>001309</t>
  </si>
  <si>
    <t>00130901001</t>
  </si>
  <si>
    <t>20250801063398</t>
  </si>
  <si>
    <t>044496</t>
  </si>
  <si>
    <t>00130901002</t>
  </si>
  <si>
    <t>20250801033530</t>
  </si>
  <si>
    <t>024089</t>
  </si>
  <si>
    <t>000732</t>
  </si>
  <si>
    <t>00073201002</t>
  </si>
  <si>
    <t>20250801028585</t>
  </si>
  <si>
    <t>037818</t>
  </si>
  <si>
    <t>000008</t>
  </si>
  <si>
    <t>00000801001</t>
  </si>
  <si>
    <t>20250801038428</t>
  </si>
  <si>
    <t>038554</t>
  </si>
  <si>
    <t>00000801002</t>
  </si>
  <si>
    <t>20250801015771</t>
  </si>
  <si>
    <t>050242</t>
  </si>
  <si>
    <t>000007</t>
  </si>
  <si>
    <t>00000701001</t>
  </si>
  <si>
    <t>20250801038336</t>
  </si>
  <si>
    <t>050232</t>
  </si>
  <si>
    <t>00000701002</t>
  </si>
  <si>
    <t>20250801015726</t>
  </si>
  <si>
    <t>030340</t>
  </si>
  <si>
    <t>000006</t>
  </si>
  <si>
    <t>00000601001</t>
  </si>
  <si>
    <t>20250801038320</t>
  </si>
  <si>
    <t>030330</t>
  </si>
  <si>
    <t>00000601002</t>
  </si>
  <si>
    <t>20250801015715</t>
  </si>
  <si>
    <t>029286</t>
  </si>
  <si>
    <t>00084401001</t>
  </si>
  <si>
    <t>20250801059226</t>
  </si>
  <si>
    <t>000814</t>
  </si>
  <si>
    <t>000003</t>
  </si>
  <si>
    <t>00000301001</t>
  </si>
  <si>
    <t>20250801038288</t>
  </si>
  <si>
    <t>000129</t>
  </si>
  <si>
    <t>00000301002</t>
  </si>
  <si>
    <t>20250801015703</t>
  </si>
  <si>
    <t>000966</t>
  </si>
  <si>
    <t>000002</t>
  </si>
  <si>
    <t>00000201001</t>
  </si>
  <si>
    <t>20250801038268</t>
  </si>
  <si>
    <t>000125</t>
  </si>
  <si>
    <t>00000201002</t>
  </si>
  <si>
    <t>20250801015697</t>
  </si>
  <si>
    <t>021209</t>
  </si>
  <si>
    <t>000678</t>
  </si>
  <si>
    <t>00067801001</t>
  </si>
  <si>
    <t>20250801055325</t>
  </si>
  <si>
    <t>009117</t>
  </si>
  <si>
    <t>00004701001</t>
  </si>
  <si>
    <t>20250801040802</t>
  </si>
  <si>
    <t>005736</t>
  </si>
  <si>
    <t>00004001001</t>
  </si>
  <si>
    <t>20250801040745</t>
  </si>
  <si>
    <t>024200</t>
  </si>
  <si>
    <t>000381</t>
  </si>
  <si>
    <t>00038101002</t>
  </si>
  <si>
    <t>20250801025351</t>
  </si>
  <si>
    <t>003809</t>
  </si>
  <si>
    <t>000051</t>
  </si>
  <si>
    <t>00005101001</t>
  </si>
  <si>
    <t>20250801040855</t>
  </si>
  <si>
    <t>003813</t>
  </si>
  <si>
    <t>00005101002</t>
  </si>
  <si>
    <t>20250801017494</t>
  </si>
  <si>
    <t>009851</t>
  </si>
  <si>
    <t>000209</t>
  </si>
  <si>
    <t>00020901001</t>
  </si>
  <si>
    <t>20250801049318</t>
  </si>
  <si>
    <t>007426</t>
  </si>
  <si>
    <t>00019001001</t>
  </si>
  <si>
    <t>20250801048949</t>
  </si>
  <si>
    <t>032326</t>
  </si>
  <si>
    <t>000851</t>
  </si>
  <si>
    <t>00085101002</t>
  </si>
  <si>
    <t>20250801030693</t>
  </si>
  <si>
    <t>030351</t>
  </si>
  <si>
    <t>000908</t>
  </si>
  <si>
    <t>00090801001</t>
  </si>
  <si>
    <t>20250801059537</t>
  </si>
  <si>
    <t>030345</t>
  </si>
  <si>
    <t>00090801002</t>
  </si>
  <si>
    <t>20250801030960</t>
  </si>
  <si>
    <t>025411</t>
  </si>
  <si>
    <t>00036101001</t>
  </si>
  <si>
    <t>20250801052625</t>
  </si>
  <si>
    <t>023665</t>
  </si>
  <si>
    <t>00036001001</t>
  </si>
  <si>
    <t>20250801052558</t>
  </si>
  <si>
    <t>004688</t>
  </si>
  <si>
    <t>000085</t>
  </si>
  <si>
    <t>00008501001</t>
  </si>
  <si>
    <t>20250801042872</t>
  </si>
  <si>
    <t>004684</t>
  </si>
  <si>
    <t>00008501002</t>
  </si>
  <si>
    <t>20250801018997</t>
  </si>
  <si>
    <t>038508</t>
  </si>
  <si>
    <t>001160</t>
  </si>
  <si>
    <t>00116001001</t>
  </si>
  <si>
    <t>20250801061908</t>
  </si>
  <si>
    <t>038780</t>
  </si>
  <si>
    <t>00116001002</t>
  </si>
  <si>
    <t>20250801032748</t>
  </si>
  <si>
    <t>030666</t>
  </si>
  <si>
    <t>000845</t>
  </si>
  <si>
    <t>00084501001</t>
  </si>
  <si>
    <t>20250801059275</t>
  </si>
  <si>
    <t>029350</t>
  </si>
  <si>
    <t>00084501002</t>
  </si>
  <si>
    <t>20250801030556</t>
  </si>
  <si>
    <t>004956</t>
  </si>
  <si>
    <t>000143</t>
  </si>
  <si>
    <t>00014301001</t>
  </si>
  <si>
    <t>20250801046934</t>
  </si>
  <si>
    <t>007150</t>
  </si>
  <si>
    <t>000142</t>
  </si>
  <si>
    <t>00014201001</t>
  </si>
  <si>
    <t>20250801046337</t>
  </si>
  <si>
    <t>000133</t>
  </si>
  <si>
    <t>000004</t>
  </si>
  <si>
    <t>00000401001</t>
  </si>
  <si>
    <t>20250801038301</t>
  </si>
  <si>
    <t>011339</t>
  </si>
  <si>
    <t>000032</t>
  </si>
  <si>
    <t>00003201001</t>
  </si>
  <si>
    <t>20250801040017</t>
  </si>
  <si>
    <t>011263</t>
  </si>
  <si>
    <t>00003201002</t>
  </si>
  <si>
    <t>20250801016422</t>
  </si>
  <si>
    <t>003666</t>
  </si>
  <si>
    <t>00001801001</t>
  </si>
  <si>
    <t>20250801038580</t>
  </si>
  <si>
    <t>025076</t>
  </si>
  <si>
    <t>000767</t>
  </si>
  <si>
    <t>00076701001</t>
  </si>
  <si>
    <t>20250801028825</t>
  </si>
  <si>
    <t>025072</t>
  </si>
  <si>
    <t>00067801003</t>
  </si>
  <si>
    <t>20250801012619</t>
  </si>
  <si>
    <t>004669</t>
  </si>
  <si>
    <t>000050</t>
  </si>
  <si>
    <t>00005001001</t>
  </si>
  <si>
    <t>20250801040834</t>
  </si>
  <si>
    <t>004665</t>
  </si>
  <si>
    <t>00005001002</t>
  </si>
  <si>
    <t>20250801017476</t>
  </si>
  <si>
    <t>022435</t>
  </si>
  <si>
    <t>000495</t>
  </si>
  <si>
    <t>00049501001</t>
  </si>
  <si>
    <t>20250801053600</t>
  </si>
  <si>
    <t>021229</t>
  </si>
  <si>
    <t>00049501002</t>
  </si>
  <si>
    <t>20250801026215</t>
  </si>
  <si>
    <t>022780</t>
  </si>
  <si>
    <t>000494</t>
  </si>
  <si>
    <t>00049401001</t>
  </si>
  <si>
    <t>20250801053589</t>
  </si>
  <si>
    <t>022810</t>
  </si>
  <si>
    <t>00049401002</t>
  </si>
  <si>
    <t>20250801026192</t>
  </si>
  <si>
    <t>010435</t>
  </si>
  <si>
    <t>00017301001</t>
  </si>
  <si>
    <t>20250801048442</t>
  </si>
  <si>
    <t>003577</t>
  </si>
  <si>
    <t>000149</t>
  </si>
  <si>
    <t>00014901001</t>
  </si>
  <si>
    <t>20250801048033</t>
  </si>
  <si>
    <t>003570</t>
  </si>
  <si>
    <t>000106</t>
  </si>
  <si>
    <t>00010601002</t>
  </si>
  <si>
    <t>20250801019481</t>
  </si>
  <si>
    <t>003562</t>
  </si>
  <si>
    <t>000148</t>
  </si>
  <si>
    <t>00014801001</t>
  </si>
  <si>
    <t>20250801047961</t>
  </si>
  <si>
    <t>003551</t>
  </si>
  <si>
    <t>00014801002</t>
  </si>
  <si>
    <t>20250801021301</t>
  </si>
  <si>
    <t>061832</t>
  </si>
  <si>
    <t>00002101001</t>
  </si>
  <si>
    <t>20250801038668</t>
  </si>
  <si>
    <t>037804</t>
  </si>
  <si>
    <t>00115601001</t>
  </si>
  <si>
    <t>20250801061815</t>
  </si>
  <si>
    <t>007629</t>
  </si>
  <si>
    <t>00001901001</t>
  </si>
  <si>
    <t>20250801038603</t>
  </si>
  <si>
    <t>006557</t>
  </si>
  <si>
    <t>00019301001</t>
  </si>
  <si>
    <t>20250801049147</t>
  </si>
  <si>
    <t>017932</t>
  </si>
  <si>
    <t>00059601001</t>
  </si>
  <si>
    <t>20250801054363</t>
  </si>
  <si>
    <t>040116</t>
  </si>
  <si>
    <t>001173</t>
  </si>
  <si>
    <t>00117301001</t>
  </si>
  <si>
    <t>20250801062277</t>
  </si>
  <si>
    <t>040276</t>
  </si>
  <si>
    <t>001176</t>
  </si>
  <si>
    <t>00117601002</t>
  </si>
  <si>
    <t>20250801033066</t>
  </si>
  <si>
    <t>013661</t>
  </si>
  <si>
    <t>FV</t>
  </si>
  <si>
    <t>FV    01001</t>
  </si>
  <si>
    <t>20250801071931</t>
  </si>
  <si>
    <t>013665</t>
  </si>
  <si>
    <t>FV    01002</t>
  </si>
  <si>
    <t>20250801038127</t>
  </si>
  <si>
    <t>057679</t>
  </si>
  <si>
    <t>001585</t>
  </si>
  <si>
    <t>00158501002</t>
  </si>
  <si>
    <t>20250801071283</t>
  </si>
  <si>
    <t>PN Novo</t>
  </si>
  <si>
    <t>011279</t>
  </si>
  <si>
    <t>00037401001</t>
  </si>
  <si>
    <t>20250801052703</t>
  </si>
  <si>
    <t>017380</t>
  </si>
  <si>
    <t>00054501001</t>
  </si>
  <si>
    <t>20250801054186</t>
  </si>
  <si>
    <t>024202</t>
  </si>
  <si>
    <t>000713</t>
  </si>
  <si>
    <t>00071301001</t>
  </si>
  <si>
    <t>20250801056937</t>
  </si>
  <si>
    <t>024103</t>
  </si>
  <si>
    <t>00073201001</t>
  </si>
  <si>
    <t>20250801056971</t>
  </si>
  <si>
    <t>026873</t>
  </si>
  <si>
    <t>000785</t>
  </si>
  <si>
    <t>00078501001</t>
  </si>
  <si>
    <t>20250801057944</t>
  </si>
  <si>
    <t>026869</t>
  </si>
  <si>
    <t>000786</t>
  </si>
  <si>
    <t>00078601001</t>
  </si>
  <si>
    <t>20250801057946</t>
  </si>
  <si>
    <t>032651</t>
  </si>
  <si>
    <t>000992</t>
  </si>
  <si>
    <t>00099201001</t>
  </si>
  <si>
    <t>20250801060103</t>
  </si>
  <si>
    <t>035586</t>
  </si>
  <si>
    <t>001093</t>
  </si>
  <si>
    <t>00109301001</t>
  </si>
  <si>
    <t>20250801060725</t>
  </si>
  <si>
    <t>038112</t>
  </si>
  <si>
    <t>00112301001</t>
  </si>
  <si>
    <t>20250801061692</t>
  </si>
  <si>
    <t>051319</t>
  </si>
  <si>
    <t>00150401001</t>
  </si>
  <si>
    <t>20250801069557</t>
  </si>
  <si>
    <t>066883</t>
  </si>
  <si>
    <t>001638</t>
  </si>
  <si>
    <t>00163801001</t>
  </si>
  <si>
    <t>20250901086712</t>
  </si>
  <si>
    <t>067482</t>
  </si>
  <si>
    <t>001641</t>
  </si>
  <si>
    <t>00164101001</t>
  </si>
  <si>
    <t>20250901086819</t>
  </si>
  <si>
    <t>068599</t>
  </si>
  <si>
    <t>001645</t>
  </si>
  <si>
    <t>00164501001</t>
  </si>
  <si>
    <t>20250901087000</t>
  </si>
  <si>
    <t>070677</t>
  </si>
  <si>
    <t>001695010</t>
  </si>
  <si>
    <t>00169501001</t>
  </si>
  <si>
    <t>20250901089013</t>
  </si>
  <si>
    <t>073377</t>
  </si>
  <si>
    <t>001548</t>
  </si>
  <si>
    <t>00154801001</t>
  </si>
  <si>
    <t>20250901083983</t>
  </si>
  <si>
    <t>074479</t>
  </si>
  <si>
    <t>001714</t>
  </si>
  <si>
    <t>00171401001</t>
  </si>
  <si>
    <t>20250901089494</t>
  </si>
  <si>
    <t>077096</t>
  </si>
  <si>
    <t>001872</t>
  </si>
  <si>
    <t>00187201001</t>
  </si>
  <si>
    <t>20250901090556</t>
  </si>
  <si>
    <t>078014</t>
  </si>
  <si>
    <t>001846</t>
  </si>
  <si>
    <t>00184601001</t>
  </si>
  <si>
    <t>20250901090228</t>
  </si>
  <si>
    <t>077251</t>
  </si>
  <si>
    <t>001829</t>
  </si>
  <si>
    <t>00182901001</t>
  </si>
  <si>
    <t>20250901089979</t>
  </si>
  <si>
    <t>078906</t>
  </si>
  <si>
    <t>001892</t>
  </si>
  <si>
    <t>00189201001</t>
  </si>
  <si>
    <t>20250901090922</t>
  </si>
  <si>
    <t>078704</t>
  </si>
  <si>
    <t>FV00004PG</t>
  </si>
  <si>
    <t>00016301001</t>
  </si>
  <si>
    <t>20250901079690</t>
  </si>
  <si>
    <t>082845</t>
  </si>
  <si>
    <t>001897</t>
  </si>
  <si>
    <t>00189701001</t>
  </si>
  <si>
    <t>20250901091138</t>
  </si>
  <si>
    <t>082723</t>
  </si>
  <si>
    <t>001984</t>
  </si>
  <si>
    <t>00198401001</t>
  </si>
  <si>
    <t>20250901093446</t>
  </si>
  <si>
    <t>085655</t>
  </si>
  <si>
    <t>001915</t>
  </si>
  <si>
    <t>00191501001</t>
  </si>
  <si>
    <t>20250901092742</t>
  </si>
  <si>
    <t>084907</t>
  </si>
  <si>
    <t>002031</t>
  </si>
  <si>
    <t>00203101001</t>
  </si>
  <si>
    <t>20250901097130</t>
  </si>
  <si>
    <t>084732</t>
  </si>
  <si>
    <t>002063</t>
  </si>
  <si>
    <t>00206301001</t>
  </si>
  <si>
    <t>20250901097406</t>
  </si>
  <si>
    <t>084617</t>
  </si>
  <si>
    <t>002040</t>
  </si>
  <si>
    <t>00204001001</t>
  </si>
  <si>
    <t>20250901097178</t>
  </si>
  <si>
    <t>087500</t>
  </si>
  <si>
    <t>002201010</t>
  </si>
  <si>
    <t>00220101001</t>
  </si>
  <si>
    <t>20250901098606</t>
  </si>
  <si>
    <t>086031</t>
  </si>
  <si>
    <t>002083</t>
  </si>
  <si>
    <t>00208301001</t>
  </si>
  <si>
    <t>20250901098045</t>
  </si>
  <si>
    <t>086783</t>
  </si>
  <si>
    <t>002105</t>
  </si>
  <si>
    <t>00210501001</t>
  </si>
  <si>
    <t>20250901098430</t>
  </si>
  <si>
    <t>088700</t>
  </si>
  <si>
    <t>002216</t>
  </si>
  <si>
    <t>00221601001</t>
  </si>
  <si>
    <t>20250901098989</t>
  </si>
  <si>
    <t>090503</t>
  </si>
  <si>
    <t>002246</t>
  </si>
  <si>
    <t>00224601001</t>
  </si>
  <si>
    <t>20250901099437</t>
  </si>
  <si>
    <t>094496</t>
  </si>
  <si>
    <t>002375</t>
  </si>
  <si>
    <t>00237501001</t>
  </si>
  <si>
    <t>20250901100244</t>
  </si>
  <si>
    <t>094498</t>
  </si>
  <si>
    <t>002376</t>
  </si>
  <si>
    <t>00237601001</t>
  </si>
  <si>
    <t>20250901100248</t>
  </si>
  <si>
    <t>094717</t>
  </si>
  <si>
    <t>002380</t>
  </si>
  <si>
    <t>00238001001</t>
  </si>
  <si>
    <t>20250901100253</t>
  </si>
  <si>
    <t>094740</t>
  </si>
  <si>
    <t>002382</t>
  </si>
  <si>
    <t>00238201001</t>
  </si>
  <si>
    <t>20250901100258</t>
  </si>
  <si>
    <t>099236</t>
  </si>
  <si>
    <t>002414</t>
  </si>
  <si>
    <t>00241401001</t>
  </si>
  <si>
    <t>20250901101069</t>
  </si>
  <si>
    <t>098619</t>
  </si>
  <si>
    <t>002422010</t>
  </si>
  <si>
    <t>00242201001</t>
  </si>
  <si>
    <t>20250901101131</t>
  </si>
  <si>
    <t>100082</t>
  </si>
  <si>
    <t>002440010</t>
  </si>
  <si>
    <t>00244001001</t>
  </si>
  <si>
    <t>20250901101416</t>
  </si>
  <si>
    <t>100080</t>
  </si>
  <si>
    <t>002439010</t>
  </si>
  <si>
    <t>00243901001</t>
  </si>
  <si>
    <t>20250901101411</t>
  </si>
  <si>
    <t>100084</t>
  </si>
  <si>
    <t>002441010</t>
  </si>
  <si>
    <t>00244101001</t>
  </si>
  <si>
    <t>20250901101421</t>
  </si>
  <si>
    <t>102218</t>
  </si>
  <si>
    <t>002429</t>
  </si>
  <si>
    <t>00242901001</t>
  </si>
  <si>
    <t>20250901101231</t>
  </si>
  <si>
    <t>102224</t>
  </si>
  <si>
    <t>002463</t>
  </si>
  <si>
    <t>00246301001</t>
  </si>
  <si>
    <t>20250901102297</t>
  </si>
  <si>
    <t>102228</t>
  </si>
  <si>
    <t>002431</t>
  </si>
  <si>
    <t>00243101001</t>
  </si>
  <si>
    <t>20250901101235</t>
  </si>
  <si>
    <t>102234</t>
  </si>
  <si>
    <t>002432</t>
  </si>
  <si>
    <t>00243201001</t>
  </si>
  <si>
    <t>20250901101239</t>
  </si>
  <si>
    <t>104964</t>
  </si>
  <si>
    <t>002454</t>
  </si>
  <si>
    <t>00245401001</t>
  </si>
  <si>
    <t>20250901101734</t>
  </si>
  <si>
    <t>107425</t>
  </si>
  <si>
    <t>002494</t>
  </si>
  <si>
    <t>00249401001</t>
  </si>
  <si>
    <t>20250901103818</t>
  </si>
  <si>
    <t>108497</t>
  </si>
  <si>
    <t>002502010</t>
  </si>
  <si>
    <t>00250201001</t>
  </si>
  <si>
    <t>20250901103955</t>
  </si>
  <si>
    <t>108495</t>
  </si>
  <si>
    <t>002501010</t>
  </si>
  <si>
    <t>00250101001</t>
  </si>
  <si>
    <t>20250901103950</t>
  </si>
  <si>
    <t>109324</t>
  </si>
  <si>
    <t>002509</t>
  </si>
  <si>
    <t>00250901001</t>
  </si>
  <si>
    <t>20250901103998</t>
  </si>
  <si>
    <t>112366</t>
  </si>
  <si>
    <t>002496</t>
  </si>
  <si>
    <t>00249601001</t>
  </si>
  <si>
    <t>20250901103884</t>
  </si>
  <si>
    <t>112303</t>
  </si>
  <si>
    <t>002529</t>
  </si>
  <si>
    <t>00252901001</t>
  </si>
  <si>
    <t>20250901105012</t>
  </si>
  <si>
    <t>114267</t>
  </si>
  <si>
    <t>002543010</t>
  </si>
  <si>
    <t>00254301001</t>
  </si>
  <si>
    <t>20250901105692</t>
  </si>
  <si>
    <t>116736</t>
  </si>
  <si>
    <t>002562</t>
  </si>
  <si>
    <t>00256201001</t>
  </si>
  <si>
    <t>20250901106084</t>
  </si>
  <si>
    <t>117342</t>
  </si>
  <si>
    <t>002401</t>
  </si>
  <si>
    <t>00240101001</t>
  </si>
  <si>
    <t>20250901100799</t>
  </si>
  <si>
    <t>117346</t>
  </si>
  <si>
    <t>002402</t>
  </si>
  <si>
    <t>00240201001</t>
  </si>
  <si>
    <t>20250901100815</t>
  </si>
  <si>
    <t>121077</t>
  </si>
  <si>
    <t>002570</t>
  </si>
  <si>
    <t>00257001001</t>
  </si>
  <si>
    <t>20250901106434</t>
  </si>
  <si>
    <t>121371</t>
  </si>
  <si>
    <t>002571</t>
  </si>
  <si>
    <t>00257101001</t>
  </si>
  <si>
    <t>20250901106442</t>
  </si>
  <si>
    <t>135762</t>
  </si>
  <si>
    <t>002692</t>
  </si>
  <si>
    <t>00269201001</t>
  </si>
  <si>
    <t>20250901113516</t>
  </si>
  <si>
    <t>138004</t>
  </si>
  <si>
    <t>002684</t>
  </si>
  <si>
    <t>00268401001</t>
  </si>
  <si>
    <t>20250901112732</t>
  </si>
  <si>
    <t>136697</t>
  </si>
  <si>
    <t>002702</t>
  </si>
  <si>
    <t>00270201001</t>
  </si>
  <si>
    <t>20250901113804</t>
  </si>
  <si>
    <t>138603</t>
  </si>
  <si>
    <t>002719</t>
  </si>
  <si>
    <t>00271901001</t>
  </si>
  <si>
    <t>20250901114175</t>
  </si>
  <si>
    <t>140531</t>
  </si>
  <si>
    <t>002733</t>
  </si>
  <si>
    <t>00273301001</t>
  </si>
  <si>
    <t>20250901114759</t>
  </si>
  <si>
    <t>141614</t>
  </si>
  <si>
    <t>002754</t>
  </si>
  <si>
    <t>00275401001</t>
  </si>
  <si>
    <t>20250901115478</t>
  </si>
  <si>
    <t>142007</t>
  </si>
  <si>
    <t>002757</t>
  </si>
  <si>
    <t>00275701001</t>
  </si>
  <si>
    <t>20250901115538</t>
  </si>
  <si>
    <t>143984</t>
  </si>
  <si>
    <t>002710</t>
  </si>
  <si>
    <t>00271001001</t>
  </si>
  <si>
    <t>20250901114085</t>
  </si>
  <si>
    <t>144659</t>
  </si>
  <si>
    <t>002785010</t>
  </si>
  <si>
    <t>00278501001</t>
  </si>
  <si>
    <t>20250901116335</t>
  </si>
  <si>
    <t>154366</t>
  </si>
  <si>
    <t>002843</t>
  </si>
  <si>
    <t>00284301001</t>
  </si>
  <si>
    <t>20250901118438</t>
  </si>
  <si>
    <t>163332</t>
  </si>
  <si>
    <t>002896</t>
  </si>
  <si>
    <t>00289601001</t>
  </si>
  <si>
    <t>20250901121285</t>
  </si>
  <si>
    <t>172743</t>
  </si>
  <si>
    <t>002960</t>
  </si>
  <si>
    <t>00296001001</t>
  </si>
  <si>
    <t>20250901125439</t>
  </si>
  <si>
    <t>173715</t>
  </si>
  <si>
    <t>002920</t>
  </si>
  <si>
    <t>00292001001</t>
  </si>
  <si>
    <t>20250901122593</t>
  </si>
  <si>
    <t>193580</t>
  </si>
  <si>
    <t>002880010</t>
  </si>
  <si>
    <t>00288001001</t>
  </si>
  <si>
    <t>20250901120331</t>
  </si>
  <si>
    <t>208266</t>
  </si>
  <si>
    <t>003177010</t>
  </si>
  <si>
    <t>00317701001</t>
  </si>
  <si>
    <t>20250901136138</t>
  </si>
  <si>
    <t>211675</t>
  </si>
  <si>
    <t>G700000R8</t>
  </si>
  <si>
    <t>00247801001</t>
  </si>
  <si>
    <t>20250901102845</t>
  </si>
  <si>
    <t>215252</t>
  </si>
  <si>
    <t>G700001NS</t>
  </si>
  <si>
    <t>00321701001</t>
  </si>
  <si>
    <t>20250901137280</t>
  </si>
  <si>
    <t>218565</t>
  </si>
  <si>
    <t>G700002DZ</t>
  </si>
  <si>
    <t>00322801001</t>
  </si>
  <si>
    <t>20250901137528</t>
  </si>
  <si>
    <t>220040</t>
  </si>
  <si>
    <t>G700002Q1</t>
  </si>
  <si>
    <t>00322701001</t>
  </si>
  <si>
    <t>20250901137517</t>
  </si>
  <si>
    <t>223157</t>
  </si>
  <si>
    <t>G700003F2</t>
  </si>
  <si>
    <t>00329201001</t>
  </si>
  <si>
    <t>20250901138011</t>
  </si>
  <si>
    <t>222641</t>
  </si>
  <si>
    <t>G700003BI</t>
  </si>
  <si>
    <t>00222301001</t>
  </si>
  <si>
    <t>20250901099271</t>
  </si>
  <si>
    <t>222231</t>
  </si>
  <si>
    <t>G70000384</t>
  </si>
  <si>
    <t>00325901001</t>
  </si>
  <si>
    <t>20250901137847</t>
  </si>
  <si>
    <t>222697</t>
  </si>
  <si>
    <t>G700003C4</t>
  </si>
  <si>
    <t>00326001001</t>
  </si>
  <si>
    <t>20250901137875</t>
  </si>
  <si>
    <t>224504</t>
  </si>
  <si>
    <t>G700003SQ</t>
  </si>
  <si>
    <t>00330101001</t>
  </si>
  <si>
    <t>001706</t>
  </si>
  <si>
    <t>20250801016861</t>
  </si>
  <si>
    <t>008716</t>
  </si>
  <si>
    <t>000243</t>
  </si>
  <si>
    <t>00024301001</t>
  </si>
  <si>
    <t>20250801022852</t>
  </si>
  <si>
    <t>011869</t>
  </si>
  <si>
    <t>000413</t>
  </si>
  <si>
    <t>00041301001</t>
  </si>
  <si>
    <t>20250801025429</t>
  </si>
  <si>
    <t>011667</t>
  </si>
  <si>
    <t>000409</t>
  </si>
  <si>
    <t>00040901001</t>
  </si>
  <si>
    <t>20250801025423</t>
  </si>
  <si>
    <t>016255</t>
  </si>
  <si>
    <t>000461</t>
  </si>
  <si>
    <t>00046101001</t>
  </si>
  <si>
    <t>20250801009615</t>
  </si>
  <si>
    <t>023827</t>
  </si>
  <si>
    <t>000757</t>
  </si>
  <si>
    <t>00075701001</t>
  </si>
  <si>
    <t>20250801013371</t>
  </si>
  <si>
    <t>026605</t>
  </si>
  <si>
    <t>00080901001</t>
  </si>
  <si>
    <t>20250801029257</t>
  </si>
  <si>
    <t>031722</t>
  </si>
  <si>
    <t>000924</t>
  </si>
  <si>
    <t>00092401001</t>
  </si>
  <si>
    <t>20250801013921</t>
  </si>
  <si>
    <t>033241</t>
  </si>
  <si>
    <t>001025</t>
  </si>
  <si>
    <t>00102501001</t>
  </si>
  <si>
    <t>20250801014019</t>
  </si>
  <si>
    <t>033087</t>
  </si>
  <si>
    <t>001014</t>
  </si>
  <si>
    <t>00101401001</t>
  </si>
  <si>
    <t>20250801060163</t>
  </si>
  <si>
    <t>049927</t>
  </si>
  <si>
    <t>00142301001</t>
  </si>
  <si>
    <t>20250801068014</t>
  </si>
  <si>
    <t>065462</t>
  </si>
  <si>
    <t>001634</t>
  </si>
  <si>
    <t>00163401001</t>
  </si>
  <si>
    <t>20250901053146</t>
  </si>
  <si>
    <t>066879</t>
  </si>
  <si>
    <t>000025</t>
  </si>
  <si>
    <t>00002501002</t>
  </si>
  <si>
    <t>20250901048494</t>
  </si>
  <si>
    <t>067393</t>
  </si>
  <si>
    <t>001628</t>
  </si>
  <si>
    <t>00162801014</t>
  </si>
  <si>
    <t>20250901053125</t>
  </si>
  <si>
    <t>068351</t>
  </si>
  <si>
    <t>00164101002</t>
  </si>
  <si>
    <t>20250901053192</t>
  </si>
  <si>
    <t>074476</t>
  </si>
  <si>
    <t>00171401002</t>
  </si>
  <si>
    <t>20250901055126</t>
  </si>
  <si>
    <t>074860</t>
  </si>
  <si>
    <t>001749</t>
  </si>
  <si>
    <t>00174901002</t>
  </si>
  <si>
    <t>20250901055289</t>
  </si>
  <si>
    <t>076699</t>
  </si>
  <si>
    <t>001837</t>
  </si>
  <si>
    <t>00183701001</t>
  </si>
  <si>
    <t>20250901055567</t>
  </si>
  <si>
    <t>078181</t>
  </si>
  <si>
    <t>00183701002</t>
  </si>
  <si>
    <t>20250901042408</t>
  </si>
  <si>
    <t>078006</t>
  </si>
  <si>
    <t>00184601002</t>
  </si>
  <si>
    <t>20250901055700</t>
  </si>
  <si>
    <t>077248</t>
  </si>
  <si>
    <t>00182901002</t>
  </si>
  <si>
    <t>20250901055475</t>
  </si>
  <si>
    <t>076393</t>
  </si>
  <si>
    <t>001831</t>
  </si>
  <si>
    <t>00183101001</t>
  </si>
  <si>
    <t>20250901055478</t>
  </si>
  <si>
    <t>076388</t>
  </si>
  <si>
    <t>000936</t>
  </si>
  <si>
    <t>00093601001</t>
  </si>
  <si>
    <t>20250901040508</t>
  </si>
  <si>
    <t>076693</t>
  </si>
  <si>
    <t>001836010</t>
  </si>
  <si>
    <t>00183601001</t>
  </si>
  <si>
    <t>20250901039131</t>
  </si>
  <si>
    <t>078877</t>
  </si>
  <si>
    <t>00189201002</t>
  </si>
  <si>
    <t>20250901056040</t>
  </si>
  <si>
    <t>079436</t>
  </si>
  <si>
    <t>001908</t>
  </si>
  <si>
    <t>00190801001</t>
  </si>
  <si>
    <t>20250901039479</t>
  </si>
  <si>
    <t>080151</t>
  </si>
  <si>
    <t>001917</t>
  </si>
  <si>
    <t>00191701001</t>
  </si>
  <si>
    <t>20250901056635</t>
  </si>
  <si>
    <t>080143</t>
  </si>
  <si>
    <t>00191701002</t>
  </si>
  <si>
    <t>20250901042580</t>
  </si>
  <si>
    <t>080141</t>
  </si>
  <si>
    <t>00191701003</t>
  </si>
  <si>
    <t>20250901039484</t>
  </si>
  <si>
    <t>082188</t>
  </si>
  <si>
    <t>001986</t>
  </si>
  <si>
    <t>00198601001</t>
  </si>
  <si>
    <t>20250901042757</t>
  </si>
  <si>
    <t>085657</t>
  </si>
  <si>
    <t>00191501002</t>
  </si>
  <si>
    <t>20250901056608</t>
  </si>
  <si>
    <t>084905</t>
  </si>
  <si>
    <t>00203101002</t>
  </si>
  <si>
    <t>20250901058892</t>
  </si>
  <si>
    <t>084113</t>
  </si>
  <si>
    <t>002028</t>
  </si>
  <si>
    <t>00202801002</t>
  </si>
  <si>
    <t>20250901058886</t>
  </si>
  <si>
    <t>084672</t>
  </si>
  <si>
    <t>002060010</t>
  </si>
  <si>
    <t>00206001001</t>
  </si>
  <si>
    <t>20250901058903</t>
  </si>
  <si>
    <t>086026</t>
  </si>
  <si>
    <t>00208301002</t>
  </si>
  <si>
    <t>20250901059073</t>
  </si>
  <si>
    <t>087541</t>
  </si>
  <si>
    <t>002205</t>
  </si>
  <si>
    <t>00220501001</t>
  </si>
  <si>
    <t>20250901059458</t>
  </si>
  <si>
    <t>087539</t>
  </si>
  <si>
    <t>00220501002</t>
  </si>
  <si>
    <t>20250901043356</t>
  </si>
  <si>
    <t>087537</t>
  </si>
  <si>
    <t>00220501003</t>
  </si>
  <si>
    <t>20250901039499</t>
  </si>
  <si>
    <t>088697</t>
  </si>
  <si>
    <t>00221601002</t>
  </si>
  <si>
    <t>20250901059742</t>
  </si>
  <si>
    <t>088471</t>
  </si>
  <si>
    <t>002210</t>
  </si>
  <si>
    <t>00221001001</t>
  </si>
  <si>
    <t>20250901059522</t>
  </si>
  <si>
    <t>088426</t>
  </si>
  <si>
    <t>00221001002</t>
  </si>
  <si>
    <t>20250901043375</t>
  </si>
  <si>
    <t>088271</t>
  </si>
  <si>
    <t>FV00005VI</t>
  </si>
  <si>
    <t>00026001002</t>
  </si>
  <si>
    <t>20250901040288</t>
  </si>
  <si>
    <t>088269</t>
  </si>
  <si>
    <t>FV00005VH</t>
  </si>
  <si>
    <t>00026001003</t>
  </si>
  <si>
    <t>20250901039312</t>
  </si>
  <si>
    <t>091154</t>
  </si>
  <si>
    <t>00085201003</t>
  </si>
  <si>
    <t>20250901040499</t>
  </si>
  <si>
    <t>091152</t>
  </si>
  <si>
    <t>00085201004</t>
  </si>
  <si>
    <t>20250901039313</t>
  </si>
  <si>
    <t>090798</t>
  </si>
  <si>
    <t>002219</t>
  </si>
  <si>
    <t>00221901001</t>
  </si>
  <si>
    <t>20250901043562</t>
  </si>
  <si>
    <t>090541</t>
  </si>
  <si>
    <t>00210501004</t>
  </si>
  <si>
    <t>20250901039493</t>
  </si>
  <si>
    <t>094738</t>
  </si>
  <si>
    <t>00238201002</t>
  </si>
  <si>
    <t>20250901060620</t>
  </si>
  <si>
    <t>094736</t>
  </si>
  <si>
    <t>00238201003</t>
  </si>
  <si>
    <t>20250901043827</t>
  </si>
  <si>
    <t>099234</t>
  </si>
  <si>
    <t>00241401002</t>
  </si>
  <si>
    <t>20250901060831</t>
  </si>
  <si>
    <t>098646</t>
  </si>
  <si>
    <t>002426010</t>
  </si>
  <si>
    <t>00242601001</t>
  </si>
  <si>
    <t>20250901060873</t>
  </si>
  <si>
    <t>102216</t>
  </si>
  <si>
    <t>00242901002</t>
  </si>
  <si>
    <t>20250901060919</t>
  </si>
  <si>
    <t>102221</t>
  </si>
  <si>
    <t>00246301002</t>
  </si>
  <si>
    <t>20250901061256</t>
  </si>
  <si>
    <t>102226</t>
  </si>
  <si>
    <t>00243101002</t>
  </si>
  <si>
    <t>20250901060923</t>
  </si>
  <si>
    <t>102232</t>
  </si>
  <si>
    <t>00243201002</t>
  </si>
  <si>
    <t>20250901060925</t>
  </si>
  <si>
    <t>104962</t>
  </si>
  <si>
    <t>00245401002</t>
  </si>
  <si>
    <t>20250901061080</t>
  </si>
  <si>
    <t>105128</t>
  </si>
  <si>
    <t>002473</t>
  </si>
  <si>
    <t>00247301001</t>
  </si>
  <si>
    <t>20250901061438</t>
  </si>
  <si>
    <t>105126</t>
  </si>
  <si>
    <t>00247301002</t>
  </si>
  <si>
    <t>20250901044231</t>
  </si>
  <si>
    <t>107421</t>
  </si>
  <si>
    <t>00249401002</t>
  </si>
  <si>
    <t>20250901062135</t>
  </si>
  <si>
    <t>109927</t>
  </si>
  <si>
    <t>002514010</t>
  </si>
  <si>
    <t>00251401001</t>
  </si>
  <si>
    <t>20250901062298</t>
  </si>
  <si>
    <t>110179</t>
  </si>
  <si>
    <t>002515010</t>
  </si>
  <si>
    <t>00251501001</t>
  </si>
  <si>
    <t>20250901062301</t>
  </si>
  <si>
    <t>109322</t>
  </si>
  <si>
    <t>00250901002</t>
  </si>
  <si>
    <t>20250901062246</t>
  </si>
  <si>
    <t>112299</t>
  </si>
  <si>
    <t>00252901002</t>
  </si>
  <si>
    <t>20250901062545</t>
  </si>
  <si>
    <t>111820</t>
  </si>
  <si>
    <t>002398</t>
  </si>
  <si>
    <t>00239801001</t>
  </si>
  <si>
    <t>20250901060750</t>
  </si>
  <si>
    <t>116738</t>
  </si>
  <si>
    <t>00256201002</t>
  </si>
  <si>
    <t>20250901063100</t>
  </si>
  <si>
    <t>116280</t>
  </si>
  <si>
    <t>002471</t>
  </si>
  <si>
    <t>00247101002</t>
  </si>
  <si>
    <t>20250901061412</t>
  </si>
  <si>
    <t>116278</t>
  </si>
  <si>
    <t>00247101003</t>
  </si>
  <si>
    <t>20250901044211</t>
  </si>
  <si>
    <t>116252</t>
  </si>
  <si>
    <t>00247101004</t>
  </si>
  <si>
    <t>20250901061420</t>
  </si>
  <si>
    <t>116242</t>
  </si>
  <si>
    <t>00247101008</t>
  </si>
  <si>
    <t>20250901044221</t>
  </si>
  <si>
    <t>116238</t>
  </si>
  <si>
    <t>00247101009</t>
  </si>
  <si>
    <t>20250901039650</t>
  </si>
  <si>
    <t>116228</t>
  </si>
  <si>
    <t>00247101007</t>
  </si>
  <si>
    <t>20250901061426</t>
  </si>
  <si>
    <t>117340</t>
  </si>
  <si>
    <t>00240101002</t>
  </si>
  <si>
    <t>20250901060771</t>
  </si>
  <si>
    <t>117353</t>
  </si>
  <si>
    <t>00240201002</t>
  </si>
  <si>
    <t>20250901060780</t>
  </si>
  <si>
    <t>121075</t>
  </si>
  <si>
    <t>00257001002</t>
  </si>
  <si>
    <t>20250901063214</t>
  </si>
  <si>
    <t>121369</t>
  </si>
  <si>
    <t>00257101002</t>
  </si>
  <si>
    <t>20250901063218</t>
  </si>
  <si>
    <t>123537</t>
  </si>
  <si>
    <t>002603</t>
  </si>
  <si>
    <t>00260301001</t>
  </si>
  <si>
    <t>20250901064458</t>
  </si>
  <si>
    <t>123535</t>
  </si>
  <si>
    <t>00260301002</t>
  </si>
  <si>
    <t>20250901045017</t>
  </si>
  <si>
    <t>135750</t>
  </si>
  <si>
    <t>00269201002</t>
  </si>
  <si>
    <t>20250901067059</t>
  </si>
  <si>
    <t>138002</t>
  </si>
  <si>
    <t>00268401002</t>
  </si>
  <si>
    <t>20250901066506</t>
  </si>
  <si>
    <t>136695</t>
  </si>
  <si>
    <t>00270201002</t>
  </si>
  <si>
    <t>20250901067361</t>
  </si>
  <si>
    <t>138601</t>
  </si>
  <si>
    <t>00271901002</t>
  </si>
  <si>
    <t>20250901067551</t>
  </si>
  <si>
    <t>138599</t>
  </si>
  <si>
    <t>00271901003</t>
  </si>
  <si>
    <t>20250901045596</t>
  </si>
  <si>
    <t>140951</t>
  </si>
  <si>
    <t>002750010</t>
  </si>
  <si>
    <t>00275001001</t>
  </si>
  <si>
    <t>20250901068301</t>
  </si>
  <si>
    <t>140953</t>
  </si>
  <si>
    <t>002751010</t>
  </si>
  <si>
    <t>00275101001</t>
  </si>
  <si>
    <t>20250901068304</t>
  </si>
  <si>
    <t>140529</t>
  </si>
  <si>
    <t>00273301002</t>
  </si>
  <si>
    <t>20250901067935</t>
  </si>
  <si>
    <t>140527</t>
  </si>
  <si>
    <t>00273301003</t>
  </si>
  <si>
    <t>20250901045760</t>
  </si>
  <si>
    <t>141610</t>
  </si>
  <si>
    <t>00275401002</t>
  </si>
  <si>
    <t>20250901068328</t>
  </si>
  <si>
    <t>149958</t>
  </si>
  <si>
    <t>002806</t>
  </si>
  <si>
    <t>00280601002</t>
  </si>
  <si>
    <t>20250901069205</t>
  </si>
  <si>
    <t>154363</t>
  </si>
  <si>
    <t>00284301002</t>
  </si>
  <si>
    <t>20250901070291</t>
  </si>
  <si>
    <t>155895</t>
  </si>
  <si>
    <t>00162801015</t>
  </si>
  <si>
    <t>20250901041784</t>
  </si>
  <si>
    <t>164965</t>
  </si>
  <si>
    <t>002906</t>
  </si>
  <si>
    <t>00290601003</t>
  </si>
  <si>
    <t>20250901071598</t>
  </si>
  <si>
    <t>193069</t>
  </si>
  <si>
    <t>003086010</t>
  </si>
  <si>
    <t>00308601001</t>
  </si>
  <si>
    <t>20250901075851</t>
  </si>
  <si>
    <t>195919</t>
  </si>
  <si>
    <t>FV0000JDB</t>
  </si>
  <si>
    <t>00309701002</t>
  </si>
  <si>
    <t>20250901076073</t>
  </si>
  <si>
    <t>211673</t>
  </si>
  <si>
    <t>002478010</t>
  </si>
  <si>
    <t>00247801002</t>
  </si>
  <si>
    <t>20250901061565</t>
  </si>
  <si>
    <t>215250</t>
  </si>
  <si>
    <t>003217010</t>
  </si>
  <si>
    <t>00321701002</t>
  </si>
  <si>
    <t>20250901077359</t>
  </si>
  <si>
    <t>218563</t>
  </si>
  <si>
    <t>003228010</t>
  </si>
  <si>
    <t>00322801002</t>
  </si>
  <si>
    <t>20250901077427</t>
  </si>
  <si>
    <t>219525</t>
  </si>
  <si>
    <t>G700002MD</t>
  </si>
  <si>
    <t>00002201003</t>
  </si>
  <si>
    <t>20250901040254</t>
  </si>
  <si>
    <t>219527</t>
  </si>
  <si>
    <t>G700002ME</t>
  </si>
  <si>
    <t>00002201004</t>
  </si>
  <si>
    <t>20250901048481</t>
  </si>
  <si>
    <t>223154</t>
  </si>
  <si>
    <t>003292010</t>
  </si>
  <si>
    <t>00329201002</t>
  </si>
  <si>
    <t>20250901077475</t>
  </si>
  <si>
    <t>007187</t>
  </si>
  <si>
    <t>000198</t>
  </si>
  <si>
    <t>00019801001</t>
  </si>
  <si>
    <t>20250801049213</t>
  </si>
  <si>
    <t>007174</t>
  </si>
  <si>
    <t>000197</t>
  </si>
  <si>
    <t>00019701001</t>
  </si>
  <si>
    <t>20250801049210</t>
  </si>
  <si>
    <t>008928</t>
  </si>
  <si>
    <t>000239</t>
  </si>
  <si>
    <t>00023901001</t>
  </si>
  <si>
    <t>20250801049807</t>
  </si>
  <si>
    <t>067240</t>
  </si>
  <si>
    <t>001643</t>
  </si>
  <si>
    <t>00164301001</t>
  </si>
  <si>
    <t>20250901086875</t>
  </si>
  <si>
    <t>070073</t>
  </si>
  <si>
    <t>001674</t>
  </si>
  <si>
    <t>00167401001</t>
  </si>
  <si>
    <t>20250901088701</t>
  </si>
  <si>
    <t>073573</t>
  </si>
  <si>
    <t>001716</t>
  </si>
  <si>
    <t>00171601001</t>
  </si>
  <si>
    <t>20250901089503</t>
  </si>
  <si>
    <t>077034</t>
  </si>
  <si>
    <t>001871</t>
  </si>
  <si>
    <t>00187101001</t>
  </si>
  <si>
    <t>20250901090546</t>
  </si>
  <si>
    <t>084115</t>
  </si>
  <si>
    <t>00202801001</t>
  </si>
  <si>
    <t>20250901097088</t>
  </si>
  <si>
    <t>092488</t>
  </si>
  <si>
    <t>002294</t>
  </si>
  <si>
    <t>00229401001</t>
  </si>
  <si>
    <t>20250901099937</t>
  </si>
  <si>
    <t>101565</t>
  </si>
  <si>
    <t>002406</t>
  </si>
  <si>
    <t>00240601TNC</t>
  </si>
  <si>
    <t>20250901100860</t>
  </si>
  <si>
    <t>111317</t>
  </si>
  <si>
    <t>002404</t>
  </si>
  <si>
    <t>00240401001</t>
  </si>
  <si>
    <t>20250901100850</t>
  </si>
  <si>
    <t>116306</t>
  </si>
  <si>
    <t>00247101001</t>
  </si>
  <si>
    <t>20250901102501</t>
  </si>
  <si>
    <t>127238</t>
  </si>
  <si>
    <t>002625010</t>
  </si>
  <si>
    <t>00262501001</t>
  </si>
  <si>
    <t>20250901109464</t>
  </si>
  <si>
    <t>127236</t>
  </si>
  <si>
    <t>002624010</t>
  </si>
  <si>
    <t>00262401001</t>
  </si>
  <si>
    <t>20250901109459</t>
  </si>
  <si>
    <t>149960</t>
  </si>
  <si>
    <t>00280601001</t>
  </si>
  <si>
    <t>20250901117034</t>
  </si>
  <si>
    <t>00008359-CA – MAO DE OBRA PARA CALIBRACAO DE CONES</t>
  </si>
  <si>
    <t>50</t>
  </si>
  <si>
    <t>158477</t>
  </si>
  <si>
    <t>002869</t>
  </si>
  <si>
    <t>00286901001</t>
  </si>
  <si>
    <t>20250901119301</t>
  </si>
  <si>
    <t>165172</t>
  </si>
  <si>
    <t>00290601001</t>
  </si>
  <si>
    <t>20250901121655</t>
  </si>
  <si>
    <t>195892</t>
  </si>
  <si>
    <t>FV0000JCX</t>
  </si>
  <si>
    <t>00309701001</t>
  </si>
  <si>
    <t>20250901132731</t>
  </si>
  <si>
    <t>198835</t>
  </si>
  <si>
    <t>002405010</t>
  </si>
  <si>
    <t>00240501001</t>
  </si>
  <si>
    <t>20250901100854</t>
  </si>
  <si>
    <t>PRN51</t>
  </si>
  <si>
    <t>EDUARDO</t>
  </si>
  <si>
    <t>PRN55</t>
  </si>
  <si>
    <t>KEYLA</t>
  </si>
  <si>
    <t>PRN35</t>
  </si>
  <si>
    <t>LUCIANO</t>
  </si>
  <si>
    <t>PRN28</t>
  </si>
  <si>
    <t>JOABES</t>
  </si>
  <si>
    <t>GUI02</t>
  </si>
  <si>
    <t>LESIDO</t>
  </si>
  <si>
    <t>FABIO</t>
  </si>
  <si>
    <t>PRN40</t>
  </si>
  <si>
    <t>LUCAS/PAULO</t>
  </si>
  <si>
    <t>EDUARDO / DOUGLAS</t>
  </si>
  <si>
    <t>PRN14</t>
  </si>
  <si>
    <t>VINICIUS</t>
  </si>
  <si>
    <t>ROGERIO</t>
  </si>
  <si>
    <t>GABRIEL</t>
  </si>
  <si>
    <t>LEONARDO</t>
  </si>
  <si>
    <t>PRN50</t>
  </si>
  <si>
    <t>ALEXANDRE</t>
  </si>
  <si>
    <t xml:space="preserve">ALEX </t>
  </si>
  <si>
    <t>RICARDO</t>
  </si>
  <si>
    <t>PRN53</t>
  </si>
  <si>
    <t>DANILO</t>
  </si>
  <si>
    <t>CONTENÇÃO</t>
  </si>
  <si>
    <t>JOYCE</t>
  </si>
  <si>
    <t>PRN57</t>
  </si>
  <si>
    <t>SILVANEX</t>
  </si>
  <si>
    <t>PRN52</t>
  </si>
  <si>
    <t>JÉSSICA</t>
  </si>
  <si>
    <t>RETRABALHO</t>
  </si>
  <si>
    <t>EVERSON</t>
  </si>
  <si>
    <t>JULIANA</t>
  </si>
  <si>
    <t>JOYCE/ALLISON</t>
  </si>
  <si>
    <t>PON09</t>
  </si>
  <si>
    <t>MIGUEL</t>
  </si>
  <si>
    <t>PON01</t>
  </si>
  <si>
    <t>LUANA</t>
  </si>
  <si>
    <t>EMERSON</t>
  </si>
  <si>
    <t xml:space="preserve">SILVANE </t>
  </si>
  <si>
    <t>DOUGLAS</t>
  </si>
  <si>
    <t>PRN56</t>
  </si>
  <si>
    <t>JHONY</t>
  </si>
  <si>
    <t>JANATA</t>
  </si>
  <si>
    <t>PRN17</t>
  </si>
  <si>
    <t>GUSTAVO</t>
  </si>
  <si>
    <t>PRN34</t>
  </si>
  <si>
    <t>RYANY</t>
  </si>
  <si>
    <t>LUCAS</t>
  </si>
  <si>
    <t>PRN22</t>
  </si>
  <si>
    <t>JANE</t>
  </si>
  <si>
    <t>PRN36</t>
  </si>
  <si>
    <t>PABLO</t>
  </si>
  <si>
    <t>PRN25</t>
  </si>
  <si>
    <t>STEFANY</t>
  </si>
  <si>
    <t>WARLEM</t>
  </si>
  <si>
    <t>MARIA</t>
  </si>
  <si>
    <t>GLEUSA/JOARA</t>
  </si>
  <si>
    <t>ISABEL</t>
  </si>
  <si>
    <t>SOL34</t>
  </si>
  <si>
    <t>JHONATAN/LEO</t>
  </si>
  <si>
    <t>SOL45</t>
  </si>
  <si>
    <t>PON04</t>
  </si>
  <si>
    <t>DALVA</t>
  </si>
  <si>
    <t>JACIRA</t>
  </si>
  <si>
    <t>EDELTON</t>
  </si>
  <si>
    <t>SILVANO</t>
  </si>
  <si>
    <t>PRN58</t>
  </si>
  <si>
    <t>PRN54</t>
  </si>
  <si>
    <t>ADEMIR</t>
  </si>
  <si>
    <t>SOL36</t>
  </si>
  <si>
    <t>CELSO</t>
  </si>
  <si>
    <t>RITA</t>
  </si>
  <si>
    <t xml:space="preserve">GLEUSA </t>
  </si>
  <si>
    <t>STEFANY/LUISA</t>
  </si>
  <si>
    <t>ALEX</t>
  </si>
  <si>
    <t>JONATA</t>
  </si>
  <si>
    <t xml:space="preserve">JHONATA </t>
  </si>
  <si>
    <t>HELITON/ODAIR</t>
  </si>
  <si>
    <t>JOLIRA</t>
  </si>
  <si>
    <t>GLEUSA</t>
  </si>
  <si>
    <t>JOSENILDO</t>
  </si>
  <si>
    <t>LILIAN</t>
  </si>
  <si>
    <t>ISIS</t>
  </si>
  <si>
    <t>AMANDA</t>
  </si>
  <si>
    <t>CLEIDE</t>
  </si>
  <si>
    <t>SOL40</t>
  </si>
  <si>
    <t>GENILSON</t>
  </si>
  <si>
    <t>SOL35</t>
  </si>
  <si>
    <t>VALÉRIA</t>
  </si>
  <si>
    <t>JANAIANE</t>
  </si>
  <si>
    <t>LAV05</t>
  </si>
  <si>
    <t>ADEILDO</t>
  </si>
  <si>
    <t>MARCELO</t>
  </si>
  <si>
    <t>PON11</t>
  </si>
  <si>
    <t>ELIANDRA</t>
  </si>
  <si>
    <t>HEMSAN</t>
  </si>
  <si>
    <t>SOL33</t>
  </si>
  <si>
    <t>JHONATAS</t>
  </si>
  <si>
    <t>PRN42</t>
  </si>
  <si>
    <t>DARLI</t>
  </si>
  <si>
    <t>SOL48</t>
  </si>
  <si>
    <t>RAYNAN</t>
  </si>
  <si>
    <t>PON10</t>
  </si>
  <si>
    <t>VÂNIA</t>
  </si>
  <si>
    <t>SOL44</t>
  </si>
  <si>
    <t>ÂNGELA</t>
  </si>
  <si>
    <t>PON12</t>
  </si>
  <si>
    <t xml:space="preserve">VO10070B </t>
  </si>
  <si>
    <t>HERRISON</t>
  </si>
  <si>
    <t>IGOR</t>
  </si>
  <si>
    <t>FARLEY</t>
  </si>
  <si>
    <t>THAIS</t>
  </si>
  <si>
    <t>MARCOL</t>
  </si>
  <si>
    <t>GUILHERME</t>
  </si>
  <si>
    <t>THAIS/ISIS</t>
  </si>
  <si>
    <t>ROGÉRIO</t>
  </si>
  <si>
    <t>PRN49</t>
  </si>
  <si>
    <t>RYAN</t>
  </si>
  <si>
    <t>ADRIANO</t>
  </si>
  <si>
    <t>VAL</t>
  </si>
  <si>
    <t>SOL02</t>
  </si>
  <si>
    <t>HENRIQUE</t>
  </si>
  <si>
    <t>ELIANDRA / VANIA</t>
  </si>
  <si>
    <t>PRN23</t>
  </si>
  <si>
    <t>FRANCIELE</t>
  </si>
  <si>
    <t>SAMANTA</t>
  </si>
  <si>
    <t>VIKTOR</t>
  </si>
  <si>
    <t>JAQUELINE</t>
  </si>
  <si>
    <t>STEFANY/VANIA</t>
  </si>
  <si>
    <t>MARCOS</t>
  </si>
  <si>
    <t>VALÉRIA/JANETE</t>
  </si>
  <si>
    <t>RAPHAEL</t>
  </si>
  <si>
    <t>ACACIO</t>
  </si>
  <si>
    <t>FAL</t>
  </si>
  <si>
    <t>OZIAS</t>
  </si>
  <si>
    <t>ANA</t>
  </si>
  <si>
    <t>NAMID</t>
  </si>
  <si>
    <t>THAIS/BRUNA</t>
  </si>
  <si>
    <t>BRUNA/THAIS</t>
  </si>
  <si>
    <t>MATEUS</t>
  </si>
  <si>
    <t>PAULO</t>
  </si>
  <si>
    <t>Médio</t>
  </si>
  <si>
    <t>R$/pç</t>
  </si>
  <si>
    <t>Vlr Total</t>
  </si>
  <si>
    <t>Qtde Suc</t>
  </si>
  <si>
    <t>Média Total</t>
  </si>
  <si>
    <t>R$/Kg</t>
  </si>
  <si>
    <t>Descrição</t>
  </si>
  <si>
    <t>Código Protheus</t>
  </si>
  <si>
    <t>Descrição Protheus</t>
  </si>
  <si>
    <t>Un.</t>
  </si>
  <si>
    <t>Tipo</t>
  </si>
  <si>
    <t>Descrição Tipo</t>
  </si>
  <si>
    <t>Grupo</t>
  </si>
  <si>
    <t>Descrição  Grupo</t>
  </si>
  <si>
    <t>Classe Prod.</t>
  </si>
  <si>
    <t>Classe</t>
  </si>
  <si>
    <t>Custo Final Auditado</t>
  </si>
  <si>
    <t>ARV000006</t>
  </si>
  <si>
    <t>E4038272 - DISCO DE SAÍDA</t>
  </si>
  <si>
    <t>FV10006A</t>
  </si>
  <si>
    <t xml:space="preserve">ARV000006-E4038272 - DISCO DE SAIDA                                                                                     </t>
  </si>
  <si>
    <t>700</t>
  </si>
  <si>
    <t>PRODUTO ACABADO</t>
  </si>
  <si>
    <t>508</t>
  </si>
  <si>
    <t>COMPONENTES - FAURECIA FCM</t>
  </si>
  <si>
    <t>(A)cabado</t>
  </si>
  <si>
    <t>ARV000020</t>
  </si>
  <si>
    <t>E4050051 - SCJ SUPORTE CAT ROCAM</t>
  </si>
  <si>
    <t xml:space="preserve">ARV000020-E4050051 - SCJ SUPORTE CAT ROCAM                                                                              </t>
  </si>
  <si>
    <t>ARV000028</t>
  </si>
  <si>
    <t>E4050335 - SEPARADOR A</t>
  </si>
  <si>
    <t>FV10028A</t>
  </si>
  <si>
    <t xml:space="preserve">ARV000028-E4050335 - SEPARADOR A                                                                                        </t>
  </si>
  <si>
    <t>ARV000030</t>
  </si>
  <si>
    <t>E4050336 - SEPARADOR B</t>
  </si>
  <si>
    <t xml:space="preserve">ARV000030-E4050336 - SEPARADOR B                                                                                        </t>
  </si>
  <si>
    <t>ARV000034</t>
  </si>
  <si>
    <t>231.577 - TAMPA</t>
  </si>
  <si>
    <t>FV10034A</t>
  </si>
  <si>
    <t xml:space="preserve">ARV000034-231.577 - TAMPA                                                                                               </t>
  </si>
  <si>
    <t>ARV000035</t>
  </si>
  <si>
    <t>229.712 - TAMPA DE ENTRADA/SAÍDA</t>
  </si>
  <si>
    <t xml:space="preserve">ARV000035-229.712 - TAMPA DE ENTRADA/SAIDA                                                                              </t>
  </si>
  <si>
    <t>ARV000038</t>
  </si>
  <si>
    <t>E4042491 - TAMPA DE ENTRADA</t>
  </si>
  <si>
    <t xml:space="preserve">ARV000038-E4042491 - TAMPA DE ENTRADA                                                                                   </t>
  </si>
  <si>
    <t>ARV000042</t>
  </si>
  <si>
    <t>E4042496 - SEPARADOR A</t>
  </si>
  <si>
    <t xml:space="preserve">ARV000042-E4042496 - SEPARADOR A                                                                                        </t>
  </si>
  <si>
    <t>ARV000043</t>
  </si>
  <si>
    <t>E4042497 - SEPARADOR B</t>
  </si>
  <si>
    <t xml:space="preserve">ARV000043-E4042497 - SEPARADOR B                                                                                        </t>
  </si>
  <si>
    <t>ARV000047</t>
  </si>
  <si>
    <t>E4060882 - FLANGE DE SAÍDA</t>
  </si>
  <si>
    <t>FV10047A</t>
  </si>
  <si>
    <t xml:space="preserve">ARV000047-E4060882 - FLANGE DE SAIDA                                                                                    </t>
  </si>
  <si>
    <t>ARV000048</t>
  </si>
  <si>
    <t>E4060792 - FLANGE DE ENTRADA</t>
  </si>
  <si>
    <t xml:space="preserve">ARV000048-E4060792 - FLANGE DE ENTRADA                                                                                  </t>
  </si>
  <si>
    <t>ARV000050</t>
  </si>
  <si>
    <t>E4073955BR - DISCO</t>
  </si>
  <si>
    <t xml:space="preserve">ARV000050-E4073955BR - DISCO                                                                                            </t>
  </si>
  <si>
    <t>ARV000051</t>
  </si>
  <si>
    <t>E4074193BR - TAMPA</t>
  </si>
  <si>
    <t xml:space="preserve">ARV000051-E4074193BR - TAMPA                                                                                            </t>
  </si>
  <si>
    <t>ARV000056</t>
  </si>
  <si>
    <t>E4079605 - CONE C/ FURO</t>
  </si>
  <si>
    <t xml:space="preserve">ARV000056-E4079605 - CONE C/ FURO                                                                                       </t>
  </si>
  <si>
    <t>ARV000057</t>
  </si>
  <si>
    <t>E4079606 - CONE S/ FURO</t>
  </si>
  <si>
    <t xml:space="preserve">ARV000057-E4079606 - CONE S/ FURO                                                                                       </t>
  </si>
  <si>
    <t>ARV000058</t>
  </si>
  <si>
    <t>E4079624 - CONE EFC SEM FURO</t>
  </si>
  <si>
    <t>FV10058A</t>
  </si>
  <si>
    <t xml:space="preserve">ARV000058-E4079624 - CONE EFC SEM FURO                                                                                  </t>
  </si>
  <si>
    <t>ARV000059</t>
  </si>
  <si>
    <t>E4079625 - CONE EFC COM FURO</t>
  </si>
  <si>
    <t>FV10059A</t>
  </si>
  <si>
    <t xml:space="preserve">ARV000059-E4079625 - CONE EFC COM FURO                                                                                  </t>
  </si>
  <si>
    <t>ARV000060</t>
  </si>
  <si>
    <t>E4079570 - FLANGE</t>
  </si>
  <si>
    <t xml:space="preserve">ARV000060-E4079570 - FLANGE                                                                                             </t>
  </si>
  <si>
    <t>ARV000065</t>
  </si>
  <si>
    <t>1007910XBR - BRACKET</t>
  </si>
  <si>
    <t xml:space="preserve">ARV000065-1007910XBR - BRACKET                                                                                          </t>
  </si>
  <si>
    <t>ARV000070</t>
  </si>
  <si>
    <t>E4067616 - STAMPING UPPER</t>
  </si>
  <si>
    <t>FV10070A</t>
  </si>
  <si>
    <t xml:space="preserve">ARV000070-E4067616 - STAMPING UPPER                                                                                     </t>
  </si>
  <si>
    <t>ARV000071</t>
  </si>
  <si>
    <t>E4067617 - STAMPING BOTTOM</t>
  </si>
  <si>
    <t>FV10071A</t>
  </si>
  <si>
    <t xml:space="preserve">ARV000071-E4067617 - STAMPING BOTTOM                                                                                    </t>
  </si>
  <si>
    <t>ARV000074</t>
  </si>
  <si>
    <t>1007908XBR - CLAMP</t>
  </si>
  <si>
    <t xml:space="preserve">ARV000074-1007908XBR - CLAMP                                                                                            </t>
  </si>
  <si>
    <t>ARV000076</t>
  </si>
  <si>
    <t>1179639XBR - CLAMP</t>
  </si>
  <si>
    <t xml:space="preserve">ARV000076-1245217XBR - CLAMP                                                                                            </t>
  </si>
  <si>
    <t>ARV000077</t>
  </si>
  <si>
    <t>1245217XBR - CLAMP</t>
  </si>
  <si>
    <t xml:space="preserve">ARV000077-1245217XBR - CLAMP                                                                                            </t>
  </si>
  <si>
    <t>ARV000084</t>
  </si>
  <si>
    <t>1534639X - SUPORTE ESQUERDO</t>
  </si>
  <si>
    <t>FV10084A</t>
  </si>
  <si>
    <t xml:space="preserve">ARV000084-1534639X - SUPORTE ESQUERDO                                                                                   </t>
  </si>
  <si>
    <t>ARV000085</t>
  </si>
  <si>
    <t>1534640X - SUPORTE DIREITO</t>
  </si>
  <si>
    <t>FV10085A</t>
  </si>
  <si>
    <t xml:space="preserve">ARV000085-1534640X - SUPORTE DIREITO                                                                                    </t>
  </si>
  <si>
    <t>ARV000086</t>
  </si>
  <si>
    <t>1554125X - SUPORTE REFORÇO</t>
  </si>
  <si>
    <t>FV10086A</t>
  </si>
  <si>
    <t xml:space="preserve">ARV000086-1554125X - SUPORTE REFORCO                                                                                    </t>
  </si>
  <si>
    <t>ARV000087</t>
  </si>
  <si>
    <t>1581875X - SUPORTE</t>
  </si>
  <si>
    <t>FV10087A</t>
  </si>
  <si>
    <t xml:space="preserve">ARV000087-1581875X - SUPORTE                                                                                            </t>
  </si>
  <si>
    <t>ARV000088</t>
  </si>
  <si>
    <t>1012784XBR - INLET / OUTLET BAFFLE</t>
  </si>
  <si>
    <t xml:space="preserve">ARV000088-1012784XBR - INLET / OUTLET BAFFLE                                                                            </t>
  </si>
  <si>
    <t>ARV000089</t>
  </si>
  <si>
    <t xml:space="preserve">1697731X - INTERNAL BAFFLE </t>
  </si>
  <si>
    <t>FV10089A</t>
  </si>
  <si>
    <t xml:space="preserve">ARV000089-1697731X - INTERNAL BAFFLE                                                                                    </t>
  </si>
  <si>
    <t>ARV000090</t>
  </si>
  <si>
    <t xml:space="preserve">1697732X - INTERNAL BAFFLE </t>
  </si>
  <si>
    <t>FV10090A</t>
  </si>
  <si>
    <t xml:space="preserve">ARV000090-1697732X - INTERNAL BAFFLE                                                                                    </t>
  </si>
  <si>
    <t>ARV000091</t>
  </si>
  <si>
    <t xml:space="preserve">1875556X - OUTLET BAFFLE </t>
  </si>
  <si>
    <t>FV10091A</t>
  </si>
  <si>
    <t xml:space="preserve">ARV000091-1875556X - OUTLET BAFFLE                                                                                      </t>
  </si>
  <si>
    <t>ARV000092</t>
  </si>
  <si>
    <t xml:space="preserve">1875555X - INLET BAFFLE </t>
  </si>
  <si>
    <t>FV10092A</t>
  </si>
  <si>
    <t xml:space="preserve">ARV000092-1875555X - INLET BAFFLE                                                                                       </t>
  </si>
  <si>
    <t>ARV000093</t>
  </si>
  <si>
    <t>1658170X - PLATAFORMA PISADORA METÁLICA</t>
  </si>
  <si>
    <t xml:space="preserve">ARV000093-1658170X - PLATAFORMA PISADORA METALICA                                                                       </t>
  </si>
  <si>
    <t>538</t>
  </si>
  <si>
    <t>COMPONENTES -FMM</t>
  </si>
  <si>
    <t>ARV000094</t>
  </si>
  <si>
    <t>1832253X - DAMPER - SOLDADO</t>
  </si>
  <si>
    <t xml:space="preserve">ARV000094-1832253X - DAMPER - SOLDADO                                                                                   </t>
  </si>
  <si>
    <t>ARV000095</t>
  </si>
  <si>
    <t>3110195000 - CONE DE SAIDA</t>
  </si>
  <si>
    <t>FV10095A</t>
  </si>
  <si>
    <t xml:space="preserve">ARV000095-3110195000 - CONE DE SAIDA                                                                                    </t>
  </si>
  <si>
    <t>ARV000099</t>
  </si>
  <si>
    <t xml:space="preserve">E4072320 - DISCO </t>
  </si>
  <si>
    <t xml:space="preserve">ARV000099-E4072320 - DISCO                                                                                              </t>
  </si>
  <si>
    <t>ARV000101</t>
  </si>
  <si>
    <t>E4078050 - MISTURADOR DE UREIA</t>
  </si>
  <si>
    <t>FV10101A</t>
  </si>
  <si>
    <t xml:space="preserve">ARV000101-E4078050 - MISTURADOR DE UREIA                                                                                </t>
  </si>
  <si>
    <t>ARV000108</t>
  </si>
  <si>
    <t>1427159X - PLUGUE DO TUBO RETO</t>
  </si>
  <si>
    <t>FV10108A</t>
  </si>
  <si>
    <t xml:space="preserve">ARV000108-1427159X - PLUGUE DO TUBO RETO                                                                                </t>
  </si>
  <si>
    <t>ARV000111</t>
  </si>
  <si>
    <t>1427079X - TAMPA INTERNA PERFURADA</t>
  </si>
  <si>
    <t xml:space="preserve">ARV000111-1427079X - TAMPA INTERNA PERFURADA                                                                            </t>
  </si>
  <si>
    <t>ARV000113</t>
  </si>
  <si>
    <t>1427094X - TAMPA INTERNA LISA</t>
  </si>
  <si>
    <t xml:space="preserve">ARV000113-1427094X - TAMPA INTERNA LISA                                                                                 </t>
  </si>
  <si>
    <t>ARV000114</t>
  </si>
  <si>
    <t>E4077324 - FLANGE INTERNO</t>
  </si>
  <si>
    <t>FV10114A</t>
  </si>
  <si>
    <t xml:space="preserve">ARV000114-E4077324 - FLANGE INTERNO                                                                                     </t>
  </si>
  <si>
    <t>ARV000115</t>
  </si>
  <si>
    <t>E4077325 - FLANGE EXTERNO</t>
  </si>
  <si>
    <t xml:space="preserve">ARV000115-E4077325 - FLANGE EXTERNO                                                                                     </t>
  </si>
  <si>
    <t>ARV000116</t>
  </si>
  <si>
    <t>E4077327 - FLANGE EXTERNO</t>
  </si>
  <si>
    <t>FV10116A</t>
  </si>
  <si>
    <t xml:space="preserve">ARV000116-E4077327 - FLANGE EXTERNO                                                                                     </t>
  </si>
  <si>
    <t>ARV000117</t>
  </si>
  <si>
    <t>E4077328 - FLANGE INTERNO</t>
  </si>
  <si>
    <t xml:space="preserve">ARV000117-E4077328 - FLANGE INTERNO                                                                                     </t>
  </si>
  <si>
    <t>ARV000120</t>
  </si>
  <si>
    <t>1427096X - TAMPA LISA</t>
  </si>
  <si>
    <t xml:space="preserve">ARV000120-1427096X - TAMPA LISA                                                                                         </t>
  </si>
  <si>
    <t>ARV000123</t>
  </si>
  <si>
    <t>1787446X - TAMPA INTERNA PERFURADA</t>
  </si>
  <si>
    <t xml:space="preserve">ARV000123-1787446X - TAMPA INTERNA PERFURADA                                                                            </t>
  </si>
  <si>
    <t>ARV000124</t>
  </si>
  <si>
    <t>1787273X - TAMPA INTERNA LISA</t>
  </si>
  <si>
    <t xml:space="preserve">ARV000124-1787273X - TAMPA INTERNA LISA                                                                                 </t>
  </si>
  <si>
    <t>ARV000126</t>
  </si>
  <si>
    <t>1795910X - FLANGE BRIDE ECHEPPEMENT</t>
  </si>
  <si>
    <t xml:space="preserve">ARV000126-1795910X - FLANGE BRIDE ECHEPPEMENT                                                                           </t>
  </si>
  <si>
    <t>ARV000127</t>
  </si>
  <si>
    <t>E4077333 - FLANGE INTERNA (4 FUROS)</t>
  </si>
  <si>
    <t xml:space="preserve">ARV000127-E4077333 - FLANGE INTERNA (4 FUROS)                                                                           </t>
  </si>
  <si>
    <t>ARV000128</t>
  </si>
  <si>
    <t>E4077331 - FLANGE INTERNA (2 FUROS)</t>
  </si>
  <si>
    <t xml:space="preserve">ARV000128-E4077331 - FLANGE INTERNA (2 FUROS)                                                                           </t>
  </si>
  <si>
    <t>ARV000130</t>
  </si>
  <si>
    <t>1926729X - OUTLET CONE</t>
  </si>
  <si>
    <t>FV10130A</t>
  </si>
  <si>
    <t xml:space="preserve">ARV000130-1926729X - OUTLET CONE                                                                                        </t>
  </si>
  <si>
    <t>ARV000131</t>
  </si>
  <si>
    <t>2024129X - INLET CONE</t>
  </si>
  <si>
    <t xml:space="preserve">ARV000131-2024129X - INLET CONE                                                                                         </t>
  </si>
  <si>
    <t>ARV000132</t>
  </si>
  <si>
    <t>1311709X -  ASSY OUTLET CONE - SOLDADO</t>
  </si>
  <si>
    <t xml:space="preserve">ARV000132-1311709X - ASSY OUTLET CONE - SOLDADO                                                                         </t>
  </si>
  <si>
    <t>ARV000133</t>
  </si>
  <si>
    <t>1311703XBR - ASSY INLET CONE - SOLDADO</t>
  </si>
  <si>
    <t xml:space="preserve">ARV000133-1311703XBR - ASSY INLET CONE - SOLDADO                                                                        </t>
  </si>
  <si>
    <t>ARV000134</t>
  </si>
  <si>
    <t>1458070X - ASSY CONE - SOLDADO</t>
  </si>
  <si>
    <t xml:space="preserve">ARV000134-1458070X - ASSY CONE - SOLDADO                                                                                </t>
  </si>
  <si>
    <t>ARV000135</t>
  </si>
  <si>
    <t>1458073X - ASSY CONE - SOLDADO</t>
  </si>
  <si>
    <t xml:space="preserve">ARV000135-1458073X - ASSY CONE - SOLDADO                                                                                </t>
  </si>
  <si>
    <t>ARV000136</t>
  </si>
  <si>
    <t>1858394X - ASSY CONE - SOLDADO</t>
  </si>
  <si>
    <t xml:space="preserve">ARV000136-1858394X - ASSY CONE - SOLDADO                                                                                </t>
  </si>
  <si>
    <t>ARV000137</t>
  </si>
  <si>
    <t>1981970X - OUTLET CONE UPPER HALF SHELL</t>
  </si>
  <si>
    <t xml:space="preserve">ARV000137-1981970X - OUTLET CONE UPPER HALF SHELL                                                                       </t>
  </si>
  <si>
    <t>ARV000138</t>
  </si>
  <si>
    <t>1981972X - OUTLET CONE LOWER HALF SHELL</t>
  </si>
  <si>
    <t xml:space="preserve">ARV000138-1981972X - OUTLET CONE LOWER HALF SHELL                                                                       </t>
  </si>
  <si>
    <t>ARV000139</t>
  </si>
  <si>
    <t>1982148X - MANIFOLD UPPER PART HALF SHELL</t>
  </si>
  <si>
    <t>FV10139A</t>
  </si>
  <si>
    <t xml:space="preserve">ARV000139-1982148X - MANIFOLD UPPER PART HALF SHELL                                                                     </t>
  </si>
  <si>
    <t>ARV000140</t>
  </si>
  <si>
    <t>1982150X - MANIFOLD LOWER PART HALF SHELL</t>
  </si>
  <si>
    <t>FV10140A</t>
  </si>
  <si>
    <t xml:space="preserve">ARV000140-1982150X - MANIFOLD LOWER PART HALF SHELL                                                                     </t>
  </si>
  <si>
    <t>ARV000141</t>
  </si>
  <si>
    <t>1989397X - INLET CONE</t>
  </si>
  <si>
    <t>FV10141A</t>
  </si>
  <si>
    <t xml:space="preserve">ARV000141-1989397X - INLET CONE                                                                                         </t>
  </si>
  <si>
    <t>ARV000144</t>
  </si>
  <si>
    <t>1562066X - BRACKET - SOLDADO</t>
  </si>
  <si>
    <t xml:space="preserve">ARV000144-1562066X - BRACKET - SOLDADO                                                                                  </t>
  </si>
  <si>
    <t>ARV000145</t>
  </si>
  <si>
    <t>1311777XBR- BRACKET RIGHT</t>
  </si>
  <si>
    <t xml:space="preserve">ARV000145-1311777XBR- BRACKET RIGHT                                                                                     </t>
  </si>
  <si>
    <t>ARV000146</t>
  </si>
  <si>
    <t>1311718XBR - BRACKET LEFT</t>
  </si>
  <si>
    <t xml:space="preserve">ARV000146-1311718XBR - BRACKET LEFT                                                                                     </t>
  </si>
  <si>
    <t>ARV000147</t>
  </si>
  <si>
    <t>1643865XBR - BRACKET</t>
  </si>
  <si>
    <t xml:space="preserve">ARV000147-1643865XBR - BRACKET                                                                                          </t>
  </si>
  <si>
    <t>ARV000148</t>
  </si>
  <si>
    <t>2029711X - DISCO DE ENTRADA</t>
  </si>
  <si>
    <t xml:space="preserve">ARV000148-2029711X - DISCO DE ENTRADA                                                                                   </t>
  </si>
  <si>
    <t>ARV000149</t>
  </si>
  <si>
    <t>2029712X - DISCO DE SAIDA</t>
  </si>
  <si>
    <t xml:space="preserve">ARV000149-2029712X - DISCO DE SAIDA                                                                                     </t>
  </si>
  <si>
    <t>ARV000150</t>
  </si>
  <si>
    <t>1320191XBR - CONE</t>
  </si>
  <si>
    <t xml:space="preserve">ARV000150-1320191XBR - CONE                                                                                             </t>
  </si>
  <si>
    <t>ARV000151</t>
  </si>
  <si>
    <t>1532281XBR - HALF SHELL A</t>
  </si>
  <si>
    <t xml:space="preserve">ARV000151-1532281XBR - HALF SHELL A                                                                                     </t>
  </si>
  <si>
    <t>ARV000152</t>
  </si>
  <si>
    <t>1532282XBR - HALF SHELL B</t>
  </si>
  <si>
    <t xml:space="preserve">ARV000152-1532282XBR - HALF SHELL B                                                                                     </t>
  </si>
  <si>
    <t>ARV000153</t>
  </si>
  <si>
    <t>3140195100 - INLET OUTLET BAFFLER</t>
  </si>
  <si>
    <t xml:space="preserve">ARV000153-3140195100 - INLET OUTLET BAFFLER                                                                             </t>
  </si>
  <si>
    <t>ARV000156</t>
  </si>
  <si>
    <t>1458073X - ASSY CONE - SOLDADO (EXPORTAÇÃO RUSSIA)</t>
  </si>
  <si>
    <t>FV10156A</t>
  </si>
  <si>
    <t xml:space="preserve">ARV000156-1458073X - ASSY CONE - SOLDADO (EXPORTACAO RUSSIA)                                                            </t>
  </si>
  <si>
    <t>ARV000165</t>
  </si>
  <si>
    <t>306954101X - CONE ASSY - SOLDADO</t>
  </si>
  <si>
    <t xml:space="preserve">ARV000165-306954101X - CONE ASSY - SOLDADO                                                                              </t>
  </si>
  <si>
    <t>ARV000166</t>
  </si>
  <si>
    <t>331165606X - END CAP INLET BAFFLE ASSEMBLY</t>
  </si>
  <si>
    <t>FV10166A</t>
  </si>
  <si>
    <t xml:space="preserve">ARV000166-331165606X - END CAP INLET BAFFLE ASSEMBLY                                                                    </t>
  </si>
  <si>
    <t>537</t>
  </si>
  <si>
    <t>COMPONENTES - FAURECIA - SCANIA</t>
  </si>
  <si>
    <t>ARV000167</t>
  </si>
  <si>
    <t>338968204X - END CAP OUTLET BAFFLE ASSEMBLY</t>
  </si>
  <si>
    <t xml:space="preserve">ARV000167-338968204X - END CAP OUTLET BAFFLE ASSEMBLY                                                                   </t>
  </si>
  <si>
    <t>ARV000168</t>
  </si>
  <si>
    <t>317923204X - JACKET OUTER REAR</t>
  </si>
  <si>
    <t>FV10168A</t>
  </si>
  <si>
    <t xml:space="preserve">ARV000168-317923204X - JACKET OUTER REAR                                                                                </t>
  </si>
  <si>
    <t>ARV000169</t>
  </si>
  <si>
    <t>317923303X - JACKET OUTER UPPER INT</t>
  </si>
  <si>
    <t xml:space="preserve">ARV000169-317923303X - JACKET OUTER UPPER INT                                                                           </t>
  </si>
  <si>
    <t>ARV000171</t>
  </si>
  <si>
    <t>317925105X - JACKET OUTER FRONT WRAPPER</t>
  </si>
  <si>
    <t xml:space="preserve">ARV000171-317925105X - JACKET OUTER FRONT WRAPPER                                                                       </t>
  </si>
  <si>
    <t>ARV000172</t>
  </si>
  <si>
    <t>300942102X - JACKET OUTER UPPER VRT</t>
  </si>
  <si>
    <t>FV10172A</t>
  </si>
  <si>
    <t xml:space="preserve">ARV000172-300942102X - JACKET OUTER UPPER VRT                                                                           </t>
  </si>
  <si>
    <t>ARV000173</t>
  </si>
  <si>
    <t>327351203X - JACKET OUTER LOWER</t>
  </si>
  <si>
    <t>FV10173A</t>
  </si>
  <si>
    <t xml:space="preserve">ARV000173-327351203X - JACKET OUTER LOWER                                                                               </t>
  </si>
  <si>
    <t>ARV000174</t>
  </si>
  <si>
    <t>331982603X - JACKET OUTER LOWER VERTICAL</t>
  </si>
  <si>
    <t>FV10174A</t>
  </si>
  <si>
    <t xml:space="preserve">ARV000174-331982603X - JACKET OUTER LOWER VERTICAL                                                                      </t>
  </si>
  <si>
    <t>ARV000175</t>
  </si>
  <si>
    <t>317923805X - TUBE SCR</t>
  </si>
  <si>
    <t xml:space="preserve">ARV000175-317923805X - TUBE SCR                                                                                         </t>
  </si>
  <si>
    <t>ARV000176</t>
  </si>
  <si>
    <t>1060312X - CUSHION PAN</t>
  </si>
  <si>
    <t xml:space="preserve">ARV000176-1060312X - CUSHION PAN                                                                                        </t>
  </si>
  <si>
    <t>534</t>
  </si>
  <si>
    <t>COMPONENTES - FAURECIA 4 BARRAS</t>
  </si>
  <si>
    <t>ARV000178</t>
  </si>
  <si>
    <t>1060308X - MS2 SIDEMEMBER RH</t>
  </si>
  <si>
    <t xml:space="preserve">ARV000178-1060308X - MS2 SIDEMEMBER RH                                                                                  </t>
  </si>
  <si>
    <t>ARV000179</t>
  </si>
  <si>
    <t>1060309X - MS2 SIDEMEMBER LH</t>
  </si>
  <si>
    <t xml:space="preserve">ARV000179-1060309X - MS2 SIDEMEMBER LH                                                                                  </t>
  </si>
  <si>
    <t>ARV000181</t>
  </si>
  <si>
    <t>373152801X - END PLATE LH - SOLDADO</t>
  </si>
  <si>
    <t>FV10181A</t>
  </si>
  <si>
    <t xml:space="preserve">ARV000181-373152801X - END PLATE LH - SOLDADO                                                                           </t>
  </si>
  <si>
    <t>ARV000182</t>
  </si>
  <si>
    <t>387873301X - OUTLET CONE</t>
  </si>
  <si>
    <t xml:space="preserve">ARV000182-387873301X - OUTLET CONE                                                                                      </t>
  </si>
  <si>
    <t>ARV000183</t>
  </si>
  <si>
    <t>387873201X - INLET CONE</t>
  </si>
  <si>
    <t xml:space="preserve">ARV000183-387873201X - INLET CONE                                                                                       </t>
  </si>
  <si>
    <t>ARV000185</t>
  </si>
  <si>
    <t>371383602X - OUTLET CONE</t>
  </si>
  <si>
    <t xml:space="preserve">ARV000185-371383602X - OUTLET CONE                                                                                      </t>
  </si>
  <si>
    <t>ARV000186</t>
  </si>
  <si>
    <t>2126444X - CONE CPL (SOLDADO)</t>
  </si>
  <si>
    <t>FV10186A</t>
  </si>
  <si>
    <t xml:space="preserve">ARV000186-2126444X - CONE CPL (SOLDADO)                                                                                 </t>
  </si>
  <si>
    <t>ARV000187</t>
  </si>
  <si>
    <t>395182301X - FCM DI ASSEMBLY HEAT SHIELD ASSY</t>
  </si>
  <si>
    <t xml:space="preserve">ARV000187-395182301X - FCM DI ASSEMBLY HEAT SHIELD ASSY                                                                 </t>
  </si>
  <si>
    <t>ARV000188</t>
  </si>
  <si>
    <t>395182401X - FCM DI INSULATION ASSY HEAT SHIELD ASSY</t>
  </si>
  <si>
    <t xml:space="preserve">ARV000188-395182401X - FCM DI INSULATION ASSY HEAT SHIELD ASSY                                                          </t>
  </si>
  <si>
    <t>ARV000189</t>
  </si>
  <si>
    <t>363420002X - HALF SHELL - INLET (INNER-LOWER)</t>
  </si>
  <si>
    <t xml:space="preserve">ARV000189-363420002X - HALF SHELL - INLET (INNER-LOWER)                                                                 </t>
  </si>
  <si>
    <t>ARV000190</t>
  </si>
  <si>
    <t>363419902X - HALF SHELL - INLET (INNER-UPPER)</t>
  </si>
  <si>
    <t xml:space="preserve">ARV000190-363419902X - HALF SHELL - INLET (INNER-UPPER)                                                                 </t>
  </si>
  <si>
    <t>ARV000191</t>
  </si>
  <si>
    <t>395184601X - FCM DI ASSEMBLY HEAT SHIELD ASSY</t>
  </si>
  <si>
    <t xml:space="preserve">ARV000191-395184601X - FCM DI ASSEMBLY HEAT SHIELD ASSY                                                                 </t>
  </si>
  <si>
    <t>ARV000192</t>
  </si>
  <si>
    <t>395184501X - FCM DI ASSEMBLY HEAT SHIELD ASSY</t>
  </si>
  <si>
    <t xml:space="preserve">ARV000192-395184501X - FCM DI ASSEMBLY HEAT SHIELD ASSY                                                                 </t>
  </si>
  <si>
    <t>ARV000193</t>
  </si>
  <si>
    <t>363417102X - CONE OUTLET</t>
  </si>
  <si>
    <t xml:space="preserve">ARV000193-363417102X - CONE OUTLET                                                                                      </t>
  </si>
  <si>
    <t>ARV000194</t>
  </si>
  <si>
    <t>350113806X - HALF SHELL FRONT</t>
  </si>
  <si>
    <t xml:space="preserve">ARV000194-350113806X - HALF SHELL FRONT                                                                                 </t>
  </si>
  <si>
    <t>ARV000195</t>
  </si>
  <si>
    <t>366646905X - HALF SHELL BACK</t>
  </si>
  <si>
    <t xml:space="preserve">ARV000195-366646905X - HALF SHELL BACK                                                                                  </t>
  </si>
  <si>
    <t>ARV000196</t>
  </si>
  <si>
    <t>349792105X - VAPORIZER ASM-EXH PIPE</t>
  </si>
  <si>
    <t xml:space="preserve">ARV000196-349792105X - VAPORIZER ASM-EXH PIPE                                                                           </t>
  </si>
  <si>
    <t>ARV000197</t>
  </si>
  <si>
    <t>350113905X - MIXER SOLDADO</t>
  </si>
  <si>
    <t xml:space="preserve">ARV000197-350113905X - MIXER SOLDADO                                                                                    </t>
  </si>
  <si>
    <t>ARV000198</t>
  </si>
  <si>
    <t>454612 - INLET OUTLET BAFFLER</t>
  </si>
  <si>
    <t xml:space="preserve">ARV000198-454612 - INLET OUTLET BAFFLER                                                                                 </t>
  </si>
  <si>
    <t>ARV000199</t>
  </si>
  <si>
    <t xml:space="preserve">ARV000199-331165606X - END CAP INLET BAFFLE ASSEMBLY                                                                    </t>
  </si>
  <si>
    <t>ARV000201</t>
  </si>
  <si>
    <t xml:space="preserve">ARV000201-338968204X - END CAP OUTLET BAFFLE ASSEMBLY                                                                   </t>
  </si>
  <si>
    <t>ARV000202</t>
  </si>
  <si>
    <t>373152802X - END PLATE LH - SOLDADO</t>
  </si>
  <si>
    <t xml:space="preserve">ARV000202-373152802X - END PLATE LH - SOLDADO                                                                           </t>
  </si>
  <si>
    <t>ARV000203</t>
  </si>
  <si>
    <t>317923205X - JACKET OUTER REAR</t>
  </si>
  <si>
    <t xml:space="preserve">ARV000203-317923205X - JACKET OUTER REAR                                                                                </t>
  </si>
  <si>
    <t>ARV000204</t>
  </si>
  <si>
    <t>317923304X - JACKET OUTER UPPER INT</t>
  </si>
  <si>
    <t xml:space="preserve">ARV000204-317923304X - JACKET OUTER UPPER INT                                                                           </t>
  </si>
  <si>
    <t>ARV000205</t>
  </si>
  <si>
    <t>317925106X - JACKET OUTER FRONT WRAPPER</t>
  </si>
  <si>
    <t xml:space="preserve">ARV000205-317925106X - JACKET OUTER FRONT WRAPPER                                                                       </t>
  </si>
  <si>
    <t>ARV000206</t>
  </si>
  <si>
    <t>300942104X - JACKET OUTER UPPER VRT</t>
  </si>
  <si>
    <t xml:space="preserve">ARV000206-300942104X - JACKET OUTER UPPER VRT                                                                           </t>
  </si>
  <si>
    <t>ARV000207</t>
  </si>
  <si>
    <t>327351205X - JACKET OUTER LOWER</t>
  </si>
  <si>
    <t xml:space="preserve">ARV000207-327351205X - JACKET OUTER LOWER                                                                               </t>
  </si>
  <si>
    <t>ARV000208</t>
  </si>
  <si>
    <t>331982604X - JACKET OUTER LOWER VERTICAL</t>
  </si>
  <si>
    <t xml:space="preserve">ARV000208-331982604X - JACKET OUTER LOWER VERTICAL                                                                      </t>
  </si>
  <si>
    <t>ARV000209</t>
  </si>
  <si>
    <t>434346802X - MANIFOLD UPPER PART HALF SHELL</t>
  </si>
  <si>
    <t>FV10209A</t>
  </si>
  <si>
    <t xml:space="preserve">ARV000209-434346802X - MANIFOLD UPPER PART HALF SHELL                                                                   </t>
  </si>
  <si>
    <t>ARV000210</t>
  </si>
  <si>
    <t>434347002X - MANIFOLD LOWER PART HALF SHELL</t>
  </si>
  <si>
    <t>FV10210A</t>
  </si>
  <si>
    <t xml:space="preserve">ARV000210-434347002X - MANIFOLD LOWER PART HALF SHELL                                                                   </t>
  </si>
  <si>
    <t>ARV000211</t>
  </si>
  <si>
    <t>434347102X - INLET CONE</t>
  </si>
  <si>
    <t xml:space="preserve">ARV000211-434347102X - INLET CONE                                                                                       </t>
  </si>
  <si>
    <t>ARV000212</t>
  </si>
  <si>
    <t>470570501X - HALF SHELL END PLATE INLET</t>
  </si>
  <si>
    <t xml:space="preserve">ARV000212-470570501X - HALF SHELL END PLATE INLET                                                                       </t>
  </si>
  <si>
    <t>ARV000213</t>
  </si>
  <si>
    <t>470571501X - HALF SHELL END PLATE EVAPORATOR</t>
  </si>
  <si>
    <t xml:space="preserve">ARV000213-470571501X - HALF SHELL END PLATE EVAPORATOR                                                                  </t>
  </si>
  <si>
    <t>ARV000214</t>
  </si>
  <si>
    <t>470570901X - PLATE LOWER FRONT</t>
  </si>
  <si>
    <t xml:space="preserve">ARV000214-470570901X - PLATE LOWER FRONT                                                                                </t>
  </si>
  <si>
    <t>ARV000215</t>
  </si>
  <si>
    <t>470571701X - HALF SHELL EVAPORATOR TUBE UPPER</t>
  </si>
  <si>
    <t xml:space="preserve">ARV000215-470571701X - HALF SHELL EVAPORATOR TUBE UPPER                                                                 </t>
  </si>
  <si>
    <t>ARV000216</t>
  </si>
  <si>
    <t>470571601X - HALF SHELL EVAPORATOR TUBE LOWER</t>
  </si>
  <si>
    <t xml:space="preserve">ARV000216-470571601X - HALF SHELL EVAPORATOR TUBE LOWER                                                                 </t>
  </si>
  <si>
    <t>ARV000217</t>
  </si>
  <si>
    <t>1795910XEX INLET FLANGE XBB EXPORTACAO</t>
  </si>
  <si>
    <t xml:space="preserve">ARV000217-1795910XEX INLET FLANGE XBB EXPORTACAO                                                                        </t>
  </si>
  <si>
    <t>ARV000218</t>
  </si>
  <si>
    <t>478553201X - HALF SHELL EVAPORATOR TUBE UPPER</t>
  </si>
  <si>
    <t xml:space="preserve">ARV000218-478553201X - HALF SHELL EVAPORATOR TUBE UPPER                                                                 </t>
  </si>
  <si>
    <t>ARV000219</t>
  </si>
  <si>
    <t>478554601X - HALF SHELL EVAPORATOR TUBE LOWER</t>
  </si>
  <si>
    <t xml:space="preserve">ARV000219-478554601X - HALF SHELL EVAPORATOR TUBE LOWER                                                                 </t>
  </si>
  <si>
    <t>ARV000230</t>
  </si>
  <si>
    <t>488882301X - SUB ASSY MANIFOLD TOP AND BOTTOM SHELL</t>
  </si>
  <si>
    <t xml:space="preserve">ARV000230-488882301X - SUB ASSY MANIFOLD TOP AND BOTTOM SHELL                                                           </t>
  </si>
  <si>
    <t>BOS000001</t>
  </si>
  <si>
    <t xml:space="preserve">0204.802.929 - FRONT SHELL 10" </t>
  </si>
  <si>
    <t xml:space="preserve">BOS000001-0204.802.929 - FRONT SHELL 10POL                                                                              </t>
  </si>
  <si>
    <t>525</t>
  </si>
  <si>
    <t>COMPONENTES - BOSCH</t>
  </si>
  <si>
    <t>BOS000002</t>
  </si>
  <si>
    <t>0204.802.930 - FRONT SHELL 10"</t>
  </si>
  <si>
    <t>BS10002A</t>
  </si>
  <si>
    <t xml:space="preserve">BOS000002-0204.802.930 - FRONT SHELL 10POL                                                                              </t>
  </si>
  <si>
    <t>BOS000003</t>
  </si>
  <si>
    <t>0204.258.787 - FRONT SHELL 10"</t>
  </si>
  <si>
    <t xml:space="preserve">BOS000003-0204.258.787 - FRONT SHELL 10POL                                                                              </t>
  </si>
  <si>
    <t>BOS000004</t>
  </si>
  <si>
    <t>0204.254.504 - REAR SHELL 9"</t>
  </si>
  <si>
    <t>BS10004A</t>
  </si>
  <si>
    <t xml:space="preserve">BOS000004-0204.254.504 - REAR SHELL 9POL                                                                                </t>
  </si>
  <si>
    <t>BOS000005</t>
  </si>
  <si>
    <t>0204.254.502 - REAR SHELL 9"</t>
  </si>
  <si>
    <t>BS10005A</t>
  </si>
  <si>
    <t xml:space="preserve">BOS000005-0204.254.502 - REAR SHELL 9POL                                                                                </t>
  </si>
  <si>
    <t>BOS000006</t>
  </si>
  <si>
    <t>0204.254.570 - DIAFRAGMA 9"</t>
  </si>
  <si>
    <t xml:space="preserve">BOS000006-0204.254.570 - DIAFRAGMA 9POL                                                                                 </t>
  </si>
  <si>
    <t>BOS000007</t>
  </si>
  <si>
    <t>0204.254.571 - DIAFRAGMA 10"</t>
  </si>
  <si>
    <t xml:space="preserve">BOS000007-0204.254.571 - DIAFRAGMA 10POL                                                                                </t>
  </si>
  <si>
    <t>BOS000008</t>
  </si>
  <si>
    <t xml:space="preserve">0204.258.779 - FRONT SHELL 10" </t>
  </si>
  <si>
    <t>BS10008A</t>
  </si>
  <si>
    <t xml:space="preserve">BOS000008-0204.258.779 - FRONT SHELL 10POL                                                                              </t>
  </si>
  <si>
    <t>BOS000009</t>
  </si>
  <si>
    <t>F006.U10.195 - CARCAÇA POLAR GPB</t>
  </si>
  <si>
    <t xml:space="preserve">BOS000009-F006.U10.195 - CARCACA POLAR GPB                                                                              </t>
  </si>
  <si>
    <t>BOS000011</t>
  </si>
  <si>
    <t>0204.819.127 - FRONT SHELL 11" - ACABADO</t>
  </si>
  <si>
    <t>BS10011A</t>
  </si>
  <si>
    <t xml:space="preserve">BOS000011-0204.819.127 - FRONT SHELL 11POL - ACABADO                                                                    </t>
  </si>
  <si>
    <t>BOS000012</t>
  </si>
  <si>
    <t>0204.254.510 - REAR SHELL 11" - ACABADO</t>
  </si>
  <si>
    <t>BS10012A</t>
  </si>
  <si>
    <t xml:space="preserve">BOS000012-0204.254.510 - REAR SHELL 11POL - ACABADO                                                                     </t>
  </si>
  <si>
    <t>BOS000013</t>
  </si>
  <si>
    <t>0204.254.572 - DIAPHRAGM PLATE 11" - ACABADO</t>
  </si>
  <si>
    <t xml:space="preserve">BOS000013-0204.254.572 - DIAPHRAGM PLATE 11POL - ACABADO                                                                </t>
  </si>
  <si>
    <t>BOS000015</t>
  </si>
  <si>
    <t>F006.U20.176 - CARCAÇA POLAR</t>
  </si>
  <si>
    <t xml:space="preserve">BOS000015-F006.U20.176 - CARCACA POLAR                                                                                  </t>
  </si>
  <si>
    <t>BOS000016</t>
  </si>
  <si>
    <t>F006.U20.175 - CARCAÇA POLAR PINTADA</t>
  </si>
  <si>
    <t xml:space="preserve">BOS000016-F006.U20.175 - CARCACA POLAR PINTADA                                                                          </t>
  </si>
  <si>
    <t>BOS000017</t>
  </si>
  <si>
    <t>F006.U10.145 - CARCAÇA POLAR</t>
  </si>
  <si>
    <t xml:space="preserve">BOS000017-F006.U10.145 - CARCACA POLAR                                                                                  </t>
  </si>
  <si>
    <t>BOS000019</t>
  </si>
  <si>
    <t>F006.U20.173 - CARCAÇA POLAR</t>
  </si>
  <si>
    <t xml:space="preserve">BOS000019-F006.U20.173 - CARCACA POLAR                                                                                  </t>
  </si>
  <si>
    <t>BOS000020</t>
  </si>
  <si>
    <t>F006.K10.107 - TAMPA TRASEIRA</t>
  </si>
  <si>
    <t>BS10020A</t>
  </si>
  <si>
    <t xml:space="preserve">BOS000020-F006.K10.107 - TAMPA TRASEIRA                                                                                 </t>
  </si>
  <si>
    <t>BOS000021</t>
  </si>
  <si>
    <t>F006.K10.108 - TAMPA TRASEIRA</t>
  </si>
  <si>
    <t xml:space="preserve">BOS000021-F006.K10.108 - TAMPA TRASEIRA                                                                                 </t>
  </si>
  <si>
    <t>BOS000026</t>
  </si>
  <si>
    <t>F006.U10.091 - CARCAÇA POLAR</t>
  </si>
  <si>
    <t xml:space="preserve">BOS000026-F006.U10.091 - CARCACA POLAR                                                                                  </t>
  </si>
  <si>
    <t>BOS000027</t>
  </si>
  <si>
    <t>F006.U10.142 - CARCAÇA POLAR</t>
  </si>
  <si>
    <t xml:space="preserve">BOS000027-F006.U10.142 - CARCACA POLAR                                                                                  </t>
  </si>
  <si>
    <t>BOS000030</t>
  </si>
  <si>
    <t>F006.U10.167 - CARCAÇA POLAR</t>
  </si>
  <si>
    <t>BS10030A</t>
  </si>
  <si>
    <t xml:space="preserve">BOS000030-F006.U10.167 - CARCACA POLAR                                                                                  </t>
  </si>
  <si>
    <t>BOS000032</t>
  </si>
  <si>
    <t>F006.U10.192 - CARCAÇA POLAR</t>
  </si>
  <si>
    <t>BS10032A</t>
  </si>
  <si>
    <t xml:space="preserve">BOS000032-F006.U10.192 - CARCACA POLAR                                                                                  </t>
  </si>
  <si>
    <t>BOS000034</t>
  </si>
  <si>
    <t>F006.U10.183 - CARCAÇA POLAR</t>
  </si>
  <si>
    <t>BS10034A</t>
  </si>
  <si>
    <t xml:space="preserve">BOS000034-F006.U10.183 - CARCACA POLAR                                                                                  </t>
  </si>
  <si>
    <t>BOS000045</t>
  </si>
  <si>
    <t>F000.AL2.761 - CARCAÇA POLAR</t>
  </si>
  <si>
    <t>BS10045A</t>
  </si>
  <si>
    <t xml:space="preserve">BOS000045-F000.AL2.761 - CARCACA POLAR                                                                                  </t>
  </si>
  <si>
    <t>BOS000052</t>
  </si>
  <si>
    <t>F006.U20.174 - CARCAÇA POLAR - PINTADA</t>
  </si>
  <si>
    <t xml:space="preserve">BOS000052-F006.U20.174 - CARCACA POLAR - PINTADA                                                                        </t>
  </si>
  <si>
    <t>BOS000057</t>
  </si>
  <si>
    <t>F006.U10.189 - CARCAÇA POLAR</t>
  </si>
  <si>
    <t>BS10057A</t>
  </si>
  <si>
    <t xml:space="preserve">BOS000057-F006.U10.189 - CARCACA POLAR                                                                                  </t>
  </si>
  <si>
    <t>BOS000061</t>
  </si>
  <si>
    <t>1600A00N3F - PLACA BASE CONJUNTO MONTADO</t>
  </si>
  <si>
    <t>BS10061A</t>
  </si>
  <si>
    <t xml:space="preserve">BOS000061-1600A00N3F - PLACA BASE CONJUNTO MONTADO                                                                      </t>
  </si>
  <si>
    <t>BOS000062</t>
  </si>
  <si>
    <t>1600A00R38 - CHAVE</t>
  </si>
  <si>
    <t>BS10062A</t>
  </si>
  <si>
    <t xml:space="preserve">BOS000062-1600A00R38 - CHAVE                                                                                            </t>
  </si>
  <si>
    <t>BOS000063</t>
  </si>
  <si>
    <t>F006.G10.020 - TAMPA DE MANCAL</t>
  </si>
  <si>
    <t>BS10063A</t>
  </si>
  <si>
    <t xml:space="preserve">BOS000063-F006.G10.020 - TAMPA DE MANCAL                                                                                </t>
  </si>
  <si>
    <t>BOS000064</t>
  </si>
  <si>
    <t>9541082291 - RESERVATÓRIO</t>
  </si>
  <si>
    <t>BS10064A</t>
  </si>
  <si>
    <t xml:space="preserve">BOS000064-9541082291 - RESERVATORIO                                                                                     </t>
  </si>
  <si>
    <t>BOS000065</t>
  </si>
  <si>
    <t>F006.G10.019 - TAMPA DE MANCAL</t>
  </si>
  <si>
    <t>BS10065A</t>
  </si>
  <si>
    <t xml:space="preserve">BOS000065-F006.G10.019 - TAMPA DE MANCAL                                                                                </t>
  </si>
  <si>
    <t>BOS000067</t>
  </si>
  <si>
    <t>0204.774.250 - REAR SHELL</t>
  </si>
  <si>
    <t xml:space="preserve">BOS000067-0204.774.250 - REAR SHELL                                                                                     </t>
  </si>
  <si>
    <t>BOS000068</t>
  </si>
  <si>
    <t>9541082281 - RESERVATÓRIO</t>
  </si>
  <si>
    <t>BS10068A</t>
  </si>
  <si>
    <t xml:space="preserve">BOS000068-9541082281 - RESERVATORIO                                                                                     </t>
  </si>
  <si>
    <t>BOS000069</t>
  </si>
  <si>
    <t>0204.770.363 - DIAPHRAGM PLATE</t>
  </si>
  <si>
    <t xml:space="preserve">BOS000069-0204.770.363 - DIAPHRAGM PLATE                                                                                </t>
  </si>
  <si>
    <t>BOS000071</t>
  </si>
  <si>
    <t>0204.166.629 - FRONT SHELL 10" L200</t>
  </si>
  <si>
    <t>BS10071A</t>
  </si>
  <si>
    <t xml:space="preserve">BOS000071-0204.166.629 - FRONT SHELL 10POL L200                                                                         </t>
  </si>
  <si>
    <t>310</t>
  </si>
  <si>
    <t>TERCEIRIZADO PA</t>
  </si>
  <si>
    <t>725</t>
  </si>
  <si>
    <t>SERVIÇOS - BOSH</t>
  </si>
  <si>
    <t>BOS000072</t>
  </si>
  <si>
    <t>F006.U20.200 - CARCAÇA WSM3</t>
  </si>
  <si>
    <t xml:space="preserve">BOS000072-F006.U20.200 - CARCACA WSM3                                                                                   </t>
  </si>
  <si>
    <t>BOS000073</t>
  </si>
  <si>
    <t>F006.U20.201 - CARCAÇA WSM3</t>
  </si>
  <si>
    <t xml:space="preserve">BOS000073-F006.U20.201 - CARCACA WSM3                                                                                   </t>
  </si>
  <si>
    <t>BOS000074</t>
  </si>
  <si>
    <t>F000.ZS4.001 - ABRACADEIRA - ZINCADA</t>
  </si>
  <si>
    <t xml:space="preserve">BOS000074-F000.ZS4.001 - ABRACADEIRA - ZINCADA                                                                          </t>
  </si>
  <si>
    <t>BOS000077</t>
  </si>
  <si>
    <t>0204.774.247 - REAR SHELL</t>
  </si>
  <si>
    <t xml:space="preserve">BOS000077-0204.774.247 - REAR SHELL                                                                                     </t>
  </si>
  <si>
    <t>BOS000078</t>
  </si>
  <si>
    <t>0204.806.889 - FRONT SHELL</t>
  </si>
  <si>
    <t xml:space="preserve">BOS000078-0204.806.889 - FRONT SHELL                                                                                    </t>
  </si>
  <si>
    <t>BOS000080</t>
  </si>
  <si>
    <t>0204.838.307 - FRONT SHELL</t>
  </si>
  <si>
    <t>BS10080A</t>
  </si>
  <si>
    <t xml:space="preserve">BOS000080-0204.838.307 - FRONT SHELL                                                                                    </t>
  </si>
  <si>
    <t>BOS000081</t>
  </si>
  <si>
    <t>F000.TE1.74C - CONJUNTO FLANGE KWT - NIQUELADO</t>
  </si>
  <si>
    <t xml:space="preserve">BOS000081-F000.TE1.74C - CONJUNTO FLANGE KWT - NIQUELADO                                                                </t>
  </si>
  <si>
    <t>BOS000085</t>
  </si>
  <si>
    <t>3391036919 - PIVOT PLATE - ZINCADO</t>
  </si>
  <si>
    <t xml:space="preserve">BOS000085-3391036919 - PIVOT PLATE - ZINCADO                                                                            </t>
  </si>
  <si>
    <t>BRO000019</t>
  </si>
  <si>
    <t>924782-100 - POWER WINDOW REGULATOR FRONT (LH) - 924790 - 100</t>
  </si>
  <si>
    <t>BR10019A</t>
  </si>
  <si>
    <t xml:space="preserve">BRO000019-924782-100 - POWER WINDOW REGULATOR FRONT (LH) - 924790 - 100                                                 </t>
  </si>
  <si>
    <t>722</t>
  </si>
  <si>
    <t>SERVIÇOS - BROSE</t>
  </si>
  <si>
    <t>BRO000020</t>
  </si>
  <si>
    <t>924783-100 - POWER WINDOW REGULATOR FRONT (RH) - 924791 - 100</t>
  </si>
  <si>
    <t xml:space="preserve">BRO000020-924783-100 - POWER WINDOW REGULATOR FRONT (RH) - 924791 - 100                                                 </t>
  </si>
  <si>
    <t>BRO000021</t>
  </si>
  <si>
    <t>924784-100 - POWER WINDOW REGULATOR FRONT (LH) - 924792 - 100</t>
  </si>
  <si>
    <t>BR10021A</t>
  </si>
  <si>
    <t xml:space="preserve">BRO000021-924784-100 - POWER WINDOW REGULATOR FRONT (LH) - 924792 - 100                                                 </t>
  </si>
  <si>
    <t>BRO000022</t>
  </si>
  <si>
    <t>924785-100 - POWER WINDOW REGULATOR FRONT (RH) - 924793 - 100</t>
  </si>
  <si>
    <t>BR10022A</t>
  </si>
  <si>
    <t xml:space="preserve">BRO000022-924785-100 - POWER WINDOW REGULATOR FRONT (RH) - 924793 - 100                                                 </t>
  </si>
  <si>
    <t>BRO000023</t>
  </si>
  <si>
    <t>924786-100 - MANUAL WINDOW REGULATOR FRONT (LH) - 924795 - 100</t>
  </si>
  <si>
    <t xml:space="preserve">BRO000023-924786-100 - MANUAL WINDOW REGULATOR FRONT (LH) - 924795 - 100                                                </t>
  </si>
  <si>
    <t>BRO000024</t>
  </si>
  <si>
    <t>924787-100 - MANUAL WINDOW REGULATOR FRONT (RH) - 924796 - 100</t>
  </si>
  <si>
    <t>BR10024A</t>
  </si>
  <si>
    <t xml:space="preserve">BRO000024-924787-100 - MANUAL WINDOW REGULATOR FRONT (RH) - 924796 - 100                                                </t>
  </si>
  <si>
    <t>BRO000025</t>
  </si>
  <si>
    <t>924788-100 - POWER WINDOW REGULATOR FRONT (LH) - 924797 - 100</t>
  </si>
  <si>
    <t>BR10025A</t>
  </si>
  <si>
    <t xml:space="preserve">BRO000025-924788-100 - POWER WINDOW REGULATOR FRONT (LH) - 924797 - 100                                                 </t>
  </si>
  <si>
    <t>BRO000026</t>
  </si>
  <si>
    <t>924789-100 - POWER WINDOW REGULATOR FRONT (RH) - 924798 - 100</t>
  </si>
  <si>
    <t>BR10026A</t>
  </si>
  <si>
    <t xml:space="preserve">BRO000026-924789-100 - POWER WINDOW REGULATOR FRONT (RH) - 924798 - 100                                                 </t>
  </si>
  <si>
    <t>BRO000033</t>
  </si>
  <si>
    <t>939928-102 - GUIDE RAIL WR - LH - B515</t>
  </si>
  <si>
    <t>BR10033A</t>
  </si>
  <si>
    <t xml:space="preserve">BRO000033-939928-102 - GUIDE RAIL WR - LH - B515                                                                        </t>
  </si>
  <si>
    <t>BRO000034</t>
  </si>
  <si>
    <t>939929-102 - GUIDE RAIL WR - RH - B515</t>
  </si>
  <si>
    <t>BR10034A</t>
  </si>
  <si>
    <t xml:space="preserve">BRO000034-939929-102 - GUIDE RAIL WR - RH - B515                                                                        </t>
  </si>
  <si>
    <t>BRO000042</t>
  </si>
  <si>
    <t>939930-104 - GUIDE RAIL WR - LH - B515</t>
  </si>
  <si>
    <t>BR10042A</t>
  </si>
  <si>
    <t xml:space="preserve">BRO000042-939930-104 - GUIDE RAIL WR - LH - B515                                                                        </t>
  </si>
  <si>
    <t>BRO000043</t>
  </si>
  <si>
    <t>939931-104 - GUIDE RAIL WR - RH - B515</t>
  </si>
  <si>
    <t>BR10043A</t>
  </si>
  <si>
    <t xml:space="preserve">BRO000043-939931-104 - GUIDE RAIL WR - RH - B515                                                                        </t>
  </si>
  <si>
    <t>BRO000050</t>
  </si>
  <si>
    <t>929567-100 - SEGMENTO DENTADO - ZINCADO</t>
  </si>
  <si>
    <t xml:space="preserve">BRO000050-929567-100 - SEGMENTO DENTADO - ZINCADO                                                                       </t>
  </si>
  <si>
    <t>BRO000051</t>
  </si>
  <si>
    <t>C80634-101 - LOWER BRACKET ASSY LH</t>
  </si>
  <si>
    <t>BR10051A</t>
  </si>
  <si>
    <t xml:space="preserve">BRO000051-C80634-101 - LOWER BRACKET ASSY LH                                                                            </t>
  </si>
  <si>
    <t>BRO000052</t>
  </si>
  <si>
    <t>C80622-104 - FRONT RH - PINTADO</t>
  </si>
  <si>
    <t>BR10052A</t>
  </si>
  <si>
    <t xml:space="preserve">BRO000052-C80622-104 - FRONT RH - PINTADO                                                                               </t>
  </si>
  <si>
    <t>BRO000053</t>
  </si>
  <si>
    <t>C80623-104 - FRONT LH - PINTADO</t>
  </si>
  <si>
    <t>BR10053A</t>
  </si>
  <si>
    <t xml:space="preserve">BRO000053-C80623-104 - FRONT LH - PINTADO                                                                               </t>
  </si>
  <si>
    <t>BRO000054</t>
  </si>
  <si>
    <t xml:space="preserve">C80624-103 - REAR RH </t>
  </si>
  <si>
    <t>BR10054A</t>
  </si>
  <si>
    <t xml:space="preserve">BRO000054-C80624-103 - REAR RH                                                                                          </t>
  </si>
  <si>
    <t>BRO000055</t>
  </si>
  <si>
    <t xml:space="preserve">C80625-103 - REAR LH </t>
  </si>
  <si>
    <t>BR10055A</t>
  </si>
  <si>
    <t xml:space="preserve">BRO000055-C80625-103 - REAR LH                                                                                          </t>
  </si>
  <si>
    <t>BRO000056</t>
  </si>
  <si>
    <t>972562-100 - CHAPA GUIA - ZINCADO</t>
  </si>
  <si>
    <t>BR10056A</t>
  </si>
  <si>
    <t xml:space="preserve">BRO000056-972562-100 - CHAPA GUIA - ZINCADO                                                                             </t>
  </si>
  <si>
    <t>BRO000061</t>
  </si>
  <si>
    <t>C09089-102 GUIDE RAIL MANUAL POWER FRONT 2D RH</t>
  </si>
  <si>
    <t xml:space="preserve">BRO000061-C09089-102 GUIDE RAIL MANUAL POWER FRONT 2D RH                                                                </t>
  </si>
  <si>
    <t>BRO000062</t>
  </si>
  <si>
    <t>C09088-102 GUIDE RAIL MANUAL POWER FRONT 2D LH</t>
  </si>
  <si>
    <t xml:space="preserve">BRO000062-C09088-102 GUIDE RAIL MANUAL POWER FRONT 2D LH                                                                </t>
  </si>
  <si>
    <t>BRO000063</t>
  </si>
  <si>
    <t>C09091-102 GUIDE RAIL MANUAL POWER FRONT 4D RH</t>
  </si>
  <si>
    <t xml:space="preserve">BRO000063-C09091-102 GUIDE RAIL MANUAL POWER FRONT 4D RH                                                                </t>
  </si>
  <si>
    <t>BRO000064</t>
  </si>
  <si>
    <t>C09090-102 GUIDE RAIL MANUAL POWER FRONT 4D LH</t>
  </si>
  <si>
    <t xml:space="preserve">BRO000064-C09090-102 GUIDE RAIL MANUAL POWER FRONT 4D LH                                                                </t>
  </si>
  <si>
    <t>BRO000065</t>
  </si>
  <si>
    <t>E43260-102 - FRONT RH - ESTAMPADO C/ PARAFUSO</t>
  </si>
  <si>
    <t>BR10065A</t>
  </si>
  <si>
    <t xml:space="preserve">BRO000065-E43260-102 - FRONT RH - ESTAMPADO C/ PARAFUSO                                                                 </t>
  </si>
  <si>
    <t>BRO000066</t>
  </si>
  <si>
    <t>E43261-102 - FRONT LH - ESTAMPADO C/ PARAFUSO</t>
  </si>
  <si>
    <t xml:space="preserve">BRO000066-E43261-102 - FRONT LH - ESTAMPADO C/ PARAFUSO                                                                 </t>
  </si>
  <si>
    <t>BRO000067</t>
  </si>
  <si>
    <t>E43283-102 - REAR RH - ESTAMPADO C/ PARAFUSO</t>
  </si>
  <si>
    <t>BR10067A</t>
  </si>
  <si>
    <t xml:space="preserve">BRO000067-E43283-102 - REAR RH - ESTAMPADO C/ PARAFUSO                                                                  </t>
  </si>
  <si>
    <t>BRO000068</t>
  </si>
  <si>
    <t>E43284-102 - REAR LH - ESTAMPADO C/ PARAFUSO</t>
  </si>
  <si>
    <t>BR10068A</t>
  </si>
  <si>
    <t xml:space="preserve">BRO000068-E43284-102 - REAR LH - ESTAMPADO C/ PARAFUSO                                                                  </t>
  </si>
  <si>
    <t>BRO000072</t>
  </si>
  <si>
    <t>939928-103 - GUIDE RAIL WR - LH - B515 - CRAVADO</t>
  </si>
  <si>
    <t>BR10072A</t>
  </si>
  <si>
    <t xml:space="preserve">BRO000072-939928-103 - GUIDE RAIL WR - LH - B515 - CRAVADO                                                              </t>
  </si>
  <si>
    <t>BRO000073</t>
  </si>
  <si>
    <t>939929-103 - GUIDE RAIL WR - RH - B515 - CRAVADO</t>
  </si>
  <si>
    <t>BR10073A</t>
  </si>
  <si>
    <t xml:space="preserve">BRO000073-939929-103 - GUIDE RAIL WR - RH - B515 - CRAVADO                                                              </t>
  </si>
  <si>
    <t>BRO000074</t>
  </si>
  <si>
    <t>939930-105 - GUIDE RAIL WR - LH - B515 - CRAVADO</t>
  </si>
  <si>
    <t>BR10074A</t>
  </si>
  <si>
    <t xml:space="preserve">BRO000074-939930-105 - GUIDE RAIL WR - LH - B515 - CRAVADO                                                              </t>
  </si>
  <si>
    <t>BRO000075</t>
  </si>
  <si>
    <t>939931-105 - GUIDE RAIL WR - RH - B515 - CRAVADO</t>
  </si>
  <si>
    <t>BR10075A</t>
  </si>
  <si>
    <t xml:space="preserve">BRO000075-939931-105 - GUIDE RAIL WR - RH - B515 - CRAVADO                                                              </t>
  </si>
  <si>
    <t>BRO000076</t>
  </si>
  <si>
    <t>C80622-105 - FRONT RH - CRAVADO</t>
  </si>
  <si>
    <t>BR10076A</t>
  </si>
  <si>
    <t xml:space="preserve">BRO000076-C80622-105 - FRONT RH - CRAVADO                                                                               </t>
  </si>
  <si>
    <t>BRO000077</t>
  </si>
  <si>
    <t>C80623-105 - FRONT LH - CRAVADO</t>
  </si>
  <si>
    <t>BR10077A</t>
  </si>
  <si>
    <t xml:space="preserve">BRO000077-C80623-105 - FRONT LH - CRAVADO                                                                               </t>
  </si>
  <si>
    <t>BRO000078</t>
  </si>
  <si>
    <t>972563-100 - WEDGE FH-S</t>
  </si>
  <si>
    <t>BR10078A</t>
  </si>
  <si>
    <t xml:space="preserve">BRO000078-972563-100 - WEDGE FH-S                                                                                       </t>
  </si>
  <si>
    <t>BRO000079</t>
  </si>
  <si>
    <t>972546-100 - RAIL SLIDER FH-S_-LIS-OUT-ONI</t>
  </si>
  <si>
    <t>BR10079A</t>
  </si>
  <si>
    <t xml:space="preserve">BRO000079-972546-100 - RAIL SLIDER FH-S_-LIS-OUT-ONI                                                                    </t>
  </si>
  <si>
    <t>BRO000080</t>
  </si>
  <si>
    <t>C09093-102 - GUIDE RAIL MANUAL/POWER REAR 4D RH - NF</t>
  </si>
  <si>
    <t xml:space="preserve">BRO000080-C09093-102 - GUIDE RAIL MANUAL/POWER REAR 4D RH - NF                                                          </t>
  </si>
  <si>
    <t>BRO000081</t>
  </si>
  <si>
    <t>C09092-102 - GUIDE RAIL MANUAL/POWER REAR 4D LH - NF</t>
  </si>
  <si>
    <t xml:space="preserve">BRO000081-C09092-102 - GUIDE RAIL MANUAL/POWER REAR 4D LH - NF                                                          </t>
  </si>
  <si>
    <t>BRO000082</t>
  </si>
  <si>
    <t>E43261-102 - BARRA DE GUIA FH-L</t>
  </si>
  <si>
    <t>BR10082A</t>
  </si>
  <si>
    <t xml:space="preserve">BRO000082-E43261-102 - BARRA DE GUIA FH-L                                                                               </t>
  </si>
  <si>
    <t>522</t>
  </si>
  <si>
    <t>COMPONENTES - BROSE</t>
  </si>
  <si>
    <t>BRO000083</t>
  </si>
  <si>
    <t>E43260-102 - BARRA DE GUIA FH-R</t>
  </si>
  <si>
    <t>BR10083A</t>
  </si>
  <si>
    <t xml:space="preserve">BRO000083-E43260-102 - BARRA DE GUIA FH-R                                                                               </t>
  </si>
  <si>
    <t>BRO000084</t>
  </si>
  <si>
    <t>C09092-102 - BARRA DE GUIA FH TS-L</t>
  </si>
  <si>
    <t>BR10084A</t>
  </si>
  <si>
    <t xml:space="preserve">BRO000084-C09092-102 - BARRA DE GUIA FH TS-L                                                                            </t>
  </si>
  <si>
    <t>BRO000086</t>
  </si>
  <si>
    <t>E43284-102 - BARRA DE GUIA FH FH-L -SE- KSP-X6H -N</t>
  </si>
  <si>
    <t>BR10086A</t>
  </si>
  <si>
    <t xml:space="preserve">BRO000086-E43284-102 - BARRA DE GUIA FH FH-L -SE- KSP-X6H -N                                                            </t>
  </si>
  <si>
    <t>BRO000087</t>
  </si>
  <si>
    <t>E43260-103 - FRONT RH - ESTAMPADO C/ PARAFUSO</t>
  </si>
  <si>
    <t xml:space="preserve">BRO000087-E43260-103 - FRONT RH - ESTAMPADO C/ PARAFUSO                                                                 </t>
  </si>
  <si>
    <t>BRO000088</t>
  </si>
  <si>
    <t>E43261-103 - FRONT LH - ESTAMPADO C/ PARAFUSO</t>
  </si>
  <si>
    <t xml:space="preserve">BRO000088-E43261-103 - FRONT LH - ESTAMPADO C/ PARAFUSO                                                                 </t>
  </si>
  <si>
    <t>BRO000089</t>
  </si>
  <si>
    <t>E43283-103 - REAR RH - ESTAMPADO C/ PARAFUSO</t>
  </si>
  <si>
    <t xml:space="preserve">BRO000089-E43283-103 - REAR RH - ESTAMPADO C/ PARAFUSO                                                                  </t>
  </si>
  <si>
    <t>BRO000090</t>
  </si>
  <si>
    <t>E43284-103 - REAR LH - ESTAMPADO C/ PARAFUSO</t>
  </si>
  <si>
    <t xml:space="preserve">BRO000090-E43284-103 - REAR LH - ESTAMPADO C/ PARAFUSO                                                                  </t>
  </si>
  <si>
    <t>CFBK000010</t>
  </si>
  <si>
    <t>21400000 - BRACKET (BLANK LASER)</t>
  </si>
  <si>
    <t>VO10012B1</t>
  </si>
  <si>
    <t xml:space="preserve">CFBK000010-21400000 - BRACKET (BLANK LASER)                                                                             </t>
  </si>
  <si>
    <t>200</t>
  </si>
  <si>
    <t>SEMI-ELABORADO</t>
  </si>
  <si>
    <t>515</t>
  </si>
  <si>
    <t>COMPONENTES - VOLVO</t>
  </si>
  <si>
    <t>(M)anufaturado</t>
  </si>
  <si>
    <t>M</t>
  </si>
  <si>
    <t>CFEL000011</t>
  </si>
  <si>
    <t>1CF-1324 - REFLETOR ESTAMPADO</t>
  </si>
  <si>
    <t>FD10009B</t>
  </si>
  <si>
    <t xml:space="preserve">CFEL000011-1CF-1324 - REFLETOR ESTAMPADO                                                                                </t>
  </si>
  <si>
    <t>505</t>
  </si>
  <si>
    <t>COMPONENTES - FEDERAL MOGUL</t>
  </si>
  <si>
    <t>CFEL000250</t>
  </si>
  <si>
    <t>326038076 - PRESILHA HASTE PRATELEIRA ESTAMPADA</t>
  </si>
  <si>
    <t xml:space="preserve">CFEL000250-326038076 - PRESILHA HASTE PRATELEIRA ESTAMPADA                                                              </t>
  </si>
  <si>
    <t>506</t>
  </si>
  <si>
    <t>COMPONENTES - WHIRLPOOL</t>
  </si>
  <si>
    <t>CFEL000251</t>
  </si>
  <si>
    <t>326038508 - PRESILHA HASTE PRATELEIRA ESTAMPADA</t>
  </si>
  <si>
    <t>WH10064B</t>
  </si>
  <si>
    <t xml:space="preserve">CFEL000251-326038508 - PRESILHA HASTE PRATELEIRA ESTAMPADA                                                              </t>
  </si>
  <si>
    <t>CFEL000253</t>
  </si>
  <si>
    <t>1CF-1326 ENGRENAGEM DO PARAFUSO</t>
  </si>
  <si>
    <t>FD10021B1</t>
  </si>
  <si>
    <t xml:space="preserve">CFEL000253-1CF-1326 ENGRENAGEM DO PARAFUSO                                                                              </t>
  </si>
  <si>
    <t>CFEL000395</t>
  </si>
  <si>
    <t>E4050054 - SUPORTE CAT ROCAM</t>
  </si>
  <si>
    <t>FV10020B</t>
  </si>
  <si>
    <t xml:space="preserve">CFEL000395-E4050054 - SUPORTE CAT ROCAM                                                                                 </t>
  </si>
  <si>
    <t>CFEL000413</t>
  </si>
  <si>
    <t>82090897 - SUPORTE ESTAMPADO</t>
  </si>
  <si>
    <t>TN10011B</t>
  </si>
  <si>
    <t xml:space="preserve">CFEL000413-82090897 - SUPORTE ESTAMPADO                                                                                 </t>
  </si>
  <si>
    <t>713</t>
  </si>
  <si>
    <t>SERVIÇOS - TENNECO</t>
  </si>
  <si>
    <t>CFEL000414</t>
  </si>
  <si>
    <t>82090894 - SUPORTE  ESTAMPADO</t>
  </si>
  <si>
    <t>TN10008B</t>
  </si>
  <si>
    <t xml:space="preserve">CFEL000414-82090894 - SUPORTE ESTAMPADO                                                                                 </t>
  </si>
  <si>
    <t>CFEL000415</t>
  </si>
  <si>
    <t>82090895 - SUPORTE ESTAMPADO</t>
  </si>
  <si>
    <t>TN10009B</t>
  </si>
  <si>
    <t xml:space="preserve">CFEL000415-82090895 - SUPORTE ESTAMPADO                                                                                 </t>
  </si>
  <si>
    <t>CFEL000416</t>
  </si>
  <si>
    <t>82090896 - SUPORTE ESTAMPADO</t>
  </si>
  <si>
    <t>TN10010B</t>
  </si>
  <si>
    <t xml:space="preserve">CFEL000416-82090896 - SUPORTE ESTAMPADO                                                                                 </t>
  </si>
  <si>
    <t>CFEL000417</t>
  </si>
  <si>
    <t>82090898 - SUPORTE ESTAMPADO</t>
  </si>
  <si>
    <t xml:space="preserve">CFEL000417-82090898 - SUPORTE ESTAMPADO                                                                                 </t>
  </si>
  <si>
    <t>CFEL000418</t>
  </si>
  <si>
    <t>82090899 - SUPORTE ESTAMPADO</t>
  </si>
  <si>
    <t xml:space="preserve">CFEL000418-82090899 - SUPORTE ESTAMPADO                                                                                 </t>
  </si>
  <si>
    <t>CFEL000424</t>
  </si>
  <si>
    <t>C050026 - CAPA INTERMEDIARIA</t>
  </si>
  <si>
    <t xml:space="preserve">CFEL000424-C050026 - CAPA INTERMEDIARIA                                                                                 </t>
  </si>
  <si>
    <t>CFEL000425</t>
  </si>
  <si>
    <t>C050028 - CAPA EXTERNA</t>
  </si>
  <si>
    <t xml:space="preserve">CFEL000425-C050028 - CAPA EXTERNA                                                                                       </t>
  </si>
  <si>
    <t>CFEL000437</t>
  </si>
  <si>
    <t>82090916 / 82198419 - ITEM 01 SUPORTE</t>
  </si>
  <si>
    <t>TN10067B1-1</t>
  </si>
  <si>
    <t xml:space="preserve">CFEL000437-82090916 / 82198419 - ITEM 01 SUPORTE                                                                        </t>
  </si>
  <si>
    <t>514</t>
  </si>
  <si>
    <t>COMPONENTES - TENNECO</t>
  </si>
  <si>
    <t>CFEL000438</t>
  </si>
  <si>
    <t>82090916 / 82198419 - ITEM 02 CINTA</t>
  </si>
  <si>
    <t>TN10067B1-2-1</t>
  </si>
  <si>
    <t xml:space="preserve">CFEL000438-82090916 / 82198419 - ITEM 02 CINTA                                                                          </t>
  </si>
  <si>
    <t>CFEL000439</t>
  </si>
  <si>
    <t>82090916 / 82198419 - ITEM 03 REFORÇO</t>
  </si>
  <si>
    <t>TN10067B1-2-2</t>
  </si>
  <si>
    <t xml:space="preserve">CFEL000439-82090916 / 82198419 - ITEM 03 REFORCO                                                                        </t>
  </si>
  <si>
    <t>CFEL000441</t>
  </si>
  <si>
    <t>20491566 - FOOT PLATE ASSY</t>
  </si>
  <si>
    <t xml:space="preserve">CFEL000441-20491566 - FOOT PLATE ASSY                                                                                   </t>
  </si>
  <si>
    <t>CFEL000444</t>
  </si>
  <si>
    <t>20743332 - BRACKET COOLING COIL</t>
  </si>
  <si>
    <t xml:space="preserve">CFEL000444-20743332 - BRACKET COOLING COIL                                                                              </t>
  </si>
  <si>
    <t>CFEL000445</t>
  </si>
  <si>
    <t>20892144 - BRACKET PIPES FRON</t>
  </si>
  <si>
    <t>VO10029B</t>
  </si>
  <si>
    <t xml:space="preserve">CFEL000445-20892144 - BRACKET PIPES FRON                                                                                </t>
  </si>
  <si>
    <t>CFEL000448</t>
  </si>
  <si>
    <t>20789328 - BRACKET</t>
  </si>
  <si>
    <t xml:space="preserve">CFEL000448-20789328 - BRACKET                                                                                           </t>
  </si>
  <si>
    <t>CFEL000451</t>
  </si>
  <si>
    <t>21400000 - BRACKET ESTAMPADO</t>
  </si>
  <si>
    <t>VO10012B</t>
  </si>
  <si>
    <t xml:space="preserve">CFEL000451-21400000 - BRACKET ESTAMPADO                                                                                 </t>
  </si>
  <si>
    <t>CFEL000455</t>
  </si>
  <si>
    <t>20835152 - BRACKET</t>
  </si>
  <si>
    <t>VO10021B</t>
  </si>
  <si>
    <t xml:space="preserve">CFEL000455-20835152 - BRACKET                                                                                           </t>
  </si>
  <si>
    <t>CFEL000458</t>
  </si>
  <si>
    <t>21690447 - BRACKET</t>
  </si>
  <si>
    <t>VO10019B</t>
  </si>
  <si>
    <t xml:space="preserve">CFEL000458-21690447 - BRACKET                                                                                           </t>
  </si>
  <si>
    <t>CFEL000459</t>
  </si>
  <si>
    <t>21695198 - PLATE ASSY</t>
  </si>
  <si>
    <t xml:space="preserve">CFEL000459-21695198 - PLATE ASSY                                                                                        </t>
  </si>
  <si>
    <t>CFEL000460</t>
  </si>
  <si>
    <t>8129087 - CLAMP</t>
  </si>
  <si>
    <t>VO10034B</t>
  </si>
  <si>
    <t xml:space="preserve">CFEL000460-8129087 - CLAMP                                                                                              </t>
  </si>
  <si>
    <t>CFEL000462</t>
  </si>
  <si>
    <t>8150348 - SPACER</t>
  </si>
  <si>
    <t xml:space="preserve">CFEL000462-8150348 - SPACER                                                                                             </t>
  </si>
  <si>
    <t>CFEL000464</t>
  </si>
  <si>
    <t>8121107 - BRACKET</t>
  </si>
  <si>
    <t>VO10025B</t>
  </si>
  <si>
    <t xml:space="preserve">CFEL000464-8121107 - BRACKET                                                                                            </t>
  </si>
  <si>
    <t>CFEL000465</t>
  </si>
  <si>
    <t>C330006 - CONCHA</t>
  </si>
  <si>
    <t>TN10037B</t>
  </si>
  <si>
    <t xml:space="preserve">CFEL000465-C330006 - CONCHA                                                                                             </t>
  </si>
  <si>
    <t>CFEL000466</t>
  </si>
  <si>
    <t>C330007 - CONCHA</t>
  </si>
  <si>
    <t>TN10037C</t>
  </si>
  <si>
    <t xml:space="preserve">CFEL000466-C330007 - CONCHA                                                                                             </t>
  </si>
  <si>
    <t>CFEL000467</t>
  </si>
  <si>
    <t>C050030 - CAPA EXTERNA</t>
  </si>
  <si>
    <t>TN10045B</t>
  </si>
  <si>
    <t xml:space="preserve">CFEL000467-C050030 - CAPA EXTERNA                                                                                       </t>
  </si>
  <si>
    <t>CFEL000468</t>
  </si>
  <si>
    <t>C050029 - CAPA INTERNA</t>
  </si>
  <si>
    <t>TN10045C</t>
  </si>
  <si>
    <t xml:space="preserve">CFEL000468-C050029 - CAPA INTERNA                                                                                       </t>
  </si>
  <si>
    <t>CFEL000474</t>
  </si>
  <si>
    <t>1007908XBR - BELLY BAND</t>
  </si>
  <si>
    <t>FV10074B</t>
  </si>
  <si>
    <t xml:space="preserve">CFEL000474-1007908XBR - BELLY BAND                                                                                      </t>
  </si>
  <si>
    <t>CFEL000475</t>
  </si>
  <si>
    <t>1007908XBR - BRACKET</t>
  </si>
  <si>
    <t>FV10074C</t>
  </si>
  <si>
    <t xml:space="preserve">CFEL000475-1007908XBR - BRACKET                                                                                         </t>
  </si>
  <si>
    <t>CFEL000476</t>
  </si>
  <si>
    <t>FV10065B</t>
  </si>
  <si>
    <t xml:space="preserve">CFEL000476-1007910XBR - BRACKET                                                                                         </t>
  </si>
  <si>
    <t>CFEL000482</t>
  </si>
  <si>
    <t>BELT - 1179639XBR / 1245217XBR</t>
  </si>
  <si>
    <t>FV10077B</t>
  </si>
  <si>
    <t xml:space="preserve">CFEL000482-BELT - 1179639XBR / 1245217XBR                                                                               </t>
  </si>
  <si>
    <t>CFEL000483</t>
  </si>
  <si>
    <t>1245217XBR - BRACKET</t>
  </si>
  <si>
    <t>FV10077C</t>
  </si>
  <si>
    <t xml:space="preserve">CFEL000483-1245217XBR - BRACKET                                                                                         </t>
  </si>
  <si>
    <t>CFEL000494</t>
  </si>
  <si>
    <t>20.5600-0040 CARCAÇA VÁCUO P/20.5600-0040.2-94/20.5600-0042.2-94/20.5600-0071.2-94/20.5600-0087.293</t>
  </si>
  <si>
    <t xml:space="preserve">CFEL000494-20.5600-0040 CARCACA VACUO P/20.5600-0040.2-94/20.5600-0042.2-94/20.5600-0071.2-94/20.5600-0087.293          </t>
  </si>
  <si>
    <t>518</t>
  </si>
  <si>
    <t>COMPONENTES - CONTINENTAL</t>
  </si>
  <si>
    <t>CFEL000495</t>
  </si>
  <si>
    <t>20.5600-0029.1 - CARCAÇA P/ 20.5600-0029.2</t>
  </si>
  <si>
    <t>CT10013B</t>
  </si>
  <si>
    <t xml:space="preserve">CFEL000495-20.5600-0029.1 - CARCACA P/ 20.5600-0029.2                                                                   </t>
  </si>
  <si>
    <t>CFEL000496</t>
  </si>
  <si>
    <t>20.5600-6107.1 - ARRUELA P/ 20.5600-0029.2/ 41.2/ 57.2/ 70.2/ 79.2</t>
  </si>
  <si>
    <t>CT10013C</t>
  </si>
  <si>
    <t xml:space="preserve">CFEL000496-20.5600-6107.1 - ARRUELA P/ 20.5600-0029.2/ 41.2/ 57.2/ 70.2/ 79.2                                           </t>
  </si>
  <si>
    <t>CFEL000499</t>
  </si>
  <si>
    <t>20.5600-0070.1 - CARCAÇA P/ 20.5600-0070.2</t>
  </si>
  <si>
    <t>CT10016B</t>
  </si>
  <si>
    <t xml:space="preserve">CFEL000499-20.5600-0070.1 - CARCACA P/ 20.5600-0070.2                                                                   </t>
  </si>
  <si>
    <t>CFEL000500</t>
  </si>
  <si>
    <t>20.5600-0079.1 - CARCAÇA P/ 20.5600-0079.2</t>
  </si>
  <si>
    <t>CT10017B</t>
  </si>
  <si>
    <t xml:space="preserve">CFEL000500-20.5600-0079.1 - CARCACA P/ 20.5600-0079.2                                                                   </t>
  </si>
  <si>
    <t>CFEL000501</t>
  </si>
  <si>
    <t>20.5600-0084.1 - CARCAÇA P/ 20.5600-0084.2</t>
  </si>
  <si>
    <t xml:space="preserve">CFEL000501-20.5600-0084.1 - CARCACA P/ 20.5600-0084.2                                                                   </t>
  </si>
  <si>
    <t>CFEL000502</t>
  </si>
  <si>
    <t>20.5600-6209.1 - ARRUELA P/ 20.5600-0084.2</t>
  </si>
  <si>
    <t xml:space="preserve">CFEL000502-20.5600-6209.1 - ARRUELA P/ 20.5600-0084.2                                                                   </t>
  </si>
  <si>
    <t>CFEL000503</t>
  </si>
  <si>
    <t>82142647 - BRACKET CENTER</t>
  </si>
  <si>
    <t xml:space="preserve">CFEL000503-82142647 - BRACKET CENTER                                                                                    </t>
  </si>
  <si>
    <t>CFEL000518</t>
  </si>
  <si>
    <t>W10368869 / W10368915 - COMPLEMENTO LATERAL EXT. FS DIR. ESTAMPADO</t>
  </si>
  <si>
    <t>WH10277B</t>
  </si>
  <si>
    <t xml:space="preserve">CFEL000518-W10368869 / W10368915 - COMPLEMENTO LATERAL EXT. FS DIR. ESTAMPADO                                           </t>
  </si>
  <si>
    <t>706</t>
  </si>
  <si>
    <t>SERVIÇOS - WHIRLPOOL</t>
  </si>
  <si>
    <t>CFEL000519</t>
  </si>
  <si>
    <t>W10368918 - COMPLEMENTO LATERAL EXT. SI DIR. ESTAMPADO</t>
  </si>
  <si>
    <t>WH10278B</t>
  </si>
  <si>
    <t xml:space="preserve">CFEL000519-W10368918 - COMPLEMENTO LATERAL EXT. SI DIR. ESTAMPADO                                                       </t>
  </si>
  <si>
    <t>CFEL000520</t>
  </si>
  <si>
    <t>W10368887 / W10368916 - COMPLEMENTO LATERAL EXT. FS ESQ. ESTAMPADO</t>
  </si>
  <si>
    <t>WH10281B</t>
  </si>
  <si>
    <t xml:space="preserve">CFEL000520-W10368887 / W10368916 - COMPLEMENTO LATERAL EXT. FS ESQ. ESTAMPADO                                           </t>
  </si>
  <si>
    <t>CFEL000521</t>
  </si>
  <si>
    <t>W10368919 - COMPLEMENTO LATERAL EXT. SI ESQ. ESTAMPADO</t>
  </si>
  <si>
    <t>WH10284B</t>
  </si>
  <si>
    <t xml:space="preserve">CFEL000521-W10368919 - COMPLEMENTO LATERAL EXT. SI ESQ. ESTAMPADO                                                       </t>
  </si>
  <si>
    <t>CFEL000558</t>
  </si>
  <si>
    <t>22085953 - CLAMP</t>
  </si>
  <si>
    <t>VO10044B</t>
  </si>
  <si>
    <t xml:space="preserve">CFEL000558-22085953 - CLAMP                                                                                             </t>
  </si>
  <si>
    <t>CFEL000561</t>
  </si>
  <si>
    <t>W10643685 - SUPORTE QUEIMADOR FORNO P/ W10628774/789/W10657542/W10665146/W11402971 - ESTAMPADO</t>
  </si>
  <si>
    <t xml:space="preserve">CFEL000561-W10643685 - SUPORTE QUEIMADOR FORNO P/ W10628774/789/W10657542/W10665146/W11402971 - ESTAMPADO               </t>
  </si>
  <si>
    <t>CFEL000564</t>
  </si>
  <si>
    <t>W10526469 - CANTONEIRA TRASEIRA - ESTAMPADO</t>
  </si>
  <si>
    <t xml:space="preserve">CFEL000564-W10526469 - CANTONEIRA TRASEIRA - ESTAMPADO                                                                  </t>
  </si>
  <si>
    <t>CFEL000582</t>
  </si>
  <si>
    <t>W10161559 - FRENTE 20 ESTAMPADA</t>
  </si>
  <si>
    <t>WH10306C</t>
  </si>
  <si>
    <t xml:space="preserve">CFEL000582-W10161559 - FRENTE 20 ESTAMPADA                                                                              </t>
  </si>
  <si>
    <t>CFEL000583</t>
  </si>
  <si>
    <t>82835067 - BRACKET, WATER RESERVOIR - ESTAMPADO</t>
  </si>
  <si>
    <t xml:space="preserve">CFEL000583-82835067 - BRACKET, WATER RESERVOIR - ESTAMPADO                                                              </t>
  </si>
  <si>
    <t>CFEL000584</t>
  </si>
  <si>
    <t>82280296 - CENTER PLATE - ESTAMPADO</t>
  </si>
  <si>
    <t>VO10046B</t>
  </si>
  <si>
    <t xml:space="preserve">CFEL000584-82280296 - CENTER PLATE - ESTAMPADO                                                                          </t>
  </si>
  <si>
    <t>CFEL000585</t>
  </si>
  <si>
    <t>84089115 - BRACKET REINFORCEMENT - ESTAMPADO</t>
  </si>
  <si>
    <t>VO10048B</t>
  </si>
  <si>
    <t xml:space="preserve">CFEL000585-84089115 - BRACKET REINFORCEMENT - ESTAMPADO                                                                 </t>
  </si>
  <si>
    <t>CFEL000586</t>
  </si>
  <si>
    <t>0204.802.929 - FRONT SHELL 10" ESTAMPADO</t>
  </si>
  <si>
    <t>BS10001B</t>
  </si>
  <si>
    <t xml:space="preserve">CFEL000586-0204.802.929 - FRONT SHELL 10POL ESTAMPADO                                                                   </t>
  </si>
  <si>
    <t>CFEL000587</t>
  </si>
  <si>
    <t>0204.802.930 - FRONT SHELL 10" ESTAMPADO</t>
  </si>
  <si>
    <t>BS10002B</t>
  </si>
  <si>
    <t xml:space="preserve">CFEL000587-0204.802.930 - FRONT SHELL 10POL ESTAMPADO                                                                   </t>
  </si>
  <si>
    <t>CFEL000588</t>
  </si>
  <si>
    <t>0204.258.787 - FRONT SHELL 10" ESTAMPADO</t>
  </si>
  <si>
    <t>BS10003B</t>
  </si>
  <si>
    <t xml:space="preserve">CFEL000588-0204.258.787 - FRONT SHELL 10POL ESTAMPADO                                                                   </t>
  </si>
  <si>
    <t>CFEL000589</t>
  </si>
  <si>
    <t>0204.254.504 - REAR SHELL 9" ESTAMPADO</t>
  </si>
  <si>
    <t>BS10004B</t>
  </si>
  <si>
    <t xml:space="preserve">CFEL000589-0204.254.504 - REAR SHELL 9POL ESTAMPADO                                                                     </t>
  </si>
  <si>
    <t>CFEL000590</t>
  </si>
  <si>
    <t>0204.254.502 - REAR SHELL 9" ESTAMPADO</t>
  </si>
  <si>
    <t>BS10005B</t>
  </si>
  <si>
    <t xml:space="preserve">CFEL000590-0204.254.502 - REAR SHELL 9POL ESTAMPADO                                                                     </t>
  </si>
  <si>
    <t>CFEL000592</t>
  </si>
  <si>
    <t>0204.258.779 - FRONT SHELL 10" ESTAMPADO</t>
  </si>
  <si>
    <t>BS10008B</t>
  </si>
  <si>
    <t xml:space="preserve">CFEL000592-0204.258.779 - FRONT SHELL 10POL ESTAMPADO                                                                   </t>
  </si>
  <si>
    <t>CFEL000593</t>
  </si>
  <si>
    <t>CARCAÇA POLAR GPB - ESTAMPADO P/ F006.U10.195</t>
  </si>
  <si>
    <t xml:space="preserve">CFEL000593-CARCACA POLAR GPB - ESTAMPADO P/ F006.U10.195                                                                </t>
  </si>
  <si>
    <t>CFEL000594</t>
  </si>
  <si>
    <t>SUPORTE CARCAÇA GPB P/ F006.U10.195</t>
  </si>
  <si>
    <t xml:space="preserve">CFEL000594-SUPORTE CARCACA GPB P/ F006.U10.195                                                                          </t>
  </si>
  <si>
    <t>CFEL000596</t>
  </si>
  <si>
    <t>0204.819.127 - FRONT SHELL 11" - ESTAMPADO</t>
  </si>
  <si>
    <t>BS10011B</t>
  </si>
  <si>
    <t xml:space="preserve">CFEL000596-0204.819.127 - FRONT SHELL 11POL - ESTAMPADO                                                                 </t>
  </si>
  <si>
    <t>CFEL000597</t>
  </si>
  <si>
    <t>0204.254.510 - REAR SHELL 11" - ESTAMPADO</t>
  </si>
  <si>
    <t>BS10012B</t>
  </si>
  <si>
    <t xml:space="preserve">CFEL000597-0204.254.510 - REAR SHELL 11POL - ESTAMPADO                                                                  </t>
  </si>
  <si>
    <t>CFEL000598</t>
  </si>
  <si>
    <t>1554125X - SUPORTE REFORÇO - ESTAMPADO</t>
  </si>
  <si>
    <t>FV10086B</t>
  </si>
  <si>
    <t xml:space="preserve">CFEL000598-1554125X - SUPORTE REFORCO - ESTAMPADO                                                                       </t>
  </si>
  <si>
    <t>CFEL000602</t>
  </si>
  <si>
    <t>20728193 - STABILIZER BAR - ESTAMPADO</t>
  </si>
  <si>
    <t>VO10051B1</t>
  </si>
  <si>
    <t xml:space="preserve">CFEL000602-20728193 - STABILIZER BAR - ESTAMPADO                                                                        </t>
  </si>
  <si>
    <t>CFEL000603</t>
  </si>
  <si>
    <t>21563761 - STABILIZER BAR - ESTAMPADO</t>
  </si>
  <si>
    <t xml:space="preserve">CFEL000603-21563761 - STABILIZER BAR - ESTAMPADO                                                                        </t>
  </si>
  <si>
    <t>CFEL000604</t>
  </si>
  <si>
    <t>21563764 - STABILIZER BAR - ESTAMPADO</t>
  </si>
  <si>
    <t xml:space="preserve">CFEL000604-21563764 - STABILIZER BAR - ESTAMPADO                                                                        </t>
  </si>
  <si>
    <t>CFEL000605</t>
  </si>
  <si>
    <t>DAMPER - 1832255X - PEÇA 1 - 4,0 X 53,0 X 29,1 MM P/ 1832253X</t>
  </si>
  <si>
    <t>FV10094B</t>
  </si>
  <si>
    <t xml:space="preserve">CFEL000605-DAMPER - 1832255X - PECA 1 - 4,0 X 53,0 X 29,1 MM P/ 1832253X                                                </t>
  </si>
  <si>
    <t>CFEL000606</t>
  </si>
  <si>
    <t>DAMPER - 1832256X - PEÇA 2 - 4,0 X 34,55 X 28,7 MM P/ 1832253X</t>
  </si>
  <si>
    <t>FV10094C</t>
  </si>
  <si>
    <t xml:space="preserve">CFEL000606-DAMPER - 1832256X - PECA 2 - 4,0 X 34,55 X 28,7 MM P/ 1832253X                                               </t>
  </si>
  <si>
    <t>CFEL000607</t>
  </si>
  <si>
    <t>DAMPER - 1908528X - PEÇA 3 - 4,0 X 34,55 X 19,2 MM P/ 1832253X</t>
  </si>
  <si>
    <t>FV10094D</t>
  </si>
  <si>
    <t xml:space="preserve">CFEL000607-DAMPER - 1908528X - PECA 3 - 4,0 X 34,55 X 19,2 MM P/ 1832253X                                               </t>
  </si>
  <si>
    <t>CFEL000608</t>
  </si>
  <si>
    <t>DAMPER - 1908529X - PEÇA 4 - 4,0 X 21,55 X 19,9 MM P/ 1832253X</t>
  </si>
  <si>
    <t>FV10094E</t>
  </si>
  <si>
    <t xml:space="preserve">CFEL000608-DAMPER - 1908529X - PECA 4 - 4,0 X 21,55 X 19,9 MM P/ 1832253X                                               </t>
  </si>
  <si>
    <t>CFEL000609</t>
  </si>
  <si>
    <t>20728194 - STABILIZER BAR - ESTAMPADO</t>
  </si>
  <si>
    <t>VO10052B1</t>
  </si>
  <si>
    <t xml:space="preserve">CFEL000609-20728194 - STABILIZER BAR - ESTAMPADO                                                                        </t>
  </si>
  <si>
    <t>CFEL000616</t>
  </si>
  <si>
    <t>W10686078 - DEFLETOR - ESTAMPADO</t>
  </si>
  <si>
    <t xml:space="preserve">CFEL000616-W10686078 - DEFLETOR - ESTAMPADO                                                                             </t>
  </si>
  <si>
    <t>CFEL000618</t>
  </si>
  <si>
    <t>9391.083.209 - TAMPA S/ ZINCO P/ F006.U20.176 / .173</t>
  </si>
  <si>
    <t>BS10015C1</t>
  </si>
  <si>
    <t xml:space="preserve">CFEL000618-9391.083.209 - TAMPA S/ ZINCO P/ F006.U20.176 / .173                                                         </t>
  </si>
  <si>
    <t>CFEL000620</t>
  </si>
  <si>
    <t>9131.451.822 - PLATINA EXTERNA P/ F006.U10.145</t>
  </si>
  <si>
    <t xml:space="preserve">CFEL000620-9131.451.822 - PLATINA EXTERNA P/ F006.U10.145                                                               </t>
  </si>
  <si>
    <t>CFEL000621</t>
  </si>
  <si>
    <t>9131.451.823 - CARCAÇA INTERNA P/ F006.U10.145</t>
  </si>
  <si>
    <t xml:space="preserve">CFEL000621-9131.451.823 - CARCACA INTERNA P/ F006.U10.145                                                               </t>
  </si>
  <si>
    <t>CFEL000624</t>
  </si>
  <si>
    <t>BS10020B</t>
  </si>
  <si>
    <t xml:space="preserve">CFEL000624-F006.K10.107 - TAMPA TRASEIRA                                                                                </t>
  </si>
  <si>
    <t>CFEL000625</t>
  </si>
  <si>
    <t>BS10021B</t>
  </si>
  <si>
    <t xml:space="preserve">CFEL000625-F006.K10.108 - TAMPA TRASEIRA                                                                                </t>
  </si>
  <si>
    <t>CFEL000626</t>
  </si>
  <si>
    <t>ESTAMPAGEM DA PEÇA 1 P/ E4078050</t>
  </si>
  <si>
    <t xml:space="preserve">CFEL000626-ESTAMPAGEM DA PECA 1 P/ E4078050                                                                             </t>
  </si>
  <si>
    <t>CFEL000627</t>
  </si>
  <si>
    <t>ESTAMPAGEM DA PEÇA 2 P/ E4078050</t>
  </si>
  <si>
    <t xml:space="preserve">CFEL000627-ESTAMPAGEM DA PECA 2 P/ E4078050                                                                             </t>
  </si>
  <si>
    <t>CFEL000628</t>
  </si>
  <si>
    <t>ESTAMPAGEM DA PEÇA 3 P/ E4078050</t>
  </si>
  <si>
    <t xml:space="preserve">CFEL000628-ESTAMPAGEM DA PECA 3 P/ E4078050                                                                             </t>
  </si>
  <si>
    <t>CFEL000629</t>
  </si>
  <si>
    <t>ESTAMPAGEM DA PEÇA 4 P/ E4078050</t>
  </si>
  <si>
    <t xml:space="preserve">CFEL000629-ESTAMPAGEM DA PECA 4 P/ E4078050                                                                             </t>
  </si>
  <si>
    <t>CFEL000630</t>
  </si>
  <si>
    <t>ESTAMPAGEM DA PEÇA 5 P/ E4078050</t>
  </si>
  <si>
    <t xml:space="preserve">CFEL000630-ESTAMPAGEM DA PECA 5 P/ E4078050                                                                             </t>
  </si>
  <si>
    <t>CFEL000631</t>
  </si>
  <si>
    <t>ESTAMPAGEM DA PEÇA 6 P/ E4078050</t>
  </si>
  <si>
    <t xml:space="preserve">CFEL000631-ESTAMPAGEM DA PECA 6 P/ E4078050                                                                             </t>
  </si>
  <si>
    <t>CFEL000632</t>
  </si>
  <si>
    <t>ESTAMPAGEM DA PEÇA 7 P/ E4078050</t>
  </si>
  <si>
    <t xml:space="preserve">CFEL000632-ESTAMPAGEM DA PECA 7 P/ E4078050                                                                             </t>
  </si>
  <si>
    <t>CFEL000634</t>
  </si>
  <si>
    <t>1427079X - TAMPA INTERNA PERFURADA - ESTAMPADO</t>
  </si>
  <si>
    <t>FV10111B1</t>
  </si>
  <si>
    <t xml:space="preserve">CFEL000634-1427079X - TAMPA INTERNA PERFURADA - ESTAMPADO                                                               </t>
  </si>
  <si>
    <t>CFEL000635</t>
  </si>
  <si>
    <t>F000.TE1.99U - FLANGE</t>
  </si>
  <si>
    <t>BS10081B1-1-1</t>
  </si>
  <si>
    <t xml:space="preserve">CFEL000635-F000.TE1.99U - FLANGE                                                                                        </t>
  </si>
  <si>
    <t>CFEL000636</t>
  </si>
  <si>
    <t>F000.TE1.82E - BATOQUE</t>
  </si>
  <si>
    <t>BS10081B1-1-2</t>
  </si>
  <si>
    <t xml:space="preserve">CFEL000636-F000.TE1.82E - BATOQUE                                                                                       </t>
  </si>
  <si>
    <t>CFEL000637</t>
  </si>
  <si>
    <t>F000.TG1.97T - HASTE</t>
  </si>
  <si>
    <t>BS10081B1-1-3-1</t>
  </si>
  <si>
    <t xml:space="preserve">CFEL000637-F000.TG1.97T - HASTE                                                                                         </t>
  </si>
  <si>
    <t>CFEL000638</t>
  </si>
  <si>
    <t>F000.TE1.97U - ANEL METALICO</t>
  </si>
  <si>
    <t>BS10081B1-1-3-2</t>
  </si>
  <si>
    <t xml:space="preserve">CFEL000638-F000.TE1.97U - ANEL METALICO                                                                                 </t>
  </si>
  <si>
    <t>CFEL000639</t>
  </si>
  <si>
    <t>1787446X - TAMPA INTERNA PERFURADA - ESTAMPADO</t>
  </si>
  <si>
    <t>FV10123C</t>
  </si>
  <si>
    <t xml:space="preserve">CFEL000639-1787446X - TAMPA INTERNA PERFURADA - ESTAMPADO                                                               </t>
  </si>
  <si>
    <t>CFEL000640</t>
  </si>
  <si>
    <t>E4077324 - FLANGE INTERNO - ESTAMPADO</t>
  </si>
  <si>
    <t>FV10114B1</t>
  </si>
  <si>
    <t xml:space="preserve">CFEL000640-E4077324 - FLANGE INTERNO - ESTAMPADO                                                                        </t>
  </si>
  <si>
    <t>CFEL000643</t>
  </si>
  <si>
    <t>9132.451.030 - PLATINA P/ F006.U10.147 / 167</t>
  </si>
  <si>
    <t>BS10030B</t>
  </si>
  <si>
    <t xml:space="preserve">CFEL000643-9132.451.030 - PLATINA P/ F006.U10.147 / 167                                                                 </t>
  </si>
  <si>
    <t>CFEL000644</t>
  </si>
  <si>
    <t>F006.S10.082 - CANTONEIRA ESTAMPADA P/ F006.U10.171/ .167 / .175 / .176 / .170</t>
  </si>
  <si>
    <t>BS10030C1</t>
  </si>
  <si>
    <t xml:space="preserve">CFEL000644-F006.S10.082 - CANTONEIRA ESTAMPADA P/ F006.U10.171/ .167 / .175 / .176 / .170                               </t>
  </si>
  <si>
    <t>CFEL000647</t>
  </si>
  <si>
    <t>F006.S10.086 - CANTONEIRA</t>
  </si>
  <si>
    <t>BS10032B</t>
  </si>
  <si>
    <t xml:space="preserve">CFEL000647-F006.S10.086 - CANTONEIRA                                                                                    </t>
  </si>
  <si>
    <t>CFEL000648</t>
  </si>
  <si>
    <t>F006.U10.076 - PLATINA P/ F006.U10.192</t>
  </si>
  <si>
    <t>BS10032C</t>
  </si>
  <si>
    <t xml:space="preserve">CFEL000648-F006.U10.076 - PLATINA P/ F006.U10.192                                                                       </t>
  </si>
  <si>
    <t>CFEL000649</t>
  </si>
  <si>
    <t>9132.451.029 - PLATINA P/ F006.U10.179 / F006.U10.178 / F006.U10.183</t>
  </si>
  <si>
    <t>BS10034B</t>
  </si>
  <si>
    <t xml:space="preserve">CFEL000649-9132.451.029 - PLATINA P/ F006.U10.179 / F006.U10.178 / F006.U10.183                                         </t>
  </si>
  <si>
    <t>CFEL000655</t>
  </si>
  <si>
    <t>1311712X - OUTLET CONE - ESTAMPADO P/ 1311709X</t>
  </si>
  <si>
    <t xml:space="preserve">CFEL000655-1311712X - OUTLET CONE - ESTAMPADO P/ 1311709X                                                               </t>
  </si>
  <si>
    <t>CFEL000656</t>
  </si>
  <si>
    <t>1311713X - OUTLET CONE - ESTAMPADO P/ 1311709X</t>
  </si>
  <si>
    <t xml:space="preserve">CFEL000656-1311713X - OUTLET CONE - ESTAMPADO P/ 1311709X                                                               </t>
  </si>
  <si>
    <t>CFEL000659</t>
  </si>
  <si>
    <t>1458068X - CONE - ESTAMPADO P/ 1458070X</t>
  </si>
  <si>
    <t xml:space="preserve">CFEL000659-1458068X - CONE - ESTAMPADO P/ 1458070X                                                                      </t>
  </si>
  <si>
    <t>CFEL000660</t>
  </si>
  <si>
    <t>1458069X - CONE - ESTAMPADO P/ 1458070X</t>
  </si>
  <si>
    <t xml:space="preserve">CFEL000660-1458069X - CONE - ESTAMPADO P/ 1458070X                                                                      </t>
  </si>
  <si>
    <t>CFEL000661</t>
  </si>
  <si>
    <t>1458071X - CONE - ESTAMPADO P/ 1458073X</t>
  </si>
  <si>
    <t xml:space="preserve">CFEL000661-1458071X - CONE - ESTAMPADO P/ 1458073X                                                                      </t>
  </si>
  <si>
    <t>CFEL000662</t>
  </si>
  <si>
    <t>1458072X - CONE - ESTAMPADO P/ 1458073X</t>
  </si>
  <si>
    <t xml:space="preserve">CFEL000662-1458072X - CONE - ESTAMPADO P/ 1458073X                                                                      </t>
  </si>
  <si>
    <t>CFEL000663</t>
  </si>
  <si>
    <t>1858392X - CONE - ESTAMPADO P/ 1858394X</t>
  </si>
  <si>
    <t xml:space="preserve">CFEL000663-1858392X - CONE - ESTAMPADO P/ 1858394X                                                                      </t>
  </si>
  <si>
    <t>CFEL000664</t>
  </si>
  <si>
    <t>1858393X - CONE - ESTAMPADO P/ 1858394X</t>
  </si>
  <si>
    <t xml:space="preserve">CFEL000664-1858393X - CONE - ESTAMPADO P/ 1858394X                                                                      </t>
  </si>
  <si>
    <t>CFEL000665</t>
  </si>
  <si>
    <t>939928-102 - GUIDE RAIL WR - LH - B515 - ESTAMPADO</t>
  </si>
  <si>
    <t>BR10033B1</t>
  </si>
  <si>
    <t xml:space="preserve">CFEL000665-939928-102 - GUIDE RAIL WR - LH - B515 - ESTAMPADO                                                           </t>
  </si>
  <si>
    <t>CFEL000666</t>
  </si>
  <si>
    <t>939929-102 - GUIDE RAIL WR - RH - B515 - ESTAMPADO</t>
  </si>
  <si>
    <t>BR10034B1</t>
  </si>
  <si>
    <t xml:space="preserve">CFEL000666-939929-102 - GUIDE RAIL WR - RH - B515 - ESTAMPADO                                                           </t>
  </si>
  <si>
    <t>CFEL000667</t>
  </si>
  <si>
    <t>1658170X - STEP PAD - POLIMENTO</t>
  </si>
  <si>
    <t>FV10093C</t>
  </si>
  <si>
    <t xml:space="preserve">CFEL000667-1658170X - STEP PAD - POLIMENTO                                                                              </t>
  </si>
  <si>
    <t>CFEL000669</t>
  </si>
  <si>
    <t>1562066X - BRACKET</t>
  </si>
  <si>
    <t xml:space="preserve">CFEL000669-1562066X - BRACKET                                                                                           </t>
  </si>
  <si>
    <t>CFEL000672</t>
  </si>
  <si>
    <t>W10805942 - CONJUNTO GUIA DOBRADIÇA</t>
  </si>
  <si>
    <t xml:space="preserve">CFEL000672-W10805942 - CONJUNTO GUIA DOBRADICA                                                                          </t>
  </si>
  <si>
    <t>CFEL000675</t>
  </si>
  <si>
    <t>9391.083.209 - TAMPA S/ ZINCO P/ F006.U20.174 / F006.U20.175</t>
  </si>
  <si>
    <t>BS10016B1</t>
  </si>
  <si>
    <t xml:space="preserve">CFEL000675-9391.083.209 - TAMPA S/ ZINCO P/ F006.U20.174 / F006.U20.175                                                 </t>
  </si>
  <si>
    <t>CFEL000676</t>
  </si>
  <si>
    <t>TAMPA RESERVATÓRIO ESTAMPADA P/ 9541082291 - 9541082281</t>
  </si>
  <si>
    <t>BS10064B2-1-1</t>
  </si>
  <si>
    <t xml:space="preserve">CFEL000676-TAMPA RESERVATORIO ESTAMPADA P/ 9541082291 - 9541082281                                                      </t>
  </si>
  <si>
    <t>CFEL000677</t>
  </si>
  <si>
    <t>CHAPA PARA TAMPA ESTAMPADA P/ 9541082291 - 9541082281</t>
  </si>
  <si>
    <t>BS10064B1</t>
  </si>
  <si>
    <t xml:space="preserve">CFEL000677-CHAPA PARA TAMPA ESTAMPADA P/ 9541082291 - 9541082281                                                        </t>
  </si>
  <si>
    <t>CFEL000678</t>
  </si>
  <si>
    <t>9541082291 - 9541082281 - RESERVATORIO - ESTAMPADO</t>
  </si>
  <si>
    <t>BS10064C1-1-1</t>
  </si>
  <si>
    <t xml:space="preserve">CFEL000678-9541082291 - 9541082281 - RESERVATORIO - ESTAMPADO                                                           </t>
  </si>
  <si>
    <t>CFEL000679</t>
  </si>
  <si>
    <t xml:space="preserve">TUBO CONECTOR + CONEXÃO MONTADO P/ 9541082291 </t>
  </si>
  <si>
    <t>BS10064C1-1-2</t>
  </si>
  <si>
    <t xml:space="preserve">CFEL000679-TUBO CONECTOR + CONEXAO MONTADO P/ 9541082291                                                                </t>
  </si>
  <si>
    <t>CFEL000680</t>
  </si>
  <si>
    <t>BOCAL ESTAMPADO P/ 9541082291 - 9541082281</t>
  </si>
  <si>
    <t>BS10064C1-1-3</t>
  </si>
  <si>
    <t xml:space="preserve">CFEL000680-BOCAL ESTAMPADO P/ 9541082291 - 9541082281                                                                   </t>
  </si>
  <si>
    <t>CFEL000681</t>
  </si>
  <si>
    <t>TUBO CONECTOR + CONEXÃO MONTADO P/ 9541082281</t>
  </si>
  <si>
    <t>BS10068B1-1-1</t>
  </si>
  <si>
    <t xml:space="preserve">CFEL000681-TUBO CONECTOR + CONEXAO MONTADO P/ 9541082281                                                                </t>
  </si>
  <si>
    <t>CFEL000685</t>
  </si>
  <si>
    <t>939930-104 - GUIDE RAIL WR - LH - B515 - ESTAMPADO</t>
  </si>
  <si>
    <t>BR10042B1</t>
  </si>
  <si>
    <t xml:space="preserve">CFEL000685-939930-104 - GUIDE RAIL WR - LH - B515 - ESTAMPADO                                                           </t>
  </si>
  <si>
    <t>CFEL000686</t>
  </si>
  <si>
    <t>939931-104 - GUIDE RAIL WR - RH - B515 - ESTAMPADO</t>
  </si>
  <si>
    <t>BR10043B1</t>
  </si>
  <si>
    <t xml:space="preserve">CFEL000686-939931-104 - GUIDE RAIL WR - RH - B515 - ESTAMPADO                                                           </t>
  </si>
  <si>
    <t>CFEL000687</t>
  </si>
  <si>
    <t>0204.774.250 - REAR SHELL - ESTAMPADO</t>
  </si>
  <si>
    <t>BS10067B</t>
  </si>
  <si>
    <t xml:space="preserve">CFEL000687-0204.774.250 - REAR SHELL - ESTAMPADO                                                                        </t>
  </si>
  <si>
    <t>CFEL000689</t>
  </si>
  <si>
    <t>0204.166.629 - FRONT SHELL 10" L200 - ESTAMPADO</t>
  </si>
  <si>
    <t>BS10071B1</t>
  </si>
  <si>
    <t xml:space="preserve">CFEL000689-0204.166.629 - FRONT SHELL 10POL L200 - ESTAMPADO                                                            </t>
  </si>
  <si>
    <t>CFEL000690</t>
  </si>
  <si>
    <t>411800107 - PROTECCIÓN METALICA</t>
  </si>
  <si>
    <t>CM10001B</t>
  </si>
  <si>
    <t xml:space="preserve">CFEL000690-411800107 - PROTECCION METALICA                                                                              </t>
  </si>
  <si>
    <t>530</t>
  </si>
  <si>
    <t>COMPONENTES - ILPEA</t>
  </si>
  <si>
    <t>CFEL000693</t>
  </si>
  <si>
    <t>F000.ZS4.001 - ABRAÇADEIRA - ESTAMPADA</t>
  </si>
  <si>
    <t xml:space="preserve">CFEL000693-F000.ZS4.001 - ABRACADEIRA - ESTAMPADA                                                                       </t>
  </si>
  <si>
    <t>CFEL000697</t>
  </si>
  <si>
    <t>82092214 - CONCHA SUPERIOR [OF TNC000083]</t>
  </si>
  <si>
    <t>TN10083C</t>
  </si>
  <si>
    <t xml:space="preserve">CFEL000697-82092214 - CONCHA SUPERIOR [OF TNC000083]                                                                    </t>
  </si>
  <si>
    <t>CFEL000698</t>
  </si>
  <si>
    <t>82092215 - CONCHA INFERIOR [OF TNC000084]</t>
  </si>
  <si>
    <t xml:space="preserve">CFEL000698-82092215 - CONCHA INFERIOR [OF TNC000084]                                                                    </t>
  </si>
  <si>
    <t>CFEL000703</t>
  </si>
  <si>
    <t>0204.774.247 - REAR SHELL - ESTAMPADO</t>
  </si>
  <si>
    <t>BS10077B</t>
  </si>
  <si>
    <t xml:space="preserve">CFEL000703-0204.774.247 - REAR SHELL - ESTAMPADO                                                                        </t>
  </si>
  <si>
    <t>CFEL000704</t>
  </si>
  <si>
    <t>0204.806.889 - FRONT SHELL - ESTAMPADO</t>
  </si>
  <si>
    <t>BS10078B</t>
  </si>
  <si>
    <t xml:space="preserve">CFEL000704-0204.806.889 - FRONT SHELL - ESTAMPADO                                                                       </t>
  </si>
  <si>
    <t>CFEL000706</t>
  </si>
  <si>
    <t>C80634-101 - LOWER BRACKET ASSY LH - ESTAMPADO</t>
  </si>
  <si>
    <t>BR10051B</t>
  </si>
  <si>
    <t xml:space="preserve">CFEL000706-C80634-101 - LOWER BRACKET ASSY LH - ESTAMPADO                                                               </t>
  </si>
  <si>
    <t>CFEL000707</t>
  </si>
  <si>
    <t>F006.U20.175 - CARCAÇA POLAR - ESTAMPADA</t>
  </si>
  <si>
    <t>BS10016B2</t>
  </si>
  <si>
    <t xml:space="preserve">CFEL000707-F006.U20.175 - CARCACA POLAR - ESTAMPADA                                                                     </t>
  </si>
  <si>
    <t>CFEL000710</t>
  </si>
  <si>
    <t>0204.838.307 - FRONT SHELL - ESTAMPADO</t>
  </si>
  <si>
    <t>BS10080B</t>
  </si>
  <si>
    <t xml:space="preserve">CFEL000710-0204.838.307 - FRONT SHELL - ESTAMPADO                                                                       </t>
  </si>
  <si>
    <t>CFEL000711</t>
  </si>
  <si>
    <t>C80622-104 - FRONT RH - ESTAMPADO</t>
  </si>
  <si>
    <t xml:space="preserve">CFEL000711-C80622-104 - FRONT RH - ESTAMPADO                                                                            </t>
  </si>
  <si>
    <t>CFEL000712</t>
  </si>
  <si>
    <t>C80623-104 - FRONT LH - ESTAMPADO</t>
  </si>
  <si>
    <t xml:space="preserve">CFEL000712-C80623-104 - FRONT LH - ESTAMPADO                                                                            </t>
  </si>
  <si>
    <t>CFEL000714</t>
  </si>
  <si>
    <t>C80624-103 - REAR RH - ESTAMPADO</t>
  </si>
  <si>
    <t xml:space="preserve">CFEL000714-C80624-103 - REAR RH - ESTAMPADO                                                                             </t>
  </si>
  <si>
    <t>CFEL000715</t>
  </si>
  <si>
    <t>C80625-103 - REAR LH - ESTAMPADO</t>
  </si>
  <si>
    <t>BR10055B</t>
  </si>
  <si>
    <t xml:space="preserve">CFEL000715-C80625-103 - REAR LH - ESTAMPADO                                                                             </t>
  </si>
  <si>
    <t>CFEL000716</t>
  </si>
  <si>
    <t xml:space="preserve">W11211049 - TRASEIRO 20" BASICO - ESTAMPADO </t>
  </si>
  <si>
    <t>WH10339B</t>
  </si>
  <si>
    <t xml:space="preserve">CFEL000716-W11211049 - TRASEIRO 20POL BASICO - ESTAMPADO                                                                </t>
  </si>
  <si>
    <t>CFEL000720</t>
  </si>
  <si>
    <t>1600A00NR2 - BASE OF [BOS000061]</t>
  </si>
  <si>
    <t>BS10061E</t>
  </si>
  <si>
    <t xml:space="preserve">CFEL000720-1600A00NR2 - BASE OF [BOS000061]                                                                             </t>
  </si>
  <si>
    <t>CFEL000723</t>
  </si>
  <si>
    <t>9391.453.246 - PLATINA P/ F006.U20.173</t>
  </si>
  <si>
    <t>BS10019B</t>
  </si>
  <si>
    <t xml:space="preserve">CFEL000723-9391.453.246 - PLATINA P/ F006.U20.173                                                                       </t>
  </si>
  <si>
    <t>CFEL000724</t>
  </si>
  <si>
    <t>F006.621.000 - PLATINA P/ F006.U20.176</t>
  </si>
  <si>
    <t>BS10015B</t>
  </si>
  <si>
    <t xml:space="preserve">CFEL000724-F006.621.000 - PLATINA P/ F006.U20.176                                                                       </t>
  </si>
  <si>
    <t>CFEL000725</t>
  </si>
  <si>
    <t>82552293 - SUPORTE ECU ESTAMPADO</t>
  </si>
  <si>
    <t xml:space="preserve">CFEL000725-82552293 - SUPORTE ECU ESTAMPADO                                                                             </t>
  </si>
  <si>
    <t>CFEL000726</t>
  </si>
  <si>
    <t>1311704X - INLET CONE - ESTAMPADO P/ 1311703X</t>
  </si>
  <si>
    <t xml:space="preserve">CFEL000726-1311704X - INLET CONE - ESTAMPADO P/ 1311703X                                                                </t>
  </si>
  <si>
    <t>CFEL000727</t>
  </si>
  <si>
    <t>1311705X - INLET CONE - ESTAMPADO P/ 1311703X</t>
  </si>
  <si>
    <t xml:space="preserve">CFEL000727-1311705X - INLET CONE - ESTAMPADO P/ 1311703X                                                                </t>
  </si>
  <si>
    <t>CFEL000730</t>
  </si>
  <si>
    <t>C09089-102 GUIDE RAIL MANUAL POWER FRONT 2D RH - NF - ESTAMPADO</t>
  </si>
  <si>
    <t xml:space="preserve">CFEL000730-C09089-102 GUIDE RAIL MANUAL POWER FRONT 2D RH - NF - ESTAMPADO                                              </t>
  </si>
  <si>
    <t>CFEL000731</t>
  </si>
  <si>
    <t>C09088-102 GUIDE RAIL MANUAL POWER FRONT 2D LH - NF - ESTAMPADO</t>
  </si>
  <si>
    <t xml:space="preserve">CFEL000731-C09088-102 GUIDE RAIL MANUAL POWER FRONT 2D LH - NF - ESTAMPADO                                              </t>
  </si>
  <si>
    <t>CFEL000732</t>
  </si>
  <si>
    <t>C09091-102 GUIDE RAIL MANUAL POWER FRONT 4D RH - NF - ESTAMPADO</t>
  </si>
  <si>
    <t>BR10063B</t>
  </si>
  <si>
    <t xml:space="preserve">CFEL000732-C09091-102 GUIDE RAIL MANUAL POWER FRONT 4D RH - NF - ESTAMPADO                                              </t>
  </si>
  <si>
    <t>CFEL000733</t>
  </si>
  <si>
    <t>C09090-102 - GUIDE RAIL MANUAL/POWER FRONT 4D LH - NF - ESTAMPADO</t>
  </si>
  <si>
    <t>BR10064B</t>
  </si>
  <si>
    <t xml:space="preserve">CFEL000733-C09090-102 - GUIDE RAIL MANUAL/POWER FRONT 4D LH - NF - ESTAMPADO                                            </t>
  </si>
  <si>
    <t>CFEL000738</t>
  </si>
  <si>
    <t>66748-R1000 - BRACKET-WIPER PIVOT CTR MTG P/ 66747-R1000</t>
  </si>
  <si>
    <t xml:space="preserve">CFEL000738-66748-R1000 - BRACKET-WIPER PIVOT CTR MTG P/ 66747-R1000                                                     </t>
  </si>
  <si>
    <t>529</t>
  </si>
  <si>
    <t>COMPONENTES - HWASHIN</t>
  </si>
  <si>
    <t>CFEL000739</t>
  </si>
  <si>
    <t>66754-R1000 - REINF-HOOD HINGE MTG LH P/ 66753-R1000</t>
  </si>
  <si>
    <t xml:space="preserve">CFEL000739-66754-R1000 - REINF-HOOD HINGE MTG LH P/ 66753-R1000                                                         </t>
  </si>
  <si>
    <t>CFEL000740</t>
  </si>
  <si>
    <t>66764-R1000 - REINF-HOOD HINGE MTG RH P/ 66763-R1000</t>
  </si>
  <si>
    <t xml:space="preserve">CFEL000740-66764-R1000 - REINF-HOOD HINGE MTG RH P/ 66763-R1000                                                         </t>
  </si>
  <si>
    <t>CFEL000741</t>
  </si>
  <si>
    <t>71134-R1000 - REINF-F DR HE MTG UPR LH P/71133-R1000</t>
  </si>
  <si>
    <t xml:space="preserve">CFEL000741-71134-R1000 - REINF-F DR HE MTG UPR LH P/71133-R1000                                                         </t>
  </si>
  <si>
    <t>CFEL000742</t>
  </si>
  <si>
    <t>F006.U10.111 - PLATINA P/  F006.U10.189</t>
  </si>
  <si>
    <t>BS10057B</t>
  </si>
  <si>
    <t xml:space="preserve">CFEL000742-F006.U10.111 - PLATINA P/ F006.U10.189                                                                       </t>
  </si>
  <si>
    <t>CFEL000743</t>
  </si>
  <si>
    <t>F006.S10.061 - SUPORTE P/ F006.U10.189</t>
  </si>
  <si>
    <t>BS10057C</t>
  </si>
  <si>
    <t xml:space="preserve">CFEL000743-F006.S10.061 - SUPORTE P/ F006.U10.189                                                                       </t>
  </si>
  <si>
    <t>CFEL000749</t>
  </si>
  <si>
    <t>71476-R1000 - BRKT-FR S/BELT UPR MTG LH</t>
  </si>
  <si>
    <t xml:space="preserve">CFEL000749-71476-R1000 - BRKT-FR S/BELT UPR MTG LH                                                                      </t>
  </si>
  <si>
    <t>CFEL000750</t>
  </si>
  <si>
    <t>71486-R1000 - BRKT-FR S/BELT UPR MTG RH</t>
  </si>
  <si>
    <t xml:space="preserve">CFEL000750-71486-R1000 - BRKT-FR S/BELT UPR MTG RH                                                                      </t>
  </si>
  <si>
    <t>CFEL000751</t>
  </si>
  <si>
    <t>71478-R1000 - BRKT-FR S/BELT LWR MTG LH</t>
  </si>
  <si>
    <t xml:space="preserve">CFEL000751-71478-R1000 - BRKT-FR S/BELT LWR MTG LH                                                                      </t>
  </si>
  <si>
    <t>CFEL000752</t>
  </si>
  <si>
    <t>3069537 - CONE OUTER - ESTAMPADO P/ 3069541</t>
  </si>
  <si>
    <t xml:space="preserve">CFEL000752-3069537 - CONE OUTER - ESTAMPADO P/ 3069541                                                                  </t>
  </si>
  <si>
    <t>CFEL000753</t>
  </si>
  <si>
    <t>3069542 - CONE INNER - ESTAMPADO P/ 3069541</t>
  </si>
  <si>
    <t xml:space="preserve">CFEL000753-3069542 - CONE INNER - ESTAMPADO P/ 3069541                                                                  </t>
  </si>
  <si>
    <t>CFEL000756</t>
  </si>
  <si>
    <t>64438-R1000 - BRKT WIPER PIVOT SIDE MTG - ESTAMPADO</t>
  </si>
  <si>
    <t xml:space="preserve">CFEL000756-64438-R1000 - BRKT WIPER PIVOT SIDE MTG - ESTAMPADO                                                          </t>
  </si>
  <si>
    <t>CFEL000757</t>
  </si>
  <si>
    <t>71156-R1000 - BRKT-FR DR CHECKER MTG,LH - ESTAMPADO</t>
  </si>
  <si>
    <t xml:space="preserve">CFEL000757-71156-R1000 - BRKT-FR DR CHECKER MTG,LH - ESTAMPADO                                                          </t>
  </si>
  <si>
    <t>CFEL000758</t>
  </si>
  <si>
    <t>71166-R1000 - BRKT-FR DR CHECKER MTG,RH - ESTAMPADO</t>
  </si>
  <si>
    <t xml:space="preserve">CFEL000758-71166-R1000 - BRKT-FR DR CHECKER MTG,RH - ESTAMPADO                                                          </t>
  </si>
  <si>
    <t>CFEL000760</t>
  </si>
  <si>
    <t>C80622-105 - FRONT RH - ESTAMPADO</t>
  </si>
  <si>
    <t>BR10076B</t>
  </si>
  <si>
    <t xml:space="preserve">CFEL000760-C80622-105 - FRONT RH - ESTAMPADO                                                                            </t>
  </si>
  <si>
    <t>CFEL000761</t>
  </si>
  <si>
    <t>C80623-105 - FRONT LH - ESTAMPADO</t>
  </si>
  <si>
    <t>BR10077B</t>
  </si>
  <si>
    <t xml:space="preserve">CFEL000761-C80623-105 - FRONT LH - ESTAMPADO                                                                            </t>
  </si>
  <si>
    <t>CFEL000769</t>
  </si>
  <si>
    <t xml:space="preserve">BLANK P/ 65516-M4000 - HWS000026 - 0,70 X 212 X 806 </t>
  </si>
  <si>
    <t xml:space="preserve">CFEL000769-BLANK P/ 65516-M4000 - HWS000026 - 0,70 X 212 X 806                                                          </t>
  </si>
  <si>
    <t>CFEL000772</t>
  </si>
  <si>
    <t>64996-BX000 - BRKT SCC MTG</t>
  </si>
  <si>
    <t>HW10070B</t>
  </si>
  <si>
    <t xml:space="preserve">CFEL000772-64996-BX000 - BRKT SCC MTG                                                                                   </t>
  </si>
  <si>
    <t>CFEL000773</t>
  </si>
  <si>
    <t>64512-BX000 - PNL FNDR APRON INR FR LH</t>
  </si>
  <si>
    <t xml:space="preserve">CFEL000773-64512-BX000 - PNL FNDR APRON INR FR LH                                                                       </t>
  </si>
  <si>
    <t>CFEL000774</t>
  </si>
  <si>
    <t>64522-BV000 - PNL FNDR APRON INR FR RH</t>
  </si>
  <si>
    <t xml:space="preserve">CFEL000774-64522-BV000 - PNL FNDR APRON INR FR RH                                                                       </t>
  </si>
  <si>
    <t>CFEL000775</t>
  </si>
  <si>
    <t>64516-BX000 - SUPT FNDR APRON INR FR LH</t>
  </si>
  <si>
    <t>HW10073B</t>
  </si>
  <si>
    <t xml:space="preserve">CFEL000775-64516-BX000 - SUPT FNDR APRON INR FR LH                                                                      </t>
  </si>
  <si>
    <t>CFEL000776</t>
  </si>
  <si>
    <t>64526-BX000 - SUPT FNDR APRON INR FR RH</t>
  </si>
  <si>
    <t>HW10074B</t>
  </si>
  <si>
    <t xml:space="preserve">CFEL000776-64526-BX000 - SUPT FNDR APRON INR FR RH                                                                      </t>
  </si>
  <si>
    <t>CFEL000778</t>
  </si>
  <si>
    <t>64618-BX000 - BRKT BATTERY TRAY LEG</t>
  </si>
  <si>
    <t>HW10079B</t>
  </si>
  <si>
    <t xml:space="preserve">CFEL000778-64618-BX000 - BRKT BATTERY TRAY LEG                                                                          </t>
  </si>
  <si>
    <t>CFEL000779</t>
  </si>
  <si>
    <t>647A2-Q6000 - BRKT BATTERY TRAY LEG RR</t>
  </si>
  <si>
    <t>HW10080B</t>
  </si>
  <si>
    <t xml:space="preserve">CFEL000779-647A2-Q6000 - BRKT BATTERY TRAY LEG RR                                                                       </t>
  </si>
  <si>
    <t>CFEL000780</t>
  </si>
  <si>
    <t>64582-BX000 - PNL FENDER APRON UPR INR RH</t>
  </si>
  <si>
    <t>HW10084B</t>
  </si>
  <si>
    <t xml:space="preserve">CFEL000780-64582-BX000 - PNL FENDER APRON UPR INR RH                                                                    </t>
  </si>
  <si>
    <t>CFEL000781</t>
  </si>
  <si>
    <t>64528-R9000 - REINF FENDER APRON FR LWR RH</t>
  </si>
  <si>
    <t>HW10086B</t>
  </si>
  <si>
    <t xml:space="preserve">CFEL000781-64528-R9000 - REINF FENDER APRON FR LWR RH                                                                   </t>
  </si>
  <si>
    <t>CFEL000782</t>
  </si>
  <si>
    <t>64576-BX000 - BRKT FR END MODULE MTG LH</t>
  </si>
  <si>
    <t>HW10089B</t>
  </si>
  <si>
    <t xml:space="preserve">CFEL000782-64576-BX000 - BRKT FR END MODULE MTG LH                                                                      </t>
  </si>
  <si>
    <t>CFEL000783</t>
  </si>
  <si>
    <t>64586-BX000 - BRKT FR END MODULE MTG RH</t>
  </si>
  <si>
    <t>HW10090B</t>
  </si>
  <si>
    <t xml:space="preserve">CFEL000783-64586-BX000 - BRKT FR END MODULE MTG RH                                                                      </t>
  </si>
  <si>
    <t>CFEL000784</t>
  </si>
  <si>
    <t>71442-BW000 - BRKT ASSIST HDL FR RH</t>
  </si>
  <si>
    <t>HW10096B</t>
  </si>
  <si>
    <t xml:space="preserve">CFEL000784-71442-BW000 - BRKT ASSIST HDL FR RH                                                                          </t>
  </si>
  <si>
    <t>CFEL000785</t>
  </si>
  <si>
    <t>65716-BX000 - EXTN RR FLR C MBR NO 5 LH</t>
  </si>
  <si>
    <t>HW10098B</t>
  </si>
  <si>
    <t xml:space="preserve">CFEL000785-65716-BX000 - EXTN RR FLR C MBR NO 5 LH                                                                      </t>
  </si>
  <si>
    <t>CFEL000786</t>
  </si>
  <si>
    <t>65726-BX000 - EXTN RR FLR C MBR NO 5 RH</t>
  </si>
  <si>
    <t>HW10099B</t>
  </si>
  <si>
    <t xml:space="preserve">CFEL000786-65726-BX000 - EXTN RR FLR C MBR NO 5 RH                                                                      </t>
  </si>
  <si>
    <t>CFEL000787</t>
  </si>
  <si>
    <t>65562-BX000 - BRKT RR SEAT BELT ANCH LWR RH</t>
  </si>
  <si>
    <t>HW10104B</t>
  </si>
  <si>
    <t xml:space="preserve">CFEL000787-65562-BX000 - BRKT RR SEAT BELT ANCH LWR RH                                                                  </t>
  </si>
  <si>
    <t>CFEL000788</t>
  </si>
  <si>
    <t>657A8-BX000 - REINF RR FLR S MBR LWR LH</t>
  </si>
  <si>
    <t>HW10109B</t>
  </si>
  <si>
    <t xml:space="preserve">CFEL000788-657A8-BX000 - REINF RR FLR S MBR LWR LH                                                                      </t>
  </si>
  <si>
    <t>CFEL000789</t>
  </si>
  <si>
    <t>657B8-BV000 - REINF RR FLR S MBR LWR RH</t>
  </si>
  <si>
    <t>HW10110B</t>
  </si>
  <si>
    <t xml:space="preserve">CFEL000789-657B8-BV000 - REINF RR FLR S MBR LWR RH                                                                      </t>
  </si>
  <si>
    <t>CFEL000790</t>
  </si>
  <si>
    <t>65582-C9000 - BRKT SPARE TIRE MTG</t>
  </si>
  <si>
    <t xml:space="preserve">CFEL000790-65582-C9000 - BRKT SPARE TIRE MTG                                                                            </t>
  </si>
  <si>
    <t>CFEL000791</t>
  </si>
  <si>
    <t>326038076 - PRESILHA ACABAMENTO 2 ESTAMPADA P/ 326038076</t>
  </si>
  <si>
    <t>WH10351B</t>
  </si>
  <si>
    <t xml:space="preserve">CFEL000791-326038076 - PRESILHA ACABAMENTO 2 ESTAMPADA P/ 326038076                                                     </t>
  </si>
  <si>
    <t>CFEL000792</t>
  </si>
  <si>
    <t>65533-C9000 - BRKT ASSY REAR SEAT UPR SD MTG LH - ESTAMPADO</t>
  </si>
  <si>
    <t xml:space="preserve">CFEL000792-65533-C9000 - BRKT ASSY REAR SEAT UPR SD MTG LH - ESTAMPADO                                                  </t>
  </si>
  <si>
    <t>CFEL000793</t>
  </si>
  <si>
    <t>65543-C9000 - BRKT ASSY REAR SEAT UPR SD MTG RH - ESTAMPADO</t>
  </si>
  <si>
    <t xml:space="preserve">CFEL000793-65543-C9000 - BRKT ASSY REAR SEAT UPR SD MTG RH - ESTAMPADO                                                  </t>
  </si>
  <si>
    <t>CFEL000794</t>
  </si>
  <si>
    <t>64537-C9000 - BRKT ASSY TRANSMISSION MTG SD - ESTAMPADO</t>
  </si>
  <si>
    <t xml:space="preserve">CFEL000794-64537-C9000 - BRKT ASSY TRANSMISSION MTG SD - ESTAMPADO                                                      </t>
  </si>
  <si>
    <t>CFEL000795</t>
  </si>
  <si>
    <t>20.5300-2059.1 - CABLE GUIDE LH - ESTAMPADO</t>
  </si>
  <si>
    <t xml:space="preserve">CFEL000795-20.5300-2059.1 - CABLE GUIDE LH - ESTAMPADO                                                                  </t>
  </si>
  <si>
    <t>CFEL000796</t>
  </si>
  <si>
    <t>20.5300-2060.1 - CABLE GUIDE RH - ESTAMPADO</t>
  </si>
  <si>
    <t xml:space="preserve">CFEL000796-20.5300-2060.1 - CABLE GUIDE RH - ESTAMPADO                                                                  </t>
  </si>
  <si>
    <t>CFEL000797</t>
  </si>
  <si>
    <t>20.5320-8248.1 - PARKING BRAKE LEVER RH - ESTAMPADO</t>
  </si>
  <si>
    <t xml:space="preserve">CFEL000797-20.5320-8248.1 - PARKING BRAKE LEVER RH - ESTAMPADO                                                          </t>
  </si>
  <si>
    <t>CFEL000798</t>
  </si>
  <si>
    <t>20.5320-8247.1 - PARKING BRAKE LEVER LH - ESTAMPADO</t>
  </si>
  <si>
    <t xml:space="preserve">CFEL000798-20.5320-8247.1 - PARKING BRAKE LEVER LH - ESTAMPADO                                                          </t>
  </si>
  <si>
    <t>CFEL000799</t>
  </si>
  <si>
    <t>24002841 - BRACKET HEAT SHIELD</t>
  </si>
  <si>
    <t xml:space="preserve">CFEL000799-24002841 - BRACKET HEAT SHIELD                                                                               </t>
  </si>
  <si>
    <t>CFEL000800</t>
  </si>
  <si>
    <t>24045626 - BRACKET MUFFLER</t>
  </si>
  <si>
    <t>VO10056B</t>
  </si>
  <si>
    <t xml:space="preserve">CFEL000800-24045626 - BRACKET MUFFLER                                                                                   </t>
  </si>
  <si>
    <t>CFEL000801</t>
  </si>
  <si>
    <t>23890099 - BRACKET HEAT SHIELD</t>
  </si>
  <si>
    <t>VO10057B1</t>
  </si>
  <si>
    <t xml:space="preserve">CFEL000801-23890099 - BRACKET HEAT SHIELD                                                                               </t>
  </si>
  <si>
    <t>CFEL000802</t>
  </si>
  <si>
    <t>23169359 - SUPPORT BRACKET P/ 23159418</t>
  </si>
  <si>
    <t>VO10058B2-1</t>
  </si>
  <si>
    <t xml:space="preserve">CFEL000802-23169359 - SUPPORT BRACKET P/ 23159418                                                                       </t>
  </si>
  <si>
    <t>CFEL000803</t>
  </si>
  <si>
    <t>23169358 - REINFORCEMENT BRACKET P/ 23159418</t>
  </si>
  <si>
    <t xml:space="preserve">CFEL000803-23169358 - REINFORCEMENT BRACKET P/ 23159418                                                                 </t>
  </si>
  <si>
    <t>CFEL000805</t>
  </si>
  <si>
    <t>23169350 - HEAT SHIELD INLET FLEXIBLE HOSE P/ 23169349</t>
  </si>
  <si>
    <t>VO10059B</t>
  </si>
  <si>
    <t xml:space="preserve">CFEL000805-23169350 - HEAT SHIELD INLET FLEXIBLE HOSE P/ 23169349                                                       </t>
  </si>
  <si>
    <t>CFEL000806</t>
  </si>
  <si>
    <t>23131360 - HEAT SHIELD INLET FLEXIBLE HOSE P/ 23168898</t>
  </si>
  <si>
    <t>VO10060B</t>
  </si>
  <si>
    <t xml:space="preserve">CFEL000806-23131360 - HEAT SHIELD INLET FLEXIBLE HOSE P/ 23168898                                                       </t>
  </si>
  <si>
    <t>CFEL000807</t>
  </si>
  <si>
    <t xml:space="preserve">24083044 - BRACKET P/ 24064791 - 24064798 </t>
  </si>
  <si>
    <t>VO10061F1</t>
  </si>
  <si>
    <t xml:space="preserve">CFEL000807-24083044 - BRACKET P/ 24064791 - 24064798                                                                    </t>
  </si>
  <si>
    <t>CFEL000808</t>
  </si>
  <si>
    <t xml:space="preserve">24064800 - 22223808 - HEAT SHIELD REAR P/ 24064791-24064798-24064793-24484490 </t>
  </si>
  <si>
    <t xml:space="preserve">CFEL000808-24064800 - 22223808 - HEAT SHIELD REAR P/ 24064791-24064798-24064793-24484490                                </t>
  </si>
  <si>
    <t>CFEL000809</t>
  </si>
  <si>
    <t>24083045 - BRACKET P/ 24083045</t>
  </si>
  <si>
    <t>VO10061C1</t>
  </si>
  <si>
    <t xml:space="preserve">CFEL000809-24083045 - BRACKET P/ 24083045                                                                               </t>
  </si>
  <si>
    <t>CFEL000810</t>
  </si>
  <si>
    <t>24083030-23827105 - BRACKET P/ 24083028-23827095</t>
  </si>
  <si>
    <t xml:space="preserve">CFEL000810-24083030-23827105 - BRACKET P/ 24083028-23827095                                                             </t>
  </si>
  <si>
    <t>CFEL000811</t>
  </si>
  <si>
    <t>24083037-21731760 - BRACKET P/ 24083036-24852820</t>
  </si>
  <si>
    <t xml:space="preserve">CFEL000811-24083037-21731760 - BRACKET P/ 24083036-24852820                                                             </t>
  </si>
  <si>
    <t>CFEL000812</t>
  </si>
  <si>
    <t>21954589 - BRACKET P/ 24064798</t>
  </si>
  <si>
    <t>VO10062B1</t>
  </si>
  <si>
    <t xml:space="preserve">CFEL000812-21954589 - BRACKET P/ 24064798                                                                               </t>
  </si>
  <si>
    <t>CFEL000813</t>
  </si>
  <si>
    <t>24738381 - BRACKET P/ 24738366</t>
  </si>
  <si>
    <t xml:space="preserve">CFEL000813-24738381 - BRACKET P/ 24738366                                                                               </t>
  </si>
  <si>
    <t>CFEL000814</t>
  </si>
  <si>
    <t>24083040 - BRACKET P/ 24083038</t>
  </si>
  <si>
    <t>VO10063B1-1</t>
  </si>
  <si>
    <t xml:space="preserve">CFEL000814-24083040 - BRACKET P/ 24083038                                                                               </t>
  </si>
  <si>
    <t>CFEL000815</t>
  </si>
  <si>
    <t>24083041 - BRACKET P/ 24083038</t>
  </si>
  <si>
    <t xml:space="preserve">CFEL000815-24083041 - BRACKET P/ 24083038                                                                               </t>
  </si>
  <si>
    <t>CFEL000816</t>
  </si>
  <si>
    <t>23295003 - HEAT SHIELD  FENDER P/ 23295005</t>
  </si>
  <si>
    <t>VO10064B</t>
  </si>
  <si>
    <t xml:space="preserve">CFEL000816-23295003 - HEAT SHIELD FENDER P/ 23295005                                                                    </t>
  </si>
  <si>
    <t>CFEL000817</t>
  </si>
  <si>
    <t>23169352 - HEAT SHIELD  FENDER P/ 23169351</t>
  </si>
  <si>
    <t>VO10065B</t>
  </si>
  <si>
    <t xml:space="preserve">CFEL000817-23169352 - HEAT SHIELD FENDER P/ 23169351                                                                    </t>
  </si>
  <si>
    <t>CFEL000818</t>
  </si>
  <si>
    <t>24159089 - BRACKET UPPER LEFT P/ 23841377 - ESTAMPADO</t>
  </si>
  <si>
    <t>VO10067B1</t>
  </si>
  <si>
    <t xml:space="preserve">CFEL000818-24159089 - BRACKET UPPER LEFT P/ 23841377 - ESTAMPADO                                                        </t>
  </si>
  <si>
    <t>CFEL000819</t>
  </si>
  <si>
    <t>24159091 - BRACKET UPPER RIGHT P/ 23841380 - ESTAMPADO</t>
  </si>
  <si>
    <t xml:space="preserve">CFEL000819-24159091 - BRACKET UPPER RIGHT P/ 23841380 - ESTAMPADO                                                       </t>
  </si>
  <si>
    <t>CFEL000820</t>
  </si>
  <si>
    <t>24159093 - BRACKET LOWER RIGHT P/ 23841383 - ESTAMPADO</t>
  </si>
  <si>
    <t xml:space="preserve">CFEL000820-24159093 - BRACKET LOWER RIGHT P/ 23841383 - ESTAMPADO                                                       </t>
  </si>
  <si>
    <t>CFEL000821</t>
  </si>
  <si>
    <t>24159098 - BRACKET LOWER LEFT P/ 23841386 - ESTAMPADO</t>
  </si>
  <si>
    <t xml:space="preserve">CFEL000821-24159098 - BRACKET LOWER LEFT P/ 23841386 - ESTAMPADO                                                        </t>
  </si>
  <si>
    <t>CFEL000822</t>
  </si>
  <si>
    <t>C09093-102 - GUIDE RAIL MANUAL/POWER REAR 4D RH - NF - ESTAMPADO</t>
  </si>
  <si>
    <t>BR10080B</t>
  </si>
  <si>
    <t xml:space="preserve">CFEL000822-C09093-102 - GUIDE RAIL MANUAL/POWER REAR 4D RH - NF - ESTAMPADO                                             </t>
  </si>
  <si>
    <t>CFEL000823</t>
  </si>
  <si>
    <t>C09092-102 - GUIDE RAIL MANUAL/POWER REAR 4D LH - NF - ESTAMPADO</t>
  </si>
  <si>
    <t>BR10081B</t>
  </si>
  <si>
    <t xml:space="preserve">CFEL000823-C09092-102 - GUIDE RAIL MANUAL/POWER REAR 4D LH - NF - ESTAMPADO                                             </t>
  </si>
  <si>
    <t>CFEL000824</t>
  </si>
  <si>
    <t>W11458972 - FRAME FRONTAL 20 P/ W11402971 - ESTAMPADO</t>
  </si>
  <si>
    <t xml:space="preserve">CFEL000824-W11458972 - FRAME FRONTAL 20 P/ W11402971 - ESTAMPADO                                                        </t>
  </si>
  <si>
    <t>CFEL000825</t>
  </si>
  <si>
    <t>3391036919 - PIVOT PLATE - ESTAMPADO</t>
  </si>
  <si>
    <t xml:space="preserve">CFEL000825-3391036919 - PIVOT PLATE - ESTAMPADO                                                                         </t>
  </si>
  <si>
    <t>CFEL000826</t>
  </si>
  <si>
    <t>373152801X - END PLATE LH - ESTAMPADO</t>
  </si>
  <si>
    <t xml:space="preserve">CFEL000826-373152801X - END PLATE LH - ESTAMPADO                                                                        </t>
  </si>
  <si>
    <t>CFEL000828</t>
  </si>
  <si>
    <t xml:space="preserve">W11467272 - TRASEIRO P/ W11404484 - ESTAMPADO </t>
  </si>
  <si>
    <t xml:space="preserve">CFEL000828-W11467272 - TRASEIRO P/ W11404484 - ESTAMPADO                                                                </t>
  </si>
  <si>
    <t>CFEL000829</t>
  </si>
  <si>
    <t>W11467273 - TRASEIRO P/ W11396905 - ESTAMPADO</t>
  </si>
  <si>
    <t xml:space="preserve">CFEL000829-W11467273 - TRASEIRO P/ W11396905 - ESTAMPADO                                                                </t>
  </si>
  <si>
    <t>CFEL000831</t>
  </si>
  <si>
    <t>47656201 - RAIL CONCAVE SIDE</t>
  </si>
  <si>
    <t xml:space="preserve">CFEL000831-47656201 - RAIL CONCAVE SIDE                                                                                 </t>
  </si>
  <si>
    <t>535</t>
  </si>
  <si>
    <t>COMPONENTES - CNH</t>
  </si>
  <si>
    <t>CFEL000832</t>
  </si>
  <si>
    <t>385696A1 - SUPPORT FILLER CONCAVE FRONT</t>
  </si>
  <si>
    <t xml:space="preserve">CFEL000832-385696A1 - SUPPORT FILLER CONCAVE FRONT                                                                      </t>
  </si>
  <si>
    <t>CFEL000833</t>
  </si>
  <si>
    <t>188165C1 - BAR, FILLER CONCAVE RAMP</t>
  </si>
  <si>
    <t xml:space="preserve">CFEL000833-188165C1 - BAR, FILLER CONCAVE RAMP                                                                          </t>
  </si>
  <si>
    <t>CFEL000834</t>
  </si>
  <si>
    <t>57280-R1500 - HEAT PROTECTOR - ESTAMPADO</t>
  </si>
  <si>
    <t xml:space="preserve">CFEL000834-57280-R1500 - HEAT PROTECTOR - ESTAMPADO                                                                     </t>
  </si>
  <si>
    <t>533</t>
  </si>
  <si>
    <t>COMPONENTES - HYUNDAI</t>
  </si>
  <si>
    <t>CFEL000968</t>
  </si>
  <si>
    <t>F006.U10.142 - CARCAÇA S/ ZINCO</t>
  </si>
  <si>
    <t>BS10027B</t>
  </si>
  <si>
    <t xml:space="preserve">CFEL000968-F006.U10.142 - CARCACA S/ ZINCO                                                                              </t>
  </si>
  <si>
    <t>CFEL000969</t>
  </si>
  <si>
    <t>1600A00NR3 - HASTE</t>
  </si>
  <si>
    <t>BS10061B</t>
  </si>
  <si>
    <t xml:space="preserve">CFEL000969-1600A00NR3 - HASTE                                                                                           </t>
  </si>
  <si>
    <t>CFEL000970</t>
  </si>
  <si>
    <t>1600A00NR1 - SUPORTE</t>
  </si>
  <si>
    <t>BS10061C</t>
  </si>
  <si>
    <t xml:space="preserve">CFEL000970-1600A00NR1 - SUPORTE                                                                                         </t>
  </si>
  <si>
    <t>CFEL000971</t>
  </si>
  <si>
    <t>1600A00NR2 - BASE</t>
  </si>
  <si>
    <t>BS10061D</t>
  </si>
  <si>
    <t xml:space="preserve">CFEL000971-1600A00NR2 - BASE                                                                                            </t>
  </si>
  <si>
    <t>CFEL000972</t>
  </si>
  <si>
    <t>65773-C9000 - SUPORTE PRINCIPAL ESQ. UTILIZADO NO ASSOALHO TRASEIRO</t>
  </si>
  <si>
    <t xml:space="preserve">CFEL000972-65773-C9000 - SUPORTE PRINCIPAL ESQ. UTILIZADO NO ASSOALHO TRASEIRO                                          </t>
  </si>
  <si>
    <t>CFEL000973</t>
  </si>
  <si>
    <t>65783-C9000 - SUPORTE PRINCIPAL DIR. UTILIZADO NO ASSOALHO TRASEIRO</t>
  </si>
  <si>
    <t xml:space="preserve">CFEL000973-65783-C9000 - SUPORTE PRINCIPAL DIR. UTILIZADO NO ASSOALHO TRASEIRO                                          </t>
  </si>
  <si>
    <t>CFEL000974</t>
  </si>
  <si>
    <t>71153-C9000 - SUPERFICIE PRINCIPAL INFERIOR UTILIZADO NA COLUNA CENTRAL DO REFORÇO DA LATERAL ESQ.</t>
  </si>
  <si>
    <t>HW10009B</t>
  </si>
  <si>
    <t xml:space="preserve">CFEL000974-71153-C9000 - SUPERFICIE PRINCIPAL INFERIOR UTILIZADO NA COLUNA CENTRAL DO REFORCO DA LATERAL ESQ.           </t>
  </si>
  <si>
    <t>CFEL000975</t>
  </si>
  <si>
    <t>71163-C9000 - SUPERFICIE PRINCIPAL INFERIOR UTILIZADO NA COLUNA CENTRAL DO REFORÇO DA LATERAL DIR.</t>
  </si>
  <si>
    <t>HW10010B</t>
  </si>
  <si>
    <t xml:space="preserve">CFEL000975-71163-C9000 - SUPERFICIE PRINCIPAL INFERIOR UTILIZADO NA COLUNA CENTRAL DO REFORCO DA LATERAL DIR.           </t>
  </si>
  <si>
    <t>CFEL000976</t>
  </si>
  <si>
    <t>71157-M4000 - REFORÇO PRINCIPAL PARA A DOBRADIÇA DA PORTA UTILIZADO NO REFORÇO LATERAL ESQ.</t>
  </si>
  <si>
    <t>HW10011B</t>
  </si>
  <si>
    <t xml:space="preserve">CFEL000976-71157-M4000 - REFORCO PRINCIPAL PARA A DOBRADICA DA PORTA UTILIZADO NO REFORCO LATERAL ESQ.                  </t>
  </si>
  <si>
    <t>CFEL000977</t>
  </si>
  <si>
    <t>71167-M4000 - REFORÇO PRINCIPAL PARA A DOBRADIÇA DA PORTA UTILIZADO NO REFORÇO LATERAL DIR.</t>
  </si>
  <si>
    <t>HW10012B</t>
  </si>
  <si>
    <t xml:space="preserve">CFEL000977-71167-M4000 - REFORCO PRINCIPAL PARA A DOBRADICA DA PORTA UTILIZADO NO REFORCO LATERAL DIR.                  </t>
  </si>
  <si>
    <t>CFEL000978</t>
  </si>
  <si>
    <t>65731-M4000 - REFORÇO PRINCIPAL ESQ. UTILIZADO NO ASSOALHO TRASEIRO</t>
  </si>
  <si>
    <t>HW10014B</t>
  </si>
  <si>
    <t xml:space="preserve">CFEL000978-65731-M4000 - REFORCO PRINCIPAL ESQ. UTILIZADO NO ASSOALHO TRASEIRO                                          </t>
  </si>
  <si>
    <t>CFEL000979</t>
  </si>
  <si>
    <t>65741-M4000 - REFORÇO PRINCIPAL DIR. UTILIZADO NO ASSOALHO TRASEIRO</t>
  </si>
  <si>
    <t>HW10015B</t>
  </si>
  <si>
    <t xml:space="preserve">CFEL000979-65741-M4000 - REFORCO PRINCIPAL DIR. UTILIZADO NO ASSOALHO TRASEIRO                                          </t>
  </si>
  <si>
    <t>CFEL000980</t>
  </si>
  <si>
    <t>65715-M4000 - REFORÇO PRINCIPAL ESQ. DO ENGATE UTILIZADO NO ASSOALHO TRASEIRO</t>
  </si>
  <si>
    <t>HW10016B</t>
  </si>
  <si>
    <t xml:space="preserve">CFEL000980-65715-M4000 - REFORCO PRINCIPAL ESQ. DO ENGATE UTILIZADO NO ASSOALHO TRASEIRO                                </t>
  </si>
  <si>
    <t>CFEL000981</t>
  </si>
  <si>
    <t>65725-M4000 - REFORÇO PRINCIPAL DIR. DO ENGATE UTILIZADO NO ASSOALHO TRASEIRO</t>
  </si>
  <si>
    <t>HW10017B</t>
  </si>
  <si>
    <t xml:space="preserve">CFEL000981-65725-M4000 - REFORCO PRINCIPAL DIR. DO ENGATE UTILIZADO NO ASSOALHO TRASEIRO                                </t>
  </si>
  <si>
    <t>CFEL000982</t>
  </si>
  <si>
    <t>71335-C9000 - SUPORTE PRINCIPAL SUPERIOR UTILIZADO NA COLUNA CENTRAL DO REFORÇO LATERAL LH</t>
  </si>
  <si>
    <t>HW10018B</t>
  </si>
  <si>
    <t xml:space="preserve">CFEL000982-71335-C9000 - SUPORTE PRINCIPAL SUPERIOR UTILIZADO NA COLUNA CENTRAL DO REFORCO LATERAL LH                   </t>
  </si>
  <si>
    <t>CFEL000983</t>
  </si>
  <si>
    <t>71345-C9000 - SUPORTE PRINCIPAL SUPERIOR UTILIZADO NA COLUNA CENTRAL DO REFORÇO LATERAL RH</t>
  </si>
  <si>
    <t>HW10019B</t>
  </si>
  <si>
    <t xml:space="preserve">CFEL000983-71345-C9000 - SUPORTE PRINCIPAL SUPERIOR UTILIZADO NA COLUNA CENTRAL DO REFORCO LATERAL RH                   </t>
  </si>
  <si>
    <t>CFEL000984</t>
  </si>
  <si>
    <t>71351-C9000 - SUPORTE PRINCIPAL INFERIOR UTILIZADO NA COLUNA CENTRAL DO REFORÇO LATERAL ESQ.</t>
  </si>
  <si>
    <t>HW10020B</t>
  </si>
  <si>
    <t xml:space="preserve">CFEL000984-71351-C9000 - SUPORTE PRINCIPAL INFERIOR UTILIZADO NA COLUNA CENTRAL DO REFORCO LATERAL ESQ.                 </t>
  </si>
  <si>
    <t>CFEL000985</t>
  </si>
  <si>
    <t>71361-C9000 - SUPORTE PRINCIPAL INFERIOR UTILIZADO NA COLUNA CENTRAL DO REFORÇO LATERAL DIR.</t>
  </si>
  <si>
    <t>HW10021B</t>
  </si>
  <si>
    <t xml:space="preserve">CFEL000985-71361-C9000 - SUPORTE PRINCIPAL INFERIOR UTILIZADO NA COLUNA CENTRAL DO REFORCO LATERAL DIR.                 </t>
  </si>
  <si>
    <t>CFEL000986</t>
  </si>
  <si>
    <t>65635-C9000 - REFORÇO PRINCIPAL DIANTEIRO UTILIZADO NO ASSOALHO TRASEIRO</t>
  </si>
  <si>
    <t>HW10032B</t>
  </si>
  <si>
    <t xml:space="preserve">CFEL000986-65635-C9000 - REFORCO PRINCIPAL DIANTEIRO UTILIZADO NO ASSOALHO TRASEIRO                                     </t>
  </si>
  <si>
    <t>CFEL000987</t>
  </si>
  <si>
    <t>65873-C9000 - SUPORTE EXTERNO ESQ. UTILIZADO NO ASSOALHO TRASEIRO</t>
  </si>
  <si>
    <t>HW10035B</t>
  </si>
  <si>
    <t xml:space="preserve">CFEL000987-65873-C9000 - SUPORTE EXTERNO ESQ. UTILIZADO NO ASSOALHO TRASEIRO                                            </t>
  </si>
  <si>
    <t>CFEL000988</t>
  </si>
  <si>
    <t>65883-C9000 - SUPORTE EXTERNO DIR. UTILIZADO NO ASSOALHO TRASEIRO</t>
  </si>
  <si>
    <t>HW10036B</t>
  </si>
  <si>
    <t xml:space="preserve">CFEL000988-65883-C9000 - SUPORTE EXTERNO DIR. UTILIZADO NO ASSOALHO TRASEIRO                                            </t>
  </si>
  <si>
    <t>CFEL000989</t>
  </si>
  <si>
    <t>65835-C9000 - SUPORTE EXTERNO ESQ. UTILIZADO NO ASSOALHO TRASEIRO</t>
  </si>
  <si>
    <t xml:space="preserve">CFEL000989-65835-C9000 - SUPORTE EXTERNO ESQ. UTILIZADO NO ASSOALHO TRASEIRO                                            </t>
  </si>
  <si>
    <t>CFEL000990</t>
  </si>
  <si>
    <t>65845-C9000 - SUPORTE EXTERNO DIR. UTILIZADO NO ASSOALHO TRASEIRO</t>
  </si>
  <si>
    <t xml:space="preserve">CFEL000990-65845-C9000 - SUPORTE EXTERNO DIR. UTILIZADO NO ASSOALHO TRASEIRO                                            </t>
  </si>
  <si>
    <t>CFEL001001</t>
  </si>
  <si>
    <t>39211-07FM0 - BRKT OXYGEN SNSR BINARY ESTAMPADO</t>
  </si>
  <si>
    <t xml:space="preserve">CFEL001001-39211-07FM0 - BRKT OXYGEN SNSR BINARY ESTAMPADO                                                              </t>
  </si>
  <si>
    <t>CFEL001005</t>
  </si>
  <si>
    <t>1993175X - CONE CPL (INTERNO)</t>
  </si>
  <si>
    <t>FV10186B</t>
  </si>
  <si>
    <t xml:space="preserve">CFEL001005-1993175X - CONE CPL (INTERNO)                                                                                </t>
  </si>
  <si>
    <t>CFEL001006</t>
  </si>
  <si>
    <t>2126451X - CONE CPL (EXTERNO)</t>
  </si>
  <si>
    <t>FV10186C</t>
  </si>
  <si>
    <t xml:space="preserve">CFEL001006-2126451X - CONE CPL (EXTERNO)                                                                                </t>
  </si>
  <si>
    <t>CFEL001008</t>
  </si>
  <si>
    <t>11.47.008.754.001 - ASSY OUTLET FLANGE (ESTAMPADO)</t>
  </si>
  <si>
    <t xml:space="preserve">CFEL001008-11.47.008.754.001 - ASSY OUTLET FLANGE (ESTAMPADO)                                                           </t>
  </si>
  <si>
    <t>536</t>
  </si>
  <si>
    <t>COMPONENTES - PUREM</t>
  </si>
  <si>
    <t>CFEL001009</t>
  </si>
  <si>
    <t>3634198 - HALF SHELL - INLET (OUTER LOWER)</t>
  </si>
  <si>
    <t xml:space="preserve">CFEL001009-3634198 - HALF SHELL - INLET (OUTER LOWER)                                                                   </t>
  </si>
  <si>
    <t>CFEL001010</t>
  </si>
  <si>
    <t>3634197 - HALF SHELL - INLET (OUTER-UPPER)</t>
  </si>
  <si>
    <t xml:space="preserve">CFEL001010-3634197 - HALF SHELL - INLET (OUTER-UPPER)                                                                   </t>
  </si>
  <si>
    <t>CFEL001011</t>
  </si>
  <si>
    <t>3634189 - HALF SHELL - OUTLET (OUTER - UPPER)</t>
  </si>
  <si>
    <t xml:space="preserve">CFEL001011-3634189 - HALF SHELL - OUTLET (OUTER - UPPER)                                                                </t>
  </si>
  <si>
    <t>CFEL001012</t>
  </si>
  <si>
    <t>3634185 - HALF SHELL - OUTLET (OUTER LOWER) (ESTAMPAGEM)</t>
  </si>
  <si>
    <t xml:space="preserve">CFEL001012-3634185 - HALF SHELL - OUTLET (OUTER LOWER) (ESTAMPAGEM)                                                     </t>
  </si>
  <si>
    <t>CFEL001013</t>
  </si>
  <si>
    <t>3500341 - MIXER - FLAPS</t>
  </si>
  <si>
    <t xml:space="preserve">CFEL001013-3500341 - MIXER - FLAPS                                                                                      </t>
  </si>
  <si>
    <t>CFEL001014</t>
  </si>
  <si>
    <t>3500340 - RING SUPPORT</t>
  </si>
  <si>
    <t xml:space="preserve">CFEL001014-3500340 - RING SUPPORT                                                                                       </t>
  </si>
  <si>
    <t>CFEL001015</t>
  </si>
  <si>
    <t>350113905X – MIXER (ESTAMPADO)</t>
  </si>
  <si>
    <t xml:space="preserve">CFEL001015-350113905X - MIXER (ESTAMPADO)                                                                               </t>
  </si>
  <si>
    <t>CFEL001016</t>
  </si>
  <si>
    <t>47836795 - SUPPORT FRONT BEARING (CORTE A LASER)</t>
  </si>
  <si>
    <t xml:space="preserve">CFEL001016-47836795 - SUPPORT FRONT BEARING (CORTE A LASER)                                                             </t>
  </si>
  <si>
    <t>CFEL001017</t>
  </si>
  <si>
    <t>47600200 - SUPPORT, CHAFF PAN, REAR</t>
  </si>
  <si>
    <t xml:space="preserve">CFEL001017-47600200 - SUPPORT, CHAFF PAN, REAR                                                                          </t>
  </si>
  <si>
    <t>CFEL001021</t>
  </si>
  <si>
    <t>ROLO DE AÇO INOX AISI 309  1,2 - 0,08 + 0 X 383 -0 + 0,50 MM P/ 1458071X (SOLDADO 1458073X) - MQB</t>
  </si>
  <si>
    <t>FV10135B1-1</t>
  </si>
  <si>
    <t xml:space="preserve">CFEL001021-ROLO DE ACO INOX AISI 309 1,2 - 0,08 + 0 X 383 -0 + 0,50 MM P/ 1458071X (SOLDADO 1458073X) - MQB             </t>
  </si>
  <si>
    <t>CFEL001022</t>
  </si>
  <si>
    <t>ROLO DE AÇO AISI 301 1/2 HARD ASTM A666 D5 2,0 ±0,15X45 ±0,3 MM P/ 24064644(SLITTER)</t>
  </si>
  <si>
    <t xml:space="preserve">CFEL001022-ROLO DE ACO AISI 301 1/2 HARD ASTM A666 D5 2,0 ±0,15X45 ±0,3 MM P/ 24064644(SLITTER)                         </t>
  </si>
  <si>
    <t>CFEL001025</t>
  </si>
  <si>
    <t>ROLO DE AÇO NBR 7008 ZEE Z275 1,95 +/- 0,07 X 189,00 + 0,8 P/ F006.U10.091</t>
  </si>
  <si>
    <t>BS10026B1</t>
  </si>
  <si>
    <t xml:space="preserve">CFEL001025-ROLO DE ACO NBR 7008 ZEE Z275 1,95 +/- 0,07 X 189,00 + 0,8 P/ F006.U10.091                                   </t>
  </si>
  <si>
    <t>CFEL001028</t>
  </si>
  <si>
    <t>ROLO AÇO INOX AISI 441 2,0 -0,12 +0 X 333 ±0,5 MM P/ 1982148X - 1982150X</t>
  </si>
  <si>
    <t>FV10139C</t>
  </si>
  <si>
    <t xml:space="preserve">CFEL001028-ROLO ACO INOX AISI 441 2,0 -0,12 +0 X 333 ±0,5 MM P/ 1982148X - 1982150X                                     </t>
  </si>
  <si>
    <t>CFEL001029</t>
  </si>
  <si>
    <t>ROLO AÇO INOX AISI 441 2,0 -0,12 +0 X 267 ±0,5 MM P/ 1981970X - 1981972X</t>
  </si>
  <si>
    <t>FV10137C</t>
  </si>
  <si>
    <t xml:space="preserve">CFEL001029-ROLO ACO INOX AISI 441 2,0 -0,12 +0 X 267 ±0,5 MM P/ 1981970X - 1981972X                                     </t>
  </si>
  <si>
    <t>CFEL001030</t>
  </si>
  <si>
    <t>ROLO DE ACO SAPH440-P 1,6 X 111 MM P/ 39211-07000 (SLITTER)</t>
  </si>
  <si>
    <t>HY10002B1-1</t>
  </si>
  <si>
    <t xml:space="preserve">CFEL001030-ROLO DE ACO SAPH440-P 1,6 X 111 MM P/ 39211-07000 (SLITTER)                                                  </t>
  </si>
  <si>
    <t>CFEL001038</t>
  </si>
  <si>
    <t>47761377 - DEFLECTOR, STRAW SPREADER - FRONT (CORTE A LASER)</t>
  </si>
  <si>
    <t xml:space="preserve">CFEL001038-47761377 - DEFLECTOR, STRAW SPREADER - FRONT (CORTE A LASER)                                                 </t>
  </si>
  <si>
    <t>CFEL001039</t>
  </si>
  <si>
    <t>47761375 - DEFLECTOR, STRAW SPREADER - FRONT (CORTE A LASER)</t>
  </si>
  <si>
    <t xml:space="preserve">CFEL001039-47761375 - DEFLECTOR, STRAW SPREADER - FRONT (CORTE A LASER)                                                 </t>
  </si>
  <si>
    <t>CFEL001042</t>
  </si>
  <si>
    <t>ROLO DE AÇO INOX AISI 309  1,2 - 0,08 + 0 X 495 -0 + 0,50 MM P/ 1311712X</t>
  </si>
  <si>
    <t xml:space="preserve">CFEL001042-ROLO DE ACO INOX AISI 309 1,2 - 0,08 + 0 X 495 -0 + 0,50 MM P/ 1311712X                                      </t>
  </si>
  <si>
    <t>CFEL001043</t>
  </si>
  <si>
    <t>ROLO DE AÇO INOX AISI 309  1,2 - 0,08 + 0 X 506 -0 + 0,50 MM P/ 1311703X</t>
  </si>
  <si>
    <t xml:space="preserve">CFEL001043-ROLO DE ACO INOX AISI 309 1,2 - 0,08 + 0 X 506 -0 + 0,50 MM P/ 1311703X                                      </t>
  </si>
  <si>
    <t>CFEL001044</t>
  </si>
  <si>
    <t>ROLO DE AÇO INOX AISI 309  2 - 0,08 + 0 X 528 -0 + 0,50 MM P/ 1311713X</t>
  </si>
  <si>
    <t xml:space="preserve">CFEL001044-ROLO DE ACO INOX AISI 309 2 - 0,08 + 0 X 528 -0 + 0,50 MM P/ 1311713X                                        </t>
  </si>
  <si>
    <t>CFEL001047</t>
  </si>
  <si>
    <t>ROLO DE ACO SPFC590 1,6 X 200 MM P/ 86543-1S000 - 86544-1S000 (SLITTER)</t>
  </si>
  <si>
    <t>HW10139B</t>
  </si>
  <si>
    <t xml:space="preserve">CFEL001047-ROLO DE ACO SPFC590 1,6 X 200 MM P/ 86543-1S000 - 86544-1S000 (SLITTER)                                      </t>
  </si>
  <si>
    <t>CFEL001048</t>
  </si>
  <si>
    <t>ROLO DE ACO SPFC590 1,6 X 130 MM P/ 86545-1S000 - 86546-1S000 (SLITTER)</t>
  </si>
  <si>
    <t>HW10141B</t>
  </si>
  <si>
    <t xml:space="preserve">CFEL001048-ROLO DE ACO SPFC590 1,6 X 130 MM P/ 86545-1S000 - 86546-1S000 (SLITTER)                                      </t>
  </si>
  <si>
    <t>CFEL001050</t>
  </si>
  <si>
    <t>24534682 - HEAT SHIELD FENDER P/ 24534671</t>
  </si>
  <si>
    <t xml:space="preserve">CFEL001050-24534682 - HEAT SHIELD FENDER P/ 24534671                                                                    </t>
  </si>
  <si>
    <t>CFEL001051</t>
  </si>
  <si>
    <t>24534681 - HEAT SHIELD FENDER P/ 24534653</t>
  </si>
  <si>
    <t xml:space="preserve">CFEL001051-24534681 - HEAT SHIELD FENDER P/ 24534653                                                                    </t>
  </si>
  <si>
    <t>CFEL001052</t>
  </si>
  <si>
    <t>ROLO DE AÇO INOX AISI 441 3,0 ±0,13 X 199 ±0,5 P/ 4705709 (SLITTER)</t>
  </si>
  <si>
    <t xml:space="preserve">CFEL001052-ROLO DE ACO INOX AISI 441 3,0 ±0,13 X 199 ±0,5 P/ 4705709 (SLITTER)                                          </t>
  </si>
  <si>
    <t>CFEL001053</t>
  </si>
  <si>
    <t>ROLO DE AÇO INOX AISI 441 1,5 X 395 ±0,5 P/ 4705705 (SLITTER)</t>
  </si>
  <si>
    <t>FV10212C</t>
  </si>
  <si>
    <t xml:space="preserve">CFEL001053-ROLO DE ACO INOX AISI 441 1,5 X 395 ±0,5 P/ 4705705 (SLITTER)                                                </t>
  </si>
  <si>
    <t>CFEL001054</t>
  </si>
  <si>
    <t>ROLO DE AÇO INOX AISI 441 1,5 X 290 ±0,5 P/ 4705715 (SLITTER)</t>
  </si>
  <si>
    <t>FV10213C</t>
  </si>
  <si>
    <t xml:space="preserve">CFEL001054-ROLO DE ACO INOX AISI 441 1,5 X 290 ±0,5 P/ 4705715 (SLITTER)                                                </t>
  </si>
  <si>
    <t>CFEL001056</t>
  </si>
  <si>
    <t>S163156 - HEAT SHIELD HALF SHELL FRONT ESTAMPADO</t>
  </si>
  <si>
    <t xml:space="preserve">CFEL001056-S163156 - HEAT SHIELD HALF SHELL FRONT ESTAMPADO                                                             </t>
  </si>
  <si>
    <t>540</t>
  </si>
  <si>
    <t>COMPONENTES - MARELLI SP</t>
  </si>
  <si>
    <t>CFEL001057</t>
  </si>
  <si>
    <t>S167372 - HEAT SHIELD ESTAMPADO</t>
  </si>
  <si>
    <t xml:space="preserve">CFEL001057-S167372 - HEAT SHIELD ESTAMPADO                                                                              </t>
  </si>
  <si>
    <t>CFEL001058</t>
  </si>
  <si>
    <t>S168641 - HEAT SHIELD ESTAMPADO</t>
  </si>
  <si>
    <t xml:space="preserve">CFEL001058-S168641 - HEAT SHIELD ESTAMPADO                                                                              </t>
  </si>
  <si>
    <t>CFEL001059</t>
  </si>
  <si>
    <t>S163157 - HEAT SHIELD ESTAMPADO</t>
  </si>
  <si>
    <t xml:space="preserve">CFEL001059-S163157 - HEAT SHIELD ESTAMPADO                                                                              </t>
  </si>
  <si>
    <t>CFEL001060</t>
  </si>
  <si>
    <t xml:space="preserve">CFEL001060-24045626 - BRACKET MUFFLER                                                                                   </t>
  </si>
  <si>
    <t>CFEL001061</t>
  </si>
  <si>
    <t xml:space="preserve">24739644-21731761 - BRACKET P/ 24736213-24484490 </t>
  </si>
  <si>
    <t xml:space="preserve">CFEL001061-24739644-21731761 - BRACKET P/ 24736213-24484490                                                             </t>
  </si>
  <si>
    <t>CFEL001062</t>
  </si>
  <si>
    <t>4343468 - MANIFOLD UPPER PART HALF SHELL</t>
  </si>
  <si>
    <t xml:space="preserve">CFEL001062-4343468 - MANIFOLD UPPER PART HALF SHELL                                                                     </t>
  </si>
  <si>
    <t>CFEL001063</t>
  </si>
  <si>
    <t>4343470 - MANIFOLD LOWER PART HALF SHELL</t>
  </si>
  <si>
    <t xml:space="preserve">CFEL001063-4343470 - MANIFOLD LOWER PART HALF SHELL                                                                     </t>
  </si>
  <si>
    <t>CFEL001066</t>
  </si>
  <si>
    <t>78813914 - ROOF COOLER TANK CAB (ESTAMPADO)</t>
  </si>
  <si>
    <t xml:space="preserve">CFEL001066-78813914 - ROOF COOLER TANK CAB (ESTAMPADO)                                                                  </t>
  </si>
  <si>
    <t>CFEL001067</t>
  </si>
  <si>
    <t>78813918 - BRACKET REINFORCEMENT CAB (ESTAMPADO)</t>
  </si>
  <si>
    <t xml:space="preserve">CFEL001067-78813918 - BRACKET REINFORCEMENT CAB (ESTAMPADO)                                                             </t>
  </si>
  <si>
    <t>CFEL001068</t>
  </si>
  <si>
    <t>TIRA DE AÇO INOX AISI 441 2,5 ± 0,10 X 173 ± 0,4 MM X 1300 ± 5 MM P/82090921</t>
  </si>
  <si>
    <t xml:space="preserve">CFEL001068-TIRA DE ACO INOX AISI 441 2,5 ± 0,10 X 173 ± 0,4 MM X 1300 ± 5 MM P/82090921                                 </t>
  </si>
  <si>
    <t>CFEL001076</t>
  </si>
  <si>
    <t xml:space="preserve">24512449-24512449 - BRACKET P/ 24484490-24484490 </t>
  </si>
  <si>
    <t xml:space="preserve">CFEL001076-24512449-24512449 - BRACKET P/ 24484490-24484490                                                             </t>
  </si>
  <si>
    <t>CFSB000267</t>
  </si>
  <si>
    <t>A7-298 PARAFUSO ESPECIAL C/ COROA DENTADA</t>
  </si>
  <si>
    <t>FD10021B</t>
  </si>
  <si>
    <t xml:space="preserve">CFSB000267-A7-298 PARAFUSO ESPECIAL C/ COROA DENTADA                                                                    </t>
  </si>
  <si>
    <t>CFSB000314</t>
  </si>
  <si>
    <t xml:space="preserve">CFSB000314-20789328 - BRACKET                                                                                           </t>
  </si>
  <si>
    <t>CFSB000323</t>
  </si>
  <si>
    <t xml:space="preserve">CFSB000323-21695198 - PLATE ASSY                                                                                        </t>
  </si>
  <si>
    <t>CFSB000326</t>
  </si>
  <si>
    <t>CAPA INTERMEDIÁRIA C/ 2 SHIELD</t>
  </si>
  <si>
    <t xml:space="preserve">CFSB000326-CAPA INTERMEDIARIA C/ 2 SHIELD                                                                               </t>
  </si>
  <si>
    <t>CFSB000327</t>
  </si>
  <si>
    <t>CAPA INTERMEDIÁRIA C/ 1 SHIELD</t>
  </si>
  <si>
    <t xml:space="preserve">CFSB000327-CAPA INTERMEDIARIA C/ 1 SHIELD                                                                               </t>
  </si>
  <si>
    <t>CFSB000362</t>
  </si>
  <si>
    <t>82835067 - BRACKET, WATER RESERVOIR - SOLDADO</t>
  </si>
  <si>
    <t xml:space="preserve">CFSB000362-82835067 - BRACKET, WATER RESERVOIR - SOLDADO                                                                </t>
  </si>
  <si>
    <t>CFSB000363</t>
  </si>
  <si>
    <t>82198419 - CINTA + REFORÇO + PARAFUSO</t>
  </si>
  <si>
    <t>TN10067B1-2</t>
  </si>
  <si>
    <t xml:space="preserve">CFSB000363-82198419 - CINTA + REFORCO + PARAFUSO                                                                        </t>
  </si>
  <si>
    <t>CFSB000364</t>
  </si>
  <si>
    <t>82198419 - SUPORTE CINTA SOLDADO</t>
  </si>
  <si>
    <t>TN10067B1</t>
  </si>
  <si>
    <t xml:space="preserve">CFSB000364-82198419 - SUPORTE CINTA SOLDADO                                                                             </t>
  </si>
  <si>
    <t>CFSB000365</t>
  </si>
  <si>
    <t>82198419 - SUPORTE CINTA C/ ACABAMENTO</t>
  </si>
  <si>
    <t>TN10067B</t>
  </si>
  <si>
    <t xml:space="preserve">CFSB000365-82198419 - SUPORTE CINTA C/ ACABAMENTO                                                                       </t>
  </si>
  <si>
    <t>CFSB000366</t>
  </si>
  <si>
    <t>20728193 - STABILIZER BAR - PINTADO</t>
  </si>
  <si>
    <t>VO10051B</t>
  </si>
  <si>
    <t xml:space="preserve">CFSB000366-20728193 - STABILIZER BAR - PINTADO                                                                          </t>
  </si>
  <si>
    <t>CFSB000367</t>
  </si>
  <si>
    <t>20728194 - STABILIZER BAR - PINTADO</t>
  </si>
  <si>
    <t>VO10052B</t>
  </si>
  <si>
    <t xml:space="preserve">CFSB000367-20728194 - STABILIZER BAR - PINTADO                                                                          </t>
  </si>
  <si>
    <t>CFSB000368</t>
  </si>
  <si>
    <t>21563761 - STABILIZER BAR - PINTADO</t>
  </si>
  <si>
    <t xml:space="preserve">CFSB000368-21563761 - STABILIZER BAR - PINTADO                                                                          </t>
  </si>
  <si>
    <t>CFSB000369</t>
  </si>
  <si>
    <t>21563764 - STABILIZER BAR - PINTADO</t>
  </si>
  <si>
    <t xml:space="preserve">CFSB000369-21563764 - STABILIZER BAR - PINTADO                                                                          </t>
  </si>
  <si>
    <t>CFSB000374</t>
  </si>
  <si>
    <t>9391.083.209 - TAMPA ZINCADA P/ F006.U20.176 / .173</t>
  </si>
  <si>
    <t xml:space="preserve">CFSB000374-9391.083.209 - TAMPA ZINCADA P/ F006.U20.176 / .173                                                          </t>
  </si>
  <si>
    <t>CFSB000375</t>
  </si>
  <si>
    <t>F006.U20.175 - CARCAÇA POLAR MONTADA</t>
  </si>
  <si>
    <t>BS10016B</t>
  </si>
  <si>
    <t xml:space="preserve">CFSB000375-F006.U20.175 - CARCACA POLAR MONTADA                                                                         </t>
  </si>
  <si>
    <t>CFSB000377</t>
  </si>
  <si>
    <t>1427079X - TAMPA INTERNA PERFURADA - EXTERNO</t>
  </si>
  <si>
    <t>FV10111B</t>
  </si>
  <si>
    <t xml:space="preserve">CFSB000377-1427079X - TAMPA INTERNA PERFURADA - EXTERNO                                                                 </t>
  </si>
  <si>
    <t>CFSB000378</t>
  </si>
  <si>
    <t>F000.TE1.99S - CONJUNTO FLANGE KWT - BRASADO</t>
  </si>
  <si>
    <t>BS10081B1</t>
  </si>
  <si>
    <t xml:space="preserve">CFSB000378-F000.TE1.99S - CONJUNTO FLANGE KWT - BRASADO                                                                 </t>
  </si>
  <si>
    <t>CFSB000379</t>
  </si>
  <si>
    <t>F000.TE1.99S - CONJUNTO FLANGE KWT - SOLDADO</t>
  </si>
  <si>
    <t>BS10081B1-1</t>
  </si>
  <si>
    <t xml:space="preserve">CFSB000379-F000.TE1.99S - CONJUNTO FLANGE KWT - SOLDADO                                                                 </t>
  </si>
  <si>
    <t>CFSB000381</t>
  </si>
  <si>
    <t>F000.TE1.75F - HASTE GUIA SOLDADA</t>
  </si>
  <si>
    <t>BS10081B1-1-3</t>
  </si>
  <si>
    <t xml:space="preserve">CFSB000381-F000.TE1.75F - HASTE GUIA SOLDADA                                                                            </t>
  </si>
  <si>
    <t>CFSB000382</t>
  </si>
  <si>
    <t>FV10101H</t>
  </si>
  <si>
    <t xml:space="preserve">CFSB000382-ESTAMPAGEM DA PECA 1 P/ E4078050                                                                             </t>
  </si>
  <si>
    <t>CFSB000383</t>
  </si>
  <si>
    <t>1787446X - TAMPA INTERNA PERFURADA - EXTERNO</t>
  </si>
  <si>
    <t>FV10123D</t>
  </si>
  <si>
    <t xml:space="preserve">CFSB000383-1787446X - TAMPA INTERNA PERFURADA - EXTERNO                                                                 </t>
  </si>
  <si>
    <t>CFSB000384</t>
  </si>
  <si>
    <t>E4077324 - FLANGE INTERNO - EXTERNO</t>
  </si>
  <si>
    <t>FV10114B</t>
  </si>
  <si>
    <t xml:space="preserve">CFSB000384-E4077324 - FLANGE INTERNO - EXTERNO                                                                          </t>
  </si>
  <si>
    <t>CFSB000395</t>
  </si>
  <si>
    <t>939928-102 - GUIDE RAIL WR - LH - B515 - CRAVADO</t>
  </si>
  <si>
    <t>BR10033B</t>
  </si>
  <si>
    <t xml:space="preserve">CFSB000395-939928-102 - GUIDE RAIL WR - LH - B515 - CRAVADO                                                             </t>
  </si>
  <si>
    <t>CFSB000396</t>
  </si>
  <si>
    <t>939929-102 - GUIDE RAIL WR - RH - B515 - CRAVADO</t>
  </si>
  <si>
    <t>BR10034B</t>
  </si>
  <si>
    <t xml:space="preserve">CFSB000396-939929-102 - GUIDE RAIL WR - RH - B515 - CRAVADO                                                             </t>
  </si>
  <si>
    <t>CFSB000398</t>
  </si>
  <si>
    <t>F006.S10.082 - CANTONEIRA ZINCADA P/ F006.U10.171/ .167 / .175 / .176 / .170</t>
  </si>
  <si>
    <t>BS10030C</t>
  </si>
  <si>
    <t xml:space="preserve">CFSB000398-F006.S10.082 - CANTONEIRA ZINCADA P/ F006.U10.171/ .167 / .175 / .176 / .170                                 </t>
  </si>
  <si>
    <t>CFSB000404</t>
  </si>
  <si>
    <t>TAMPA RESERVATÓRIO MONTADA P/ 9541082291 - 9541082281</t>
  </si>
  <si>
    <t>BS10064B</t>
  </si>
  <si>
    <t xml:space="preserve">CFSB000404-TAMPA RESERVATORIO MONTADA P/ 9541082291 - 9541082281                                                        </t>
  </si>
  <si>
    <t>CFSB000405</t>
  </si>
  <si>
    <t>TAMPA RESERVATÓRIO ZINCADA P/ 9541082291 - 9541082281</t>
  </si>
  <si>
    <t>BS10064B2</t>
  </si>
  <si>
    <t xml:space="preserve">CFSB000405-TAMPA RESERVATORIO ZINCADA P/ 9541082291 - 9541082281                                                        </t>
  </si>
  <si>
    <t>CFSB000406</t>
  </si>
  <si>
    <t>TAMPA RESERVATÓRIO RECARTILHADA P/ 9541082291 - 9541082281</t>
  </si>
  <si>
    <t>BS10064B2-1</t>
  </si>
  <si>
    <t xml:space="preserve">CFSB000406-TAMPA RESERVATORIO RECARTILHADA P/ 9541082291 - 9541082281                                                   </t>
  </si>
  <si>
    <t>CFSB000407</t>
  </si>
  <si>
    <t>9541082291 - RESERVATÓRIO BRASADO</t>
  </si>
  <si>
    <t>BS10064C1</t>
  </si>
  <si>
    <t xml:space="preserve">CFSB000407-9541082291 - RESERVATORIO BRASADO                                                                            </t>
  </si>
  <si>
    <t>CFSB000408</t>
  </si>
  <si>
    <t xml:space="preserve">9541082281 - RESERVATÓRIO BRASADO </t>
  </si>
  <si>
    <t>BS10068B1</t>
  </si>
  <si>
    <t xml:space="preserve">CFSB000408-9541082281 - RESERVATORIO BRASADO                                                                            </t>
  </si>
  <si>
    <t>CFSB000409</t>
  </si>
  <si>
    <t>9541082291 - RESERVATÓRIO MONTADO</t>
  </si>
  <si>
    <t>BS10064C1-1</t>
  </si>
  <si>
    <t xml:space="preserve">CFSB000409-9541082291 - RESERVATORIO MONTADO                                                                            </t>
  </si>
  <si>
    <t>CFSB000410</t>
  </si>
  <si>
    <t>9541082281 - RESERVATÓRIO MONTADO</t>
  </si>
  <si>
    <t>BS10068B1-1</t>
  </si>
  <si>
    <t xml:space="preserve">CFSB000410-9541082281 - RESERVATORIO MONTADO                                                                            </t>
  </si>
  <si>
    <t>CFSB000411</t>
  </si>
  <si>
    <t>939930-104 - GUIDE RAIL WR - LH - B515 - CRAVADO</t>
  </si>
  <si>
    <t>BR10042B</t>
  </si>
  <si>
    <t xml:space="preserve">CFSB000411-939930-104 - GUIDE RAIL WR - LH - B515 - CRAVADO                                                             </t>
  </si>
  <si>
    <t>CFSB000412</t>
  </si>
  <si>
    <t>939931-104 - GUIDE RAIL WR - RH - B515 - CRAVADO</t>
  </si>
  <si>
    <t>BR10043B</t>
  </si>
  <si>
    <t xml:space="preserve">CFSB000412-939931-104 - GUIDE RAIL WR - RH - B515 - CRAVADO                                                             </t>
  </si>
  <si>
    <t>CFSB000413</t>
  </si>
  <si>
    <t>0204.166.629 - FRONT SHELL 10" L200 - SOLDADO</t>
  </si>
  <si>
    <t>BS10071B</t>
  </si>
  <si>
    <t xml:space="preserve">CFSB000413-0204.166.629 - FRONT SHELL 10POL L200 - SOLDADO                                                              </t>
  </si>
  <si>
    <t>CFSB000421</t>
  </si>
  <si>
    <t>F000.TE1.74C - CONJUNTO FLANGE KWT BRASADO + CAPA PROTETORA</t>
  </si>
  <si>
    <t>BS10081B</t>
  </si>
  <si>
    <t xml:space="preserve">CFSB000421-F000.TE1.74C - CONJUNTO FLANGE KWT BRASADO + CAPA PROTETORA                                                  </t>
  </si>
  <si>
    <t>CFSB000423</t>
  </si>
  <si>
    <t>C80622-104 - FRONT RH - CRAVADO</t>
  </si>
  <si>
    <t xml:space="preserve">CFSB000423-C80622-104 - FRONT RH - CRAVADO                                                                              </t>
  </si>
  <si>
    <t>CFSB000424</t>
  </si>
  <si>
    <t>C80623-104 - FRONT LH - CRAVADO</t>
  </si>
  <si>
    <t xml:space="preserve">CFSB000424-C80623-104 - FRONT LH - CRAVADO                                                                              </t>
  </si>
  <si>
    <t>CFSB000527</t>
  </si>
  <si>
    <t>9541082291 - RESERVATÓRIO BRASADO E FOSFATIZADO</t>
  </si>
  <si>
    <t>BS10064C</t>
  </si>
  <si>
    <t xml:space="preserve">CFSB000527-9541082291 - RESERVATORIO BRASADO E FOSFATIZADO                                                              </t>
  </si>
  <si>
    <t>CFSB000528</t>
  </si>
  <si>
    <t>9541082281 - RESERVATÓRIO BRASADO E FOSFATIZADO</t>
  </si>
  <si>
    <t xml:space="preserve">CFSB000528-9541082281 - RESERVATORIO BRASADO E FOSFATIZADO                                                              </t>
  </si>
  <si>
    <t>CFSB000530</t>
  </si>
  <si>
    <t>82594852 - SUPORTE ECU - SOLDADO (2 PORCAS)</t>
  </si>
  <si>
    <t xml:space="preserve">CFSB000530-82594852 - SUPORTE ECU - SOLDADO (2 PORCAS)                                                                  </t>
  </si>
  <si>
    <t>CFSB000540</t>
  </si>
  <si>
    <t>64576-BX000 - BRKT FR END MODULE MTG LH - PORCA SOLDADA</t>
  </si>
  <si>
    <t>HW10089C</t>
  </si>
  <si>
    <t xml:space="preserve">CFSB000540-64576-BX000 - BRKT FR END MODULE MTG LH - PORCA SOLDADA                                                      </t>
  </si>
  <si>
    <t>CFSB000541</t>
  </si>
  <si>
    <t>64586-BX000 - BRKT FR END MODULE MTG RH - PORCA SOLDADA</t>
  </si>
  <si>
    <t>HW10090C</t>
  </si>
  <si>
    <t xml:space="preserve">CFSB000541-64586-BX000 - BRKT FR END MODULE MTG RH - PORCA SOLDADA                                                      </t>
  </si>
  <si>
    <t>CFSB000542</t>
  </si>
  <si>
    <t>24002840 - BRACKET HEAT SHIELD P/ 24002837 - SOLDADO</t>
  </si>
  <si>
    <t>VO10055B</t>
  </si>
  <si>
    <t xml:space="preserve">CFSB000542-24002840 - BRACKET HEAT SHIELD P/ 24002837 - SOLDADO                                                         </t>
  </si>
  <si>
    <t>CFSB000544</t>
  </si>
  <si>
    <t>23890106 - BRACKET HEAT SHIELD P/ 23890098 - SOLDADO</t>
  </si>
  <si>
    <t>VO10057B</t>
  </si>
  <si>
    <t xml:space="preserve">CFSB000544-23890106 - BRACKET HEAT SHIELD P/ 23890098 - SOLDADO                                                         </t>
  </si>
  <si>
    <t>CFSB000545</t>
  </si>
  <si>
    <t>23169359 - SUPPORT BRACKET P/ 23159418 - PORCAS SOLDADAS</t>
  </si>
  <si>
    <t>VO10058B2</t>
  </si>
  <si>
    <t xml:space="preserve">CFSB000545-23169359 - SUPPORT BRACKET P/ 23159418 - PORCAS SOLDADAS                                                     </t>
  </si>
  <si>
    <t>CFSB000546</t>
  </si>
  <si>
    <t>24083045 - BRACKET P/ 24064791 - 24064798 – PINTADO</t>
  </si>
  <si>
    <t>VO10061C</t>
  </si>
  <si>
    <t xml:space="preserve">CFSB000546-24083045 - BRACKET P/ 24064791 - 24064798 - PINTADO                                                          </t>
  </si>
  <si>
    <t>CFSB000547</t>
  </si>
  <si>
    <t>24083028-23827095 - BRACKET P/ 24064791-24064798-24064793-24484490 - PORCAS SOLDADAS</t>
  </si>
  <si>
    <t xml:space="preserve">CFSB000547-24083028-23827095 - BRACKET P/ 24064791-24064798-24064793-24484490 - PORCAS SOLDADAS                         </t>
  </si>
  <si>
    <t>CFSB000548</t>
  </si>
  <si>
    <t>24083028 - 23827095 - BRACKET P/24064791-24064798-24064793-24484490  - PINTADO</t>
  </si>
  <si>
    <t xml:space="preserve">CFSB000548-24083028 - 23827095 - BRACKET P/24064791-24064798-24064793-24484490 - PINTADO                                </t>
  </si>
  <si>
    <t>CFSB000549</t>
  </si>
  <si>
    <t>24083036-24852820 - BRACKET P/ 24064791-24064798-24064793-24484490 - PORCAS SOLDADAS</t>
  </si>
  <si>
    <t xml:space="preserve">CFSB000549-24083036-24852820 - BRACKET P/ 24064791-24064798-24064793-24484490 - PORCAS SOLDADAS                         </t>
  </si>
  <si>
    <t>CFSB000550</t>
  </si>
  <si>
    <t>24083036-21852820 - BRACKET P/ 24064791-224064798-24064793-24484490 - PINTADO</t>
  </si>
  <si>
    <t xml:space="preserve">CFSB000550-24083036-21852820 - BRACKET P/ 24064791-224064798-24064793-24484490 - PINTADO                                </t>
  </si>
  <si>
    <t>CFSB000551</t>
  </si>
  <si>
    <t>21954589 - BRACKET P/ 24064798 - PINTADO</t>
  </si>
  <si>
    <t xml:space="preserve">CFSB000551-21954589 - BRACKET P/ 24064798 - PINTADO                                                                     </t>
  </si>
  <si>
    <t>CFSB000552</t>
  </si>
  <si>
    <t>24738366 - BRACKET P/ 24736195-24738381 - PORCAS SOLDADAS</t>
  </si>
  <si>
    <t xml:space="preserve">CFSB000552-24738366 - BRACKET P/ 24736195-24738381 - PORCAS SOLDADAS                                                    </t>
  </si>
  <si>
    <t>CFSB000553</t>
  </si>
  <si>
    <t>24738366 - BRACKET P/ 24736195-24738381 - PINTADO</t>
  </si>
  <si>
    <t xml:space="preserve">CFSB000553-24738366 - BRACKET P/ 24736195-24738381 - PINTADO                                                            </t>
  </si>
  <si>
    <t>CFSB000554</t>
  </si>
  <si>
    <t xml:space="preserve">24083038 - BRACKET P/24064793 - SOLDADO </t>
  </si>
  <si>
    <t>VO10063B1</t>
  </si>
  <si>
    <t xml:space="preserve">CFSB000554-24083038 - BRACKET P/24064793 - SOLDADO                                                                      </t>
  </si>
  <si>
    <t>CFSB000555</t>
  </si>
  <si>
    <t>24083038 - BRACKET P/24064793 - PINTADO</t>
  </si>
  <si>
    <t>VO10063B</t>
  </si>
  <si>
    <t xml:space="preserve">CFSB000555-24083038 - BRACKET P/24064793 - PINTADO                                                                      </t>
  </si>
  <si>
    <t>CFSB000556</t>
  </si>
  <si>
    <t>23159418 - SUPPORT BRACKET P/ 23159407 - SOLDADO</t>
  </si>
  <si>
    <t>VO10058B</t>
  </si>
  <si>
    <t xml:space="preserve">CFSB000556-23159418 - SUPPORT BRACKET P/ 23159407 - SOLDADO                                                             </t>
  </si>
  <si>
    <t>CFSB000557</t>
  </si>
  <si>
    <t>24083044 - BRACKET P/ 24064791 - 24064798 - PINTADO</t>
  </si>
  <si>
    <t>VO10061F</t>
  </si>
  <si>
    <t xml:space="preserve">CFSB000557-24083044 - BRACKET P/ 24064791 - 24064798 - PINTADO                                                          </t>
  </si>
  <si>
    <t>CFSB000558</t>
  </si>
  <si>
    <t>24083041 - BRACKET P/ 24083038 - PORCAS SOLDADAS</t>
  </si>
  <si>
    <t xml:space="preserve">CFSB000558-24083041 - BRACKET P/ 24083038 - PORCAS SOLDADAS                                                             </t>
  </si>
  <si>
    <t>CFSB000559</t>
  </si>
  <si>
    <t>23841377 - BRACKET UPPER LEFT P/ 23841375 - SOLDADO</t>
  </si>
  <si>
    <t>VO10067B</t>
  </si>
  <si>
    <t xml:space="preserve">CFSB000559-23841377 - BRACKET UPPER LEFT P/ 23841375 - SOLDADO                                                          </t>
  </si>
  <si>
    <t>CFSB000560</t>
  </si>
  <si>
    <t>23841380 - BRACKET UPPER RIGHT P/ 23841378 - SOLDADO</t>
  </si>
  <si>
    <t xml:space="preserve">CFSB000560-23841380 - BRACKET UPPER RIGHT P/ 23841378 - SOLDADO                                                         </t>
  </si>
  <si>
    <t>CFSB000561</t>
  </si>
  <si>
    <t>23841383 - BRACKET LOWER RIGHT P/ 23841381 - SOLDADO</t>
  </si>
  <si>
    <t xml:space="preserve">CFSB000561-23841383 - BRACKET LOWER RIGHT P/ 23841381 - SOLDADO                                                         </t>
  </si>
  <si>
    <t>CFSB000562</t>
  </si>
  <si>
    <t>23841386 - BRACKET LOWER LEFT P/ 23841384 - SOLDADO</t>
  </si>
  <si>
    <t xml:space="preserve">CFSB000562-23841386 - BRACKET LOWER LEFT P/ 23841384 - SOLDADO                                                          </t>
  </si>
  <si>
    <t>CFSB000563</t>
  </si>
  <si>
    <t>47607656 - CONCAVE, INLET RAMP (SOLDADO)</t>
  </si>
  <si>
    <t>CN10001B</t>
  </si>
  <si>
    <t xml:space="preserve">CFSB000563-47607656 - CONCAVE, INLET RAMP (SOLDADO)                                                                     </t>
  </si>
  <si>
    <t>735</t>
  </si>
  <si>
    <t>SERVIÇOS - CNH</t>
  </si>
  <si>
    <t>CFSB000566</t>
  </si>
  <si>
    <t>ROLO DE AÇO AISI 301 1/2 HARD ASTM A666 D5 2,0 ±0,15X45 ±0,3 MM P/ 24064644 (REBOBINAMENTO)</t>
  </si>
  <si>
    <t>VO10066C</t>
  </si>
  <si>
    <t xml:space="preserve">CFSB000566-ROLO DE ACO AISI 301 1/2 HARD ASTM A666 D5 2,0 ±0,15X45 ±0,3 MM P/ 24064644 (REBOBINAMENTO)                  </t>
  </si>
  <si>
    <t>CFSB000567</t>
  </si>
  <si>
    <t>39211-07FM0 - BRKT OXYGEN SNSR BINARY ZINCADO</t>
  </si>
  <si>
    <t xml:space="preserve">CFSB000567-39211-07FM0 - BRKT OXYGEN SNSR BINARY ZINCADO                                                                </t>
  </si>
  <si>
    <t>CFSB000569</t>
  </si>
  <si>
    <t>24739123 - BRACKET P/24736213 - SOLDADO</t>
  </si>
  <si>
    <t xml:space="preserve">CFSB000569-24739123 - BRACKET P/24736213 - SOLDADO                                                                      </t>
  </si>
  <si>
    <t>CFSB000570</t>
  </si>
  <si>
    <t>24739123 - BRACKET P/24736213 - PINTADO</t>
  </si>
  <si>
    <t xml:space="preserve">CFSB000570-24739123 - BRACKET P/24736213 - PINTADO                                                                      </t>
  </si>
  <si>
    <t>CFSB000572</t>
  </si>
  <si>
    <t>24512449 - BRACKET P/ 24484490 - PORCA SOLDADA</t>
  </si>
  <si>
    <t xml:space="preserve">CFSB000572-24512449 - BRACKET P/ 24484490 - PORCA SOLDADA                                                               </t>
  </si>
  <si>
    <t>CFSB000573</t>
  </si>
  <si>
    <t>24739644-21731761 - BRACKET P/24484490-24484490 - PORCAS SOLDADAS</t>
  </si>
  <si>
    <t xml:space="preserve">CFSB000573-24739644-21731761 - BRACKET P/24484490-24484490 - PORCAS SOLDADAS                                            </t>
  </si>
  <si>
    <t>CFSB000574</t>
  </si>
  <si>
    <t>24512453 - BRACKET C/ SOLDA MIG P/24484490</t>
  </si>
  <si>
    <t xml:space="preserve">CFSB000574-24512453 - BRACKET C/ SOLDA MIG P/24484490                                                                   </t>
  </si>
  <si>
    <t>CFSB000575</t>
  </si>
  <si>
    <t>24512453 - BRACKET P/24484490 - PINTADO</t>
  </si>
  <si>
    <t xml:space="preserve">CFSB000575-24512453 - BRACKET P/24484490 - PINTADO                                                                      </t>
  </si>
  <si>
    <t>CNH000001</t>
  </si>
  <si>
    <t>47607656 - CONCAVE, INLET RAMP (PINTADO)</t>
  </si>
  <si>
    <t>CN10001A</t>
  </si>
  <si>
    <t xml:space="preserve">CNH000001-47607656 - CONCAVE, INLET RAMP (PINTADO)                                                                      </t>
  </si>
  <si>
    <t>CNH000002</t>
  </si>
  <si>
    <t xml:space="preserve">CNH000002-47600200 - SUPPORT, CHAFF PAN, REAR                                                                           </t>
  </si>
  <si>
    <t>CNH000003</t>
  </si>
  <si>
    <t>47761377 - DEFLECTOR, STRAW SPREADER - FRONT</t>
  </si>
  <si>
    <t xml:space="preserve">CNH000003-47761377 - DEFLECTOR, STRAW SPREADER - FRONT                                                                  </t>
  </si>
  <si>
    <t>CNH000004</t>
  </si>
  <si>
    <t>47761375 - DEFLECTOR, STRAW SPREADER - FRONT</t>
  </si>
  <si>
    <t xml:space="preserve">CNH000004-47761375 - DEFLECTOR, STRAW SPREADER - FRONT                                                                  </t>
  </si>
  <si>
    <t>CNH000005</t>
  </si>
  <si>
    <t>47836795 - SUPPORT FRONT BEARING</t>
  </si>
  <si>
    <t xml:space="preserve">CNH000005-47836795 - SUPPORT FRONT BEARING                                                                              </t>
  </si>
  <si>
    <t>CON000010</t>
  </si>
  <si>
    <t>20.5600-0040.2-95 - CARCAÇA DE VÁCUO CPL-PSA (SEM PINTURA)</t>
  </si>
  <si>
    <t xml:space="preserve">CON000010-20.5600-0040.2-95 - CARCACA DE VACUO CPL-PSA (SEM PINTURA)                                                    </t>
  </si>
  <si>
    <t>CON000011</t>
  </si>
  <si>
    <t>20.5600-0042.2-95 - CARCAÇA DE VÁCUO PSA (SEM PINTURA)</t>
  </si>
  <si>
    <t>CT10011A</t>
  </si>
  <si>
    <t xml:space="preserve">CON000011-20.5600-0042.2-95 - CARCACA DE VACUO PSA (SEM PINTURA)                                                        </t>
  </si>
  <si>
    <t>CON000012</t>
  </si>
  <si>
    <t>20.5600-0071.2-95 - CARCAÇA DE VÁCUO CPL (SEM PINTURA)</t>
  </si>
  <si>
    <t>CT10012A</t>
  </si>
  <si>
    <t xml:space="preserve">CON000012-20.5600-0071.2-95 - CARCACA DE VACUO CPL (SEM PINTURA)                                                        </t>
  </si>
  <si>
    <t>CON000013</t>
  </si>
  <si>
    <t>20.5600-0029.2-95 - CARCAÇA CPL 9 (SEM PINTURA)</t>
  </si>
  <si>
    <t xml:space="preserve">CON000013-20.5600-0029.2-95 - CARCACA CPL 9 (SEM PINTURA)                                                               </t>
  </si>
  <si>
    <t>CON000016</t>
  </si>
  <si>
    <t>20.5600-0070.2-95 - CARCAÇA CPL. (SEM PINTURA)</t>
  </si>
  <si>
    <t>CT10016A</t>
  </si>
  <si>
    <t xml:space="preserve">CON000016-20.5600-0070.2-95 - CARCACA CPL. (SEM PINTURA)                                                                </t>
  </si>
  <si>
    <t>CON000017</t>
  </si>
  <si>
    <t>20.5600-0079.2-95 - CARCAÇA CPL. (SEM PINTURA)</t>
  </si>
  <si>
    <t>CT10017A</t>
  </si>
  <si>
    <t xml:space="preserve">CON000017-20.5600-0079.2-95 - CARCACA CPL. (SEM PINTURA)                                                                </t>
  </si>
  <si>
    <t>CON000018</t>
  </si>
  <si>
    <t>20.5600-0084.2-95 - CARCAÇA CPL (SEM PINTURA)</t>
  </si>
  <si>
    <t xml:space="preserve">CON000018-20.5600-0084.2-95 - CARCACA CPL (SEM PINTURA)                                                                 </t>
  </si>
  <si>
    <t>CON000019</t>
  </si>
  <si>
    <t>20.5600-0087.2 - CARCAÇA DE VÁCUO</t>
  </si>
  <si>
    <t>CT10019A</t>
  </si>
  <si>
    <t xml:space="preserve">CON000019-20.5600-0087.2 - CARCACA DE VACUO                                                                             </t>
  </si>
  <si>
    <t>CON000026</t>
  </si>
  <si>
    <t>20.5600-0083.1 - HOUSING 9"</t>
  </si>
  <si>
    <t>CT10026A</t>
  </si>
  <si>
    <t xml:space="preserve">CON000026-20.5600-0083.1 - HOUSING 9POL                                                                                 </t>
  </si>
  <si>
    <t>CON000027</t>
  </si>
  <si>
    <t>20.5600-0097.1 - HOUSING 9"</t>
  </si>
  <si>
    <t>CT10027A</t>
  </si>
  <si>
    <t xml:space="preserve">CON000027-20.5600-0097.1 - HOUSING 9POL                                                                                 </t>
  </si>
  <si>
    <t>CON000028</t>
  </si>
  <si>
    <t>20.5300-2059.1 - CABLE GUIDE LH - ZINCADO</t>
  </si>
  <si>
    <t xml:space="preserve">CON000028-20.5300-2059.1 - CABLE GUIDE LH - ZINCADO                                                                     </t>
  </si>
  <si>
    <t>CON000029</t>
  </si>
  <si>
    <t>20.5300-2060.1 - CABLE GUIDE RH - ZINCADO</t>
  </si>
  <si>
    <t xml:space="preserve">CON000029-20.5300-2060.1 - CABLE GUIDE RH - ZINCADO                                                                     </t>
  </si>
  <si>
    <t>CON000030</t>
  </si>
  <si>
    <t>20.5320-8248.1 - PARKING BRAKE LEVER RH - ZINCADO</t>
  </si>
  <si>
    <t xml:space="preserve">CON000030-20.5320-8248.1 - PARKING BRAKE LEVER RH - ZINCADO                                                             </t>
  </si>
  <si>
    <t>CON000031</t>
  </si>
  <si>
    <t>20.5320-8247.1 - PARKING BRAKE LEVER LH - ZINCADO</t>
  </si>
  <si>
    <t xml:space="preserve">CON000031-20.5320-8247.1 - PARKING BRAKE LEVER LH - ZINCADO                                                             </t>
  </si>
  <si>
    <t>CON000032</t>
  </si>
  <si>
    <t>20.5320-7894.1 - BRAKE SHOE TABLE TRAIL</t>
  </si>
  <si>
    <t xml:space="preserve">CON000032-20.5320-7894.1 - BRAKE SHOE TABLE TRAIL                                                                       </t>
  </si>
  <si>
    <t>CON000033</t>
  </si>
  <si>
    <t>20.5320-7923.1 - BRAKE SHOE TABLE LEAD</t>
  </si>
  <si>
    <t xml:space="preserve">CON000033-20.5320-7923.1 - BRAKE SHOE TABLE LEAD                                                                        </t>
  </si>
  <si>
    <t>CON000034</t>
  </si>
  <si>
    <t>20.5600-0206.1 DIAPHRAGM PLATE 225 SINGLE</t>
  </si>
  <si>
    <t xml:space="preserve">CON000034-20.5600-0206.1 DIAPHRAGM PLATE 225 SINGLE                                                                     </t>
  </si>
  <si>
    <t>CON000035</t>
  </si>
  <si>
    <t>20.5600-0108-100  HOUSING</t>
  </si>
  <si>
    <t xml:space="preserve">CON000035-20.5600-0108-100 HOUSING                                                                                      </t>
  </si>
  <si>
    <t>CON000036</t>
  </si>
  <si>
    <t>20.5600-0110-100 - HOUSING</t>
  </si>
  <si>
    <t>CT10036A</t>
  </si>
  <si>
    <t xml:space="preserve">CON000036-20.5600-0110-100 - HOUSING                                                                                    </t>
  </si>
  <si>
    <t>COS000001</t>
  </si>
  <si>
    <t>411800107 - PROTEÇÃO METÁLICA UBL</t>
  </si>
  <si>
    <t xml:space="preserve">COS000001-411800107 - PROTECAO METALICA UBL                                                                             </t>
  </si>
  <si>
    <t>FITA CREPE 19 MM X 50 M  [PROD. P/ INDUSTRIALIZAÇÃO]</t>
  </si>
  <si>
    <t xml:space="preserve">EMAC00001-FITA CREPE 19 MM X 50 M [PROD. P/ INDUSTRIALIZACAO]                                                           </t>
  </si>
  <si>
    <t>080</t>
  </si>
  <si>
    <t>USO E CONSUMO ESTOCAVEL</t>
  </si>
  <si>
    <t>MATERIAL DE CONSUMO</t>
  </si>
  <si>
    <t>(O)Outros</t>
  </si>
  <si>
    <t>O</t>
  </si>
  <si>
    <t xml:space="preserve">FITA ADESIVA PVC 70 MM X 100 M TRANSP. </t>
  </si>
  <si>
    <t xml:space="preserve">EMAC00003-FITA ADESIVA PVC 70 MM X 100 M TRANSP.                                                                        </t>
  </si>
  <si>
    <t>FITA CREPE 50 X 50  [PROD. P/ INDUSTRIALIZAÇÃO]</t>
  </si>
  <si>
    <t xml:space="preserve">EMAC00006-FITA CREPE 50 X 50 [PROD. P/ INDUSTRIALIZACAO]                                                                </t>
  </si>
  <si>
    <t>FITA PET 19,0 X 1,0 DE ALTA RESISTÊNCIA P/ ARQUEAR</t>
  </si>
  <si>
    <t xml:space="preserve">EMAC00007-FITA PET 19,0 X 1,0 DE ALTA RESISTENCIA P/ ARQUEAR                                                            </t>
  </si>
  <si>
    <t>ELÁSTICO DE LATEX Nº 18 P/ 1981970X - 1981972X (FULGOR / RED BOR)</t>
  </si>
  <si>
    <t xml:space="preserve">EMAC00008-ELASTICO DE LATEX NUM 18 P/ 1981970X - 1981972X (FULGOR / RED BOR)                                            </t>
  </si>
  <si>
    <t>EMAC00009</t>
  </si>
  <si>
    <t>SACHE DESSECANTE 5 GR MESCLADA (EXPORTAÇÃO)</t>
  </si>
  <si>
    <t xml:space="preserve">EMAC00009-SACHE DESSECANTE 5 GR MESCLADA (EXPORTACAO)                                                                   </t>
  </si>
  <si>
    <t>110</t>
  </si>
  <si>
    <t>MATERIAL DE EMBALAGEM</t>
  </si>
  <si>
    <t>070</t>
  </si>
  <si>
    <t>EMBALAGENS TRANSPORTE</t>
  </si>
  <si>
    <t>(D)ireto Material</t>
  </si>
  <si>
    <t>D</t>
  </si>
  <si>
    <t>EMDV00005</t>
  </si>
  <si>
    <t xml:space="preserve">FITA DE AÇO (3/4 X 0,80 MM) P/ ARQUEAR </t>
  </si>
  <si>
    <t xml:space="preserve">EMDV00005-FITA DE ACO (3/4 X 0,80 MM) P/ ARQUEAR                                                                        </t>
  </si>
  <si>
    <t>EMDV00006</t>
  </si>
  <si>
    <t xml:space="preserve">SELO DE AÇO 3/4  P/ FITA DE ARQUEAR  </t>
  </si>
  <si>
    <t xml:space="preserve">EMDV00006-SELO DE ACO 3/4 P/ FITA DE ARQUEAR                                                                            </t>
  </si>
  <si>
    <t>EMMD00012</t>
  </si>
  <si>
    <t>PALLET P/ EXPORTAÇÃO 137 X 900 X 1200 MM P/ ARGENTINA - TRATAMENTO FITOSANITÁRIO</t>
  </si>
  <si>
    <t>EMMD000012</t>
  </si>
  <si>
    <t xml:space="preserve">EMMD00012-PALLET P/ EXPORTACAO 137 X 900 X 1200 MM P/ ARGENTINA - TRATAMENTO FITOSANITARIO                              </t>
  </si>
  <si>
    <t>EMMD00014</t>
  </si>
  <si>
    <t>CAIXA DE MADEIRA 1200 X 1000 X 745 MM (EXPORTAÇÃO RUSSIA)</t>
  </si>
  <si>
    <t xml:space="preserve">EMMD00014-CAIXA DE MADEIRA 1200 X 1000 X 745 MM (EXPORTACAO RUSSIA)                                                     </t>
  </si>
  <si>
    <t>EMMD00015</t>
  </si>
  <si>
    <t>0807182480000 - CAIXA DE MADEIRA COM TAMPA 1200 X 750 X 450 MM</t>
  </si>
  <si>
    <t xml:space="preserve">EMMD00015-0807182480000 - CAIXA DE MADEIRA COM TAMPA 1200 X 750 X 450 MM                                                </t>
  </si>
  <si>
    <t>EMMD00016</t>
  </si>
  <si>
    <t>CAIXA MAD. EXT. 1650 X 1100 X 400 MM CARGA MÁX. 200 KG P/47600200</t>
  </si>
  <si>
    <t xml:space="preserve">EMMD00016-CAIXA MAD. EXT. 1650 X 1100 X 400 MM CARGA MAX. 200 KG P/47600200                                             </t>
  </si>
  <si>
    <t>EMMD00017</t>
  </si>
  <si>
    <t>CAIXA MAD. EXT. 1450 X 1350 X 800 MM CARGA MÁX. 500 KG P/47836795</t>
  </si>
  <si>
    <t xml:space="preserve">EMMD00017-CAIXA MAD. EXT. 1450 X 1350 X 800 MM CARGA MAX. 500 KG P/47836795                                             </t>
  </si>
  <si>
    <t>EMMD00018</t>
  </si>
  <si>
    <t>CAIXA MAD. EXT. 1360 X 1150 X 500 MM CARGA MÁX. 300 KG P/47761377-47761375-47607656</t>
  </si>
  <si>
    <t xml:space="preserve">EMMD00018-CAIXA MAD. EXT. 1360 X 1150 X 500 MM CARGA MAX. 300 KG P/47761377-47761375-47607656                           </t>
  </si>
  <si>
    <t>EMMD00019</t>
  </si>
  <si>
    <t>CAIXA MAD. EXT. 2000 X 1200 X 820 MM CARGA MÁX. 300 KG COM DIVISÓRIOS</t>
  </si>
  <si>
    <t>EMMD000019</t>
  </si>
  <si>
    <t xml:space="preserve">EMMD00019-CAIXA MAD. EXT. 2000 X 1200 X 820 MM CARGA MAX. 300 KG COM DIVISORIOS                                         </t>
  </si>
  <si>
    <t>EMPL00001</t>
  </si>
  <si>
    <t>BOBINA DE PLASTICO BOLHA 1,3  X 100 METROS (5 KG)</t>
  </si>
  <si>
    <t xml:space="preserve">EMPL00001-BOBINA DE PLASTICO BOLHA 1,3 X 100 METROS (5 KG)                                                              </t>
  </si>
  <si>
    <t>EMPL00031</t>
  </si>
  <si>
    <t>FILME STRETCH 25 MICRAS X 500 MM</t>
  </si>
  <si>
    <t>EMPL000031</t>
  </si>
  <si>
    <t xml:space="preserve">FILME STRETCH 25 MICRAS X 500                                                                                           </t>
  </si>
  <si>
    <t>EMPL00039</t>
  </si>
  <si>
    <t>SACO PLÁSTICO VCI AZUL - A4031 - 2300 X 1700 X 0,16 MM (EXPORTAÇÃO RUSSIA)</t>
  </si>
  <si>
    <t>EMPL000039</t>
  </si>
  <si>
    <t xml:space="preserve">EMPL00039-SACO PLASTICO VCI AZUL - A4031 - 2300 X 1700 X 0,16 MM (EXPORTACAO RUSSIA)                                    </t>
  </si>
  <si>
    <t>EMPL00042</t>
  </si>
  <si>
    <t>SACO PLÁSTICO VCI 480 X 2200 X 1900 (EXPORTAÇÃO)</t>
  </si>
  <si>
    <t xml:space="preserve">EMPL00042-SACO PLASTICO VCI 480 X 2200 X 1900 (EXPORTACAO)                                                              </t>
  </si>
  <si>
    <t>EMPL00043</t>
  </si>
  <si>
    <t>CANTONEIRA PLÁSTICA P/ CONJUNTO 3P (EXPORTAÇÃO)</t>
  </si>
  <si>
    <t xml:space="preserve">EMPL00043-CANTONEIRA PLASTICA P/ CONJUNTO 3P (EXPORTACAO)                                                               </t>
  </si>
  <si>
    <t>EMPP00001</t>
  </si>
  <si>
    <t>BOBINA DE PAPELAO 1,0 M</t>
  </si>
  <si>
    <t xml:space="preserve">EMPP00001-BOBINA DE PAPELAO 1,0 M                                                                                       </t>
  </si>
  <si>
    <t>EMPP00041</t>
  </si>
  <si>
    <t>CAIXA DE PAPELÃO ONDUL. 592 X 392 X 110 (EXP)</t>
  </si>
  <si>
    <t xml:space="preserve">EMPP00041-CAIXA DE PAPELAO ONDUL. 592 X 392 X 110 (EXP)                                                                 </t>
  </si>
  <si>
    <t>EMPP00050</t>
  </si>
  <si>
    <t xml:space="preserve">CAIXA DE PAPELAO COM PALETE 1200 X 1000 X 740 MM </t>
  </si>
  <si>
    <t xml:space="preserve">EMPP00050-CAIXA DE PAPELAO COM PALETE 1200 X 1000 X 740 MM                                                              </t>
  </si>
  <si>
    <t>EMPP00052</t>
  </si>
  <si>
    <t>PLACA DE PAPELÃO 0,55 X 0,70 M</t>
  </si>
  <si>
    <t>EMPP000052</t>
  </si>
  <si>
    <t xml:space="preserve">EMPP00052-PLACA DE PAPELAO 0,55 X 0,70 M                                                                                </t>
  </si>
  <si>
    <t>EMPP00053</t>
  </si>
  <si>
    <t>CX MALETA NORMAL ONDA BC 360 X 280 X 160 (EXPORTAÇÃO)</t>
  </si>
  <si>
    <t xml:space="preserve">EMPP00053-CX MALETA NORMAL ONDA BC 360 X 280 X 160 (EXPORTACAO)                                                         </t>
  </si>
  <si>
    <t>EMPP00054</t>
  </si>
  <si>
    <t>CONJUNTO 3P - PALLET, TAMPA E CINTA (EXPORTAÇÃO)</t>
  </si>
  <si>
    <t xml:space="preserve">EMPP00054-CONJUNTO 3P - PALLET, TAMPA E CINTA (EXPORTACAO)                                                              </t>
  </si>
  <si>
    <t>FMO000009</t>
  </si>
  <si>
    <t>1CF1324Z14 - REFLETOR C/ ACABAMENTO CROMO TRIVALENTE</t>
  </si>
  <si>
    <t>FD10009A</t>
  </si>
  <si>
    <t xml:space="preserve">FMO000009-1CF1324Z14 - REFLETOR C/ ACABAMENTO CROMO TRIVALENTE                                                          </t>
  </si>
  <si>
    <t>FMO000021</t>
  </si>
  <si>
    <t>A7-298 PARAFUSO ESPECIAL C/ COROA DENTADA(MANAUS)</t>
  </si>
  <si>
    <t xml:space="preserve">FMO000021-A7-298 PARAFUSO ESPECIAL C/ COROA DENTADA(MANAUS)                                                             </t>
  </si>
  <si>
    <t>GCARV0030</t>
  </si>
  <si>
    <t>DISPOSIITIVO DE INSPEÇÃO - FLANGE E4079033</t>
  </si>
  <si>
    <t>DC0335</t>
  </si>
  <si>
    <t xml:space="preserve">GCARV0030-DISPOSIITIVO DE INSPECAO - FLANGE E4079033                                                                    </t>
  </si>
  <si>
    <t>710</t>
  </si>
  <si>
    <t>FERRAMENTAL ACABADO</t>
  </si>
  <si>
    <t>901</t>
  </si>
  <si>
    <t>FERRAMENTAS, GABARITOS E DISPOSITIVOS</t>
  </si>
  <si>
    <t>GCARV0031</t>
  </si>
  <si>
    <t>SISTEMA POKA YOKE - FLANGE E4079033</t>
  </si>
  <si>
    <t>DC0336</t>
  </si>
  <si>
    <t xml:space="preserve">GCARV0031-SISTEMA POKA YOKE - FLANGE E4079033                                                                           </t>
  </si>
  <si>
    <t>GCARV0032</t>
  </si>
  <si>
    <t>DISPOSITIVO DE INSPEÇÃO - FLANGE E4079045</t>
  </si>
  <si>
    <t>DC0337</t>
  </si>
  <si>
    <t xml:space="preserve">GCARV0032-DISPOSITIVO DE INSPECAO - FLANGE E4079045                                                                     </t>
  </si>
  <si>
    <t>GCARV0033</t>
  </si>
  <si>
    <t>SISTEMA POKA YOKE - FLANGE E4079045</t>
  </si>
  <si>
    <t>DC0338</t>
  </si>
  <si>
    <t xml:space="preserve">GCARV0033-SISTEMA POKA YOKE - FLANGE E4079045                                                                           </t>
  </si>
  <si>
    <t>GCARV0034</t>
  </si>
  <si>
    <t>DISPOSITIVO POKA YOKE - FLANGE E4079622</t>
  </si>
  <si>
    <t>DC0339</t>
  </si>
  <si>
    <t xml:space="preserve">GCARV0034-DISPOSITIVO POKA YOKE - FLANGE E4079622                                                                       </t>
  </si>
  <si>
    <t>GCARV0035</t>
  </si>
  <si>
    <t>DISPOSITIVO DE INSPEÇÃO - FLANGE E4079622</t>
  </si>
  <si>
    <t>DC0340</t>
  </si>
  <si>
    <t xml:space="preserve">GCARV0035-DISPOSITIVO DE INSPECAO - FLANGE E4079622                                                                     </t>
  </si>
  <si>
    <t>GCARV0036</t>
  </si>
  <si>
    <t>DISPOSITIVO DE INSPEÇÃO - BRACKET E4079623</t>
  </si>
  <si>
    <t>DC0341</t>
  </si>
  <si>
    <t xml:space="preserve">GCARV0036-DISPOSITIVO DE INSPECAO - BRACKET E4079623                                                                    </t>
  </si>
  <si>
    <t>GCARV0037</t>
  </si>
  <si>
    <t>DISPOSITIVO POKA YOKE - BRACKET E4079623</t>
  </si>
  <si>
    <t>DC0342</t>
  </si>
  <si>
    <t xml:space="preserve">GCARV0037-DISPOSITIVO POKA YOKE - BRACKET E4079623                                                                      </t>
  </si>
  <si>
    <t>GCARV0041</t>
  </si>
  <si>
    <t>GABARITO DE CONTROLE DO CONE EFC C/ FURO - E4079605</t>
  </si>
  <si>
    <t>DC0345</t>
  </si>
  <si>
    <t xml:space="preserve">GCARV0041-GABARITO DE CONTROLE DO CONE EFC C/ FURO - E4079605                                                           </t>
  </si>
  <si>
    <t>GCARV0043</t>
  </si>
  <si>
    <t>DISPOSITIVO DE CONTROLE DO CONE SEM FURO - E4079624</t>
  </si>
  <si>
    <t>DC0347</t>
  </si>
  <si>
    <t xml:space="preserve">GCARV0043-DISPOSITIVO DE CONTROLE DO CONE SEM FURO - E4079624                                                           </t>
  </si>
  <si>
    <t>GCARV0048</t>
  </si>
  <si>
    <t>GAGE - CONCHAS - 1203260X</t>
  </si>
  <si>
    <t>DC0352</t>
  </si>
  <si>
    <t xml:space="preserve">GCARV0048-GAGE - CONCHAS - 1203260X                                                                                     </t>
  </si>
  <si>
    <t>GCARV0088</t>
  </si>
  <si>
    <t>DISPOSITIVO DE CONTROLE P/ 1982148X - 1982150X</t>
  </si>
  <si>
    <t>DC0386</t>
  </si>
  <si>
    <t xml:space="preserve">GCARV0088-DISPOSITIVO DE CONTROLE P/ 1982148X - 1982150X                                                                </t>
  </si>
  <si>
    <t>GCARV0093</t>
  </si>
  <si>
    <t>DISPOSITIVO DE CONTROLE P/ E4040275 - E4040276</t>
  </si>
  <si>
    <t>DC0390</t>
  </si>
  <si>
    <t xml:space="preserve">GCARV0093-DISPOSITIVO DE CONTROLE P/ E4040275 - E4040276                                                                </t>
  </si>
  <si>
    <t>GCARV0126</t>
  </si>
  <si>
    <t>DISPOSITIVO DE CONTROLE P/ 2639947X - 1060312X</t>
  </si>
  <si>
    <t>DC0411</t>
  </si>
  <si>
    <t xml:space="preserve">GCARV0126-0070001P - DISPOSITIVO DE CONTROLE                                                                            </t>
  </si>
  <si>
    <t>GCARV0138</t>
  </si>
  <si>
    <t>DISPOSITIVO DE CONTROLE P/ 3634189</t>
  </si>
  <si>
    <t>DC0421</t>
  </si>
  <si>
    <t xml:space="preserve">GCARV0138-DISPOSITIVO DE CONTROLE P/ 3634189                                                                            </t>
  </si>
  <si>
    <t>GCARV0139</t>
  </si>
  <si>
    <t>DISPOSITIVO DE CONTROLE P/ 3634185</t>
  </si>
  <si>
    <t>DC0422</t>
  </si>
  <si>
    <t xml:space="preserve">GCARV0139-DISPOSITIVO DE CONTROLE P/ 3634185                                                                            </t>
  </si>
  <si>
    <t>GCARV0142</t>
  </si>
  <si>
    <t>DISPOSITIVO DE CONTROLE P/3666469</t>
  </si>
  <si>
    <t>DC0425</t>
  </si>
  <si>
    <t xml:space="preserve">GCARV0142-DISPOSITIVO DE CONTROLE P/3666469                                                                             </t>
  </si>
  <si>
    <t>GCARV0153</t>
  </si>
  <si>
    <t>DISPOSITIVO DE CONTROLE P/ 4705705</t>
  </si>
  <si>
    <t>DC0436</t>
  </si>
  <si>
    <t xml:space="preserve">GCARV0153-DISPOSITIVO DE CONTROLE P/ 4705705                                                                            </t>
  </si>
  <si>
    <t>GCARV0154</t>
  </si>
  <si>
    <t>DISPOSITIVO DE CONTROLE P/ 4705715</t>
  </si>
  <si>
    <t>DC0437</t>
  </si>
  <si>
    <t xml:space="preserve">GCARV0154-DISPOSITIVO DE CONTROLE P/ 4705715                                                                            </t>
  </si>
  <si>
    <t>GCARV0155</t>
  </si>
  <si>
    <t>E501335-14 - BRACKET GAUGE (DISPOSITIVO DE CONTROLE P/N 4705709)</t>
  </si>
  <si>
    <t>DC0438</t>
  </si>
  <si>
    <t xml:space="preserve">GCARV0155-E501335-14 - BRACKET GAUGE (DISPOSITIVO DE CONTROLE P/N 4705709)                                              </t>
  </si>
  <si>
    <t>GCARV0156</t>
  </si>
  <si>
    <t>DISPOSITIVO DE CONTROLE P/ 4705717</t>
  </si>
  <si>
    <t>DC0439</t>
  </si>
  <si>
    <t xml:space="preserve">GCARV0156-DISPOSITIVO DE CONTROLE P/ 4705717                                                                            </t>
  </si>
  <si>
    <t>GCARV0157</t>
  </si>
  <si>
    <t>DISPOSITIVO DE CONTROLE P/ 4705716</t>
  </si>
  <si>
    <t>DC0440</t>
  </si>
  <si>
    <t xml:space="preserve">GCARV0157-DISPOSITIVO DE CONTROLE P/ 4705716                                                                            </t>
  </si>
  <si>
    <t>GCARV0158</t>
  </si>
  <si>
    <t>E398269-1 DISPOSITIVO DE CONTROLE (MONTAGEM) P/395182301X</t>
  </si>
  <si>
    <t>DC0441</t>
  </si>
  <si>
    <t xml:space="preserve">GCARV0158-E398269-1 DISPOSITIVO DE CONTROLE (MONTAGEM) P/395182301X                                                     </t>
  </si>
  <si>
    <t>GCARV0159</t>
  </si>
  <si>
    <t>E398269-2 DISPOSITIVO DE CONTROLE (MONTAGEM) P/395182401X</t>
  </si>
  <si>
    <t>DC0442</t>
  </si>
  <si>
    <t xml:space="preserve">GCARV0159-E398269-2 DISPOSITIVO DE CONTROLE (MONTAGEM) P/395182401X                                                     </t>
  </si>
  <si>
    <t>GCARV0160</t>
  </si>
  <si>
    <t>E398269-3 DISPOSITIVO DE CONTROLE (MONTAGEM) P/363420002X</t>
  </si>
  <si>
    <t>DC0443</t>
  </si>
  <si>
    <t xml:space="preserve">GCARV0160-E398269-3 DISPOSITIVO DE CONTROLE (MONTAGEM) P/363420002X                                                     </t>
  </si>
  <si>
    <t>GCARV0161</t>
  </si>
  <si>
    <t>E398269-4 DISPOSITIVO DE CONTROLE (MONTAGEM) P/363419902X</t>
  </si>
  <si>
    <t>DC0444</t>
  </si>
  <si>
    <t xml:space="preserve">GCARV0161-E398269-4 DISPOSITIVO DE CONTROLE (MONTAGEM) P/363419902X                                                     </t>
  </si>
  <si>
    <t>GCARV0162</t>
  </si>
  <si>
    <t>E398269-6 DISPOSITIVO DE CONTROLE (MONTAGEM) P/395184601X</t>
  </si>
  <si>
    <t>DC0445</t>
  </si>
  <si>
    <t xml:space="preserve">GCARV0162-E398269-6 DISPOSITIVO DE CONTROLE (MONTAGEM) P/395184601X                                                     </t>
  </si>
  <si>
    <t>GCARV0163</t>
  </si>
  <si>
    <t>E398269-7 DISPOSITIVO DE CONTROLE (MONTAGEM) P/395184501X</t>
  </si>
  <si>
    <t>DC0446</t>
  </si>
  <si>
    <t xml:space="preserve">GCARV0163-E398269-7 DISPOSITIVO DE CONTROLE (MONTAGEM) P/395184501X                                                     </t>
  </si>
  <si>
    <t>GCARV0165</t>
  </si>
  <si>
    <t>DISPOSITIVO DE CONTROLE P/ 4785532</t>
  </si>
  <si>
    <t>DC0448</t>
  </si>
  <si>
    <t xml:space="preserve">GCARV0165-DISPOSITIVO DE CONTROLE P/ 4785532                                                                            </t>
  </si>
  <si>
    <t>GCARV0166</t>
  </si>
  <si>
    <t>DISPOSITIVO DE CONTROLE P/ 4785546</t>
  </si>
  <si>
    <t>DC0449</t>
  </si>
  <si>
    <t xml:space="preserve">GCARV0166-DISPOSITIVO DE CONTROLE P/ 4785546                                                                            </t>
  </si>
  <si>
    <t>GCBOS0024</t>
  </si>
  <si>
    <t>DISPOSITIVO DE ESTANQUEIDADE - FLANGE KWT</t>
  </si>
  <si>
    <t>DC0453</t>
  </si>
  <si>
    <t xml:space="preserve">GCBOS0024-DISPOSITIVO DE ESTANQUEIDADE - FLANGE KWT                                                                     </t>
  </si>
  <si>
    <t>GCBOS0025</t>
  </si>
  <si>
    <t>DISPOSITIVO DE CONTROLE - CONJUNTO FLANGE KWT P/ F000.TE1.99S</t>
  </si>
  <si>
    <t>DC0454</t>
  </si>
  <si>
    <t xml:space="preserve">GCBOS0025-DISPOSITIVO DE CONTROLE - CONJUNTO FLANGE KWT P/ F000.TE1.99S                                                 </t>
  </si>
  <si>
    <t>GCBOS0026</t>
  </si>
  <si>
    <t>DISPOSITIVO DE CONTROLE - CONJUNTO HASTE P/ F000.TE1.99S</t>
  </si>
  <si>
    <t>DC0455</t>
  </si>
  <si>
    <t xml:space="preserve">GCBOS0026-DISPOSITIVO DE CONTROLE - CONJUNTO HASTE P/ F000.TE1.99S                                                      </t>
  </si>
  <si>
    <t>GCBOS0027</t>
  </si>
  <si>
    <t>DISPOSITIVO DE CONTROLE - TUBO FLANGE KWT</t>
  </si>
  <si>
    <t>DC0456</t>
  </si>
  <si>
    <t xml:space="preserve">GCBOS0027-DISPOSITIVO DE CONTROLE - TUBO FLANGE KWT                                                                     </t>
  </si>
  <si>
    <t>GCBOS0028</t>
  </si>
  <si>
    <t>DISPOSITIVO DE CONTROLE DO ANEL E HASTE P/ F000.TE1.99S</t>
  </si>
  <si>
    <t>DC0457</t>
  </si>
  <si>
    <t xml:space="preserve">GCBOS0028-DISPOSITIVO DE CONTROLE DO ANEL E HASTE P/ F000.TE1.99S                                                       </t>
  </si>
  <si>
    <t>GCBOS0029</t>
  </si>
  <si>
    <t>DISPOSITIVO DE CONTROLE - FLANGE KWT</t>
  </si>
  <si>
    <t>DC0458</t>
  </si>
  <si>
    <t xml:space="preserve">GCBOS0029-DISPOSITIVO DE CONTROLE - FLANGE KWT                                                                          </t>
  </si>
  <si>
    <t>GCBOS0086</t>
  </si>
  <si>
    <t>HOCA.100.627 7188.005.9CZ-908 - DISPOSITIVO DE CONTROLE P/3391036919</t>
  </si>
  <si>
    <t>DC0489</t>
  </si>
  <si>
    <t xml:space="preserve">GCBOS0086-HOCA.100.627 7188.005.9CZ-908 - DISPOSITIVO DE CONTROLE P/3391036919                                          </t>
  </si>
  <si>
    <t>GCFMO0019</t>
  </si>
  <si>
    <t>DISP. DE CONTROLE - RODA FÔNICA P/ 55224296</t>
  </si>
  <si>
    <t>DC0555</t>
  </si>
  <si>
    <t xml:space="preserve">GCFMO0019-DISP. DE CONTROLE - RODA FONICA P/ 55224296                                                                   </t>
  </si>
  <si>
    <t>GCMUL0003</t>
  </si>
  <si>
    <t xml:space="preserve">GABARITO DE CONTROLE P/ W10161559 </t>
  </si>
  <si>
    <t>DC0676</t>
  </si>
  <si>
    <t xml:space="preserve">GCMUL0003-GABARITO DE CONTROLE P/ W10161559                                                                             </t>
  </si>
  <si>
    <t>GCTNC0002</t>
  </si>
  <si>
    <t>DISPOSITIVO DE CONTROLE - CONE DE ENTRADA - 82092098</t>
  </si>
  <si>
    <t>DC0711</t>
  </si>
  <si>
    <t xml:space="preserve">GCTNC0002-DISPOSITIVO DE CONTROLE - CONE DE ENTRADA - 82092098                                                          </t>
  </si>
  <si>
    <t>GCTNC0003</t>
  </si>
  <si>
    <t>DISPOSITIVO DE CONTROLE - CONE DE SAÍDA - 82092099</t>
  </si>
  <si>
    <t>DC0712</t>
  </si>
  <si>
    <t xml:space="preserve">GCTNC0003-DISPOSITIVO DE CONTROLE - CONE DE SAIDA - 82092099                                                            </t>
  </si>
  <si>
    <t>GCTNC0011</t>
  </si>
  <si>
    <t>DISPOSITIVO DE CONTROLE - 82170690 - BRACKET LEFT</t>
  </si>
  <si>
    <t>DC0720</t>
  </si>
  <si>
    <t xml:space="preserve">GCTNC0011-DISPOSITIVO DE CONTROLE - 82170690 - BRACKET LEFT                                                             </t>
  </si>
  <si>
    <t>GCTNC0016</t>
  </si>
  <si>
    <t>DISPOSITIVO DE CONTROLE P/ 82286324 - CONE</t>
  </si>
  <si>
    <t>DC0725</t>
  </si>
  <si>
    <t xml:space="preserve">GCTNC0016-DISPOSITIVO DE CONTROLE P/ 82286324 - CONE                                                                    </t>
  </si>
  <si>
    <t>GCTNC0017</t>
  </si>
  <si>
    <t>DISPOSITIVO DE CONTROLE P/ 82280543 - CONCHA INFERIOR</t>
  </si>
  <si>
    <t>DC0726</t>
  </si>
  <si>
    <t xml:space="preserve">GCTNC0017-DISPOSITIVO DE CONTROLE P/ 82280543 - CONCHA INFERIOR                                                         </t>
  </si>
  <si>
    <t>GCTNC0018</t>
  </si>
  <si>
    <t>DISPOSITIVO DE CONTROLE P/ 82280542 - CONCHA SUPERIOR</t>
  </si>
  <si>
    <t>DC0727</t>
  </si>
  <si>
    <t xml:space="preserve">GCTNC0018-DISPOSITIVO DE CONTROLE P/ 82280542 - CONCHA SUPERIOR                                                         </t>
  </si>
  <si>
    <t>GCTNC0019</t>
  </si>
  <si>
    <t>DISPOSITIVO DE CONTROLE DO CONJUNTO CONCHA P/ 82280542 - 82280543</t>
  </si>
  <si>
    <t>DC0728</t>
  </si>
  <si>
    <t xml:space="preserve">GCTNC0019-DISPOSITIVO DE CONTROLE DO CONJUNTO CONCHA P/ 82280542 - 82280543                                             </t>
  </si>
  <si>
    <t>GCVOL0016</t>
  </si>
  <si>
    <t>DISPOSITIVO DE CONTROLE - BRACKET 21359930</t>
  </si>
  <si>
    <t>DC0756</t>
  </si>
  <si>
    <t xml:space="preserve">GCVOL0016-DISPOSITIVO DE CONTROLE - BRACKET 21359930                                                                    </t>
  </si>
  <si>
    <t>GCVOL0022</t>
  </si>
  <si>
    <t>DISPOSITIVO DE CONTROLE - MEMBER FRONT 20495886</t>
  </si>
  <si>
    <t>DC0757</t>
  </si>
  <si>
    <t xml:space="preserve">GCVOL0022-DISPOSITIVO DE CONTROLE - MEMBER FRONT 20495886                                                               </t>
  </si>
  <si>
    <t>GPARV0044</t>
  </si>
  <si>
    <t>ELETRODO DE SOLDA INFERIOR - PORCA QUAD. M10 X 1,25 P/ E4060883</t>
  </si>
  <si>
    <t>GP0166</t>
  </si>
  <si>
    <t xml:space="preserve">GPARV0044-ELETRODO DE SOLDA INFERIOR - PORCA QUAD. M10 X 1,25 P/ E4060883                                               </t>
  </si>
  <si>
    <t>GPARV0049</t>
  </si>
  <si>
    <t>DISP. SOLDAR 2 PORCAS - FLANGE - E4079045</t>
  </si>
  <si>
    <t>GP0167</t>
  </si>
  <si>
    <t xml:space="preserve">GPARV0049-DISP. SOLDAR 2 PORCAS - FLANGE - E4079045                                                                     </t>
  </si>
  <si>
    <t>GPARV0050</t>
  </si>
  <si>
    <t>DISP. SOLDAR 3 PARAFUSOS - FLANGE - E4079033</t>
  </si>
  <si>
    <t>GP0168</t>
  </si>
  <si>
    <t xml:space="preserve">GPARV0050-DISP. SOLDAR 3 PARAFUSOS - FLANGE - E4079033                                                                  </t>
  </si>
  <si>
    <t>GPARV0051</t>
  </si>
  <si>
    <t>DISPOSITIVO DE SOLDA - FLANGE E4079622</t>
  </si>
  <si>
    <t>GP0169</t>
  </si>
  <si>
    <t xml:space="preserve">GPARV0051-DISPOSITIVO DE SOLDA - FLANGE E4079622                                                                        </t>
  </si>
  <si>
    <t>GPARV0052</t>
  </si>
  <si>
    <t>DISPOSITIVO DE SOLDA - BRACKET E4079623</t>
  </si>
  <si>
    <t>GP0170</t>
  </si>
  <si>
    <t xml:space="preserve">GPARV0052-DISPOSITIVO DE SOLDA - BRACKET E4079623                                                                       </t>
  </si>
  <si>
    <t>GPARV0053</t>
  </si>
  <si>
    <t>DISPOSITIVO DE SOLDAR PARAFUSO - BRACKET ASSEMBLY - E4083256</t>
  </si>
  <si>
    <t>GP0171</t>
  </si>
  <si>
    <t xml:space="preserve">GPARV0053-DISPOSITIVO DE SOLDAR PARAFUSO - BRACKET ASSEMBLY - E4083256                                                  </t>
  </si>
  <si>
    <t>GPARV0054</t>
  </si>
  <si>
    <t>DISPOSITIVO DE SOLDA - REFORÇOS DO ITEM E4082918</t>
  </si>
  <si>
    <t>GP0172</t>
  </si>
  <si>
    <t xml:space="preserve">GPARV0054-DISPOSITIVO DE SOLDA - REFORCOS DO ITEM E4082918                                                              </t>
  </si>
  <si>
    <t>GPARV0056</t>
  </si>
  <si>
    <t>DISPOSITIVO DE SOLDA - REFORÇOS DO ITEM 1007908XBR</t>
  </si>
  <si>
    <t>GP0173</t>
  </si>
  <si>
    <t xml:space="preserve">GPARV0056-DISPOSITIVO DE SOLDA - REFORCOS DO ITEM 1007908XBR                                                            </t>
  </si>
  <si>
    <t>GPARV0057</t>
  </si>
  <si>
    <t>DISPOSITIVO DE SOLDA  - REFORÇOS DO ITEM 1179639XBR</t>
  </si>
  <si>
    <t>GP0174</t>
  </si>
  <si>
    <t xml:space="preserve">GPARV0057-DISPOSITIVO DE SOLDA - REFORCOS DO ITEM 1179639XBR                                                            </t>
  </si>
  <si>
    <t>GPARV0058</t>
  </si>
  <si>
    <t>DISPOSITIVO DE SOLDA - 1245217XBR - CLAMP</t>
  </si>
  <si>
    <t>GP0175</t>
  </si>
  <si>
    <t xml:space="preserve">GPARV0058-DISPOSITIVO DE SOLDA - 1245217XBR - CLAMP                                                                     </t>
  </si>
  <si>
    <t>GPARV0059</t>
  </si>
  <si>
    <t>DISPOSITIVO DE SOLDA - PORCA DO ITEM 1007910XBR</t>
  </si>
  <si>
    <t>GP0176</t>
  </si>
  <si>
    <t xml:space="preserve">GPARV0059-DISPOSITIVO DE SOLDA - PORCA DO ITEM 1007910XBR                                                               </t>
  </si>
  <si>
    <t>GPARV0061</t>
  </si>
  <si>
    <t>DISPOSITIVO DE POSICIONAR CLAMP PARA TESTE DE TORQUE - 1179639XBR</t>
  </si>
  <si>
    <t>GP0177</t>
  </si>
  <si>
    <t xml:space="preserve">GPARV0061-DISPOSITIVO DE POSICIONAR CLAMP PARA TESTE DE TORQUE - 1179639XBR                                             </t>
  </si>
  <si>
    <t>GPARV0062</t>
  </si>
  <si>
    <t>DISPOSITIVO DE POSICIONAR CLAMP PARA TESTE DE TORQUE - 1007908X</t>
  </si>
  <si>
    <t>GP0178</t>
  </si>
  <si>
    <t xml:space="preserve">GPARV0062-DISPOSITIVO DE POSICIONAR CLAMP PARA TESTE DE TORQUE - 1007908X                                               </t>
  </si>
  <si>
    <t>GPARV0063</t>
  </si>
  <si>
    <t>DISPOSITIVO DE POSICIONAR CLAMP PARA TESTE DE TORQUE - E4082918</t>
  </si>
  <si>
    <t>GP0179</t>
  </si>
  <si>
    <t xml:space="preserve">GPARV0063-DISPOSITIVO DE POSICIONAR CLAMP PARA TESTE DE TORQUE - E4082918                                               </t>
  </si>
  <si>
    <t>GPARV0114</t>
  </si>
  <si>
    <t>0070001P - RÉGUA DE ALUMÍNIO</t>
  </si>
  <si>
    <t>GP0229</t>
  </si>
  <si>
    <t xml:space="preserve">GPARV0114-0070001P - REGUA DE ALUMINIO                                                                                  </t>
  </si>
  <si>
    <t>GPBOS0005</t>
  </si>
  <si>
    <t>DISPOSITIVO DE SOLDA - CONJUNTO FLANGE + HASTE P/ F000.TE1.99S</t>
  </si>
  <si>
    <t>GP0255</t>
  </si>
  <si>
    <t xml:space="preserve">GPBOS0005-DISPOSITIVO DE SOLDA - CONJUNTO FLANGE + HASTE P/ F000.TE1.99S                                                </t>
  </si>
  <si>
    <t>GPMUL0055</t>
  </si>
  <si>
    <t>DISPOSITIVO DE SOLDA P/ W11402971</t>
  </si>
  <si>
    <t>GP0387</t>
  </si>
  <si>
    <t xml:space="preserve">GPMUL0055-DISPOSITIVO DE SOLDA P/ W11402971                                                                             </t>
  </si>
  <si>
    <t>GPTNC0027</t>
  </si>
  <si>
    <t>DISPOSITIVO DE SOLDAR - BRACKET FRONT CENTER - X-11504</t>
  </si>
  <si>
    <t>GP0398</t>
  </si>
  <si>
    <t xml:space="preserve">GPTNC0027-DISPOSITIVO DE SOLDAR - BRACKET FRONT CENTER - X-11504                                                        </t>
  </si>
  <si>
    <t>HMB000001</t>
  </si>
  <si>
    <t>57280-R1500 - HEAT PROTECTOR - PINTADO</t>
  </si>
  <si>
    <t xml:space="preserve">HMB000001-57280-R1500 - HEAT PROTECTOR - PINTADO                                                                        </t>
  </si>
  <si>
    <t>HMB000002</t>
  </si>
  <si>
    <t>39211-07FM0 - BRKT OXYGEN SNSR BINARY PINTADO</t>
  </si>
  <si>
    <t xml:space="preserve">HMB000002-39211-07FM0 - BRKT OXYGEN SNSR BINARY PINTADO                                                                 </t>
  </si>
  <si>
    <t>HWS000003</t>
  </si>
  <si>
    <t>54513-1S000 - REFORÇO PARA MONTAGEM DO BRAÇO DE SUSPENSÃO INFERIOR ESQ.</t>
  </si>
  <si>
    <t xml:space="preserve">HWS000003-54513-1S000 - REFORCO PARA MONTAGEM DO BRACO DE SUSPENSAO INFERIOR ESQ.                                       </t>
  </si>
  <si>
    <t>HWS000004</t>
  </si>
  <si>
    <t>54523-1S000 - REFORÇO PARA MONTAGEM DO BRAÇO DE SUSPENSÃO INFERIOR DIR.</t>
  </si>
  <si>
    <t xml:space="preserve">HWS000004-54523-1S000 - REFORCO PARA MONTAGEM DO BRACO DE SUSPENSAO INFERIOR DIR.                                       </t>
  </si>
  <si>
    <t>HWS000007</t>
  </si>
  <si>
    <t>55143-1S000 - REFORÇO DA BARRA INR LADO ESQ. PARA MONTAGEM DO EIXO DE TORÇÃO TRASEIRO</t>
  </si>
  <si>
    <t>HW10007A</t>
  </si>
  <si>
    <t xml:space="preserve">HWS000007-55143-1S000 - REFORCO DA BARRA INR LADO ESQ. PARA MONTAGEM DO EIXO DE TORCAO TRASEIRO                         </t>
  </si>
  <si>
    <t>HWS000008</t>
  </si>
  <si>
    <t>55144-1S000 - REFORÇO DA BARRA INR LADO DIR. PARA MONTAGEM DO EIXO DE TORÇÃO TRASEIRO</t>
  </si>
  <si>
    <t>HW10008A</t>
  </si>
  <si>
    <t xml:space="preserve">HWS000008-55144-1S000 - REFORCO DA BARRA INR LADO DIR. PARA MONTAGEM DO EIXO DE TORCAO TRASEIRO                         </t>
  </si>
  <si>
    <t>HWS000009</t>
  </si>
  <si>
    <t>71153-C9000 - SUPERFICIE PRINCIPAL INF UTILIZADO NA COLUNA CENTRAL DO REFORÇO DA LATERAL ESQ</t>
  </si>
  <si>
    <t xml:space="preserve">HWS000009-71153-C9000 - SUPERFICIE PRINCIPAL INF UTILIZADO NA COLUNA CENTRAL DO REFORCO DA LATERAL ESQ                  </t>
  </si>
  <si>
    <t>HWS000010</t>
  </si>
  <si>
    <t>71163-C9000 - SUPERFICIE PRINCIPAL INF UTILIZADO NA COLUNA CENTRAL DO REFORÇO DA LATERAL DIR</t>
  </si>
  <si>
    <t xml:space="preserve">HWS000010-71163-C9000 - SUPERFICIE PRINCIPAL INF UTILIZADO NA COLUNA CENTRAL DO REFORCO DA LATERAL DIR                  </t>
  </si>
  <si>
    <t>HWS000011</t>
  </si>
  <si>
    <t xml:space="preserve">HWS000011-71157-M4000 - REFORCO PRINCIPAL PARA A DOBRADICA DA PORTA UTILIZADO NO REFORCO LATERAL ESQ.                   </t>
  </si>
  <si>
    <t>HWS000012</t>
  </si>
  <si>
    <t xml:space="preserve">HWS000012-71167-M4000 - REFORCO PRINCIPAL PARA A DOBRADICA DA PORTA UTILIZADO NO REFORCO LATERAL DIR.                   </t>
  </si>
  <si>
    <t>HWS000013</t>
  </si>
  <si>
    <t>65673-C9000 - SUPORTE DE ENCAIXE DO SISTEMA DA SUSPENSÃO ESQ. UTILIZADO NO ASSOALHO TRASEIRO</t>
  </si>
  <si>
    <t xml:space="preserve">HWS000013-65673-C9000 - SUPORTE DE ENCAIXE DO SISTEMA DA SUSPENSAO ESQ. UTILIZADO NO ASSOALHO TRASEIRO                  </t>
  </si>
  <si>
    <t>HWS000014</t>
  </si>
  <si>
    <t xml:space="preserve">HWS000014-65731-M4000 - REFORCO PRINCIPAL ESQ. UTILIZADO NO ASSOALHO TRASEIRO                                           </t>
  </si>
  <si>
    <t>HWS000015</t>
  </si>
  <si>
    <t xml:space="preserve">HWS000015-65741-M4000 - REFORCO PRINCIPAL DIR. UTILIZADO NO ASSOALHO TRASEIRO                                           </t>
  </si>
  <si>
    <t>HWS000016</t>
  </si>
  <si>
    <t xml:space="preserve">HWS000016-65715-M4000 - REFORCO PRINCIPAL ESQ. DO ENGATE UTILIZADO NO ASSOALHO TRASEIRO                                 </t>
  </si>
  <si>
    <t>HWS000017</t>
  </si>
  <si>
    <t>HW10017A</t>
  </si>
  <si>
    <t xml:space="preserve">HWS000017-65725-M4000 - REFORCO PRINCIPAL DIR. DO ENGATE UTILIZADO NO ASSOALHO TRASEIRO                                 </t>
  </si>
  <si>
    <t>HWS000018</t>
  </si>
  <si>
    <t xml:space="preserve">HWS000018-71335-C9000 - SUPORTE PRINCIPAL SUPERIOR UTILIZADO NA COLUNA CENTRAL DO REFORCO LATERAL LH                    </t>
  </si>
  <si>
    <t>HWS000019</t>
  </si>
  <si>
    <t xml:space="preserve">HWS000019-71345-C9000 - SUPORTE PRINCIPAL SUPERIOR UTILIZADO NA COLUNA CENTRAL DO REFORCO LATERAL RH                    </t>
  </si>
  <si>
    <t>HWS000020</t>
  </si>
  <si>
    <t xml:space="preserve">HWS000020-71351-C9000 - SUPORTE PRINCIPAL INFERIOR UTILIZADO NA COLUNA CENTRAL DO REFORCO LATERAL ESQ.                  </t>
  </si>
  <si>
    <t>HWS000021</t>
  </si>
  <si>
    <t xml:space="preserve">HWS000021-71361-C9000 - SUPORTE PRINCIPAL INFERIOR UTILIZADO NA COLUNA CENTRAL DO REFORCO LATERAL DIR.                  </t>
  </si>
  <si>
    <t>HWS000022</t>
  </si>
  <si>
    <t>71358-C9000 - REFORÇO LATERAL EXTERNO UTILIZADO NA LONGARINA SUPERIOR ESQ.</t>
  </si>
  <si>
    <t xml:space="preserve">HWS000022-71358-C9000 - REFORCO LATERAL EXTERNO UTILIZADO NA LONGARINA SUPERIOR ESQ.                                    </t>
  </si>
  <si>
    <t>HWS000023</t>
  </si>
  <si>
    <t>71368-C9000 - REFORÇO LATERAL EXTERNO UTILIZADO NA LONGARINA SUPERIOR DIR.</t>
  </si>
  <si>
    <t xml:space="preserve">HWS000023-71368-C9000 - REFORCO LATERAL EXTERNO UTILIZADO NA LONGARINA SUPERIOR DIR.                                    </t>
  </si>
  <si>
    <t>HWS000024</t>
  </si>
  <si>
    <t>65872-M4000 - SUPORTE ESQ. PARA JUNÇÃO DA BARRA TRANSVERSAL UTILIZADO NO ASSOALHO TRASEIRO</t>
  </si>
  <si>
    <t xml:space="preserve">HWS000024-65872-M4000 - SUPORTE ESQ. PARA JUNCAO DA BARRA TRANSVERSAL UTILIZADO NO ASSOALHO TRASEIRO                    </t>
  </si>
  <si>
    <t>HWS000025</t>
  </si>
  <si>
    <t>65882-M4000 - SUPORTE DIR. PARA JUNÇÃO DA BARRA TRANSVERSAL UTILIZADO NO ASSOALHO TRASEIRO</t>
  </si>
  <si>
    <t xml:space="preserve">HWS000025-65882-M4000 - SUPORTE DIR. PARA JUNCAO DA BARRA TRANSVERSAL UTILIZADO NO ASSOALHO TRASEIRO                    </t>
  </si>
  <si>
    <t>HWS000026</t>
  </si>
  <si>
    <t>65516-M4000 - REFORÇO DO SUPORTE DO PNEU ESTEPE UTILIZADO NA MONTAGEM DO ASSOALHO TRASEIRO</t>
  </si>
  <si>
    <t>HW10026A</t>
  </si>
  <si>
    <t xml:space="preserve">HWS000026-65516-M4000 - REFORCO DO SUPORTE DO PNEU ESTEPE UTILIZADO NA MONTAGEM DO ASSOALHO TRASEIRO                    </t>
  </si>
  <si>
    <t>HWS000027</t>
  </si>
  <si>
    <t>65588-M4000 - SUPORTE PARA FIXAÇÃO DO PNEU ESTEPE UTILIZADO NO ASSOALHO TRASEIRO</t>
  </si>
  <si>
    <t xml:space="preserve">HWS000027-65588-M4000 - SUPORTE PARA FIXACAO DO PNEU ESTEPE UTILIZADO NO ASSOALHO TRASEIRO                              </t>
  </si>
  <si>
    <t>HWS000028</t>
  </si>
  <si>
    <t>65538-C9000 - REFORÇO PARA A SUPERFICIE DA CAVIDADE DA RODA ESQ. UTILIZADO NO ASSOALHO TRAS.</t>
  </si>
  <si>
    <t xml:space="preserve">HWS000028-65538-C9000 - REFORCO PARA A SUPERFICIE DA CAVIDADE DA RODA ESQ. UTILIZADO NO ASSOALHO TRAS.                  </t>
  </si>
  <si>
    <t>HWS000029</t>
  </si>
  <si>
    <t>65548-C9000 - REFORÇO PARA A SUPERFICIE DA CAVIDADE DA RODA DIR. UTILIZADO NO ASSOALHO TRAS.</t>
  </si>
  <si>
    <t xml:space="preserve">HWS000029-65548-C9000 - REFORCO PARA A SUPERFICIE DA CAVIDADE DA RODA DIR. UTILIZADO NO ASSOALHO TRAS.                  </t>
  </si>
  <si>
    <t>HWS000030</t>
  </si>
  <si>
    <t>65593-C9000 - REFORÇO TRASEIRO DA CAVIDADE DA RODA ESQ. UTILIZADO NO ASSOALHO TRASEIRO</t>
  </si>
  <si>
    <t xml:space="preserve">HWS000030-65593-C9000 - REFORCO TRASEIRO DA CAVIDADE DA RODA ESQ. UTILIZADO NO ASSOALHO TRASEIRO                        </t>
  </si>
  <si>
    <t>HWS000031</t>
  </si>
  <si>
    <t>65595-C9000 - REFORÇO TRASEIRO DA CAVIDADE DA RODA DIR. UTILIZADO NO ASSOALHO TRASEIRO</t>
  </si>
  <si>
    <t xml:space="preserve">HWS000031-65595-C9000 - REFORCO TRASEIRO DA CAVIDADE DA RODA DIR. UTILIZADO NO ASSOALHO TRASEIRO                        </t>
  </si>
  <si>
    <t>HWS000032</t>
  </si>
  <si>
    <t xml:space="preserve">HWS000032-65635-C9000 - REFORCO PRINCIPAL DIANTEIRO UTILIZADO NO ASSOALHO TRASEIRO                                      </t>
  </si>
  <si>
    <t>HWS000033</t>
  </si>
  <si>
    <t>65814-C9000 - SUPORTE EXTERNO ESQ. DE JUNÇÃO UTILIZADO NO ASSOALHO TRASEIRO</t>
  </si>
  <si>
    <t xml:space="preserve">HWS000033-65814-C9000 - SUPORTE EXTERNO ESQ. DE JUNCAO UTILIZADO NO ASSOALHO TRASEIRO                                   </t>
  </si>
  <si>
    <t>HWS000034</t>
  </si>
  <si>
    <t>65824-C9000 - SUPORTE EXTERNO DIR. DE JUNÇÃO UTILIZADO NO ASSOALHO TRASEIRO</t>
  </si>
  <si>
    <t xml:space="preserve">HWS000034-65824-C9000 - SUPORTE EXTERNO DIR. DE JUNCAO UTILIZADO NO ASSOALHO TRASEIRO                                   </t>
  </si>
  <si>
    <t>HWS000035</t>
  </si>
  <si>
    <t xml:space="preserve">HWS000035-65873-C9000 - SUPORTE EXTERNO ESQ. UTILIZADO NO ASSOALHO TRASEIRO                                             </t>
  </si>
  <si>
    <t>HWS000036</t>
  </si>
  <si>
    <t xml:space="preserve">HWS000036-65883-C9000 - SUPORTE EXTERNO DIR. UTILIZADO NO ASSOALHO TRASEIRO                                             </t>
  </si>
  <si>
    <t>HWS000037</t>
  </si>
  <si>
    <t>65754-C9000 - REFORÇO INTERNO ESQ. UTILIZADO NO ASSOALHO TRASEIRO</t>
  </si>
  <si>
    <t xml:space="preserve">HWS000037-65754-C9000 - REFORCO INTERNO ESQ. UTILIZADO NO ASSOALHO TRASEIRO                                             </t>
  </si>
  <si>
    <t>HWS000038</t>
  </si>
  <si>
    <t>65764-C9000 - REFORÇO INTERNO DIR. UTILIZADO NO ASSOALHO TRASEIRO</t>
  </si>
  <si>
    <t xml:space="preserve">HWS000038-65764-C9000 - REFORCO INTERNO DIR. UTILIZADO NO ASSOALHO TRASEIRO                                             </t>
  </si>
  <si>
    <t>HWS000039</t>
  </si>
  <si>
    <t xml:space="preserve">HWS000039-65835-C9000 - SUPORTE EXTERNO ESQ. UTILIZADO NO ASSOALHO TRASEIRO                                             </t>
  </si>
  <si>
    <t>HWS000040</t>
  </si>
  <si>
    <t xml:space="preserve">HWS000040-65845-C9000 - SUPORTE EXTERNO DIR. UTILIZADO NO ASSOALHO TRASEIRO                                             </t>
  </si>
  <si>
    <t>HWS000041</t>
  </si>
  <si>
    <t xml:space="preserve">HWS000041-65773-C9000 - SUPORTE PRINCIPAL ESQ. UTILIZADO NO ASSOALHO TRASEIRO                                           </t>
  </si>
  <si>
    <t>HWS000042</t>
  </si>
  <si>
    <t xml:space="preserve">HWS000042-65783-C9000 - SUPORTE PRINCIPAL DIR. UTILIZADO NO ASSOALHO TRASEIRO                                           </t>
  </si>
  <si>
    <t>HWS000043</t>
  </si>
  <si>
    <t>65756-C9000 - SUPORTE PRINCIPAL TRASEIRO ESQ. UTILIZADO NO ASSOALHO TRASEIRO</t>
  </si>
  <si>
    <t xml:space="preserve">HWS000043-65756-C9000 - SUPORTE PRINCIPAL TRASEIRO ESQ. UTILIZADO NO ASSOALHO TRASEIRO                                  </t>
  </si>
  <si>
    <t>HWS000044</t>
  </si>
  <si>
    <t>65766-C9000 - SUPORTE PRINCIPAL TRASEIRO DIR. UTILIZADO NO ASSOALHO TRASEIRO</t>
  </si>
  <si>
    <t xml:space="preserve">HWS000044-65766-C9000 - SUPORTE PRINCIPAL TRASEIRO DIR. UTILIZADO NO ASSOALHO TRASEIRO                                  </t>
  </si>
  <si>
    <t>HWS000045</t>
  </si>
  <si>
    <t>65738-C9000 - REFORÇO ESQ. TRASEIRO CENTRAL UTILIZADO NO ASSOALHO TRASEIRO</t>
  </si>
  <si>
    <t xml:space="preserve">HWS000045-65738-C9000 - REFORCO ESQ. TRASEIRO CENTRAL UTILIZADO NO ASSOALHO TRASEIRO                                    </t>
  </si>
  <si>
    <t>HWS000046</t>
  </si>
  <si>
    <t>65748-C9000 - REFORÇO DIR. TRASEIRO CENTRAL UTILIZADO NO ASSOALHO TRASEIRO</t>
  </si>
  <si>
    <t xml:space="preserve">HWS000046-65748-C9000 - REFORCO DIR. TRASEIRO CENTRAL UTILIZADO NO ASSOALHO TRASEIRO                                    </t>
  </si>
  <si>
    <t>HWS000047</t>
  </si>
  <si>
    <t>55146-R1000 - SUPORTE DO AMORTECEDOR ESQUERDO</t>
  </si>
  <si>
    <t xml:space="preserve">HWS000047-55146-R1000 - SUPORTE DO AMORTECEDOR ESQUERDO                                                                 </t>
  </si>
  <si>
    <t>HWS000048</t>
  </si>
  <si>
    <t>55156-R1000 - SUPORTE DO AMORTECEDOR DIREITO</t>
  </si>
  <si>
    <t xml:space="preserve">HWS000048-55156-R1000 - SUPORTE DO AMORTECEDOR DIREITO                                                                  </t>
  </si>
  <si>
    <t>HWS000049</t>
  </si>
  <si>
    <t>66746-R1000 - SUPPORT-COWL INR FR RH</t>
  </si>
  <si>
    <t>HW10049A</t>
  </si>
  <si>
    <t xml:space="preserve">HWS000049-66746-R1000 - SUPPORT-COWL INR FR RH                                                                          </t>
  </si>
  <si>
    <t>HWS000050</t>
  </si>
  <si>
    <t>66747-R1000 - RKT ASSY-WIPER PIVOT CTR MTG</t>
  </si>
  <si>
    <t xml:space="preserve">HWS000050-66747-R1000 - RKT ASSY-WIPER PIVOT CTR MTG                                                                    </t>
  </si>
  <si>
    <t>HWS000051</t>
  </si>
  <si>
    <t>66753-R1000 - REINF ASSY-HOOD HINGE MTG LH</t>
  </si>
  <si>
    <t xml:space="preserve">HWS000051-66753-R1000 - REINF ASSY-HOOD HINGE MTG LH                                                                    </t>
  </si>
  <si>
    <t>HWS000052</t>
  </si>
  <si>
    <t>66763-R1000 - REINF ASSY-HOOD HINGE MTG RH</t>
  </si>
  <si>
    <t xml:space="preserve">HWS000052-66763-R1000 - REINF ASSY-HOOD HINGE MTG RH                                                                    </t>
  </si>
  <si>
    <t>HWS000053</t>
  </si>
  <si>
    <t>71133-R1000 - REINF ASSY-F/DR HGE MTG UPR LH</t>
  </si>
  <si>
    <t xml:space="preserve">HWS000053-71133-R1000 - REINF ASSY-F/DR HGE MTG UPR LH                                                                  </t>
  </si>
  <si>
    <t>HWS000054</t>
  </si>
  <si>
    <t>71356-R1000 - REINF-FR OTR UPR NO 1 LH</t>
  </si>
  <si>
    <t xml:space="preserve">HWS000054-71356-R1000 - REINF-FR OTR UPR NO 1 LH                                                                        </t>
  </si>
  <si>
    <t>HWS000055</t>
  </si>
  <si>
    <t>71366-R1000 - REINF-FR OTR UPR NO 1 RH</t>
  </si>
  <si>
    <t xml:space="preserve">HWS000055-71366-R1000 - REINF-FR OTR UPR NO 1 RH                                                                        </t>
  </si>
  <si>
    <t>HWS000056</t>
  </si>
  <si>
    <t>71176-R1000 - BRKT-FR PILLAR OTR LH</t>
  </si>
  <si>
    <t xml:space="preserve">HWS000056-71176-R1000 - BRKT-FR PILLAR OTR LH                                                                           </t>
  </si>
  <si>
    <t>HWS000057</t>
  </si>
  <si>
    <t>71186-R1000 - BRKT-FR PILLAR OTR RH</t>
  </si>
  <si>
    <t xml:space="preserve">HWS000057-71186-R1000 - BRKT-FR PILLAR OTR RH                                                                           </t>
  </si>
  <si>
    <t>HWS000058</t>
  </si>
  <si>
    <t>71475-R1000 - BRKT ASSY -FR S/BELT UPR MTG LH</t>
  </si>
  <si>
    <t xml:space="preserve">HWS000058-71475-R1000 - BRKT ASSY -FR S/BELT UPR MTG LH                                                                 </t>
  </si>
  <si>
    <t>HWS000059</t>
  </si>
  <si>
    <t>71485-R1000 - BRKT ASSY -FR S/BELT UPR MTG RH</t>
  </si>
  <si>
    <t xml:space="preserve">HWS000059-71485-R1000 - BRKT ASSY -FR S/BELT UPR MTG RH                                                                 </t>
  </si>
  <si>
    <t>HWS000060</t>
  </si>
  <si>
    <t>71477-R1000 - BRKT ASSY-FR S/BELT LWR MTG LH</t>
  </si>
  <si>
    <t xml:space="preserve">HWS000060-71477-R1000 - BRKT ASSY-FR S/BELT LWR MTG LH                                                                  </t>
  </si>
  <si>
    <t>HWS000061</t>
  </si>
  <si>
    <t>64437-R1000 - BRKT-WIPER PIVOT SIDE MTG</t>
  </si>
  <si>
    <t xml:space="preserve">HWS000061-64437-R1000 - BRKT-WIPER PIVOT SIDE MTG                                                                       </t>
  </si>
  <si>
    <t>HWS000062</t>
  </si>
  <si>
    <t>71155-R1000 - BRKT FR DR CHECKER MTG LH</t>
  </si>
  <si>
    <t xml:space="preserve">HWS000062-71155-R1000 - BRKT FR DR CHECKER MTG LH                                                                       </t>
  </si>
  <si>
    <t>HWS000063</t>
  </si>
  <si>
    <t>71165-R1000 - BRKT FR DR CHECKER MTG RH</t>
  </si>
  <si>
    <t xml:space="preserve">HWS000063-71165-R1000 - BRKT FR DR CHECKER MTG RH                                                                       </t>
  </si>
  <si>
    <t>HWS000066</t>
  </si>
  <si>
    <t>71217-R1000 - BRKT COWL CROSS BAR MTG LH</t>
  </si>
  <si>
    <t xml:space="preserve">HWS000066-71217-R1000 - BRKT COWL CROSS BAR MTG LH                                                                      </t>
  </si>
  <si>
    <t>HWS000067</t>
  </si>
  <si>
    <t>71391-BX000 - GUSSET SIDE SILL OTR NO 1 LH</t>
  </si>
  <si>
    <t xml:space="preserve">HWS000067-71391-BX000 - GUSSET SIDE SILL OTR NO 1 LH                                                                    </t>
  </si>
  <si>
    <t>HWS000068</t>
  </si>
  <si>
    <t>64936-BX000 - PLATE FR BUMPER CRASH BOX LH</t>
  </si>
  <si>
    <t xml:space="preserve">HWS000068-64936-BX000 - PLATE FR BUMPER CRASH BOX LH                                                                    </t>
  </si>
  <si>
    <t>HWS000069</t>
  </si>
  <si>
    <t>64946-BX000 - PLATE FR BUMPER CRASH BOX RH</t>
  </si>
  <si>
    <t xml:space="preserve">HWS000069-64946-BX000 - PLATE FR BUMPER CRASH BOX RH                                                                    </t>
  </si>
  <si>
    <t>HWS000070</t>
  </si>
  <si>
    <t>64995-BX000 - BRKT SCC MTG</t>
  </si>
  <si>
    <t>HW10070A</t>
  </si>
  <si>
    <t xml:space="preserve">HWS000070-64995-BX000 - BRKT SCC MTG                                                                                    </t>
  </si>
  <si>
    <t>HWS000071</t>
  </si>
  <si>
    <t>64511-BX000 - PNL FNDR APRON INR FR LH</t>
  </si>
  <si>
    <t xml:space="preserve">HWS000071-64511-BX000 - PNL FNDR APRON INR FR LH                                                                        </t>
  </si>
  <si>
    <t>HWS000072</t>
  </si>
  <si>
    <t>64521-BV000 - PNL FNDR APRON INR FR RH</t>
  </si>
  <si>
    <t xml:space="preserve">HWS000072-64521-BV000 - PNL FNDR APRON INR FR RH                                                                        </t>
  </si>
  <si>
    <t>HWS000073</t>
  </si>
  <si>
    <t>64515-BX000 - SUPT FNDR APRON INR FR LH</t>
  </si>
  <si>
    <t>HW10073A</t>
  </si>
  <si>
    <t xml:space="preserve">HWS000073-64515-BX000 - SUPT FNDR APRON INR FR LH                                                                       </t>
  </si>
  <si>
    <t>HWS000074</t>
  </si>
  <si>
    <t>64525-BX000 - SUPT FNDR APRON INR FR RH</t>
  </si>
  <si>
    <t>HW10074A</t>
  </si>
  <si>
    <t xml:space="preserve">HWS000074-64525-BX000 - SUPT FNDR APRON INR FR RH                                                                       </t>
  </si>
  <si>
    <t>HWS000077</t>
  </si>
  <si>
    <t>64356-BX000 - EXTN SIDE SILL INR FR LH</t>
  </si>
  <si>
    <t xml:space="preserve">HWS000077-64356-BX000 - EXTN SIDE SILL INR FR LH                                                                        </t>
  </si>
  <si>
    <t>HWS000078</t>
  </si>
  <si>
    <t>64366-BX000 - EXTN SIDE SILL INR FR RH</t>
  </si>
  <si>
    <t xml:space="preserve">HWS000078-64366-BX000 - EXTN SIDE SILL INR FR RH                                                                        </t>
  </si>
  <si>
    <t>HWS000079</t>
  </si>
  <si>
    <t>64617-BX000 - BRKT BATTERY TRAY LEG</t>
  </si>
  <si>
    <t>HW10079A</t>
  </si>
  <si>
    <t xml:space="preserve">HWS000079-64617-BX000 - BRKT BATTERY TRAY LEG                                                                           </t>
  </si>
  <si>
    <t>HWS000080</t>
  </si>
  <si>
    <t>647A1-Q6000 - BRKT BATTERY TRAY LEG RR</t>
  </si>
  <si>
    <t>HW10080A</t>
  </si>
  <si>
    <t xml:space="preserve">HWS000080-647A1-Q6000 - BRKT BATTERY TRAY LEG RR                                                                        </t>
  </si>
  <si>
    <t>HWS000081</t>
  </si>
  <si>
    <t>64532-BW000 - COVER SHOCK ABSORBER HSG LH</t>
  </si>
  <si>
    <t xml:space="preserve">HWS000081-64532-BW000 - COVER SHOCK ABSORBER HSG LH                                                                     </t>
  </si>
  <si>
    <t>HWS000082</t>
  </si>
  <si>
    <t>64542-BW000 - COVER SHOCK ABSORBER HSG RH</t>
  </si>
  <si>
    <t xml:space="preserve">HWS000082-64542-BW000 - COVER SHOCK ABSORBER HSG RH                                                                     </t>
  </si>
  <si>
    <t>HWS000083</t>
  </si>
  <si>
    <t>64572-BX000 - PNL FENDER APRON UPR INR LH</t>
  </si>
  <si>
    <t xml:space="preserve">HWS000083-64572-BX000 - PNL FENDER APRON UPR INR LH                                                                     </t>
  </si>
  <si>
    <t>HWS000084</t>
  </si>
  <si>
    <t>64581-BX000 - PNL FENDER APRON UPR INR RH</t>
  </si>
  <si>
    <t>HW10084A</t>
  </si>
  <si>
    <t xml:space="preserve">HWS000084-64581-BX000 - PNL FENDER APRON UPR INR RH                                                                     </t>
  </si>
  <si>
    <t>HWS000085</t>
  </si>
  <si>
    <t>64518-R9000 - REINF FENDER APRON FR LWR LH</t>
  </si>
  <si>
    <t xml:space="preserve">HWS000085-64518-R9000 - REINF FENDER APRON FR LWR LH                                                                    </t>
  </si>
  <si>
    <t>HWS000086</t>
  </si>
  <si>
    <t>64527-R9000 - REINF FENDER APRON FR LWR RH</t>
  </si>
  <si>
    <t>HW10086A</t>
  </si>
  <si>
    <t xml:space="preserve">HWS000086-64527-R9000 - REINF FENDER APRON FR LWR RH                                                                    </t>
  </si>
  <si>
    <t>HWS000087</t>
  </si>
  <si>
    <t>64658-BV900 - BRKT SUB FRAME MTG RR LH</t>
  </si>
  <si>
    <t xml:space="preserve">HWS000087-64658-BV900 - BRKT SUB FRAME MTG RR LH                                                                        </t>
  </si>
  <si>
    <t>HWS000088</t>
  </si>
  <si>
    <t>64668-BV900 - BRKT SUB FRAME MTG RR RH</t>
  </si>
  <si>
    <t xml:space="preserve">HWS000088-64668-BV900 - BRKT SUB FRAME MTG RR RH                                                                        </t>
  </si>
  <si>
    <t>HWS000089</t>
  </si>
  <si>
    <t>64575-BX000 - BRKT FR END MODULE MTG LH</t>
  </si>
  <si>
    <t>HW10089A</t>
  </si>
  <si>
    <t xml:space="preserve">HWS000089-64575-BX000 - BRKT FR END MODULE MTG LH                                                                       </t>
  </si>
  <si>
    <t>HWS000090</t>
  </si>
  <si>
    <t>64585-BX000 - BRKT FR END MODULE MTG RH</t>
  </si>
  <si>
    <t>HW10090A</t>
  </si>
  <si>
    <t xml:space="preserve">HWS000090-64585-BX000 - BRKT FR END MODULE MTG RH                                                                       </t>
  </si>
  <si>
    <t>HWS000091</t>
  </si>
  <si>
    <t>64534-BW000 - PNL FENDER APRON UPR INR LH</t>
  </si>
  <si>
    <t xml:space="preserve">HWS000091-64534-BW000 - PNL FENDER APRON UPR INR LH                                                                     </t>
  </si>
  <si>
    <t>HWS000092</t>
  </si>
  <si>
    <t>64546-BW000 - PNL FENDER APRON UPR INR RH</t>
  </si>
  <si>
    <t xml:space="preserve">HWS000092-64546-BW000 - PNL FENDER APRON UPR INR RH                                                                     </t>
  </si>
  <si>
    <t>HWS000094</t>
  </si>
  <si>
    <t>71218-BW000 - BRKT COWL CROSS BAR MTG FR LH</t>
  </si>
  <si>
    <t xml:space="preserve">HWS000094-71218-BW000 - BRKT COWL CROSS BAR MTG FR LH                                                                   </t>
  </si>
  <si>
    <t>HWS000095</t>
  </si>
  <si>
    <t>71228-BW000 - BRKT COWL CROSS BAR MTG FR RH</t>
  </si>
  <si>
    <t xml:space="preserve">HWS000095-71228-BW000 - BRKT COWL CROSS BAR MTG FR RH                                                                   </t>
  </si>
  <si>
    <t>HWS000096</t>
  </si>
  <si>
    <t>71441-BW000 - BRKT ASSIST HDL FR RH</t>
  </si>
  <si>
    <t>HW10096A</t>
  </si>
  <si>
    <t xml:space="preserve">HWS000096-71441-BW000 - BRKT ASSIST HDL FR RH                                                                           </t>
  </si>
  <si>
    <t>HWS000098</t>
  </si>
  <si>
    <t>65715-BX000 - EXTN RR FLR C MBR NO 5 LH</t>
  </si>
  <si>
    <t>HW10098A</t>
  </si>
  <si>
    <t xml:space="preserve">HWS000098-65715-BX000 - EXTN RR FLR C MBR NO 5 LH                                                                       </t>
  </si>
  <si>
    <t>HWS000099</t>
  </si>
  <si>
    <t>65725-BX000 - EXTN RR FLR C MBR NO 5 RH</t>
  </si>
  <si>
    <t>HW10099A</t>
  </si>
  <si>
    <t xml:space="preserve">HWS000099-65725-BX000 - EXTN RR FLR C MBR NO 5 RH                                                                       </t>
  </si>
  <si>
    <t>HWS000100</t>
  </si>
  <si>
    <t>65614-BX000 - MEMBER RR FLOOR SIDE EXTN LH</t>
  </si>
  <si>
    <t xml:space="preserve">HWS000100-65614-BX000 - MEMBER RR FLOOR SIDE EXTN LH                                                                    </t>
  </si>
  <si>
    <t>HWS000101</t>
  </si>
  <si>
    <t>65624-BX000 - MEMBER RR FLOOR SIDE EXTN RH</t>
  </si>
  <si>
    <t xml:space="preserve">HWS000101-65624-BX000 - MEMBER RR FLOOR SIDE EXTN RH                                                                    </t>
  </si>
  <si>
    <t>HWS000102</t>
  </si>
  <si>
    <t>65556-BX000 - REINF RR FLOOR WHL HSE FR LH</t>
  </si>
  <si>
    <t xml:space="preserve">HWS000102-65556-BX000 - REINF RR FLOOR WHL HSE FR LH                                                                    </t>
  </si>
  <si>
    <t>HWS000103</t>
  </si>
  <si>
    <t>65566-BX000 - REINF RR FLOOR WHL HSE FR RH</t>
  </si>
  <si>
    <t xml:space="preserve">HWS000103-65566-BX000 - REINF RR FLOOR WHL HSE FR RH                                                                    </t>
  </si>
  <si>
    <t>HWS000104</t>
  </si>
  <si>
    <t>65561-BX000 - BRKT RR SEAT BELT ANCH LWR RH</t>
  </si>
  <si>
    <t xml:space="preserve">HWS000104-65561-BX000 - BRKT RR SEAT BELT ANCH LWR RH                                                                   </t>
  </si>
  <si>
    <t>HWS000105</t>
  </si>
  <si>
    <t>65652-BX000 - REINF RR FLOOR BACK LH</t>
  </si>
  <si>
    <t xml:space="preserve">HWS000105-65652-BX000 - REINF RR FLOOR BACK LH                                                                          </t>
  </si>
  <si>
    <t>HWS000106</t>
  </si>
  <si>
    <t>65662-BX000 - REINF RR FLOOR BACK RH</t>
  </si>
  <si>
    <t xml:space="preserve">HWS000106-65662-BX000 - REINF RR FLOOR BACK RH                                                                          </t>
  </si>
  <si>
    <t>HWS000107</t>
  </si>
  <si>
    <t>65634-Q6000 - REINF RR SUSP MTG LH</t>
  </si>
  <si>
    <t xml:space="preserve">HWS000107-65634-Q6000 - REINF RR SUSP MTG LH                                                                            </t>
  </si>
  <si>
    <t>HWS000108</t>
  </si>
  <si>
    <t>65644-Q6000 - REINF RR SUSP MTG RH</t>
  </si>
  <si>
    <t xml:space="preserve">HWS000108-65644-Q6000 - REINF RR SUSP MTG RH                                                                            </t>
  </si>
  <si>
    <t>HWS000109</t>
  </si>
  <si>
    <t>657A7-BX000 - REINF RR FLR S MBR LWR LH</t>
  </si>
  <si>
    <t>HW10109A</t>
  </si>
  <si>
    <t xml:space="preserve">HWS000109-657A7-BX000 - REINF RR FLR S MBR LWR LH                                                                       </t>
  </si>
  <si>
    <t>HWS000110</t>
  </si>
  <si>
    <t>657B7-BV000 - REINF RR FLR S MBR LWR RH</t>
  </si>
  <si>
    <t>HW10110A</t>
  </si>
  <si>
    <t xml:space="preserve">HWS000110-657B7-BV000 - REINF RR FLR S MBR LWR RH                                                                       </t>
  </si>
  <si>
    <t>HWS000111</t>
  </si>
  <si>
    <t>65736-F0000 - SHEET SPRING LH</t>
  </si>
  <si>
    <t>HW10111A</t>
  </si>
  <si>
    <t xml:space="preserve">HWS000111-65736-F0000 - SHEET SPRING LH                                                                                 </t>
  </si>
  <si>
    <t>HWS000112</t>
  </si>
  <si>
    <t>65676-R9000 - BRKT RR FLOOR SPRG SHT LH</t>
  </si>
  <si>
    <t>HW10112A</t>
  </si>
  <si>
    <t xml:space="preserve">HWS000112-65676-R9000 - BRKT RR FLOOR SPRG SHT LH                                                                       </t>
  </si>
  <si>
    <t>HWS000113</t>
  </si>
  <si>
    <t>65581-C9000 - BRKT SPARE TIRE MTG</t>
  </si>
  <si>
    <t xml:space="preserve">HWS000113-65581-C9000 - BRKT SPARE TIRE MTG                                                                             </t>
  </si>
  <si>
    <t>HWS000114</t>
  </si>
  <si>
    <t>65618-Q6000 - BRKT FUEL TANK MTG FR LH</t>
  </si>
  <si>
    <t xml:space="preserve">HWS000114-65618-Q6000 - BRKT FUEL TANK MTG FR LH                                                                        </t>
  </si>
  <si>
    <t>HWS000115</t>
  </si>
  <si>
    <t>65628-Q6000 - BRKT FUEL TANK MTG FR RH</t>
  </si>
  <si>
    <t xml:space="preserve">HWS000115-65628-Q6000 - BRKT FUEL TANK MTG FR RH                                                                        </t>
  </si>
  <si>
    <t>HWS000116</t>
  </si>
  <si>
    <t>65819-BW000 - BRKT RR DR SCUFF MTG LH</t>
  </si>
  <si>
    <t xml:space="preserve">HWS000116-65819-BW000 - BRKT RR DR SCUFF MTG LH                                                                         </t>
  </si>
  <si>
    <t>HWS000117</t>
  </si>
  <si>
    <t>65829-BW000 - BRKT RR DR SCUFF MTG RH</t>
  </si>
  <si>
    <t xml:space="preserve">HWS000117-65829-BW000 - BRKT RR DR SCUFF MTG RH                                                                         </t>
  </si>
  <si>
    <t>HWS000118</t>
  </si>
  <si>
    <t>65533-C9000 - BRKT ASSY REAR SEAT UPR SD MTG LH - SOLDADO</t>
  </si>
  <si>
    <t xml:space="preserve">HWS000118-65533-C9000 - BRKT ASSY REAR SEAT UPR SD MTG LH - SOLDADO                                                     </t>
  </si>
  <si>
    <t>HWS000119</t>
  </si>
  <si>
    <t>65543-C9000 - BRKT ASSY REAR SEAT UPR SD MTG RH - SOLDADO</t>
  </si>
  <si>
    <t xml:space="preserve">HWS000119-65543-C9000 - BRKT ASSY REAR SEAT UPR SD MTG RH - SOLDADO                                                     </t>
  </si>
  <si>
    <t>HWS000120</t>
  </si>
  <si>
    <t>64537-C9000 - BRKT ASSY TRANSMISSION MTG SD - SOLDADO</t>
  </si>
  <si>
    <t xml:space="preserve">HWS000120-64537-C9000 - BRKT ASSY TRANSMISSION MTG SD - SOLDADO                                                         </t>
  </si>
  <si>
    <t>HWS000121</t>
  </si>
  <si>
    <t xml:space="preserve">65785-2H000 - BRKT BRAKE HOSE RR LH </t>
  </si>
  <si>
    <t xml:space="preserve">HWS000121-65785-2H000 - BRKT BRAKE HOSE RR LH                                                                           </t>
  </si>
  <si>
    <t>HWS000122</t>
  </si>
  <si>
    <t>65786-2H000 - BRKT BRAKE HOSE RR RH</t>
  </si>
  <si>
    <t xml:space="preserve">HWS000122-65786-2H000 - BRKT BRAKE HOSE RR RH                                                                           </t>
  </si>
  <si>
    <t>HWS000123</t>
  </si>
  <si>
    <t xml:space="preserve">HWS000123-65562-BX000 - BRKT RR SEAT BELT ANCH LWR RH                                                                   </t>
  </si>
  <si>
    <t>HWS000124</t>
  </si>
  <si>
    <t xml:space="preserve">HWS000124-64996-BX000 - BRKT SCC MTG                                                                                    </t>
  </si>
  <si>
    <t>HWS000125</t>
  </si>
  <si>
    <t xml:space="preserve">HWS000125-64516-BX000 - SUPT FNDR APRON INR FR LH                                                                       </t>
  </si>
  <si>
    <t>HWS000126</t>
  </si>
  <si>
    <t xml:space="preserve">HWS000126-64526-BX000 - SUPT FNDR APRON INR FR RH                                                                       </t>
  </si>
  <si>
    <t>HWS000127</t>
  </si>
  <si>
    <t xml:space="preserve">HWS000127-64618-BX000 - BRKT BATTERY TRAY LEG                                                                           </t>
  </si>
  <si>
    <t>HWS000128</t>
  </si>
  <si>
    <t xml:space="preserve">HWS000128-647A2-Q6000 - BRKT BATTERY TRAY LEG RR                                                                        </t>
  </si>
  <si>
    <t>HWS000129</t>
  </si>
  <si>
    <t xml:space="preserve">HWS000129-64582-BX000 - PNL FENDER APRON UPR INR RH                                                                     </t>
  </si>
  <si>
    <t>HWS000130</t>
  </si>
  <si>
    <t>HW10130A</t>
  </si>
  <si>
    <t xml:space="preserve">HWS000130-64528-R9000 - REINF FENDER APRON FR LWR RH                                                                    </t>
  </si>
  <si>
    <t>HWS000131</t>
  </si>
  <si>
    <t xml:space="preserve">HWS000131-64576-BX000 - BRKT FR END MODULE MTG LH                                                                       </t>
  </si>
  <si>
    <t>HWS000132</t>
  </si>
  <si>
    <t xml:space="preserve">HWS000132-64586-BX000 - BRKT FR END MODULE MTG RH                                                                       </t>
  </si>
  <si>
    <t>HWS000133</t>
  </si>
  <si>
    <t xml:space="preserve">HWS000133-71442-BW000 - BRKT ASSIST HDL FR RH                                                                           </t>
  </si>
  <si>
    <t>HWS000134</t>
  </si>
  <si>
    <t xml:space="preserve">HWS000134-65716-BX000 - EXTN RR FLR C MBR NO 5 LH                                                                       </t>
  </si>
  <si>
    <t>HWS000135</t>
  </si>
  <si>
    <t xml:space="preserve">HWS000135-65726-BX000 - EXTN RR FLR C MBR NO 5 RH                                                                       </t>
  </si>
  <si>
    <t>HWS000137</t>
  </si>
  <si>
    <t>HW10137A</t>
  </si>
  <si>
    <t xml:space="preserve">HWS000137-657A8-BX000 - REINF RR FLR S MBR LWR LH                                                                       </t>
  </si>
  <si>
    <t>HWS000138</t>
  </si>
  <si>
    <t>657B8-BX000 - REINF RR FLR S MBR LWR RH</t>
  </si>
  <si>
    <t>HW10138A</t>
  </si>
  <si>
    <t xml:space="preserve">HWS000138-657B8-BX000 - REINF RR FLR S MBR LWR RH                                                                       </t>
  </si>
  <si>
    <t>HWS000139</t>
  </si>
  <si>
    <t>86543-1S000 - STAY-FR BPR INR, LH</t>
  </si>
  <si>
    <t xml:space="preserve">HWS000139-86543-1S000 - STAY-FR BPR INR, LH                                                                             </t>
  </si>
  <si>
    <t>HWS000140</t>
  </si>
  <si>
    <t>86544-1S000 - STAY-FR BPR INR, RH</t>
  </si>
  <si>
    <t xml:space="preserve">HWS000140-86544-1S000 - STAY-FR BPR INR, RH                                                                             </t>
  </si>
  <si>
    <t>HWS000141</t>
  </si>
  <si>
    <t>86545-1S000 - STAY-FR BPR OTR, LH</t>
  </si>
  <si>
    <t xml:space="preserve">HWS000141-86545-1S000 - STAY-FR BPR OTR, LH                                                                             </t>
  </si>
  <si>
    <t>HWS000142</t>
  </si>
  <si>
    <t>86546-1S000 - STAY-FR BPR OTR, RH</t>
  </si>
  <si>
    <t xml:space="preserve">HWS000142-86546-1S000 - STAY-FR BPR OTR, RH                                                                             </t>
  </si>
  <si>
    <t>HWS000143</t>
  </si>
  <si>
    <t>55122-1S000 - PNL-TRAIL-G ARM INR, LH</t>
  </si>
  <si>
    <t xml:space="preserve">HWS000143-55122-1S000 - PNL-TRAIL-G ARM INR, LH                                                                         </t>
  </si>
  <si>
    <t>HWS000144</t>
  </si>
  <si>
    <t>55132-1S000 - PNL-TRAIL-G ARM INR, RH</t>
  </si>
  <si>
    <t xml:space="preserve">HWS000144-55132-1S000 - PNL-TRAIL-G ARM INR, RH                                                                         </t>
  </si>
  <si>
    <t>HWS000145</t>
  </si>
  <si>
    <t>55123-1S000 - PNL-TRAIL-G ARM OTR, LH</t>
  </si>
  <si>
    <t xml:space="preserve">HWS000145-55123-1S000 - PNL-TRAIL-G ARM OTR, LH                                                                         </t>
  </si>
  <si>
    <t>HWS000146</t>
  </si>
  <si>
    <t>55133-1S000 - PNL-TRAIL-G ARM OTR, RH</t>
  </si>
  <si>
    <t xml:space="preserve">HWS000146-55133-1S000 - PNL-TRAIL-G ARM OTR, RH                                                                         </t>
  </si>
  <si>
    <t>HWS000147</t>
  </si>
  <si>
    <t>54520-R1000 - PNL-MAIN,LH</t>
  </si>
  <si>
    <t xml:space="preserve">HWS000147-54520-R1000 - PNL-MAIN,LH                                                                                     </t>
  </si>
  <si>
    <t>HWS000148</t>
  </si>
  <si>
    <t>54521-R1000 - PNL-MAIN,RH</t>
  </si>
  <si>
    <t xml:space="preserve">HWS000148-54521-R1000 - PNL-MAIN,RH                                                                                     </t>
  </si>
  <si>
    <t>HWS000149</t>
  </si>
  <si>
    <t>55166-1S000 - BRKT-SPINDLE, LH</t>
  </si>
  <si>
    <t xml:space="preserve">HWS000149-55166-1S000 - BRKT-SPINDLE, LH                                                                                </t>
  </si>
  <si>
    <t>HWS000150</t>
  </si>
  <si>
    <t>55176-1S000 - BRKT-SPINDLE, RH</t>
  </si>
  <si>
    <t xml:space="preserve">HWS000150-55176-1S000 - BRKT-SPINDLE, RH                                                                                </t>
  </si>
  <si>
    <t>HWS000151</t>
  </si>
  <si>
    <t>64528-BX500 - REINF FENDER APRON FR LWR RH</t>
  </si>
  <si>
    <t xml:space="preserve">HWS000151-64528-BX500 - REINF FENDER APRON FR LWR RH                                                                    </t>
  </si>
  <si>
    <t>MFCB00005</t>
  </si>
  <si>
    <t>ARGONIO GAS CIL T 10M3</t>
  </si>
  <si>
    <t xml:space="preserve">MFCB00005-ARGONIO GAS CIL T 10M3                                                                                        </t>
  </si>
  <si>
    <t>M3</t>
  </si>
  <si>
    <t>120</t>
  </si>
  <si>
    <t>MATERIAL INDIRETO</t>
  </si>
  <si>
    <t>(I)ndireto Material</t>
  </si>
  <si>
    <t>I</t>
  </si>
  <si>
    <t>MFCB00007</t>
  </si>
  <si>
    <t>ARGOMIX 20 CIL T 10M3</t>
  </si>
  <si>
    <t xml:space="preserve">MFCB00007-ARGOMIX 20 CIL T 10M3                                                                                         </t>
  </si>
  <si>
    <t>MFCB00008</t>
  </si>
  <si>
    <t>NITROGENIO GAS CIL T 10M3</t>
  </si>
  <si>
    <t xml:space="preserve">MFCB00008-NITROGENIO GAS CIL T 10M3                                                                                     </t>
  </si>
  <si>
    <t>MFGR00001</t>
  </si>
  <si>
    <t>MATERIAL DE USO CONSUMO FABRIL</t>
  </si>
  <si>
    <t>MGCFAB001</t>
  </si>
  <si>
    <t xml:space="preserve">MFGR00001-CONS. FABRIL CANETA DYNA                                                                                      </t>
  </si>
  <si>
    <t>USO E CONSUMO</t>
  </si>
  <si>
    <t>MARCADOR INDUSTRIAL (AMARELO)</t>
  </si>
  <si>
    <t xml:space="preserve">MFGR00015-MARCADOR INDUSTRIAL (AMARELO)                                                                                 </t>
  </si>
  <si>
    <t>MFGR00016</t>
  </si>
  <si>
    <t>MARCADOR INDUSTRIAL (BRANCO)</t>
  </si>
  <si>
    <t xml:space="preserve">MFGR00016-MARCADOR INDUSTRIAL (BRANCO)                                                                                  </t>
  </si>
  <si>
    <t>MARCADOR INDUSTRIAL (VERMELHO)</t>
  </si>
  <si>
    <t xml:space="preserve">MFGR00017-MARCADOR INDUSTRIAL (VERMELHO)                                                                                </t>
  </si>
  <si>
    <t>MARCADOR INDUSTRIAL (VERDE)</t>
  </si>
  <si>
    <t xml:space="preserve">MFGR00018-MARCADOR INDUSTRIAL (VERDE)                                                                                   </t>
  </si>
  <si>
    <t>MARCADOR INDUSTRIAL (AZUL)</t>
  </si>
  <si>
    <t xml:space="preserve">MFGR00019-MARCADOR INDUSTRIAL (AZUL)                                                                                    </t>
  </si>
  <si>
    <t>FECHO LACRE DE ARAME AMARRILHO 15 CM  BRANCO</t>
  </si>
  <si>
    <t xml:space="preserve">MFGR00032-FECHO LACRE DE ARAME AMARRILHO 15 CM BRANCO                                                                   </t>
  </si>
  <si>
    <t>MFGR00033</t>
  </si>
  <si>
    <t>MARCADOR INDUSTRIAL (LARANJA)</t>
  </si>
  <si>
    <t xml:space="preserve">MFGR00033-MARCADOR INDUSTRIAL (LARANJA)                                                                                 </t>
  </si>
  <si>
    <t>PORCA SEXTAVADA M8 X 1,25 CLASSE 8.8 P/ TESTE DE ESTANQUEIDADE</t>
  </si>
  <si>
    <t xml:space="preserve">MFGR00036-PORCA SEXTAVADA M8 X 1,25 CLASSE 8.8 P/ TESTE DE ESTANQUEIDADE                                                </t>
  </si>
  <si>
    <t>FOLHA A4 COM 126 ETIQUETAS DE 15X26 MM PIMACO-A4349</t>
  </si>
  <si>
    <t xml:space="preserve">MFGR00049-FOLHA A4 COM 126 ETIQUETAS DE 15X26 MM PIMACO-A4349                                                           </t>
  </si>
  <si>
    <t>BOBINA PLÁSTICA TRASNPARENTE 0,17 MM X 1200 MM CAMADA DUPLA</t>
  </si>
  <si>
    <t xml:space="preserve">MFGR00054-BOBINA PLASTICA TRASNPARENTE 0,17 MM X 1200 MM CAMADA DUPLA                                                   </t>
  </si>
  <si>
    <t>MANTA ABSORVENTE INDÚSTRIAL LARG.1 M</t>
  </si>
  <si>
    <t xml:space="preserve">MFGR00055-MANTA ABSORVENTE INDUSTRIAL LARG.1 M                                                                          </t>
  </si>
  <si>
    <t>MFGR0031</t>
  </si>
  <si>
    <t>MANTA ABSORVENTE</t>
  </si>
  <si>
    <t xml:space="preserve">MFGR0031-MANTA ABSORVENTE                                                                                               </t>
  </si>
  <si>
    <t>ETIQUETA DE PRODUTO PROCESSO EXTERNO</t>
  </si>
  <si>
    <t xml:space="preserve">MFIM00002-ETIQUETA DE PRODUTO PROCESSO EXTERNO                                                                          </t>
  </si>
  <si>
    <t>CONTROLE DE INSPEÇÃO</t>
  </si>
  <si>
    <t xml:space="preserve">MFIM00004-CONTROLE DE INSPECAO                                                                                          </t>
  </si>
  <si>
    <t>FICHA DE ACOMPANHAMENTO DO PROCESSO PRODUTIVO</t>
  </si>
  <si>
    <t xml:space="preserve">MFIM00005-FICHA DE ACOMPANHAMENTO DO PROCESSO PRODUTIVO                                                                 </t>
  </si>
  <si>
    <t>CONTROLE DE ENTRADAS E SAIDAS DE MATERIAIS DO ALMOX 2</t>
  </si>
  <si>
    <t xml:space="preserve">MFIM00008-CONTROLE DE ENTRADAS E SAIDAS DE MATERIAIS DO ALMOX 2                                                         </t>
  </si>
  <si>
    <t>ETIQUETA DE IDENTIFICAÇÃO DE PRODUTO ACABADO</t>
  </si>
  <si>
    <t xml:space="preserve">MFIM00010-ETIQUETA DE IDENTIFICACAO DE PRODUTO ACABADO                                                                  </t>
  </si>
  <si>
    <t>FORMULARIO DE AUTORIZACAO DE ENTRADA/SAIDA</t>
  </si>
  <si>
    <t xml:space="preserve">MFIM00016-FORMULARIO DE AUTORIZACAO DE ENTRADA/SAIDA                                                                    </t>
  </si>
  <si>
    <t>MFIM00018</t>
  </si>
  <si>
    <t>FORMULÁRIO SOLICITAÇÃO DE HORA EXTRA</t>
  </si>
  <si>
    <t xml:space="preserve">MFIM00018-FORMULARIO SOLICITACAO DE HORA EXTRA                                                                          </t>
  </si>
  <si>
    <t>FICHA DE PARADA DE MAQUINA</t>
  </si>
  <si>
    <t xml:space="preserve">MFIM00019-FICHA DE PARADA DE MAQUINA                                                                                    </t>
  </si>
  <si>
    <t>FICHA DE IDENTIFICAÇÃO (BRANCA)</t>
  </si>
  <si>
    <t xml:space="preserve">MFIM00025-FICHA DE IDENTIFICACAO (BRANCA)                                                                               </t>
  </si>
  <si>
    <t>FICHA DE IDENTIFICAÇÃO DE NÃO CONFORMIDADE (AMARELA)</t>
  </si>
  <si>
    <t xml:space="preserve">MFIM00026-FICHA DE IDENTIFICACAO DE NAO CONFORMIDADE (AMARELA)                                                          </t>
  </si>
  <si>
    <t>FICHA DE MATERIAL REPROVADO VERMELHA (PADRÃO NOVO)</t>
  </si>
  <si>
    <t xml:space="preserve">MFIM00027-FICHA DE MATERIAL REPROVADO VERMELHA (PADRAO NOVO)                                                            </t>
  </si>
  <si>
    <t>TALÃO DE REQUISIÇÃO DE COMPRAS</t>
  </si>
  <si>
    <t xml:space="preserve">MFIM00031-TALAO DE REQUISICAO DE COMPRAS                                                                                </t>
  </si>
  <si>
    <t>SOLICITAÇÃO DE EMISSÃO DE NF (BL C/ 100 FLS)</t>
  </si>
  <si>
    <t xml:space="preserve">MFIM00047-SOLICITACAO DE EMISSAO DE NF (BL C/ 100 FLS)                                                                  </t>
  </si>
  <si>
    <t>MFIM00049</t>
  </si>
  <si>
    <t>FICHA DE OCORRÊNCIA DE PESSOAL (BL C/ 100)</t>
  </si>
  <si>
    <t xml:space="preserve">MFIM00049-FICHA DE OCORRENCIA DE PESSOAL (BL C/ 100)                                                                    </t>
  </si>
  <si>
    <t>FORMULÁRIO PRESTADORES DE SERVIÇO</t>
  </si>
  <si>
    <t xml:space="preserve">MFIM00097-FORMULARIO PRESTADORES DE SERVICO                                                                             </t>
  </si>
  <si>
    <t>FORMULÁRIO ANOTAÇÕES DE HORÁRIO</t>
  </si>
  <si>
    <t xml:space="preserve">MFIM00099-FORMULARIO ANOTACOES DE HORARIO                                                                               </t>
  </si>
  <si>
    <t>FORMULÁRIO CONTROLE DE SAIDA E RETORNO</t>
  </si>
  <si>
    <t xml:space="preserve">MFIM00132-FORMULARIO CONTROLE DE SAIDA E RETORNO                                                                        </t>
  </si>
  <si>
    <t>FORMULÁRIO DE RELAÇÃO DE ENTRADAS DE NOTA FISCAL</t>
  </si>
  <si>
    <t xml:space="preserve">MFIM00133-FORMULARIO DE RELACAO DE ENTRADAS DE NOTA FISCAL                                                              </t>
  </si>
  <si>
    <t>FORMULÁRIO CONTROLE DE VISITANTES</t>
  </si>
  <si>
    <t xml:space="preserve">MFIM00134-FORMULARIO CONTROLE DE VISITANTES                                                                             </t>
  </si>
  <si>
    <t>COMUNICAÇÃO INTERNA DE FERIAS/FALTA (BL C/ 100)</t>
  </si>
  <si>
    <t xml:space="preserve">MFIM00135-COMUNICACAO INTERNA DE FERIAS/FALTA (BL C/ 100)                                                               </t>
  </si>
  <si>
    <t>MFIM00165</t>
  </si>
  <si>
    <t>CARTILHA VISITANTES 10 X 28 EM PAPEL RECICLADO 180 GR</t>
  </si>
  <si>
    <t xml:space="preserve">MFIM00165-CARTILHA VISITANTES 10 X 28 EM PAPEL RECICLADO 180 GR                                                         </t>
  </si>
  <si>
    <t xml:space="preserve">FICHA DE IDENTIFICAÇÃO FERRAMENTAL VERDE </t>
  </si>
  <si>
    <t xml:space="preserve">MFIM00188-FICHA DE IDENTIFICACAO FERRAMENTAL VERDE                                                                      </t>
  </si>
  <si>
    <t xml:space="preserve">FICHA DE IDENTIFICAÇÃO FERRAMENTAL VERMELHA </t>
  </si>
  <si>
    <t xml:space="preserve">MFIM00190-FICHA DE IDENTIFICACAO FERRAMENTAL VERMELHA                                                                   </t>
  </si>
  <si>
    <t>BLOCO DE SOLICITAÇÃO DE MP</t>
  </si>
  <si>
    <t xml:space="preserve">MFIM00191-BLOCO DE SOLICITACAO DE MP                                                                                    </t>
  </si>
  <si>
    <t>BLOCO DE SOLICITAÇÃO DE PEÇAS</t>
  </si>
  <si>
    <t xml:space="preserve">MFIM00206-BLOCO DE SOLICITACAO DE PECAS                                                                                 </t>
  </si>
  <si>
    <t>BLOCO DE SOLICITAÇÃO DE SERVIÇOS</t>
  </si>
  <si>
    <t xml:space="preserve">MFIM00207-BLOCO DE SOLICITACAO DE SERVICOS                                                                              </t>
  </si>
  <si>
    <t>BLOCO DE SOLICITAÇÃO DE MANUTENÇÃO</t>
  </si>
  <si>
    <t xml:space="preserve">MFIM00218-BLOCO DE SOLICITACAO DE MANUTENCAO                                                                            </t>
  </si>
  <si>
    <t>BLOCO REQUISIÇÃO PARA MEDIÇÃO METROLOGIA 100 FOLHAS</t>
  </si>
  <si>
    <t xml:space="preserve">MFIM00237-BLOCO REQUISICAO PARA MEDICAO METROLOGIA 100 FOLHAS                                                           </t>
  </si>
  <si>
    <t>BLOCO DE SOLICITAÇÃO DE FERRAMENTARIA</t>
  </si>
  <si>
    <t xml:space="preserve">MFIM00238-BLOCO DE SOLICITACAO DE FERRAMENTARIA                                                                         </t>
  </si>
  <si>
    <t>ETIQUETA DE PEÇAS AJUSTE DE FERRAMENTAL</t>
  </si>
  <si>
    <t xml:space="preserve">MFIM00291-ETIQUETA DE PECAS AJUSTE DE FERRAMENTAL                                                                       </t>
  </si>
  <si>
    <t>GRAXA LUBRAX EP 1 LITHOLINE NLGI 1 (BALDE 20 KG)</t>
  </si>
  <si>
    <t xml:space="preserve">MFLB00014-GRAXA LUBRAX EP 1 LITHOLINE NLGI 1 (BALDE 20 KG)                                                              </t>
  </si>
  <si>
    <t>BL</t>
  </si>
  <si>
    <t>ÓLEO P/ ESTAMPARIA DRAWCO 927 KW (BALDE 20 L)</t>
  </si>
  <si>
    <t xml:space="preserve">MFLB00029-OLEO P/ ESTAMPARIA DRAWCO 927 KW (BALDE 20 L)                                                                 </t>
  </si>
  <si>
    <t>ÓLEO HIDRAULICO AW 68 HLP (TAMBOR 200L)</t>
  </si>
  <si>
    <t xml:space="preserve">MFLB00034-OLEO HIDRAULICO AW 68 HLP (TAMBOR 200L)                                                                       </t>
  </si>
  <si>
    <t>TB</t>
  </si>
  <si>
    <t>ÓLEO LUBRIFICANTE SPARTAN EP 150 (TAMBOR 200 L)</t>
  </si>
  <si>
    <t xml:space="preserve">MFLB00039-OLEO LUBRIFICANTE SPARTAN EP 150 (TAMBOR 200 L)                                                               </t>
  </si>
  <si>
    <t>MFLB00045</t>
  </si>
  <si>
    <t>ÓLEO CR- STAMP RPL  P/ ESTAMPAGEM (CONTAINER 1000 L)</t>
  </si>
  <si>
    <t xml:space="preserve">MFLB00045-OLEO CR- STAMP RPL P/ ESTAMPAGEM (CONTAINER 1000 L)                                                           </t>
  </si>
  <si>
    <t>ÓLEO SOUTH STAMP EPX (TAMBOR 200L)</t>
  </si>
  <si>
    <t xml:space="preserve">MFLB00046-OLEO SOUTH STAMP EPX (TAMBOR 200L)                                                                            </t>
  </si>
  <si>
    <t>ÓLEO P/ ESTAMPAGEM DEPÁRIA 105 VOLÁTIL  (CONTAINER 1000 L)</t>
  </si>
  <si>
    <t xml:space="preserve">MFLB00047-OLEO P/ ESTAMPAGEM DEPARIA 105 VOLATIL (CONTAINER 1000 L)                                                     </t>
  </si>
  <si>
    <t>OLEO CR PROT DW 72 (BALDE 20 LITROS)</t>
  </si>
  <si>
    <t xml:space="preserve">MFLB00048-OLEO CR PROT DW 72 (BALDE 20 LITROS)                                                                          </t>
  </si>
  <si>
    <t>FLUIDO DE CORTE (500 ML)</t>
  </si>
  <si>
    <t xml:space="preserve">MFLB00052-FLUIDO DE CORTE (500 ML)                                                                                      </t>
  </si>
  <si>
    <t>GRAXA ALVANIA EP 0 (TAMBOR DE 200L)</t>
  </si>
  <si>
    <t xml:space="preserve">MFLB00054-GRAXA ALVANIA EP 0 (TAMBOR DE 200L)                                                                           </t>
  </si>
  <si>
    <t>DESENGRIPANTE 300 ML</t>
  </si>
  <si>
    <t xml:space="preserve">MFLB00056-DESENGRIPANTE 300 ML                                                                                          </t>
  </si>
  <si>
    <t>ÓLEO CR- STAMP PR 19 P/ ESTAMPAGEM</t>
  </si>
  <si>
    <t xml:space="preserve">MFLB00057-OLEO CR- STAMP PR 19 P/ ESTAMPAGEM                                                                            </t>
  </si>
  <si>
    <t>LUBE TORCH ST-2067 N PROTECT (FLUIDO DE ESTAMPAGEM LEVE SECATIVO)</t>
  </si>
  <si>
    <t xml:space="preserve">MFLB00058-LUBE TORCH ST-2067 N PROTECT (FLUIDO DE ESTAMPAGEM LEVE SECATIVO)                                             </t>
  </si>
  <si>
    <t>COOLING STGR-1012 (FLUIDO DE ESTAMPAGEM MEDIA E PESADO SEMI SECATIVO)</t>
  </si>
  <si>
    <t xml:space="preserve">MFLB00059-COOLING STGR-1012 (FLUIDO DE ESTAMPAGEM MEDIA E PESADO SEMI SECATIVO)                                         </t>
  </si>
  <si>
    <t>OLEO COOLING OIL MA-2080 ABF</t>
  </si>
  <si>
    <t xml:space="preserve">MFLB00060-OLEO COOLING OIL MA-2080 ABF                                                                                  </t>
  </si>
  <si>
    <t>ÓLEO MOBIL SUPER ORIGINAL 20W50 SM 1L</t>
  </si>
  <si>
    <t xml:space="preserve">MFLB00061-OLEO MOBIL SUPER ORIGINAL 20W50 SM 1L                                                                         </t>
  </si>
  <si>
    <t>MFLB00062</t>
  </si>
  <si>
    <t>ÓLEO RICIN STAMP AVISC</t>
  </si>
  <si>
    <t xml:space="preserve">MFLB00062-OLEO RICIN STAMP AVISC                                                                                        </t>
  </si>
  <si>
    <t>L</t>
  </si>
  <si>
    <t>PINO LOCALIZADOR AÇO ISOLADO 7,80 MM 811-US-M6-7.8-PIN P/ E4037557 - 82090793 - 20742828</t>
  </si>
  <si>
    <t xml:space="preserve">MFSP00001-PINO LOCALIZADOR ACO ISOLADO 7,80 MM 811-US-M6-7.8-PIN P/ E4037557 - 82090793 - 20742828                      </t>
  </si>
  <si>
    <t>PINO LOCALIZADOR AÇO ISOLADO 10,80 MM 811-US-M8-10.8-PIN P/ E4060883 - 20442982</t>
  </si>
  <si>
    <t xml:space="preserve">MFSP00002-PINO LOCALIZADOR ACO ISOLADO 10,80 MM 811-US-M8-10.8-PIN P/ E4060883 - 20442982                               </t>
  </si>
  <si>
    <t>PINO LOCALIZADOR AÇO ISOLADO 10,70 MM 811-US-M8-10.7-PIN P/ E407910X</t>
  </si>
  <si>
    <t xml:space="preserve">MFSP00004-PINO LOCALIZADOR ACO ISOLADO 10,70 MM 811-US-M8-10.7-PIN P/ E407910X                                          </t>
  </si>
  <si>
    <t xml:space="preserve">PINO LOCALIZADOR AÇO ISOLADO 10,00 MM 811-US-M8-10.0-PIN P/82090894/ 895/ 896/ 897/ 898/ 899/ 901 </t>
  </si>
  <si>
    <t xml:space="preserve">MFSP00006-PINO LOCALIZADOR ACO ISOLADO 10,00 MM 811-US-M8-10.0-PIN P/82090894/ 895/ 896/ 897/ 898/ 899/ 901             </t>
  </si>
  <si>
    <t>PINO LOCALIZADOR AÇO ISOLADO 12,00 MM 811-US-M10-12-PIN P/ 82090896/71475/71485/71477/21695198</t>
  </si>
  <si>
    <t xml:space="preserve">MFSP00007-PINO LOCALIZADOR ACO ISOLADO 12,00 MM 811-US-M10-12-PIN P/ 82090896/71475/71485/71477/21695198                </t>
  </si>
  <si>
    <t>PINO LOCALIZADOR AÇO ISOLADO 9,80 MM 811-US-M8-9.8-PIN P/ 84089115</t>
  </si>
  <si>
    <t xml:space="preserve">MFSP00008-PINO LOCALIZADOR ACO ISOLADO 9,80 MM 811-US-M8-9.8-PIN P/ 84089115                                            </t>
  </si>
  <si>
    <t>BUCHA DE AÇO ISOLADO 811-MPB-P8-20  P/ 1562066X/1554125X/64575-585</t>
  </si>
  <si>
    <t xml:space="preserve">MFSP00011-BUCHA DE ACO ISOLADO 811-MPB-P8-20 P/ 1562066X/1554125X/64575-585                                             </t>
  </si>
  <si>
    <t>PINO 8,9MM HWS9/11/12/14/15/18A21/32/35/36/39/40/51A53/62/63/79/80/89/90/104/109/110/113/VOL45/TNC87</t>
  </si>
  <si>
    <t xml:space="preserve">MFSP00012-PINO 8,9MM HWS9/11/12/14/15/18A21/32/35/36/39/40/51A53/62/63/79/80/89/90/104/109/110/113/VOL45/TNC87          </t>
  </si>
  <si>
    <t>PINO LOCALIZADOR AÇO ISOLADO 11 MM 811-US-M10-11.0-PIN P/ 65715/725/65715/725</t>
  </si>
  <si>
    <t xml:space="preserve">MFSP00013-PINO LOCALIZADOR ACO ISOLADO 11 MM 811-US-M10-11.0-PIN P/ 65715/725/65715/725                                 </t>
  </si>
  <si>
    <t>PINO LOCALIZADOR AÇO ISOLADO 15 MM 811-US-M14-15.0-PIN P/ 65773/783</t>
  </si>
  <si>
    <t xml:space="preserve">MFSP00014-PINO LOCALIZADOR ACO ISOLADO 15 MM 811-US-M14-15.0-PIN P/ 65773/783                                           </t>
  </si>
  <si>
    <t>PINO LOCALIZADOR AÇO ISOLADO 6,5 MM 811-US-M6-6.5-PIN P/ 66747/64437/64511/64521/64515/64527/71441</t>
  </si>
  <si>
    <t xml:space="preserve">MFSP00015-PINO LOCALIZADOR ACO ISOLADO 6,5 MM 811-US-M6-6.5-PIN P/ 66747/64437/64511/64521/64515/64527/71441            </t>
  </si>
  <si>
    <t>MOLA INFERIOR PA CARROSSEL (ACO INOX AUSTENITICO) P/ 82090896</t>
  </si>
  <si>
    <t xml:space="preserve">MFSP00016-MOLA INFERIOR PA CARROSSEL (ACO INOX AUSTENITICO) P/ 82090896                                                 </t>
  </si>
  <si>
    <t>MOLA P/ PINO GUIA ISOLADO (ACO INOX AUSTENITICO)</t>
  </si>
  <si>
    <t xml:space="preserve">MFSP00017-MOLA P/ PINO GUIA ISOLADO (ACO INOX AUSTENITICO)                                                              </t>
  </si>
  <si>
    <t xml:space="preserve">BUCHA DE AÇO ISOLADO 811-MPB-P10-25 P/ </t>
  </si>
  <si>
    <t xml:space="preserve">MFSP00018-BUCHA DE ACO ISOLADO 811-MPB-P10-25 P/                                                                        </t>
  </si>
  <si>
    <t>BUCHA DE AÇO ISOLADO 811-MPB-P6-20 P/ 64995/64521/64515/64581</t>
  </si>
  <si>
    <t xml:space="preserve">MFSP00019-BUCHA DE ACO ISOLADO 811-MPB-P6-20 P/ 64995/64521/64515/64581                                                 </t>
  </si>
  <si>
    <t>BUCHA DE AÇO ISOLADO 811-MPB-P6-25 P/ 64511-64525-64521</t>
  </si>
  <si>
    <t xml:space="preserve">MFSP00020-BUCHA DE ACO ISOLADO 811-MPB-P6-25 P/ 64511-64525-64521                                                       </t>
  </si>
  <si>
    <t>BOCAL CONICO 16 MM ME516</t>
  </si>
  <si>
    <t xml:space="preserve">MFSP00022-BOCAL CONICO 16 MM ME516                                                                                      </t>
  </si>
  <si>
    <t>PINÇA PARA BICO 3.2MM TC213 OXIMIG</t>
  </si>
  <si>
    <t xml:space="preserve">MFSP00023-PINCA PARA BICO 3.2MM TC213 OXIMIG                                                                            </t>
  </si>
  <si>
    <t>BOCAL CONICO TOCHA MIG/MAG 13 MM ME517 OXIMIG</t>
  </si>
  <si>
    <t xml:space="preserve">MFSP00025-BOCAL CONICO TOCHA MIG/MAG 13 MM ME517 OXIMIG                                                                 </t>
  </si>
  <si>
    <t>BOCAL 13 MM X 77 MM ME808</t>
  </si>
  <si>
    <t xml:space="preserve">MFSP00026-BOCAL 13 MM X 77 MM ME808                                                                                     </t>
  </si>
  <si>
    <t>MGCB00003</t>
  </si>
  <si>
    <t>CONSUMO COMBUSTIVEL  - ARLA 32 A GRANEL</t>
  </si>
  <si>
    <t xml:space="preserve">MGCB00003-CONSUMO COMBUSTIVEL - ARLA 32 A GRANEL                                                                        </t>
  </si>
  <si>
    <t>121</t>
  </si>
  <si>
    <t xml:space="preserve">CONSUMO COMBUSTIVEL INDIRETO </t>
  </si>
  <si>
    <t>MGDV00001</t>
  </si>
  <si>
    <t>MATERIAL PARA CONSTRUCAO DE EQUIPAMENTO - SAI 14 - ENTR 32</t>
  </si>
  <si>
    <t>MGRETM001</t>
  </si>
  <si>
    <t xml:space="preserve">MGDV00001-RETORNO/REMESSA MAT. ACO                                                                                      </t>
  </si>
  <si>
    <t>RIBBON DE CERA - 110MM X 450MM PARA IMPRESSORA ZEBRADA ZT230</t>
  </si>
  <si>
    <t xml:space="preserve">MGES00002-RIBBON DE CERA - 110MM X 450MM PARA IMPRESSORA ZEBRADA ZT230                                                  </t>
  </si>
  <si>
    <t>ETIQUETA COUCHE 105 X 75 MM (ADESIVO NA COR DO MES)</t>
  </si>
  <si>
    <t xml:space="preserve">MGES00003-ETIQUETA COUCHE 105 X 75 MM (ADESIVO NA COR DO MES)                                                           </t>
  </si>
  <si>
    <t>GRAMPEADOR</t>
  </si>
  <si>
    <t xml:space="preserve">MGES00005-GRAMPEADOR                                                                                                    </t>
  </si>
  <si>
    <t>MGES00006</t>
  </si>
  <si>
    <t>CALCULADORA</t>
  </si>
  <si>
    <t xml:space="preserve">MGES00006-CALCULADORA                                                                                                   </t>
  </si>
  <si>
    <t>CANETA BIC (CAIXA C/50)</t>
  </si>
  <si>
    <t xml:space="preserve">MGES00007-CANETA BIC (CAIXA C/50)                                                                                       </t>
  </si>
  <si>
    <t>MARCADOR PARA QUADRO BRANCO WBM-7 (PRETO) PILOT</t>
  </si>
  <si>
    <t xml:space="preserve">MGES00009-MARCADOR PARA QUADRO BRANCO WBM-7 (PRETO) PILOT                                                               </t>
  </si>
  <si>
    <t>MARCADOR PARA QUADRO BRANCO WBM-7 (AZUL) PILOT</t>
  </si>
  <si>
    <t xml:space="preserve">MGES00010-MARCADOR PARA QUADRO BRANCO WBM-7 (AZUL) PILOT                                                                </t>
  </si>
  <si>
    <t>CANETA PILOT PONTA FINA 2.0 MM (AZUL) PILOT</t>
  </si>
  <si>
    <t xml:space="preserve">MGES00011-CANETA PILOT PONTA FINA 2.0 MM (AZUL) PILOT                                                                   </t>
  </si>
  <si>
    <t>CANETA PILOT PONTA FINA 2.0 MM (VERDE) PILOT</t>
  </si>
  <si>
    <t xml:space="preserve">MGES00012-CANETA PILOT PONTA FINA 2.0 MM (VERDE) PILOT                                                                  </t>
  </si>
  <si>
    <t>CANETA PILOT PONTA FINA 2.0 MM (PRETO) PILOT</t>
  </si>
  <si>
    <t xml:space="preserve">MGES00013-CANETA PILOT PONTA FINA 2.0 MM (PRETO) PILOT                                                                  </t>
  </si>
  <si>
    <t>CANETA PILOT PONTA FINA 2.0 MM (VERMELHO) PILOT</t>
  </si>
  <si>
    <t xml:space="preserve">MGES00014-CANETA PILOT PONTA FINA 2.0 MM (VERMELHO) PILOT                                                               </t>
  </si>
  <si>
    <t>MGES00015</t>
  </si>
  <si>
    <t>CAIXA ARQUIVO MORTO PAPELÃO</t>
  </si>
  <si>
    <t xml:space="preserve">MGES00015-CAIXA ARQUIVO MORTO PAPELAO                                                                                   </t>
  </si>
  <si>
    <t>BATERIA 9V</t>
  </si>
  <si>
    <t xml:space="preserve">MGES00016-BATERIA 9V                                                                                                    </t>
  </si>
  <si>
    <t>PILHA CR 2032</t>
  </si>
  <si>
    <t xml:space="preserve">MGES00017-PILHA CR 2032                                                                                                 </t>
  </si>
  <si>
    <t>PILHA AG10</t>
  </si>
  <si>
    <t xml:space="preserve">MGES00018-PILHA AG10                                                                                                    </t>
  </si>
  <si>
    <t>PILHA AAA</t>
  </si>
  <si>
    <t xml:space="preserve">MGES00019-PILHA AAA                                                                                                     </t>
  </si>
  <si>
    <t>PILHA AA</t>
  </si>
  <si>
    <t xml:space="preserve">MGES00020-PILHA AA                                                                                                      </t>
  </si>
  <si>
    <t>MARCA TEXTO (AMARELO)</t>
  </si>
  <si>
    <t xml:space="preserve">MGES00021-MARCA TEXTO (AMARELO)                                                                                         </t>
  </si>
  <si>
    <t>PACOTE FOLHA SULFITE A4 500 FOLHAS (CHAMEX/REPORT)</t>
  </si>
  <si>
    <t xml:space="preserve">MGES00026-PACOTE FOLHA SULFITE A4 500 FOLHAS (CHAMEX/REPORT)                                                            </t>
  </si>
  <si>
    <t>GRAMPO P/ GRAMPEADOR C/ 5000 UN</t>
  </si>
  <si>
    <t xml:space="preserve">MGES00031-GRAMPO P/ GRAMPEADOR C/ 5000 UN                                                                               </t>
  </si>
  <si>
    <t>CAIXA CLIPS COM 725 UM</t>
  </si>
  <si>
    <t xml:space="preserve">MGES00032-CAIXA CLIPS COM 725 UM                                                                                        </t>
  </si>
  <si>
    <t>BLOCO DE ANOTACOES AUTO ADESIVO 76MM X 102MM</t>
  </si>
  <si>
    <t xml:space="preserve">MGES00033-BLOCO DE ANOTACOES AUTO ADESIVO 76MM X 102MM                                                                  </t>
  </si>
  <si>
    <t>PINCEL ATOMICO PONTA GROSSA 1100-P (AZUL) PILOT</t>
  </si>
  <si>
    <t xml:space="preserve">MGES00035-PINCEL ATOMICO PONTA GROSSA 1100-P (AZUL) PILOT                                                               </t>
  </si>
  <si>
    <t>PINCEL ATOMICO PONTA GROSSA 100-9 (VERMELHO) PILOT</t>
  </si>
  <si>
    <t xml:space="preserve">MGES00036-PINCEL ATOMICO PONTA GROSSA 100-9 (VERMELHO) PILOT                                                            </t>
  </si>
  <si>
    <t>LAPIS DE CARPINTEIRO</t>
  </si>
  <si>
    <t xml:space="preserve">MGES00037-LAPIS DE CARPINTEIRO                                                                                          </t>
  </si>
  <si>
    <t>CADERNO ESPIRAL 200 FOLHAS CAPA DURA</t>
  </si>
  <si>
    <t xml:space="preserve">MGES00038-CADERNO ESPIRAL 200 FOLHAS CAPA DURA                                                                          </t>
  </si>
  <si>
    <t>ETIQUETA P/ ROTULADORA LETRATAG DYMO 12MM X 4M</t>
  </si>
  <si>
    <t xml:space="preserve">MGES00039-ETIQUETA P/ ROTULADORA LETRATAG DYMO 12MM X 4M                                                                </t>
  </si>
  <si>
    <t>PASTA SUSPENSA (CAIXA C/ 50 UN)</t>
  </si>
  <si>
    <t xml:space="preserve">MGES00040-PASTA SUSPENSA (CAIXA C/ 50 UN)                                                                               </t>
  </si>
  <si>
    <t>SACO PLASTICO C/ 4 FUROS P/ FOLHA A4 (PACOTE C/ 100)</t>
  </si>
  <si>
    <t xml:space="preserve">MGES00041-SACO PLASTICO C/ 4 FUROS P/ FOLHA A4 (PACOTE C/ 100)                                                          </t>
  </si>
  <si>
    <t>PAPEL CARBONO AZUL P/ FOLHA A4 (PACOTE C/ 100 UN)</t>
  </si>
  <si>
    <t xml:space="preserve">MGES00042-PAPEL CARBONO AZUL P/ FOLHA A4 (PACOTE C/ 100 UN)                                                             </t>
  </si>
  <si>
    <t>MGES00043</t>
  </si>
  <si>
    <t xml:space="preserve">LAMINA 18MM MODELO 2084100 IRWIN </t>
  </si>
  <si>
    <t xml:space="preserve">MGES00043-LAMINA 18MM MODELO 2084100 IRWIN                                                                              </t>
  </si>
  <si>
    <t>MGES00045</t>
  </si>
  <si>
    <t>RIBBON DE CERA - 110 X 74 MM (ANTIGO)</t>
  </si>
  <si>
    <t xml:space="preserve">MGES00045-RIBBON DE CERA - 110 X 74 MM (ANTIGO)                                                                         </t>
  </si>
  <si>
    <t>ETIQUETA DE PRODUTO 100% INSPECIONADO</t>
  </si>
  <si>
    <t xml:space="preserve">MGES00046-ETIQUETA DE PRODUTO 100% INSPECIONADO                                                                         </t>
  </si>
  <si>
    <t>MGES00050</t>
  </si>
  <si>
    <t>PILHA 12V 23A</t>
  </si>
  <si>
    <t xml:space="preserve">MGES00050-PILHA 12V 23A                                                                                                 </t>
  </si>
  <si>
    <t>ETIQUETA PIMACO CÓDIGO 6184</t>
  </si>
  <si>
    <t xml:space="preserve">MGES00051-ETIQUETA PIMACO CODIGO 6184                                                                                   </t>
  </si>
  <si>
    <t xml:space="preserve">SACO PLÁTICO 300 X 400 X 0,15 MM </t>
  </si>
  <si>
    <t xml:space="preserve">MGES00052-SACO PLATICO 300 X 400 X 0,15 MM                                                                              </t>
  </si>
  <si>
    <t>MGES00053</t>
  </si>
  <si>
    <t>ESTILETE RETRATIL 18MM TRAPEZOIDAL COM LAMINA IRWIN</t>
  </si>
  <si>
    <t xml:space="preserve">MGES00053-ESTILETE RETRATIL 18MM TRAPEZOIDAL COM LAMINA IRWIN                                                           </t>
  </si>
  <si>
    <t>MGES00071</t>
  </si>
  <si>
    <t>PAPEL SULFITE A3 PACOTE C/ 500 FOLHAS</t>
  </si>
  <si>
    <t xml:space="preserve">MGES00071-PAPEL SULFITE A3 PACOTE C/ 500 FOLHAS                                                                         </t>
  </si>
  <si>
    <t>MGES00073</t>
  </si>
  <si>
    <t>PASTA SUSPENSA VERDE</t>
  </si>
  <si>
    <t xml:space="preserve">MGES00073-PASTA SUSPENSA VERDE                                                                                          </t>
  </si>
  <si>
    <t>ETIQUETA COUCHE 104X148MM</t>
  </si>
  <si>
    <t xml:space="preserve">MGES00075-ETIQUETA COUCHE 104X148MM (ANTIGO)                                                                            </t>
  </si>
  <si>
    <t>MARCADOR PARA QUADRO BRANCO WBM-7 (VERDE) PILOT</t>
  </si>
  <si>
    <t xml:space="preserve">MGES00077-MARCADOR PARA QUADRO BRANCO WBM-7 (VERDE) PILOT                                                               </t>
  </si>
  <si>
    <t>MGES00078</t>
  </si>
  <si>
    <t>PASTA SUSPENSA MARMORIZADA MARROM (PLASTIFICADA)</t>
  </si>
  <si>
    <t xml:space="preserve">MGES00078-PASTA SUSPENSA MARMORIZADA MARROM (PLASTIFICADA)                                                              </t>
  </si>
  <si>
    <t>RIBBON DE CERA - 110MM X 300 MM PARA IMPRESSORA ZEBRA ZD230</t>
  </si>
  <si>
    <t xml:space="preserve">MGES00079-RIBBON DE CERA - 110MM X 300 MM PARA IMPRESSORA ZEBRA ZD230                                                   </t>
  </si>
  <si>
    <t>ETIQUETA COUCHE 105 X 75 MM (BRANCA COM TUBETE MENOR)</t>
  </si>
  <si>
    <t xml:space="preserve">MGES00080-ETIQUETA COUCHE 105 X 75 MM (BRANCA COM TUBETE MENOR)                                                         </t>
  </si>
  <si>
    <t>MGLP00002</t>
  </si>
  <si>
    <t>MATERIAL DE COZINHA/LIMPEZA</t>
  </si>
  <si>
    <t>MGLIMP001</t>
  </si>
  <si>
    <t xml:space="preserve">MGLP00002-MAT.DE COZINHA/LIMPEZA GUARDANAPO DE PAPEL                                                                    </t>
  </si>
  <si>
    <t>COPO DESCARTAVEL PARA CAFÉ</t>
  </si>
  <si>
    <t xml:space="preserve">MGLP00021-COPO DESCARTAVEL PARA CAFE                                                                                    </t>
  </si>
  <si>
    <t xml:space="preserve">DESODORIZADOR AEROSSOL </t>
  </si>
  <si>
    <t xml:space="preserve">MGLP00025-DESODORIZADOR AEROSSOL                                                                                        </t>
  </si>
  <si>
    <t>COPO 180 ML CAIXA</t>
  </si>
  <si>
    <t xml:space="preserve">MGLP00026-COPO 180 ML CAIXA                                                                                             </t>
  </si>
  <si>
    <t>MGLP00027</t>
  </si>
  <si>
    <t>DESINFETANTE BAMBU 5L</t>
  </si>
  <si>
    <t xml:space="preserve">MGLP00027-DESINFETANTE BAMBU 5L                                                                                         </t>
  </si>
  <si>
    <t>MGLP00030</t>
  </si>
  <si>
    <t>GALÃO ÁGUA SANITÁRIA 5L</t>
  </si>
  <si>
    <t xml:space="preserve">MGLP00030-GALAO AGUA SANITARIA 5L                                                                                       </t>
  </si>
  <si>
    <t>MGLP00031</t>
  </si>
  <si>
    <t>GALÃO ALCOOL 5L</t>
  </si>
  <si>
    <t xml:space="preserve">MGLP00031-GALAO ALCOOL 5L                                                                                               </t>
  </si>
  <si>
    <t>GALÃO LIMPA PEDRA 5L</t>
  </si>
  <si>
    <t xml:space="preserve">MGLP00032-GALAO LIMPA PEDRA 5L                                                                                          </t>
  </si>
  <si>
    <t>LIMPA VIDROS  5L</t>
  </si>
  <si>
    <t xml:space="preserve">MGLP00033-LIMPA VIDROS 5L                                                                                               </t>
  </si>
  <si>
    <t xml:space="preserve">LIMPADOR PINHO GEL 5LTS </t>
  </si>
  <si>
    <t xml:space="preserve">MGLP00034-LIMPADOR PINHO GEL 5LTS                                                                                       </t>
  </si>
  <si>
    <t>PANO P/ LIMPEZA BRANCO 67 X 50 CM</t>
  </si>
  <si>
    <t xml:space="preserve">MGLP00036-PANO P/ LIMPEZA BRANCO 67 X 50 CM                                                                             </t>
  </si>
  <si>
    <t>PANO P/ LIMPEZA XADREZ 67 X 50 CM</t>
  </si>
  <si>
    <t xml:space="preserve">MGLP00037-PANO P/ LIMPEZA XADREZ 67 X 50 CM                                                                             </t>
  </si>
  <si>
    <t>PAPEL TOALHA INTERFOLHA  20X21 LUXO</t>
  </si>
  <si>
    <t xml:space="preserve">MGLP00040-PAPEL TOALHA INTERFOLHA 20X21 LUXO                                                                            </t>
  </si>
  <si>
    <t>SABÃO EM PEDRA C/ 5 UNIDADES</t>
  </si>
  <si>
    <t xml:space="preserve">MGLP00041-SABAO EM PEDRA C/ 5 UNIDADES                                                                                  </t>
  </si>
  <si>
    <t>SABÃO EM PÓ 1 KG</t>
  </si>
  <si>
    <t xml:space="preserve">MGLP00042-SABAO EM PO 1 KG                                                                                              </t>
  </si>
  <si>
    <t xml:space="preserve">SABONETE LIQUIDO FRUTAS VERMELHAS 5L </t>
  </si>
  <si>
    <t xml:space="preserve">MGLP00044-SABONETE LIQUIDO 5L                                                                                           </t>
  </si>
  <si>
    <t>LIMPADOR MULTI USO 5L</t>
  </si>
  <si>
    <t xml:space="preserve">MGLP00048-LIMPADOR MULTI USO 5L                                                                                         </t>
  </si>
  <si>
    <t>VASSOURA SOFT C/ CABO</t>
  </si>
  <si>
    <t xml:space="preserve">MGLP00049-VASSOURA SOFT C/ CABO                                                                                         </t>
  </si>
  <si>
    <t>PALHA DE AÇO</t>
  </si>
  <si>
    <t xml:space="preserve">MGLP00050-PALHA DE ACO                                                                                                  </t>
  </si>
  <si>
    <t>MGLP00053</t>
  </si>
  <si>
    <t>CHÁ MATE  NATURAL 250G</t>
  </si>
  <si>
    <t xml:space="preserve">MGLP00053-CHA MATE NATURAL 250G                                                                                         </t>
  </si>
  <si>
    <t>DISCO LIMPADOR PRETO 510MM</t>
  </si>
  <si>
    <t xml:space="preserve">MGLP00057-DISCO LIMPADOR PRETO 510MM                                                                                    </t>
  </si>
  <si>
    <t xml:space="preserve">REFIL MOP UMIDO </t>
  </si>
  <si>
    <t xml:space="preserve">MGLP00062-REFIL MOP UMIDO                                                                                               </t>
  </si>
  <si>
    <t>MGLP00063</t>
  </si>
  <si>
    <t>FILTRO DE CAFÉ REUTILIZÁVEL 103 COM 30 UNIDADES 150 DE PAPEL</t>
  </si>
  <si>
    <t xml:space="preserve">MGLP00063-FILTRO DE CAFE REUTILIZAVEL 103 COM 30 UNIDADES 150 DE PAPEL                                                  </t>
  </si>
  <si>
    <t>RODO PLASTICO 40CM S/CABO</t>
  </si>
  <si>
    <t xml:space="preserve">MGLP00065-RODO PLASTICO 40CM S/CABO                                                                                     </t>
  </si>
  <si>
    <t>MGLP00068</t>
  </si>
  <si>
    <t>RODO PIA DECORA</t>
  </si>
  <si>
    <t xml:space="preserve">MGLP00068-RODO PIA DECORA                                                                                               </t>
  </si>
  <si>
    <t>MGLP00071</t>
  </si>
  <si>
    <t>GALÃO DE ALCOOL EM GEL 5L</t>
  </si>
  <si>
    <t xml:space="preserve">MGLP00071-GALAO DE ALCOOL EM GEL 5L                                                                                     </t>
  </si>
  <si>
    <t>ALCOOL ISOPROPILICO 1 LITRO</t>
  </si>
  <si>
    <t xml:space="preserve">MGLP00072-ALCOOL ISOPROPILICO 1 LITRO                                                                                   </t>
  </si>
  <si>
    <t xml:space="preserve">BORRACHA P/ RODO 40 CM </t>
  </si>
  <si>
    <t xml:space="preserve">MGLP00075-BORRACHA P/ RODO 40 CM                                                                                        </t>
  </si>
  <si>
    <t>BORRIFADOR FRASCO PULVERIZADOR</t>
  </si>
  <si>
    <t xml:space="preserve">MGLP00078-BORRIFADOR FRASCO PULVERIZADOR                                                                                </t>
  </si>
  <si>
    <t>SACO DE LIXO 20 LTS 100 UN</t>
  </si>
  <si>
    <t xml:space="preserve">MGLP00082-SACO DE LIXO 20 LTS 100 UN                                                                                    </t>
  </si>
  <si>
    <t>SACO DE LIXO 40 LTS 100 UN</t>
  </si>
  <si>
    <t xml:space="preserve">MGLP00083-SACO DE LIXO 40 LTS 100 UN                                                                                    </t>
  </si>
  <si>
    <t>SACO DE LIXO 60 LTS (ROLO)</t>
  </si>
  <si>
    <t xml:space="preserve">MGLP00084-SACO DE LIXO 60 LTS (ROLO)                                                                                    </t>
  </si>
  <si>
    <t>SACO PLÁSTICO P/ LIXO 100 LITROS REFORÇADO 3KGS</t>
  </si>
  <si>
    <t xml:space="preserve">MGLP00085-SACO PLASTICO P/ LIXO 100 LITROS REFORCADO 3KGS                                                               </t>
  </si>
  <si>
    <t>SACO PLÁSTICO P/ LIXO 200 LITROS REFORÇADO 3KGS</t>
  </si>
  <si>
    <t xml:space="preserve">MGLP00086-SACO PLASTICO P/ LIXO 200 LITROS REFORCADO 3KGS                                                               </t>
  </si>
  <si>
    <t>ESPONJA DUPLA FACE C/ 10 UN</t>
  </si>
  <si>
    <t xml:space="preserve">MGLP00087-ESPONJA DUPLA FACE C/ 10 UN                                                                                   </t>
  </si>
  <si>
    <t>DETERGENTE 5LTS NEUTRO</t>
  </si>
  <si>
    <t xml:space="preserve">MGLP00088-DETERGENTE 5LTS NEUTRO                                                                                        </t>
  </si>
  <si>
    <t>MGLP00089</t>
  </si>
  <si>
    <t xml:space="preserve">PAPEL HIGIÊNICO FOLHA DUPLA 30 MTS
</t>
  </si>
  <si>
    <t xml:space="preserve">MGLP00089-PAPEL HIGIENICO FOLHA DUPLA 30 MTS                                                                            </t>
  </si>
  <si>
    <t>DISCO LIMPADOR VERDE 410MM</t>
  </si>
  <si>
    <t xml:space="preserve">MGLP00090-DISCO LIMPADOR VERDE 410MM                                                                                    </t>
  </si>
  <si>
    <t>DISCO LIMPADOR VERDE 350MM</t>
  </si>
  <si>
    <t xml:space="preserve">MGLP00091-DISCO LIMPADOR VERDE 350MM                                                                                    </t>
  </si>
  <si>
    <t>VASSOURÃO GARI 30 CM CERDAS RIGIDAS COM CABO LIMPEZA SECA</t>
  </si>
  <si>
    <t xml:space="preserve">MGLP00092-VASSOURAO GARI 30 CM CERDAS RIGIDAS COM CABO LIMPEZA SECA                                                     </t>
  </si>
  <si>
    <t>SACO DE LIXO 60 LTS ( PCTE 3 KG )</t>
  </si>
  <si>
    <t xml:space="preserve">MGLP00093-SACO DE LIXO 60 LTS ( PCTE 3 KG )                                                                             </t>
  </si>
  <si>
    <t>MGLP00095</t>
  </si>
  <si>
    <t>FILTRO DE CAFÉ REUTILIZÁVEL 103 COM 30 UNIDADES 150 DE PAPEL (FLORESTA/ PACAEMBU)</t>
  </si>
  <si>
    <t xml:space="preserve">MGLP00095-FILTRO DE CAFE REUTILIZAVEL 103 COM 30 UNIDADES 150 DE PAPEL (FLORESTA/ PACAEMBU)                             </t>
  </si>
  <si>
    <t>MGLP0072</t>
  </si>
  <si>
    <t>PAPEL HIGIENICO FOLHA SIMPLES (ROLAO LUXO) - 8 ROLOS X 350 M</t>
  </si>
  <si>
    <t xml:space="preserve">MGLP0072-PAPEL HIGIENICO FOLHA SIMPLES (ROLAO LUXO) - 8 ROLOS X 350 M                                                   </t>
  </si>
  <si>
    <t>FD</t>
  </si>
  <si>
    <t>LUVA DE NITRILON SUPER SAFETY - CA 31.895</t>
  </si>
  <si>
    <t xml:space="preserve">MGPI00001-LUVA DE NITRILON SUPER SAFETY - CA 31.895                                                                     </t>
  </si>
  <si>
    <t>020</t>
  </si>
  <si>
    <t xml:space="preserve">UNIFORMES E EPIS </t>
  </si>
  <si>
    <t>LUVA DE VAQUETA CA 35693</t>
  </si>
  <si>
    <t xml:space="preserve">MGPI00002-LUVA DE VAQUETA CA 35693                                                                                      </t>
  </si>
  <si>
    <t>MGPI00008</t>
  </si>
  <si>
    <t>PROTETOR AURICULAR TIPO CONCHA CA-41.949</t>
  </si>
  <si>
    <t xml:space="preserve">MGPI00008-PROTETOR AURICULAR TIPO CONCHA CA-41.949                                                                      </t>
  </si>
  <si>
    <t>AVENTAL DE RASPA 1,00 X 0,60 - C.A 19224</t>
  </si>
  <si>
    <t xml:space="preserve">MGPI00010-AVENTAL DE RASPA 1,00 X 0,60                                                                                  </t>
  </si>
  <si>
    <t>SAPATO DE SEGURANÇA C/ AMARRIL C/ BIQUEIRA DE AÇO Nº 38</t>
  </si>
  <si>
    <t xml:space="preserve">MGPI00015-SAPATO DE SEGURANCA C/ AMARRIL C/ BIQUEIRA DE ACO NUM 38                                                      </t>
  </si>
  <si>
    <t>MGPI00016</t>
  </si>
  <si>
    <t>SAPATO DE SEGURANÇA C/ AMARRIL C/ BIQUEIRA DE AÇO Nº 39</t>
  </si>
  <si>
    <t xml:space="preserve">MGPI00016-SAPATO DE SEGURANCA C/ AMARRIL C/ BIQUEIRA DE ACO NUM 39                                                      </t>
  </si>
  <si>
    <t>MGPI00017</t>
  </si>
  <si>
    <t>SAPATO DE SEGURANÇA C/ AMARRIL C/ BIQUEIRA DE AÇO Nº 40</t>
  </si>
  <si>
    <t xml:space="preserve">MGPI00017-SAPATO DE SEGURANCA C/ AMARRIL C/ BIQUEIRA DE ACO NUM 40                                                      </t>
  </si>
  <si>
    <t>MGPI00018</t>
  </si>
  <si>
    <t>SAPATO DE SEGURANÇA C/ AMARRIL C/ BIQUEIRA DE AÇO Nº 41</t>
  </si>
  <si>
    <t xml:space="preserve">MGPI00018-SAPATO DE SEGURANCA C/ AMARRIL C/ BIQUEIRA DE ACO NUM 41                                                      </t>
  </si>
  <si>
    <t>MGPI00019</t>
  </si>
  <si>
    <t>SAPATO DE SEGURANÇA C/ AMARRIL C/ BIQUEIRA DE AÇO Nº 42</t>
  </si>
  <si>
    <t xml:space="preserve">MGPI00019-SAPATO DE SEGURANCA C/ AMARRIL C/ BIQUEIRA DE ACO NUM 42                                                      </t>
  </si>
  <si>
    <t>MGPI00020</t>
  </si>
  <si>
    <t>SAPATO DE SEGURANÇA C/ AMARRIL C/ BIQUEIRA DE AÇO Nº 43</t>
  </si>
  <si>
    <t xml:space="preserve">MGPI00020-SAPATO DE SEGURANCA C/ AMARRIL C/ BIQUEIRA DE ACO NUM 43                                                      </t>
  </si>
  <si>
    <t>MGPI00021</t>
  </si>
  <si>
    <t>SAPATO DE SEGURANÇA C/ AMARRIL C/ BIQUEIRA DE AÇO Nº 44</t>
  </si>
  <si>
    <t xml:space="preserve">MGPI00021-SAPATO DE SEGURANCA C/ AMARRIL C/ BIQUEIRA DE ACO NUM 44                                                      </t>
  </si>
  <si>
    <t>SAPATO DE SEGURANÇA C/ AMARRIL C/ BIQUEIRA DE AÇO Nº 45</t>
  </si>
  <si>
    <t xml:space="preserve">MGPI00022-SAPATO DE SEGURANCA C/ AMARRIL C/ BIQUEIRA DE ACO NUM 45                                                      </t>
  </si>
  <si>
    <t>OCULOS DE SOBREPOR</t>
  </si>
  <si>
    <t xml:space="preserve">MGPI00029-OCULOS DE SOBREPOR                                                                                            </t>
  </si>
  <si>
    <t>PINÇA MAGNÉTICA DUPLA CURTA EM T (PDCN) 240MM CAP. 0,22KG PDC</t>
  </si>
  <si>
    <t xml:space="preserve">MGPI00049-PINCA MAGNETICA DUPLA CURTA EM T (PDCN) 240MM CAP. 0,22KG PDC                                                 </t>
  </si>
  <si>
    <t>AVENTAL DE BRIM AZUL 860 X 560 MM</t>
  </si>
  <si>
    <t xml:space="preserve">MGPI00060-AVENTAL DE BRIM AZUL 860 X 560 MM                                                                             </t>
  </si>
  <si>
    <t>MGPI00074</t>
  </si>
  <si>
    <t>EQUIPAMENTO PROTEÇÃO PESSOAL - NÃO CADASTRADO (VER CADASTROS JÁ EXISTENTES)</t>
  </si>
  <si>
    <t>MGREPI001</t>
  </si>
  <si>
    <t xml:space="preserve">MGPI00074-EQTO EPI ROTINEIRO - ÓCULOS DE GRAU DE SEGURANÇA                                                              </t>
  </si>
  <si>
    <t>PINÇA MAGNÉTICA DUPLA LONGA EM T (PDLN) 320MM CAP. 0,27KG PDL</t>
  </si>
  <si>
    <t xml:space="preserve">MGPI00075-PINCA MAGNETICA DUPLA LONGA EM T (PDLN) 320MM CAP. 0,27KG PDL                                                 </t>
  </si>
  <si>
    <t>OCULOS DE SEGURANCA INCOLOR C.A. 34082</t>
  </si>
  <si>
    <t xml:space="preserve">MGPI00078-OCULOS DE SEGURANCA INCOLOR C.A. 34082                                                                        </t>
  </si>
  <si>
    <t>LUVA DE RASPA PETROLEIRA</t>
  </si>
  <si>
    <t xml:space="preserve">MGPI00079-LUVA DE RASPA PETROLEIRA                                                                                      </t>
  </si>
  <si>
    <t>LUVA RESISTENTE AO CORTE BANHO DE P.U TM 10</t>
  </si>
  <si>
    <t xml:space="preserve">MGPI00083-LUVA RESISTENTE AO CORTE BANHO DE P.U TM 10                                                                   </t>
  </si>
  <si>
    <t>LUVA PRETA TAM.9 - C.A.39.530</t>
  </si>
  <si>
    <t xml:space="preserve">MGPI00084-LUVA PRETA TAM.9 - C.A.39.530                                                                                 </t>
  </si>
  <si>
    <t>PERNEIRA EM RASPA P/ SOLDADOR</t>
  </si>
  <si>
    <t xml:space="preserve">MGPI00085-PERNEIRA EM RASPA P/ SOLDADOR                                                                                 </t>
  </si>
  <si>
    <t>MGPI00086</t>
  </si>
  <si>
    <t xml:space="preserve">SAPATO DE SEGURANÇA C/ AMARRIL C/ BIQUEIRA DE AÇO Nº 37 </t>
  </si>
  <si>
    <t xml:space="preserve">MGPI00086-SAPATO DE SEGURANCA C/ AMARRIL C/ BIQUEIRA DE ACO NUM 37                                                      </t>
  </si>
  <si>
    <t>MGPI00087</t>
  </si>
  <si>
    <t>SAPATO DE SEGURANÇA C/ AMARRIL C/ BIQUEIRA DE AÇO Nº 36</t>
  </si>
  <si>
    <t xml:space="preserve">MGPI00087-SAPATO DE SEGURANCA C/ AMARRIL C/ BIQUEIRA DE ACO NUM 36                                                      </t>
  </si>
  <si>
    <t>MANGOTE BRANCO - TAM. P ( CA: 13.395 )</t>
  </si>
  <si>
    <t xml:space="preserve">MGPI00088-MANGOTE BRANCO - TAM. P ( CA: 13.395 )                                                                        </t>
  </si>
  <si>
    <t>MANGOTE BRANCO - TAM. G ( C.A. 35636 )</t>
  </si>
  <si>
    <t xml:space="preserve">MGPI00090-MANGOTE BRANCO - TAM. G ( C.A. 35636 )                                                                        </t>
  </si>
  <si>
    <t>MGPI00093</t>
  </si>
  <si>
    <t>SAPATO DE SEGURANÇA C/ MARRIL C/ BIQUEIRA DE PVC</t>
  </si>
  <si>
    <t xml:space="preserve">MGPI00093-SAPATO DE SEGURANCA C/ MARRIL C/ BIQUEIRA DE PVC                                                              </t>
  </si>
  <si>
    <t>LUVA PRETA TAM 8  - C.A.39.530</t>
  </si>
  <si>
    <t xml:space="preserve">MGPI00095-LUVA PRETA TAM 8 - C.A.39.530                                                                                 </t>
  </si>
  <si>
    <t>MGPI00096</t>
  </si>
  <si>
    <t>LUVA DE VINIL SEM PÓ C/50 PARES - TAM.G</t>
  </si>
  <si>
    <t xml:space="preserve">MGPI00096-LUVA DE VINIL SEM PO C/50 PARES - TAM.G                                                                       </t>
  </si>
  <si>
    <t>LUVA LATEX P/ LIMPEZA - P - C.A. 32728</t>
  </si>
  <si>
    <t xml:space="preserve">MGPI00097-LUVA LATEX P/ LIMPEZA - P - C.A. 32728                                                                        </t>
  </si>
  <si>
    <t>LUVA LATEX P/ LIMPEZA - M - C.A. 32728</t>
  </si>
  <si>
    <t xml:space="preserve">MGPI00098-LUVA LATEX P/ LIMPEZA - M - C.A. 32728                                                                        </t>
  </si>
  <si>
    <t>LUVA LATEX P/ LIMPEZA - G - C.A. 32728</t>
  </si>
  <si>
    <t xml:space="preserve">MGPI00099-LUVA LATEX P/ LIMPEZA - G - C.A. 32728                                                                        </t>
  </si>
  <si>
    <t xml:space="preserve">PROTETOR FACIAL 8" INCOLOR </t>
  </si>
  <si>
    <t xml:space="preserve">MGPI00100-PROTETOR FACIAL 8POL INCOLOR                                                                                  </t>
  </si>
  <si>
    <t>LUVA RESISTENTE AO CORTE BANHO DE P.U TM 9</t>
  </si>
  <si>
    <t xml:space="preserve">MGPI00101-LUVA RESISTENTE AO CORTE BANHO DE P.U TM 9                                                                    </t>
  </si>
  <si>
    <t>MGPI00102</t>
  </si>
  <si>
    <t>MASCARA PFF2 SEM VÁLVULA C.A 38.811</t>
  </si>
  <si>
    <t xml:space="preserve">MGPI00102-MASCARA PFF2 SEM VALVULA C.A 38.811                                                                           </t>
  </si>
  <si>
    <t>CADARCO P/ SAPATO DE SEGURANCA (PRETO)</t>
  </si>
  <si>
    <t xml:space="preserve">MGPI00103-CADARCO P/ SAPATO DE SEGURANCA (PRETO)                                                                        </t>
  </si>
  <si>
    <t>AVENTAL DE RASPA TIPO BARBEIRO P/SOLDA C/ELASTICO NO PUNHO TAMANHO M</t>
  </si>
  <si>
    <t xml:space="preserve">MGPI00104-AVENTAL DE RASPA TIPO BARBEIRO P/SOLDA C/ELASTICO NO PUNHO TAMANHO M                                          </t>
  </si>
  <si>
    <t>LUVA DE RASPA C/ FORRO TERMICO 20 CM (MÃO ESQUERDA) CA 34.627</t>
  </si>
  <si>
    <t xml:space="preserve">MGPI00105-LUVA DE RASPA C/ FORRO TERMICO 20 CM (MAO ESQUERDA) CA 34.627                                                 </t>
  </si>
  <si>
    <t>LUVA DE RASPA C/ FORRO TERMICO 20 CM (MÃO DIREITA) CA 34.627</t>
  </si>
  <si>
    <t xml:space="preserve">MGPI00106-LUVA DE RASPA C/ FORRO TERMICO 20 CM (MAO DIREITA) CA 34.627                                                  </t>
  </si>
  <si>
    <t>SAPATO DE SEGURANÇA C/ AMARRIL C/ BIQUEIRA DE AÇO Nº 34</t>
  </si>
  <si>
    <t xml:space="preserve">MGPI00107-SAPATO DE SEGURANCA C/ AMARRIL C/ BIQUEIRA DE ACO NUM 34                                                      </t>
  </si>
  <si>
    <t>SAPATO DE SEGURANÇA C/ AMARRIL C/ BIQUEIRA DE AÇO Nº 35</t>
  </si>
  <si>
    <t xml:space="preserve">MGPI00108-SAPATO DE SEGURANCA C/ AMARRIL C/ BIQUEIRA DE ACO NUM 35                                                      </t>
  </si>
  <si>
    <t>MGPI00110</t>
  </si>
  <si>
    <t>PALMILHA N° 35</t>
  </si>
  <si>
    <t xml:space="preserve">MGPI00110-PALMILHA N° 35                                                                                                </t>
  </si>
  <si>
    <t>MGPI00111</t>
  </si>
  <si>
    <t>PALMILHA N° 36</t>
  </si>
  <si>
    <t xml:space="preserve">MGPI00111-PALMILHA N° 36                                                                                                </t>
  </si>
  <si>
    <t>MGPI00112</t>
  </si>
  <si>
    <t>PALMILHA N° 37</t>
  </si>
  <si>
    <t xml:space="preserve">MGPI00112-PALMILHA N° 37                                                                                                </t>
  </si>
  <si>
    <t>MGPI00113</t>
  </si>
  <si>
    <t>PALMILHA N° 38</t>
  </si>
  <si>
    <t xml:space="preserve">MGPI00113-PALMILHA N° 38                                                                                                </t>
  </si>
  <si>
    <t>MGPI00114</t>
  </si>
  <si>
    <t>PALMILHA N° 39</t>
  </si>
  <si>
    <t xml:space="preserve">MGPI00114-PALMILHA N° 39                                                                                                </t>
  </si>
  <si>
    <t>MGPI00115</t>
  </si>
  <si>
    <t>PALMILHA N° 40</t>
  </si>
  <si>
    <t xml:space="preserve">MGPI00115-PALMILHA N° 40                                                                                                </t>
  </si>
  <si>
    <t>MGPI00116</t>
  </si>
  <si>
    <t>PALMILHA N° 41</t>
  </si>
  <si>
    <t xml:space="preserve">MGPI00116-PALMILHA N° 41                                                                                                </t>
  </si>
  <si>
    <t>MGPI00117</t>
  </si>
  <si>
    <t>PALMILHA N° 42</t>
  </si>
  <si>
    <t xml:space="preserve">MGPI00117-PALMILHA N° 42                                                                                                </t>
  </si>
  <si>
    <t>MGPI00118</t>
  </si>
  <si>
    <t>PALMILHA N° 43</t>
  </si>
  <si>
    <t xml:space="preserve">MGPI00118-PALMILHA N° 43                                                                                                </t>
  </si>
  <si>
    <t>MGPI00119</t>
  </si>
  <si>
    <t>PALMILHA N° 44</t>
  </si>
  <si>
    <t xml:space="preserve">MGPI00119-PALMILHA N° 44                                                                                                </t>
  </si>
  <si>
    <t>MGPI00120</t>
  </si>
  <si>
    <t>PALMILHA N° 45</t>
  </si>
  <si>
    <t xml:space="preserve">MGPI00120-PALMILHA N° 45                                                                                                </t>
  </si>
  <si>
    <t>LUVA RESISTENTE AO CORTE BANHO DE P.U TM 8</t>
  </si>
  <si>
    <t xml:space="preserve">MGPI00121-LUVA RESISTENTE AO CORTE BANHO DE P.U TM 8                                                                    </t>
  </si>
  <si>
    <t>LENTE DE POLICARBONATO 90 X 115 X 1,0 MM EXTERNA (COM PELÍCULA BRANCA)</t>
  </si>
  <si>
    <t xml:space="preserve">MGPI00122-LENTE DE POLICARBONATO 90 X 115 X 1,0 MM EXTERNA (COM PELICULA BRANCA)                                        </t>
  </si>
  <si>
    <t>SAPATO DE SEGURANÇA C/ AMARRIL C/ BIQUEIRA DE AÇO N° 47</t>
  </si>
  <si>
    <t xml:space="preserve">MGPI00123-SAPATO DE SEGURANCA C/ AMARRIL C/ BIQUEIRA DE ACO N° 47                                                       </t>
  </si>
  <si>
    <t>MGPI00124</t>
  </si>
  <si>
    <t>PALMILHA N° 47</t>
  </si>
  <si>
    <t xml:space="preserve">MGPI00124-PALMILHA N° 47                                                                                                </t>
  </si>
  <si>
    <t>TOCA P/ SOLDADOR EM BRIM ANTI-CHAMA</t>
  </si>
  <si>
    <t xml:space="preserve">MGPI00125-TOCA P/ SOLDADOR EM BRIM ANTI-CHAMA                                                                           </t>
  </si>
  <si>
    <t>MGPI00126</t>
  </si>
  <si>
    <t>PROTETOR AURICULAR TIPO PLUG 18DB C.A. 11512</t>
  </si>
  <si>
    <t xml:space="preserve">MGPI00126-PROTETOR AURICULAR TIPO PLUG 18DB C.A. 11512                                                                  </t>
  </si>
  <si>
    <t>MGPI00127</t>
  </si>
  <si>
    <t>SAPATO DE SEGURANÇA C/ AMARRIL C/ BIQUEIRA DE AÇO N° 46</t>
  </si>
  <si>
    <t xml:space="preserve">MGPI00127-SAPATO DE SEGURANCA C/ AMARRIL C/ BIQUEIRA DE ACO N° 46                                                       </t>
  </si>
  <si>
    <t>LUVA RESISTENTE AO CORTE BANHO DE P.U TM 7</t>
  </si>
  <si>
    <t xml:space="preserve">MGPI00128-LUVA RESISTENTE AO CORTE BANHO DE P.U TM 7                                                                    </t>
  </si>
  <si>
    <t>MGPI00132</t>
  </si>
  <si>
    <t>MÁSCARA DE SOLDA</t>
  </si>
  <si>
    <t xml:space="preserve">MGPI00132-MASCARA DE SOLDA                                                                                              </t>
  </si>
  <si>
    <t>MGPI00139</t>
  </si>
  <si>
    <t>CAPACETE CLASSE B MSA AMARELO C.A. 498</t>
  </si>
  <si>
    <t xml:space="preserve">MGPI00139-CAPACETE CLASSE B MSA AMARELO C.A. 498                                                                        </t>
  </si>
  <si>
    <t>MGPI00140</t>
  </si>
  <si>
    <t>SUPORTE PARA CAPACETE E VISEIRA</t>
  </si>
  <si>
    <t xml:space="preserve">MGPI00140-SUPORTE PARA CAPACETE E VISEIRA                                                                               </t>
  </si>
  <si>
    <t>MGPI00141</t>
  </si>
  <si>
    <t>VISEIRA DE POLICARBONATO</t>
  </si>
  <si>
    <t xml:space="preserve">MGPI00141-VISEIRA DE POLICARBONATO                                                                                      </t>
  </si>
  <si>
    <t>MGPI00144</t>
  </si>
  <si>
    <t>LUVA ANTI CORTE C/ REVESTIMENTO NITRÍLICO</t>
  </si>
  <si>
    <t xml:space="preserve">MGPI00144-LUVA ANTI CORTE C/ REVESTIMENTO NITRILICO                                                                     </t>
  </si>
  <si>
    <t>BOTINA DE SEGURANÇA BRACOL - MOD. BEL ELÁSTICO E COMPOSITE, C.A. 48418  - N° 37</t>
  </si>
  <si>
    <t xml:space="preserve">MGPI00152-BOTINA DE SEGURANCA BRACOL - MOD. BEL ELASTICO E COMPOSITE, C.A. 48418 - N° 37                                </t>
  </si>
  <si>
    <t>BOTINA DE SEGURANÇA BRACOL - MOD. BEL ELÁSTICO E COMPOSITE, C.A. 48418  - N° 39</t>
  </si>
  <si>
    <t xml:space="preserve">MGPI00154-BOTINA DE SEGURANCA BRACOL - MOD. BEL ELASTICO E COMPOSITE, C.A. 48418 - N° 39                                </t>
  </si>
  <si>
    <t>BOTINA DE SEGURANÇA BRACOL - MOD. BEL ELÁSTICO E COMPOSITE, C.A. 48418  - N° 40</t>
  </si>
  <si>
    <t xml:space="preserve">MGPI00155-BOTINA DE SEGURANCA BRACOL - MOD. BEL ELASTICO E COMPOSITE, C.A. 48418 - N° 40                                </t>
  </si>
  <si>
    <t>BOTINA DE SEGURANÇA BRACOL - MOD. BEL ELÁSTICO E COMPOSITE, C.A. 48418  - N° 41</t>
  </si>
  <si>
    <t xml:space="preserve">MGPI00156-BOTINA DE SEGURANCA BRACOL - MOD. BEL ELASTICO E COMPOSITE, C.A. 48418 - N° 41                                </t>
  </si>
  <si>
    <t>BOTINA DE SEGURANÇA BRACOL - MOD. BEL ELÁSTICO E COMPOSITE, C.A. 48418  - N° 42</t>
  </si>
  <si>
    <t xml:space="preserve">MGPI00157-BOTINA DE SEGURANCA BRACOL - MOD. BEL ELASTICO E COMPOSITE, C.A. 48418 - N° 42                                </t>
  </si>
  <si>
    <t>BOTINA DE SEGURANÇA BRACOL - MOD. BEL ELÁSTICO E COMPOSITE, C.A. 48418  - N° 43</t>
  </si>
  <si>
    <t xml:space="preserve">MGPI00158-BOTINA DE SEGURANCA BRACOL - MOD. BEL ELASTICO E COMPOSITE, C.A. 48418 - N° 43                                </t>
  </si>
  <si>
    <t>BOTINA DE SEGURANÇA BRACOL - MOD. BEL ELÁSTICO E COMPOSITE, C.A. 48418  - N° 44</t>
  </si>
  <si>
    <t xml:space="preserve">MGPI00159-BOTINA DE SEGURANCA BRACOL - MOD. BEL ELASTICO E COMPOSITE, C.A. 48418 - N° 44                                </t>
  </si>
  <si>
    <t>BOTINA DE SEGURANÇA BRACOL - MOD. BEL ELÁSTICO E COMPOSITE, C.A. 48418  - N° 45</t>
  </si>
  <si>
    <t xml:space="preserve">MGPI00160-BOTINA DE SEGURANCA BRACOL - MOD. BEL ELASTICO E COMPOSITE, C.A. 48418 - N° 45                                </t>
  </si>
  <si>
    <t>MGPI00162</t>
  </si>
  <si>
    <t>BOTINA BRACOL NOBOOK COM BICO DE COMPOSITE C.A. 42.169</t>
  </si>
  <si>
    <t xml:space="preserve">MGPI00162-BOTINA BRACOL NOBOOK COM BICO DE COMPOSITE C.A. 42.169                                                        </t>
  </si>
  <si>
    <t>MGPI00163</t>
  </si>
  <si>
    <t>SAPATO DE SEGURANÇA EM MICROFIBRA - PRETO E CINZA - ESTIVAL BICO DE COMPOSITE - CA 50.124</t>
  </si>
  <si>
    <t xml:space="preserve">MGPI00163-SAPATO DE SEGURANCA EM MICROFIBRA - PRETO E CINZA - ESTIVAL BICO DE COMPOSITE - CA 50.124                     </t>
  </si>
  <si>
    <t>MGPI00170</t>
  </si>
  <si>
    <t>MANGOTE TAMANHO P</t>
  </si>
  <si>
    <t xml:space="preserve">MGPI00170-MANGOTE TAMANHO P                                                                                             </t>
  </si>
  <si>
    <t>PR</t>
  </si>
  <si>
    <t>MGPI00171</t>
  </si>
  <si>
    <t>MANGOTE TAMANHO G</t>
  </si>
  <si>
    <t xml:space="preserve">MGPI00171-MANGOTE TAMANHO G                                                                                             </t>
  </si>
  <si>
    <t>RESPIRADOR DESCARTAVEL PFF2 C/VALV. 43742</t>
  </si>
  <si>
    <t xml:space="preserve">MGPI00173-RESPIRADOR DESCARTAVEL PFF2 C/VALV. 43742                                                                     </t>
  </si>
  <si>
    <t>BOTINA DE SEGURANÇA BRACOL - MOD. BEL ELÁSTICO E COMPOSITE, C.A. 48418  - N° 35</t>
  </si>
  <si>
    <t xml:space="preserve">MGPI00176-BOTINA DE SEGURANCA BRACOL - MOD. BEL ELASTICO E COMPOSITE, C.A. 48418 - N° 35                                </t>
  </si>
  <si>
    <t>BOTINA DE SEGURANÇA BRACOL - MOD. BEL ELÁSTICO E COMPOSITE, C.A. 48418  - N° 36</t>
  </si>
  <si>
    <t xml:space="preserve">MGPI00177-BOTINA DE SEGURANCA BRACOL - MOD. BEL ELASTICO E COMPOSITE, C.A. 48418 - N° 36                                </t>
  </si>
  <si>
    <t>BOTINA DE SEGURANÇA BRACOL - MOD. BEL ELÁSTICO E COMPOSITE, C.A. 48418  - N° 46</t>
  </si>
  <si>
    <t xml:space="preserve">MGPI00178-BOTINA DE SEGURANCA BRACOL - MOD. BEL ELASTICO E COMPOSITE, C.A. 48418 - N° 46                                </t>
  </si>
  <si>
    <t>PALMILHA SOFT BRACOL - N° 34</t>
  </si>
  <si>
    <t xml:space="preserve">MGPI00181-PALMILHA SOFT BRACOL - N° 34                                                                                  </t>
  </si>
  <si>
    <t>PALMILHA SOFT BRACOL - N° 35</t>
  </si>
  <si>
    <t xml:space="preserve">MGPI00182-PALMILHA SOFT BRACOL - N° 35                                                                                  </t>
  </si>
  <si>
    <t>PALMILHA SOFT BRACOL - N° 36</t>
  </si>
  <si>
    <t xml:space="preserve">MGPI00183-PALMILHA SOFT BRACOL - N° 36                                                                                  </t>
  </si>
  <si>
    <t>PALMILHA SOFT BRACOL - N° 37</t>
  </si>
  <si>
    <t xml:space="preserve">MGPI00184-PALMILHA SOFT BRACOL - N° 37                                                                                  </t>
  </si>
  <si>
    <t>PALMILHA SOFT BRACOL - N° 38</t>
  </si>
  <si>
    <t xml:space="preserve">MGPI00185-PALMILHA SOFT BRACOL - N° 38                                                                                  </t>
  </si>
  <si>
    <t>PALMILHA SOFT BRACOL - N° 39</t>
  </si>
  <si>
    <t xml:space="preserve">MGPI00186-PALMILHA SOFT BRACOL - N° 39                                                                                  </t>
  </si>
  <si>
    <t>PALMILHA SOFT BRACOL - N° 40</t>
  </si>
  <si>
    <t xml:space="preserve">MGPI00187-PALMILHA SOFT BRACOL - N° 40                                                                                  </t>
  </si>
  <si>
    <t>PALMILHA SOFT BRACOL - N° 41</t>
  </si>
  <si>
    <t xml:space="preserve">MGPI00188-PALMILHA SOFT BRACOL - N° 41                                                                                  </t>
  </si>
  <si>
    <t>PALMILHA SOFT BRACOL - N° 42</t>
  </si>
  <si>
    <t xml:space="preserve">MGPI00189-PALMILHA SOFT BRACOL - N° 42                                                                                  </t>
  </si>
  <si>
    <t>PALMILHA SOFT BRACOL - N° 43</t>
  </si>
  <si>
    <t xml:space="preserve">MGPI00190-PALMILHA SOFT BRACOL - N° 43                                                                                  </t>
  </si>
  <si>
    <t>PALMILHA SOFT BRACOL - N° 44</t>
  </si>
  <si>
    <t xml:space="preserve">MGPI00191-PALMILHA SOFT BRACOL - N° 44                                                                                  </t>
  </si>
  <si>
    <t>PALMILHA SOFT BRACOL - N° 45</t>
  </si>
  <si>
    <t xml:space="preserve">MGPI00192-PALMILHA SOFT BRACOL - N° 45                                                                                  </t>
  </si>
  <si>
    <t>PALMILHA SOFT BRACOL - N° 46</t>
  </si>
  <si>
    <t xml:space="preserve">MGPI00193-PALMILHA SOFT BRACOL - N° 46                                                                                  </t>
  </si>
  <si>
    <t>PROTETOR AURICULAR 3M POMP PLUS DE SILICONE - CA 5745</t>
  </si>
  <si>
    <t xml:space="preserve">MGPI00195-PROTETOR AURICULAR 3M POMP PLUS DE SILICONE - CA 5745                                                         </t>
  </si>
  <si>
    <t xml:space="preserve">LUVA PRETA TAM.10  - CA.39.530 </t>
  </si>
  <si>
    <t xml:space="preserve">MGPI00196-LUVA PRETA TAM.10 - CA.39.530                                                                                 </t>
  </si>
  <si>
    <t>CALÇA JEANS FEMININA  Nº 36</t>
  </si>
  <si>
    <t xml:space="preserve">MGVS00005-CALCA JEANS FEMININA NUM 36                                                                                   </t>
  </si>
  <si>
    <t>CALÇA JEANS FEMININA Nº 38</t>
  </si>
  <si>
    <t xml:space="preserve">MGVS00006-CALCA JEANS FEMININA NUM 38                                                                                   </t>
  </si>
  <si>
    <t>CALÇA JEANS FEMININA Nº 40</t>
  </si>
  <si>
    <t xml:space="preserve">MGVS00007-CALCA JEANS FEMININA NUM 40                                                                                   </t>
  </si>
  <si>
    <t>CALÇA JEANS FEMININA Nº 42</t>
  </si>
  <si>
    <t xml:space="preserve">MGVS00008-CALCA JEANS FEMININA NUM 42                                                                                   </t>
  </si>
  <si>
    <t>CALÇA JEANS FEMININA Nº 44</t>
  </si>
  <si>
    <t xml:space="preserve">MGVS00009-CALCA JEANS FEMININA NUM 44                                                                                   </t>
  </si>
  <si>
    <t>CALÇA MASCULINA JEANS Nº 38</t>
  </si>
  <si>
    <t xml:space="preserve">MGVS00010-CALCA MASCULINA JEANS NUM 38                                                                                  </t>
  </si>
  <si>
    <t>CALÇA MASCULINA JEANS Nº 40</t>
  </si>
  <si>
    <t xml:space="preserve">MGVS00011-CALCA MASCULINA JEANS NUM 40                                                                                  </t>
  </si>
  <si>
    <t>CALÇA MASCULINA JEANS Nº 42</t>
  </si>
  <si>
    <t xml:space="preserve">MGVS00012-CALCA MASCULINA JEANS NUM 42                                                                                  </t>
  </si>
  <si>
    <t>CALÇA MASCULINA JEANS Nº 44</t>
  </si>
  <si>
    <t xml:space="preserve">MGVS00013-CALCA MASCULINA JEANS NUM 44                                                                                  </t>
  </si>
  <si>
    <t>CALÇA MASCULINA JEANS Nº 46</t>
  </si>
  <si>
    <t xml:space="preserve">MGVS00015-CALCA MASCULINA JEANS NUM 46                                                                                  </t>
  </si>
  <si>
    <t>CALÇA MASCULINA JEANS Nº 48</t>
  </si>
  <si>
    <t xml:space="preserve">MGVS00016-CALCA MASCULINA JEANS NUM 48                                                                                  </t>
  </si>
  <si>
    <t>CALÇA MASCULINA JEANS Nº 50</t>
  </si>
  <si>
    <t xml:space="preserve">MGVS00017-CALCA MASCULINA JEANS NUM 50                                                                                  </t>
  </si>
  <si>
    <t>CALÇA JEANS FEMININA Nº 46</t>
  </si>
  <si>
    <t xml:space="preserve">MGVS00018-CALCA JEANS FEMININA NUM 46                                                                                   </t>
  </si>
  <si>
    <t>CALÇA JEANS FEMININA Nº 48</t>
  </si>
  <si>
    <t xml:space="preserve">MGVS00019-CALCA JEANS FEMININA NUM 48                                                                                   </t>
  </si>
  <si>
    <t>CALÇA JEANS FEMININA Nº 50</t>
  </si>
  <si>
    <t xml:space="preserve">MGVS00020-CALCA JEANS FEMININA NUM 50                                                                                   </t>
  </si>
  <si>
    <t>CAMISETA AZUL MARINHO PV - TAM. P</t>
  </si>
  <si>
    <t xml:space="preserve">MGVS00058-CAMISETA AZUL MARINHO PV - TAM. P                                                                             </t>
  </si>
  <si>
    <t>CAMISETA AZUL MARINHO PV - TAM. M</t>
  </si>
  <si>
    <t xml:space="preserve">MGVS00059-CAMISETA AZUL MARINHO PV - TAM. M                                                                             </t>
  </si>
  <si>
    <t>MGVS00060</t>
  </si>
  <si>
    <t>CAMISETA AZUL MARINHO PV - TAM. G</t>
  </si>
  <si>
    <t xml:space="preserve">MGVS00060-CAMISETA AZUL MARINHO PV - TAM. G                                                                             </t>
  </si>
  <si>
    <t>CAMISETA AZUL MARINHO PV - TAM. GG</t>
  </si>
  <si>
    <t xml:space="preserve">MGVS00061-CAMISETA AZUL MARINHO PV - TAM. GG                                                                            </t>
  </si>
  <si>
    <t>CAMISETA AZUL MARINHO PV - TAM. XGG</t>
  </si>
  <si>
    <t xml:space="preserve">MGVS00062-CAMISETA AZUL MARINHO PV - TAM. XGG                                                                           </t>
  </si>
  <si>
    <t>CAMISETA AZUL MARINHO PV - TAM. EXG</t>
  </si>
  <si>
    <t xml:space="preserve">MGVS00063-CAMISETA AZUL MARINHO PV - TAM. EXG                                                                           </t>
  </si>
  <si>
    <t>MGVS00067</t>
  </si>
  <si>
    <t>CAMISETA PRETA LIDER DE PRODUÇÃO - TAM. GG</t>
  </si>
  <si>
    <t xml:space="preserve">MGVS00067-CAMISETA PRETA LIDER DE PRODUCAO - TAM. GG                                                                    </t>
  </si>
  <si>
    <t>MGVS00069</t>
  </si>
  <si>
    <t xml:space="preserve">CAMISETA AZUL MARINHO PV TREINAMENTO </t>
  </si>
  <si>
    <t xml:space="preserve">MGVS00069-CAMISETA AZUL MARINHO PV TREINAMENTO                                                                          </t>
  </si>
  <si>
    <t>MGVS00070</t>
  </si>
  <si>
    <t>JALECO AZUL FERRAMENTARIA TAMANHO P</t>
  </si>
  <si>
    <t xml:space="preserve">MGVS00070-JALECO AZUL FERRAMENTARIA TAMANHO P                                                                           </t>
  </si>
  <si>
    <t>JALECO AZUL FERRAMENTARIA TAMANHO M</t>
  </si>
  <si>
    <t xml:space="preserve">MGVS00071-JALECO AZUL FERRAMENTARIA TAMANHO M                                                                           </t>
  </si>
  <si>
    <t>MGVS00072</t>
  </si>
  <si>
    <t>JALECO AZUL FERRAMENTARIA TAMANHO G</t>
  </si>
  <si>
    <t xml:space="preserve">MGVS00072-JALECO AZUL FERRAMENTARIA TAMANHO G                                                                           </t>
  </si>
  <si>
    <t>JALECO AZUL FERRAMENTARIA TAMANHO GG</t>
  </si>
  <si>
    <t xml:space="preserve">MGVS00073-JALECO AZUL FERRAMENTARIA TAMANHO GG                                                                          </t>
  </si>
  <si>
    <t>JALECO CINZA MANUTENÇÃO TAMANHO P</t>
  </si>
  <si>
    <t xml:space="preserve">MGVS00074-JALECO CINZA MANUTENCAO TAMANHO P                                                                             </t>
  </si>
  <si>
    <t>JALECO CINZA MANUTENÇÃO TAMANHO M</t>
  </si>
  <si>
    <t xml:space="preserve">MGVS00075-JALECO CINZA MANUTENCAO TAMANHO M                                                                             </t>
  </si>
  <si>
    <t>JALECO CINZA MANUTENÇÃO TAMANHO G</t>
  </si>
  <si>
    <t xml:space="preserve">MGVS00076-JALECO CINZA MANUTENCAO TAMANHO G                                                                             </t>
  </si>
  <si>
    <t>JALECO CINZA MANUTENÇÃO TAMANHO GG</t>
  </si>
  <si>
    <t xml:space="preserve">MGVS00077-JALECO CINZA MANUTENCAO TAMANHO GG                                                                            </t>
  </si>
  <si>
    <t>JALECO AZUL FERRAMENTARIA TAMANHO XGG</t>
  </si>
  <si>
    <t xml:space="preserve">MGVS00078-JALECO AZUL FERRAMENTARIA TAMANHO XGG                                                                         </t>
  </si>
  <si>
    <t>CALÇA MASCULINA JEANS Nº 36</t>
  </si>
  <si>
    <t xml:space="preserve">MGVS00079-CALCA MASCULINA JEANS NUM 36                                                                                  </t>
  </si>
  <si>
    <t>CALÇA JEANS FEMININA Nº 52</t>
  </si>
  <si>
    <t xml:space="preserve">MGVS00080-CALCA JEANS FEMININA NUM 52                                                                                   </t>
  </si>
  <si>
    <t>CALÇA JEANS FEMININA Nº 54</t>
  </si>
  <si>
    <t xml:space="preserve">MGVS00081-CALCA JEANS FEMININA NUM 54                                                                                   </t>
  </si>
  <si>
    <t>CALÇA JEANS FEMININA Nº 56</t>
  </si>
  <si>
    <t xml:space="preserve">MGVS00082-CALCA JEANS FEMININA NUM 56                                                                                   </t>
  </si>
  <si>
    <t>CALÇA MASCULINA JEANS Nº 52</t>
  </si>
  <si>
    <t xml:space="preserve">MGVS00083-CALCA MASCULINA JEANS NUM 52                                                                                  </t>
  </si>
  <si>
    <t>CALÇA MASCULINA JEANS Nº 54</t>
  </si>
  <si>
    <t xml:space="preserve">MGVS00084-CALCA MASCULINA JEANS NUM 54                                                                                  </t>
  </si>
  <si>
    <t>CALÇA MASCULINA JEANS Nº 56</t>
  </si>
  <si>
    <t xml:space="preserve">MGVS00085-CALCA MASCULINA JEANS NUM 56                                                                                  </t>
  </si>
  <si>
    <t>CALÇA JEANS FEMININA Nº 34</t>
  </si>
  <si>
    <t xml:space="preserve">MGVS00086-CALCA JEANS FEMININA NUM 34                                                                                   </t>
  </si>
  <si>
    <t>MGVS00088</t>
  </si>
  <si>
    <t>CAMISETA AZUL BRIGADA DE INCÊNDIO – TAM. P</t>
  </si>
  <si>
    <t xml:space="preserve">MGVS00088-CAMISETA MALHA PV VERMELHA SILK BRIGADA DE EMERGENCIA E PROMETAL – TAM. P                                     </t>
  </si>
  <si>
    <t>MGVS00089</t>
  </si>
  <si>
    <t>CAMISETA AZUL BRIGADA DE INCÊNDIO – TAM. M</t>
  </si>
  <si>
    <t xml:space="preserve">MGVS00089-CAMISETA MALHA PV VERMELHA SILK BRIGADA DE EMERGENCIA E PROMETAL – TAM. M                                     </t>
  </si>
  <si>
    <t>MGVS00090</t>
  </si>
  <si>
    <t>CAMISETA AZUL BRIGADA DE INCÊNDIO – TAM. G</t>
  </si>
  <si>
    <t xml:space="preserve">MGVS00090-CAMISETA MALHA PV VERMELHA SILK BRIGADA DE EMERGENCIA E PROMETAL – TAM. G                                     </t>
  </si>
  <si>
    <t>MGVS00091</t>
  </si>
  <si>
    <t>CAMISETA AZUL BRIGADA DE INCÊNDIO – TAM. GG</t>
  </si>
  <si>
    <t xml:space="preserve">MGVS00091-CAMISETA MALHA PV VERMELHA SILK BRIGADA DE EMERGENCIA E PROMETAL – TAM. GG                                    </t>
  </si>
  <si>
    <t>MGVS00092</t>
  </si>
  <si>
    <t>CAMISETA AZUL BRIGADA DE INCÊNDIO – TAM. EXG</t>
  </si>
  <si>
    <t xml:space="preserve">MGVS00092-CAMISETA MALHA PV VERMELHA SILK BRIGADA DE EMERGENCIA E PROMETAL – TAM. EXG                                   </t>
  </si>
  <si>
    <t>MGVS00093</t>
  </si>
  <si>
    <t>CAMISETA AZUL BRIGADA DE INCÊNDIO – TAM. PP</t>
  </si>
  <si>
    <t xml:space="preserve">MGVS00093-CAMISETA MALHA PV VERMELHA SILK BRIGADA DE EMERGENCIA E PROMETAL – TAM. PP                                    </t>
  </si>
  <si>
    <t>MGVS00094</t>
  </si>
  <si>
    <t>CAMISETA AZUL BRIGADA DE INCÊNDIO – TAM. XGG</t>
  </si>
  <si>
    <t xml:space="preserve">MGVS00094-CAMISETA MALHA PV VERMELHA SILK BRIGADA DE EMERGENCIA E PROMETAL – TAM. XGG                                   </t>
  </si>
  <si>
    <t>CAMISETA AZUL MARINHO PV - TAM. EXGG</t>
  </si>
  <si>
    <t xml:space="preserve">MGVS00095-CAMISETA AZUL MARINHO PV - TAM. EXGG                                                                          </t>
  </si>
  <si>
    <t>CALÇA MASCULINA JEANS Nº 60</t>
  </si>
  <si>
    <t xml:space="preserve">MGVS00096-CALCA MASCULINA JEANS NUM 60                                                                                  </t>
  </si>
  <si>
    <t>MGVS00097</t>
  </si>
  <si>
    <t>CAMISETA AZUL BRIGADA DE INCÊNDIO – TAM. EXGG</t>
  </si>
  <si>
    <t xml:space="preserve">MGVS00097-CAMISETA MALHA PV VERMELHA SILK BRIGADA DE EMERGENCIA E PROMETAL - TAM. EXGG                                  </t>
  </si>
  <si>
    <t>MGVS00098</t>
  </si>
  <si>
    <t>FAIXA DE IDENTIFICAÇÃO BRACELETE (VERDE)</t>
  </si>
  <si>
    <t xml:space="preserve">MGVS00098-FAIXA DE IDENTIFICACAO BRACELETE (VERDE)                                                                      </t>
  </si>
  <si>
    <t>FAIXA DE IDENTIFICAÇÃO BRACELETE (AMARELO)</t>
  </si>
  <si>
    <t xml:space="preserve">MGVS00099-FAIXA DE IDENTIFICACAO BRACELETE (AMARELO)                                                                    </t>
  </si>
  <si>
    <t>COMPENSADOR PIAB LC16-M1820</t>
  </si>
  <si>
    <t xml:space="preserve">MNED00024-COMPENSADOR PIAB LC16-M1820                                                                                   </t>
  </si>
  <si>
    <t>COMPENSADOR PIAB LC16-M1835</t>
  </si>
  <si>
    <t xml:space="preserve">MNED00025-COMPENSADOR PIAB LC16-M1835                                                                                   </t>
  </si>
  <si>
    <t>COMPENSADOR VMECA LT1830</t>
  </si>
  <si>
    <t xml:space="preserve">MNED00028-COMPENSADOR VMECA LT1830                                                                                      </t>
  </si>
  <si>
    <t>VENTOSA PIAB FC35P</t>
  </si>
  <si>
    <t xml:space="preserve">MNED00030-VENTOSA PIAB FC35P                                                                                            </t>
  </si>
  <si>
    <t>VENTOSA PIAB FCF25P</t>
  </si>
  <si>
    <t xml:space="preserve">MNED00031-VENTOSA PIAB FCF25P                                                                                           </t>
  </si>
  <si>
    <t>VENTOSA VB20 - PU - 18F</t>
  </si>
  <si>
    <t xml:space="preserve">MNED00032-VENTOSA VB20 - PU - 18F                                                                                       </t>
  </si>
  <si>
    <t>VENTOSA VBF 30 - PU - 18F</t>
  </si>
  <si>
    <t xml:space="preserve">MNED00033-VENTOSA VBF 30 - PU - 18F                                                                                     </t>
  </si>
  <si>
    <t>VENTOSA VBF 40 - PU - 18F</t>
  </si>
  <si>
    <t xml:space="preserve">MNED00034-VENTOSA VBF 40 - PU - 18F                                                                                     </t>
  </si>
  <si>
    <t>VENTOSA VBF 50 - PU - 18F</t>
  </si>
  <si>
    <t xml:space="preserve">MNED00035-VENTOSA VBF 50 - PU - 18F                                                                                     </t>
  </si>
  <si>
    <t>VENTOSA VBF25 - PU - 18F</t>
  </si>
  <si>
    <t xml:space="preserve">MNED00036-VENTOSA VBF25 - PU - 18F                                                                                      </t>
  </si>
  <si>
    <t>VENTOSA VS52STN COM CONEXÃO 1/8F - COVAL</t>
  </si>
  <si>
    <t xml:space="preserve">MNED00037-VENTOSA VS52STN COM CONEXAO 1/8F - COVAL                                                                      </t>
  </si>
  <si>
    <t>MNED00038</t>
  </si>
  <si>
    <t>COMPENSADOR VMECA L1850T</t>
  </si>
  <si>
    <t xml:space="preserve">MNED00038-COMPENSADOR VMECA L1850T                                                                                      </t>
  </si>
  <si>
    <t>ANEL ORING EXTERNO - Ø BITOLA 5,33 X Ø INT. 19,99 MM</t>
  </si>
  <si>
    <t xml:space="preserve">MNED00039-ANEL ORING EXTERNO - Ø BITOLA 5,33 X Ø INT. 19,99 MM                                                          </t>
  </si>
  <si>
    <t>ANEL ORING INTERNO - Ø BITOLA 3,00 X Ø INT. 24,00 MM</t>
  </si>
  <si>
    <t xml:space="preserve">MNED00040-ANEL ORING INTERNO - Ø BITOLA 3,00 X Ø INT. 24,00 MM                                                          </t>
  </si>
  <si>
    <t>EIXO PARA FIXAÇÃO DA VENTOSA P/ F006.U20.200</t>
  </si>
  <si>
    <t xml:space="preserve">MNED00041-EIXO PARA FIXACAO DA VENTOSA P/ F006.U20.200                                                                  </t>
  </si>
  <si>
    <t>SUPORTE FÊMEA DA VENTOSA P/ F006.U20.200</t>
  </si>
  <si>
    <t xml:space="preserve">MNED00042-SUPORTE FEMEA DA VENTOSA P/ F006.U20.200                                                                      </t>
  </si>
  <si>
    <t>VENTOSA VS62STN COM CONEXÃO 1/8F - COVAL</t>
  </si>
  <si>
    <t xml:space="preserve">MNED00043-VENTOSA VS62STN COM CONEXAO 1/8F - COVAL                                                                      </t>
  </si>
  <si>
    <t>BL50-2 CLOROPRENE 1/8" NPSF FÊMEA - PIAB</t>
  </si>
  <si>
    <t xml:space="preserve">MNED00044-BL50-2 CLOROPRENE 1/8POL NPSF FEMEA - PIAB                                                                    </t>
  </si>
  <si>
    <t>MNED00103</t>
  </si>
  <si>
    <t>MATERIAL PARA MANUTENÇÃO DE FERRAMENTAS</t>
  </si>
  <si>
    <t>MGMFER001</t>
  </si>
  <si>
    <t xml:space="preserve">MNED00103-MAT.PARA MANUT.DE FERRAMENTAS AGUA RAZ                                                                        </t>
  </si>
  <si>
    <t>PARAFUSO ALLEN COM CABEÇA M3 X 10</t>
  </si>
  <si>
    <t xml:space="preserve">MNFE00013-PARAFUSO ALLEN COM CABECA M3 X 10                                                                             </t>
  </si>
  <si>
    <t>PARAFUSO ALLEN COM CABEÇA M3 X 20</t>
  </si>
  <si>
    <t xml:space="preserve">MNFE00014-PARAFUSO ALLEN COM CABECA M3 X 20                                                                             </t>
  </si>
  <si>
    <t>PARAFUSO ALLEN COM CABEÇA M3 X 30</t>
  </si>
  <si>
    <t xml:space="preserve">MNFE00015-PARAFUSO ALLEN COM CABECA M3 X 30                                                                             </t>
  </si>
  <si>
    <t>PARAFUSO ALLEN COM CABEÇA M3 X 40</t>
  </si>
  <si>
    <t xml:space="preserve">MNFE00016-PARAFUSO ALLEN COM CABECA M3 X 40                                                                             </t>
  </si>
  <si>
    <t>PARAFUSO ALLEN COM CABEÇA M4 X 10</t>
  </si>
  <si>
    <t xml:space="preserve">MNFE00017-PARAFUSO ALLEN COM CABECA M4 X 10                                                                             </t>
  </si>
  <si>
    <t>PARAFUSO ALLEN COM CABEÇA M4 X 16</t>
  </si>
  <si>
    <t xml:space="preserve">MNFE00018-PARAFUSO ALLEN COM CABECA M4 X 16                                                                             </t>
  </si>
  <si>
    <t>PARAFUSO ALLEN COM CABEÇA M4 X 20</t>
  </si>
  <si>
    <t xml:space="preserve">MNFE00019-PARAFUSO ALLEN COM CABECA M4 X 20                                                                             </t>
  </si>
  <si>
    <t>PARAFUSO ALLEN COM CABEÇA M4 X 30</t>
  </si>
  <si>
    <t xml:space="preserve">MNFE00020-PARAFUSO ALLEN COM CABECA M4 X 30                                                                             </t>
  </si>
  <si>
    <t>PARAFUSO ALLEN COM CABEÇA M4 X 40</t>
  </si>
  <si>
    <t xml:space="preserve">MNFE00021-PARAFUSO ALLEN COM CABECA M4 X 40                                                                             </t>
  </si>
  <si>
    <t>PARAFUSO ALLEN COM CABEÇA M4 X 50</t>
  </si>
  <si>
    <t xml:space="preserve">MNFE00022-PARAFUSO ALLEN COM CABECA M4 X 50                                                                             </t>
  </si>
  <si>
    <t>PARAFUSO ALLEN COM CABEÇA M5 X 10</t>
  </si>
  <si>
    <t xml:space="preserve">MNFE00023-PARAFUSO ALLEN COM CABECA M5 X 10                                                                             </t>
  </si>
  <si>
    <t>PARAFUSO ALLEN COM CABEÇA M5 X 20</t>
  </si>
  <si>
    <t xml:space="preserve">MNFE00024-PARAFUSO ALLEN COM CABECA M5 X 20                                                                             </t>
  </si>
  <si>
    <t>PARAFUSO ALLEN COM CABEÇA M5 X 30</t>
  </si>
  <si>
    <t xml:space="preserve">MNFE00025-PARAFUSO ALLEN COM CABECA M5 X 30                                                                             </t>
  </si>
  <si>
    <t>PARAFUSO ALLEN COM CABEÇA M5 X 40</t>
  </si>
  <si>
    <t xml:space="preserve">MNFE00026-PARAFUSO ALLEN COM CABECA M5 X 40                                                                             </t>
  </si>
  <si>
    <t>PARAFUSO ALLEN COM CABEÇA M5 X 50</t>
  </si>
  <si>
    <t xml:space="preserve">MNFE00027-PARAFUSO ALLEN COM CABECA M5 X 50                                                                             </t>
  </si>
  <si>
    <t>PARAFUSO ALLEN COM CABEÇA M5 X 60</t>
  </si>
  <si>
    <t xml:space="preserve">MNFE00028-PARAFUSO ALLEN COM CABECA M5 X 60                                                                             </t>
  </si>
  <si>
    <t>PARAFUSO ALLEN COM CABEÇA M5 X 70</t>
  </si>
  <si>
    <t xml:space="preserve">MNFE00029-PARAFUSO ALLEN COM CABECA M5 X 70                                                                             </t>
  </si>
  <si>
    <t>PARAFUSO ALLEN COM CABEÇA M5 X 100</t>
  </si>
  <si>
    <t xml:space="preserve">MNFE00030-PARAFUSO ALLEN COM CABECA M5 X 100                                                                            </t>
  </si>
  <si>
    <t>PARAFUSO ALLEN COM CABEÇA M6 X 10</t>
  </si>
  <si>
    <t xml:space="preserve">MNFE00031-PARAFUSO ALLEN COM CABECA M6 X 10                                                                             </t>
  </si>
  <si>
    <t>PARAFUSO ALLEN COM CABEÇA M6 X 16</t>
  </si>
  <si>
    <t xml:space="preserve">MNFE00032-PARAFUSO ALLEN COM CABECA M6 X 16                                                                             </t>
  </si>
  <si>
    <t>PARAFUSO ALLEN COM CABEÇA M6 X 20</t>
  </si>
  <si>
    <t xml:space="preserve">MNFE00033-PARAFUSO ALLEN COM CABECA M6 X 20                                                                             </t>
  </si>
  <si>
    <t>PARAFUSO ALLEN COM CABEÇA M6 X 30</t>
  </si>
  <si>
    <t xml:space="preserve">MNFE00034-PARAFUSO ALLEN COM CABECA M6 X 30                                                                             </t>
  </si>
  <si>
    <t>PARAFUSO ALLEN COM CABEÇA M6 X 35</t>
  </si>
  <si>
    <t xml:space="preserve">MNFE00035-PARAFUSO ALLEN COM CABECA M6 X 35                                                                             </t>
  </si>
  <si>
    <t>PARAFUSO ALLEN COM CABEÇA M6 X 40</t>
  </si>
  <si>
    <t xml:space="preserve">MNFE00036-PARAFUSO ALLEN COM CABECA M6 X 40                                                                             </t>
  </si>
  <si>
    <t>MNFE00037</t>
  </si>
  <si>
    <t>PARAFUSO ALLEN COM CABEÇA M6 X 50</t>
  </si>
  <si>
    <t xml:space="preserve">MNFE00037-PARAFUSO ALLEN COM CABECA M6 X 50                                                                             </t>
  </si>
  <si>
    <t>PARAFUSO ALLEN COM CABEÇA M6 X 60</t>
  </si>
  <si>
    <t xml:space="preserve">MNFE00038-PARAFUSO ALLEN COM CABECA M6 X 60                                                                             </t>
  </si>
  <si>
    <t>PARAFUSO ALLEN COM CABEÇA M6 X 70</t>
  </si>
  <si>
    <t xml:space="preserve">MNFE00039-PARAFUSO ALLEN COM CABECA M6 X 70                                                                             </t>
  </si>
  <si>
    <t>PARAFUSO ALLEN COM CABEÇA M6 X 80</t>
  </si>
  <si>
    <t xml:space="preserve">MNFE00040-PARAFUSO ALLEN COM CABECA M6 X 80                                                                             </t>
  </si>
  <si>
    <t>PARAFUSO ALLEN COM CABEÇA M8 X 10</t>
  </si>
  <si>
    <t xml:space="preserve">MNFE00041-PARAFUSO ALLEN COM CABECA M8 X 10                                                                             </t>
  </si>
  <si>
    <t>PARAFUSO ALLEN COM CABEÇA M8 X 16</t>
  </si>
  <si>
    <t xml:space="preserve">MNFE00042-PARAFUSO ALLEN COM CABECA M8 X 16                                                                             </t>
  </si>
  <si>
    <t>PARAFUSO ALLEN COM CABEÇA M8 X 20</t>
  </si>
  <si>
    <t xml:space="preserve">MNFE00043-PARAFUSO ALLEN COM CABECA M8 X 20                                                                             </t>
  </si>
  <si>
    <t>PARAFUSO ALLEN COM CABEÇA M8 X 30</t>
  </si>
  <si>
    <t xml:space="preserve">MNFE00044-PARAFUSO ALLEN COM CABECA M8 X 30                                                                             </t>
  </si>
  <si>
    <t>PARAFUSO ALLEN COM CABEÇA M8 X 35</t>
  </si>
  <si>
    <t xml:space="preserve">MNFE00045-PARAFUSO ALLEN COM CABECA M8 X 35                                                                             </t>
  </si>
  <si>
    <t>PARAFUSO ALLEN COM CABEÇA M8 X 40</t>
  </si>
  <si>
    <t xml:space="preserve">MNFE00046-PARAFUSO ALLEN COM CABECA M8 X 40                                                                             </t>
  </si>
  <si>
    <t>PARAFUSO ALLEN COM CABEÇA M8 X 45</t>
  </si>
  <si>
    <t xml:space="preserve">MNFE00047-PARAFUSO ALLEN COM CABECA M8 X 45                                                                             </t>
  </si>
  <si>
    <t>PARAFUSO ALLEN COM CABEÇA M8 X 50</t>
  </si>
  <si>
    <t xml:space="preserve">MNFE00048-PARAFUSO ALLEN COM CABECA M8 X 50                                                                             </t>
  </si>
  <si>
    <t>PARAFUSO ALLEN COM CABEÇA M8 X 55</t>
  </si>
  <si>
    <t xml:space="preserve">MNFE00049-PARAFUSO ALLEN COM CABECA M8 X 55                                                                             </t>
  </si>
  <si>
    <t>PARAFUSO ALLEN COM CABEÇA M8 X 60</t>
  </si>
  <si>
    <t xml:space="preserve">MNFE00050-PARAFUSO ALLEN COM CABECA M8 X 60                                                                             </t>
  </si>
  <si>
    <t>PARAFUSO ALLEN COM CABEÇA M8 X 70</t>
  </si>
  <si>
    <t xml:space="preserve">MNFE00051-PARAFUSO ALLEN COM CABECA M8 X 70                                                                             </t>
  </si>
  <si>
    <t>PARAFUSO ALLEN COM CABEÇA M8 X 80</t>
  </si>
  <si>
    <t xml:space="preserve">MNFE00052-PARAFUSO ALLEN COM CABECA M8 X 80                                                                             </t>
  </si>
  <si>
    <t>PARAFUSO ALLEN COM CABEÇA M8 X 90</t>
  </si>
  <si>
    <t xml:space="preserve">MNFE00053-PARAFUSO ALLEN COM CABECA M8 X 90                                                                             </t>
  </si>
  <si>
    <t>PARAFUSO ALLEN COM CABEÇA M8 X 100</t>
  </si>
  <si>
    <t xml:space="preserve">MNFE00054-PARAFUSO ALLEN COM CABECA M8 X 100                                                                            </t>
  </si>
  <si>
    <t>PARAFUSO ALLEN COM CABEÇA M8 X 110</t>
  </si>
  <si>
    <t xml:space="preserve">MNFE00055-PARAFUSO ALLEN COM CABECA M8 X 110                                                                            </t>
  </si>
  <si>
    <t>PARAFUSO ALLEN COM CABEÇA M8 X 120</t>
  </si>
  <si>
    <t xml:space="preserve">MNFE00056-PARAFUSO ALLEN COM CABECA M8 X 120                                                                            </t>
  </si>
  <si>
    <t>PARAFUSO ALLEN COM CABEÇA M8 X 130</t>
  </si>
  <si>
    <t xml:space="preserve">MNFE00057-PARAFUSO ALLEN COM CABECA M8 X 130                                                                            </t>
  </si>
  <si>
    <t>PARAFUSO ALLEN COM CABEÇA M10 X 10</t>
  </si>
  <si>
    <t xml:space="preserve">MNFE00058-PARAFUSO ALLEN COM CABECA M10 X 10                                                                            </t>
  </si>
  <si>
    <t>PARAFUSO ALLEN COM CABEÇA M10 X 16</t>
  </si>
  <si>
    <t xml:space="preserve">MNFE00059-PARAFUSO ALLEN COM CABECA M10 X 16                                                                            </t>
  </si>
  <si>
    <t>PARAFUSO ALLEN COM CABEÇA M10 X 20</t>
  </si>
  <si>
    <t xml:space="preserve">MNFE00060-PARAFUSO ALLEN COM CABECA M10 X 20                                                                            </t>
  </si>
  <si>
    <t>PARAFUSO ALLEN COM CABEÇA M10 X 25</t>
  </si>
  <si>
    <t xml:space="preserve">MNFE00061-PARAFUSO ALLEN COM CABECA M10 X 25                                                                            </t>
  </si>
  <si>
    <t>PARAFUSO ALLEN COM CABEÇA M10 X 30</t>
  </si>
  <si>
    <t xml:space="preserve">MNFE00062-PARAFUSO ALLEN COM CABECA M10 X 30                                                                            </t>
  </si>
  <si>
    <t>PARAFUSO ALLEN COM CABEÇA M10 X 35</t>
  </si>
  <si>
    <t xml:space="preserve">MNFE00063-PARAFUSO ALLEN COM CABECA M10 X 35                                                                            </t>
  </si>
  <si>
    <t>PARAFUSO ALLEN COM CABEÇA M10 X 40</t>
  </si>
  <si>
    <t xml:space="preserve">MNFE00064-PARAFUSO ALLEN COM CABECA M10 X 40                                                                            </t>
  </si>
  <si>
    <t>PARAFUSO ALLEN COM CABEÇA M10 X 45</t>
  </si>
  <si>
    <t xml:space="preserve">MNFE00065-PARAFUSO ALLEN COM CABECA M10 X 45                                                                            </t>
  </si>
  <si>
    <t>PARAFUSO ALLEN COM CABEÇA M10 X 50</t>
  </si>
  <si>
    <t xml:space="preserve">MNFE00066-PARAFUSO ALLEN COM CABECA M10 X 50                                                                            </t>
  </si>
  <si>
    <t>PARAFUSO ALLEN COM CABEÇA M10 X 60</t>
  </si>
  <si>
    <t xml:space="preserve">MNFE00067-PARAFUSO ALLEN COM CABECA M10 X 60                                                                            </t>
  </si>
  <si>
    <t>PARAFUSO ALLEN COM CABEÇA M10 X 70</t>
  </si>
  <si>
    <t xml:space="preserve">MNFE00068-PARAFUSO ALLEN COM CABECA M10 X 70                                                                            </t>
  </si>
  <si>
    <t>PARAFUSO ALLEN COM CABEÇA M10 X 90</t>
  </si>
  <si>
    <t xml:space="preserve">MNFE00069-PARAFUSO ALLEN COM CABECA M10 X 90                                                                            </t>
  </si>
  <si>
    <t>PARAFUSO ALLEN COM CABEÇA M10 X 100</t>
  </si>
  <si>
    <t xml:space="preserve">MNFE00070-PARAFUSO ALLEN COM CABECA M10 X 100                                                                           </t>
  </si>
  <si>
    <t>PARAFUSO ALLEN COM CABEÇA M10 X 110</t>
  </si>
  <si>
    <t xml:space="preserve">MNFE00071-PARAFUSO ALLEN COM CABECA M10 X 110                                                                           </t>
  </si>
  <si>
    <t>PARAFUSO ALLEN COM CABEÇA M10 X 120</t>
  </si>
  <si>
    <t xml:space="preserve">MNFE00072-PARAFUSO ALLEN COM CABECA M10 X 120                                                                           </t>
  </si>
  <si>
    <t>PARAFUSO ALLEN COM CABEÇA M10 X 140</t>
  </si>
  <si>
    <t xml:space="preserve">MNFE00073-PARAFUSO ALLEN COM CABECA M10 X 140                                                                           </t>
  </si>
  <si>
    <t>PARAFUSO ALLEN COM CABEÇA M12 X 15</t>
  </si>
  <si>
    <t xml:space="preserve">MNFE00074-PARAFUSO ALLEN COM CABECA M12 X 15                                                                            </t>
  </si>
  <si>
    <t>PARAFUSO ALLEN COM CABEÇA M12 X 20</t>
  </si>
  <si>
    <t xml:space="preserve">MNFE00075-PARAFUSO ALLEN COM CABECA M12 X 20                                                                            </t>
  </si>
  <si>
    <t>PARAFUSO ALLEN COM CABEÇA M12 X 25</t>
  </si>
  <si>
    <t xml:space="preserve">MNFE00076-PARAFUSO ALLEN COM CABECA M12 X 25                                                                            </t>
  </si>
  <si>
    <t>PARAFUSO ALLEN COM CABEÇA M12 X 30</t>
  </si>
  <si>
    <t xml:space="preserve">MNFE00077-PARAFUSO ALLEN COM CABECA M12 X 30                                                                            </t>
  </si>
  <si>
    <t>PARAFUSO ALLEN COM CABEÇA M12 X 35</t>
  </si>
  <si>
    <t xml:space="preserve">MNFE00078-PARAFUSO ALLEN COM CABECA M12 X 35                                                                            </t>
  </si>
  <si>
    <t>PARAFUSO ALLEN COM CABEÇA M12 X 40</t>
  </si>
  <si>
    <t xml:space="preserve">MNFE00079-PARAFUSO ALLEN COM CABECA M12 X 40                                                                            </t>
  </si>
  <si>
    <t>PARAFUSO ALLEN COM CABEÇA M12 X 50</t>
  </si>
  <si>
    <t xml:space="preserve">MNFE00080-PARAFUSO ALLEN COM CABECA M12 X 50                                                                            </t>
  </si>
  <si>
    <t>PARAFUSO ALLEN COM CABEÇA M12 X 60</t>
  </si>
  <si>
    <t xml:space="preserve">MNFE00081-PARAFUSO ALLEN COM CABECA M12 X 60                                                                            </t>
  </si>
  <si>
    <t>PARAFUSO ALLEN COM CABEÇA M12 X 70</t>
  </si>
  <si>
    <t xml:space="preserve">MNFE00082-PARAFUSO ALLEN COM CABECA M12 X 70                                                                            </t>
  </si>
  <si>
    <t>PARAFUSO ALLEN COM CABEÇA M12 X 80</t>
  </si>
  <si>
    <t xml:space="preserve">MNFE00083-PARAFUSO ALLEN COM CABECA M12 X 80                                                                            </t>
  </si>
  <si>
    <t>PARAFUSO ALLEN COM CABEÇA M12 X 90</t>
  </si>
  <si>
    <t xml:space="preserve">MNFE00084-PARAFUSO ALLEN COM CABECA M12 X 90                                                                            </t>
  </si>
  <si>
    <t>PARAFUSO ALLEN COM CABEÇA M12 X 100</t>
  </si>
  <si>
    <t xml:space="preserve">MNFE00085-PARAFUSO ALLEN COM CABECA M12 X 100                                                                           </t>
  </si>
  <si>
    <t>PARAFUSO ALLEN COM CABEÇA M12 X 110</t>
  </si>
  <si>
    <t xml:space="preserve">MNFE00086-PARAFUSO ALLEN COM CABECA M12 X 110                                                                           </t>
  </si>
  <si>
    <t>PARAFUSO ALLEN COM CABEÇA M12 X 120</t>
  </si>
  <si>
    <t xml:space="preserve">MNFE00087-PARAFUSO ALLEN COM CABECA M12 X 120                                                                           </t>
  </si>
  <si>
    <t>PARAFUSO ALLEN COM CABEÇA M12 X 130</t>
  </si>
  <si>
    <t xml:space="preserve">MNFE00088-PARAFUSO ALLEN COM CABECA M12 X 130                                                                           </t>
  </si>
  <si>
    <t>PARAFUSO ALLEN COM CABEÇA M12 X 140</t>
  </si>
  <si>
    <t xml:space="preserve">MNFE00089-PARAFUSO ALLEN COM CABECA M12 X 140                                                                           </t>
  </si>
  <si>
    <t>PARAFUSO ALLEN COM CABEÇA M12 X 150</t>
  </si>
  <si>
    <t xml:space="preserve">MNFE00090-PARAFUSO ALLEN COM CABECA M12 X 150                                                                           </t>
  </si>
  <si>
    <t>PARAFUSO ALLEN COM CABEÇA M14 X 40</t>
  </si>
  <si>
    <t xml:space="preserve">MNFE00091-PARAFUSO ALLEN COM CABECA M14 X 40                                                                            </t>
  </si>
  <si>
    <t>PARAFUSO ALLEN COM CABEÇA M14 X 50</t>
  </si>
  <si>
    <t xml:space="preserve">MNFE00092-PARAFUSO ALLEN COM CABECA M14 X 50                                                                            </t>
  </si>
  <si>
    <t>PARAFUSO ALLEN COM CABEÇA M14 X 60</t>
  </si>
  <si>
    <t xml:space="preserve">MNFE00093-PARAFUSO ALLEN COM CABECA M14 X 60                                                                            </t>
  </si>
  <si>
    <t>PARAFUSO ALLEN COM CABEÇA M14 X 80</t>
  </si>
  <si>
    <t xml:space="preserve">MNFE00094-PARAFUSO ALLEN COM CABECA M14 X 80                                                                            </t>
  </si>
  <si>
    <t>PARAFUSO ALLEN COM CABEÇA M14 X 100</t>
  </si>
  <si>
    <t xml:space="preserve">MNFE00095-PARAFUSO ALLEN COM CABECA M14 X 100                                                                           </t>
  </si>
  <si>
    <t>PARAFUSO ALLEN COM CABEÇA M14 X 120</t>
  </si>
  <si>
    <t xml:space="preserve">MNFE00096-PARAFUSO ALLEN COM CABECA M14 X 120                                                                           </t>
  </si>
  <si>
    <t>PARAFUSO ALLEN COM CABEÇA M16 X 30</t>
  </si>
  <si>
    <t xml:space="preserve">MNFE00097-PARAFUSO ALLEN COM CABECA M16 X 30                                                                            </t>
  </si>
  <si>
    <t>PARAFUSO ALLEN COM CABEÇA M16 X 50</t>
  </si>
  <si>
    <t xml:space="preserve">MNFE00098-PARAFUSO ALLEN COM CABECA M16 X 50                                                                            </t>
  </si>
  <si>
    <t>PARAFUSO ALLEN COM CABEÇA M16 X 70</t>
  </si>
  <si>
    <t xml:space="preserve">MNFE00099-PARAFUSO ALLEN COM CABECA M16 X 70                                                                            </t>
  </si>
  <si>
    <t>PARAFUSO ALLEN COM CABEÇA M16 X 90 (MARCA - BELENUS/FEY/REX )</t>
  </si>
  <si>
    <t xml:space="preserve">MNFE00100-PARAFUSO ALLEN COM CABECA M16 X 90 (MARCA - BELENUS/FEY/REX )                                                 </t>
  </si>
  <si>
    <t>PARAFUSO ALLEN COM CABEÇA M16 X 100 (MARCA - BELENUS/FEY/REX )</t>
  </si>
  <si>
    <t xml:space="preserve">MNFE00101-PARAFUSO ALLEN COM CABECA M16 X 100 (MARCA - BELENUS/FEY/REX )                                                </t>
  </si>
  <si>
    <t>PARAFUSO ALLEN COM CABEÇA M16 X 120 (MARCA - BELENUS/FEY/REX )</t>
  </si>
  <si>
    <t xml:space="preserve">MNFE00102-PARAFUSO ALLEN COM CABECA M16 X 120 (MARCA - BELENUS/FEY/REX )                                                </t>
  </si>
  <si>
    <t>PARAFUSO ALLEN COM CABEÇA M16 X 140 (MARCA - BELENUS/FEY/REX )</t>
  </si>
  <si>
    <t xml:space="preserve">MNFE00103-PARAFUSO ALLEN COM CABECA M16 X 140 (MARCA - BELENUS/FEY/REX )                                                </t>
  </si>
  <si>
    <t>PARAFUSO ALLEN COM CABEÇA M20 X 30</t>
  </si>
  <si>
    <t xml:space="preserve">MNFE00104-PARAFUSO ALLEN COM CABECA M20 X 30                                                                            </t>
  </si>
  <si>
    <t>PARAFUSO ALLEN COM CABEÇA M20 X 60</t>
  </si>
  <si>
    <t xml:space="preserve">MNFE00105-PARAFUSO ALLEN COM CABECA M20 X 60                                                                            </t>
  </si>
  <si>
    <t>PARAFUSO ALLEN COM CABEÇA M20 X 120</t>
  </si>
  <si>
    <t xml:space="preserve">MNFE00106-PARAFUSO ALLEN COM CABECA M20 X 120                                                                           </t>
  </si>
  <si>
    <t>PARAFUSO ALLEN SEM CABEÇA M3 X 10</t>
  </si>
  <si>
    <t xml:space="preserve">MNFE00107-PARAFUSO ALLEN SEM CABECA M3 X 10                                                                             </t>
  </si>
  <si>
    <t>PARAFUSO ALLEN SEM CABEÇA M3 X 16</t>
  </si>
  <si>
    <t xml:space="preserve">MNFE00108-PARAFUSO ALLEN SEM CABECA M3 X 16                                                                             </t>
  </si>
  <si>
    <t>PARAFUSO ALLEN SEM CABEÇA M3 X 20</t>
  </si>
  <si>
    <t xml:space="preserve">MNFE00109-PARAFUSO ALLEN SEM CABECA M3 X 20                                                                             </t>
  </si>
  <si>
    <t>PARAFUSO ALLEN SEM CABEÇA M4 X 10</t>
  </si>
  <si>
    <t xml:space="preserve">MNFE00110-PARAFUSO ALLEN SEM CABECA M4 X 10                                                                             </t>
  </si>
  <si>
    <t>PARAFUSO ALLEN SEM CABEÇA M4 X 20</t>
  </si>
  <si>
    <t xml:space="preserve">MNFE00111-PARAFUSO ALLEN SEM CABECA M4 X 20                                                                             </t>
  </si>
  <si>
    <t>PARAFUSO ALLEN SEM CABEÇA M4 X 30</t>
  </si>
  <si>
    <t xml:space="preserve">MNFE00112-PARAFUSO ALLEN SEM CABECA M4 X 30                                                                             </t>
  </si>
  <si>
    <t>PARAFUSO ALLEN SEM CABEÇA M5 X 10</t>
  </si>
  <si>
    <t xml:space="preserve">MNFE00113-PARAFUSO ALLEN SEM CABECA M5 X 10                                                                             </t>
  </si>
  <si>
    <t>PARAFUSO ALLEN SEM CABEÇA M5 X 20</t>
  </si>
  <si>
    <t xml:space="preserve">MNFE00114-PARAFUSO ALLEN SEM CABECA M5 X 20                                                                             </t>
  </si>
  <si>
    <t>PARAFUSO ALLEN SEM CABEÇA M5 X 30</t>
  </si>
  <si>
    <t xml:space="preserve">MNFE00115-PARAFUSO ALLEN SEM CABECA M5 X 30                                                                             </t>
  </si>
  <si>
    <t>PARAFUSO ALLEN SEM CABEÇA M6 X 10</t>
  </si>
  <si>
    <t xml:space="preserve">MNFE00116-PARAFUSO ALLEN SEM CABECA M6 X 10                                                                             </t>
  </si>
  <si>
    <t>PARAFUSO ALLEN SEM CABEÇA M6 X 20</t>
  </si>
  <si>
    <t xml:space="preserve">MNFE00117-PARAFUSO ALLEN SEM CABECA M6 X 20                                                                             </t>
  </si>
  <si>
    <t>PARAFUSO ALLEN SEM CABEÇA M6 X 30</t>
  </si>
  <si>
    <t xml:space="preserve">MNFE00118-PARAFUSO ALLEN SEM CABECA M6 X 30                                                                             </t>
  </si>
  <si>
    <t>PARAFUSO ALLEN SEM CABEÇA M8 X 10</t>
  </si>
  <si>
    <t xml:space="preserve">MNFE00119-PARAFUSO ALLEN SEM CABECA M8 X 10                                                                             </t>
  </si>
  <si>
    <t>PARAFUSO ALLEN SEM CABEÇA M8 X 20</t>
  </si>
  <si>
    <t xml:space="preserve">MNFE00120-PARAFUSO ALLEN SEM CABECA M8 X 20                                                                             </t>
  </si>
  <si>
    <t>PARAFUSO ALLEN SEM CABEÇA M8 X 30</t>
  </si>
  <si>
    <t xml:space="preserve">MNFE00121-PARAFUSO ALLEN SEM CABECA M8 X 30                                                                             </t>
  </si>
  <si>
    <t>PARAFUSO ALLEN SEM CABEÇA M8 X 40</t>
  </si>
  <si>
    <t xml:space="preserve">MNFE00122-PARAFUSO ALLEN SEM CABECA M8 X 40                                                                             </t>
  </si>
  <si>
    <t>PARAFUSO ALLEN SEM CABEÇA M8 X 50</t>
  </si>
  <si>
    <t xml:space="preserve">MNFE00123-PARAFUSO ALLEN SEM CABECA M8 X 50                                                                             </t>
  </si>
  <si>
    <t>PARAFUSO ALLEN SEM CABEÇA M10 X 10</t>
  </si>
  <si>
    <t xml:space="preserve">MNFE00124-PARAFUSO ALLEN SEM CABECA M10 X 10                                                                            </t>
  </si>
  <si>
    <t>PARAFUSO ALLEN SEM CABEÇA M10 X 20</t>
  </si>
  <si>
    <t xml:space="preserve">MNFE00125-PARAFUSO ALLEN SEM CABECA M10 X 20                                                                            </t>
  </si>
  <si>
    <t>PARAFUSO ALLEN SEM CABEÇA M10 X 30</t>
  </si>
  <si>
    <t xml:space="preserve">MNFE00126-PARAFUSO ALLEN SEM CABECA M10 X 30                                                                            </t>
  </si>
  <si>
    <t>PARAFUSO ALLEN SEM CABEÇA M10 X 40</t>
  </si>
  <si>
    <t xml:space="preserve">MNFE00127-PARAFUSO ALLEN SEM CABECA M10 X 40                                                                            </t>
  </si>
  <si>
    <t>PARAFUSO ALLEN SEM CABEÇA M10 X 50</t>
  </si>
  <si>
    <t xml:space="preserve">MNFE00128-PARAFUSO ALLEN SEM CABECA M10 X 50                                                                            </t>
  </si>
  <si>
    <t>PARAFUSO ALLEN SEM CABEÇA M12 X 12</t>
  </si>
  <si>
    <t xml:space="preserve">MNFE00129-PARAFUSO ALLEN SEM CABECA M12 X 12                                                                            </t>
  </si>
  <si>
    <t>PARAFUSO ALLEN SEM CABEÇA M12 X 30</t>
  </si>
  <si>
    <t xml:space="preserve">MNFE00130-PARAFUSO ALLEN SEM CABECA M12 X 30                                                                            </t>
  </si>
  <si>
    <t>PARAFUSO ALLEN SEM CABEÇA M12 X 40</t>
  </si>
  <si>
    <t xml:space="preserve">MNFE00131-PARAFUSO ALLEN SEM CABECA M12 X 40                                                                            </t>
  </si>
  <si>
    <t>PARAFUSO ALLEN SEM CABEÇA M12 X 50</t>
  </si>
  <si>
    <t xml:space="preserve">MNFE00132-PARAFUSO ALLEN SEM CABECA M12 X 50                                                                            </t>
  </si>
  <si>
    <t>PARAFUSO ALLEN SEM CABEÇA M16 X 20</t>
  </si>
  <si>
    <t xml:space="preserve">MNFE00133-PARAFUSO ALLEN SEM CABECA M16 X 20                                                                            </t>
  </si>
  <si>
    <t>PARAFUSO ALLEN SEM CABEÇA M16 X 30</t>
  </si>
  <si>
    <t xml:space="preserve">MNFE00134-PARAFUSO ALLEN SEM CABECA M16 X 30                                                                            </t>
  </si>
  <si>
    <t>PARAFUSO ALLEN SEM CABEÇA M16 X 50</t>
  </si>
  <si>
    <t xml:space="preserve">MNFE00135-PARAFUSO ALLEN SEM CABECA M16 X 50                                                                            </t>
  </si>
  <si>
    <t>PARAFUSO ALLEN SEM CABEÇA M20 X 30</t>
  </si>
  <si>
    <t xml:space="preserve">MNFE00136-PARAFUSO ALLEN SEM CABECA M20 X 30                                                                            </t>
  </si>
  <si>
    <t>PARAFUSO ALLEN SEM CABEÇA M20 X 50</t>
  </si>
  <si>
    <t xml:space="preserve">MNFE00137-PARAFUSO ALLEN SEM CABECA M20 X 50                                                                            </t>
  </si>
  <si>
    <t>PARAFUSO ALLEN CABEÇA CHATA M3 X 10</t>
  </si>
  <si>
    <t xml:space="preserve">MNFE00138-PARAFUSO ALLEN CABECA CHATA M3 X 10                                                                           </t>
  </si>
  <si>
    <t>PARAFUSO ALLEN CABEÇA CHATA M3 X 16</t>
  </si>
  <si>
    <t xml:space="preserve">MNFE00139-PARAFUSO ALLEN CABECA CHATA M3 X 16                                                                           </t>
  </si>
  <si>
    <t>PARAFUSO ALLEN CABEÇA CHATA M3 X 20</t>
  </si>
  <si>
    <t xml:space="preserve">MNFE00140-PARAFUSO ALLEN CABECA CHATA M3 X 20                                                                           </t>
  </si>
  <si>
    <t>PARAFUSO ALLEN CABEÇA CHATA M4 X 16</t>
  </si>
  <si>
    <t xml:space="preserve">MNFE00141-PARAFUSO ALLEN CABECA CHATA M4 X 16                                                                           </t>
  </si>
  <si>
    <t>PARAFUSO ALLEN CABEÇA CHATA M4 X 30</t>
  </si>
  <si>
    <t xml:space="preserve">MNFE00142-PARAFUSO ALLEN CABECA CHATA M4 X 30                                                                           </t>
  </si>
  <si>
    <t>PARAFUSO ALLEN CABEÇA CHATA M6 X 10</t>
  </si>
  <si>
    <t xml:space="preserve">MNFE00143-PARAFUSO ALLEN CABECA CHATA M6 X 10                                                                           </t>
  </si>
  <si>
    <t>PARAFUSO ALLEN CABEÇA CHATA M6 X 30</t>
  </si>
  <si>
    <t xml:space="preserve">MNFE00144-PARAFUSO ALLEN CABECA CHATA M6 X 30                                                                           </t>
  </si>
  <si>
    <t>PARAFUSO ALLEN CABEÇA CHATA M6 X 40</t>
  </si>
  <si>
    <t xml:space="preserve">MNFE00145-PARAFUSO ALLEN CABECA CHATA M6 X 40                                                                           </t>
  </si>
  <si>
    <t>PARAFUSO ALLEN CABEÇA CHATA M8 X 10</t>
  </si>
  <si>
    <t xml:space="preserve">MNFE00146-PARAFUSO ALLEN CABECA CHATA M8 X 10                                                                           </t>
  </si>
  <si>
    <t>PARAFUSO ALLEN CABEÇA CHATA M8 X 40</t>
  </si>
  <si>
    <t xml:space="preserve">MNFE00147-PARAFUSO ALLEN CABECA CHATA M8 X 40                                                                           </t>
  </si>
  <si>
    <t>PARAFUSO ALLEN CABEÇA CHATA M8 X 50</t>
  </si>
  <si>
    <t xml:space="preserve">MNFE00148-PARAFUSO ALLEN CABECA CHATA M8 X 50                                                                           </t>
  </si>
  <si>
    <t>PARAFUSO ALLEN CABEÇA CHATA M8 X 60</t>
  </si>
  <si>
    <t xml:space="preserve">MNFE00149-PARAFUSO ALLEN CABECA CHATA M8 X 60                                                                           </t>
  </si>
  <si>
    <t>PARAFUSO ALLEN CABEÇA CHATA M10 X 20</t>
  </si>
  <si>
    <t xml:space="preserve">MNFE00150-PARAFUSO ALLEN CABECA CHATA M10 X 20                                                                          </t>
  </si>
  <si>
    <t>PARAFUSO ALLEN CABEÇA CHATA M10 X 30</t>
  </si>
  <si>
    <t xml:space="preserve">MNFE00151-PARAFUSO ALLEN CABECA CHATA M10 X 30                                                                          </t>
  </si>
  <si>
    <t>PARAFUSO ALLEN CABEÇA CHATA M10 X 40</t>
  </si>
  <si>
    <t xml:space="preserve">MNFE00152-PARAFUSO ALLEN CABECA CHATA M10 X 40                                                                          </t>
  </si>
  <si>
    <t>PARAFUSO ALLEN CABEÇA CHATA M12 X 30</t>
  </si>
  <si>
    <t xml:space="preserve">MNFE00153-PARAFUSO ALLEN CABECA CHATA M12 X 30                                                                          </t>
  </si>
  <si>
    <t>ARRUELA M3</t>
  </si>
  <si>
    <t xml:space="preserve">MNFE00154-ARRUELA M3                                                                                                    </t>
  </si>
  <si>
    <t>ARRUELA M5</t>
  </si>
  <si>
    <t xml:space="preserve">MNFE00155-ARRUELA M5                                                                                                    </t>
  </si>
  <si>
    <t>ARRUELA M6</t>
  </si>
  <si>
    <t xml:space="preserve">MNFE00156-ARRUELA M6                                                                                                    </t>
  </si>
  <si>
    <t>ARRUELA M8</t>
  </si>
  <si>
    <t xml:space="preserve">MNFE00157-ARRUELA M8                                                                                                    </t>
  </si>
  <si>
    <t>ARRUELA M10</t>
  </si>
  <si>
    <t xml:space="preserve">MNFE00158-ARRUELA M10                                                                                                   </t>
  </si>
  <si>
    <t>ARRUELA M12</t>
  </si>
  <si>
    <t xml:space="preserve">MNFE00159-ARRUELA M12                                                                                                   </t>
  </si>
  <si>
    <t>ARRUELA M14</t>
  </si>
  <si>
    <t xml:space="preserve">MNFE00160-ARRUELA M14                                                                                                   </t>
  </si>
  <si>
    <t>ARRUELA M16</t>
  </si>
  <si>
    <t xml:space="preserve">MNFE00161-ARRUELA M16                                                                                                   </t>
  </si>
  <si>
    <t>ARRUELA M20</t>
  </si>
  <si>
    <t xml:space="preserve">MNFE00162-ARRUELA M20                                                                                                   </t>
  </si>
  <si>
    <t>PORCA M3 SEXTAVADA</t>
  </si>
  <si>
    <t xml:space="preserve">MNFE00163-PORCA M3 SEXTAVADA                                                                                            </t>
  </si>
  <si>
    <t>PORCA M5 SEXTAVADA</t>
  </si>
  <si>
    <t xml:space="preserve">MNFE00164-PORCA M5 SEXTAVADA                                                                                            </t>
  </si>
  <si>
    <t>PORCA M6 SEXTAVADA</t>
  </si>
  <si>
    <t xml:space="preserve">MNFE00165-PORCA M6 SEXTAVADA                                                                                            </t>
  </si>
  <si>
    <t>PORCA M8 SEXTAVADA</t>
  </si>
  <si>
    <t xml:space="preserve">MNFE00166-PORCA M8 SEXTAVADA                                                                                            </t>
  </si>
  <si>
    <t>PORCA M10 SEXTAVADA</t>
  </si>
  <si>
    <t xml:space="preserve">MNFE00167-PORCA M10 SEXTAVADA                                                                                           </t>
  </si>
  <si>
    <t>PORCA M12 SEXTAVADA</t>
  </si>
  <si>
    <t xml:space="preserve">MNFE00168-PORCA M12 SEXTAVADA                                                                                           </t>
  </si>
  <si>
    <t>PORCA M14 SEXTAVADA</t>
  </si>
  <si>
    <t xml:space="preserve">MNFE00169-PORCA M14 SEXTAVADA                                                                                           </t>
  </si>
  <si>
    <t>PORCA M16 SEXTAVADA</t>
  </si>
  <si>
    <t xml:space="preserve">MNFE00170-PORCA M16 SEXTAVADA                                                                                           </t>
  </si>
  <si>
    <t>PORCA M20 SEXTAVADA</t>
  </si>
  <si>
    <t xml:space="preserve">MNFE00171-PORCA M20 SEXTAVADA                                                                                           </t>
  </si>
  <si>
    <t>PORCA M22 SEXTAVADA</t>
  </si>
  <si>
    <t xml:space="preserve">MNFE00172-PORCA M22 SEXTAVADA                                                                                           </t>
  </si>
  <si>
    <t>PINO GUIA Ø5 X 50 C/ ROSCA INTERNA</t>
  </si>
  <si>
    <t xml:space="preserve">MNFE00173-PINO GUIA Ø5 X 50 C/ ROSCA INTERNA                                                                            </t>
  </si>
  <si>
    <t>PINO GUIA Ø6 X 20 C/ ROSCA INTERNA</t>
  </si>
  <si>
    <t xml:space="preserve">MNFE00174-PINO GUIA Ø6 X 20 C/ ROSCA INTERNA                                                                            </t>
  </si>
  <si>
    <t>PINO GUIA Ø6 X 30 C/ ROSCA INTERNA</t>
  </si>
  <si>
    <t xml:space="preserve">MNFE00175-PINO GUIA Ø6 X 30 C/ ROSCA INTERNA                                                                            </t>
  </si>
  <si>
    <t>PINO GUIA Ø6 X 40 C/ ROSCA INTERNA</t>
  </si>
  <si>
    <t xml:space="preserve">MNFE00176-PINO GUIA Ø6 X 40 C/ ROSCA INTERNA                                                                            </t>
  </si>
  <si>
    <t>PINO GUIA Ø6 X 50 C/ ROSCA INTERNA</t>
  </si>
  <si>
    <t xml:space="preserve">MNFE00177-PINO GUIA Ø6 X 50 C/ ROSCA INTERNA                                                                            </t>
  </si>
  <si>
    <t>PINO GUIA Ø6 X 80 C/ ROSCA INTERNA</t>
  </si>
  <si>
    <t xml:space="preserve">MNFE00178-PINO GUIA Ø6 X 80 C/ ROSCA INTERNA                                                                            </t>
  </si>
  <si>
    <t>PINO GUIA Ø8 X 20 C/ ROSCA INTERNA</t>
  </si>
  <si>
    <t xml:space="preserve">MNFE00179-PINO GUIA Ø8 X 20 C/ ROSCA INTERNA                                                                            </t>
  </si>
  <si>
    <t>PINO GUIA Ø8 X 30 C/ ROSCA INTERNA</t>
  </si>
  <si>
    <t xml:space="preserve">MNFE00180-PINO GUIA Ø8 X 30 C/ ROSCA INTERNA                                                                            </t>
  </si>
  <si>
    <t>PINO GUIA Ø8 X 40 C/ ROSCA INTERNA</t>
  </si>
  <si>
    <t xml:space="preserve">MNFE00181-PINO GUIA Ø8 X 40 C/ ROSCA INTERNA                                                                            </t>
  </si>
  <si>
    <t>MNFE00182</t>
  </si>
  <si>
    <t>PINO GUIA Ø8 X 50 C/ ROSCA INTERNA</t>
  </si>
  <si>
    <t xml:space="preserve">MNFE00182-PINO GUIA Ø8 X 50 C/ ROSCA INTERNA                                                                            </t>
  </si>
  <si>
    <t>PINO GUIA Ø8 X 60 C/ ROSCA INTERNA</t>
  </si>
  <si>
    <t xml:space="preserve">MNFE00183-PINO GUIA Ø8 X 60 C/ ROSCA INTERNA                                                                            </t>
  </si>
  <si>
    <t>PINO GUIA Ø8 X 80 C/ ROSCA INTERNA</t>
  </si>
  <si>
    <t xml:space="preserve">MNFE00184-PINO GUIA Ø8 X 80 C/ ROSCA INTERNA                                                                            </t>
  </si>
  <si>
    <t>PINO GUIA Ø10 X 20 C/ ROSCA INTERNA</t>
  </si>
  <si>
    <t xml:space="preserve">MNFE00185-PINO GUIA Ø10 X 20 C/ ROSCA INTERNA                                                                           </t>
  </si>
  <si>
    <t>PINO GUIA Ø10 X 30 C/ ROSCA INTERNA</t>
  </si>
  <si>
    <t xml:space="preserve">MNFE00186-PINO GUIA Ø10 X 30 C/ ROSCA INTERNA                                                                           </t>
  </si>
  <si>
    <t>PINO GUIA Ø10 X 50 C/ ROSCA INTERNA</t>
  </si>
  <si>
    <t xml:space="preserve">MNFE00187-PINO GUIA Ø10 X 50 C/ ROSCA INTERNA                                                                           </t>
  </si>
  <si>
    <t>PINO GUIA Ø10 X 60 C/ ROSCA INTERNA</t>
  </si>
  <si>
    <t xml:space="preserve">MNFE00188-PINO GUIA Ø10 X 60 C/ ROSCA INTERNA                                                                           </t>
  </si>
  <si>
    <t>PINO GUIA Ø10 X 70 C/ ROSCA INTERNA</t>
  </si>
  <si>
    <t xml:space="preserve">MNFE00189-PINO GUIA Ø10 X 70 C/ ROSCA INTERNA                                                                           </t>
  </si>
  <si>
    <t>PINO GUIA Ø10 X 80 C/ ROSCA INTERNA</t>
  </si>
  <si>
    <t xml:space="preserve">MNFE00190-PINO GUIA Ø10 X 80 C/ ROSCA INTERNA                                                                           </t>
  </si>
  <si>
    <t>PINO GUIA Ø12 X 30 C/ ROSCA INTERNA</t>
  </si>
  <si>
    <t xml:space="preserve">MNFE00191-PINO GUIA Ø12 X 30 C/ ROSCA INTERNA                                                                           </t>
  </si>
  <si>
    <t>PINO GUIA Ø12 X 50 C/ ROSCA INTERNA</t>
  </si>
  <si>
    <t xml:space="preserve">MNFE00192-PINO GUIA Ø12 X 50 C/ ROSCA INTERNA                                                                           </t>
  </si>
  <si>
    <t>PINO GUIA Ø12 X 60 C/ ROSCA INTERNA</t>
  </si>
  <si>
    <t xml:space="preserve">MNFE00193-PINO GUIA Ø12 X 60 C/ ROSCA INTERNA                                                                           </t>
  </si>
  <si>
    <t>PINO GUIA Ø12 X 70 C/ ROSCA INTERNA</t>
  </si>
  <si>
    <t xml:space="preserve">MNFE00194-PINO GUIA Ø12 X 70 C/ ROSCA INTERNA                                                                           </t>
  </si>
  <si>
    <t>PINO GUIA Ø12 X 80 C/ ROSCA INTERNA</t>
  </si>
  <si>
    <t xml:space="preserve">MNFE00195-PINO GUIA Ø12 X 80 C/ ROSCA INTERNA                                                                           </t>
  </si>
  <si>
    <t>PINO GUIA Ø14 X 40 C/ ROSCA INTERNA</t>
  </si>
  <si>
    <t xml:space="preserve">MNFE00196-PINO GUIA Ø14 X 40 C/ ROSCA INTERNA                                                                           </t>
  </si>
  <si>
    <t>PINO GUIA Ø14 X 50 C/ ROSCA INTERNA</t>
  </si>
  <si>
    <t xml:space="preserve">MNFE00197-PINO GUIA Ø14 X 50 C/ ROSCA INTERNA                                                                           </t>
  </si>
  <si>
    <t>PINO GUIA Ø14 X 70 C/ ROSCA INTERNA</t>
  </si>
  <si>
    <t xml:space="preserve">MNFE00198-PINO GUIA Ø14 X 70 C/ ROSCA INTERNA                                                                           </t>
  </si>
  <si>
    <t>PINO GUIA Ø14 X 80 C/ ROSCA INTERNA</t>
  </si>
  <si>
    <t xml:space="preserve">MNFE00199-PINO GUIA Ø14 X 80 C/ ROSCA INTERNA                                                                           </t>
  </si>
  <si>
    <t>PINO GUIA Ø16 X 40 C/ ROSCA INTERNA</t>
  </si>
  <si>
    <t xml:space="preserve">MNFE00200-PINO GUIA Ø16 X 40 C/ ROSCA INTERNA                                                                           </t>
  </si>
  <si>
    <t>PINO GUIA Ø16 X 50 C/ ROSCA INTERNA</t>
  </si>
  <si>
    <t xml:space="preserve">MNFE00201-PINO GUIA Ø16 X 50 C/ ROSCA INTERNA                                                                           </t>
  </si>
  <si>
    <t>PINO GUIA Ø16 X 60 C/ ROSCA INTERNA</t>
  </si>
  <si>
    <t xml:space="preserve">MNFE00202-PINO GUIA Ø16 X 60 C/ ROSCA INTERNA                                                                           </t>
  </si>
  <si>
    <t>PINO GUIA Ø16 X 80 C/ ROSCA INTERNA</t>
  </si>
  <si>
    <t xml:space="preserve">MNFE00203-PINO GUIA Ø16 X 80 C/ ROSCA INTERNA                                                                           </t>
  </si>
  <si>
    <t>PUNÇÃO Ø1,8 X 100 CONICO</t>
  </si>
  <si>
    <t xml:space="preserve">MNFE00204-PUNCAO Ø1,8 X 100 CONICO                                                                                      </t>
  </si>
  <si>
    <t>PUNÇÃO Ø2,5 X 100 CONICO</t>
  </si>
  <si>
    <t xml:space="preserve">MNFE00205-PUNCAO Ø2,5 X 100 CONICO                                                                                      </t>
  </si>
  <si>
    <t>PUNÇÃO Ø2,7 X 100 CONICO</t>
  </si>
  <si>
    <t xml:space="preserve">MNFE00206-PUNCAO Ø2,7 X 100 CONICO                                                                                      </t>
  </si>
  <si>
    <t>PUNÇÃO Ø2,9 X 100 CONICO</t>
  </si>
  <si>
    <t xml:space="preserve">MNFE00207-PUNCAO Ø2,9 X 100 CONICO                                                                                      </t>
  </si>
  <si>
    <t>PUNÇÃO Ø3,0 X 100 CONICO</t>
  </si>
  <si>
    <t xml:space="preserve">MNFE00208-PUNCAO Ø3,0 X 100 CONICO                                                                                      </t>
  </si>
  <si>
    <t>PUNÇÃO Ø3,1 X 100 CONICO</t>
  </si>
  <si>
    <t xml:space="preserve">MNFE00209-PUNCAO Ø3,1 X 100 CONICO                                                                                      </t>
  </si>
  <si>
    <t>PUNÇÃO Ø3,2 X 100 CONICO</t>
  </si>
  <si>
    <t xml:space="preserve">MNFE00210-PUNCAO Ø3,2 X 100 CONICO                                                                                      </t>
  </si>
  <si>
    <t>PUNÇÃO Ø3,25 X 100 CONICO</t>
  </si>
  <si>
    <t xml:space="preserve">MNFE00211-PUNCAO Ø3,25 X 100 CONICO                                                                                     </t>
  </si>
  <si>
    <t>PUNÇÃO Ø3,3 X 100 CONICO</t>
  </si>
  <si>
    <t xml:space="preserve">MNFE00212-PUNCAO Ø3,3 X 100 CONICO                                                                                      </t>
  </si>
  <si>
    <t>PUNÇÃO Ø3,4 X 100 CONICO</t>
  </si>
  <si>
    <t xml:space="preserve">MNFE00213-PUNCAO Ø3,4 X 100 CONICO                                                                                      </t>
  </si>
  <si>
    <t>PUNÇÃO Ø3,5 X 100 CONICO</t>
  </si>
  <si>
    <t xml:space="preserve">MNFE00214-PUNCAO Ø3,5 X 100 CONICO                                                                                      </t>
  </si>
  <si>
    <t>PUNÇÃO Ø3,6 X 100 CONICO</t>
  </si>
  <si>
    <t xml:space="preserve">MNFE00215-PUNCAO Ø3,6 X 100 CONICO                                                                                      </t>
  </si>
  <si>
    <t>PUNÇÃO Ø3,8 X 100 CONICO</t>
  </si>
  <si>
    <t xml:space="preserve">MNFE00216-PUNCAO Ø3,8 X 100 CONICO                                                                                      </t>
  </si>
  <si>
    <t>PUNÇÃO Ø4 X 100 CONICO</t>
  </si>
  <si>
    <t xml:space="preserve">MNFE00217-PUNCAO Ø4 X 100 CONICO                                                                                        </t>
  </si>
  <si>
    <t>PUNÇÃO Ø4,1 X 100 CONICO</t>
  </si>
  <si>
    <t xml:space="preserve">MNFE00218-PUNCAO Ø4,1 X 100 CONICO                                                                                      </t>
  </si>
  <si>
    <t>PUNÇÃO Ø4,2 X 100 CONICO</t>
  </si>
  <si>
    <t xml:space="preserve">MNFE00219-PUNCAO Ø4,2 X 100 CONICO                                                                                      </t>
  </si>
  <si>
    <t>PUNÇÃO Ø4,3 X 100 CONICO</t>
  </si>
  <si>
    <t xml:space="preserve">MNFE00220-PUNCAO Ø4,3 X 100 CONICO                                                                                      </t>
  </si>
  <si>
    <t>PUNÇÃO Ø4,5 X 100 CONICO</t>
  </si>
  <si>
    <t xml:space="preserve">MNFE00221-PUNCAO Ø4,5 X 100 CONICO                                                                                      </t>
  </si>
  <si>
    <t>PUNÇÃO Ø4,7 X 100 CONICO</t>
  </si>
  <si>
    <t xml:space="preserve">MNFE00222-PUNCAO Ø4,7 X 100 CONICO                                                                                      </t>
  </si>
  <si>
    <t>PUNÇÃO Ø4,8 X 100 CONICO</t>
  </si>
  <si>
    <t xml:space="preserve">MNFE00223-PUNCAO Ø4,8 X 100 CONICO                                                                                      </t>
  </si>
  <si>
    <t>PUNÇÃO Ø4,9 X 100 CONICO</t>
  </si>
  <si>
    <t xml:space="preserve">MNFE00224-PUNCAO Ø4,9 X 100 CONICO                                                                                      </t>
  </si>
  <si>
    <t>PUNÇÃO Ø5 X 100 CONICO</t>
  </si>
  <si>
    <t xml:space="preserve">MNFE00225-PUNCAO Ø5 X 100 CONICO                                                                                        </t>
  </si>
  <si>
    <t>PUNÇÃO Ø5,2 X 100 CONICO</t>
  </si>
  <si>
    <t xml:space="preserve">MNFE00226-PUNCAO Ø5,2 X 100 CONICO                                                                                      </t>
  </si>
  <si>
    <t>PUNÇÃO Ø5,3 X 100 CONICO</t>
  </si>
  <si>
    <t xml:space="preserve">MNFE00227-PUNCAO Ø5,3 X 100 CONICO                                                                                      </t>
  </si>
  <si>
    <t>PUNÇÃO Ø5,5 X 100 CONICO</t>
  </si>
  <si>
    <t xml:space="preserve">MNFE00228-PUNCAO Ø5,5 X 100 CONICO                                                                                      </t>
  </si>
  <si>
    <t>PUNÇÃO Ø5,7 X 100 CONICO</t>
  </si>
  <si>
    <t xml:space="preserve">MNFE00229-PUNCAO Ø5,7 X 100 CONICO                                                                                      </t>
  </si>
  <si>
    <t>MNFE00230</t>
  </si>
  <si>
    <t>PUNÇÃO Ø6 X 100 CONICO</t>
  </si>
  <si>
    <t xml:space="preserve">MNFE00230-PUNCAO Ø6 X 100 CONICO                                                                                        </t>
  </si>
  <si>
    <t>PUNÇÃO Ø6,2 X 100 CONICO</t>
  </si>
  <si>
    <t xml:space="preserve">MNFE00231-PUNCAO Ø6,2 X 100 CONICO                                                                                      </t>
  </si>
  <si>
    <t>PUNÇÃO Ø6,35 X 100 CONICO</t>
  </si>
  <si>
    <t xml:space="preserve">MNFE00232-PUNCAO Ø6,35 X 100 CONICO                                                                                     </t>
  </si>
  <si>
    <t>PUNÇÃO Ø6,5 X 100 CONICO</t>
  </si>
  <si>
    <t xml:space="preserve">MNFE00233-PUNCAO Ø6,5 X 100 CONICO                                                                                      </t>
  </si>
  <si>
    <t>PUNÇÃO Ø7 X 100 CONICO</t>
  </si>
  <si>
    <t xml:space="preserve">MNFE00234-PUNCAO Ø7 X 100 CONICO                                                                                        </t>
  </si>
  <si>
    <t>PUNÇÃO Ø7,2 X 100 CONICO</t>
  </si>
  <si>
    <t xml:space="preserve">MNFE00235-PUNCAO Ø7,2 X 100 CONICO                                                                                      </t>
  </si>
  <si>
    <t>PUNÇÃO Ø7,25 X 100 CONICO</t>
  </si>
  <si>
    <t xml:space="preserve">MNFE00236-PUNCAO Ø7,25 X 100 CONICO                                                                                     </t>
  </si>
  <si>
    <t>PUNÇÃO Ø8 X 100 CONICO</t>
  </si>
  <si>
    <t xml:space="preserve">MNFE00237-PUNCAO Ø8 X 100 CONICO                                                                                        </t>
  </si>
  <si>
    <t>PUNÇÃO Ø8,4 X 100 CONICO</t>
  </si>
  <si>
    <t xml:space="preserve">MNFE00238-PUNCAO Ø8,4 X 100 CONICO                                                                                      </t>
  </si>
  <si>
    <t>PUNÇÃO Ø8,5 X 100 CONICO</t>
  </si>
  <si>
    <t xml:space="preserve">MNFE00239-PUNCAO Ø8,5 X 100 CONICO                                                                                      </t>
  </si>
  <si>
    <t>PUNÇÃO Ø9 X 100 CONICO</t>
  </si>
  <si>
    <t xml:space="preserve">MNFE00240-PUNCAO Ø9 X 100 CONICO                                                                                        </t>
  </si>
  <si>
    <t>PUNÇÃO Ø9,5 X 100 CONICO</t>
  </si>
  <si>
    <t xml:space="preserve">MNFE00241-PUNCAO Ø9,5 X 100 CONICO                                                                                      </t>
  </si>
  <si>
    <t>PUNÇÃO Ø10 X 100 CONICO</t>
  </si>
  <si>
    <t xml:space="preserve">MNFE00242-PUNCAO Ø10 X 100 CONICO                                                                                       </t>
  </si>
  <si>
    <t>PUNÇÃO Ø10,2 X 100 CONICO</t>
  </si>
  <si>
    <t xml:space="preserve">MNFE00243-PUNCAO Ø10,2 X 100 CONICO                                                                                     </t>
  </si>
  <si>
    <t>PUNÇÃO Ø10,4 X 100 CONICO</t>
  </si>
  <si>
    <t xml:space="preserve">MNFE00244-PUNCAO Ø10,4 X 100 CONICO                                                                                     </t>
  </si>
  <si>
    <t>PUNÇÃO Ø10,5 X 100 CONICO</t>
  </si>
  <si>
    <t xml:space="preserve">MNFE00245-PUNCAO Ø10,5 X 100 CONICO                                                                                     </t>
  </si>
  <si>
    <t>PUNÇÃO Ø10,7 X 100 CONICO</t>
  </si>
  <si>
    <t xml:space="preserve">MNFE00246-PUNCAO Ø10,7 X 100 CONICO                                                                                     </t>
  </si>
  <si>
    <t>PUNÇÃO Ø11 X 100 CONICO</t>
  </si>
  <si>
    <t xml:space="preserve">MNFE00247-PUNCAO Ø11 X 100 CONICO                                                                                       </t>
  </si>
  <si>
    <t>PUNÇÃO Ø11,1 X 100 CONICO</t>
  </si>
  <si>
    <t xml:space="preserve">MNFE00248-PUNCAO Ø11,1 X 100 CONICO                                                                                     </t>
  </si>
  <si>
    <t>PUNÇÃO Ø11,5 X 100 CONICO</t>
  </si>
  <si>
    <t xml:space="preserve">MNFE00249-PUNCAO Ø11,5 X 100 CONICO                                                                                     </t>
  </si>
  <si>
    <t>PUNÇÃO Ø12 X 100 CONICO</t>
  </si>
  <si>
    <t xml:space="preserve">MNFE00250-PUNCAO Ø12 X 100 CONICO                                                                                       </t>
  </si>
  <si>
    <t>PUNÇÃO Ø12,5 X 100 CONICO</t>
  </si>
  <si>
    <t xml:space="preserve">MNFE00251-PUNCAO Ø12,5 X 100 CONICO                                                                                     </t>
  </si>
  <si>
    <t>PUNÇÃO Ø13 X 100 CONICO</t>
  </si>
  <si>
    <t xml:space="preserve">MNFE00252-PUNCAO Ø13 X 100 CONICO                                                                                       </t>
  </si>
  <si>
    <t>PUNÇÃO Ø13,1 X 100 CONICO</t>
  </si>
  <si>
    <t xml:space="preserve">MNFE00253-PUNCAO Ø13,1 X 100 CONICO                                                                                     </t>
  </si>
  <si>
    <t>PUNÇÃO Ø13,4 X 100 CONICO</t>
  </si>
  <si>
    <t xml:space="preserve">MNFE00254-PUNCAO Ø13,4 X 100 CONICO                                                                                     </t>
  </si>
  <si>
    <t>PUNÇÃO Ø14 X 100 CONICO</t>
  </si>
  <si>
    <t xml:space="preserve">MNFE00255-PUNCAO Ø14 X 100 CONICO                                                                                       </t>
  </si>
  <si>
    <t>PUNÇÃO Ø15,2 X 100 CONICO</t>
  </si>
  <si>
    <t xml:space="preserve">MNFE00256-PUNCAO Ø15,2 X 100 CONICO                                                                                     </t>
  </si>
  <si>
    <t>PUNÇÃO Ø16 X 100 CONICO</t>
  </si>
  <si>
    <t xml:space="preserve">MNFE00257-PUNCAO Ø16 X 100 CONICO                                                                                       </t>
  </si>
  <si>
    <t>PUNÇÃO Ø16,35 X 100 CONICO</t>
  </si>
  <si>
    <t xml:space="preserve">MNFE00258-PUNCAO Ø16,35 X 100 CONICO                                                                                    </t>
  </si>
  <si>
    <t>MOLAS Ø10 X 32 VERDE 9-0605-11</t>
  </si>
  <si>
    <t xml:space="preserve">MNFE00259-MOLAS Ø10 X 32 VERDE 9-0605-11                                                                                </t>
  </si>
  <si>
    <t>MOLAS Ø10 X 305 VERDE 9-0648-11</t>
  </si>
  <si>
    <t xml:space="preserve">MNFE00260-MOLAS Ø10 X 305 VERDE 9-0648-11                                                                               </t>
  </si>
  <si>
    <t>MOLAS Ø10 X 305 AZUL 9-0648-21</t>
  </si>
  <si>
    <t xml:space="preserve">MNFE00261-MOLAS Ø10 X 305 AZUL 9-0648-21                                                                                </t>
  </si>
  <si>
    <t>MOLAS Ø10 X 305 VERMELHO 9-0648-26</t>
  </si>
  <si>
    <t xml:space="preserve">MNFE00262-MOLAS Ø10 X 305 VERMELHO 9-0648-26                                                                            </t>
  </si>
  <si>
    <t>MOLAS Ø10 X 305 AMARELO 9-0648-36</t>
  </si>
  <si>
    <t xml:space="preserve">MNFE00263-MOLAS Ø10 X 305 AMARELO 9-0648-36                                                                             </t>
  </si>
  <si>
    <t>MOLAS Ø12,5 X 44 VERMELHO 9-0807-26</t>
  </si>
  <si>
    <t xml:space="preserve">MNFE00264-MOLAS Ø12,5 X 44 VERMELHO 9-0807-26                                                                           </t>
  </si>
  <si>
    <t>MOLAS Ø12,5 X 305 VERDE 9-0848-11</t>
  </si>
  <si>
    <t xml:space="preserve">MNFE00265-MOLAS Ø12,5 X 305 VERDE 9-0848-11                                                                             </t>
  </si>
  <si>
    <t>MOLAS Ø12,5 X 305 VERMELHO 9-0848-26</t>
  </si>
  <si>
    <t xml:space="preserve">MNFE00266-MOLAS Ø12,5 X 305 VERMELHO 9-0848-26                                                                          </t>
  </si>
  <si>
    <t>MOLAS Ø12,5 X 305 AMARELO 9-0848-36</t>
  </si>
  <si>
    <t xml:space="preserve">MNFE00267-MOLAS Ø12,5 X 305 AMARELO 9-0848-36                                                                           </t>
  </si>
  <si>
    <t>MOLAS Ø16 X 38 AMARELO 9-1006-36</t>
  </si>
  <si>
    <t xml:space="preserve">MNFE00268-MOLAS Ø16 X 38 AMARELO 9-1006-36                                                                              </t>
  </si>
  <si>
    <t>MOLAS Ø16 X 44 AMARELO 9-1007-36</t>
  </si>
  <si>
    <t xml:space="preserve">MNFE00269-MOLAS Ø16 X 44 AMARELO 9-1007-36                                                                              </t>
  </si>
  <si>
    <t>MOLAS Ø16 X 76 AMARELO 9-1012-36</t>
  </si>
  <si>
    <t xml:space="preserve">MNFE00270-MOLAS Ø16 X 76 AMARELO 9-1012-36                                                                              </t>
  </si>
  <si>
    <t>MOLAS Ø16 X 305 VERDE 9-1048-11</t>
  </si>
  <si>
    <t xml:space="preserve">MNFE00271-MOLAS Ø16 X 305 VERDE 9-1048-11                                                                               </t>
  </si>
  <si>
    <t>MOLAS Ø16 X 305 VERMELHO 9-1048-26</t>
  </si>
  <si>
    <t xml:space="preserve">MNFE00272-MOLAS Ø16 X 305 VERMELHO 9-1048-26                                                                            </t>
  </si>
  <si>
    <t>MOLAS Ø16 X 305 AMARELO 9-1048-36</t>
  </si>
  <si>
    <t xml:space="preserve">MNFE00273-MOLAS Ø16 X 305 AMARELO 9-1048-36                                                                             </t>
  </si>
  <si>
    <t>MOLAS Ø20 X 38 VERMELHO 9-1206-26</t>
  </si>
  <si>
    <t xml:space="preserve">MNFE00274-MOLAS Ø20 X 38 VERMELHO 9-1206-26                                                                             </t>
  </si>
  <si>
    <t>MOLAS Ø20 X 76 AZUL 9-1212-21</t>
  </si>
  <si>
    <t xml:space="preserve">MNFE00275-MOLAS Ø20 X 76 AZUL 9-1212-21                                                                                 </t>
  </si>
  <si>
    <t>MOLAS Ø20 X 76 VERMELHO 9-1212-26</t>
  </si>
  <si>
    <t xml:space="preserve">MNFE00276-MOLAS Ø20 X 76 VERMELHO 9-1212-26                                                                             </t>
  </si>
  <si>
    <t>MOLAS Ø20 X 102 AZUL 9-1216-21</t>
  </si>
  <si>
    <t xml:space="preserve">MNFE00277-MOLAS Ø20 X 102 AZUL 9-1216-21                                                                                </t>
  </si>
  <si>
    <t>MOLAS Ø20 X 102 AMARELO 9-1216-36</t>
  </si>
  <si>
    <t xml:space="preserve">MNFE00278-MOLAS Ø20 X 102 AMARELO 9-1216-36                                                                             </t>
  </si>
  <si>
    <t>MOLAS Ø20 X 115 AMARELO 9-1218-36</t>
  </si>
  <si>
    <t xml:space="preserve">MNFE00279-MOLAS Ø20 X 115 AMARELO 9-1218-36                                                                             </t>
  </si>
  <si>
    <t>MOLAS Ø20 X 127 AMARELO 9-1220-36</t>
  </si>
  <si>
    <t xml:space="preserve">MNFE00280-MOLAS Ø20 X 127 AMARELO 9-1220-36                                                                             </t>
  </si>
  <si>
    <t>MOLAS Ø20 X 140 VERDE 9-1222-11</t>
  </si>
  <si>
    <t xml:space="preserve">MNFE00281-MOLAS Ø20 X 140 VERDE 9-1222-11                                                                               </t>
  </si>
  <si>
    <t>MOLAS Ø20 X 152 VERDE 9-1224-11</t>
  </si>
  <si>
    <t xml:space="preserve">MNFE00282-MOLAS Ø20 X 152 VERDE 9-1224-11                                                                               </t>
  </si>
  <si>
    <t>MOLAS Ø25 X 44 AZUL 9-1607-21</t>
  </si>
  <si>
    <t xml:space="preserve">MNFE00283-MOLAS Ø25 X 44 AZUL 9-1607-21                                                                                 </t>
  </si>
  <si>
    <t>MOLAS Ø25 X 44 VERMELHO 9-1607-26</t>
  </si>
  <si>
    <t xml:space="preserve">MNFE00284-MOLAS Ø25 X 44 VERMELHO 9-1607-26                                                                             </t>
  </si>
  <si>
    <t>MOLAS Ø25 X 51 AZUL 9-1608-21</t>
  </si>
  <si>
    <t xml:space="preserve">MNFE00285-MOLAS Ø25 X 51 AZUL 9-1608-21                                                                                 </t>
  </si>
  <si>
    <t>MNFE00286</t>
  </si>
  <si>
    <t>MOLAS Ø25 X 51 VERMELHO 9-1608-26</t>
  </si>
  <si>
    <t xml:space="preserve">MNFE00286-MOLAS Ø25 X 51 VERMELHO 9-1608-26                                                                             </t>
  </si>
  <si>
    <t>MOLAS Ø25 X 51 AMARELO 9-1608-36</t>
  </si>
  <si>
    <t xml:space="preserve">MNFE00287-MOLAS Ø25 X 51 AMARELO 9-1608-36                                                                              </t>
  </si>
  <si>
    <t>MOLAS Ø25 X 64 VERMELHO 9-1610-26</t>
  </si>
  <si>
    <t xml:space="preserve">MNFE00288-MOLAS Ø25 X 64 VERMELHO 9-1610-26                                                                             </t>
  </si>
  <si>
    <t>MOLAS Ø25 X 76 AZUL 9-1612-21</t>
  </si>
  <si>
    <t xml:space="preserve">MNFE00289-MOLAS Ø25 X 76 AZUL 9-1612-21                                                                                 </t>
  </si>
  <si>
    <t>MOLAS Ø25 X 76 VERMELHO 9-1612-26</t>
  </si>
  <si>
    <t xml:space="preserve">MNFE00290-MOLAS Ø25 X 76 VERMELHO 9-1612-26                                                                             </t>
  </si>
  <si>
    <t>MOLAS Ø25 X 76 AMARELO 9-1612-36</t>
  </si>
  <si>
    <t xml:space="preserve">MNFE00291-MOLAS Ø25 X 76 AMARELO 9-1612-36                                                                              </t>
  </si>
  <si>
    <t>MOLAS Ø25 X 89 VERDE 9-1614-11</t>
  </si>
  <si>
    <t xml:space="preserve">MNFE00292-MOLAS Ø25 X 89 VERDE 9-1614-11                                                                                </t>
  </si>
  <si>
    <t>MOLAS Ø25 X 89 VERMELHO 9-1614-26</t>
  </si>
  <si>
    <t xml:space="preserve">MNFE00293-MOLAS Ø25 X 89 VERMELHO 9-1614-26                                                                             </t>
  </si>
  <si>
    <t>MOLAS Ø25 X 102 VERDE 9-1616-11</t>
  </si>
  <si>
    <t xml:space="preserve">MNFE00294-MOLAS Ø25 X 102 VERDE 9-1616-11                                                                               </t>
  </si>
  <si>
    <t>MOLAS Ø25 X 102 AZUL 9-1616-21</t>
  </si>
  <si>
    <t xml:space="preserve">MNFE00295-MOLAS Ø25 X 102 AZUL 9-1616-21                                                                                </t>
  </si>
  <si>
    <t>MOLAS Ø25 X 115 VERDE 9-1618-11</t>
  </si>
  <si>
    <t xml:space="preserve">MNFE00296-MOLAS Ø25 X 115 VERDE 9-1618-11                                                                               </t>
  </si>
  <si>
    <t>MOLAS Ø25 X 115 VERMELHO 9-1618-26</t>
  </si>
  <si>
    <t xml:space="preserve">MNFE00297-MOLAS Ø25 X 115 VERMELHO 9-1618-26                                                                            </t>
  </si>
  <si>
    <t>MOLAS Ø25 X 127 VERDE 9-1620-11</t>
  </si>
  <si>
    <t xml:space="preserve">MNFE00298-MOLAS Ø25 X 127 VERDE 9-1620-11                                                                               </t>
  </si>
  <si>
    <t>MOLAS Ø25 X 127 VERMELHO 9-1620-26</t>
  </si>
  <si>
    <t xml:space="preserve">MNFE00299-MOLAS Ø25 X 127 VERMELHO 9-1620-26                                                                            </t>
  </si>
  <si>
    <t>MOLAS Ø25 X 140 VERMELHO 9-1622-26</t>
  </si>
  <si>
    <t xml:space="preserve">MNFE00300-MOLAS Ø25 X 140 VERMELHO 9-1622-26                                                                            </t>
  </si>
  <si>
    <t>MOLAS Ø25 X 140 AMARELO 9-1622-36</t>
  </si>
  <si>
    <t xml:space="preserve">MNFE00301-MOLAS Ø25 X 140 AMARELO 9-1622-36                                                                             </t>
  </si>
  <si>
    <t>MOLAS Ø25 X 178 AMARELO 9-1628-36</t>
  </si>
  <si>
    <t xml:space="preserve">MNFE00302-MOLAS Ø25 X 178 AMARELO 9-1628-36                                                                             </t>
  </si>
  <si>
    <t>MOLAS Ø32 X 38 VERMELHO 9-2006-26</t>
  </si>
  <si>
    <t xml:space="preserve">MNFE00303-MOLAS Ø32 X 38 VERMELHO 9-2006-26                                                                             </t>
  </si>
  <si>
    <t>MOLAS Ø32 X 64 VERMELHO 9-2010-26</t>
  </si>
  <si>
    <t xml:space="preserve">MNFE00304-MOLAS Ø32 X 64 VERMELHO 9-2010-26                                                                             </t>
  </si>
  <si>
    <t>MOLAS Ø32 X 64 AMARELO 9-2010-36</t>
  </si>
  <si>
    <t xml:space="preserve">MNFE00305-MOLAS Ø32 X 64 AMARELO 9-2010-36                                                                              </t>
  </si>
  <si>
    <t>MOLAS Ø32 X 76 VERMELHO 9-2012-26</t>
  </si>
  <si>
    <t xml:space="preserve">MNFE00306-MOLAS Ø32 X 76 VERMELHO 9-2012-26                                                                             </t>
  </si>
  <si>
    <t>MOLAS Ø32 X 89 VERMELHO 9-2014-26</t>
  </si>
  <si>
    <t xml:space="preserve">MNFE00307-MOLAS Ø32 X 89 VERMELHO 9-2014-26                                                                             </t>
  </si>
  <si>
    <t>MOLAS Ø32 X 89 AMARELO 9-2014-36</t>
  </si>
  <si>
    <t xml:space="preserve">MNFE00308-MOLAS Ø32 X 89 AMARELO 9-2014-36                                                                              </t>
  </si>
  <si>
    <t>MOLAS Ø32 X 102 AZUL 9-2016-21</t>
  </si>
  <si>
    <t xml:space="preserve">MNFE00309-MOLAS Ø32 X 102 AZUL 9-2016-21                                                                                </t>
  </si>
  <si>
    <t>MOLAS Ø32 X 102 AMARELO 9-2016-36</t>
  </si>
  <si>
    <t xml:space="preserve">MNFE00310-MOLAS Ø32 X 102 AMARELO 9-2016-36                                                                             </t>
  </si>
  <si>
    <t>MOLAS Ø32 X 115 VERMELHO 9-2018-26</t>
  </si>
  <si>
    <t xml:space="preserve">MNFE00311-MOLAS Ø32 X 115 VERMELHO 9-2018-26                                                                            </t>
  </si>
  <si>
    <t>MOLAS Ø32 X 127 VERDE 9-2020-11</t>
  </si>
  <si>
    <t xml:space="preserve">MNFE00312-MOLAS Ø32 X 127 VERDE 9-2020-11                                                                               </t>
  </si>
  <si>
    <t>MOLAS Ø32 X 127 AZUL 9-2020-21</t>
  </si>
  <si>
    <t xml:space="preserve">MNFE00313-MOLAS Ø32 X 127 AZUL 9-2020-21                                                                                </t>
  </si>
  <si>
    <t>MOLAS Ø32 X 127 AMARELO 9-2020-36</t>
  </si>
  <si>
    <t xml:space="preserve">MNFE00314-MOLAS Ø32 X 127 AMARELO 9-2020-36                                                                             </t>
  </si>
  <si>
    <t>MOLAS Ø32 X 140 AZUL 9-2022-21</t>
  </si>
  <si>
    <t xml:space="preserve">MNFE00315-MOLAS Ø32 X 140 AZUL 9-2022-21                                                                                </t>
  </si>
  <si>
    <t>MOLAS Ø32 X 140 AMARELO 9-2022-36</t>
  </si>
  <si>
    <t xml:space="preserve">MNFE00316-MOLAS Ø32 X 140 AMARELO 9-2022-36                                                                             </t>
  </si>
  <si>
    <t>MOLAS Ø32 X 152 AZUL 9-2024-21</t>
  </si>
  <si>
    <t xml:space="preserve">MNFE00317-MOLAS Ø32 X 152 AZUL 9-2024-21                                                                                </t>
  </si>
  <si>
    <t>MOLAS Ø32 X 152 VERMELHO 9-2024-26</t>
  </si>
  <si>
    <t xml:space="preserve">MNFE00318-MOLAS Ø32 X 152 VERMELHO 9-2024-26                                                                            </t>
  </si>
  <si>
    <t>MOLAS Ø32 X 152 AMARELO 9-2024-36</t>
  </si>
  <si>
    <t xml:space="preserve">MNFE00319-MOLAS Ø32 X 152 AMARELO 9-2024-36                                                                             </t>
  </si>
  <si>
    <t>MOLAS Ø32 X 178 AMARELO 9-2028-36</t>
  </si>
  <si>
    <t xml:space="preserve">MNFE00320-MOLAS Ø32 X 178 AMARELO 9-2028-36                                                                             </t>
  </si>
  <si>
    <t>MOLAS Ø32 X 203 AZUL 9-2032-21</t>
  </si>
  <si>
    <t xml:space="preserve">MNFE00321-MOLAS Ø32 X 203 AZUL 9-2032-21                                                                                </t>
  </si>
  <si>
    <t>MOLAS Ø40 X 51 VERDE 9-2408-11</t>
  </si>
  <si>
    <t xml:space="preserve">MNFE00322-MOLAS Ø40 X 51 VERDE 9-2408-11                                                                                </t>
  </si>
  <si>
    <t>MOLAS Ø40 X 64 VERDE 9-2410-11</t>
  </si>
  <si>
    <t xml:space="preserve">MNFE00323-MOLAS Ø40 X 64 VERDE 9-2410-11                                                                                </t>
  </si>
  <si>
    <t>MOLAS Ø40 X 64 AZUL 9-2410-21</t>
  </si>
  <si>
    <t xml:space="preserve">MNFE00324-MOLAS Ø40 X 64 AZUL 9-2410-21                                                                                 </t>
  </si>
  <si>
    <t>MOLAS Ø40 X 64 AMARELO 9-2410-36</t>
  </si>
  <si>
    <t xml:space="preserve">MNFE00325-MOLAS Ø40 X 64 AMARELO 9-2410-36                                                                              </t>
  </si>
  <si>
    <t>MOLAS Ø40 X 76 VERDE 9-2412-11</t>
  </si>
  <si>
    <t xml:space="preserve">MNFE00326-MOLAS Ø40 X 76 VERDE 9-2412-11                                                                                </t>
  </si>
  <si>
    <t>MOLAS Ø40 X 76 AZUL 9-2412-21</t>
  </si>
  <si>
    <t xml:space="preserve">MNFE00327-MOLAS Ø40 X 76 AZUL 9-2412-21                                                                                 </t>
  </si>
  <si>
    <t>MOLAS Ø40 X 76 AMARELO 9-2412-36</t>
  </si>
  <si>
    <t xml:space="preserve">MNFE00328-MOLAS Ø40 X 76 AMARELO 9-2412-36                                                                              </t>
  </si>
  <si>
    <t>MOLAS Ø40 X 89 VERMELHO 9-2414-26</t>
  </si>
  <si>
    <t xml:space="preserve">MNFE00329-MOLAS Ø40 X 89 VERMELHO 9-2414-26                                                                             </t>
  </si>
  <si>
    <t>MOLAS Ø40 X 89 AMARELO 9-2414-36</t>
  </si>
  <si>
    <t xml:space="preserve">MNFE00330-MOLAS Ø40 X 89 AMARELO 9-2414-36                                                                              </t>
  </si>
  <si>
    <t>MOLAS Ø40 X 102 AZUL 9-2416-21</t>
  </si>
  <si>
    <t xml:space="preserve">MNFE00331-MOLAS Ø40 X 102 AZUL 9-2416-21                                                                                </t>
  </si>
  <si>
    <t>MOLAS Ø40 X 102 VERMELHO 9-2416-26</t>
  </si>
  <si>
    <t xml:space="preserve">MNFE00332-MOLAS Ø40 X 102 VERMELHO 9-2416-26                                                                            </t>
  </si>
  <si>
    <t>MOLAS Ø40 X 102 AMARELO 9-2416-36</t>
  </si>
  <si>
    <t xml:space="preserve">MNFE00333-MOLAS Ø40 X 102 AMARELO 9-2416-36                                                                             </t>
  </si>
  <si>
    <t>MOLAS Ø40 X 127 AZUL 9-2420-21</t>
  </si>
  <si>
    <t xml:space="preserve">MNFE00334-MOLAS Ø40 X 127 AZUL 9-2420-21                                                                                </t>
  </si>
  <si>
    <t>MOLAS Ø40 X 127 VERMELHO 9-2420-26</t>
  </si>
  <si>
    <t xml:space="preserve">MNFE00335-MOLAS Ø40 X 127 VERMELHO 9-2420-26                                                                            </t>
  </si>
  <si>
    <t>MOLAS Ø40 X 152 VERMELHO 9-2424-26</t>
  </si>
  <si>
    <t xml:space="preserve">MNFE00336-MOLAS Ø40 X 152 VERMELHO 9-2424-26                                                                            </t>
  </si>
  <si>
    <t>MOLAS Ø40 X 152 AMARELO 9-2424-36</t>
  </si>
  <si>
    <t xml:space="preserve">MNFE00337-MOLAS Ø40 X 152 AMARELO 9-2424-36                                                                             </t>
  </si>
  <si>
    <t>MOLAS Ø40 X 178 AZUL 9-2428-21</t>
  </si>
  <si>
    <t xml:space="preserve">MNFE00338-MOLAS Ø40 X 178 AZUL 9-2428-21                                                                                </t>
  </si>
  <si>
    <t>MOLAS Ø40 X 178 VERMELHO 9-2428-26</t>
  </si>
  <si>
    <t xml:space="preserve">MNFE00339-MOLAS Ø40 X 178 VERMELHO 9-2428-26                                                                            </t>
  </si>
  <si>
    <t>MOLAS Ø40 X 203 VERDE 9-2432-11</t>
  </si>
  <si>
    <t xml:space="preserve">MNFE00340-MOLAS Ø40 X 203 VERDE 9-2432-11                                                                               </t>
  </si>
  <si>
    <t>MOLAS Ø40 X 203 AZUL 9-2432-21</t>
  </si>
  <si>
    <t xml:space="preserve">MNFE00341-MOLAS Ø40 X 203 AZUL 9-2432-21                                                                                </t>
  </si>
  <si>
    <t>MOLAS Ø50 X 64 AZUL 9-3210-21</t>
  </si>
  <si>
    <t xml:space="preserve">MNFE00342-MOLAS Ø50 X 64 AZUL 9-3210-21                                                                                 </t>
  </si>
  <si>
    <t>MOLAS Ø50 X 64 VERMELHO 9-3210-26</t>
  </si>
  <si>
    <t xml:space="preserve">MNFE00343-MOLAS Ø50 X 64 VERMELHO 9-3210-26                                                                             </t>
  </si>
  <si>
    <t>MOLAS Ø50 X 64 AMARELO 9-3210-36</t>
  </si>
  <si>
    <t xml:space="preserve">MNFE00344-MOLAS Ø50 X 64 AMARELO 9-3210-36                                                                              </t>
  </si>
  <si>
    <t>MOLAS Ø50 X 76 AZUL 9-3212-21</t>
  </si>
  <si>
    <t xml:space="preserve">MNFE00345-MOLAS Ø50 X 76 AZUL 9-3212-21                                                                                 </t>
  </si>
  <si>
    <t>MOLAS Ø50 X 76 VERMELHO 9-3212-26</t>
  </si>
  <si>
    <t xml:space="preserve">MNFE00346-MOLAS Ø50 X 76 VERMELHO 9-3212-26                                                                             </t>
  </si>
  <si>
    <t>MOLAS Ø50 X 89 AZUL 9-3214-21</t>
  </si>
  <si>
    <t xml:space="preserve">MNFE00347-MOLAS Ø50 X 89 AZUL 9-3214-21                                                                                 </t>
  </si>
  <si>
    <t>MOLAS Ø50 X 89 VERMELHO 9-3214-26</t>
  </si>
  <si>
    <t xml:space="preserve">MNFE00348-MOLAS Ø50 X 89 VERMELHO 9-3214-26                                                                             </t>
  </si>
  <si>
    <t>MOLAS Ø50 X 102 VERMELHO 9-3216-26</t>
  </si>
  <si>
    <t xml:space="preserve">MNFE00349-MOLAS Ø50 X 102 VERMELHO 9-3216-26                                                                            </t>
  </si>
  <si>
    <t>MOLAS Ø50 X 115 VERDE 9-3218-11</t>
  </si>
  <si>
    <t xml:space="preserve">MNFE00350-MOLAS Ø50 X 115 VERDE 9-3218-11                                                                               </t>
  </si>
  <si>
    <t>MOLAS Ø50 X 115 AZUL 9-3218-21</t>
  </si>
  <si>
    <t xml:space="preserve">MNFE00351-MOLAS Ø50 X 115 AZUL 9-3218-21                                                                                </t>
  </si>
  <si>
    <t>MOLAS Ø50 X 115 VERMELHO 9-3218-26</t>
  </si>
  <si>
    <t xml:space="preserve">MNFE00352-MOLAS Ø50 X 115 VERMELHO 9-3218-26                                                                            </t>
  </si>
  <si>
    <t>MOLAS Ø50 X 115 AMARELO 9-3218-36</t>
  </si>
  <si>
    <t xml:space="preserve">MNFE00353-MOLAS Ø50 X 115 AMARELO 9-3218-36                                                                             </t>
  </si>
  <si>
    <t>MOLAS Ø50 X 127 VERDE 9-3220-11</t>
  </si>
  <si>
    <t xml:space="preserve">MNFE00354-MOLAS Ø50 X 127 VERDE 9-3220-11                                                                               </t>
  </si>
  <si>
    <t>MOLAS Ø50 X 127 AZUL 9-3220-21</t>
  </si>
  <si>
    <t xml:space="preserve">MNFE00355-MOLAS Ø50 X 127 AZUL 9-3220-21                                                                                </t>
  </si>
  <si>
    <t>MOLAS Ø50 X 127 VERMELHO 9-3220-26</t>
  </si>
  <si>
    <t xml:space="preserve">MNFE00356-MOLAS Ø50 X 127 VERMELHO 9-3220-26                                                                            </t>
  </si>
  <si>
    <t>MOLAS Ø50 X 152 AZUL 9-3224-21</t>
  </si>
  <si>
    <t xml:space="preserve">MNFE00357-MOLAS Ø50 X 152 AZUL 9-3224-21                                                                                </t>
  </si>
  <si>
    <t>MOLAS Ø50 X 152 VERMELHO 9-3224-26</t>
  </si>
  <si>
    <t xml:space="preserve">MNFE00358-MOLAS Ø50 X 152 VERMELHO 9-3224-26                                                                            </t>
  </si>
  <si>
    <t>MOLAS Ø50 X 178 VERDE 9-3228-11</t>
  </si>
  <si>
    <t xml:space="preserve">MNFE00359-MOLAS Ø50 X 178 VERDE 9-3228-11                                                                               </t>
  </si>
  <si>
    <t>MOLAS Ø50 X 203 VERDE 9-3232-11</t>
  </si>
  <si>
    <t xml:space="preserve">MNFE00360-MOLAS Ø50 X 203 VERDE 9-3232-11                                                                               </t>
  </si>
  <si>
    <t>MOLAS Ø50 X 203 AZUL 9-3232-21</t>
  </si>
  <si>
    <t xml:space="preserve">MNFE00361-MOLAS Ø50 X 203 AZUL 9-3232-21                                                                                </t>
  </si>
  <si>
    <t>MOLAS Ø50 X 203 VERMELHO 9-3232-26</t>
  </si>
  <si>
    <t xml:space="preserve">MNFE00362-MOLAS Ø50 X 203 VERMELHO 9-3232-26                                                                            </t>
  </si>
  <si>
    <t>MOLAS Ø50 X 254 AZUL 9-3240-21</t>
  </si>
  <si>
    <t xml:space="preserve">MNFE00363-MOLAS Ø50 X 254 AZUL 9-3240-21                                                                                </t>
  </si>
  <si>
    <t>MOLAS Ø63 X 89 AZUL 9-4014-21</t>
  </si>
  <si>
    <t xml:space="preserve">MNFE00364-MOLAS Ø63 X 89 AZUL 9-4014-21                                                                                 </t>
  </si>
  <si>
    <t>MOLAS Ø63 X 102 AZUL 9-4016-21</t>
  </si>
  <si>
    <t xml:space="preserve">MNFE00365-MOLAS Ø63 X 102 AZUL 9-4016-21                                                                                </t>
  </si>
  <si>
    <t>MOLAS Ø63 X 115 AZUL 9-4018-21</t>
  </si>
  <si>
    <t xml:space="preserve">MNFE00366-MOLAS Ø63 X 115 AZUL 9-4018-21                                                                                </t>
  </si>
  <si>
    <t>MOLAS Ø63 X 152 AZUL 9-4024-21</t>
  </si>
  <si>
    <t xml:space="preserve">MNFE00367-MOLAS Ø63 X 152 AZUL 9-4024-21                                                                                </t>
  </si>
  <si>
    <t>MOLAS Ø63 X 178 AZUL 9-4028-21</t>
  </si>
  <si>
    <t xml:space="preserve">MNFE00368-MOLAS Ø63 X 178 AZUL 9-4028-21                                                                                </t>
  </si>
  <si>
    <t>MOLAS Ø63 X 305 AZUL 9-4048-21</t>
  </si>
  <si>
    <t xml:space="preserve">MNFE00369-MOLAS Ø63 X 305 AZUL 9-4048-21                                                                                </t>
  </si>
  <si>
    <t>PONTA MONTADA A-11</t>
  </si>
  <si>
    <t xml:space="preserve">MNFE00370-PONTA MONTADA A-11                                                                                            </t>
  </si>
  <si>
    <t>PONTA MONTADA A-15</t>
  </si>
  <si>
    <t xml:space="preserve">MNFE00371-PONTA MONTADA A-15                                                                                            </t>
  </si>
  <si>
    <t>PONTA MONTADA A-21</t>
  </si>
  <si>
    <t xml:space="preserve">MNFE00372-PONTA MONTADA A-21                                                                                            </t>
  </si>
  <si>
    <t>PONTA MONTADA A-22</t>
  </si>
  <si>
    <t xml:space="preserve">MNFE00373-PONTA MONTADA A-22                                                                                            </t>
  </si>
  <si>
    <t>PONTA MONTADA A-24</t>
  </si>
  <si>
    <t xml:space="preserve">MNFE00374-PONTA MONTADA A-24                                                                                            </t>
  </si>
  <si>
    <t>PONTA MONTADA A-3</t>
  </si>
  <si>
    <t xml:space="preserve">MNFE00375-PONTA MONTADA A-3                                                                                             </t>
  </si>
  <si>
    <t>PONTA MONTADA A-31</t>
  </si>
  <si>
    <t xml:space="preserve">MNFE00376-PONTA MONTADA A-31                                                                                            </t>
  </si>
  <si>
    <t>PONTA MONTADA A-32</t>
  </si>
  <si>
    <t xml:space="preserve">MNFE00377-PONTA MONTADA A-32                                                                                            </t>
  </si>
  <si>
    <t>PONTA MONTADA A-34</t>
  </si>
  <si>
    <t xml:space="preserve">MNFE00378-PONTA MONTADA A-34                                                                                            </t>
  </si>
  <si>
    <t>PONTA MONTADA A-36</t>
  </si>
  <si>
    <t xml:space="preserve">MNFE00379-PONTA MONTADA A-36                                                                                            </t>
  </si>
  <si>
    <t>PONTA MONTADA A-37</t>
  </si>
  <si>
    <t xml:space="preserve">MNFE00380-PONTA MONTADA A-37                                                                                            </t>
  </si>
  <si>
    <t>PONTA MONTADA A-38</t>
  </si>
  <si>
    <t xml:space="preserve">MNFE00381-PONTA MONTADA A-38                                                                                            </t>
  </si>
  <si>
    <t>PONTA MONTADA A-39</t>
  </si>
  <si>
    <t xml:space="preserve">MNFE00382-PONTA MONTADA A-39                                                                                            </t>
  </si>
  <si>
    <t>PONTA MONTADA A-4</t>
  </si>
  <si>
    <t xml:space="preserve">MNFE00383-PONTA MONTADA A-4                                                                                             </t>
  </si>
  <si>
    <t>PONTA MONTADA A-40</t>
  </si>
  <si>
    <t xml:space="preserve">MNFE00384-PONTA MONTADA A-40                                                                                            </t>
  </si>
  <si>
    <t>PONTA MONTADA A-6</t>
  </si>
  <si>
    <t xml:space="preserve">MNFE00385-PONTA MONTADA A-6                                                                                             </t>
  </si>
  <si>
    <t>PONTA MONTADA B-112</t>
  </si>
  <si>
    <t xml:space="preserve">MNFE00386-PONTA MONTADA B-112                                                                                           </t>
  </si>
  <si>
    <t>PONTA MONTADA B-121</t>
  </si>
  <si>
    <t xml:space="preserve">MNFE00387-PONTA MONTADA B-121                                                                                           </t>
  </si>
  <si>
    <t>PONTA MONTADA B-122</t>
  </si>
  <si>
    <t xml:space="preserve">MNFE00388-PONTA MONTADA B-122                                                                                           </t>
  </si>
  <si>
    <t>PONTA MONTADA B-131</t>
  </si>
  <si>
    <t xml:space="preserve">MNFE00389-PONTA MONTADA B-131                                                                                           </t>
  </si>
  <si>
    <t>PONTA MONTADA B-133</t>
  </si>
  <si>
    <t xml:space="preserve">MNFE00390-PONTA MONTADA B-133                                                                                           </t>
  </si>
  <si>
    <t>PONTA MONTADA B-134</t>
  </si>
  <si>
    <t xml:space="preserve">MNFE00391-PONTA MONTADA B-134                                                                                           </t>
  </si>
  <si>
    <t>PONTA MONTADA B-43</t>
  </si>
  <si>
    <t xml:space="preserve">MNFE00392-PONTA MONTADA B-43                                                                                            </t>
  </si>
  <si>
    <t>PONTA MONTADA B-52</t>
  </si>
  <si>
    <t xml:space="preserve">MNFE00393-PONTA MONTADA B-52                                                                                            </t>
  </si>
  <si>
    <t>PONTA MONTADA B-54</t>
  </si>
  <si>
    <t xml:space="preserve">MNFE00394-PONTA MONTADA B-54                                                                                            </t>
  </si>
  <si>
    <t>PONTA MONTADA B-61</t>
  </si>
  <si>
    <t xml:space="preserve">MNFE00395-PONTA MONTADA B-61                                                                                            </t>
  </si>
  <si>
    <t>PONTA MONTADA B-97</t>
  </si>
  <si>
    <t xml:space="preserve">MNFE00396-PONTA MONTADA B-97                                                                                            </t>
  </si>
  <si>
    <t>PONTA MONTADA C-143</t>
  </si>
  <si>
    <t xml:space="preserve">MNFE00397-PONTA MONTADA C-143                                                                                           </t>
  </si>
  <si>
    <t>PONTA MONTADA C-238</t>
  </si>
  <si>
    <t xml:space="preserve">MNFE00398-PONTA MONTADA C-238                                                                                           </t>
  </si>
  <si>
    <t>MOLA Ø40 X 51 AZUL 9-2408-21</t>
  </si>
  <si>
    <t xml:space="preserve">MNFE00399-MOLA Ø40 X 51 AZUL 9-2408-21                                                                                  </t>
  </si>
  <si>
    <t>MOLAS Ø20 X 64 MM  AMARELO 9-1210-36</t>
  </si>
  <si>
    <t xml:space="preserve">MNFE00400-MOLAS Ø20 X 64 MM AMARELO 9-1210-36                                                                           </t>
  </si>
  <si>
    <t>MOLAS Ø20 X 64 MM VERMELHO 9-1210-26</t>
  </si>
  <si>
    <t xml:space="preserve">MNFE00401-MOLAS Ø20 X 64 MM VERMELHO 9-1210-26                                                                          </t>
  </si>
  <si>
    <t>MOLAS Ø32 X 254 MM VERMELHO 9-2040-26</t>
  </si>
  <si>
    <t xml:space="preserve">MNFE00402-MOLAS Ø32 X 254 MM VERMELHO 9-2040-26                                                                        </t>
  </si>
  <si>
    <t>PINO GUIA Ø12 X 40 C/ ROSCA INTERNA</t>
  </si>
  <si>
    <t xml:space="preserve">MNFE00403-PINO GUIA Ø12 X 40 C/ ROSCA INTERNA                                                                           </t>
  </si>
  <si>
    <t>MOLA Ø20 X 25 MM AZUL 9-1204-21</t>
  </si>
  <si>
    <t xml:space="preserve">MNFE00404-MOLA Ø20 X 25 MM AZUL 9-1204-21                                                                               </t>
  </si>
  <si>
    <t>MOLA Ø32 X 89 MM AZUL 9-2014-21</t>
  </si>
  <si>
    <t xml:space="preserve">MNFE00405-MOLA Ø32 X 89 MM AZUL 9-2014-21                                                                               </t>
  </si>
  <si>
    <t>MOLA Ø25 X 115 MM AMARELA 9-1618-36</t>
  </si>
  <si>
    <t xml:space="preserve">MNFE00406-MOLA Ø25 X 115 MM AMARELA 9-1618-36                                                                           </t>
  </si>
  <si>
    <t>MOLA Ø32 X 51 MM AMARELO 9-2008-36</t>
  </si>
  <si>
    <t xml:space="preserve">MNFE00407-MOLA Ø32 X 51 MM AMARELO 9-2008-36                                                                            </t>
  </si>
  <si>
    <t>LIXA ROTATIVA TIPO MINI RODA 50 X 25 MM - HASTE 1/4 X 38 MM - GR600</t>
  </si>
  <si>
    <t xml:space="preserve">MNFE00408-LIXA ROTATIVA TIPO MINI RODA 50 X 25 MM - HASTE 1/4 X 38 MM - GR600                                           </t>
  </si>
  <si>
    <t>LIXA ROTATIVA TIPO MINI RODA 50 X 25 MM - HASTE 1/4 X 38 - GR400</t>
  </si>
  <si>
    <t xml:space="preserve">MNFE00409-LIXA ROTATIVA TIPO MINI RODA 50 X 25 MM - HASTE 1/4 X 38 - GR400                                              </t>
  </si>
  <si>
    <t>LIXA ROTATIVA TIPO MINI RODA 50 X 25 MM - HASTE 1/4 X 38 MM - GR320</t>
  </si>
  <si>
    <t xml:space="preserve">MNFE00410-LIXA ROTATIVA TIPO MINI RODA 50 X 25 MM - HASTE 1/4 X 38 MM - GR320                                           </t>
  </si>
  <si>
    <t>LIXA ROTATIVA TIPO MINI RODA 50 X 25 MM - HASTE 1/4 X 38 - GR280</t>
  </si>
  <si>
    <t xml:space="preserve">MNFE00411-LIXA ROTATIVA TIPO MINI RODA 50 X 25 MM - HASTE 1/4 X 38 - GR280                                              </t>
  </si>
  <si>
    <t>LIXA ROTATIVA TIPO MINI RODA 50 X 25 MM - HASTE 38 X 1/4 - GR220</t>
  </si>
  <si>
    <t xml:space="preserve">MNFE00412-LIXA ROTATIVA TIPO MINI RODA 50 X 25 MM - HASTE 38 X 1/4 - GR220                                              </t>
  </si>
  <si>
    <t>LIXA ROTATIVA TIPO MINI RODA 50 X 25 MM - HASTE 1/4 X 38 MM - GR180</t>
  </si>
  <si>
    <t xml:space="preserve">MNFE00413-LIXA ROTATIVA TIPO MINI RODA 50 X 25 MM - HASTE 1/4 X 38 MM - GR180                                           </t>
  </si>
  <si>
    <t>LIXA ROTATIVA TIPO MINI RODA 50 X 25 MM - HASTE 1/4 X 38 MM - GR150</t>
  </si>
  <si>
    <t xml:space="preserve">MNFE00414-LIXA ROTATIVA TIPO MINI RODA 50 X 25 MM - HASTE 1/4 X 38 MM - GR150                                           </t>
  </si>
  <si>
    <t>LIXA ROTATIVA TIPO MINI RODA 50 X 25 MM - HASTE 1/4 X 38 MM - GR120</t>
  </si>
  <si>
    <t xml:space="preserve">MNFE00415-LIXA ROTATIVA TIPO MINI RODA 50 X 25 MM - HASTE 1/4 X 38 MM - GR120                                           </t>
  </si>
  <si>
    <t>LIXA ROTATIVA TIPO MINI RODA 50 X 25 MM - HASTE 1/4 X 38 MM - GR100</t>
  </si>
  <si>
    <t xml:space="preserve">MNFE00416-LIXA ROTATIVA TIPO MINI RODA 50 X 25 MM - HASTE 1/4 X 38 MM - GR100                                           </t>
  </si>
  <si>
    <t>LIXA ROTATIVA TIPO MINI RODA 50 X 25 MM - HASTE 1/4 X 38 MM - GR80</t>
  </si>
  <si>
    <t xml:space="preserve">MNFE00417-LIXA ROTATIVA TIPO MINI RODA 50 X 25 MM - HASTE 1/4 X 38 MM - GR80                                            </t>
  </si>
  <si>
    <t>LIXA ROTATIVA TIPO MINI RODA 50 X 25 MM - HASTE 1/4 X 38 MM - GR50</t>
  </si>
  <si>
    <t xml:space="preserve">MNFE00418-LIXA ROTATIVA TIPO MINI RODA 50 X 25 MM - HASTE 1/4 X 38 MM - GR50                                            </t>
  </si>
  <si>
    <t>LIXA DAGUA 1200</t>
  </si>
  <si>
    <t xml:space="preserve">MNFE00419-LIXA DAGUA 1200                                                                                               </t>
  </si>
  <si>
    <t>MNFE00420</t>
  </si>
  <si>
    <t>LIXA DAGUA 1500</t>
  </si>
  <si>
    <t xml:space="preserve">MNFE00420-LIXA DAGUA 1500                                                                                               </t>
  </si>
  <si>
    <t>LIXA DAGUA 400</t>
  </si>
  <si>
    <t xml:space="preserve">MNFE00421-LIXA DAGUA 400                                                                                                </t>
  </si>
  <si>
    <t>LIXA DAGUA 500</t>
  </si>
  <si>
    <t xml:space="preserve">MNFE00422-LIXA DAGUA 500                                                                                                </t>
  </si>
  <si>
    <t>LIXA DAGUA 600</t>
  </si>
  <si>
    <t xml:space="preserve">MNFE00423-LIXA DAGUA 600                                                                                                </t>
  </si>
  <si>
    <t>LIXA FERRO 100</t>
  </si>
  <si>
    <t xml:space="preserve">MNFE00424-LIXA FERRO 100                                                                                                </t>
  </si>
  <si>
    <t>LIXA FERRO 120</t>
  </si>
  <si>
    <t xml:space="preserve">MNFE00425-LIXA FERRO 120                                                                                                </t>
  </si>
  <si>
    <t>LIXA FERRO 180</t>
  </si>
  <si>
    <t xml:space="preserve">MNFE00426-LIXA FERRO 180                                                                                                </t>
  </si>
  <si>
    <t>LIXA FERRO 280</t>
  </si>
  <si>
    <t xml:space="preserve">MNFE00427-LIXA FERRO 280                                                                                                </t>
  </si>
  <si>
    <t>LIXA FERRO 50</t>
  </si>
  <si>
    <t xml:space="preserve">MNFE00429-LIXA FERRO 50                                                                                                 </t>
  </si>
  <si>
    <t>MOLA Ø20 X 89 MM AMARELA 9-1214-36</t>
  </si>
  <si>
    <t xml:space="preserve">MNFE00430-MOLA Ø20 X 89 MM AMARELA 9-1214-36                                                                            </t>
  </si>
  <si>
    <t>PARAFUSO ALLEN CABEÇA CHATA M5 X 16</t>
  </si>
  <si>
    <t xml:space="preserve">MNFE00431-PARAFUSO ALLEN CABECA CHATA M5 X 16                                                                           </t>
  </si>
  <si>
    <t>PARAFUSO ALLEN COM CABEÇA M8 X 25</t>
  </si>
  <si>
    <t xml:space="preserve">MNFE00432-PARAFUSO ALLEN COM CABECA M8 X 25                                                                             </t>
  </si>
  <si>
    <t>PARAFUSO ALLEN COM CABEÇA M6 X 45</t>
  </si>
  <si>
    <t xml:space="preserve">MNFE00433-PARAFUSO ALLEN COM CABECA M6 X 45                                                                             </t>
  </si>
  <si>
    <t>LIXA FERRO 60</t>
  </si>
  <si>
    <t xml:space="preserve">MNFE00434-LIXA FERRO 60                                                                                                 </t>
  </si>
  <si>
    <t>PARAFUSO ALLEN COM CABEÇA M16 X 80 (MARCA - BELENUS/FEY/REX )</t>
  </si>
  <si>
    <t xml:space="preserve">MNFE00435-PARAFUSO ALLEN COM CABECA M16 X 80 (MARCA - BELENUS/FEY/REX )                                                 </t>
  </si>
  <si>
    <t>PARAFUSO ALLEN COM CABEÇA M16 X 130 (MARCA - BELENUS/FEY/REX )</t>
  </si>
  <si>
    <t xml:space="preserve">MNFE00436-PARAFUSO ALLEN COM CABECA M16 X 130 (MARCA - BELENUS/FEY/REX )                                                </t>
  </si>
  <si>
    <t>PARAFUSO ALLEN COM CABEÇA M16 X 160 (MARCA - BELENUS/FEY/REX )</t>
  </si>
  <si>
    <t xml:space="preserve">MNFE00437-PARAFUSO ALLEN COM CABECA M16 X 160 (MARCA - BELENUS/FEY/REX )                                                </t>
  </si>
  <si>
    <t>MOLAS Ø25 X 178 VERDE 9-1628-11</t>
  </si>
  <si>
    <t xml:space="preserve">MNFE00438-MOLAS Ø25 X 178 VERDE 9-1628-11                                                                               </t>
  </si>
  <si>
    <t>PARAFUSO ALLEN COM CABEÇA M5 X 25</t>
  </si>
  <si>
    <t xml:space="preserve">MNFE00439-PARAFUSO ALLEN COM CABECA M5 X 25                                                                             </t>
  </si>
  <si>
    <t>MOLAS Ø12,5 X 305 AZUL 9-0848-21</t>
  </si>
  <si>
    <t xml:space="preserve">MNFE00440-MOLAS Ø12,5 X 305 AZUL 9-0848-21                                                                              </t>
  </si>
  <si>
    <t>MOLA Ø40 X 76 MM VERMELHA 9-2412-26</t>
  </si>
  <si>
    <t xml:space="preserve">MNFE00441-MOLA Ø40 X 76 MM VERMELHA 9-2412-26                                                                           </t>
  </si>
  <si>
    <t>MOLAS Ø40 X 51 MM VERMELHO 9-2408-26</t>
  </si>
  <si>
    <t xml:space="preserve">MNFE00443-MOLAS Ø40 X 51 MM VERMELHO 9-2408-26                                                                          </t>
  </si>
  <si>
    <t>MOLA Ø40 X 51 AMARELA - 9-2408-36</t>
  </si>
  <si>
    <t xml:space="preserve">MNFE00444-MOLA Ø40 X 51 AMARELA - 9-2408-36                                                                             </t>
  </si>
  <si>
    <t>MOLA Ø16 X 305 AZUL - 9-1048-21</t>
  </si>
  <si>
    <t xml:space="preserve">MNFE00445-MOLA Ø16 X 305 AZUL - 9-1048-21                                                                               </t>
  </si>
  <si>
    <t>MOLA Ø50 X 102 MM AZUL - 9-3216-21</t>
  </si>
  <si>
    <t xml:space="preserve">MNFE00446-MOLA Ø50 X 102 MM AZUL - 9-3216-21                                                                            </t>
  </si>
  <si>
    <t>MOLA Ø20 X 64 MM AZUL - 9-1210-21</t>
  </si>
  <si>
    <t xml:space="preserve">MNFE00447-MOLA Ø20 X 64 MM AZUL - 9-1210-21                                                                             </t>
  </si>
  <si>
    <t>PORCA M4 SEXTAVADA</t>
  </si>
  <si>
    <t xml:space="preserve">MNFE00448-PORCA M4 SEXTAVADA                                                                                            </t>
  </si>
  <si>
    <t>ARRUELA M4</t>
  </si>
  <si>
    <t xml:space="preserve">MNFE00449-ARRUELA M4                                                                                                    </t>
  </si>
  <si>
    <t>MOLA Ø25 X 102 VERMELHO 9-1616-26</t>
  </si>
  <si>
    <t xml:space="preserve">MNFE00450-MOLA Ø25 X 102 VERMELHO 9-1616-26                                                                             </t>
  </si>
  <si>
    <t>CINTA AMARELA DE POLIESTER CAPACIDADE 3 TON, 3 METROS</t>
  </si>
  <si>
    <t xml:space="preserve">MNFE00451-CINTA AMARELA DE POLIESTER CAPACIDADE 3 TON, 3 METROS                                                         </t>
  </si>
  <si>
    <t>CINTA AMARELA DE POLIESTER CAPACIDADE 3 TON, 4 METROS</t>
  </si>
  <si>
    <t xml:space="preserve">MNFE00452-CINTA AMARELA DE POLIESTER CAPACIDADE 3 TON, 4 METROS                                                         </t>
  </si>
  <si>
    <t>CINTA VERDE DE POLIESTER CAPACIDADE 2 TON, 3 METROS</t>
  </si>
  <si>
    <t xml:space="preserve">MNFE00453-CINTA VERDE DE POLIESTER CAPACIDADE 2 TON, 3 METROS                                                           </t>
  </si>
  <si>
    <t xml:space="preserve">CINTA ROXA DE POLIESTER CAPACIDADE 1 TON, 2 METROS </t>
  </si>
  <si>
    <t xml:space="preserve">MNFE00454-CINTA ROXA DE POLIESTER CAPACIDADE 1 TON, 2 METROS                                                            </t>
  </si>
  <si>
    <t>MOLA Ø40 X 64 VERMELHO 9-2410-26</t>
  </si>
  <si>
    <t xml:space="preserve">MNFE00455-MOLA Ø40 X 64 VERMELHO 9-2410-26                                                                              </t>
  </si>
  <si>
    <t>PINO GUIA Ø20 X 70 C/ ROSCA INTERNA</t>
  </si>
  <si>
    <t xml:space="preserve">MNFE00456-PINO GUIA Ø20 X 70 C/ ROSCA INTERNA                                                                           </t>
  </si>
  <si>
    <t>PINO GUIA Ø20 X 60 C/ ROSCA INTERNA</t>
  </si>
  <si>
    <t xml:space="preserve">MNFE00457-PINO GUIA Ø20 X 60 C/ ROSCA INTERNA                                                                           </t>
  </si>
  <si>
    <t>PARAFUSO ALLEN COM CABEÇA M16 X 180 (MARCA - BELENUS/FEY/REX )</t>
  </si>
  <si>
    <t xml:space="preserve">MNFE00458-PARAFUSO ALLEN COM CABECA M16 X 180 (MARCA - BELENUS/FEY/REX )                                                </t>
  </si>
  <si>
    <t>PARAFUSO ALLEN COM CABEÇA M16 X 200 (MARCA - BELENUS/FEY/REX )</t>
  </si>
  <si>
    <t xml:space="preserve">MNFE00459-PARAFUSO ALLEN COM CABECA M16 X 200 (MARCA - BELENUS/FEY/REX )                                                </t>
  </si>
  <si>
    <t>PARAFUSO ALLEN COM CABEÇA M16 X 220 (MARCA - BELENUS/FEY/REX )</t>
  </si>
  <si>
    <t xml:space="preserve">MNFE00460-PARAFUSO ALLEN COM CABECA M16 X 220 (MARCA - BELENUS/FEY/REX )                                                </t>
  </si>
  <si>
    <t>PARAFUSO ALLEN COM CABEÇA M16 X 240 (MARCA - BELENUS/FEY/REX )</t>
  </si>
  <si>
    <t xml:space="preserve">MNFE00461-PARAFUSO ALLEN COM CABECA M16 X 240 (MARCA - BELENUS/FEY/REX )                                                </t>
  </si>
  <si>
    <t>PARAFUSO ALLEN COM CABEÇA M16 X 110 (MARCA - BELENUS/FEY/REX )</t>
  </si>
  <si>
    <t xml:space="preserve">MNFE00462-PARAFUSO ALLEN COM CABECA M16 X 110 (MARCA - BELENUS/FEY/REX )                                                </t>
  </si>
  <si>
    <t xml:space="preserve">PARAFUSO ALLEN COM CABEÇA M10 X 80 </t>
  </si>
  <si>
    <t xml:space="preserve">MNFE00463-PARAFUSO ALLEN COM CABECA M10 X 80                                                                            </t>
  </si>
  <si>
    <t>MNFE00486</t>
  </si>
  <si>
    <t>PPES.080.100D.4,80X25</t>
  </si>
  <si>
    <t xml:space="preserve">MNFE00486-PPES.080.100D.4,80X25                                                                                         </t>
  </si>
  <si>
    <t>MNFE00490</t>
  </si>
  <si>
    <t>PPES.100.080D.6,1X20</t>
  </si>
  <si>
    <t xml:space="preserve">MNFE00490-PPES.100.080D.6,1X20                                                                                          </t>
  </si>
  <si>
    <t>MNFE00517</t>
  </si>
  <si>
    <t>PPS.100.100B.7,2X25</t>
  </si>
  <si>
    <t xml:space="preserve">MNFE00517-PPS.100.100B.7,2X25                                                                                           </t>
  </si>
  <si>
    <t>MNFE00524</t>
  </si>
  <si>
    <t>PPES.200.080D.16,2X25</t>
  </si>
  <si>
    <t xml:space="preserve">MNFE00524-PPES.200.080D.16,2X25                                                                                         </t>
  </si>
  <si>
    <t>MNFE00528</t>
  </si>
  <si>
    <t>PPES.200.100D.19X20</t>
  </si>
  <si>
    <t xml:space="preserve">MNFE00528-PPES.200.100D.19X20                                                                                           </t>
  </si>
  <si>
    <t>MNFE00559</t>
  </si>
  <si>
    <t>PPES.100.083D.6,2X25</t>
  </si>
  <si>
    <t xml:space="preserve">MNFE00559-PPES.100.083D.6,2X25                                                                                          </t>
  </si>
  <si>
    <t>MNFE00562</t>
  </si>
  <si>
    <t>PPES.100.080D.7,2X25</t>
  </si>
  <si>
    <t xml:space="preserve">MNFE00562-PPES.100.080D.7,2X25                                                                                          </t>
  </si>
  <si>
    <t>MNFE00644</t>
  </si>
  <si>
    <t>M250.25.8B.14,90</t>
  </si>
  <si>
    <t xml:space="preserve">MNFE00644-M250.25.8B.14,90                                                                                              </t>
  </si>
  <si>
    <t>MNFE00669</t>
  </si>
  <si>
    <t>M400.40.5B.21,10</t>
  </si>
  <si>
    <t xml:space="preserve">MNFE00669-M400.40.5B.21,10                                                                                              </t>
  </si>
  <si>
    <t>MNME00001</t>
  </si>
  <si>
    <t xml:space="preserve">MATERIAL AUTOMAÇÃO/MELHORIA DE MAQS </t>
  </si>
  <si>
    <t>MGMEMQ001</t>
  </si>
  <si>
    <t xml:space="preserve">MNME00001-MAT.AUTOMAÇÃO/MELHORIA MAQS BICO NOZZLE                                                                       </t>
  </si>
  <si>
    <t>RODA EXPANSIVA 50 X 250 SHORE 65</t>
  </si>
  <si>
    <t xml:space="preserve">MNME00002-RODA EXPANSIVA 50 X 250 SHORE 65                                                                              </t>
  </si>
  <si>
    <t>MNME00007</t>
  </si>
  <si>
    <t>MATERIAL P/ MANUT. DE EMPILHADEIRAS</t>
  </si>
  <si>
    <t>MGMEMP001</t>
  </si>
  <si>
    <t xml:space="preserve">MNME00007-MANUT. EMPILHADEIRAS ALAVANCA DIRECIONAL FRENTE/RÉ                                                            </t>
  </si>
  <si>
    <t>FITA ISOLANTE 3M 33+ SCOTCH 20M</t>
  </si>
  <si>
    <t xml:space="preserve">MNME00014-FITA ISOLANTE 3M 33+ SCOTCH 20M                                                                               </t>
  </si>
  <si>
    <t>FITA VEDA ROSCA 18MM X 50 MT - FIRLON</t>
  </si>
  <si>
    <t xml:space="preserve">MNME00015-FITA VEDA ROSCA 18MM X 50 MT - FIRLON                                                                         </t>
  </si>
  <si>
    <t>FITA DUPLA FACE VHB 19MM X 20 M - 3M</t>
  </si>
  <si>
    <t xml:space="preserve">MNME00016-FITA DUPLA FACE VHB 19MM X 20 M - 3M                                                                          </t>
  </si>
  <si>
    <t>MNME00018</t>
  </si>
  <si>
    <t>AMPLIFICADOR PARA FIBRA OTICA KEYENCE MOD. FS-N11CP (SPARE PARTS)</t>
  </si>
  <si>
    <t xml:space="preserve">MNME00018-AMPLIFICADOR PARA FIBRA OTICA KEYENCE MOD. FS-N11CP (SPARE PARTS)                                             </t>
  </si>
  <si>
    <t>MNME00021</t>
  </si>
  <si>
    <t>RELE DE SIMULTANEIDADE WEG REF. CS-D201 COD. 12424659 (SPARE PARTS)</t>
  </si>
  <si>
    <t xml:space="preserve">MNME00021-RELE DE SIMULTANEIDADE WEG REF. CS-D201 COD. 12424659 (SPARE PARTS)                                           </t>
  </si>
  <si>
    <t>MNME00024</t>
  </si>
  <si>
    <t>SENSOR FOTOELETRONICO KEYENCE MOD. PZ-G101CP (SPARE PARTS)</t>
  </si>
  <si>
    <t xml:space="preserve">MNME00024-SENSOR FOTOELETRONICO KEYENCE MOD. PZ-G101CP (SPARE PARTS)                                                    </t>
  </si>
  <si>
    <t>MNME00025</t>
  </si>
  <si>
    <t>SENSOR INDUTIVO M12 OMRON MOD. E2B-M12LS04-M1-B1 (SPARE PARTS)</t>
  </si>
  <si>
    <t xml:space="preserve">MNME00025-SENSOR INDUTIVO M12 OMRON MOD. E2B-M12LS04-M1-B1 (SPARE PARTS)                                                </t>
  </si>
  <si>
    <t>MNME00026</t>
  </si>
  <si>
    <t>SENSOR INDUTIVO M8 OMRON MOD. E2B-SOBKS01-MC-B1 (SPARE PARTS)</t>
  </si>
  <si>
    <t xml:space="preserve">MNME00026-SENSOR INDUTIVO M8 OMRON MOD. E2B-SOBKS01-MC-B1 (SPARE PARTS)                                                 </t>
  </si>
  <si>
    <t>MNME00027</t>
  </si>
  <si>
    <t>CABO COM CONECTOR M12 RETO PUR 5M OMRON 5 PINOS MOD. XS2F-M12PUR5S5M (SPARE PARTS)</t>
  </si>
  <si>
    <t xml:space="preserve">MNME00027-CABO COM CONECTOR M12 RETO PUR 5M OMRON 5 PINOS MOD. XS2F-M12PUR5S5M (SPARE PARTS)                            </t>
  </si>
  <si>
    <t>MNME00028</t>
  </si>
  <si>
    <t>CABO COM CONECTOR M8 RETO PUR 5M OMRON 3 PINOS MOD. XS3F-M8PUR3S5M (SPARE PARTS)</t>
  </si>
  <si>
    <t xml:space="preserve">MNME00028-CABO COM CONECTOR M8 RETO PUR 5M OMRON 3 PINOS MOD. XS3F-M8PUR3S5M (SPARE PARTS)                              </t>
  </si>
  <si>
    <t>MNME00029</t>
  </si>
  <si>
    <t>BASE DE SOBREPOR PROAUTO MOD. H24B-SF-2L/SC-PG21 (SPARE PARTS)</t>
  </si>
  <si>
    <t xml:space="preserve">MNME00029-BASE DE SOBREPOR PROAUTO MOD. H24B-SF-2L/SC-PG21 (SPARE PARTS)                                                </t>
  </si>
  <si>
    <t>MNME00030</t>
  </si>
  <si>
    <t>CARCAÇA DE SAÍDA LATERAL PROAUTO MOD. H24B-SE-4B-PG21 (SPARE PARTS)</t>
  </si>
  <si>
    <t xml:space="preserve">MNME00030-CARCACA DE SAIDA LATERAL PROAUTO MOD. H24B-SE-4B-PG21 (SPARE PARTS)                                           </t>
  </si>
  <si>
    <t>MNME00031</t>
  </si>
  <si>
    <t>INSERTO MACHO PROAUTO MOD. WHE-024-M (SPARE PARTS)</t>
  </si>
  <si>
    <t xml:space="preserve">MNME00031-INSERTO MACHO PROAUTO MOD. WHE-024-M (SPARE PARTS)                                                            </t>
  </si>
  <si>
    <t>MNME00032</t>
  </si>
  <si>
    <t>BASE DE SOBREPOR PROAUTO  MOD. H16B-SF-2L/SC-PG21 (SPARE PARTS)</t>
  </si>
  <si>
    <t xml:space="preserve">MNME00032-BASE DE SOBREPOR PROAUTO MOD. H16B-SF-2L/SC-PG21 (SPARE PARTS)                                                </t>
  </si>
  <si>
    <t>MNME00033</t>
  </si>
  <si>
    <t>INSERTO MACHO PROAUTO MOD. WHE-016-M (SPARE PARTS)</t>
  </si>
  <si>
    <t xml:space="preserve">MNME00033-INSERTO MACHO PROAUTO MOD. WHE-016-M (SPARE PARTS)                                                            </t>
  </si>
  <si>
    <t>MNME00034</t>
  </si>
  <si>
    <t>INSERTO FÊMEA PROAUTO MOD. WHE-016-F (SPARE PARTS)</t>
  </si>
  <si>
    <t xml:space="preserve">MNME00034-INSERTO FEMEA PROAUTO MOD. WHE-016-F (SPARE PARTS)                                                            </t>
  </si>
  <si>
    <t>MNME00035</t>
  </si>
  <si>
    <t>BASE DE SOBREPOR PROAUTO MOD. H10B-SF-2L/SC-PG16 (SPARE PARTS)</t>
  </si>
  <si>
    <t xml:space="preserve">MNME00035-BASE DE SOBREPOR PROAUTO MOD. H10B-SF-2L/SC-PG16 (SPARE PARTS)                                                </t>
  </si>
  <si>
    <t>MNME00036</t>
  </si>
  <si>
    <t>CARCAÇA METÁLICA SAÍDA SUPERIOR PROAUTO MOD. H3A-TE-2B-PG11 (SPARE PARTS)</t>
  </si>
  <si>
    <t xml:space="preserve">MNME00036-CARCACA METALICA SAIDA SUPERIOR PROAUTO MOD. H3A-TE-2B-PG11 (SPARE PARTS)                                     </t>
  </si>
  <si>
    <t>MNME00037</t>
  </si>
  <si>
    <t>INSERTO MACHO 3P+T PROAUTO MOD. WHA-003-M (SPARE PARTS)</t>
  </si>
  <si>
    <t xml:space="preserve">MNME00037-INSERTO MACHO 3P+T PROAUTO MOD. WHA-003-M (SPARE PARTS)                                                       </t>
  </si>
  <si>
    <t>MNME00038</t>
  </si>
  <si>
    <t>INSERTO FÊMEA 3P+T PROAUTO MOD. WHA-003-F (SPARE PARTS)</t>
  </si>
  <si>
    <t xml:space="preserve">MNME00038-INSERTO FEMEA 3P+T PROAUTO MOD. WHA-003-F (SPARE PARTS)                                                       </t>
  </si>
  <si>
    <t>ARRUELA DE BORRACHA NITRILICA 236 X 211 X 12 MM - REF. 24488</t>
  </si>
  <si>
    <t xml:space="preserve">MNME00039-ARRUELA DE BORRACHA NITRILICA 236 X 211 X 12 MM - REF. 24488                                                  </t>
  </si>
  <si>
    <t>ARRUELA DE BORRACHA NITRILICA 246 X 211 X 12 MM - REF. 24490</t>
  </si>
  <si>
    <t xml:space="preserve">MNME00040-ARRUELA DE BORRACHA NITRILICA 246 X 211 X 12 MM - REF. 24490                                                  </t>
  </si>
  <si>
    <t>ARRUELA BORRACHA NITRILICA 70 SHORE 42X47X2,5MM</t>
  </si>
  <si>
    <t>MNME00080</t>
  </si>
  <si>
    <t>K.E.A 5.4 - CABO COM CONECTOR M8 RETO PUR 5M OMROM 4 PINOS MOD. XS3F-M8PUR4S5M</t>
  </si>
  <si>
    <t xml:space="preserve">MNME00080-K.E.A 5.4 - CABO COM CONECTOR M8 RETO PUR 5M OMROM 4 PINOS MOD. XS3F-M8PUR4S5M                                </t>
  </si>
  <si>
    <t>MNME00181</t>
  </si>
  <si>
    <t>EST0021 - PRENSA CABO BSP 1/2"</t>
  </si>
  <si>
    <t xml:space="preserve">MNME00181-EST0021 - PRENSA CABO BSP 1/2POL                                                                              </t>
  </si>
  <si>
    <t>MNME00210</t>
  </si>
  <si>
    <t>EST0043 - ABRAÇADEIRA T18L HELLERMANN NATURAL</t>
  </si>
  <si>
    <t xml:space="preserve">MNME00210-EST0043 - ABRACADEIRA T18L HELLERMANN NATURAL                                                                 </t>
  </si>
  <si>
    <t>MNME00213</t>
  </si>
  <si>
    <t>EST0046 - FIXADOR AUTO-ADESIVO NATURAL HELLERMANN MOD. LKCS</t>
  </si>
  <si>
    <t xml:space="preserve">MNME00213-EST0046 - FIXADOR AUTO-ADESIVO NATURAL HELLERMANN MOD. LKCS                                                   </t>
  </si>
  <si>
    <t xml:space="preserve">BASE METÁLICA PARA FIXAÇÃO DE BLOCO DE CONTATO SCHNEIDER MOD. ZB4BZ009   </t>
  </si>
  <si>
    <t xml:space="preserve">MNME00215-BASE METALICA PARA FIXACAO DE BLOCO DE CONTATO SCHNEIDER MOD. ZB4BZ009                                        </t>
  </si>
  <si>
    <t xml:space="preserve">BLOCO DE CONTATO SCHNEIDER NO MOD. ZBE 101 </t>
  </si>
  <si>
    <t xml:space="preserve">MNME00216-BLOCO DE CONTATO SCHNEIDER NO MOD. ZBE 101                                                                    </t>
  </si>
  <si>
    <t>MNME00217</t>
  </si>
  <si>
    <t>BLOCO DE CONTATO SCHNEIDER NC MOD. ZBE-102</t>
  </si>
  <si>
    <t xml:space="preserve">MNME00217-BLOCO DE CONTATO SCHNEIDER NC MOD. ZBE-102                                                                    </t>
  </si>
  <si>
    <t>BLOCO DE CONTATO SCHNEIDER MOD. XENG1191</t>
  </si>
  <si>
    <t xml:space="preserve">MNME00218-BLOCO DE CONTATO SCHNEIDER MOD. XENG1191                                                                      </t>
  </si>
  <si>
    <t>CABEÇOTE PARA BOTÃO 22MM VERDE SCHNEIDER MOD. ZB4BC3</t>
  </si>
  <si>
    <t xml:space="preserve">MNME00219-CABECOTE PARA BOTAO 22MM VERDE SCHNEIDER MOD. ZB4BC3                                                          </t>
  </si>
  <si>
    <t>MNME00220</t>
  </si>
  <si>
    <t>BOTÃO DE EMERGÊNCIA SCHNEIDER MOD. ZB4BS844</t>
  </si>
  <si>
    <t xml:space="preserve">MNME00220-BOTAO DE EMERGENCIA SCHNEIDER MOD. ZB4BS844                                                                   </t>
  </si>
  <si>
    <t>BOTÃO LUMINOSO VERDE SCHNEIDER MOD. ZB4BW33</t>
  </si>
  <si>
    <t xml:space="preserve">MNME00221-BOTAO LUMINOSO VERDE SCHNEIDER MOD. ZB4BW33                                                                   </t>
  </si>
  <si>
    <t>BOTÃO SALIENTE VERMELHO SCHNEIDER MOD. ZB4BL4</t>
  </si>
  <si>
    <t xml:space="preserve">MNME00222-BOTAO SALIENTE VERMELHO SCHNEIDER MOD. ZB4BL4                                                                 </t>
  </si>
  <si>
    <t>BOTÃO DE IMPULSO AMARELO SCHNEIDER MOD. ZB4BA5</t>
  </si>
  <si>
    <t xml:space="preserve">MNME00223-BOTAO DE IMPULSO AMARELO SCHNEIDER MOD. ZB4BA5                                                                </t>
  </si>
  <si>
    <t>COMUTADORA 2 POSIÇÕES SCHNEIDER MOD. ZB4BD2</t>
  </si>
  <si>
    <t xml:space="preserve">MNME00224-COMUTADORA 2 POSICOES SCHNEIDER MOD. ZB4BD2                                                                   </t>
  </si>
  <si>
    <t>COMUTADORA 3 POSIÇÕES SCHNEIDER MOD. ZB4BD3</t>
  </si>
  <si>
    <t xml:space="preserve">MNME00225-COMUTADORA 3 POSICOES SCHNEIDER MOD. ZB4BD3                                                                   </t>
  </si>
  <si>
    <t>COMUTADORA 3 POSIÇÕES RETORNO POR MOLA SCHNEIDER MOD. ZB4BD5</t>
  </si>
  <si>
    <t xml:space="preserve">MNME00226-COMUTADORA 3 POSICOES RETORNO POR MOLA SCHNEIDER MOD. ZB4BD5                                                  </t>
  </si>
  <si>
    <t>COMUTADORA 2 POSIÇÕES COM CHAVE SCHNEIDER MOD. ZB4BG4</t>
  </si>
  <si>
    <t xml:space="preserve">MNME00227-COMUTADORA 2 POSICOES COM CHAVE SCHNEIDER MOD. ZB4BG4                                                         </t>
  </si>
  <si>
    <t>COMUTADORA 3 POSIÇÕES COM CHAVE SCHNEIDER MOD. ZB4BG0</t>
  </si>
  <si>
    <t xml:space="preserve">MNME00228-COMUTADORA 3 POSICOES COM CHAVE SCHNEIDER MOD. ZB4BG0                                                         </t>
  </si>
  <si>
    <t>SINALEIRO VERDE SCHNEIDER MOD. ZB4BV03</t>
  </si>
  <si>
    <t xml:space="preserve">MNME00229-SINALEIRO VERDE SCHNEIDER MOD. ZB4BV03                                                                        </t>
  </si>
  <si>
    <t>SINALEIRO BRANCO SCHNEIDER MOD. ZB4BV01</t>
  </si>
  <si>
    <t xml:space="preserve">MNME00230-SINALEIRO BRANCO SCHNEIDER MOD. ZB4BV01                                                                       </t>
  </si>
  <si>
    <t>SINALEIRO VERMELHO SCHNEIDER MOD ZB4BV043</t>
  </si>
  <si>
    <t xml:space="preserve">MNME00231-SINALEIRO VERMELHO SCHNEIDER MOD ZB4BV04                                                                      </t>
  </si>
  <si>
    <t>LED BA9S VERDE SCHNEIDER MOD. DL1CJ0243</t>
  </si>
  <si>
    <t xml:space="preserve">MNME00232-LED BA9S VERDE SCHNEIDER MOD. DL1CJ0243                                                                       </t>
  </si>
  <si>
    <t>LED BA9S BRANCO SCHNEIDER MOD. DL1CJ0241</t>
  </si>
  <si>
    <t xml:space="preserve">MNME00233-LED BA9S BRANCO SCHNEIDER MOD. DL1CJ0241                                                                      </t>
  </si>
  <si>
    <t>LED BA9S VERMELHO SCHNEIDER MOD. DL1CJ0244</t>
  </si>
  <si>
    <t xml:space="preserve">MNME00234-LED BA9S VERMELHO SCHNEIDER MOD. DL1CJ0244                                                                    </t>
  </si>
  <si>
    <t>MNME00235</t>
  </si>
  <si>
    <t>BASE PARA SINALEIRO DE LED BA9S SCHNEIDER MOD. ZBV6</t>
  </si>
  <si>
    <t xml:space="preserve">MNME00235-BASE PARA SINALEIRO DE LED BA9S SCHNEIDER MOD. ZBV6                                                           </t>
  </si>
  <si>
    <t>MNME00236</t>
  </si>
  <si>
    <t>SENSOR INDUTIVO M8 OMROM MOD. E2B-SOBKS01-MC-B1</t>
  </si>
  <si>
    <t xml:space="preserve">MNME00236-SENSOR INDUTIVO M8 OMROM MOD. E2B-SOBKS01-MC-B1                                                               </t>
  </si>
  <si>
    <t>SENSOR INDUTIVO M12 OMROM MOD. E2B-M12LS04-M1B1</t>
  </si>
  <si>
    <t xml:space="preserve">MNME00237-SENSOR INDUTIVO M12 OMROM MOD. E2B-M12LS04-M1B1                                                               </t>
  </si>
  <si>
    <t>SENSOR ÓTICO DIFUSO M12 BALLUFF  MOD. BOS01Y2</t>
  </si>
  <si>
    <t xml:space="preserve">MNME00238-SENSOR OTICO DIFUSO M12 BALLUFF MOD. BOS01Y2                                                                  </t>
  </si>
  <si>
    <t>SENSOR FOTOELETRONICO KEYENCE MOD. PZ-G101CP</t>
  </si>
  <si>
    <t xml:space="preserve">MNME00239-SENSOR FOTOELETRONICO KEYENCE MOD. PZ-G101CP                                                                  </t>
  </si>
  <si>
    <t>SENSOR INDUTIVO M8 C/CABO OMROM MOD. E2B-S08KS02-WP-B1 2M</t>
  </si>
  <si>
    <t xml:space="preserve">MNME00240-SENSOR INDUTIVO M8 C/CABO OMROM MOD. E2B-S08KS02-WP-B1 2M                                                     </t>
  </si>
  <si>
    <t>SENSOR MAGNÉTICO SMC MOD. D-M9PL</t>
  </si>
  <si>
    <t xml:space="preserve">MNME00241-SENSOR MAGNETICO SMC MOD. D-M9PL                                                                              </t>
  </si>
  <si>
    <t>SENSOR MAGNÉTICO C/ CONECTOR M8 SMC MOD. D-M9PSAPC</t>
  </si>
  <si>
    <t xml:space="preserve">MNME00242-SENSOR MAGNETICO C/ CONECTOR M8 SMC MOD. D-M9PSAPC                                                            </t>
  </si>
  <si>
    <t>SUPORTE PARA SENSOR MAGNÉTICO SMC MOD. BA7-040</t>
  </si>
  <si>
    <t xml:space="preserve">MNME00243-SUPORTE PARA SENSOR MAGNETICO SMC MOD. BA7-040                                                                </t>
  </si>
  <si>
    <t>SUPORTE PARA SENSOR MAGNÉTICO SMC MOD. BMP1-032</t>
  </si>
  <si>
    <t xml:space="preserve">MNME00244-SUPORTE PARA SENSOR MAGNETICO SMC MOD. BMP1-032                                                               </t>
  </si>
  <si>
    <t>SUPORTE PARA SENSOR MAGNÉTICO SMC MOD. BMG2-012</t>
  </si>
  <si>
    <t xml:space="preserve">MNME00245-SUPORTE PARA SENSOR MAGNETICO SMC MOD. BMG2-012                                                               </t>
  </si>
  <si>
    <t>CABO COM CONECTOR M12 RETO PUR 5M OMROM 4 PINOS MOD. XS2F-M12PUR4S5M</t>
  </si>
  <si>
    <t xml:space="preserve">MNME00246-CABO COM CONECTOR M12 RETO PUR 5M OMROM 4 PINOS MOD. XS2F-M12PUR4S5M                                          </t>
  </si>
  <si>
    <t>CABO COM CONECTOR M8 RETO PUR 5M OMROM 4 PINOS MOD. XS3F-M8PUR4S5M</t>
  </si>
  <si>
    <t xml:space="preserve">MNME00247-CABO COM CONECTOR M8 RETO PUR 5M OMROM 4 PINOS MOD. XS3F-M8PUR4S5M                                            </t>
  </si>
  <si>
    <t>CABO COM CONECTOR M8 RETO PUR 5M OMROM 3 PINOS MOD. XS3F-M8PUR3S5M</t>
  </si>
  <si>
    <t xml:space="preserve">MNME00248-CABO COM CONECTOR M8 RETO PUR 5M OMROM 3 PINOS MOD. XS3F-M8PUR3S5M                                            </t>
  </si>
  <si>
    <t>INSERTO MACHO 3P+T PROAUTO MOD. HA-003-M ( WHA-003-M )</t>
  </si>
  <si>
    <t xml:space="preserve">MNME00249-INSERTO MACHO 3P+T PROAUTO MOD. HA-003-M ( WHA-003-M )                                                        </t>
  </si>
  <si>
    <t>INSERTO FÊMEA 3P+T PROAUTO MOD. HA-003-F</t>
  </si>
  <si>
    <t xml:space="preserve">MNME00250-INSERTO FEMEA 3P+T PROAUTO MOD. HA-003-F                                                                      </t>
  </si>
  <si>
    <t>BASE DE EMBUTIR METÁLICA PROAUTO MOD. H3A-MAG-S</t>
  </si>
  <si>
    <t xml:space="preserve">MNME00251-BASE DE EMBUTIR METALICA PROAUTO MOD. H3A-MAG-S                                                               </t>
  </si>
  <si>
    <t>CARCAÇA METÁLICA SAÍDA SUPERIOR PROAUTO MOD. H3A-MTG-PG11 / H3A-TE-2B-PG11</t>
  </si>
  <si>
    <t xml:space="preserve">MNME00252-CARCACA METALICA SAIDA SUPERIOR PROAUTO MOD. H3A-MTG-PG11 / H3A-TE-2B-PG11                                    </t>
  </si>
  <si>
    <t>INSERTO MACHO PROAUTO MOD. WHE-010-M</t>
  </si>
  <si>
    <t xml:space="preserve">MNME00253-INSERTO MACHO PROAUTO MOD. WHE-010-M                                                                          </t>
  </si>
  <si>
    <t>INSERTO FÊMEA MOD. WHE-010-FS</t>
  </si>
  <si>
    <t xml:space="preserve">MNME00254-INSERTO FEMEA MOD. WHE-010-FS                                                                                 </t>
  </si>
  <si>
    <t>BASE DE SOBREPOR PROAUTO MOD. H10B-SF-SL/SC-PG16 ( H10B-SF-1L/SC-PG16 )</t>
  </si>
  <si>
    <t xml:space="preserve">MNME00255-BASE DE SOBREPOR PROAUTO MOD. H10B-SF-SL/SC-PG16 ( H10B-SF-1L/SC-PG16 )                                       </t>
  </si>
  <si>
    <t>CARCAÇA DE SAÍDA LATERAL PROAUTO MOD. H10B-TS-PG16</t>
  </si>
  <si>
    <t xml:space="preserve">MNME00256-CARCACA DE SAIDA LATERAL PROAUTO MOD. H10B-TS-PG16                                                            </t>
  </si>
  <si>
    <t>INSERTO MACHO PROAUTO MOD. HE-016-M ( WHE-016-M )</t>
  </si>
  <si>
    <t xml:space="preserve">MNME00257-INSERTO MACHO PROAUTO MOD. HE-016-M ( WHE-016-M )                                                             </t>
  </si>
  <si>
    <t>INSERTO FÊMEA PROAUTO MOD. HE-016-F ( WHE-016-F )</t>
  </si>
  <si>
    <t xml:space="preserve">MNME00258-INSERTO FEMEA PROAUTO MOD. HE-016-F ( WHE-016-F )                                                             </t>
  </si>
  <si>
    <t>BASE DE SOBREPOR PROAUTO MOD. H16B-SGRS-PG21</t>
  </si>
  <si>
    <t xml:space="preserve">MNME00259-BASE DE SOBREPOR PROAUTO MOD. H16B-SGRS-PG21                                                                  </t>
  </si>
  <si>
    <t>CARCAÇA DE SAÍDA LATERAL PROAUTO MOD. H16B-SE-4B-PG21</t>
  </si>
  <si>
    <t xml:space="preserve">MNME00260-CARCACA DE SAIDA LATERAL PROAUTO MOD. H16B-SE-4B-PG21                                                         </t>
  </si>
  <si>
    <t>INSERTO MACHO PROAUTO MOD. WHE-024-M</t>
  </si>
  <si>
    <t xml:space="preserve">MNME00261-INSERTO MACHO PROAUTO MOD. WHE-024-M                                                                          </t>
  </si>
  <si>
    <t>INSERTO FÊMEA PROAUTO MOD. WHE-024-F</t>
  </si>
  <si>
    <t xml:space="preserve">MNME00262-INSERTO FEMEA PROAUTO MOD. WHE-024-F                                                                          </t>
  </si>
  <si>
    <t>BASE DE SOBREPOR PROAUTO MOD. H24B-SF-SL/SC-PG21</t>
  </si>
  <si>
    <t xml:space="preserve">MNME00263-BASE DE SOBREPOR PROAUTO MOD. H24B-SF-SL/SC-PG21                                                              </t>
  </si>
  <si>
    <t>CARCAÇA DE SAÍDA LATERAL PROAUTO MOD. H24B-SE-4B-PG21</t>
  </si>
  <si>
    <t xml:space="preserve">MNME00264-CARCACA DE SAIDA LATERAL PROAUTO MOD. H24B-SE-4B-PG21                                                         </t>
  </si>
  <si>
    <t>FONTE CHAVEADA SCHNEIDER 24V / 6,2A MOD. ABL1REM24062</t>
  </si>
  <si>
    <t xml:space="preserve">MNME00265-FONTE CHAVEADA SCHNEIDER 24V / 6,2A MOD. ABL1REM24062                                                         </t>
  </si>
  <si>
    <t>FONTE CHAVEADA 24VCC 20A SIEMENS MOD. 6EP1336-2B10</t>
  </si>
  <si>
    <t xml:space="preserve">MNME00266-FONTE CHAVEADA 24VCC 20A SIEMENS MOD. 6EP1336-2B10                                                            </t>
  </si>
  <si>
    <t>CLP TWIDO SCHNEIDER MOD. TWDLCAA40DRF</t>
  </si>
  <si>
    <t xml:space="preserve">MNME00267-CLP TWIDO SCHNEIDER MOD. TWDLCAA40DRF                                                                         </t>
  </si>
  <si>
    <t>IHM MAGELIS COD. XBTGT2220</t>
  </si>
  <si>
    <t xml:space="preserve">MNME00268-IHM MAGELIS COD. XBTGT2220                                                                                    </t>
  </si>
  <si>
    <t>IHM DELTA MOD. DOP-7S515</t>
  </si>
  <si>
    <t xml:space="preserve">MNME00269-IHM DELTA MOD. DOP-7S515                                                                                      </t>
  </si>
  <si>
    <t>ENCODER HOHNER MOD. 6510-1022-0360</t>
  </si>
  <si>
    <t xml:space="preserve">MNME00270-ENCODER HOHNER MOD. 6510-1022-0360                                                                            </t>
  </si>
  <si>
    <t>ENCODER HOHNER MOD. 53K7-6361-1000-B360-F05M</t>
  </si>
  <si>
    <t xml:space="preserve">MNME00271-ENCODER HOHNER MOD. 53K7-6361-1000-B360-F05M                                                                  </t>
  </si>
  <si>
    <t>ACOPLAMENTO HOHNER MOD. 9401-1010</t>
  </si>
  <si>
    <t xml:space="preserve">MNME00272-ACOPLAMENTO HOHNER MOD. 9401-1010                                                                             </t>
  </si>
  <si>
    <t>SENSOR DE NÍVEL 24VCC BALLUFF-MOD.BCS00LL</t>
  </si>
  <si>
    <t xml:space="preserve">MNME00273-SENSOR DE NIVEL 24VCC BALLUFF-MOD.BCS00LL                                                                     </t>
  </si>
  <si>
    <t>MNME00274</t>
  </si>
  <si>
    <t>CONTADOR COEL MOD. E520/55</t>
  </si>
  <si>
    <t xml:space="preserve">MNME00274-CONTADOR COEL MOD. E520/55                                                                                    </t>
  </si>
  <si>
    <t xml:space="preserve">BASE PARA RELE FINDER MOD. 95.05 </t>
  </si>
  <si>
    <t xml:space="preserve">MNME00275-BASE PARA RELE FINDER MOD. 95.05                                                                              </t>
  </si>
  <si>
    <t>FILTRO PARA RELE FINDER MOD. 99.80.0.230.98</t>
  </si>
  <si>
    <t xml:space="preserve">MNME00276-FILTRO PARA RELE FINDER MOD. 99.80.0.230.98                                                                   </t>
  </si>
  <si>
    <t>RELE FINDER COM 2 CONTATOS REVERSIVEIS BOBINA 220VCA MOD. 4052</t>
  </si>
  <si>
    <t xml:space="preserve">MNME00277-RELE FINDER COM 2 CONTATOS REVERSIVEIS BOBINA 220VCA MOD. 4052                                                </t>
  </si>
  <si>
    <t>FILTRO PARA RELE FINDER MOD. FILTRO MOD. 99.02.9.024.99</t>
  </si>
  <si>
    <t xml:space="preserve">MNME00278-FILTRO PARA RELE FINDER MOD. FILTRO MOD. 99.02.9.024.99                                                       </t>
  </si>
  <si>
    <t>MNME00279</t>
  </si>
  <si>
    <t>RELE FINDER COM 2 CONTATOS REVERSIVEIS 8A 24VCC MOD. 4052S / 405270240000</t>
  </si>
  <si>
    <t xml:space="preserve">MNME00279-RELE FINDER COM 2 CONTATOS REVERSIVEIS 8A 24VCC MOD. 4052S                                                    </t>
  </si>
  <si>
    <t>BASE PARA RELE FINDER MOD. 93.61.7.024</t>
  </si>
  <si>
    <t xml:space="preserve">MNME00280-BASE PARA RELE FINDER MOD. 93.61.7.024                                                                        </t>
  </si>
  <si>
    <t>RELE DE ESTADO SÓLIDO FINDER MOD. 3481.7.024.9024</t>
  </si>
  <si>
    <t xml:space="preserve">MNME00281-RELE DE ESTADO SOLIDO FINDER MOD. 3481.7.024.9024                                                             </t>
  </si>
  <si>
    <t>CONTATO REVERSIVEL 8A BOBINA 24VCC MOD. 34.51.7.024.0010</t>
  </si>
  <si>
    <t xml:space="preserve">MNME00282-CONTATO REVERSIVEL 8A BOBINA 24VCC MOD. 34.51.7.024.0010                                                      </t>
  </si>
  <si>
    <t>RELE OPTOACLOPADOR MURR 1NA 6A MOD. 52519</t>
  </si>
  <si>
    <t xml:space="preserve">MNME00283-RELE OPTOACLOPADOR MURR 1NA 6A MOD. 52519                                                                     </t>
  </si>
  <si>
    <t>RELE DE SEGURANÇA WEG MOD. CP-D COD. 12381113</t>
  </si>
  <si>
    <t xml:space="preserve">MNME00284-RELE DE SEGURANCA WEG MOD. CP-D COD. 12381113                                                                 </t>
  </si>
  <si>
    <t>RELE CORTINA DE LUZ CPLS-D301-WEG</t>
  </si>
  <si>
    <t xml:space="preserve">MNME00285-RELE CORTINA DE LUZ CPLS-D301-WEG                                                                             </t>
  </si>
  <si>
    <t>RELE DE SIMULTANEIDADE WEG MOD. CSD201 COD. 12424659</t>
  </si>
  <si>
    <t xml:space="preserve">MNME00286-RELE DE SIMULTANEIDADE WEG MOD. CSD201 COD. 12424659                                                          </t>
  </si>
  <si>
    <t>RELE AUXILIAR WEG MOD. PSSR-D42-E COD. 12381181</t>
  </si>
  <si>
    <t xml:space="preserve">MNME00287-RELE AUXILIAR WEG MOD. PSSR-D42-E COD. 12381181                                                               </t>
  </si>
  <si>
    <t>SENSOR MAGNÉTICO  SMC D-C731L</t>
  </si>
  <si>
    <t xml:space="preserve">MNME00288-SENSOR MAGNETICO SMC D-C731L                                                                                  </t>
  </si>
  <si>
    <t>FIBRA ÓTICA M3 KEYENCE MOD. FU-35FA</t>
  </si>
  <si>
    <t xml:space="preserve">MNME00289-FIBRA OTICA M3 KEYENCE MOD. FU-35FA                                                                           </t>
  </si>
  <si>
    <t>AMPLIFICADOR PARA FIBRA ÓTICA KEYENCE MOD. FS-N12CP</t>
  </si>
  <si>
    <t xml:space="preserve">MNME00290-AMPLIFICADOR PARA FIBRA OTICA KEYENCE MOD. FS-N12CP                                                           </t>
  </si>
  <si>
    <t>AMPLIFICADOR PARA FIBRA ÓTICA KEYENCE MOD. FS-N11CP</t>
  </si>
  <si>
    <t xml:space="preserve">MNME00291-AMPLIFICADOR PARA FIBRA OTICA KEYENCE MOD. FS-N11CP                                                           </t>
  </si>
  <si>
    <t>PONTE RETIFICADORA 50A 1000V</t>
  </si>
  <si>
    <t xml:space="preserve">MNME00292-PONTE RETIFICADORA 50A 1000V                                                                                  </t>
  </si>
  <si>
    <t>CONTATOR SCHNEIDER MOD. LC1D18M7 - 220 V</t>
  </si>
  <si>
    <t xml:space="preserve">MNME00293-CONTATOR SCHNEIDER MOD. LC1D18M7 - 220 V                                                                      </t>
  </si>
  <si>
    <t>CONTATOR TRIFÁSICO WEG BOBINA 220V MOD. CWB9-1130D23</t>
  </si>
  <si>
    <t xml:space="preserve">MNME00294-CONTATOR TRIFASICO WEG BOBINA 220V MOD. CWB9-1130D23                                                          </t>
  </si>
  <si>
    <t>SENSOR DE PROXIMIDADE FESTO COD. SME-10-KL-LED-24</t>
  </si>
  <si>
    <t xml:space="preserve">MNME00295-SENSOR DE PROXIMIDADE FESTO COD. SME-10-KL-LED-24                                                             </t>
  </si>
  <si>
    <t>CONTATOR TRIPOLAR 65A SCHNEIDER BOBINA 220V MOD. LC1D65AM7</t>
  </si>
  <si>
    <t xml:space="preserve">MNME00296-CONTATOR TRIPOLAR 65A SCHNEIDER BOBINA 220V MOD. LC1D65AM7                                                    </t>
  </si>
  <si>
    <t xml:space="preserve">BLOCO DE CONTATO FRONTAL SIEMENS 2NA+NF MOD. 3RH2911-1GA22 </t>
  </si>
  <si>
    <t xml:space="preserve">MNME00297-BLOCO DE CONTATO FRONTAL SIEMENS 2NA+NF MOD. 3RH2911-1GA22                                                    </t>
  </si>
  <si>
    <t>BLOCO DE CONTATO FRONTAL SIEMENS 4NA MOD. 3RH2911-1FA40</t>
  </si>
  <si>
    <t xml:space="preserve">MNME00298-BLOCO DE CONTATO FRONTAL SIEMENS 4NA MOD. 3RH2911-1FA40                                                       </t>
  </si>
  <si>
    <t>BLOCO DE CONTATO FRONTAL SIEMENS 4NF MOD. 3RH2911-1GA04</t>
  </si>
  <si>
    <t xml:space="preserve">MNME00299-BLOCO DE CONTATO FRONTAL SIEMENS 4NF MOD. 3RH2911-1GA04                                                       </t>
  </si>
  <si>
    <t>CONTATOR AUXILIAR COM INTERTRAVAMENTO MECÂNICO SIEMENS MOD. 3RH2422-1AF00</t>
  </si>
  <si>
    <t xml:space="preserve">MNME00300-CONTATOR AUXILIAR COM INTERTRAVAMENTO MECANICO SIEMENS MOD. 3RH2422-1AF00                                     </t>
  </si>
  <si>
    <t>CONTATOR AUXILIAR SIEMENS 2NA+2NF BOBINA 110V MOD. 3RH2122-1AF00</t>
  </si>
  <si>
    <t xml:space="preserve">MNME00301-CONTATOR AUXILIAR SIEMENS 2NA+2NF BOBINA 110V MOD. 3RH2122-1AF00                                              </t>
  </si>
  <si>
    <t>PRESSOSTATO DIGITAL FESTO MOD. SDE5-D10-FP-Q6-P-K</t>
  </si>
  <si>
    <t xml:space="preserve">MNME00302-PRESSOSTATO DIGITAL FESTO MOD. SDE5-D10-FP-Q6-P-K                                                             </t>
  </si>
  <si>
    <t>INTERRUPTOR DE RESSALTO BALLUFF MOD. BSE 44.0-RK COD. BSE0008</t>
  </si>
  <si>
    <t xml:space="preserve">MNME00304-INTERRUPTOR DE RESSALTO BALLUFF MOD. BSE 44.0-RK COD. BSE0008                                                 </t>
  </si>
  <si>
    <t>VÁLVULA SOLENÓIDE VMECA MOD. MS18M-3-2</t>
  </si>
  <si>
    <t xml:space="preserve">MNME00305-VALVULA SOLENOIDE VMECA MOD. MS18M-3-2                                                                        </t>
  </si>
  <si>
    <t>VÁLVULA SOLENÓIDE VMECA MOD. MS14M-3-2</t>
  </si>
  <si>
    <t xml:space="preserve">MNME00306-VALVULA SOLENOIDE VMECA MOD. MS14M-3-2                                                                        </t>
  </si>
  <si>
    <t>SENSOR MAGNÉTICO DE SEGURANÇA WEG MOD. SSM5-30R3P2AL</t>
  </si>
  <si>
    <t xml:space="preserve">MNME00307-SENSOR MAGNETICO DE SEGURANCA WEG MOD. SSM5-30R3P2AL                                                          </t>
  </si>
  <si>
    <t>ATUADOR MAGNÉTICO WEG MOD. ASSM530RP</t>
  </si>
  <si>
    <t xml:space="preserve">MNME00308-ATUADOR MAGNETICO WEG MOD. ASSM530RP                                                                          </t>
  </si>
  <si>
    <t>CILINDRO PNEUMÁTICO FESTO ADVU-25-50-P-A</t>
  </si>
  <si>
    <t xml:space="preserve">MNME00309-CILINDRO PNEUMATICO FESTO ADVU-25-50-P-A                                                                      </t>
  </si>
  <si>
    <t>REGULADOR DE PRESSÃO FESTO MOD.MS4-LR-1/8-D5-AS</t>
  </si>
  <si>
    <t xml:space="preserve">MNME00310-REGULADOR DE PRESSAO FESTO MOD.MS4-LR-1/8-D5-AS                                                               </t>
  </si>
  <si>
    <t>SUPORTE PARA CORTINA DE LUZ KEYENCE MOD. GL-RB01</t>
  </si>
  <si>
    <t xml:space="preserve">MNME00313-SUPORTE PARA CORTINA DE LUZ KEYENCE MOD. GL-RB01                                                              </t>
  </si>
  <si>
    <t>CABO PARA CORTINA DE LUZ KEYENCE  MOD. GL-RP5P</t>
  </si>
  <si>
    <t xml:space="preserve">MNME00314-CABO PARA CORTINA DE LUZ KEYENCE MOD. GL-RP5P                                                                 </t>
  </si>
  <si>
    <t>K.E.B 6.5 - SENSOR DE LONGO ALCANCE BANNER MOD.QS30FF200Q</t>
  </si>
  <si>
    <t xml:space="preserve">MNME00315-K.E.B 6.5 - SENSOR DE LONGO ALCANCE BANNER MOD.QS30FF200Q                                                     </t>
  </si>
  <si>
    <t xml:space="preserve">JOGO DE BATERIA DA SMB PARA ROBO ABB IRS4 7,2V 4A LITHIUM </t>
  </si>
  <si>
    <t xml:space="preserve">MNME00317-JOGO DE BATERIA DA SMB PARA ROBO ABB IRS4 7,2V 4A LITHIUM                                                     </t>
  </si>
  <si>
    <t>CABO DA SMB PARA ROBÔ ABB IRS4 - 8MTS</t>
  </si>
  <si>
    <t xml:space="preserve">MNME00319-CABO DA SMB PARA ROBO ABB IRS4 - 8MTS                                                                         </t>
  </si>
  <si>
    <t>SENSOR INDUTIVO 5MM, FABR. CONTRINEX, COD. DW-AD-623-M5</t>
  </si>
  <si>
    <t xml:space="preserve">MNME00320-SENSOR INDUTIVO 5MM, FABR. CONTRINEX, COD. DW-AD-623-M5                                                       </t>
  </si>
  <si>
    <t>SENSOR DE SEGURANÇA ABB MOD. 2TLA020051R5700</t>
  </si>
  <si>
    <t xml:space="preserve">MNME00321-SENSOR DE SEGURANCA ABB MOD. 2TLA020051R5700                                                                  </t>
  </si>
  <si>
    <t>CORTINA DE LUZ 320MM KEYENCE MOD. GL-R31F</t>
  </si>
  <si>
    <t xml:space="preserve">MNME00322-CORTINA DE LUZ 320MM KEYENCE MOD. GL-R31F                                                                     </t>
  </si>
  <si>
    <t>CORTINA DE LUZ 560MM KEYENCE MOD. GL-R55F</t>
  </si>
  <si>
    <t xml:space="preserve">MNME00323-CORTINA DE LUZ 560MM KEYENCE MOD. GL-R55F                                                                     </t>
  </si>
  <si>
    <t>CORTINA DE LUZ 720MM KEYENCE MOD. GL-R71F</t>
  </si>
  <si>
    <t xml:space="preserve">MNME00324-CORTINA DE LUZ 720MM KEYENCE MOD. GL-R71F                                                                     </t>
  </si>
  <si>
    <t>RESISTÊNCIA TUBULAR INOX 12KW 440V 3 ELEMENTOS 630MM FLANGE 2 BSP</t>
  </si>
  <si>
    <t xml:space="preserve">MNME00325-RESISTENCIA TUBULAR INOX 12KW 440V 3 ELEMENTOS 630MM FLANGE 2 BSP                                             </t>
  </si>
  <si>
    <t xml:space="preserve">RESISTENCIA TUBULAR 2000W 254V COM NIPLE 5/8 X 15MM </t>
  </si>
  <si>
    <t xml:space="preserve">MNME00326-RESISTENCIA TUBULAR 2000W 254V COM NIPLE 5/8 X 15MM                                                           </t>
  </si>
  <si>
    <t>RESISTENCIA TUBULAR INOX 9KW 220V TRIFASICA 3 ELEMENTOS 400MM FLANGE 2" BSP</t>
  </si>
  <si>
    <t xml:space="preserve">MNME00327-RESISTENCIA TUBULAR INOX 9KW 220V TRIFASICA 3 ELEMENTOS 400MM FLANGE 2POL BSP                                 </t>
  </si>
  <si>
    <t>TERMINAL OLHAL M5 VERMELHO</t>
  </si>
  <si>
    <t xml:space="preserve">MNME00328-TERMINAL OLHAL M5 VERMELHO                                                                                    </t>
  </si>
  <si>
    <t>TERMINAL OLHAL M5 AZUL</t>
  </si>
  <si>
    <t xml:space="preserve">MNME00329-TERMINAL OLHAL M5 AZUL 2,5MM                                                                                  </t>
  </si>
  <si>
    <t>TERMINAL OLHAL M6 AMARELO</t>
  </si>
  <si>
    <t xml:space="preserve">MNME00330-TERMINAL OLHAL M6 AMARELO                                                                                     </t>
  </si>
  <si>
    <t>TERMINAL FORQUILHA M5 VERMELHO</t>
  </si>
  <si>
    <t xml:space="preserve">MNME00331-TERMINAL FORQUILHA M5 VERMELHO                                                                                </t>
  </si>
  <si>
    <t>TERMINAL FORQUILHA M5 AZUL</t>
  </si>
  <si>
    <t xml:space="preserve">MNME00332-TERMINAL FORQUILHA M5 AZUL                                                                                    </t>
  </si>
  <si>
    <t>TERMINAL FORQUILHA M6 AMARELO</t>
  </si>
  <si>
    <t xml:space="preserve">MNME00333-TERMINAL FORQUILHA M6 AMARELO                                                                                 </t>
  </si>
  <si>
    <t>TERMINAL TUBULAR ILHOS 1MM</t>
  </si>
  <si>
    <t xml:space="preserve">MNME00334-TERMINAL TUBULAR ILHOS 1MM                                                                                    </t>
  </si>
  <si>
    <t>TERMINAL TUBULAR ILHOS 1,5MM</t>
  </si>
  <si>
    <t xml:space="preserve">MNME00335-TERMINAL TUBULAR ILHOS 1,5MM                                                                                  </t>
  </si>
  <si>
    <t>TERMINAL TUBULAR ILHOS 2,5MM</t>
  </si>
  <si>
    <t xml:space="preserve">MNME00336-TERMINAL TUBULAR ILHOS 2,5MM                                                                                  </t>
  </si>
  <si>
    <t>TERMINAL TUBULAR ILHOS 4MM</t>
  </si>
  <si>
    <t xml:space="preserve">MNME00337-TERMINAL TUBULAR ILHOS 4MM                                                                                    </t>
  </si>
  <si>
    <t>TERMINAL TUBULAR ILHOS 6MM</t>
  </si>
  <si>
    <t xml:space="preserve">MNME00338-TERMINAL TUBULAR ILHOS 6MM                                                                                    </t>
  </si>
  <si>
    <t>TAMPÃO PLASTICO 22MM PRETO</t>
  </si>
  <si>
    <t xml:space="preserve">MNME00339-TAMPAO PLASTICO 22MM PRETO                                                                                    </t>
  </si>
  <si>
    <t>PRENSA CABO PG29</t>
  </si>
  <si>
    <t xml:space="preserve">MNME00340-PRENSA CABO PG29                                                                                              </t>
  </si>
  <si>
    <t>PRENSA CABO PG21</t>
  </si>
  <si>
    <t xml:space="preserve">MNME00341-PRENSA CABO PG21                                                                                              </t>
  </si>
  <si>
    <t>MNME00342</t>
  </si>
  <si>
    <t>PRENSA CABO PG16</t>
  </si>
  <si>
    <t xml:space="preserve">MNME00342-PRENSA CABO PG16                                                                                              </t>
  </si>
  <si>
    <t>PRENSA CABO PG13,5</t>
  </si>
  <si>
    <t xml:space="preserve">MNME00343-PRENSA CABO PG13,5                                                                                            </t>
  </si>
  <si>
    <t>PRENSA CABO PG11</t>
  </si>
  <si>
    <t xml:space="preserve">MNME00344-PRENSA CABO PG11                                                                                              </t>
  </si>
  <si>
    <t>PRENSA CABO PG9</t>
  </si>
  <si>
    <t xml:space="preserve">MNME00345-PRENSA CABO PG9                                                                                               </t>
  </si>
  <si>
    <t>PRENSA CABO BSP 1</t>
  </si>
  <si>
    <t xml:space="preserve">MNME00346-PRENSA CABO BSP 1                                                                                             </t>
  </si>
  <si>
    <t>PRENSA CABO BSP 3/4</t>
  </si>
  <si>
    <t xml:space="preserve">MNME00347-PRENSA CABO BSP 3/4                                                                                           </t>
  </si>
  <si>
    <t>PRENSA CABO BSP 1/2</t>
  </si>
  <si>
    <t xml:space="preserve">MNME00348-PRENSA CABO BSP 1/2                                                                                           </t>
  </si>
  <si>
    <t>PRENSA CABO BSP 3/8</t>
  </si>
  <si>
    <t xml:space="preserve">MNME00349-PRENSA CABO BSP 3/8                                                                                           </t>
  </si>
  <si>
    <t>FIM DE CURSO SCHNEIDER MOD. ZCT21G11</t>
  </si>
  <si>
    <t xml:space="preserve">MNME00350-FIM DE CURSO SCHNEIDER MOD. ZCT21G11                                                                          </t>
  </si>
  <si>
    <t>FIM DE CURSO SCHNEIDER MOD. ZCKJ1</t>
  </si>
  <si>
    <t xml:space="preserve">MNME00351-FIM DE CURSO SCHNEIDER MOD. ZCKJ1                                                                             </t>
  </si>
  <si>
    <t>CABEÇOTE PARA FIM DE CURSO SCHNEIDER MOD. ZCKD21</t>
  </si>
  <si>
    <t xml:space="preserve">MNME00352-CABECOTE PARA FIM DE CURSO SCHNEIDER MOD. ZCKD21                                                              </t>
  </si>
  <si>
    <t>CABEÇOTE PARA FIM DE CURSO SCHNEIDER MOD. ZCKE67</t>
  </si>
  <si>
    <t xml:space="preserve">MNME00353-CABECOTE PARA FIM DE CURSO SCHNEIDER MOD. ZCKE67                                                              </t>
  </si>
  <si>
    <t>CAPACITOR 1,0UF 630V</t>
  </si>
  <si>
    <t xml:space="preserve">MNME00354-CAPACITOR 1,0UF 630V                                                                                          </t>
  </si>
  <si>
    <t>MÓDULO ADAM MOD. ADAM-6050-D</t>
  </si>
  <si>
    <t xml:space="preserve">MNME00355-MODULO ADAM MOD. ADAM-6050-D                                                                                  </t>
  </si>
  <si>
    <t>BOTOEIRA METÁLICA 1 FURO 22MM SCHNEIDER  MOD. XAPG1501</t>
  </si>
  <si>
    <t xml:space="preserve">MNME00356-BOTOEIRA METALICA 1 FURO 22MM SCHNEIDER MOD. XAPG1501                                                         </t>
  </si>
  <si>
    <t>FONTE PRO ECO 120W 24V 5A WEIDMULLER</t>
  </si>
  <si>
    <t xml:space="preserve">MNME00357-FONTE PRO ECO 120W 24V 5A WEIDMULLER                                                                          </t>
  </si>
  <si>
    <t>PLUG FÊMEA PRETO 2PT+10A</t>
  </si>
  <si>
    <t xml:space="preserve">MNME00360-PLUG FEMEA PRETO 2PT+10A                                                                                      </t>
  </si>
  <si>
    <t>PLUG MACHO PRETO 2P+T 10A</t>
  </si>
  <si>
    <t xml:space="preserve">MNME00361-PLUG MACHO PRETO 2P+T 10A                                                                                     </t>
  </si>
  <si>
    <t>SOQUETE PARA LÂMPADA FLUORESCENTE TUBULAR TIPO RABICHO</t>
  </si>
  <si>
    <t xml:space="preserve">MNME00362-SOQUETE PARA LAMPADA FLUORESCENTE TUBULAR TIPO RABICHO                                                        </t>
  </si>
  <si>
    <t>CABO PUR COM CONECTOR M12 90° MURR MOD. 700012341-2240-500</t>
  </si>
  <si>
    <t xml:space="preserve">MNME00363-CABO PUR COM CONECTOR M12 90° MURR MOD. 700012341-2240-500                                                    </t>
  </si>
  <si>
    <t>FITA ELÉTRICA DE ALTA FUSÃO 3M SCOTCH 23</t>
  </si>
  <si>
    <t xml:space="preserve">MNME00364-FITA ELETRICA DE ALTA FUSAO 3M SCOTCH 23                                                                      </t>
  </si>
  <si>
    <t>POTENCIÔMETRO 10K MULTIVOLTAS</t>
  </si>
  <si>
    <t xml:space="preserve">MNME00365-POTENCIOMETRO 10K MULTIVOLTAS                                                                                 </t>
  </si>
  <si>
    <t>KNOB PARA POTENCIÔMETRO "MULTIVOLTAS"</t>
  </si>
  <si>
    <t xml:space="preserve">MNME00366-KNOB PARA POTENCIOMETRO POLMULTIVOLTASPOL                                                                     </t>
  </si>
  <si>
    <t>TECLADO UNITRONICS VISION 120</t>
  </si>
  <si>
    <t xml:space="preserve">MNME00367-TECLADO UNITRONICS VISION 120                                                                                 </t>
  </si>
  <si>
    <t>CARTÃO DE SAÍDA PILZ MOD. PN0Z-M04P</t>
  </si>
  <si>
    <t xml:space="preserve">MNME00369-CARTAO DE SAIDA PILZ MOD. PN0Z-M04P                                                                           </t>
  </si>
  <si>
    <t>ABRAÇADEIRA T18L HELLERMANN NATURAL 200 X 2.5MM</t>
  </si>
  <si>
    <t xml:space="preserve">MNME00370-ABRACADEIRA T18L HELLERMANN NATURAL 200 X 2.5MM                                                               </t>
  </si>
  <si>
    <t>MNME00371</t>
  </si>
  <si>
    <t>ABRAÇADEIRA T30L HELLERMANN NATURAL 190 X 3,60MM</t>
  </si>
  <si>
    <t xml:space="preserve">MNME00371-ABRACADEIRA T30L HELLERMANN NATURAL 190 X 3,60MM                                                              </t>
  </si>
  <si>
    <t>ABRAÇADEIRA T120L HELLERMANN NATURAL  760 X 7,60MM</t>
  </si>
  <si>
    <t xml:space="preserve">MNME00372-ABRACADEIRA T120R HELLERMANN NATURAL 760 X 7,60MM                                                             </t>
  </si>
  <si>
    <t>FIXADOR AUTO-ADESIVO NATURAL HELLERMANN MOD. LKCS</t>
  </si>
  <si>
    <t xml:space="preserve">MNME00373-FIXADOR AUTO-ADESIVO NATURAL HELLERMANN MOD. LKCS                                                             </t>
  </si>
  <si>
    <t>FIM DE CURSO SCHNEIDER MOD. ZCP21</t>
  </si>
  <si>
    <t xml:space="preserve">MNME00374-FIM DE CURSO SCHNEIDER MOD. ZCP21                                                                             </t>
  </si>
  <si>
    <t>ROLAMENTO NSK N205W ( NSK / SKF / FAG )</t>
  </si>
  <si>
    <t xml:space="preserve">MNME00375-ROLAMENTO NSK N205W ( NSK / SKF / FAG )                                                                       </t>
  </si>
  <si>
    <t>ROLAMENTO INA LMB12UU ( NSK / SKF / FAG )</t>
  </si>
  <si>
    <t xml:space="preserve">MNME00376-ROLAMENTO INA LMB12UU ( NSK / SKF / FAG )                                                                     </t>
  </si>
  <si>
    <t>ROLAMENTO 6001-ZZ-C3 ( NSK / SKF / FAG )</t>
  </si>
  <si>
    <t xml:space="preserve">MNME00377-ROLAMENTO 6001-ZZ-C3 ( NSK / SKF / FAG )                                                                      </t>
  </si>
  <si>
    <t>ROLAMENTO 6002 DDUC3 NSK ( NSK / SKF / FAG )</t>
  </si>
  <si>
    <t xml:space="preserve">MNME00378-ROLAMENTO 6002 DDUC3 NSK ( NSK / SKF / FAG )                                                                  </t>
  </si>
  <si>
    <t>ROLAMENTO 6003-2RS2C3 ( NSK / SKF / FAG )</t>
  </si>
  <si>
    <t xml:space="preserve">MNME00379-ROLAMENTO 6003-2RS2C3 ( NSK / SKF / FAG )                                                                     </t>
  </si>
  <si>
    <t>ROLAMENTO 6004-ZZ ( NSK / SKF / FAG )</t>
  </si>
  <si>
    <t xml:space="preserve">MNME00380-ROLAMENTO 6004-ZZ ( NSK / SKF / FAG )                                                                         </t>
  </si>
  <si>
    <t>MNME00381</t>
  </si>
  <si>
    <t>ROLAMENTO 6005-ZZ ( NSK / SKF / FAG )</t>
  </si>
  <si>
    <t xml:space="preserve">MNME00381-ROLAMENTO 6005-ZZ ( NSK / SKF / FAG )                                                                         </t>
  </si>
  <si>
    <t>ROLAMENTO 6006-ZZ-C3 ( NSK / SKF / FAG )</t>
  </si>
  <si>
    <t xml:space="preserve">MNME00382-ROLAMENTO 6006-ZZ-C3 ( NSK / SKF / FAG )                                                                      </t>
  </si>
  <si>
    <t>ROLAMENTO 6007-ZZ-C3 ( NSK / SKF / FAG )</t>
  </si>
  <si>
    <t xml:space="preserve">MNME00383-ROLAMENTO 6007-ZZ-C3 ( NSK / SKF / FAG )                                                                      </t>
  </si>
  <si>
    <t>ROLAMENTO 6008-ZR-C3 ( NSK / SKF / FAG )</t>
  </si>
  <si>
    <t xml:space="preserve">MNME00384-ROLAMENTO 6008-ZR-C3 ( NSK / SKF / FAG )                                                                      </t>
  </si>
  <si>
    <t>ROLAMENTO 6009-2RS-C3 ( NSK / SKF / FAG )</t>
  </si>
  <si>
    <t xml:space="preserve">MNME00385-ROLAMENTO 6009-2RS-C3 ( NSK / SKF / FAG )                                                                     </t>
  </si>
  <si>
    <t>MNME00386</t>
  </si>
  <si>
    <t>ROLAMENTO 6200-ZZ-C3 ( NSK / SKF / FAG )</t>
  </si>
  <si>
    <t xml:space="preserve">MNME00386-ROLAMENTO 6200-ZZ-C3 ( NSK / SKF / FAG )                                                                      </t>
  </si>
  <si>
    <t>ROLAMENTO 6201-ZZ ( NSK / SKF / FAG )</t>
  </si>
  <si>
    <t xml:space="preserve">MNME00387-ROLAMENTO 6201-ZZ ( NSK / SKF / FAG )                                                                         </t>
  </si>
  <si>
    <t>ROLAMENTO 6202-ZZ-C3 ( NSK / SKF / FAG )</t>
  </si>
  <si>
    <t xml:space="preserve">MNME00388-ROLAMENTO 6202-ZZ-C3 ( NSK / SKF / FAG )                                                                      </t>
  </si>
  <si>
    <t>ROLAMENTO 6203-ZZ-C3 ( NSK / SKF / FAG )</t>
  </si>
  <si>
    <t xml:space="preserve">MNME00389-ROLAMENTO 6203-ZZ-C3 ( NSK / SKF / FAG )                                                                      </t>
  </si>
  <si>
    <t>ROLAMENTO 6204-ZZ-C3 ( NSK / SKF / FAG )</t>
  </si>
  <si>
    <t xml:space="preserve">MNME00390-ROLAMENTO 6204-ZZ-C3 ( NSK / SKF / FAG )                                                                      </t>
  </si>
  <si>
    <t>ROLAMENTO 6205-ZR-C3 ( NSK / SKF / FAG )</t>
  </si>
  <si>
    <t xml:space="preserve">MNME00391-ROLAMENTO 6205-ZR-C3 ( NSK / SKF / FAG )                                                                      </t>
  </si>
  <si>
    <t>ROLAMENTO 6206-ZZ-C3 ( NSK / SKF / FAG )</t>
  </si>
  <si>
    <t xml:space="preserve">MNME00392-ROLAMENTO 6206-ZZ-C3 ( NSK / SKF / FAG )                                                                      </t>
  </si>
  <si>
    <t>ROLAMENTO 6209-ZZ-C3 ( NSK / SKF / FAG )</t>
  </si>
  <si>
    <t xml:space="preserve">MNME00393-ROLAMENTO 6209-ZZ-C3 ( NSK / SKF / FAG )                                                                      </t>
  </si>
  <si>
    <t>ROLAMENTO 6212-ZZ-C3 ( NSK / SKF / FAG )</t>
  </si>
  <si>
    <t xml:space="preserve">MNME00394-ROLAMENTO 6212-ZZ-C3 ( NSK / SKF / FAG )                                                                      </t>
  </si>
  <si>
    <t>ROLAMENTO 6301-ZZ-HLM ( NSK / SKF / FAG )</t>
  </si>
  <si>
    <t xml:space="preserve">MNME00395-ROLAMENTO 6301-ZZ-HLM ( NSK / SKF / FAG )                                                                     </t>
  </si>
  <si>
    <t>MNME00396</t>
  </si>
  <si>
    <t>SINALEIRO BRANCO SCHNEIDER MOD. ZB4BV01 ( NSK / SKF / FAG )</t>
  </si>
  <si>
    <t xml:space="preserve">MNME00396-SINALEIRO BRANCO SCHNEIDER MOD. ZB4BV01 ( NSK / SKF / FAG )                                                   </t>
  </si>
  <si>
    <t>ROLAMENTO NSK 6912ZZ ( NSK / SKF / FAG )</t>
  </si>
  <si>
    <t xml:space="preserve">MNME00397-ROLAMENTO NSK 6912ZZ ( NSK / SKF / FAG )                                                                      </t>
  </si>
  <si>
    <t>ROLAMENTO 7205-B-JP ( NSK / SKF / FAG )</t>
  </si>
  <si>
    <t xml:space="preserve">MNME00398-ROLAMENTO 7205-B-JP ( NSK / SKF / FAG )                                                                       </t>
  </si>
  <si>
    <t>ROLAMENTO H-E 30204J ( NSK / SKF / FAG )</t>
  </si>
  <si>
    <t xml:space="preserve">MNME00399-ROLAMENTO H-E 30204J ( NSK / SKF / FAG )                                                                      </t>
  </si>
  <si>
    <t>ROLAMENTO H-E 30205J ( NSK / SKF / FAG )</t>
  </si>
  <si>
    <t xml:space="preserve">MNME00400-ROLAMENTO H-E 30205J ( NSK / SKF / FAG )                                                                      </t>
  </si>
  <si>
    <t>ROLAMENTO DE ROLETE 4T-30208 ( NSK / SKF / FAG )</t>
  </si>
  <si>
    <t xml:space="preserve">MNME00401-ROLAMENTO DE ROLETE 4T-30208 ( NSK / SKF / FAG )                                                              </t>
  </si>
  <si>
    <t>ROLAMENTO 32011X ( NSK / SKF / FAG )</t>
  </si>
  <si>
    <t xml:space="preserve">MNME00402-ROLAMENTO 32011X ( NSK / SKF / FAG )                                                                          </t>
  </si>
  <si>
    <t>ROLAMENTO 51109 ( NSK / SKF / FAG )</t>
  </si>
  <si>
    <t xml:space="preserve">MNME00403-ROLAMENTO 51109 ( NSK / SKF / FAG )                                                                           </t>
  </si>
  <si>
    <t>ROLAMENTO 51207 ( NSK / SKF / FAG )</t>
  </si>
  <si>
    <t xml:space="preserve">MNME00404-ROLAMENTO 51207 ( NSK / SKF / FAG )                                                                           </t>
  </si>
  <si>
    <t>ROLAMENTO 61906-2RS ( NSK / SKF / FAG )</t>
  </si>
  <si>
    <t xml:space="preserve">MNME00405-ROLAMENTO 61906-2RS ( NSK / SKF / FAG )                                                                       </t>
  </si>
  <si>
    <t>ROLAMENTO 62208 ( NSK / SKF / FAG )</t>
  </si>
  <si>
    <t xml:space="preserve">MNME00406-ROLAMENTO 62208 ( NSK / SKF / FAG )                                                                           </t>
  </si>
  <si>
    <t>ROLAMENTO DE AGULHA KRV35 PP CF16 VWU IKO ( NSK / SKF / FAG )</t>
  </si>
  <si>
    <t xml:space="preserve">MNME00407-ROLAMENTO DE AGULHA KRV35 PP CF16 VWU IKO ( NSK / SKF / FAG )                                                 </t>
  </si>
  <si>
    <t>ROLAMENTO 6305 HLH-C3 ( NSK / SKF / FAG )</t>
  </si>
  <si>
    <t xml:space="preserve">MNME00408-ROLAMENTO 6305 HLH-C3 ( NSK / SKF / FAG )                                                                     </t>
  </si>
  <si>
    <t>ROLAMENTO NU205-E-XL TVP2 ( NSK / SKF / FAG )</t>
  </si>
  <si>
    <t xml:space="preserve">MNME00410-ROLAMENTO NU205-E-XL TVP2 ( NSK / SKF / FAG )                                                                 </t>
  </si>
  <si>
    <t>ROLAMENTO 6312 HLH - C3 ( NSK / SKF / FAG )</t>
  </si>
  <si>
    <t xml:space="preserve">MNME00411-ROLAMENTO AXIAL 51305 ( NSK / SKF / FAG )                                                                     </t>
  </si>
  <si>
    <t>ROLAMENTO AXIAL 51305 ( NSK / SKF / FAG )</t>
  </si>
  <si>
    <t xml:space="preserve">MNME00412-ROLAMENTO AXIAL 51305 ( NSK / SKF / FAG )                                                                     </t>
  </si>
  <si>
    <t>ROLAMENTO 3208-BD-2Z ( NSK / SKF / FAG )</t>
  </si>
  <si>
    <t xml:space="preserve">MNME00413-ROLAMENTO 3208-BD-2Z ( NSK / SKF / FAG )                                                                      </t>
  </si>
  <si>
    <t>ROLAMENTO IKO LM25UU ( NSK / SKF / FAG )</t>
  </si>
  <si>
    <t xml:space="preserve">MNME00414-ROLAMENTO IKO LM25UU ( NSK / SKF / FAG )                                                                      </t>
  </si>
  <si>
    <t>ROLAMENTO GBR MOD. UC 204 ( NSK / SKF / FAG )</t>
  </si>
  <si>
    <t xml:space="preserve">MNME00415-ROLAMENTO GBR MOD. UC 204 ( NSK / SKF / FAG )                                                                 </t>
  </si>
  <si>
    <t>MNME00416</t>
  </si>
  <si>
    <t>MANCAL GBR MOD. FL204 ( NSK / SKF / FAG )</t>
  </si>
  <si>
    <t xml:space="preserve">MNME00416-MANCAL GBR MOD. FL204 ( NSK / SKF / FAG )                                                                     </t>
  </si>
  <si>
    <t>ROLAMENTO GBR MOD. UC 205 ( NSK / SKF / FAG )</t>
  </si>
  <si>
    <t xml:space="preserve">MNME00417-ROLAMENTO GBR MOD. UC 205 ( NSK / SKF / FAG )                                                                 </t>
  </si>
  <si>
    <t>MANCAL GBR MOD. FL205</t>
  </si>
  <si>
    <t xml:space="preserve">MNME00418-MANCAL GBR MOD. FL205                                                                                         </t>
  </si>
  <si>
    <t>MANÔMETRO VERTICAL HIDRÁULICO 1/4 1500 PSI/100KGF/CM²</t>
  </si>
  <si>
    <t xml:space="preserve">MNME00419-MANOMETRO VERTICAL HIDRAULICO 1/4 1500 PSI/100KGF/CM²                                                         </t>
  </si>
  <si>
    <t>MANÔMETRO HORIZONTAL HIDRÁULICO 1/4 1500 PSI/100KGF/CM²</t>
  </si>
  <si>
    <t xml:space="preserve">MNME00420-MANOMETRO HORIZONTAL HIDRAULICO 1/4 1500 PSI/100KGF/CM²                                                       </t>
  </si>
  <si>
    <t>MANÔMETRO HORIZONTAL HIDRÁULICO  1/4 200PSI/14KGF/CM²</t>
  </si>
  <si>
    <t xml:space="preserve">MNME00421-MANOMETRO HORIZONTAL HIDRAULICO 1/4 200PSI/14KGF/CM²                                                          </t>
  </si>
  <si>
    <t>MANÔMETRO FESTO MOD. FMA-40-16-1/4-EM</t>
  </si>
  <si>
    <t xml:space="preserve">MNME00422-MANOMETRO FESTO MOD. FMA-40-16-1/4-EM                                                                         </t>
  </si>
  <si>
    <t>MANÔMETRO HORIZONTAL PNEUMÁTICO 1/4 DE 16 BAR/220PSI</t>
  </si>
  <si>
    <t xml:space="preserve">MNME00423-MANOMETRO HORIZONTAL PNEUMATICO 1/4 DE 16 BAR/220PSI                                                          </t>
  </si>
  <si>
    <t>MANÔMETRO HORIZONTAL PNEUMÁTICO 1/8 DE 10KG/CM²/150PSI</t>
  </si>
  <si>
    <t xml:space="preserve">MNME00424-MANOMETRO HORIZONTAL PNEUMATICO 1/8 DE 10KG/CM²/150PSI                                                        </t>
  </si>
  <si>
    <t>FILTRO DE ÓLEO HYDROLINE MOD. 003-SC3-010</t>
  </si>
  <si>
    <t xml:space="preserve">MNME00425-FILTRO DE OLEO HYDROLINE MOD. 003-SC3-010                                                                     </t>
  </si>
  <si>
    <t>GAXETA 80X60X10 DE POLIURETANO</t>
  </si>
  <si>
    <t xml:space="preserve">MNME00426-GAXETA 80X60X10 DE POLIURETANO                                                                                </t>
  </si>
  <si>
    <t>GAXETA DE VEDAÇÃO SD32X42X4-A</t>
  </si>
  <si>
    <t xml:space="preserve">MNME00427-GAXETA DE VEDACAO SD32X42X4-A                                                                                 </t>
  </si>
  <si>
    <t xml:space="preserve">PONTEIRA DE LATÃO DAS BOMBAS DE ÁGUA </t>
  </si>
  <si>
    <t xml:space="preserve">MNME00428-PONTEIRA DE LATAO DAS BOMBAS DE AGUA                                                                          </t>
  </si>
  <si>
    <t>ABRAÇADEIRA P/ MANGUEIRA 1/2</t>
  </si>
  <si>
    <t xml:space="preserve">MNME00429-ABRACADEIRA P/ MANGUEIRA 1/2                                                                                  </t>
  </si>
  <si>
    <t>ABRAÇADEIRA P/ MANGUEIRA 3/8</t>
  </si>
  <si>
    <t xml:space="preserve">MNME00430-ABRACADEIRA P/ MANGUEIRA 3/8                                                                                  </t>
  </si>
  <si>
    <t>KIT DE REPARO P6010 PIAB COD. 112495</t>
  </si>
  <si>
    <t xml:space="preserve">MNME00433-KIT DE REPARO P6010 PIAB COD. 112495                                                                          </t>
  </si>
  <si>
    <t>SILENCIADOR DE ESCAPE PIAB G1 COD. 0112499</t>
  </si>
  <si>
    <t xml:space="preserve">MNME00434-SILENCIADOR DE ESCAPE PIAB G1 COD. 0112499                                                                    </t>
  </si>
  <si>
    <t>VIBRADOR PNEUMÁTICO NETTER NCB-5</t>
  </si>
  <si>
    <t xml:space="preserve">MNME00435-VIBRADOR PNEUMATICO NETTER NCB-5                                                                              </t>
  </si>
  <si>
    <t>ELEMENTO FILTRANTE SMC MOD. AN10-01</t>
  </si>
  <si>
    <t xml:space="preserve">MNME00436-ELEMENTO FILTRANTE SMC MOD. AN10-01                                                                           </t>
  </si>
  <si>
    <t>ELEMENTO FILTRANTE SMC MOD. AN20-20</t>
  </si>
  <si>
    <t xml:space="preserve">MNME00437-ELEMENTO FILTRANTE SMC MOD. AN20-20                                                                           </t>
  </si>
  <si>
    <t>ELEMENTO FILTRANTE PARA BOMBA DE VÁCUO PIAB COD. 3116674BR</t>
  </si>
  <si>
    <t xml:space="preserve">MNME00438-ELEMENTO FILTRANTE PARA BOMBA DE VACUO PIAB COD. 3116674BR                                                    </t>
  </si>
  <si>
    <t>FILTRO PARA VACUOSTATO VMECA VTFE-502</t>
  </si>
  <si>
    <t xml:space="preserve">MNME00439-FILTRO PARA VACUOSTATO VMECA VTFE-502                                                                         </t>
  </si>
  <si>
    <t>FILTRO PARA VACUOSTATO - 5178760</t>
  </si>
  <si>
    <t xml:space="preserve">MNME00440-FILTRO PARA VACUOSTATO - 5178760                                                                              </t>
  </si>
  <si>
    <t>DISTRIBUIDOR DE AR COD. 0111921</t>
  </si>
  <si>
    <t xml:space="preserve">MNME00441-DISTRIBUIDOR DE AR COD. 0111921                                                                               </t>
  </si>
  <si>
    <t>COMPLEMENTO DO FILTRO FABRICADO NA USTEC</t>
  </si>
  <si>
    <t xml:space="preserve">MNME00442-COMPLEMENTO DO FILTRO FABRICADO NA USTEC                                                                      </t>
  </si>
  <si>
    <t>VÁLVULA 5/2 VIAS RETORNO POR MOLA SMC MOD. SY71205D7-02</t>
  </si>
  <si>
    <t xml:space="preserve">MNME00443-VALVULA 5/2 VIAS RETORNO POR MOLA SMC MOD. SY71205D7-02                                                       </t>
  </si>
  <si>
    <t>VÁLVULAS 5/2 VIAS CENTRO BOBINA 24VCC WERKSCHOTT MOD. SIV433-IP-15</t>
  </si>
  <si>
    <t xml:space="preserve">MNME00444-VALVULAS 5/2 VIAS CENTRO BOBINA 24VCC WERKSCHOTT MOD. SIV433-IP-15                                            </t>
  </si>
  <si>
    <t>MNME00445</t>
  </si>
  <si>
    <t>VÁLVULA SOLENÓIDE 3/2 VIAS RETORNO POR MOLA FLUIR MOD. VSM1432</t>
  </si>
  <si>
    <t xml:space="preserve">MNME00445-VALVULA SOLENOIDE 3/2 VIAS RETORNO POR MOLA FLUIR MOD. VSM1432                                                </t>
  </si>
  <si>
    <t>PRESSOSTATO ELETRO-MECÂNICO SÉRIE 18D IMI NORGREM COD. 0880400000000000</t>
  </si>
  <si>
    <t xml:space="preserve">MNME00446-PRESSOSTATO ELETRO-MECANICO SERIE 18D IMI NORGREM COD. 0880400000000000                                       </t>
  </si>
  <si>
    <t>SELO MECÂNICO TIPO SB MG 1/2</t>
  </si>
  <si>
    <t xml:space="preserve">MNME00447-SELO MECANICO TIPO SB MG 1/2                                                                                  </t>
  </si>
  <si>
    <t>ANEL QUADRIGN PIAB COD. 0200655</t>
  </si>
  <si>
    <t xml:space="preserve">MNME00448-ANEL QUADRIGN PIAB COD. 0200655                                                                               </t>
  </si>
  <si>
    <t>SELO MECÂNICO JHON CRANE TIPO 21 5/8</t>
  </si>
  <si>
    <t xml:space="preserve">MNME00450-SELO MECANICO JHON CRANE TIPO 21 5/8                                                                          </t>
  </si>
  <si>
    <t>SELO MECÂNICO JHON CRANE 3/4</t>
  </si>
  <si>
    <t xml:space="preserve">MNME00451-SELO MECANICO JHON CRANE 3/4                                                                                  </t>
  </si>
  <si>
    <t>SELO MECÂNICO JHON CRANE TIPO 21 1 3/8</t>
  </si>
  <si>
    <t xml:space="preserve">MNME00452-SELO MECANICO JHON CRANE TIPO 21 1 3/8                                                                        </t>
  </si>
  <si>
    <t>SELO MECÂNICO JHON CRANE 1 1/4</t>
  </si>
  <si>
    <t xml:space="preserve">MNME00453-SELO MECANICO JHON CRANE 1 1/4                                                                                </t>
  </si>
  <si>
    <t>EMENDA PARA CORRENTE SIMPLES ASA 40</t>
  </si>
  <si>
    <t xml:space="preserve">MNME00454-EMENDA PARA CORRENTE SIMPLES ASA 40                                                                           </t>
  </si>
  <si>
    <t>EMENDA PARA CORRENTE DUPLA ASA 40</t>
  </si>
  <si>
    <t xml:space="preserve">MNME00455-EMENDA PARA CORRENTE DUPLA ASA 40                                                                             </t>
  </si>
  <si>
    <t>EMENDA PARA CORRENTE SIMPLES ASA 50</t>
  </si>
  <si>
    <t xml:space="preserve">MNME00456-EMENDA PARA CORRENTE SIMPLES ASA 50                                                                           </t>
  </si>
  <si>
    <t>EMENDA PARA CORRENTE DUPLA ASA 50</t>
  </si>
  <si>
    <t xml:space="preserve">MNME00457-EMENDA PARA CORRENTE DUPLA ASA 50                                                                             </t>
  </si>
  <si>
    <t>EMENDA PARA CORRENTE TRIPLA DE ALTA PERFORMANCE TSUBAKI 12B 3/4</t>
  </si>
  <si>
    <t xml:space="preserve">MNME00458-EMENDA PARA CORRENTE TRIPLA DE ALTA PERFORMANCE TSUBAKI 12B 3/4                                               </t>
  </si>
  <si>
    <t>MNME00460</t>
  </si>
  <si>
    <t>CORRENTE DE ALTA PERFORMANCE TSUBAKI TRIPLA 12B 3/4 (1 METRO)</t>
  </si>
  <si>
    <t xml:space="preserve">MNME00460-CORRENTE DE ALTA PERFORMANCE TSUBAKI TRIPLA 12B 3/4 (1 METRO)                                                 </t>
  </si>
  <si>
    <t>CORRENTE SIMPLES ASA 50 (1 METRO)</t>
  </si>
  <si>
    <t xml:space="preserve">MNME00461-CORRENTE SIMPLES ASA 50 (1 METRO)                                                                             </t>
  </si>
  <si>
    <t>CORRENTE DUPLA ASA 50 (1 METRO)</t>
  </si>
  <si>
    <t xml:space="preserve">MNME00462-CORRENTE DUPLA ASA 50 (1 METRO)                                                                               </t>
  </si>
  <si>
    <t>ENGRENAGEM 1.40.18-AT2</t>
  </si>
  <si>
    <t xml:space="preserve">MNME00463-ENGRENAGEM 1.40.18-AT2                                                                                        </t>
  </si>
  <si>
    <t>ENGRENAGEM 1.40.22-AT2</t>
  </si>
  <si>
    <t xml:space="preserve">MNME00464-ENGRENAGEM 1.40.22-AT2                                                                                        </t>
  </si>
  <si>
    <t>CORRENTE SIMPLES ASA 40 (1 METRO)</t>
  </si>
  <si>
    <t xml:space="preserve">MNME00465-CORRENTE SIMPLES ASA 40 (1 METRO)                                                                             </t>
  </si>
  <si>
    <t>CORRENTE DUPLA ASA 40 (1 METRO)</t>
  </si>
  <si>
    <t xml:space="preserve">MNME00466-CORRENTE DUPLA ASA 40 (1 METRO)                                                                               </t>
  </si>
  <si>
    <t>PATINS KRH15-FL</t>
  </si>
  <si>
    <t xml:space="preserve">MNME00467-PATINS KRH15-FL                                                                                               </t>
  </si>
  <si>
    <t>GUIA LINEAR H15</t>
  </si>
  <si>
    <t xml:space="preserve">MNME00468-GUIA LINEAR H15                                                                                               </t>
  </si>
  <si>
    <t>ANEL ELÁSTICO E-12</t>
  </si>
  <si>
    <t xml:space="preserve">MNME00469-ANEL ELASTICO E-12                                                                                            </t>
  </si>
  <si>
    <t>ENGRENAGEM 1.50.17-AT2</t>
  </si>
  <si>
    <t xml:space="preserve">MNME00470-ENGRENAGEM 1.50.17-AT2                                                                                        </t>
  </si>
  <si>
    <t>CONEXAO RETA DE PLASTICO MOD. KQ2H04-00A1 (Ø4)</t>
  </si>
  <si>
    <t xml:space="preserve">MNME00471-CONEXAO RETA DE PLASTICO MOD. KQ2H04-00A1 (Ø4)                                                                </t>
  </si>
  <si>
    <t>CONEXAO RETA DE PLASTICO MOD. KQ2H06-00A1 (Ø6)</t>
  </si>
  <si>
    <t xml:space="preserve">MNME00472-CONEXAO RETA DE PLASTICO MOD. KQ2H06-00A1 (Ø6)                                                                </t>
  </si>
  <si>
    <t>CONEXAO RETA DE PLASTICO MOD. KQ2H08-00A (Ø8)</t>
  </si>
  <si>
    <t xml:space="preserve">MNME00473-CONEXAO RETA DE PLASTICO MOD. KQ2H08-00A (Ø8)                                                                 </t>
  </si>
  <si>
    <t>CONEXAO RETA DE PLASTICO MOD. KQ2H10-00A (Ø10)</t>
  </si>
  <si>
    <t xml:space="preserve">MNME00474-CONEXAO RETA DE PLASTICO MOD. KQ2H10-00A (Ø10)                                                                </t>
  </si>
  <si>
    <t xml:space="preserve">CONEXAO RETA DE PLASTICO MOD.KQ2H12-00A (Ø12) </t>
  </si>
  <si>
    <t xml:space="preserve">MNME00475-CONEXAO RETA DE PLASTICO MOD.KQ2H12-00A (Ø12)                                                                 </t>
  </si>
  <si>
    <t>CONEXAO L DE PLASTICO MOD. KQ2L06-00A1 (Ø6)</t>
  </si>
  <si>
    <t xml:space="preserve">MNME00476-CONEXAO L DE PLASTICO MOD. KQ2L06-00A1 (Ø6)                                                                   </t>
  </si>
  <si>
    <t>CONEXAO L DE PLASTICO MOD. KQ2L08-00A (Ø8)</t>
  </si>
  <si>
    <t xml:space="preserve">MNME00477-CONEXAO L DE PLASTICO MOD. KQ2L08-00A (Ø8)                                                                    </t>
  </si>
  <si>
    <t>MNME00478</t>
  </si>
  <si>
    <t>CONEXAO L DE PLASTICO MOD. KQ2L10-00A (Ø10)</t>
  </si>
  <si>
    <t xml:space="preserve">MNME00478-CONEXAO L DE PLASTICO MOD. KQ2L10-00A (Ø10)                                                                   </t>
  </si>
  <si>
    <t>CONEXAO L DE PLASTICO MOD. KQ2L12-00A (Ø12)</t>
  </si>
  <si>
    <t xml:space="preserve">MNME00479-CONEXAO L DE PLASTICO MOD. KQ2L12-00A (Ø12)                                                                   </t>
  </si>
  <si>
    <t>CONEXAO T DE PLASTICO MOD. KQ2T06-00A1 (Ø6)</t>
  </si>
  <si>
    <t xml:space="preserve">MNME00480-CONEXAO T DE PLASTICO MOD. KQ2T06-00A1 (Ø6)                                                                   </t>
  </si>
  <si>
    <t>CONEXAO T DE PLASTICO MOD. KQ2T08-00A (Ø8)</t>
  </si>
  <si>
    <t xml:space="preserve">MNME00481-CONEXAO T DE PLASTICO MOD. KQ2T08-00A (Ø8)                                                                    </t>
  </si>
  <si>
    <t>CONEXAO T DE PLASTICO MOD. KQ2T10-00A (Ø10)</t>
  </si>
  <si>
    <t xml:space="preserve">MNME00482-CONEXAO T DE PLASTICO MOD. KQ2T10-00A (Ø10)                                                                   </t>
  </si>
  <si>
    <t>CONEXAO T DE PLASTICO MOD. KQ2T12-00A (Ø12)</t>
  </si>
  <si>
    <t xml:space="preserve">MNME00483-CONEXAO T DE PLASTICO MOD. KQ2T12-00A (Ø12)                                                                   </t>
  </si>
  <si>
    <t>CONEXAO RETA DE PLASTICO MOD. KQ2R06-08A1 (Ø6 X Ø8)</t>
  </si>
  <si>
    <t xml:space="preserve">MNME00484-CONEXAO RETA DE PLASTICO MOD. KQ2R06-08A1 (Ø6 X Ø8)                                                           </t>
  </si>
  <si>
    <t>CONEXAO RETA DE PLASTICO MOD. KQ2H04-06A1 (Ø6 X Ø4)</t>
  </si>
  <si>
    <t xml:space="preserve">MNME00485-CONEXAO RETA DE PLASTICO MOD. KQ2H04-06A1 (Ø6 X Ø4)                                                           </t>
  </si>
  <si>
    <t>CONEXAO RETA DE PLASTICO MOD. KQ2H06-08A1  (Ø8 X Ø6)</t>
  </si>
  <si>
    <t xml:space="preserve">MNME00486-CONEXAO RETA DE PLASTICO MOD. KQ2H06-08A1 (Ø8 X Ø6)                                                           </t>
  </si>
  <si>
    <t>MNME00487</t>
  </si>
  <si>
    <t>CONEXAO RETA DE PLASTICO MOD. KQ2H08-10A (Ø10 X Ø8)</t>
  </si>
  <si>
    <t xml:space="preserve">MNME00487-CONEXAO RETA DE PLASTICO MOD. KQ2H08-10A (Ø10 X Ø8)                                                           </t>
  </si>
  <si>
    <t>CONEXAO RETA DE PLASTICO MOD. KQ2H10-12A (Ø12 X Ø10)</t>
  </si>
  <si>
    <t xml:space="preserve">MNME00488-CONEXAO RETA DE PLASTICO MOD. KQ2H10-12A (Ø12 X Ø10)                                                          </t>
  </si>
  <si>
    <t>MNME00489</t>
  </si>
  <si>
    <t>CONEXAO RETA DE PLASTICO MOD. KQ2R08-10A ( Ø10 X Ø8)</t>
  </si>
  <si>
    <t xml:space="preserve">MNME00489-CONEXAO RETA DE PLASTICO MOD. KQ2R08-10A ( Ø10 X Ø8)                                                          </t>
  </si>
  <si>
    <t>CONEXAO RETA DE LATAO MOD. KQ2H04-01AS1 (1/8 X Ø4)</t>
  </si>
  <si>
    <t xml:space="preserve">MNME00490-CONEXAO RETA DE LATAO MOD. KQ2H04-01AS1 (1/8 X Ø4)                                                            </t>
  </si>
  <si>
    <t>CONEXAO RETA DE LATAO MOD. KQ2H06-01AS1 (1/8 X Ø6)</t>
  </si>
  <si>
    <t xml:space="preserve">MNME00491-CONEXAO RETA DE LATAO MOD. KQ2H06-01AS1 (1/8 X Ø6)                                                            </t>
  </si>
  <si>
    <t xml:space="preserve">CONEXAO RETA DE LATAO (1/8 X Ø8) </t>
  </si>
  <si>
    <t xml:space="preserve">MNME00492-CONEXAO RETA DE LATAO (1/8 X Ø8)                                                                              </t>
  </si>
  <si>
    <t>CONEXAO RETA DE LATAO MOD. KQ2H10-01AS ( 1/8 X Ø10)</t>
  </si>
  <si>
    <t xml:space="preserve">MNME00493-CONEXAO RETA DE LATAO MOD. KQ2H10-01AS ( 1/8 X Ø10)                                                           </t>
  </si>
  <si>
    <t>CONEXAO RETA DE LATAO MOD. KQ2H12-02AS ( 1/8 X Ø12)</t>
  </si>
  <si>
    <t xml:space="preserve">MNME00494-CONEXAO RETA DE LATAO MOD. KQ2H12-02AS ( 1/8 X Ø12)                                                           </t>
  </si>
  <si>
    <t>CONEXAO RETA DE LATAO MOD. KQ2H06-02AS1 (1/4 X Ø6)</t>
  </si>
  <si>
    <t xml:space="preserve">MNME00495-CONEXAO RETA DE LATAO MOD. KQ2H06-02AS1 (1/4 X Ø6)                                                            </t>
  </si>
  <si>
    <t>CONEXAO RETA DE LATAO MOD. KQ2H08-02AS ( 1/4 X Ø8)</t>
  </si>
  <si>
    <t xml:space="preserve">MNME00496-CONEXAO RETA DE LATAO MOD. KQ2H08-02AS ( 1/4 X Ø8)                                                            </t>
  </si>
  <si>
    <t>CONEXAO RETA DE LATAO MOD. KQ2H10-02AS (1/4 X Ø10)</t>
  </si>
  <si>
    <t xml:space="preserve">MNME00497-CONEXAO RETA DE LATAO MOD. KQ2H10-02AS (1/4 X Ø10)                                                            </t>
  </si>
  <si>
    <t>CONEXAO RETA DE LATAO MOD. KQ2H12-02AS (1/4 X Ø12)</t>
  </si>
  <si>
    <t xml:space="preserve">MNME00498-CONEXAO RETA DE LATAO MOD. KQ2H12-02AS (1/4 X Ø12)                                                            </t>
  </si>
  <si>
    <t>CONEXAO EM L DE PLASTICO MOD. KQ2L04-01AS1 ( 1/8 X Ø4)</t>
  </si>
  <si>
    <t xml:space="preserve">MNME00499-CONEXAO EM L DE PLASTICO MOD. KQ2L04-01AS1 ( 1/8 X Ø4)                                                        </t>
  </si>
  <si>
    <t>CONEXAO EM L DE PLASTICO MOD. KQ2L06-01AS1 (1/8 X Ø6)</t>
  </si>
  <si>
    <t xml:space="preserve">MNME00500-CONEXAO EM L DE PLASTICO MOD. KQ2L06-01AS1 (1/8 X Ø6)                                                         </t>
  </si>
  <si>
    <t>CONEXAO EM L DE PLASTICO MOD. KQ2L08-01AS (1/8 X Ø8)</t>
  </si>
  <si>
    <t xml:space="preserve">MNME00501-CONEXAO EM L DE PLASTICO MOD. KQ2L08-01AS (1/8 X Ø8)                                                          </t>
  </si>
  <si>
    <t>CONEXAO EM L DE PLASTICO MOD. KQ2L10-01AS (1/8 X Ø10)</t>
  </si>
  <si>
    <t xml:space="preserve">MNME00502-CONEXAO EM L DE PLASTICO MOD. KQ2L10-01AS (1/8 X Ø10)                                                         </t>
  </si>
  <si>
    <t>CONEXAO EM L DE PLASTICO MOD. KQ2L04-02AS1 (1/4 X Ø4)</t>
  </si>
  <si>
    <t xml:space="preserve">MNME00503-CONEXAO EM L DE PLASTICO MOD. KQ2L04-02AS1 (1/4 X Ø4)                                                         </t>
  </si>
  <si>
    <t>CONEXAO EM L DE PLASTICO MOD. KQ2L06-02AS1 (1/4 X Ø6)</t>
  </si>
  <si>
    <t xml:space="preserve">MNME00504-CONEXAO EM L DE PLASTICO MOD. KQ2L06-02AS1 (1/4 X Ø6)                                                         </t>
  </si>
  <si>
    <t>CONEXAO EM L DE PLASTICO MOD. KQ2L08-02AS (1/4 X Ø8)</t>
  </si>
  <si>
    <t xml:space="preserve">MNME00505-CONEXAO EM L DE PLASTICO MOD. KQ2L08-02AS (1/4 X Ø8)                                                          </t>
  </si>
  <si>
    <t>MNME00506</t>
  </si>
  <si>
    <t>CONEXAO EM L DE PLASTICO MOD. KQ2L10-02AS (1/4 X Ø10)</t>
  </si>
  <si>
    <t xml:space="preserve">MNME00506-CONEXAO EM L DE PLASTICO MOD. KQ2L10-02AS (1/4 X Ø10)                                                         </t>
  </si>
  <si>
    <t>CONEXAO INSTANTANEA EM  L  DE PLASTICO MOD. KQ2L12-02AS (1/4 X Ø12)</t>
  </si>
  <si>
    <t xml:space="preserve">MNME00507-CONEXAO INSTANTANEA EM L DE PLASTICO MOD. KQ2L12-02AS (1/4 X Ø12)                                             </t>
  </si>
  <si>
    <t>VALV. AUX. RETENCAO PILOTADA - SERIE ASP MOD. ASP330F-01-06S (1/8 X Ø6)</t>
  </si>
  <si>
    <t xml:space="preserve">MNME00508-VALV. AUX. RETENCAO PILOTADA - SERIE ASP MOD. ASP330F-01-06S (1/8 X Ø6)                                       </t>
  </si>
  <si>
    <t>VALVULA AUX. DE CONTROLE DE VAZAO - SERIE AS 2 1F MOD. AS2201F-01-06SA (1/8 X Ø6)</t>
  </si>
  <si>
    <t xml:space="preserve">MNME00509-VALVULA AUX. DE CONTROLE DE VAZAO - SERIE AS 2 1F MOD. AS2201F-01-06SA (1/8 X Ø6)                             </t>
  </si>
  <si>
    <t>VALVULA AUX. DE CONTROLE DE VAZAO - SERIE AS_2_1F MOD. AS2201F-01-10SA (1/8 X Ø10)</t>
  </si>
  <si>
    <t xml:space="preserve">MNME00510-VALVULA AUX. DE CONTROLE DE VAZAO - SERIE AS_2_1F MOD. AS2201F-01-10SA (1/8 X Ø10)                            </t>
  </si>
  <si>
    <t>VALVULA AUX. DE CONTROLE DE VAZAO - SERIE AS_2_1F MOD. AS2201F-02-06SA (1/4 X Ø6)</t>
  </si>
  <si>
    <t xml:space="preserve">MNME00511-VALVULA AUX. DE CONTROLE DE VAZAO - SERIE AS_2_1F MOD. AS2201F-02-06SA (1/4 X Ø6)                             </t>
  </si>
  <si>
    <t>VALVULA AUX. DE CONTROLE DE VAZAO - SERIE AS_2_1F MOD. AS2201F-02-08SA (1/4 X Ø8)</t>
  </si>
  <si>
    <t xml:space="preserve">MNME00512-VALVULA AUX. DE CONTROLE DE VAZAO - SERIE AS_2_1F MOD. AS2201F-02-08SA (1/4 X Ø8)                             </t>
  </si>
  <si>
    <t>VALVULA AUX. DE CONTROLE DE VAZAO - SERIE AS_2_1F MOD. AS2201F-02-10SA (1/4 X Ø10)</t>
  </si>
  <si>
    <t xml:space="preserve">MNME00513-VALVULA AUX. DE CONTROLE DE VAZAO - SERIE AS_2_1F MOD. AS2201F-02-10SA (1/4 X Ø10)                            </t>
  </si>
  <si>
    <t>VALVULA DIRECIONAL MANUAL - SERIE VHK MOD. VHK2-08F-08F / HVFF-08-08 (Ø8)</t>
  </si>
  <si>
    <t xml:space="preserve">MNME00514-VALVULA DIRECIONAL MANUAL - SERIE VHK MOD. VHK2-08F-08F / HVFF-08-08 (Ø8)                                     </t>
  </si>
  <si>
    <t>VALVULA DIRECIONAL MANUAL - SERIE VHK MOD. VHK2-10F-10F (Ø10)</t>
  </si>
  <si>
    <t xml:space="preserve">MNME00515-VALVULA DIRECIONAL MANUAL - SERIE VHK MOD. VHK2-10F-10F (Ø10)                                                 </t>
  </si>
  <si>
    <t>CONEXAO RETA DE LATAO MOD. KQ2F08-02A (1/4 X Ø8)</t>
  </si>
  <si>
    <t xml:space="preserve">MNME00516-CONEXAO RETA DE LATAO MOD. KQ2F08-02A (1/4 X Ø8)                                                              </t>
  </si>
  <si>
    <t>CONEXAO RETA DE LATAO MOD. KQ2F10-02A (1/4 X Ø10)</t>
  </si>
  <si>
    <t xml:space="preserve">MNME00517-CONEXAO RETA DE LATAO MOD. KQ2F10-02A (1/4 X Ø10)                                                             </t>
  </si>
  <si>
    <t>CONEXAO RETA DE LATAO MOD. KQ2F12-02A (1/4 X Ø12)</t>
  </si>
  <si>
    <t xml:space="preserve">MNME00518-CONEXAO RETA DE LATAO MOD. KQ2F12-02A (1/4 X Ø12)                                                             </t>
  </si>
  <si>
    <t xml:space="preserve">MNME00519-CONEXAO RETA DE LATAO MOD. KQ2F10-02A (1/4 X Ø10)                                                             </t>
  </si>
  <si>
    <t>CONEXAO RETA DE LATAO MOD. KQ2F12-02A (Ø12)</t>
  </si>
  <si>
    <t xml:space="preserve">MNME00520-CONEXAO RETA DE LATAO MOD. KQ2F12-02A (Ø12)                                                                   </t>
  </si>
  <si>
    <t>CONEXÃO T DE PLÁSTICO Ø16</t>
  </si>
  <si>
    <t xml:space="preserve">MNME00521-CONEXAO T DE PLASTICO Ø16                                                                                     </t>
  </si>
  <si>
    <t>CONEXÃO L DE PLÁSTICO Ø16</t>
  </si>
  <si>
    <t xml:space="preserve">MNME00522-CONEXAO L DE PLASTICO Ø16                                                                                     </t>
  </si>
  <si>
    <t>CONEXAO ENGATE RAPIDO DE LATAO MOD. KK130S-02F (1/4)</t>
  </si>
  <si>
    <t xml:space="preserve">MNME00523-CONEXAO ENGATE RAPIDO DE LATAO MOD. KK130S-02F (1/4)                                                          </t>
  </si>
  <si>
    <t>CONEXAO ENGATE RAPIDO DE LATAO MOD. KK130P-02F (1/4)</t>
  </si>
  <si>
    <t xml:space="preserve">MNME00524-CONEXAO ENGATE RAPIDO DE LATAO MOD. KK130P-02F (1/4)                                                          </t>
  </si>
  <si>
    <t>CONEXAO EM  L  DE PLASTICO MOD. KQ2L16-04AS (1/2 X Ø16)</t>
  </si>
  <si>
    <t xml:space="preserve">MNME00525-CONEXAO EM L DE PLASTICO MOD. KQ2L16-04AS (1/2 X Ø16)                                                         </t>
  </si>
  <si>
    <t>CONEXAO RETA DE LATAO MOD. KQ2H16-03AS (3/8 X Ø16)</t>
  </si>
  <si>
    <t xml:space="preserve">MNME00526-CONEXAO RETA DE LATAO MOD. KQ2H16-03AS (3/8 X Ø16)                                                            </t>
  </si>
  <si>
    <t>CONEXAO EM  Y  DE PLASTICO MOD. KQ2U10-00A (Ø10)</t>
  </si>
  <si>
    <t xml:space="preserve">MNME00527-CONEXAO EM Y DE PLASTICO MOD. KQ2U10-00A (Ø10)                                                                </t>
  </si>
  <si>
    <t>CONEXAO EM  T  DE PLASTICO MOD. KQ2T04-01AS1 (1/8 X Ø4)</t>
  </si>
  <si>
    <t xml:space="preserve">MNME00528-CONEXAO EM T DE PLASTICO MOD. KQ2T04-01AS1 (1/8 X Ø4)                                                         </t>
  </si>
  <si>
    <t>CONEXAO EM  T  DE PLASTICO MOD. KQ2T04-02AS1 (1/4 X Ø4)</t>
  </si>
  <si>
    <t xml:space="preserve">MNME00529-CONEXAO EM T DE PLASTICO MOD. KQ2T04-02AS1 (1/4 X Ø4)                                                         </t>
  </si>
  <si>
    <t xml:space="preserve">SILENCIADOR PNEUMÁTICO CÔNICO 1/2 </t>
  </si>
  <si>
    <t xml:space="preserve">MNME00530-SILENCIADOR PNEUMATICO CONICO 1/2                                                                             </t>
  </si>
  <si>
    <t>CONEXAO RETA DE LATAO MOD. KQ2H12-04AS (1/2 X Ø12)</t>
  </si>
  <si>
    <t xml:space="preserve">MNME00531-CONEXAO RETA DE LATAO MOD. KQ2H12-04AS (1/2 X Ø12)                                                            </t>
  </si>
  <si>
    <t>CONEXAO RETA DE LATAO MOD. KQ2H08-03AS (3/8 X Ø8)</t>
  </si>
  <si>
    <t xml:space="preserve">MNME00532-CONEXAO RETA DE LATAO MOD. KQ2H08-03AS (3/8 X Ø8)                                                             </t>
  </si>
  <si>
    <t>CONEXAO RETA DE LATAO MOD. KQ2H10-03AS (3/8 X Ø10)</t>
  </si>
  <si>
    <t xml:space="preserve">MNME00533-CONEXAO RETA DE LATAO MOD. KQ2H10-03AS (3/8 X Ø10)                                                            </t>
  </si>
  <si>
    <t>CONEXAO RETA DE LATAO MOD. KQ2H06-M5A1 (5MM X Ø6)</t>
  </si>
  <si>
    <t xml:space="preserve">MNME00534-CONEXAO RETA DE LATAO MOD. KQ2H06-M5A1 (5MM X Ø6)                                                             </t>
  </si>
  <si>
    <t>VALV. AUX. RETENCAO PILOTADA - SERIE ASP MOD. ASP530F-03-08S (3/8 X Ø8)</t>
  </si>
  <si>
    <t xml:space="preserve">MNME00535-VALV. AUX. RETENCAO PILOTADA - SERIE ASP MOD. ASP530F-03-08S (3/8 X Ø8)                                       </t>
  </si>
  <si>
    <t>PLUG MACHO ROSCA 1/4 NPT PREVISÃO COD.NP31</t>
  </si>
  <si>
    <t xml:space="preserve">MNME00536-PLUG MACHO ROSCA 1/4 NPT PREVISAO COD.NP31                                                                    </t>
  </si>
  <si>
    <t>PLUG FEMEA P/ MANGUEIRA 1/2 NP/BS 30-31-32-33 PREVISÃO COD. CO14</t>
  </si>
  <si>
    <t xml:space="preserve">MNME00537-PLUG FEMEA P/ MANGUEIRA 1/2 NP/BS 30-31-32-33 PREVISAO COD. CO14                                              </t>
  </si>
  <si>
    <t>CONEXÃO T Ø4</t>
  </si>
  <si>
    <t xml:space="preserve">MNME00540-CONEXAO T Ø4                                                                                                  </t>
  </si>
  <si>
    <t>RETENTOR R2 48X35X7</t>
  </si>
  <si>
    <t xml:space="preserve">MNME00541-RETENTOR R2 48X35X7                                                                                           </t>
  </si>
  <si>
    <t>EMENDA PARA CORRENTE ASA 60 SIMPLES</t>
  </si>
  <si>
    <t xml:space="preserve">MNME00542-EMENDA PARA CORRENTE ASA 60 SIMPLES                                                                           </t>
  </si>
  <si>
    <t>RESISTENCIA TUBULAR INOX 10KW 380V TRIFASICA 3 ELEMENTOS 700MM FLANGE 1.1/2"</t>
  </si>
  <si>
    <t xml:space="preserve">MNME00543-RESISTENCIA TUBULAR INOX 10KW 380V TRIFASICA 3 ELEMENTOS 700MM FLANGE 1.1/2POL                                </t>
  </si>
  <si>
    <t xml:space="preserve">ELETROÍMÃ Ø50 X 40 24VCC (SPARE PARTS) </t>
  </si>
  <si>
    <t xml:space="preserve">MNME00544-ELETROIMA Ø50 X 40 24VCC (SPARE PARTS)                                                                        </t>
  </si>
  <si>
    <t>BOIA DE LATÃO 3/4"</t>
  </si>
  <si>
    <t xml:space="preserve">MNME00545-BOIA DE LATAO 3/4POL                                                                                          </t>
  </si>
  <si>
    <t>ACOPLAMENTO HOHNER COD. 9401-06/06</t>
  </si>
  <si>
    <t xml:space="preserve">MNME00546-ACOPLAMENTO HOHNER COD. 9401-06/06                                                                            </t>
  </si>
  <si>
    <t>ACOPLAMENTO HOHNER COD. 9401-08/08</t>
  </si>
  <si>
    <t xml:space="preserve">MNME00547-ACOPLAMENTO HOHNER COD. 9401-08/08                                                                            </t>
  </si>
  <si>
    <t>CONEXÃO PNEUMÁTICA COTOVELO 1/2" X 10MM</t>
  </si>
  <si>
    <t xml:space="preserve">MNME00548-CONEXAO PNEUMATICA COTOVELO 1/2POL X 10MM                                                                     </t>
  </si>
  <si>
    <t>RESISTENCIA TUBULAR TIPO FERRADURA GRANDE 1500W 380V</t>
  </si>
  <si>
    <t xml:space="preserve">MNME00549-RESISTENCIA TUBULAR TIPO FERRADURA GRANDE 1500W 380V                                                          </t>
  </si>
  <si>
    <t>MNME00550</t>
  </si>
  <si>
    <t>BUCHA FU 6MM P/ TIJOLO FURADOR FISCHER</t>
  </si>
  <si>
    <t xml:space="preserve">MNME00550-BUCHA FU 6MM P/ TIJOLO FURADOR FISCHER                                                                        </t>
  </si>
  <si>
    <t>MNME00551</t>
  </si>
  <si>
    <t>BUCHA FU 8MM P/ TIJOLO FURADOR FISCHER</t>
  </si>
  <si>
    <t xml:space="preserve">MNME00551-BUCHA FU 8MM P/ TIJOLO FURADOR FISCHER                                                                        </t>
  </si>
  <si>
    <t>MNME00552</t>
  </si>
  <si>
    <t>BUCHA FU 10MM P/ TIJOLO FURADOR FISCHER</t>
  </si>
  <si>
    <t xml:space="preserve">MNME00552-BUCHA FU 10MM P/ TIJOLO FURADOR FISCHER                                                                       </t>
  </si>
  <si>
    <t>MNME00553</t>
  </si>
  <si>
    <t>BUCHA FU 12MM P/ TIJOLO FURADOR FISCHER</t>
  </si>
  <si>
    <t xml:space="preserve">MNME00553-BUCHA FU 12MM P/ TIJOLO FURADOR FISCHER                                                                       </t>
  </si>
  <si>
    <t>MNME00554</t>
  </si>
  <si>
    <t>PARAFUSO SEXTAVADO P/ BUCHA FU 6MM</t>
  </si>
  <si>
    <t xml:space="preserve">MNME00554-PARAFUSO SEXTAVADO P/ BUCHA FU 6MM                                                                            </t>
  </si>
  <si>
    <t>MNME00555</t>
  </si>
  <si>
    <t>PARAFUSO SEXTAVADO P/ BUCHA FU 8MM</t>
  </si>
  <si>
    <t xml:space="preserve">MNME00555-PARAFUSO SEXTAVADO P/ BUCHA FU 8MM                                                                            </t>
  </si>
  <si>
    <t>MNME00556</t>
  </si>
  <si>
    <t>PARAFUSO SEXTAVADO P/ BUCHA FU 10MM</t>
  </si>
  <si>
    <t xml:space="preserve">MNME00556-PARAFUSO SEXTAVADO P/ BUCHA FU 10MM                                                                           </t>
  </si>
  <si>
    <t>MNME00557</t>
  </si>
  <si>
    <t>PARAFUSO SEXTAVADO P/ BUCHA FU 12MM</t>
  </si>
  <si>
    <t xml:space="preserve">MNME00557-PARAFUSO SEXTAVADO P/ BUCHA FU 12MM                                                                           </t>
  </si>
  <si>
    <t>CONTATOR 220V TRIPOLAR 12A MOD. LC1D12M7 SCHNEIDER</t>
  </si>
  <si>
    <t xml:space="preserve">MNME00558-CONTATOR 220V TRIPOLAR 12A MOD. LC1D12M7 SCHNEIDER                                                            </t>
  </si>
  <si>
    <t>FILTRO DE VÁCUO G1" (10 µM) PIAB COD. 3116672 (SPARE PARTS)</t>
  </si>
  <si>
    <t xml:space="preserve">MNME00559-FILTRO DE VACUO G1POL (10 µM) PIAB COD. 3116672 (SPARE PARTS)                                                 </t>
  </si>
  <si>
    <t>ELEMENTO FILTRANTE 1" (10 µM) PIAB COD. 128426 (SPARE PARTS)</t>
  </si>
  <si>
    <t xml:space="preserve">MNME00560-ELEMENTO FILTRANTE 1POL (10 µM) PIAB COD. 128426 (SPARE PARTS)                                                </t>
  </si>
  <si>
    <t>MODULO FUNCIONAL P6010 CU NC PIAB</t>
  </si>
  <si>
    <t xml:space="preserve">MNME00561-MODULO FUNCIONAL P6010 CU NC PIAB                                                                             </t>
  </si>
  <si>
    <t>VACUOSTATO DISPLAY 3 CORES M8 PIAB</t>
  </si>
  <si>
    <t xml:space="preserve">MNME00562-VACUOSTATO DISPLAY 3 CORES M8 PIAB                                                                            </t>
  </si>
  <si>
    <t>KIT DE REPARO MOD. P6010 PIAB</t>
  </si>
  <si>
    <t xml:space="preserve">MNME00563-KIT DE REPARO MOD. P6010 PIAB                                                                                 </t>
  </si>
  <si>
    <t xml:space="preserve">KIT DE REPARO CARTUCHO CÓD. 0109531 PIAB </t>
  </si>
  <si>
    <t xml:space="preserve">MNME00564-KIT DE REPARO CARTUCHO COD. 0109531 PIAB                                                                      </t>
  </si>
  <si>
    <t>SERVO MOTOR 750W ECMA-C20807RS</t>
  </si>
  <si>
    <t xml:space="preserve">MNME00565-SERVO MOTOR 750W ECMA-C20807RS                                                                                </t>
  </si>
  <si>
    <t>CABEÇOTE PARA FIM DE CURSO SCHNEIDER MOD. ZCKD15</t>
  </si>
  <si>
    <t xml:space="preserve">MNME00566-CABECOTE PARA FIM DE CURSO SCHNEIDER MOD. ZCKD15                                                              </t>
  </si>
  <si>
    <t>MANCAL UPC205 - SKF</t>
  </si>
  <si>
    <t xml:space="preserve">MNME00568-MANCAL UPC205 - SKF                                                                                           </t>
  </si>
  <si>
    <t>SENSOR OMROM MOD. E2E-X9B1T12-M1</t>
  </si>
  <si>
    <t xml:space="preserve">MNME00571-SENSOR OMROM MOD. E2E-X9B1T12-M1                                                                              </t>
  </si>
  <si>
    <t>JOGO DE CONTATO JNG COD. 11847</t>
  </si>
  <si>
    <t xml:space="preserve">MNME00572-JOGO DE CONTATO JNG COD. 11847                                                                                </t>
  </si>
  <si>
    <t>CONEXÃO PNEUMÁTICA ENGATE RÁPIDO TIPO L ROSCA 1/8 X 10MM</t>
  </si>
  <si>
    <t xml:space="preserve">MNME00587-CONEXAO PNEUMATICA ENGATE RAPIDO TIPO L ROSCA 1/8 X 10MM                                                      </t>
  </si>
  <si>
    <t>MNME00588</t>
  </si>
  <si>
    <t>FILTRO DE SUCÇÃO HDA-FTS 160A P/ MQLAV00005</t>
  </si>
  <si>
    <t xml:space="preserve">MNME00588-FILTRO DE SUCCAO HDA-FTS 160A P/ MQLAV00005                                                                   </t>
  </si>
  <si>
    <t>ARRUELA DE BORRACHA NITRILICA  50,8 X 39 X 12 - REF. 24489</t>
  </si>
  <si>
    <t>MNVC00001</t>
  </si>
  <si>
    <t>MATERIAL PARA MANUTENÇÃO DE VEÍCULOS</t>
  </si>
  <si>
    <t>MGMVEI001</t>
  </si>
  <si>
    <t xml:space="preserve">MNVC00001-MAT.PARA MANUT.VEÍCULOS ABRACADEIRA                                                                           </t>
  </si>
  <si>
    <t>MOBK00204</t>
  </si>
  <si>
    <t>CORTE DE BOBINA TIRA AÇO AISI 304 - 3,0 ±0,3 X 420 ±0,2 X 2000 MM P/ 24045626 (MPAC01289)</t>
  </si>
  <si>
    <t>MOBK000204</t>
  </si>
  <si>
    <t xml:space="preserve">MOBK00204-CORTE DE BOBINA TIRA ACO AISI 304 - 3,0 ±0,3 X 420 ±0,2 X 2000 MM P/ 24045626 (MPAC01289)                     </t>
  </si>
  <si>
    <t>500</t>
  </si>
  <si>
    <t>MOT SE</t>
  </si>
  <si>
    <t>(T)ercerizado</t>
  </si>
  <si>
    <t>T</t>
  </si>
  <si>
    <t>MOBR000015</t>
  </si>
  <si>
    <t>BRASAGEM 5018650-01 SILENCIADOR H254 - [OF CFSB000146]</t>
  </si>
  <si>
    <t xml:space="preserve">MOBR000015-BRASAGEM 5018650-01 SILENCIADOR H254 - [OF CFSB000146]                                                       </t>
  </si>
  <si>
    <t>504</t>
  </si>
  <si>
    <t>COMPONENTES - HUSQVARNA</t>
  </si>
  <si>
    <t>MOBR000021</t>
  </si>
  <si>
    <t>BRASAGEM 5035532-01 DEFLETOR 61 - [OF CFSB000240]</t>
  </si>
  <si>
    <t xml:space="preserve">MOBR000021-BRASAGEM 5035532-01 DEFLETOR 61 - [OF CFSB000240]                                                            </t>
  </si>
  <si>
    <t>MOBR000024</t>
  </si>
  <si>
    <t>BRASAGEM F000.TE1.99S CONJUNTO FLANGE KWT - [OF CFSB000378]</t>
  </si>
  <si>
    <t xml:space="preserve">MOBR000024-BRASAGEM F000.TE1.99S CONJUNTO FLANGE KWT - [OF CFSB000378]                                                  </t>
  </si>
  <si>
    <t>MOBR000025</t>
  </si>
  <si>
    <t>BRASAGEM P/ 9541082291 [CFSB000407]</t>
  </si>
  <si>
    <t xml:space="preserve">MOBR000025-BRASAGEM P/ 9541082291 [CFSB000407]                                                                          </t>
  </si>
  <si>
    <t>MOBR000026</t>
  </si>
  <si>
    <t>BRASAGEM  P/ 9541082281 [CFSB000408]</t>
  </si>
  <si>
    <t xml:space="preserve">MOBR000026-BRASAGEM P/ 9541082281 [CFSB000408]                                                                          </t>
  </si>
  <si>
    <t>MOGR000023</t>
  </si>
  <si>
    <t>CORTE A LASER - BRACKET 21400000 - [OF CFBK000010]</t>
  </si>
  <si>
    <t xml:space="preserve">MOGR000023-CORTE A LASER - BRACKET 21400000 - [OF CFBK000010]                                                           </t>
  </si>
  <si>
    <t>MOGR000025</t>
  </si>
  <si>
    <t>CORTE A LASER E DOBRA - BRACKET 8121107 - [OF CFEL000464]</t>
  </si>
  <si>
    <t xml:space="preserve">MOGR000025-CORTE A LASER E DOBRA - BRACKET 8121107 - [OF CFEL000464]                                                    </t>
  </si>
  <si>
    <t>MOGR000034</t>
  </si>
  <si>
    <t>CORTE BLANK - 82090921 SUPORTE - [OF CFBK000012]</t>
  </si>
  <si>
    <t xml:space="preserve">MOGR000034-CORTE BLANK - 82090921 SUPORTE - [OF CFBK000012]                                                             </t>
  </si>
  <si>
    <t>MOGR000063</t>
  </si>
  <si>
    <t>CORTE DO TUBO P/ E4078050 [OF CFEL000626]</t>
  </si>
  <si>
    <t xml:space="preserve">MOGR000063-CORTE DO TUBO P/ E4078050 [OF CFEL000626]                                                                    </t>
  </si>
  <si>
    <t>MOGR000065</t>
  </si>
  <si>
    <t>CORTE / ESTAMPO P/ 1427079X [OF CFSB000377]</t>
  </si>
  <si>
    <t xml:space="preserve">MOGR000065-CORTE / ESTAMPO P/ 1427079X [OF CFSB000377]                                                                  </t>
  </si>
  <si>
    <t>MOGR000066</t>
  </si>
  <si>
    <t>CORTE / ESTAMPO P/ 1787446X [OF CFSB000383]</t>
  </si>
  <si>
    <t xml:space="preserve">MOGR000066-CORTE / ESTAMPO P/ 1787446X [OF CFSB000383]                                                                  </t>
  </si>
  <si>
    <t>MOGR000067</t>
  </si>
  <si>
    <t>CORTE / ESTAMPO P/ E4077324 [OF CFSB000384]</t>
  </si>
  <si>
    <t xml:space="preserve">MOGR000067-CORTE / ESTAMPO P/ E4077324 [OF CFSB000384]                                                                  </t>
  </si>
  <si>
    <t>MOGR000068</t>
  </si>
  <si>
    <t>POLIMENTO COM ACABAMENTO POLISA POLIDA COM PELICULA - 1658170X - STEP PAD [OF CFEL000667]</t>
  </si>
  <si>
    <t xml:space="preserve">MOGR000068-POLIMENTO COM ACABAMENTO POLISA POLIDA COM PELICULA - 1658170X - STEP PAD [OF CFEL000667]                    </t>
  </si>
  <si>
    <t>MOGR000069</t>
  </si>
  <si>
    <t>9541082291 - 9541082281 - USINAGEM DE RECARTILHO - TAMPA - RESERVATORIO [CFSB000406]</t>
  </si>
  <si>
    <t xml:space="preserve">MOGR000069-9541082291 - 9541082281 - USINAGEM DE RECARTILHO - TAMPA - RESERVATORIO [CFSB000406]                         </t>
  </si>
  <si>
    <t>MOGR000076</t>
  </si>
  <si>
    <t>TAMBOREAMENTO 1311712X - OUTLET CONE [OF CFSB000520]</t>
  </si>
  <si>
    <t xml:space="preserve">MOGR000076-TAMBOREAMENTO 1311712X - OUTLET CONE [OF CFSB000520]                                                         </t>
  </si>
  <si>
    <t>MOGR000077</t>
  </si>
  <si>
    <t>TAMBOREAMENTO 1311777X - BRACKET RIGHT [OF ARV000145]</t>
  </si>
  <si>
    <t xml:space="preserve">MOGR000077-TAMBOREAMENTO 1311777X - BRACKET RIGHT [OF ARV000145]                                                        </t>
  </si>
  <si>
    <t>MOGR000078</t>
  </si>
  <si>
    <t>TAMBOREAMENTO 1311718X - BRACKET LEFT [OF ARV000146]</t>
  </si>
  <si>
    <t xml:space="preserve">MOGR000078-TAMBOREAMENTO 1311718X - BRACKET LEFT [OF ARV000146]                                                         </t>
  </si>
  <si>
    <t>MOGR000079</t>
  </si>
  <si>
    <t>TAMBOREAMENTO 1643865X - BRACKET LAVADO [OF ARV000147]</t>
  </si>
  <si>
    <t xml:space="preserve">MOGR000079-TAMBOREAMENTO 1643865X - BRACKET LAVADO [OF ARV000147]                                                       </t>
  </si>
  <si>
    <t>MOGR000080</t>
  </si>
  <si>
    <t>TAMBOREAMENTO 1562066X - BRACKET [OF CFSB000525]</t>
  </si>
  <si>
    <t xml:space="preserve">MOGR000080-TAMBOREAMENTO 1562066X - BRACKET [OF CFSB000525]                                                             </t>
  </si>
  <si>
    <t>MOGR000084</t>
  </si>
  <si>
    <t>ESTAMPAGEM - 82092214 - CONCHA SUPERIOR [OF CFEL000697]</t>
  </si>
  <si>
    <t xml:space="preserve">MOGR000084-ESTAMPAGEM - 82092214 - CONCHA SUPERIOR [OF CFEL000697]                                                      </t>
  </si>
  <si>
    <t>MOGR000085</t>
  </si>
  <si>
    <t>ESTAMPAGEM - 82092215 - CONCHA INFERIOR [OF CFEL000698]</t>
  </si>
  <si>
    <t xml:space="preserve">MOGR000085-ESTAMPAGEM - 82092215 - CONCHA INFERIOR [OF CFEL000698]                                                      </t>
  </si>
  <si>
    <t>MOGR000088</t>
  </si>
  <si>
    <t>ESTAMPAGEM - 1600A00NR3 - HASTE [ OF CFEL000718]</t>
  </si>
  <si>
    <t xml:space="preserve">MOGR000088-ESTAMPAGEM - 1600A00NR3 - HASTE [ OF CFEL000718]                                                             </t>
  </si>
  <si>
    <t>MOGR000089</t>
  </si>
  <si>
    <t>ESTAMPAGEM - 1600A00NR1 - SUPORTE [OF CFEL000719]</t>
  </si>
  <si>
    <t xml:space="preserve">MOGR000089-ESTAMPAGEM - 1600A00NR1 - SUPORTE [OF CFEL000719]                                                            </t>
  </si>
  <si>
    <t>MOGR000090</t>
  </si>
  <si>
    <t>ESTAMPAGEM - 1600A00NR2 - BASE [OF CFEL000720]</t>
  </si>
  <si>
    <t xml:space="preserve">MOGR000090-ESTAMPAGEM - 1600A00NR2 - BASE [OF CFEL000720]                                                               </t>
  </si>
  <si>
    <t>MOGR000094</t>
  </si>
  <si>
    <t>CORTE - BLANK COM  225 ±1,0MM X 806 X  0,70 P/ 65516-M4000 [OF CFEL000722]</t>
  </si>
  <si>
    <t xml:space="preserve">MOGR000094-CORTE - BLANK COM 225 ±1,0MM X 806 X 0,70 P/ 65516-M4000 [OF CFEL000722]                                     </t>
  </si>
  <si>
    <t>MOGR000098</t>
  </si>
  <si>
    <t>ESTAMPAGEM - W10161559 FRENTE 20 [OF CFEL000755]</t>
  </si>
  <si>
    <t xml:space="preserve">MOGR000098-ESTAMPAGEM - W10161559 FRENTE 20 [OF CFEL000755]                                                             </t>
  </si>
  <si>
    <t>MOGR000100</t>
  </si>
  <si>
    <t>SLITTER DE BOBINA INOX 309 2,0 X 1250 MM - MPAC01172 - CORTE COM LARG. 539 -0 +0,5 MM P/ CFEL000762</t>
  </si>
  <si>
    <t xml:space="preserve">MOGR000100-SLITTER DE BOBINA INOX 309 2,0 X 1250 MM - MPAC01172 - CORTE COM LARG. 539 -0 +0,5 MM P/ CFEL000762          </t>
  </si>
  <si>
    <t>MOGR000101</t>
  </si>
  <si>
    <t>SLITTER DE BOBINA INOX 309 1,2 X 1250 MM - MPAC01173 - CORTE COM LARG. 512 -0 +0,5 MM P/ CFEL000763</t>
  </si>
  <si>
    <t xml:space="preserve">MOGR000101-SLITTER DE BOBINA INOX 309 1,2 X 1250 MM - MPAC01173 - CORTE COM LARG. 512 -0 +0,5 MM P/ CFEL000763          </t>
  </si>
  <si>
    <t>MOGR000102</t>
  </si>
  <si>
    <t>SLITTER DE BOBINA INOX 309 1,2 X 1250 MM - MPAC01173 - CORTE COM LARG. 144 -0 +0,50 MM P/ CFEL000764</t>
  </si>
  <si>
    <t xml:space="preserve">MOGR000102-SLITTER DE BOBINA INOX 309 1,2 X 1250 MM - MPAC01173 - CORTE COM LARG. 144 -0 +0,50 MM P/ CFEL000764         </t>
  </si>
  <si>
    <t>MOGR000103</t>
  </si>
  <si>
    <t>SLITTER DE BOBINA INOX 309 1,2 X 1250 MM - MPAC01173 - CORTE COM LARG. 186 -0 +0,50 MM P/ CFEL000765</t>
  </si>
  <si>
    <t xml:space="preserve">MOGR000103-SLITTER DE BOBINA INOX 309 1,2 X 1250 MM - MPAC01173 - CORTE COM LARG. 186 -0 +0,50 MM P/ CFEL000765         </t>
  </si>
  <si>
    <t>MOGR000104</t>
  </si>
  <si>
    <t>SLITTER DE BOBINA INOX 309 1,2 X 1250 MM - MPAC01173 - CORTE COM LARG. 139  -0 +0,5 MM P/ CFEL000766</t>
  </si>
  <si>
    <t xml:space="preserve">MOGR000104-SLITTER DE BOBINA INOX 309 1,2 X 1250 MM - MPAC01173 - CORTE COM LARG. 139 -0 +0,5 MM P/ CFEL000766          </t>
  </si>
  <si>
    <t>MOGR000107</t>
  </si>
  <si>
    <t>CORTE - BLANK COM  212 ±1,0MM X 806 X  0,70 P/ 65516-M4000 [OF CFEL000769]</t>
  </si>
  <si>
    <t xml:space="preserve">MOGR000107-CORTE - BLANK COM 212 ±1,0MM X 806 X 0,70 P/ 65516-M4000 [OF CFEL000769]                                     </t>
  </si>
  <si>
    <t>MOGR000108</t>
  </si>
  <si>
    <t>SLITTER DE BOBINA INOX 309 1,2 X 1250 MM - MPAC01173 - CORTE COM LARG. 383 -0 +0,50 MM P/ CFEL000770</t>
  </si>
  <si>
    <t xml:space="preserve">MOGR000108-SLITTER DE BOBINA INOX 309 1,2 X 1250 MM - MPAC01173 - CORTE COM LARG. 383 -0 +0,50 MM P/ CFEL000770         </t>
  </si>
  <si>
    <t>MOGR000111</t>
  </si>
  <si>
    <t>CORTE A LASER E DOBRA - 24002841 - BRACKET HEAT SHIELD [CFEL000799]</t>
  </si>
  <si>
    <t xml:space="preserve">MOGR000111-CORTE A LASER E DOBRA - 24002841 - BRACKET HEAT SHIELD [CFEL000799]                                          </t>
  </si>
  <si>
    <t>MOGR000112</t>
  </si>
  <si>
    <t>CORTE A LASER E DOBRA - 23890099 - BRACKET HEAT SHIELD [CFEL000801]</t>
  </si>
  <si>
    <t xml:space="preserve">MOGR000112-CORTE A LASER E DOBRA - 23890099 - BRACKET HEAT SHIELD [CFEL000801]                                          </t>
  </si>
  <si>
    <t>MOGR000113</t>
  </si>
  <si>
    <t>CORTE A LASER E DOBRA - 23169359 - SUPPORT BRACKET [CFEL000802]</t>
  </si>
  <si>
    <t xml:space="preserve">MOGR000113-CORTE A LASER E DOBRA - 23169359 - SUPPORT BRACKET [CFEL000802]                                              </t>
  </si>
  <si>
    <t>MOGR000114</t>
  </si>
  <si>
    <t>CORTE A LASER - 23169358 - REINFORCEMENT BRACKET [CFEL000803]</t>
  </si>
  <si>
    <t xml:space="preserve">MOGR000114-CORTE A LASER - 23169358 - REINFORCEMENT BRACKET [CFEL000803]                                                </t>
  </si>
  <si>
    <t>MOGR000115</t>
  </si>
  <si>
    <t>CORTE A LASER E DOBRA - 23169350 - HEAT SHIELD INLET FLEXIBLE HOSE [CFEL000805]</t>
  </si>
  <si>
    <t xml:space="preserve">MOGR000115-CORTE A LASER E DOBRA - 23169350 - HEAT SHIELD INLET FLEXIBLE HOSE [CFEL000805]                              </t>
  </si>
  <si>
    <t>MOGR000116</t>
  </si>
  <si>
    <t>CORTE A LASER E DOBRA - 23131360 - HEAT SHIELD INLET FLEXIBLE HOSE [CFEL000806]</t>
  </si>
  <si>
    <t xml:space="preserve">MOGR000116-CORTE A LASER E DOBRA - 23131360 - HEAT SHIELD INLET FLEXIBLE HOSE [CFEL000806]                              </t>
  </si>
  <si>
    <t>MOGR000117</t>
  </si>
  <si>
    <t>CORTE A LASER - 24083044 - BRACKET [CFEL000807]</t>
  </si>
  <si>
    <t xml:space="preserve">MOGR000117-CORTE A LASER - 24083044 - BRACKET [CFEL000807]                                                              </t>
  </si>
  <si>
    <t>MOGR000118</t>
  </si>
  <si>
    <t>CORTE A LASER - 24083045 - BRACKET [CFEL000809]</t>
  </si>
  <si>
    <t xml:space="preserve">MOGR000118-CORTE A LASER - 24083045 - BRACKET [CFEL000809]                                                              </t>
  </si>
  <si>
    <t>MOGR000119</t>
  </si>
  <si>
    <t>CORTE A LASER E DOBRA - 21954593  - BRACKET P/ 21954589 [CFEL000812]</t>
  </si>
  <si>
    <t xml:space="preserve">MOGR000119-CORTE A LASER E DOBRA - 21954593 - BRACKET P/ 21954589 [CFEL000812]                                          </t>
  </si>
  <si>
    <t>MOGR000122</t>
  </si>
  <si>
    <t>CORTE A LASER E DOBRA - 24083041 - BRACKET P/ 24083038 [CFEL000815]</t>
  </si>
  <si>
    <t xml:space="preserve">MOGR000122-CORTE A LASER E DOBRA - 24083041 - BRACKET P/ 24083038 [CFEL000815]                                          </t>
  </si>
  <si>
    <t>MOGR000123</t>
  </si>
  <si>
    <t>CORTE A LASER E DOBRA - 23295003 - HEAT SHIELD  FENDER P/ 23295005 [CFEL000816]</t>
  </si>
  <si>
    <t xml:space="preserve">MOGR000123-CORTE A LASER E DOBRA - 23295003 - HEAT SHIELD FENDER P/ 23295005 [CFEL000816]                               </t>
  </si>
  <si>
    <t>MOGR000124</t>
  </si>
  <si>
    <t>CORTE A LASER E DOBRA - 23169352 - HEAT SHIELD  FENDER P/ 23169351 [CFEL000817]</t>
  </si>
  <si>
    <t xml:space="preserve">MOGR000124-CORTE A LASER E DOBRA - 23169352 - HEAT SHIELD FENDER P/ 23169351 [CFEL000817]                               </t>
  </si>
  <si>
    <t>MOGR000125</t>
  </si>
  <si>
    <t>SLITTER DE BOBINA NBR 5915 EEP GRAU 1/ 0,7X1000 MM- MPAC01282- LARG. 482 -0,0 +0,3 MM P/CFEL000830</t>
  </si>
  <si>
    <t xml:space="preserve">MOGR000125-SLITTER DE BOBINA NBR 5915 EEP GRAU 1/ 0,7X1000 MM- MPAC01282- LARG. 482 -0,0 +0,3 MM P/CFEL000830           </t>
  </si>
  <si>
    <t>MOGR000126</t>
  </si>
  <si>
    <t>CORTE A LASER - 47656201 - RAIL CONCAVE SIDE P/ 47607656 [CFEL000831]</t>
  </si>
  <si>
    <t xml:space="preserve">MOGR000126-CORTE A LASER - 47656201 - RAIL CONCAVE SIDE P/ 47607656 [CFEL000831]                                        </t>
  </si>
  <si>
    <t>MOGR000127</t>
  </si>
  <si>
    <t>CORTE A LASER - 385696A1 - SUPPORT FILLER CONCAVE FRONT P/ 47607656 [CFEL000832]</t>
  </si>
  <si>
    <t xml:space="preserve">MOGR000127-CORTE A LASER - 385696A1 - SUPPORT FILLER CONCAVE FRONT P/ 47607656 [CFEL000832]                             </t>
  </si>
  <si>
    <t>MOGR000128</t>
  </si>
  <si>
    <t>CORTE A LASER - 188165C1 - BAR, FILLER CONCAVE RAMP P/ 47607656 [CFEL000833]</t>
  </si>
  <si>
    <t xml:space="preserve">MOGR000128-CORTE A LASER - 188165C1 - BAR, FILLER CONCAVE RAMP P/ 47607656 [CFEL000833]                                 </t>
  </si>
  <si>
    <t>MOGR000129</t>
  </si>
  <si>
    <t>CORTE A LASER - 47600200 - SUPPORT, CHAFF PAN, REAR [CNH000002]</t>
  </si>
  <si>
    <t xml:space="preserve">MOGR000129-CORTE A LASER - 47600200 - SUPPORT, CHAFF PAN, REAR [CNH000002]                                              </t>
  </si>
  <si>
    <t>MOGR000130</t>
  </si>
  <si>
    <t>CORTE A LASER E DOBRA - 47761377 - DEFLECTOR, STRAW SPREADER - FRONT [CNH000003]</t>
  </si>
  <si>
    <t xml:space="preserve">MOGR000130-CORTE A LASER E DOBRA - 47761377 - DEFLECTOR, STRAW SPREADER - FRONT [CNH000003]                             </t>
  </si>
  <si>
    <t>MOGR000131</t>
  </si>
  <si>
    <t>CORTE A LASER E DOBRA - 47761375 - DEFLECTOR, STRAW SPREADER - FRONT [CNH000004]</t>
  </si>
  <si>
    <t xml:space="preserve">MOGR000131-CORTE A LASER E DOBRA - 47761375 - DEFLECTOR, STRAW SPREADER - FRONT [CNH000004]                             </t>
  </si>
  <si>
    <t>MOGR000132</t>
  </si>
  <si>
    <t>SLITTER DE BOBINA AÇO INOX AISI 321 2,0 X 457 MM - MPAC00974 - LARG. 448 -0,0 +0,5 MM P/CFEL000835</t>
  </si>
  <si>
    <t xml:space="preserve">MOGR000132-SLITTER DE BOBINA ACO INOX AISI 321 2,0 X 457 MM - MPAC00974 - LARG. 448 -0,0 +0,5 MM P/CFEL000835           </t>
  </si>
  <si>
    <t>MOGR000133</t>
  </si>
  <si>
    <t>SLITTER DE BOBINA AÇO INOX AISI 321 2,0 X 457 MM - MPAC00974 - LARG. 317 -0,0 +0,5 MM P/CFEL000836</t>
  </si>
  <si>
    <t xml:space="preserve">MOGR000133-SLITTER DE BOBINA ACO INOX AISI 321 2,0 X 457 MM - MPAC00974 - LARG. 317 -0,0 +0,5 MM P/CFEL000836           </t>
  </si>
  <si>
    <t>MOGR000134</t>
  </si>
  <si>
    <t>CORTE A LASER - 47836795 - SUPPORT FRONT BEARING P/ [CFEL001016]</t>
  </si>
  <si>
    <t xml:space="preserve">MOGR000134-CORTE A LASER - 47836795 - SUPPORT FRONT BEARING P/ [CFEL001016]                                             </t>
  </si>
  <si>
    <t>MOGR000135</t>
  </si>
  <si>
    <t>SLITTER DE BOBINA INOX 309 1,2 X 512 MM - MPAC00969 - CORTE COM LARG. 397 -0 +0,50 MM P/ CFEL001020</t>
  </si>
  <si>
    <t xml:space="preserve">MOGR000135-SLITTER DE BOBINA INOX 309 1,2 X 512 MM - MPAC00969 - CORTE COM LARG. 397 -0 +0,50 MM P/ CFEL001020          </t>
  </si>
  <si>
    <t>709</t>
  </si>
  <si>
    <t>SERVIÇOS - FAURECIA LIM/FMM/RUSSIA</t>
  </si>
  <si>
    <t>MOGR000136</t>
  </si>
  <si>
    <t>SLITTER DE BOBINA INOX 309 1,2 X 512 MM - MPAC00969 - CORTE COM LARG. 383 -0 +0,50 MM P/ CFEL001021</t>
  </si>
  <si>
    <t xml:space="preserve">MOGR000136-SLITTER DE BOBINA INOX 309 1,2 X 512 MM - MPAC00969 - CORTE COM LARG. 383 -0 +0,50 MM P/ CFEL001021          </t>
  </si>
  <si>
    <t>MOGR000137</t>
  </si>
  <si>
    <t>SLITTER DE BOBINA INOX 301 2 X 1270 MM - MPAC01361 - CORTE COM LARG. 45 +-0,3 MM P/ CFEL001022</t>
  </si>
  <si>
    <t xml:space="preserve">MOGR000137-SLITTER DE BOBINA INOX 301 2 X 1270 MM - MPAC01361 - CORTE COM LARG. 45 +-0,3 MM P/ CFEL001022               </t>
  </si>
  <si>
    <t>MOGR000138</t>
  </si>
  <si>
    <t>SLITTER DE BOBINA INOX 441 2,0 X 565 MM - MPAC00906 - CORTE COM LARG. 267 -0+0,25 MM P/ CFEL001023</t>
  </si>
  <si>
    <t xml:space="preserve">MOGR000138-SLITTER DE BOBINA INOX 441 2,0 X 565 MM - MPAC00906 - CORTE COM LARG. 267 -0+0,25 MM P/ CFEL001023           </t>
  </si>
  <si>
    <t>MOGR000139</t>
  </si>
  <si>
    <t>SLITTER DE BOBINA INOX 441 2,0 X 565 MM - MPAC00912 - CORTE COM LARG. 267 -0+0,25 MM P/ CFEL001024</t>
  </si>
  <si>
    <t xml:space="preserve">MOGR000139-SLITTER DE BOBINA INOX 441 2,0 X 565 MM - MPAC00912 - CORTE COM LARG. 267 -0+0,25 MM P/ CFEL001024           </t>
  </si>
  <si>
    <t>MOGR000140</t>
  </si>
  <si>
    <t>SLITTER DE BOBINA NBR 7008 ZEE G3 Z275 - 1,95X195 MM - MPAC00851-CORTE LARG.  189+0,8 MM P/BOS000026</t>
  </si>
  <si>
    <t xml:space="preserve">MOGR000140-SLITTER DE BOBINA NBR 7008 ZEE G3 Z275 - 1,95X195 MM - MPAC00851-CORTE LARG. 189+0,8 MM P/BOS000026          </t>
  </si>
  <si>
    <t>MOGR000141</t>
  </si>
  <si>
    <t>SLITTER DE BOBINA INOX 309 2,0 -0,12X539+0,50 MM-MPAC00970-CORTE COM LARG. 464+ 0,50 MM P/CFEL001026</t>
  </si>
  <si>
    <t xml:space="preserve">MOGR000141-SLITTER DE BOBINA INOX 309 2,0 -0,12X539+0,50 MM-MPAC00970-CORTE COM LARG. 464+ 0,50 MM P/CFEL001026         </t>
  </si>
  <si>
    <t>MOGR000142</t>
  </si>
  <si>
    <t>SLITTER DE BOBINA INOX 309 2,0 -0,12X539+0,50 MM-MPAC00970-CORTE COM LARG. 448+ 0,50 MM P/CFEL001027</t>
  </si>
  <si>
    <t xml:space="preserve">MOGR000142-SLITTER DE BOBINA INOX 309 2,0 -0,12X539+0,50 MM-MPAC00970-CORTE COM LARG. 448+ 0,50 MM P/CFEL001027         </t>
  </si>
  <si>
    <t>MOGR000143</t>
  </si>
  <si>
    <t>SLITTER DE BOBINA INOX AISI 441 2,0 X 656 - MPAC01036 - CORTE COM LARG. 333 ±0,5 MM P/CFEL001028</t>
  </si>
  <si>
    <t xml:space="preserve">MOGR000143-SLITTER DE BOBINA INOX AISI 441 2,0 X 656 - MPAC01036 - CORTE COM LARG. 333 ±0,5 MM P/CFEL001028             </t>
  </si>
  <si>
    <t>MOGR000144</t>
  </si>
  <si>
    <t>SLITTER DE BOBINA INOX AISI 441 2,0 X 656 - MPAC01036 - CORTE COM LARG. 267 ±0,5 MM P/CFEL001029</t>
  </si>
  <si>
    <t xml:space="preserve">MOGR000144-SLITTER DE BOBINA INOX AISI 441 2,0 X 656 - MPAC01036 - CORTE COM LARG. 267 ±0,5 MM P/CFEL001029             </t>
  </si>
  <si>
    <t>MOGR000145</t>
  </si>
  <si>
    <t>SLITTER DE BOBINA ACO SAPH440-P 1,6 X 300 MM - MPAC01190 - CORTE COM LARG. 111 MM P/ CFEL001001</t>
  </si>
  <si>
    <t xml:space="preserve">MOGR000145-SLITTER DE BOBINA ACO SAPH440-P 1,6 X 300 MM - MPAC01190 - CORTE COM LARG. 111 MM P/ CFEL001001              </t>
  </si>
  <si>
    <t>MOGR000146</t>
  </si>
  <si>
    <t>ALIVIO DE TENSÃO E TORÇÃO DE BOBINA P/CFEL0001022</t>
  </si>
  <si>
    <t xml:space="preserve">MOGR000146-ALIVIO DE TENSAO E TORCAO DE BOBINA P/CFEL0001022                                                            </t>
  </si>
  <si>
    <t>MOGR000148</t>
  </si>
  <si>
    <t>SLITTER DE BOBINA AÇO AISI 321 2,0 X 457 MM - CORTE COM LARG. 368 +0,5MM - P/CFEL001033</t>
  </si>
  <si>
    <t xml:space="preserve">MOGR000148-SLITTER DE BOBINA ACO AISI 321 2,0 X 457 MM - CORTE COM LARG. 368 +0,5MM - P/CFEL001033                      </t>
  </si>
  <si>
    <t>MOGR000149</t>
  </si>
  <si>
    <t>SLITTER DE BOBINA AÇO AISI 321 2,0 X 417 MM - CORTE COM LARG. 368 +0,5MM - P/CFEL001034</t>
  </si>
  <si>
    <t xml:space="preserve">MOGR000149-SLITTER DE BOBINA ACO AISI 321 2,0 X 417 MM - CORTE COM LARG. 368 +0,5MM - P/CFEL001034                      </t>
  </si>
  <si>
    <t>MOGR000150</t>
  </si>
  <si>
    <t>MONTAGEM INSULATION - 3634202 [OF ARV000187]</t>
  </si>
  <si>
    <t xml:space="preserve">MOGR000150-MONTAGEM INSULATION - 3634202 [OF ARV000187]                                                                 </t>
  </si>
  <si>
    <t>MOGR000151</t>
  </si>
  <si>
    <t>MONTAGEM INSULATION - 3634201 [OF ARV000188]</t>
  </si>
  <si>
    <t xml:space="preserve">MOGR000151-MONTAGEM INSULATION - 3634201 [OF ARV000188]                                                                 </t>
  </si>
  <si>
    <t>MOGR000152</t>
  </si>
  <si>
    <t>MONTAGEM INSULATION - 3634187 [OF ARV000191]</t>
  </si>
  <si>
    <t xml:space="preserve">MOGR000152-MONTAGEM INSULATION - 3634187 [OF ARV000191]                                                                 </t>
  </si>
  <si>
    <t>MOGR000153</t>
  </si>
  <si>
    <t>MONTAGEM INSULATION - 3634186 [OF ARV000192]</t>
  </si>
  <si>
    <t xml:space="preserve">MOGR000153-MONTAGEM INSULATION - 3634186 [OF ARV000192]                                                                 </t>
  </si>
  <si>
    <t>MOGR000154</t>
  </si>
  <si>
    <t>SLITTER INOX 301A 2,0 X 1270 MM - CORTE COM LARG. 177 MM P/ CFEL001035</t>
  </si>
  <si>
    <t xml:space="preserve">MOGR000154-SLITTER INOX 301A 2,0 X 1270 MM - CORTE COM LARG. 177 MM P/ CFEL001035                                       </t>
  </si>
  <si>
    <t>MOGR000155</t>
  </si>
  <si>
    <t xml:space="preserve">MOGR000155-SLITTER INOX 301A 2,0 X 1270 MM - CORTE COM LARG. 177 MM P/ CFEL001035                                       </t>
  </si>
  <si>
    <t>MOGR000156</t>
  </si>
  <si>
    <t>SLITTER INOX AISI 321 2,0 X 464 MM CORTE COM LARG. 457 MM P/ CFEL000660</t>
  </si>
  <si>
    <t xml:space="preserve">MOGR000156-SLITTER INOX AISI 321 2,0 X 464 MM CORTE COM LARG. 457 MM P/ CFEL000660                                      </t>
  </si>
  <si>
    <t>MOGR000157</t>
  </si>
  <si>
    <t>CORTE A LASER DOBRA E CALANDRA- 47761377 - DEFLECTOR, STRAW SPREADER - FRONT [CFEL001038]</t>
  </si>
  <si>
    <t xml:space="preserve">MOGR000157-CORTE A LASER DOBRA E CALANDRA- 47761377 - DEFLECTOR, STRAW SPREADER - FRONT [CFEL001038]                    </t>
  </si>
  <si>
    <t>MOGR000158</t>
  </si>
  <si>
    <t>CORTE A LASER DOBRA E CALANDRA - 47761375 - DEFLECTOR, STRAW SPREADER - FRONT [CFEL001039]</t>
  </si>
  <si>
    <t xml:space="preserve">MOGR000158-CORTE A LASER DOBRA E CALANDRA - 47761375 - DEFLECTOR, STRAW SPREADER - FRONT [CFEL001039]                   </t>
  </si>
  <si>
    <t>MOGR000159</t>
  </si>
  <si>
    <t>SERVIÇO DE REBOBINAMENTO DE BOBINA 2,0 X 45MM P/ DIAMETRO INTERNO DE 480MM À 508MM P/ CFSB000566</t>
  </si>
  <si>
    <t xml:space="preserve">MOGR000159-SERVICO DE REBOBINAMENTO DE BOBINA 2,0 X 45MM P/ DIAMETRO INTERNO DE 480MM A 508MM P/ CFSB000566             </t>
  </si>
  <si>
    <t>MOGR000160</t>
  </si>
  <si>
    <t>SLITTER INOX AISI 309 2,0 X 539 MM CORTE COM LARG. 457 MM P/ CFEL000660</t>
  </si>
  <si>
    <t xml:space="preserve">MOGR000160-SLITTER INOX AISI 309 2,0 X 539 MM CORTE COM LARG. 457 MM P/ CFEL000660                                      </t>
  </si>
  <si>
    <t>MOGR000161</t>
  </si>
  <si>
    <t>SLITTER INOX AISI 309 2,0 X 539 MM CORTE COM LARG. 417 MM P/ CFEL000662</t>
  </si>
  <si>
    <t xml:space="preserve">MOGR000161-SLITTER INOX AISI 309 2,0 X 539 MM CORTE COM LARG. 417 MM P/ CFEL000662                                      </t>
  </si>
  <si>
    <t>MOGR000162</t>
  </si>
  <si>
    <t>SLITTER INOX AISI 309 1,2 X 512 MM CORTE COM LARG. 495 MM P/ CFEL000655</t>
  </si>
  <si>
    <t xml:space="preserve">MOGR000162-SLITTER INOX AISI 309 1,2 X 512 MM CORTE COM LARG. 495 MM P/ CFEL000655                                      </t>
  </si>
  <si>
    <t>MOGR000163</t>
  </si>
  <si>
    <t>SLITTER INOX AISI 309 1,2 X 512 MM CORTE COM LARG. 506 MM P/ CFEL000726</t>
  </si>
  <si>
    <t xml:space="preserve">MOGR000163-SLITTER INOX AISI 309 1,2 X 512 MM CORTE COM LARG. 506 MM P/ CFEL000726                                      </t>
  </si>
  <si>
    <t>MOGR000164</t>
  </si>
  <si>
    <t>SLITTER INOX AISI 309 2 X 539 MM CORTE COM LARG. 528 MM P/ CFEL000656 E CFEL000727</t>
  </si>
  <si>
    <t xml:space="preserve">MOGR000164-SLITTER INOX AISI 309 2 X 539 MM CORTE COM LARG. 528 MM P/ CFEL000656 E CFEL000727                           </t>
  </si>
  <si>
    <t>MOGR000165</t>
  </si>
  <si>
    <t xml:space="preserve">SLITTER INOX AISI 309 2 X 539 MM CORTE COM LARG. 464 MM P/ CFEL001045 </t>
  </si>
  <si>
    <t xml:space="preserve">MOGR000165-SLITTER INOX AISI 309 2 X 539 MM CORTE COM LARG. 464 MM P/ CFEL001045                                        </t>
  </si>
  <si>
    <t>MOGR000166</t>
  </si>
  <si>
    <t>SLITTER INOX AISI 309 2 X 539 MM CORTE COM LARG. 448 MM P/ CFEL001046</t>
  </si>
  <si>
    <t xml:space="preserve">MOGR000166-SLITTER INOX AISI 309 2 X 539 MM CORTE COM LARG. 448 MM P/ CFEL001046                                        </t>
  </si>
  <si>
    <t>MOGR000167</t>
  </si>
  <si>
    <t>SLITTER ROLO DE ACO SPFC590 1,6 X 400MM PARA LARG. 200MM P/ CFEL001047</t>
  </si>
  <si>
    <t xml:space="preserve">MOGR000167-SLITTER ROLO DE ACO SPFC590 1,6 X 400MM PARA LARG. 200MM P/ CFEL001047                                       </t>
  </si>
  <si>
    <t>MOGR000168</t>
  </si>
  <si>
    <t>SLITTER ROLO DE ACO SPFC590 1,6 X 400MM PARA LARG. 130MM P/ CFEL001048</t>
  </si>
  <si>
    <t xml:space="preserve">MOGR000168-SLITTER ROLO DE ACO SPFC590 1,6 X 400MM PARA LARG. 130MM P/ CFEL001048                                       </t>
  </si>
  <si>
    <t>MOGR000169</t>
  </si>
  <si>
    <t>24534682 - HEAT SHIELD FENDER P/ 24534671 [CFEL001050]</t>
  </si>
  <si>
    <t xml:space="preserve">MOGR000169-24534682 - HEAT SHIELD FENDER P/ 24534671 [CFEL001050]                                                       </t>
  </si>
  <si>
    <t>MOGR000170</t>
  </si>
  <si>
    <t>24534681 - HEAT SHIELD FENDER P/ 24534653 [CFEL001051]</t>
  </si>
  <si>
    <t xml:space="preserve">MOGR000170-24534681 - HEAT SHIELD FENDER P/ 24534653 [CFEL001051]                                                       </t>
  </si>
  <si>
    <t>MOGR000171</t>
  </si>
  <si>
    <t>SLITTER INOX AISI 441 3,0 X 220 CORTE COM LARG. 199 MM P/ CFEL001052</t>
  </si>
  <si>
    <t xml:space="preserve">MOGR000171-SLITTER INOX AISI 441 3,0 X 220 CORTE COM LARG. 199 MM P/ CFEL001052                                         </t>
  </si>
  <si>
    <t>MOGR000172</t>
  </si>
  <si>
    <t>SLITTER INOX AISI 441 1,5 X 790 CORTE COM LARG. 395 MM P/ ARV000212</t>
  </si>
  <si>
    <t xml:space="preserve">MOGR000172-SLITTER INOX AISI 441 1,5 X 790 CORTE COM LARG. 395 MM P/ ARV000212                                          </t>
  </si>
  <si>
    <t>MOGR000173</t>
  </si>
  <si>
    <t>SLITTER INOX AISI 441 1,5 X 790 CORTE COM LARG. 290 MM P/ ARV000213</t>
  </si>
  <si>
    <t xml:space="preserve">MOGR000173-SLITTER INOX AISI 441 1,5 X 790 CORTE COM LARG. 290 MM P/ ARV000213                                          </t>
  </si>
  <si>
    <t>MOGR000174</t>
  </si>
  <si>
    <t>MONTAGEM INSULATION - S163161 [OF MRL000004]</t>
  </si>
  <si>
    <t xml:space="preserve">MOGR000174-MONTAGEM INSULATION - S163161 [OF MRL000004]                                                                 </t>
  </si>
  <si>
    <t>539</t>
  </si>
  <si>
    <t>COMPONENTES - MARELLI PE</t>
  </si>
  <si>
    <t>MOGR000175</t>
  </si>
  <si>
    <t>MONTAGEM INSULATION - S163161 [OF MRL000005]</t>
  </si>
  <si>
    <t xml:space="preserve">MOGR000175-MONTAGEM INSULATION - S163161 [OF MRL000005]                                                                 </t>
  </si>
  <si>
    <t>MOGR000176</t>
  </si>
  <si>
    <t>MONTAGEM INSULATION - S163161 [OF MRL000006]</t>
  </si>
  <si>
    <t xml:space="preserve">MOGR000176-MONTAGEM INSULATION - S163161 [OF MRL000006]                                                                 </t>
  </si>
  <si>
    <t>MOGR000177</t>
  </si>
  <si>
    <t>MONTAGEM INSULATION - S163162 E S163157 [OF MRL000007]</t>
  </si>
  <si>
    <t xml:space="preserve">MOGR000177-MONTAGEM INSULATION - S163162 E S163157 [OF MRL000007]                                                       </t>
  </si>
  <si>
    <t>MOGR000178</t>
  </si>
  <si>
    <t>CORTE TIRA DE AÇO INOX 441 - CORTE COMP. 1300MM ± 5MM - 82090921 - [OF CFEL001068]</t>
  </si>
  <si>
    <t xml:space="preserve">MOGR000178-CORTE TIRA DE ACO INOX 441 - CORTE COMP. 1300MM ± 5MM - 82090921 - [OF CFEL001068]                           </t>
  </si>
  <si>
    <t>MOGR000179</t>
  </si>
  <si>
    <t>CORTE A LASER E DOBRA - 24512449 - BRACKET P/ 24484490 [CFEL001076]</t>
  </si>
  <si>
    <t xml:space="preserve">MOGR000179-CORTE A LASER E DOBRA - 24512449 - BRACKET P/ 24484490 [CFEL001076]                                          </t>
  </si>
  <si>
    <t>MOPT00072</t>
  </si>
  <si>
    <t>PINTURA KTL + PÓ - COR - SEA WOLF BLUE/TR 1579275 - [OF VOL000029]</t>
  </si>
  <si>
    <t>MOPT000072</t>
  </si>
  <si>
    <t xml:space="preserve">MOPT00072-PINTURA KTL + PO - COR - SEA WOLF BLUE/TR 1579275 - [OF VOL000029]                                            </t>
  </si>
  <si>
    <t>MOPT00073</t>
  </si>
  <si>
    <t>PINTURA KTL + PÓ - COR - SEA WOLF BLUE/TR 1579275 - [OF VOL000034]</t>
  </si>
  <si>
    <t>MOPT000073</t>
  </si>
  <si>
    <t xml:space="preserve">MOPT00073-PINTURA KTL + PO - COR - SEA WOLF BLUE/TR 1579275 - [OF VOL000034]                                            </t>
  </si>
  <si>
    <t>MOPT00075</t>
  </si>
  <si>
    <t>PINTURA KTL + PÓ - COR - SEA WOLF BLUE/TR 1579275 - [OF VOL000013]</t>
  </si>
  <si>
    <t>MOPT000075</t>
  </si>
  <si>
    <t xml:space="preserve">MOPT00075-PINTURA KTL + PO - COR - SEA WOLF BLUE/TR 1579275 - [OF VOL000013]                                            </t>
  </si>
  <si>
    <t>MOPT00080</t>
  </si>
  <si>
    <t>PINTURA KTL + PÓ - COR - SEA WOLF BLUE / TR 1579275 - [OF VOL000012]</t>
  </si>
  <si>
    <t>MOPT000080</t>
  </si>
  <si>
    <t xml:space="preserve">MOPT00080-PINTURA KTL + PO - COR - SEA WOLF BLUE / TR 1579275 - [OF VOL000012]                                          </t>
  </si>
  <si>
    <t>MOPT00083</t>
  </si>
  <si>
    <t xml:space="preserve">PINTURA KTL + PÓ - COR - SEA WOLF BLUE / TR 1579275 - [OF VOL000024]   </t>
  </si>
  <si>
    <t>MOPT000083</t>
  </si>
  <si>
    <t xml:space="preserve">MOPT00083-PINTURA KTL + PO - COR - SEA WOLF BLUE / TR 1579275 - [OF VOL000024]                                          </t>
  </si>
  <si>
    <t>MOPT00102</t>
  </si>
  <si>
    <t>PINTURA PÓ BRANCO COMPLEMENTO LATERAL DIREITO W10368869 (OF MUL000277)</t>
  </si>
  <si>
    <t>MOPT000102</t>
  </si>
  <si>
    <t xml:space="preserve">MOPT00102-PINTURA PO BRANCO COMPLEMENTO LATERAL DIREITO W10368869 (OF MUL000277)                                        </t>
  </si>
  <si>
    <t>MOPT00103</t>
  </si>
  <si>
    <t>PINTURA PÓ BRANCO COMPLEMENTO LATERAL DIREITO W10368870 (OF MUL000278)</t>
  </si>
  <si>
    <t>MOPT000103</t>
  </si>
  <si>
    <t xml:space="preserve">MOPT00103-PINTURA PO BRANCO COMPLEMENTO LATERAL DIREITO W10368870 (OF MUL000278)                                        </t>
  </si>
  <si>
    <t>MOPT00104</t>
  </si>
  <si>
    <t>PINTURA PÓ GRAFITE COMPLEMENTO LATERAL DIREITO W10368915 (OF MUL000279)</t>
  </si>
  <si>
    <t>MOPT000104</t>
  </si>
  <si>
    <t xml:space="preserve">MOPT00104-PINTURA PO GRAFITE COMPLEMENTO LATERAL DIREITO W10368915 (OF MUL000279)                                       </t>
  </si>
  <si>
    <t>MOPT00105</t>
  </si>
  <si>
    <t>PINTURA PÓ GRAFITE COMPLEMENTO LATERAL DIREITO W10368918 (OF MUL00280)</t>
  </si>
  <si>
    <t>MOPT000105</t>
  </si>
  <si>
    <t xml:space="preserve">MOPT00105-PINTURA PO GRAFITE COMPLEMENTO LATERAL DIREITO W10368918 (OF MUL00280)                                        </t>
  </si>
  <si>
    <t>MOPT00106</t>
  </si>
  <si>
    <t>PINTURA PÓ BRANCO COMPLEMENTO LATERAL ESQUERDO W10368887 (OF MUL000281)</t>
  </si>
  <si>
    <t>MOPT000106</t>
  </si>
  <si>
    <t xml:space="preserve">MOPT00106-PINTURA PO BRANCO COMPLEMENTO LATERAL ESQUERDO W10368887 (OF MUL000281)                                       </t>
  </si>
  <si>
    <t>MOPT00108</t>
  </si>
  <si>
    <t>PINTURA PÓ GRAFITE COMPLEMENTO LATERAL ESQUERDO W10368916 (OF MUL000283)</t>
  </si>
  <si>
    <t>MOPT000108</t>
  </si>
  <si>
    <t xml:space="preserve">MOPT00108-PINTURA PO GRAFITE COMPLEMENTO LATERAL ESQUERDO W10368916 (OF MUL000283)                                      </t>
  </si>
  <si>
    <t>MOPT00109</t>
  </si>
  <si>
    <t>PINTURA PÓ GRAFITE COMPLEMENTO LATERAL ESQUERDO W10368919 (OF MUL000284)</t>
  </si>
  <si>
    <t>MOPT000109</t>
  </si>
  <si>
    <t xml:space="preserve">MOPT00109-PINTURA PO GRAFITE COMPLEMENTO LATERAL ESQUERDO W10368919 (OF MUL000284)                                      </t>
  </si>
  <si>
    <t>MOPT00138</t>
  </si>
  <si>
    <t>PINTURA KTL + PÓ - COR - SEA WOLF BLUE/TR 1579275 - [OF VOL000044]</t>
  </si>
  <si>
    <t>MOPT000138</t>
  </si>
  <si>
    <t xml:space="preserve">MOPT00138-PINTURA KTL + PO - COR - SEA WOLF BLUE/TR 1579275 - [OF VOL000044]                                            </t>
  </si>
  <si>
    <t>MOPT00139</t>
  </si>
  <si>
    <t>82835067 - PINTURA KTL + PÓ  BLACK 1708 (OF VOL000045)</t>
  </si>
  <si>
    <t>MOPT000139</t>
  </si>
  <si>
    <t xml:space="preserve">MOPT00139-82835067 - PINTURA KTL + PO BLACK 1708 (OF VOL000045)                                                         </t>
  </si>
  <si>
    <t>MOPT00140</t>
  </si>
  <si>
    <t>82280296 - PINTURA KTL + PÓ  BLACK 1708 (OF VOL000046)</t>
  </si>
  <si>
    <t>MOPT000140</t>
  </si>
  <si>
    <t xml:space="preserve">MOPT00140-82280296 - PINTURA KTL + PO BLACK 1708 (OF VOL000046)                                                         </t>
  </si>
  <si>
    <t>MOPT00141</t>
  </si>
  <si>
    <t>0204.802.929 - PINTURA KTL FRONT SHELL 10" (OF BOS000001)</t>
  </si>
  <si>
    <t>MOPT000141</t>
  </si>
  <si>
    <t xml:space="preserve">MOPT00141-0204.802.929 - PINTURA KTL FRONT SHELL 10POL (OF BOS000001)                                                   </t>
  </si>
  <si>
    <t>MOPT00142</t>
  </si>
  <si>
    <t>0204.802.930 - PINTURA KTL FRONT SHELL 10" (OF BOS000002)</t>
  </si>
  <si>
    <t>MOPT000142</t>
  </si>
  <si>
    <t xml:space="preserve">MOPT00142-0204.802.930 - PINTURA KTL FRONT SHELL 10POL (OF BOS000002)                                                   </t>
  </si>
  <si>
    <t>MOPT00143</t>
  </si>
  <si>
    <t>0204.258.787 - PINTURA KTL FRONT SHELL 10" (OF BOS000003)</t>
  </si>
  <si>
    <t>MOPT000143</t>
  </si>
  <si>
    <t xml:space="preserve">MOPT00143-0204.258.787 - PINTURA KTL FRONT SHELL 10POL (OF BOS000003)                                                   </t>
  </si>
  <si>
    <t>MOPT00144</t>
  </si>
  <si>
    <t>0204.254.504 - PINTUTA KTL REAR SHELL 9" (OF BOS000004)</t>
  </si>
  <si>
    <t>MOPT000144</t>
  </si>
  <si>
    <t xml:space="preserve">MOPT00144-0204.254.504 - PINTUTA KTL REAR SHELL 9POL (OF BOS000004)                                                     </t>
  </si>
  <si>
    <t>MOPT00145</t>
  </si>
  <si>
    <t>0204.254.502 - PINTURA KTL REAR SHELL 9" (OF BOS000005)</t>
  </si>
  <si>
    <t>MOPT000145</t>
  </si>
  <si>
    <t xml:space="preserve">MOPT00145-0204.254.502 - PINTURA KTL REAR SHELL 9POL (OF BOS000005)                                                     </t>
  </si>
  <si>
    <t>MOPT00146</t>
  </si>
  <si>
    <t>0204.258.779 - PINTURA KTL FRONT SHELL 10" (OF BOS000008)</t>
  </si>
  <si>
    <t>MOPT000146</t>
  </si>
  <si>
    <t xml:space="preserve">MOPT00146-0204.258.779 - PINTURA KTL FRONT SHELL 10POL (OF BOS000008)                                                   </t>
  </si>
  <si>
    <t>MOPT00147</t>
  </si>
  <si>
    <t>0204.819.127 - PINTURA KTL FRONT SHELL 11" [OF BOS000011]</t>
  </si>
  <si>
    <t>MOPT000147</t>
  </si>
  <si>
    <t xml:space="preserve">MOPT00147-0204.819.127 - PINTURA KTL FRONT SHELL 11POL [OF BOS000011]                                                   </t>
  </si>
  <si>
    <t>MOPT00148</t>
  </si>
  <si>
    <t>0204.254.510 - PINTURA KTL REAL SHELL 11" [OF BOS000012]</t>
  </si>
  <si>
    <t>MOPT000148</t>
  </si>
  <si>
    <t xml:space="preserve">MOPT00148-0204.254.510 - PINTURA KTL REAL SHELL 11POL [OF BOS000012]                                                    </t>
  </si>
  <si>
    <t>MOPT00149</t>
  </si>
  <si>
    <t>20728193 - PINTURA KTL + PÓ [OF CFSB000366]</t>
  </si>
  <si>
    <t>MOPT000149</t>
  </si>
  <si>
    <t xml:space="preserve">MOPT00149-20728193 - PINTURA KTL + PO [OF CFSB000366]                                                                   </t>
  </si>
  <si>
    <t>MOPT00150</t>
  </si>
  <si>
    <t>20728194 - PINTURA KTL + PÓ [OF CFSB000367]</t>
  </si>
  <si>
    <t>MOPT000150</t>
  </si>
  <si>
    <t xml:space="preserve">MOPT00150-20728194 - PINTURA KTL + PO [OF CFSB000367]                                                                   </t>
  </si>
  <si>
    <t>MOPT00151</t>
  </si>
  <si>
    <t>21563761 - PINTURA KTL + PÓ VOL000053[OF CFSB000368]</t>
  </si>
  <si>
    <t>MOPT000151</t>
  </si>
  <si>
    <t xml:space="preserve">MOPT00151-21563761 - PINTURA KTL + PO VOL000053[OF CFSB000368]                                                          </t>
  </si>
  <si>
    <t>MOPT00152</t>
  </si>
  <si>
    <t>21563764 - PINTURA KTL + PÓ VOL000054[OF CFSB000369]</t>
  </si>
  <si>
    <t>MOPT000152</t>
  </si>
  <si>
    <t xml:space="preserve">MOPT00152-21563764 - PINTURA KTL + PO VOL000054[OF CFSB000369]                                                          </t>
  </si>
  <si>
    <t>MOPT00158</t>
  </si>
  <si>
    <t>W10686078 - PINTURA A PÓ, COR PRETO REF 00116 [OF MUL000324]</t>
  </si>
  <si>
    <t>MOPT000158</t>
  </si>
  <si>
    <t xml:space="preserve">MOPT00158-W10686078 - PINTURA A PO, COR PRETO REF 00116 [OF MUL000324]                                                  </t>
  </si>
  <si>
    <t>MOPT00159</t>
  </si>
  <si>
    <t>F006.U20.175 - PINTURA KTL CARCAÇA POLAR [OF BOS000016]</t>
  </si>
  <si>
    <t>MOPT000159</t>
  </si>
  <si>
    <t xml:space="preserve">MOPT00159-F006.U20.175 - PINTURA KTL CARCACA POLAR [OF BOS000016]                                                       </t>
  </si>
  <si>
    <t>MOPT00160</t>
  </si>
  <si>
    <t>939928-102 - PINTURA PÓ GUIDE RAIL WR - LH - B515 (OF BRO000033)</t>
  </si>
  <si>
    <t>MOPT000160</t>
  </si>
  <si>
    <t xml:space="preserve">MOPT00160-939928-102 - PINTURA PO GUIDE RAIL WR - LH - B515 (OF BRO000033)                                              </t>
  </si>
  <si>
    <t>MOPT00161</t>
  </si>
  <si>
    <t>939929-102 - PINTURA PÓ GUIDE RAIL WR - RH - B515 (OF BRO000034)</t>
  </si>
  <si>
    <t>MOPT000161</t>
  </si>
  <si>
    <t xml:space="preserve">MOPT00161-939929-102 - PINTURA PO GUIDE RAIL WR - RH - B515 (OF BRO000034)                                              </t>
  </si>
  <si>
    <t>MOPT00167</t>
  </si>
  <si>
    <t>939930-104 - PINTURA GUIDE RAIL WR - LH - B515 [OF BRO000042]</t>
  </si>
  <si>
    <t>MOPT000167</t>
  </si>
  <si>
    <t xml:space="preserve">MOPT00167-939930-104 - PINTURA GUIDE RAIL WR - LH - B515 [OF BRO000042]                                                 </t>
  </si>
  <si>
    <t>MOPT00168</t>
  </si>
  <si>
    <t>939931-104 - PINTURA GUIDE RAIL WR - RH - B515 [OF BRO000043]</t>
  </si>
  <si>
    <t>MOPT000168</t>
  </si>
  <si>
    <t xml:space="preserve">MOPT00168-939931-104 - PINTURA GUIDE RAIL WR - RH - B515 [OF BRO000043]                                                 </t>
  </si>
  <si>
    <t>MOPT00169</t>
  </si>
  <si>
    <t>0204.774.250 - PINTURA KTL REAR SHELL [OF BOS000067]</t>
  </si>
  <si>
    <t>MOPT000169</t>
  </si>
  <si>
    <t xml:space="preserve">MOPT00169-0204.774.250 - PINTURA KTL REAR SHELL [OF BOS000067]                                                          </t>
  </si>
  <si>
    <t>MOPT00171</t>
  </si>
  <si>
    <t>0204.166.629 - PINTURA KTL FRONT SHELL 10" L200 [OF BOS000071]</t>
  </si>
  <si>
    <t>MOPT000171</t>
  </si>
  <si>
    <t xml:space="preserve">MOPT00171-0204.166.629 - PINTURA KTL FRONT SHELL 10POL L200 [OF BOS000071]                                              </t>
  </si>
  <si>
    <t>MOPT00172</t>
  </si>
  <si>
    <t>411800107 - PINTURA KTL [OF COS000001]</t>
  </si>
  <si>
    <t>MOPT000172</t>
  </si>
  <si>
    <t xml:space="preserve">MOPT00172-411800107 - PINTURA KTL [OF COS000001]                                                                        </t>
  </si>
  <si>
    <t>MOPT00175</t>
  </si>
  <si>
    <t>0204.774.247 - PINTURA KTL REAR SHELL [OF BOS000077]</t>
  </si>
  <si>
    <t>MOPT000175</t>
  </si>
  <si>
    <t xml:space="preserve">MOPT00175-0204.774.247 - PINTURA KTL REAR SHELL [OF BOS000077]                                                          </t>
  </si>
  <si>
    <t>MOPT00176</t>
  </si>
  <si>
    <t>0204.806.889 - PINTURA KTL FRONT SHELL [OF BOS000078]</t>
  </si>
  <si>
    <t>MOPT000176</t>
  </si>
  <si>
    <t xml:space="preserve">MOPT00176-0204.806.889 - PINTURA KTL FRONT SHELL [OF BOS000078]                                                         </t>
  </si>
  <si>
    <t>MOPT00178</t>
  </si>
  <si>
    <t>0204.838.307 - PINTURA KTL FRONT SHELL [OF BOS000080]</t>
  </si>
  <si>
    <t>MOPT000178</t>
  </si>
  <si>
    <t xml:space="preserve">MOPT00178-0204.838.307 - PINTURA KTL FRONT SHELL [OF BOS000080]                                                         </t>
  </si>
  <si>
    <t>MOPT00179</t>
  </si>
  <si>
    <t>C80622-104 RH - PINTURA KTL [OF BRO000052]</t>
  </si>
  <si>
    <t>MOPT000179</t>
  </si>
  <si>
    <t xml:space="preserve">MOPT00179-C80622-104 RH - PINTURA KTL [OF BRO000052]                                                                    </t>
  </si>
  <si>
    <t>MOPT00180</t>
  </si>
  <si>
    <t>C80623-104 LH - PINTURA KTL [OF BRO000053]</t>
  </si>
  <si>
    <t>MOPT000180</t>
  </si>
  <si>
    <t xml:space="preserve">MOPT00180-C80623-104 LH - PINTURA KTL [OF BRO000053]                                                                    </t>
  </si>
  <si>
    <t>MOPT00181</t>
  </si>
  <si>
    <t>F006.U20.174 - PINTURA KTL [ OF BOS000052]</t>
  </si>
  <si>
    <t>MOPT000181</t>
  </si>
  <si>
    <t xml:space="preserve">MOPT00181-F006.U20.174 - PINTURA KTL [ OF BOS000052]                                                                    </t>
  </si>
  <si>
    <t>MOPT00183</t>
  </si>
  <si>
    <t>FOSFATIZAÇÃO P/ 9541082291 [CFSB000527]</t>
  </si>
  <si>
    <t>MOPT000183</t>
  </si>
  <si>
    <t xml:space="preserve">MOPT00183-FOSFATIZACAO P/ 9541082291 [CFSB000527]                                                                       </t>
  </si>
  <si>
    <t>MOPT00184</t>
  </si>
  <si>
    <t>FOSFATIZAÇÃO  P/ 9541082281 [CFSB000528]</t>
  </si>
  <si>
    <t>MOPT000184</t>
  </si>
  <si>
    <t xml:space="preserve">MOPT00184-FOSFATIZACAO P/ 9541082281 [CFSB000528]                                                                       </t>
  </si>
  <si>
    <t>MOPT00185</t>
  </si>
  <si>
    <t>C09089-102 - PINTURA PÓ (OF BRO000061)</t>
  </si>
  <si>
    <t>MOPT000185</t>
  </si>
  <si>
    <t xml:space="preserve">MOPT00185-C09089-102 - PINTURA PO (OF BRO000061)                                                                        </t>
  </si>
  <si>
    <t>MOPT00186</t>
  </si>
  <si>
    <t>C09088-102 - PINTURA PÓ (OF BRO000062)</t>
  </si>
  <si>
    <t xml:space="preserve">MOPT00186-C09088-102 - PINTURA PO (OF BRO000062)                                                                        </t>
  </si>
  <si>
    <t>MOPT00187</t>
  </si>
  <si>
    <t>C09091-102 - PINTURA (OF BRO000063)</t>
  </si>
  <si>
    <t>MOPT000187</t>
  </si>
  <si>
    <t xml:space="preserve">MOPT00187-C09091-102 - PINTURA (OF BRO000063)                                                                           </t>
  </si>
  <si>
    <t>MOPT00188</t>
  </si>
  <si>
    <t>C09090-102 - PINTURA PÓ (OF BRO000064)</t>
  </si>
  <si>
    <t>MOPT000188</t>
  </si>
  <si>
    <t xml:space="preserve">MOPT00188-C09090-102 - PINTURA PO (OF BRO000064)                                                                        </t>
  </si>
  <si>
    <t>MOPT00192</t>
  </si>
  <si>
    <t>24002837 - BRACKET HEAT SHIELD - PINTURA  BLACK 1708 [VOL000055]</t>
  </si>
  <si>
    <t>MOPT000192</t>
  </si>
  <si>
    <t xml:space="preserve">MOPT00192-24002837 - BRACKET HEAT SHIELD - PINTURA BLACK 1708 [VOL000055]                                               </t>
  </si>
  <si>
    <t>MOPT00193</t>
  </si>
  <si>
    <t>23890098 - BRACKET HEAT SHIELD - PINTURA BLACK 1708 [VOL000057]</t>
  </si>
  <si>
    <t>MOPT000193</t>
  </si>
  <si>
    <t xml:space="preserve">MOPT00193-23890098 - BRACKET HEAT SHIELD - PINTURA BLACK 1708 [VOL000057]                                               </t>
  </si>
  <si>
    <t>MOPT00194</t>
  </si>
  <si>
    <t>23159407 - SUPPORT BRACKET - PINTURA SEA WOLF BLUE [VOL000058]</t>
  </si>
  <si>
    <t>MOPT000194</t>
  </si>
  <si>
    <t xml:space="preserve">MOPT00194-23159407 - SUPPORT BRACKET - PINTURA SEA WOLF BLUE [VOL000058]                                                </t>
  </si>
  <si>
    <t>MOPT00195</t>
  </si>
  <si>
    <t>23169349 - HEAT SHIELD INLET FLEXIBLE HOSE – PINTURA SEA WOLF BLUE  [VOL000059]</t>
  </si>
  <si>
    <t>MOPT000195</t>
  </si>
  <si>
    <t xml:space="preserve">MOPT00195-23169349 - HEAT SHIELD INLET FLEXIBLE HOSE – PINTURA SEA WOLF BLUE [VOL000059]                                </t>
  </si>
  <si>
    <t>MOPT00196</t>
  </si>
  <si>
    <t>23168898 - HEAT SHIELD INLET FLEXIBLE HOSE - PINTURA SEA WOLF BLUE [VOL000060]</t>
  </si>
  <si>
    <t>MOPT000196</t>
  </si>
  <si>
    <t xml:space="preserve">MOPT00196-23168898 - HEAT SHIELD INLET FLEXIBLE HOSE - PINTURA SEA WOLF BLUE [VOL000060]                                </t>
  </si>
  <si>
    <t>MOPT00197</t>
  </si>
  <si>
    <t>24083045 - BRACKET P/ 24064791 - 24064798 - PINTURA BLACK 1708 VOL [CFSB000546]</t>
  </si>
  <si>
    <t>MOPT000197</t>
  </si>
  <si>
    <t xml:space="preserve">MOPT00197-24083045 - BRACKET P/ 24064791 - 24064798 - PINTURA BLACK 1708 VOL [CFSB000546]                               </t>
  </si>
  <si>
    <t>MOPT00198</t>
  </si>
  <si>
    <t>24083028-23827095 - BRACKET P/ 24064791-24064798-24064793-24484490 P BLACK 1708 VOL [CFSB000548]</t>
  </si>
  <si>
    <t>MOPT000198</t>
  </si>
  <si>
    <t xml:space="preserve">MOPT00198-24083028-23827095 - BRACKET P/ 24064791-24064798-24064793-24484490 P BLACK 1708 VOL [CFSB000548]              </t>
  </si>
  <si>
    <t>MOPT00199</t>
  </si>
  <si>
    <t>24083036-21852820 - BRACKET P/ 24064791-24064798-24064793-24484490 P BLACK 1708 VOL [CFSB000550]</t>
  </si>
  <si>
    <t>MOPT000199</t>
  </si>
  <si>
    <t xml:space="preserve">MOPT00199-24083036-21852820 - BRACKET P/ 24064791-24064798-24064793-24484490 P BLACK 1708 VOL [CFSB000550]              </t>
  </si>
  <si>
    <t>MOPT00200</t>
  </si>
  <si>
    <t>21954589 - BRACKET P/ 24064798 PINTURA BLACK 1708 VOL [CFSB000551]</t>
  </si>
  <si>
    <t>MOPT000200</t>
  </si>
  <si>
    <t xml:space="preserve">MOPT00200-21954589 - BRACKET P/ 24064798 PINTURA BLACK 1708 VOL [CFSB000551]                                            </t>
  </si>
  <si>
    <t>MOPT00201</t>
  </si>
  <si>
    <t>24738366 - BRACKET P/ 24736195-24738381 - PORCAS SOLDADAS - PINTURA BLACK 1708 [CFSB000553]</t>
  </si>
  <si>
    <t>MOPT000201</t>
  </si>
  <si>
    <t xml:space="preserve">MOPT00201-24738366 - BRACKET P/ 24736195-24738381 - PORCAS SOLDADAS - PINTURA BLACK 1708 [CFSB000553]                   </t>
  </si>
  <si>
    <t>MOPT00202</t>
  </si>
  <si>
    <t>24083038 - BRACKET P/24064793 - SOLDADO - PINTURA  BLACK 1708 VOL [CFSB000555]</t>
  </si>
  <si>
    <t>MOPT000202</t>
  </si>
  <si>
    <t xml:space="preserve">MOPT00202-24083038 - BRACKET P/24064793 - SOLDADO - PINTURA BLACK 1708 VOL [CFSB000555]                                 </t>
  </si>
  <si>
    <t>MOPT00203</t>
  </si>
  <si>
    <t>23295005 - HEAT SHIELD  FENDER  - PINTURA SEA WOLF BLUE [VOL000064]</t>
  </si>
  <si>
    <t>MOPT000203</t>
  </si>
  <si>
    <t xml:space="preserve">MOPT00203-23295005 - HEAT SHIELD FENDER - PINTURA SEA WOLF BLUE [VOL000064]                                             </t>
  </si>
  <si>
    <t>MOPT00204</t>
  </si>
  <si>
    <t>223169351 - HEAT SHIELD  FENDER - PINTURA SEA WOLF BLUE [VOL000065]</t>
  </si>
  <si>
    <t>MOPT000204</t>
  </si>
  <si>
    <t xml:space="preserve">MOPT00204-223169351 - HEAT SHIELD FENDER - PINTURA SEA WOLF BLUE [VOL000065]                                            </t>
  </si>
  <si>
    <t>MOPT00205</t>
  </si>
  <si>
    <t>24083044 - BRACKET P/ 24064791 -24064798 - PINTURA BLACK 1708 VOL [CFSB000557]</t>
  </si>
  <si>
    <t>MOPT000205</t>
  </si>
  <si>
    <t xml:space="preserve">MOPT00205-24083044 - BRACKET P/ 24064791 -24064798 - PINTURA BLACK 1708 VOL [CFSB000557]                                </t>
  </si>
  <si>
    <t>MOPT00210</t>
  </si>
  <si>
    <t>C09093-102 PINTURA PÓ GUIDE RAIL MANUAL/POWER REAR 4D RH - NF (OF BRO000080)</t>
  </si>
  <si>
    <t>MOPT000210</t>
  </si>
  <si>
    <t xml:space="preserve">MOPT00210-C09093-102 PINTURA PO GUIDE RAIL MANUAL/POWER REAR 4D RH - NF (OF BRO000080)                                  </t>
  </si>
  <si>
    <t>MOPT00211</t>
  </si>
  <si>
    <t>C09092-102 PINTURA PÓ GUIDE RAIL MANUAL/POWER REAR 4D LH - NF (OF BRO000081)</t>
  </si>
  <si>
    <t>MOPT000211</t>
  </si>
  <si>
    <t xml:space="preserve">MOPT00211-C09092-102 PINTURA PO GUIDE RAIL MANUAL/POWER REAR 4D LH - NF (OF BRO000081)                                  </t>
  </si>
  <si>
    <t>MOPT00212</t>
  </si>
  <si>
    <t>47607656 - CONCAVE, INLET RAMP - PINTURA KTL + PÓ (CNH000001)</t>
  </si>
  <si>
    <t>MOPT000212</t>
  </si>
  <si>
    <t xml:space="preserve">MOPT00212-47607656 - CONCAVE, INLET RAMP - PINTURA KTL + PO (CNH000001)                                                 </t>
  </si>
  <si>
    <t>MOPT00213</t>
  </si>
  <si>
    <t>57280-R1500 - HEAT PROTECTOR - PINTURA KLT PRETO MIN. 15 MICRONS ESPESSURA [HMB000001]</t>
  </si>
  <si>
    <t>MOPT000213</t>
  </si>
  <si>
    <t xml:space="preserve">MOPT00213-57280-R1500 - HEAT PROTECTOR - PINTURA KLT PRETO MIN. 15 MICRONS ESPESSURA [HMB000001]                        </t>
  </si>
  <si>
    <t>MOPT00214</t>
  </si>
  <si>
    <t>39211-07FM0 - BRKT OXYGEN SNSR BINARY PINTADO - FPO-A, MS630-1 (HMB000002)</t>
  </si>
  <si>
    <t>MOPT000214</t>
  </si>
  <si>
    <t xml:space="preserve">MOPT00214-39211-07FM0 - BRKT OXYGEN SNSR BINARY PINTADO - FPO-A, MS630-1 (HMB000002)                                    </t>
  </si>
  <si>
    <t>MOPT00215</t>
  </si>
  <si>
    <t>24534671 - HEAT SHIELD FENDER - PINTURA SEA WOLF BLUE [VOL000071]</t>
  </si>
  <si>
    <t>MOPT000215</t>
  </si>
  <si>
    <t xml:space="preserve">MOPT00215-24534671 - HEAT SHIELD FENDER - PINTURA SEA WOLF BLUE [VOL000071]                                             </t>
  </si>
  <si>
    <t>MOPT00216</t>
  </si>
  <si>
    <t>24534653 - HEAT SHIELD FENDER - PINTURA SEA WOLF BLUE [VOL000072]</t>
  </si>
  <si>
    <t>MOPT000216</t>
  </si>
  <si>
    <t xml:space="preserve">MOPT00216-24534653 - HEAT SHIELD FENDER - PINTURA SEA WOLF BLUE [VOL000072]                                             </t>
  </si>
  <si>
    <t>MOPT00217</t>
  </si>
  <si>
    <t>24739644 - BRACKET P/24736213 - SOLDADO - PINTURA BLACK 1708 [CFSB000570]</t>
  </si>
  <si>
    <t>MOPT000217</t>
  </si>
  <si>
    <t xml:space="preserve">MOPT00217-24739644 - BRACKET P/24736213 - SOLDADO - PINTURA BLACK 1708 [CFSB000570]                                     </t>
  </si>
  <si>
    <t>MOPT00218</t>
  </si>
  <si>
    <t>24512453 - BRACKET P/24484490 - SOLDADO - PINTURA BLACK 1708 [CFSB000575]</t>
  </si>
  <si>
    <t>MOPT000218</t>
  </si>
  <si>
    <t xml:space="preserve">MOPT00218-24512453 - BRACKET P/24484490 - SOLDADO - PINTURA BLACK 1708 [CFSB000575]                                     </t>
  </si>
  <si>
    <t>MOZN000014</t>
  </si>
  <si>
    <t>ZINCAGEM 326038076 - PRESILHA HASTE PRAT. - [OF MUL000085]</t>
  </si>
  <si>
    <t xml:space="preserve">MOZN000014-ZINCAGEM 326038076 - PRESILHA HASTE PRAT. - [OF MUL000085]                                                   </t>
  </si>
  <si>
    <t>MOZN000015</t>
  </si>
  <si>
    <t>ZINCAGEM 326038508 - PRESILHA HASTE PRAT. - [OF MUL000064]</t>
  </si>
  <si>
    <t xml:space="preserve">MOZN000015-ZINCAGEM 326038508 - PRESILHA HASTE PRAT. - [OF MUL000064]                                                   </t>
  </si>
  <si>
    <t>MOZN000024</t>
  </si>
  <si>
    <t>ZINCAGEM REFLETOR (CROMO TRIVALENTE) - [OF FMO000009 E FMO000020]</t>
  </si>
  <si>
    <t xml:space="preserve">MOZN000024-ZINCAGEM REFLETOR (CROMO TRIVALENTE) - [OF FMO000009 E FMO000020]                                            </t>
  </si>
  <si>
    <t>MOZN000028</t>
  </si>
  <si>
    <t>DACROMATIZAÇÃO A7-298 PARAF. C/ COROA DENT. - [OF FMO000010 E FMO000021]</t>
  </si>
  <si>
    <t xml:space="preserve">MOZN000028-DACROMATIZACAO A7-298 PARAF. C/ COROA DENT. - [OF FMO000010 E FMO000021]                                     </t>
  </si>
  <si>
    <t>MOZN000051</t>
  </si>
  <si>
    <t>ZINCAGEM - 20743332 - BRACKET - [OF VOL000023]</t>
  </si>
  <si>
    <t xml:space="preserve">MOZN000051-ZINCAGEM - 20743332 - BRACKET - [OF VOL000023]                                                               </t>
  </si>
  <si>
    <t>MOZN000052</t>
  </si>
  <si>
    <t>ZINCAGEM - 21690447 - TWISTED 90 DEGREE - [OF VOL000019]</t>
  </si>
  <si>
    <t xml:space="preserve">MOZN000052-ZINCAGEM - 21690447 - TWISTED 90 DEGREE - [OF VOL000019]                                                     </t>
  </si>
  <si>
    <t>MOZN000053</t>
  </si>
  <si>
    <t>ZINCAGEM - 20835152 - BRACKET - [OF VOL000021]</t>
  </si>
  <si>
    <t xml:space="preserve">MOZN000053-ZINCAGEM - 20835152 - BRACKET - [OF VOL000021]                                                               </t>
  </si>
  <si>
    <t>MOZN000055</t>
  </si>
  <si>
    <t>ZINCAGEM - 21695198 - PLATE ASSY - [VOL000030]</t>
  </si>
  <si>
    <t xml:space="preserve">MOZN000055-ZINCAGEM - 21695198 - PLATE ASSY - [VOL000030]                                                               </t>
  </si>
  <si>
    <t>MOZN000056</t>
  </si>
  <si>
    <t>ZINCAGEM - 8121107 - BRACKET [ OF VOL000025]</t>
  </si>
  <si>
    <t xml:space="preserve">MOZN000056-ZINCAGEM - 8121107 - BRACKET [ OF VOL000025]                                                                 </t>
  </si>
  <si>
    <t>MOZN000075</t>
  </si>
  <si>
    <t>ORGANO METÁLICO - 82198419 SUPORTE CINTA [OF CFSB000365]</t>
  </si>
  <si>
    <t xml:space="preserve">MOZN000075-ORGANO METALICO - 82198419 SUPORTE CINTA [OF CFSB000365]                                                     </t>
  </si>
  <si>
    <t>MOZN000076</t>
  </si>
  <si>
    <t>ZINCAGEM - 924782 - 100 - POWER WINDOW REGULATOR FRONT (LH) - 924790 - 100 [BRO000019]</t>
  </si>
  <si>
    <t xml:space="preserve">MOZN000076-ZINCAGEM - 924782 - 100 - POWER WINDOW REGULATOR FRONT (LH) - 924790 - 100 [BRO000019]                       </t>
  </si>
  <si>
    <t>MOZN000077</t>
  </si>
  <si>
    <t>ZINCAGEM - 924783 - 100 - POWER WINDOW REGULATOR FRONT (RH) - 924791 - 100 [BRO000020]</t>
  </si>
  <si>
    <t xml:space="preserve">MOZN000077-ZINCAGEM - 924783 - 100 - POWER WINDOW REGULATOR FRONT (RH) - 924791 - 100 [BRO000020]                       </t>
  </si>
  <si>
    <t>MOZN000078</t>
  </si>
  <si>
    <t>ZINCAGEM - 924784 - 100 - POWER WINDOW REGULATOR FRONT (LH) - 924792 - 100 [BRO000021]</t>
  </si>
  <si>
    <t xml:space="preserve">MOZN000078-ZINCAGEM - 924784 - 100 - POWER WINDOW REGULATOR FRONT (LH) - 924792 - 100 [BRO000021]                       </t>
  </si>
  <si>
    <t>MOZN000079</t>
  </si>
  <si>
    <t>ZINCAGEM - 924785 - 100 - POWER WINDOW REGULATOR FRONT (RH) - 924793 - 100 [BRO000022]</t>
  </si>
  <si>
    <t xml:space="preserve">MOZN000079-ZINCAGEM - 924785 - 100 - POWER WINDOW REGULATOR FRONT (RH) - 924793 - 100 [BRO000022]                       </t>
  </si>
  <si>
    <t>MOZN000080</t>
  </si>
  <si>
    <t>ZINCAGEM - 924786 - 100 - MANUAL WINDOW REGULATOR FRONT (LH) - 924795 - 100 [BRO000023]</t>
  </si>
  <si>
    <t xml:space="preserve">MOZN000080-ZINCAGEM - 924786 - 100 - MANUAL WINDOW REGULATOR FRONT (LH) - 924795 - 100 [BRO000023]                      </t>
  </si>
  <si>
    <t>MOZN000081</t>
  </si>
  <si>
    <t>ZINCAGEM - 924787 - 100 - MANUAL WINDOW REGULATOR FRONT (RH) - 924796 - 100 [BRO000024]</t>
  </si>
  <si>
    <t xml:space="preserve">MOZN000081-ZINCAGEM - 924787 - 100 - MANUAL WINDOW REGULATOR FRONT (RH) - 924796 - 100 [BRO000024]                      </t>
  </si>
  <si>
    <t>MOZN000082</t>
  </si>
  <si>
    <t>ZINCAGEM - 924788 - 100 - POWER WINDOW REGULATOR FRONT (LH) - 924797 - 100 [BRO000025]</t>
  </si>
  <si>
    <t xml:space="preserve">MOZN000082-ZINCAGEM - 924788 - 100 - POWER WINDOW REGULATOR FRONT (LH) - 924797 - 100 [BRO000025]                       </t>
  </si>
  <si>
    <t>MOZN000083</t>
  </si>
  <si>
    <t>ZINCAGEM - 924789 - 100 - POWER WINDOW REGULATOR FRONT (RH) - 924798 - 100 [BRO000026]</t>
  </si>
  <si>
    <t xml:space="preserve">MOZN000083-ZINCAGEM - 924789 - 100 - POWER WINDOW REGULATOR FRONT (RH) - 924798 - 100 [BRO000026]                       </t>
  </si>
  <si>
    <t>MOZN000084</t>
  </si>
  <si>
    <t>9391.083.209 - ZINCAGEM - TAMPA [OF CFSB000374]</t>
  </si>
  <si>
    <t xml:space="preserve">MOZN000084-9391.083.209 - ZINCAGEM - TAMPA [OF CFSB000374]                                                              </t>
  </si>
  <si>
    <t>MOZN000085</t>
  </si>
  <si>
    <t>ZINCAGEM - F006.K10.107 - TAMPA TRASEIRA [OF BOS000020]</t>
  </si>
  <si>
    <t xml:space="preserve">MOZN000085-ZINCAGEM - F006.K10.107 - TAMPA TRASEIRA [OF BOS000020]                                                      </t>
  </si>
  <si>
    <t>MOZN000086</t>
  </si>
  <si>
    <t>ZINCAGEM - F006.K10.108 - TAMPA TRASEIRA [OF BOS000021]</t>
  </si>
  <si>
    <t xml:space="preserve">MOZN000086-ZINCAGEM - F006.K10.108 - TAMPA TRASEIRA [OF BOS000021]                                                      </t>
  </si>
  <si>
    <t>MOZN000089</t>
  </si>
  <si>
    <t>ZINCAGEM - F006.S10.082 - CANTONEIRA [OF CFSB000398]</t>
  </si>
  <si>
    <t xml:space="preserve">MOZN000089-ZINCAGEM - F006.S10.082 - CANTONEIRA [OF CFSB000398]                                                         </t>
  </si>
  <si>
    <t>MOZN000093</t>
  </si>
  <si>
    <t>ZINCAGEM - F006.U10.142 - CARCAÇA POLAR [BOS000027]</t>
  </si>
  <si>
    <t xml:space="preserve">MOZN000093-ZINCAGEM - F006.U10.142 - CARCACA POLAR [BOS000027]                                                          </t>
  </si>
  <si>
    <t>MOZN000095</t>
  </si>
  <si>
    <t>ZINCAGEM - W10805942 - CONJUNTO GUIA DOBRADIÇA [MUL000327]</t>
  </si>
  <si>
    <t xml:space="preserve">MOZN000095-ZINCAGEM - W10805942 - CONJUNTO GUIA DOBRADICA [MUL000327]                                                   </t>
  </si>
  <si>
    <t>MOZN000096</t>
  </si>
  <si>
    <t>9541082291 - 9541082281 - ZINCAGEM - TAMPA RESERVATÓRIO [CFSB000405]</t>
  </si>
  <si>
    <t xml:space="preserve">MOZN000096-9541082291 - 9541082281 - ZINCAGEM - TAMPA RESERVATORIO [CFSB000405]                                         </t>
  </si>
  <si>
    <t>MOZN000097</t>
  </si>
  <si>
    <t>F000.ZS4.001 - ZINCAGEM - ABRAÇADEIRA [BOS000074]</t>
  </si>
  <si>
    <t xml:space="preserve">MOZN000097-F000.ZS4.001 - ZINCAGEM - ABRACADEIRA [BOS000074]                                                            </t>
  </si>
  <si>
    <t>MOZN000098</t>
  </si>
  <si>
    <t>929567-100 - ZINCAGEM - SEGMENTO DENTADO [BRO000050]</t>
  </si>
  <si>
    <t xml:space="preserve">MOZN000098-929567-100 - ZINCAGEM - SEGMENTO DENTADO [BRO000050]                                                         </t>
  </si>
  <si>
    <t>MOZN000099</t>
  </si>
  <si>
    <t>F000.TE1.74C - NIQUELAÇÃO - CONJUNTO FLANGE KWT [BOS000081]</t>
  </si>
  <si>
    <t xml:space="preserve">MOZN000099-F000.TE1.74C - NIQUELACAO - CONJUNTO FLANGE KWT [BOS000081]                                                  </t>
  </si>
  <si>
    <t>MOZN000100</t>
  </si>
  <si>
    <t>972582-100 - ZINCAGEM - CHAPA GUIA [BRO000056]</t>
  </si>
  <si>
    <t xml:space="preserve">MOZN000100-972582-100 - ZINCAGEM - CHAPA GUIA [BRO000056]                                                               </t>
  </si>
  <si>
    <t>MOZN000104</t>
  </si>
  <si>
    <t>ZINCAGEM - 20.5300-2059.1 - CABLE GUIDE LH [CON000028]</t>
  </si>
  <si>
    <t xml:space="preserve">MOZN000104-ZINCAGEM - 20.5300-2059.1 - CABLE GUIDE LH [CON000028]                                                       </t>
  </si>
  <si>
    <t>MOZN000105</t>
  </si>
  <si>
    <t>ZINCAGEM - 20.5300-2060.1 - CABLE GUIDE RH [CON000029]</t>
  </si>
  <si>
    <t xml:space="preserve">MOZN000105-ZINCAGEM - 20.5300-2060.1 - CABLE GUIDE RH [CON000029]                                                       </t>
  </si>
  <si>
    <t>MOZN000106</t>
  </si>
  <si>
    <t>ZINCAGEM - 20.5320-8248.1 - PARKING BRAKE LEVER RH [CON000030]</t>
  </si>
  <si>
    <t xml:space="preserve">MOZN000106-ZINCAGEM - 20.5320-8248.1 - PARKING BRAKE LEVER RH [CON000030]                                               </t>
  </si>
  <si>
    <t>MOZN000107</t>
  </si>
  <si>
    <t>ZINCAGEM - 20.5320-8247.1 - PARKING BRAKE LEVER LH [CON000031]</t>
  </si>
  <si>
    <t xml:space="preserve">MOZN000107-ZINCAGEM - 20.5320-8247.1 - PARKING BRAKE LEVER LH [CON000031]                                               </t>
  </si>
  <si>
    <t>MOZN000108</t>
  </si>
  <si>
    <t>ZINCAGEM - 972583-100 - CHAPA GUIA [BRO000078]</t>
  </si>
  <si>
    <t xml:space="preserve">MOZN000108-ZINCAGEM - 972583-100 - CHAPA GUIA [BRO000078]                                                               </t>
  </si>
  <si>
    <t>MOZN000109</t>
  </si>
  <si>
    <t>ZINCAGEM - 972559-100 - SCJ SUPORTE DA CHAPA GUIA</t>
  </si>
  <si>
    <t xml:space="preserve">MOZN000109-ZINCAGEM - 972559-100 - SCJ SUPORTE DA CHAPA GUIA                                                            </t>
  </si>
  <si>
    <t>MOZN000110</t>
  </si>
  <si>
    <t>ZINCAGEM - 3391036919 - PIVOT PLATE [BOS000085]</t>
  </si>
  <si>
    <t xml:space="preserve">MOZN000110-ZINCAGEM - 3391036919 - PIVOT PLATE [BOS000085]                                                              </t>
  </si>
  <si>
    <t>MOZN000111</t>
  </si>
  <si>
    <t>ZINCAGEM - 23841375 - BRACKET UPPER LEFT [VOL000067]</t>
  </si>
  <si>
    <t xml:space="preserve">MOZN000111-ZINCAGEM - 23841375 - BRACKET UPPER LEFT [VOL000067]                                                         </t>
  </si>
  <si>
    <t>MOZN000112</t>
  </si>
  <si>
    <t>ZINCAGEM - 23841378 - BRACKET UPPER RIGHT [VOL000068]</t>
  </si>
  <si>
    <t xml:space="preserve">MOZN000112-ZINCAGEM - 23841378 - BRACKET UPPER RIGHT [VOL000068]                                                        </t>
  </si>
  <si>
    <t>MOZN000113</t>
  </si>
  <si>
    <t>ZINCAGEM - 23841381 - BRACKET LOWER RIGHT [VOL000069]</t>
  </si>
  <si>
    <t xml:space="preserve">MOZN000113-ZINCAGEM - 23841381 - BRACKET LOWER RIGHT [VOL000069]                                                        </t>
  </si>
  <si>
    <t>MOZN000114</t>
  </si>
  <si>
    <t>ZINCAGEM - 23841384 - BRACKET LOWER LEFT [VOL000070]</t>
  </si>
  <si>
    <t xml:space="preserve">MOZN000114-ZINCAGEM - 23841384 - BRACKET LOWER LEFT [VOL000070]                                                         </t>
  </si>
  <si>
    <t>MOZN000115</t>
  </si>
  <si>
    <t>ZINCAGEM 326038076 - PRESILHA HASTE PRAT. - [OF MUL000085] - SCHOTT</t>
  </si>
  <si>
    <t xml:space="preserve">MOZN000115-ZINCAGEM 326038076 - PRESILHA HASTE PRAT. - [OF MUL000085] - SCHOTT                                          </t>
  </si>
  <si>
    <t>MOZN000116</t>
  </si>
  <si>
    <t>ZINCAGEM - W10686078 - DEFLETOR 20 ACABADO [MUL000324]</t>
  </si>
  <si>
    <t xml:space="preserve">MOZN000116-ZINCAGEM - W10686078 - DEFLETOR 20 ACABADO [MUL000324]                                                       </t>
  </si>
  <si>
    <t>ZINCAGEM - 39211-07FM0 - BRKT OXYGEN SNSR BINARY [OF CFSB000567]</t>
  </si>
  <si>
    <t xml:space="preserve">MOZN000117-ZINCAGEM - 39211-07FM0 - BRKT OXYGEN SNSR BINARY [OF CFSB000567]                                             </t>
  </si>
  <si>
    <t>MPAC00032</t>
  </si>
  <si>
    <t>ROLO AÇO SAE-1008 1,06 ±0,08  X 108,5 ±0,30 MM (ENGRENAGEM PARAFUSO)</t>
  </si>
  <si>
    <t xml:space="preserve">MPAC00032-ROLO ACO SAE-1008 1,06 ±0,08 X 108,5 ±0,30 MM (ENGRENAGEM PARAFUSO)                                           </t>
  </si>
  <si>
    <t>MATERIA PRIMA</t>
  </si>
  <si>
    <t>MPAC00036</t>
  </si>
  <si>
    <t>ROLO AÇO NBR-5915-EEP 0,75 X 144 MM (REFLETOR)</t>
  </si>
  <si>
    <t>MDAC000036</t>
  </si>
  <si>
    <t xml:space="preserve">MPAC00036-ROLO ACO NBR-5915-EEP 0,75 X 144 MM (REFLETOR)                                                                </t>
  </si>
  <si>
    <t>MPAC00285</t>
  </si>
  <si>
    <t>ROLO AÇO ZC NBR 7008 MI 0,80 X 118 MM - SUPORTE USINA</t>
  </si>
  <si>
    <t xml:space="preserve">MPAC00285-ROLO ACO ZC NBR 7008 MI 0,80 X 118 MM - SUPORTE USINA                                                         </t>
  </si>
  <si>
    <t>MPAC00294</t>
  </si>
  <si>
    <t>ROLO AÇO NBR-5915 EM 1,20 +/- 0,10  X 67 - 0,3MM (PRES PRAT)</t>
  </si>
  <si>
    <t xml:space="preserve">MPAC00294-ROLO ACO NBR-5915 EM 1,20 +/- 0,10 X 67 - 0,3MM (PRES PRAT)                                                   </t>
  </si>
  <si>
    <t>MPAC00362</t>
  </si>
  <si>
    <t xml:space="preserve">7SM298 - PARAFUSO ESPECIAL M5 X 0,8 </t>
  </si>
  <si>
    <t>MDPA000362</t>
  </si>
  <si>
    <t xml:space="preserve">MPAC00362-7SM298 - PARAFUSO ESPECIAL M5 X 0,8                                                                           </t>
  </si>
  <si>
    <t>MPAC00368</t>
  </si>
  <si>
    <t>ROLO AÇO INOX AISI 409 1,0 -0,07 +0 X 300 -0 +0,4 MM (E4038272)</t>
  </si>
  <si>
    <t>MDAI000368</t>
  </si>
  <si>
    <t xml:space="preserve">MPAC00368-ROLO ACO INOX AISI 409 1,0 -0,07 +0 X 300 -0 +0,4 MM (E4038272)                                               </t>
  </si>
  <si>
    <t>MPAC00391</t>
  </si>
  <si>
    <t>ROLO AÇO NBR 5915 EEP 3,0 X 110 MM P/ 1554957-C</t>
  </si>
  <si>
    <t>MDAC000391</t>
  </si>
  <si>
    <t xml:space="preserve">MPAC00391-ROLO ACO NBR 5915 EEP 3,0 X 110 MM P/ 1554957-C                                                               </t>
  </si>
  <si>
    <t>MPAC00432</t>
  </si>
  <si>
    <t>BLANK AÇO INOX AISI 409 1,0 -0,07 +0 X 210 -0 +0,25 X 218 ± 1,0 MM</t>
  </si>
  <si>
    <t>MDAI000432</t>
  </si>
  <si>
    <t xml:space="preserve">MPAC00432-BLANK ACO INOX AISI 409 1,0 -0,07 +0 X 210 -0 +0,25 X 218 ± 1,0 MM                                            </t>
  </si>
  <si>
    <t>MPAC00440</t>
  </si>
  <si>
    <t>ROLO AÇO INOX AISI 409 3,0 -0,20 +0 X 166 -0 +0,4 MM P/ E4050054</t>
  </si>
  <si>
    <t>MDAI000440</t>
  </si>
  <si>
    <t xml:space="preserve">MPAC00440-ROLO ACO INOX AISI 409 3,0 -0,20 +0 X 166 -0 +0,4 MM P/ E4050054                                              </t>
  </si>
  <si>
    <t>MPAC00450</t>
  </si>
  <si>
    <t>ROLO AÇO INOX AISI 409 1,5 -0,1 +0  X 150 -0 +0,13 MM P/ TAMPA</t>
  </si>
  <si>
    <t>MDAI000450</t>
  </si>
  <si>
    <t xml:space="preserve">MPAC00450-ROLO ACO INOX AISI 409 1,5 -0,1 +0 X 150 -0 +0,13 MM P/ TAMPA                                                 </t>
  </si>
  <si>
    <t>MPAC00451</t>
  </si>
  <si>
    <t>ROLO AÇO INOX 409 1,2 -0,08 +0 X 150 -0 +0,13 MM P/ TAMPA 231.577 / 229.712</t>
  </si>
  <si>
    <t>MDAI000451</t>
  </si>
  <si>
    <t xml:space="preserve">MPAC00451-ROLO ACO INOX 409 1,2 -0,08 +0 X 150 -0 +0,13 MM P/ TAMPA 231.577 / 229.712                                   </t>
  </si>
  <si>
    <t>MPAC00453</t>
  </si>
  <si>
    <t>ROLO AÇO INOX AISI 439 2,0 -0,12 +0 X 125 -0 +0,20 P/ E4060882</t>
  </si>
  <si>
    <t>MDAI000453</t>
  </si>
  <si>
    <t xml:space="preserve">MPAC00453-ROLO ACO INOX AISI 439 2,0 -0,12 +0 X 125 -0 +0,20 P/ E4060882                                                </t>
  </si>
  <si>
    <t>MPAC00454</t>
  </si>
  <si>
    <t>ROLO AÇO INOX AISI 439 2,0 -0,12 +0 X 144 -0 +0,2 P/ E4060792</t>
  </si>
  <si>
    <t>MDAI000454</t>
  </si>
  <si>
    <t xml:space="preserve">MPAC00454-ROLO ACO INOX AISI 439 2,0 -0,12 +0 X 144 -0 +0,2 P/ E4060792                                                 </t>
  </si>
  <si>
    <t>MPAC00491</t>
  </si>
  <si>
    <t>PORCA PO SX SD 8.8 MA 8 CHV 17 H=7,0 6H POL COD. 72102500</t>
  </si>
  <si>
    <t>MDPO000491</t>
  </si>
  <si>
    <t xml:space="preserve">MPAC00491-PORCA PO SX SD 8.8 MA 8 CHV 17 H=7,0 6H POL COD. 72102500                                                     </t>
  </si>
  <si>
    <t>MPAC00504</t>
  </si>
  <si>
    <t>ROLO AÇO INOX AISI 409 1,2 -0,08 +0 X 131 -0 +0,13 MM P/ DISCO</t>
  </si>
  <si>
    <t>MDAI000504</t>
  </si>
  <si>
    <t xml:space="preserve">MPAC00504-ROLO ACO INOX AISI 409 1,2 -0,08 +0 X 131 -0 +0,13 MM P/ DISCO                                                </t>
  </si>
  <si>
    <t>MPAC00529</t>
  </si>
  <si>
    <t>PORCA QUADRADA 67641100 DIN 928 H8 CH17 6G ROSCA M10 X 1,5 P/21695198</t>
  </si>
  <si>
    <t xml:space="preserve">MPAC00529-PORCA QUADRADA 67641100 DIN 928 H8 CH17 6G ROSCA M10 X 1,5 P/21695198                                         </t>
  </si>
  <si>
    <t>MPAC00581</t>
  </si>
  <si>
    <t>ROLO AÇO LNE 38 3,0 ± 0,25 X 120 ± 0,5 MM P/ REFORÇO CINTA</t>
  </si>
  <si>
    <t xml:space="preserve">MPAC00581-ROLO ACO LNE 38 3,0 ± 0,25 X 120 ± 0,5 MM P/ REFORCO CINTA                                                    </t>
  </si>
  <si>
    <t>MPAC00582</t>
  </si>
  <si>
    <t>BLANK AÇO LNE 38 6,0 ± 0,3 X 198 ± 1,0 X 260 ± 1,0 MM P/ SUPORTE CINTA (SENT. DE LAMINAÇÃO 198MM)</t>
  </si>
  <si>
    <t>MDAC000582</t>
  </si>
  <si>
    <t xml:space="preserve">MPAC00582-BLANK ACO LNE 38 6,0 ± 0,3 X 198 ± 1,0 X 260 ± 1,0 MM P/ SUPORTE CINTA (SENT. DE LAMINACAO 198MM)             </t>
  </si>
  <si>
    <t>MPAC00583</t>
  </si>
  <si>
    <t>BLANK AÇO LNE 38 3,0 ± 0,25 X 50 ± 0,5 X 653 ± 1,0 MM P/ CINTA</t>
  </si>
  <si>
    <t xml:space="preserve">MPAC00583-BLANK ACO LNE 38 3,0 ± 0,25 X 50 ± 0,5 X 653 ± 1,0 MM P/ CINTA                                                </t>
  </si>
  <si>
    <t>MPAC00590</t>
  </si>
  <si>
    <t>PORCA M10 SEXT. AUTOTRAVANTE C/ NYLON CLASSE 8</t>
  </si>
  <si>
    <t xml:space="preserve">MPAC00590-PORCA M10 SEXT. AUTOTRAVANTE C/ NYLON CLASSE 8                                                                </t>
  </si>
  <si>
    <t>MPAC00593</t>
  </si>
  <si>
    <t>PORCA QUADRADA INOX DIN 928 A2 ROSCA M8 X 1,25 6H P/ 3731528</t>
  </si>
  <si>
    <t xml:space="preserve">MPAC00593-PORCA QUADRADA INOX DIN 928 A2 ROSCA M8 X 1,25 6H P/ 3731528                                                  </t>
  </si>
  <si>
    <t>MPAC00594</t>
  </si>
  <si>
    <t>PORCA QUADRADA INOX DIN 928 A2 ROSCA M10 X 1,50 6H P/ SOLDA PROJEÇÃO</t>
  </si>
  <si>
    <t xml:space="preserve">MPAC00594-PORCA QUADRADA INOX DIN 928 A2 ROSCA M10 X 1,50 6H P/ SOLDA PROJECAO                                          </t>
  </si>
  <si>
    <t>MPAC00596</t>
  </si>
  <si>
    <t>BLANK AÇO NBR 6655 LN 24 3,0 ± 0,25 X 161,0 ± 0,5 X 2000 MM</t>
  </si>
  <si>
    <t xml:space="preserve">MPAC00596-BLANK ACO NBR 6655 LN 24 3,0 ± 0,25 X 161,0 ± 0,5 X 2000 MM                                                   </t>
  </si>
  <si>
    <t>MPAC00598</t>
  </si>
  <si>
    <t>CHAPA AÇO NBR 5915-EEP GRAU 1 1,90 ± 0,13 X 1200 +10 -0 X 2000 +10 -0 MM</t>
  </si>
  <si>
    <t xml:space="preserve">MPAC00598-CHAPA ACO NBR 5915-EEP GRAU 1 1,90 ± 0,13 X 1200 +10 -0 X 2000 +10 -0 MM                                      </t>
  </si>
  <si>
    <t>MPAC00600</t>
  </si>
  <si>
    <t>CHAPA AÇO NBR 5915-EP 1,90 X 1200 X 2000 MM</t>
  </si>
  <si>
    <t xml:space="preserve">MPAC00600-CHAPA ACO NBR 5915-EP 1,90 X 1200 X 2000 MM                                                                   </t>
  </si>
  <si>
    <t>MPAC00602</t>
  </si>
  <si>
    <t>CHAPA AÇO NBR 5906-EM 3,0 X 1200 X 2000 MM</t>
  </si>
  <si>
    <t>MDAC000602</t>
  </si>
  <si>
    <t xml:space="preserve">MPAC00602-CHAPA ACO NBR 5906-EM 3,0 X 1200 X 2000 MM                                                                    </t>
  </si>
  <si>
    <t>MPAC00603</t>
  </si>
  <si>
    <t>CHAPA AÇO NBR 6655 LN 24 3,0 ± 0,25 X 1200 +10 -0 X 2000 +10 -0  MM</t>
  </si>
  <si>
    <t xml:space="preserve">MPAC00603-CHAPA ACO NBR 6655 LN 24 3,0 ± 0,25 X 1200 +10 -0 X 2000 +10 -0 MM                                            </t>
  </si>
  <si>
    <t>MPAC00604</t>
  </si>
  <si>
    <t xml:space="preserve">CHAPA AÇO NBR 6655 LN 24 5,0 X 1200 X 2000 MM </t>
  </si>
  <si>
    <t>MDAC000604</t>
  </si>
  <si>
    <t xml:space="preserve">MPAC00604-CHAPA ACO NBR 6655 LN 24 5,0 X 1200 X 2000 MM                                                                 </t>
  </si>
  <si>
    <t>MPAC00605</t>
  </si>
  <si>
    <t>PARAF. SOLDA M10 X 50 PASSO 1,5 6E CLASSE 8.8 PN 975857</t>
  </si>
  <si>
    <t xml:space="preserve">MPAC00605-PARAF. SOLDA M10 X 50 PASSO 1,5 6E CLASSE 8.8 PN 975857                                                       </t>
  </si>
  <si>
    <t>MPAC00607</t>
  </si>
  <si>
    <t>BLANK AÇO NBR 5915-EEP GRAU 1 1,2 ± 0,13 X 160 ± 0,5 X 910 ± 1,0 MM</t>
  </si>
  <si>
    <t xml:space="preserve">MPAC00607-BLANK ACO NBR 5915-EEP GRAU 1 1,2 ± 0,13 X 160 ± 0,5 X 910 ± 1,0 MM                                           </t>
  </si>
  <si>
    <t>MPAC00608</t>
  </si>
  <si>
    <t>BLANK AÇO NBR 7008 ZEE GRAU 2 Z100 ST OL MI 1,55 ± 0,13 X 116 ± 0,5 X 127 ± 0,5 MM</t>
  </si>
  <si>
    <t xml:space="preserve">MPAC00608-BLANK ACO NBR 7008 ZEE GRAU 2 Z100 ST OL MI 1,55 ± 0,13 X 116 ± 0,5 X 127 ± 0,5 MM                            </t>
  </si>
  <si>
    <t>MPAC00618</t>
  </si>
  <si>
    <t>BLANK AÇO NBR 5915-EEP GRAU 1 1,06 ± 0,10 X 220 ± 0,5 X 300 ± 0,5 MM</t>
  </si>
  <si>
    <t xml:space="preserve">MPAC00618-BLANK ACO NBR 5915-EEP GRAU 1 1,06 ± 0,10 X 220 ± 0,5 X 300 ± 0,5 MM                                          </t>
  </si>
  <si>
    <t>MPAC00621</t>
  </si>
  <si>
    <t>BLANK AÇO NBR 6655 LN 24 8,0 +0,4 -0,5 X 50 +0 -2 X 1200 ±1,0 MM</t>
  </si>
  <si>
    <t xml:space="preserve">MPAC00621-BLANK ACO NBR 6655 LN 24 8,0 +0,4 -0,5 X 50 +0 -2 X 1200 ±1,0 MM                                              </t>
  </si>
  <si>
    <t>MPAC00623</t>
  </si>
  <si>
    <t>PARAFUSO SOLDA PROJ. M8 X 40 X PASSO 1,25 MM PN963148</t>
  </si>
  <si>
    <t xml:space="preserve">MPAC00623-PARAFUSO SOLDA PROJ. M8 X 40 X PASSO 1,25 MM PN963148                                                         </t>
  </si>
  <si>
    <t>MPAC00627</t>
  </si>
  <si>
    <t>PARAFUSO FLANGEADO CABEÇA SEXTAVADA M10 X 55 X PASSO 1,5 MM 6E PN 994208</t>
  </si>
  <si>
    <t xml:space="preserve">MPAC00627-PARAFUSO FLANGEADO CABECA SEXTAVADA M10 X 55 X PASSO 1,5 MM 6E PN 994208                                      </t>
  </si>
  <si>
    <t>MPAC00635</t>
  </si>
  <si>
    <t>TIRA AÇO NBR 6656 LNE 38 6,0 ± 0,25 X 132,5 ± 0,5 X 2000 + 10 - 0 MM</t>
  </si>
  <si>
    <t xml:space="preserve">MPAC00635-TIRA ACO NBR 6656 LNE 38 6,0 ± 0,25 X 132,5 ± 0,5 X 2000 + 10 - 0 MM                                          </t>
  </si>
  <si>
    <t>MPAC00636</t>
  </si>
  <si>
    <t>BLANK AÇO NBR 6655 LN 24 3,0 ± 0,25 X 100 ± 0,5 X 122 ± 0,5 MM</t>
  </si>
  <si>
    <t>MDAC000636</t>
  </si>
  <si>
    <t xml:space="preserve">MPAC00636-BLANK ACO NBR 6655 LN 24 3,0 ± 0,25 X 100 ± 0,5 X 122 ± 0,5 MM                                                </t>
  </si>
  <si>
    <t>MPAC00638</t>
  </si>
  <si>
    <t>ROLO AÇO INOX AISI 441 2,0 -0,12 +0 X 375 -0 +0,4 MM P/ E4079624 / 625</t>
  </si>
  <si>
    <t>MDAI000638</t>
  </si>
  <si>
    <t xml:space="preserve">MPAC00638-ROLO ACO INOX AISI 441 2,0 -0,12 +0 X 375 -0 +0,4 MM P/ E4079624 / 625                                        </t>
  </si>
  <si>
    <t>MPAC00639</t>
  </si>
  <si>
    <t>ROLO AÇO INOX AISI 439 2,0 -0,12 +0 X 170 -0 +0,25 MM P/ FLANGE EFC</t>
  </si>
  <si>
    <t>MDAI000639</t>
  </si>
  <si>
    <t xml:space="preserve">MPAC00639-ROLO ACO INOX AISI 439 2,0 -0,12 +0 X 170 -0 +0,25 MM P/ FLANGE EFC                                           </t>
  </si>
  <si>
    <t>MPAC00665</t>
  </si>
  <si>
    <t>BLANK AÇO INOX AISI 304 C/ PELICULA 1,5±0,12 X267±0,5 X 279 ±0,5 MM</t>
  </si>
  <si>
    <t xml:space="preserve">MPAC00665-BLANK ACO INOX AISI 304 C/ PELICULA 1,5±0,12 X267±0,5 X 279 ±0,5 MM                                           </t>
  </si>
  <si>
    <t>MPAC00672</t>
  </si>
  <si>
    <t>CHAPA AÇO NBR 6656 LNE 38 4,0 ± 0,3 X 1200 +20/-0 X 2000 +20/-0 MM P/ 21630927 - 24159093 - 24159098</t>
  </si>
  <si>
    <t>MDAC000672</t>
  </si>
  <si>
    <t xml:space="preserve">MPAC00672-CHAPA ACO NBR 6656 LNE 38 4,0 ± 0,3 X 1200 +20/-0 X 2000 +20/-0 MM P/ 21630927 - 24159093 - 24159098          </t>
  </si>
  <si>
    <t>MPAC00685</t>
  </si>
  <si>
    <t>ROLO AÇO INOX AISI 409 3,0 -0,20 +0 MM X 80 -0 +0,25MM P/ BRACKET 1007910XBR</t>
  </si>
  <si>
    <t xml:space="preserve">MPAC00685-ROLO ACO INOX AISI 409 3,0 -0,20 +0 MM X 80 -0 +0,25MM P/ BRACKET 1007910XBR                                  </t>
  </si>
  <si>
    <t>MPAC00686</t>
  </si>
  <si>
    <t>11 098 200 REV. 2 - PORCA SEXT. FLANGEADA M8 X 1,25  - SOLDA PROJEÇÃO - ( S/ NYCOTE)</t>
  </si>
  <si>
    <t xml:space="preserve">MPAC00686-11 098 200 REV. 2 - PORCA SEXT. FLANGEADA M8 X 1,25 - SOLDA PROJECAO - ( S/ NYCOTE)                           </t>
  </si>
  <si>
    <t>MPAC00688</t>
  </si>
  <si>
    <t>ROLO AÇO INOX AISI 409 1,0 -0,07 +0 MM X 30 -0 +0,13 P/ E4082918/ 1007908XBR/ 1179639XBR/ 1245217XBR</t>
  </si>
  <si>
    <t xml:space="preserve">MPAC00688-ROLO ACO INOX AISI 409 1,0 -0,07 +0 MM X 30 -0 +0,13 P/ E4082918/ 1007908XBR/ 1179639XBR/ 1245217XBR          </t>
  </si>
  <si>
    <t>MPAC00693</t>
  </si>
  <si>
    <t>ROLO AÇO INOX AISI 441 2,0 -0,12 +0 X 345 -0 +0,4 MM P/ E4040275 - E4040276 - 1982148X - 1982150X</t>
  </si>
  <si>
    <t>MDAI000693</t>
  </si>
  <si>
    <t xml:space="preserve">MPAC00693-ROLO ACO INOX AISI 441 2,0 -0,12 +0 X 345 -0 +0,4 MM P/ E4040275 - E4040276 - 1982148X - 1982150X             </t>
  </si>
  <si>
    <t>MPAC00694</t>
  </si>
  <si>
    <t>ROLO AÇO INOX AISI 441 (ALONGAMENTO MIN. 30%)  2,0 -0,12 +0 X 355 -0 +0,4 MM P/ E4067616/617</t>
  </si>
  <si>
    <t>MDAI000694</t>
  </si>
  <si>
    <t xml:space="preserve">MPAC00694-ROLO ACO INOX AISI 441 (ALONGAMENTO MIN. 30%) 2,0 -0,12 +0 X 355 -0 +0,4 MM P/ E4067616/617                   </t>
  </si>
  <si>
    <t>MPAC00702</t>
  </si>
  <si>
    <t>ROLO AÇO INOX AISI 409 3,0 +0 -0,20 MM X 74,0 +0,25 -0 MM P/ BRACKET 1245217XBR</t>
  </si>
  <si>
    <t xml:space="preserve">MPAC00702-ROLO ACO INOX AISI 409 3,0 +0 -0,20 MM X 74,0 +0,25 -0 MM P/ BRACKET 1245217XBR                               </t>
  </si>
  <si>
    <t>MPAC00711</t>
  </si>
  <si>
    <t>ROLO AÇO INOX AISI 441 2,5 -0,16 +0 MM X 75 -0 +0,2 MM P/ BELLY BAND 1007908XBR</t>
  </si>
  <si>
    <t xml:space="preserve">MPAC00711-ROLO ACO INOX AISI 441 2,5 -0,16 +0 MM X 75 -0 +0,2 MM P/ BELLY BAND 1007908XBR                               </t>
  </si>
  <si>
    <t>MPAC00729</t>
  </si>
  <si>
    <t>20.5600-9312.1 - R1 - PARAFUSO M8 X 44 P/ CRAVAR 20.5600-0040.2</t>
  </si>
  <si>
    <t xml:space="preserve">MPAC00729-20.5600-9312.1 - R1 - PARAFUSO M8 X 44 P/ CRAVAR 20.5600-0040.2                                               </t>
  </si>
  <si>
    <t>MPAC00730</t>
  </si>
  <si>
    <t>20.5600-9317.1 - R2 - PARAFUSO M8 X 17,5 P/ CRAVAR 20.5600-0042.2</t>
  </si>
  <si>
    <t>MDPA000730</t>
  </si>
  <si>
    <t xml:space="preserve">MPAC00730-20.5600-9317.1 - R2 - PARAFUSO M8 X 17,5 P/ CRAVAR 20.5600-0042.2                                             </t>
  </si>
  <si>
    <t>MPAC00731</t>
  </si>
  <si>
    <t>20.5600-9323.1 - R3 - PARAFUSO M8 X 55 P/ CRAVAR 20.5600-0071.2</t>
  </si>
  <si>
    <t>MDPA000731</t>
  </si>
  <si>
    <t xml:space="preserve">MPAC00731-20.5600-9323.1 - R3 - PARAFUSO M8 X 55 P/ CRAVAR 20.5600-0071.2                                               </t>
  </si>
  <si>
    <t>MPAC00732</t>
  </si>
  <si>
    <t>20.5600-9002.1 - R4 - PARAFUSO M8 X 28.5 +0 -0,05 P/ 20.5600-0029.2/ 41.2/ 57.2/ 70.2/ 79.2/ 84.2</t>
  </si>
  <si>
    <t xml:space="preserve">MPAC00732-20.5600-9002.1 - R4 - PARAFUSO M8 X 28.5 +0 -0,05 P/ 20.5600-0029.2/ 41.2/ 57.2/ 70.2/ 79.2/ 84.2             </t>
  </si>
  <si>
    <t>MPAC00735</t>
  </si>
  <si>
    <t>ROLO DE AÇO NBR 5906 EM 4,0 +0 -0,3 X 120 ± 0,5 P/ 20.5600-6107.1</t>
  </si>
  <si>
    <t>MDAC000735</t>
  </si>
  <si>
    <t xml:space="preserve">MPAC00735-ROLO DE ACO NBR 5906 EM 4,0 +0 -0,3 X 120 ± 0,5 P/ 20.5600-6107.1                                             </t>
  </si>
  <si>
    <t>MPAC00736</t>
  </si>
  <si>
    <t>ROLO DE AÇO NBR 5915 EEP - GRAU 2 1,5 ±0,1 X 580 ± 0,5 MM P/ 20.5600-0084.1</t>
  </si>
  <si>
    <t xml:space="preserve">MPAC00736-ROLO DE ACO NBR 5915 EEP - GRAU 2 1,5 ±0,1 X 580 ± 0,5 MM P/ 20.5600-0084.1                                   </t>
  </si>
  <si>
    <t>MPAC00737</t>
  </si>
  <si>
    <t>ROLO DE AÇO NBR 5906 EM 4,0 +0 -0,3 X 155 ± 0,5 MM P/ 20.5600-6209.1</t>
  </si>
  <si>
    <t xml:space="preserve">MPAC00737-ROLO DE ACO NBR 5906 EM 4,0 +0 -0,3 X 155 ± 0,5 MM P/ 20.5600-6209.1                                          </t>
  </si>
  <si>
    <t>MPAC00795</t>
  </si>
  <si>
    <t>ROLO DE AÇO INOX AISI 409  1,2 -0,08 +0 X 425 -0 +0,4 MM P/  E4073605/6</t>
  </si>
  <si>
    <t>MDAI000795</t>
  </si>
  <si>
    <t xml:space="preserve">MPAC00795-ROLO DE ACO INOX AISI 409 1,2 -0,08 +0 X 425 -0 +0,4 MM P/ E4073605/6                                         </t>
  </si>
  <si>
    <t>MPAC00806</t>
  </si>
  <si>
    <t>ROLO DE AÇO NBR 6655 LN 24 - 2,50 ± 0,23 X 140 ± 0,30 MM P/ 8129087</t>
  </si>
  <si>
    <t>MDAC000806</t>
  </si>
  <si>
    <t xml:space="preserve">MPAC00806-ROLO DE ACO NBR 6655 LN 24 - 2,50 ± 0,23 X 140 ± 0,30 MM P/ 8129087                                           </t>
  </si>
  <si>
    <t>MPAC00807</t>
  </si>
  <si>
    <t>PARAFUSO SEXTAVADO M10 X 1,5 X 35 DIN 933 10.9</t>
  </si>
  <si>
    <t xml:space="preserve">MPAC00807-PARAFUSO SEXTAVADO M10 X 1,5 X 35 DIN 933 10.9                                                                </t>
  </si>
  <si>
    <t>MPAC00814</t>
  </si>
  <si>
    <t xml:space="preserve">BLANK AÇO INOX AISI 439 1,0 -0,07 +0 X 241 -0 +0,25 X 266 ±1,0 MM P/ E4050328 - E4042491 - E4042526 </t>
  </si>
  <si>
    <t>MDAI000814</t>
  </si>
  <si>
    <t xml:space="preserve">MPAC00814-BLANK ACO INOX AISI 439 1,0 -0,07 +0 X 241 -0 +0,25 X 266 ±1,0 MM P/ E4050328 - E4042491 - E4042526           </t>
  </si>
  <si>
    <t>MPAC00815</t>
  </si>
  <si>
    <t>PC M8X1.25 P/21630927-82835067-84089115-23169359/890106-24002840/45623/83036-28-41/23841377-80-83-86</t>
  </si>
  <si>
    <t xml:space="preserve">MPAC00815-PC M8X1.25 P/21630927-82835067-84089115-23169359/890106-24002840/45623/83036-28-41/23841377-80-83-86          </t>
  </si>
  <si>
    <t>MPAC00827</t>
  </si>
  <si>
    <t>BLANK DE AÇO EN 10111 DD11 - 1,5 ± 0,15 X 1108 ± 1,0 X 410 ± 1,0 MM P/ 82280296</t>
  </si>
  <si>
    <t>MDAC000827</t>
  </si>
  <si>
    <t xml:space="preserve">MPAC00827-BLANK DE ACO EN 10111 DD11 - 1,5 ± 0,15 X 1108 ± 1,0 X 410 ± 1,0 MM P/ 82280296                               </t>
  </si>
  <si>
    <t>MPAC00845</t>
  </si>
  <si>
    <t>ROLO DE AÇO NBR 5915 EEP - GRAU 1 - 1,0 ± 0,07 X 647,5 ± 0,5 MM P/ FRONT 10"</t>
  </si>
  <si>
    <t xml:space="preserve">MPAC00845-ROLO DE ACO NBR 5915 EEP - GRAU 1 - 1,0 ± 0,07 X 647,5 ± 0,5 MM P/ FRONT 10POL                                </t>
  </si>
  <si>
    <t>MPAC00846</t>
  </si>
  <si>
    <t>ROLO DE AÇO NBR 5915 EEP - GRAU 3 - 0,9 ± 0,07 X 591 ± 0,5 MM P/ REAR 9"</t>
  </si>
  <si>
    <t xml:space="preserve">MPAC00846-ROLO DE ACO NBR 5915 EEP - GRAU 3 - 0,9 ± 0,07 X 591 ± 0,5 MM P/ REAR 9POL                                    </t>
  </si>
  <si>
    <t>MPAC00847</t>
  </si>
  <si>
    <t>ROLO DE AÇO NBR 5915 EEP - GRAU 1 - 0,7 ± 0,06 X 517 ± 0,5 MM P/ DIAFRAGMA 9"</t>
  </si>
  <si>
    <t>MDAC000847</t>
  </si>
  <si>
    <t xml:space="preserve">MPAC00847-ROLO DE ACO NBR 5915 EEP - GRAU 1 - 0,7 ± 0,06 X 517 ± 0,5 MM P/ DIAFRAGMA 9POL                               </t>
  </si>
  <si>
    <t>MPAC00848</t>
  </si>
  <si>
    <t>ROLO DE AÇO NBR 5915 EEP - GRAU 1 - 0,8 ± 0,06 X 572,5 ± 0,5 MM P/ DIAFRAGMA 10"</t>
  </si>
  <si>
    <t>MDAC000848</t>
  </si>
  <si>
    <t xml:space="preserve">MPAC00848-ROLO DE ACO NBR 5915 EEP - GRAU 1 - 0,8 ± 0,06 X 572,5 ± 0,5 MM P/ DIAFRAGMA 10POL                            </t>
  </si>
  <si>
    <t>MPAC00850</t>
  </si>
  <si>
    <t>ROLO DE AÇO NBR 7008 ZEE GRAU 1 Z275 1,95 ±0,07 X 102 ±0,5 MM P/CANTONEIRA F006.S10.086-F006.U10.195</t>
  </si>
  <si>
    <t xml:space="preserve">MPAC00850-ROLO DE ACO NBR 7008 ZEE GRAU 1 Z275 1,95 ±0,07 X 102 ±0,5 MM P/CANTONEIRA F006.S10.086-F006.U10.195          </t>
  </si>
  <si>
    <t>MPAC00851</t>
  </si>
  <si>
    <t>ROLO DE AÇO NBR 7008 ZEE GRAU 3 Z275 - 1,95 ± 0,07 X 195 ± 0,5 MM P/ F006.U10.195</t>
  </si>
  <si>
    <t xml:space="preserve">MPAC00851-ROLO DE ACO NBR 7008 ZEE GRAU 3 Z275 - 1,95 ± 0,07 X 195 ± 0,5 MM P/ F006.U10.195                             </t>
  </si>
  <si>
    <t>MPAC00853</t>
  </si>
  <si>
    <t>BLANK DE AÇO NBR 7008 - ZEE GRAU 1  1,55 ± 0,15 X 396 ±1,0 X 337 ±1,0 MM P/ 84180517</t>
  </si>
  <si>
    <t xml:space="preserve">MPAC00853-BLANK DE ACO NBR 7008 - ZEE GRAU 1 1,55 ± 0,15 X 396 ±1,0 X 337 ±1,0 MM P/ 84180517                           </t>
  </si>
  <si>
    <t>MPAC00854</t>
  </si>
  <si>
    <t>BLANK DE AÇO NBR 7008 - ZEE GRAU 1 1,55 ± 0,15 X 273 ±0,5 X 205 ±1,0 MM P/ 84089115</t>
  </si>
  <si>
    <t>MDAC000854</t>
  </si>
  <si>
    <t xml:space="preserve">MPAC00854-BLANK DE ACO NBR 7008 - ZEE GRAU 1 1,55 ± 0,15 X 273 ±0,5 X 205 ±1,0 MM P/ 84089115                           </t>
  </si>
  <si>
    <t>MPAC00864</t>
  </si>
  <si>
    <t>ROLO DE AÇO NBR 5915 EEP - GRAU 1 - 1,30 ± 0,08 X 684,5 ± 0,5 MM P/ 0204.819.127</t>
  </si>
  <si>
    <t>MDAC000864</t>
  </si>
  <si>
    <t xml:space="preserve">MPAC00864-ROLO DE ACO NBR 5915 EEP - GRAU 1 - 1,30 ± 0,08 X 684,5 ± 0,5 MM P/ 0204.819.127                              </t>
  </si>
  <si>
    <t>MPAC00865</t>
  </si>
  <si>
    <t>ROLO DE AÇO NBR 5915 EEP - GRAU 3 - 1,0 ± 0,07 X 681 ± 0,5 MM P/ 0204.254.510</t>
  </si>
  <si>
    <t>MDAC000865</t>
  </si>
  <si>
    <t xml:space="preserve">MPAC00865-ROLO DE ACO NBR 5915 EEP - GRAU 3 - 1,0 ± 0,07 X 681 ± 0,5 MM P/ 0204.254.510                                 </t>
  </si>
  <si>
    <t>MPAC00866</t>
  </si>
  <si>
    <t>ROLO DE AÇO NBR 5915 EEP - GRAU 1 - 1,0 ± 0,07 X 591 ± 0,5 MM P/ 0204.254.572</t>
  </si>
  <si>
    <t>MDAC000866</t>
  </si>
  <si>
    <t xml:space="preserve">MPAC00866-ROLO DE ACO NBR 5915 EEP - GRAU 1 - 1,0 ± 0,07 X 591 ± 0,5 MM P/ 0204.254.572                                 </t>
  </si>
  <si>
    <t>MPAC00867</t>
  </si>
  <si>
    <t>ROLO DE AÇO INOX 441 3,00 -0,20/+0 X 160 ±0,3 MM P/ 1534639X - 1534640X MQB</t>
  </si>
  <si>
    <t>MDAI000867</t>
  </si>
  <si>
    <t xml:space="preserve">MPAC00867-ROLO DE ACO INOX 441 3,00 -0,20/+0 X 160 ±0,3 MM P/ 1534639X - 1534640X MQB                                   </t>
  </si>
  <si>
    <t>MPAC00868</t>
  </si>
  <si>
    <t>ROLO DE AÇO INOX 441 3,00 -0,20/+0 X 178 ±0,3 MM P/ 1554125X</t>
  </si>
  <si>
    <t>MDAI000868</t>
  </si>
  <si>
    <t xml:space="preserve">MPAC00868-ROLO DE ACO INOX 441 3,00 -0,20/+0 X 178 ±0,3 MM P/ 1554125X                                                  </t>
  </si>
  <si>
    <t>MPAC00869</t>
  </si>
  <si>
    <t>PARAFUSO M8 X 1,25 (6G) P/ 1554125X - 1562066X - MQB</t>
  </si>
  <si>
    <t xml:space="preserve">MPAC00869-PARAFUSO M8 X 1,25 (6G) P/ 1554125X - 1562066X - MQB                                                          </t>
  </si>
  <si>
    <t>MPAC00870</t>
  </si>
  <si>
    <t>ROLO DE AÇO INOX 409 2,00 -0,12/+0 X 180 ±0,3 MM P/ 1581875X</t>
  </si>
  <si>
    <t>MDAI000870</t>
  </si>
  <si>
    <t xml:space="preserve">MPAC00870-ROLO DE ACO INOX 409 2,00 -0,12/+0 X 180 ±0,3 MM P/ 1581875X                                                  </t>
  </si>
  <si>
    <t>MPAC00872</t>
  </si>
  <si>
    <t>ROLO DE AÇO INOX 409 0,8 X 235 MM P/ 1697731X - 1697732X</t>
  </si>
  <si>
    <t xml:space="preserve">MPAC00872-ROLO DE ACO INOX 409 0,8 X 235 MM P/ 1697731X - 1697732X                                                      </t>
  </si>
  <si>
    <t>MPAC00873</t>
  </si>
  <si>
    <t>ROLO DE AÇO INOX 439 1,2 X 260 MM P/ 1875556X - 1875555X</t>
  </si>
  <si>
    <t>MDAI000873</t>
  </si>
  <si>
    <t xml:space="preserve">MPAC00873-ROLO DE ACO INOX 439 1,2 X 260 MM P/ 1875556X - 1875555X                                                      </t>
  </si>
  <si>
    <t>MPAC00877</t>
  </si>
  <si>
    <t>ROLO DE AÇO NBR 5915 EEP - GRAU 2 1,5 ±0,1 X 565 ± 0,5 MM P/ 20.2600-0029.1/ 41.1/ 57.1/ 70.1/ 79.1</t>
  </si>
  <si>
    <t>MDAC000877</t>
  </si>
  <si>
    <t xml:space="preserve">MPAC00877-ROLO DE ACO NBR 5915 EEP - GRAU 2 1,5 ±0,1 X 565 ± 0,5 MM P/ 20.2600-0029.1/ 41.1/ 57.1/ 70.1/ 79.1           </t>
  </si>
  <si>
    <t>MPAC00879</t>
  </si>
  <si>
    <t>ROLO DE AÇO NBR 5915 EEP - GRAU 2 1,2 +0,1 -0,05 X 550 ± 0,5 MM P/ 20.5600-0040.1</t>
  </si>
  <si>
    <t xml:space="preserve">MPAC00879-ROLO DE ACO NBR 5915 EEP - GRAU 2 1,2 +0,1 -0,05 X 550 ± 0,5 MM P/ 20.5600-0040.1                             </t>
  </si>
  <si>
    <t>MPAC00880</t>
  </si>
  <si>
    <t>CHAPA INOX 304 X5CRNI1810 COM PELICULA - 0,8 - 0,07 + 0 X 1230 - 0 + 0,3 X 2050 +/ - 1MM P/ 1658170X</t>
  </si>
  <si>
    <t>MDAI000880</t>
  </si>
  <si>
    <t xml:space="preserve">MPAC00880-CHAPA INOX 304 X5CRNI1810 COM PELICULA - 0,8 - 0,07 + 0 X 1230 - 0 + 0,3 X 2050 +/ - 1MM P/ 1658170X          </t>
  </si>
  <si>
    <t>MPAC00881</t>
  </si>
  <si>
    <t>TIRA DE AÇO NBR 6656LNE 50 -  6,0±0,30  X 320±0,50  X 2000 MM (D.O.) P/ 20728193 - 20728194</t>
  </si>
  <si>
    <t>MDAC000881</t>
  </si>
  <si>
    <t xml:space="preserve">MPAC00881-TIRA DE ACO NBR 6656LNE 50 - 6,0±0,30 X 320±0,50 X 2000 MM (D.O.) P/ 20728193 - 20728194                      </t>
  </si>
  <si>
    <t>MPAC00882</t>
  </si>
  <si>
    <t>TIRA DE AÇO NBR 6656LNE 50  - 6,0±0,30 X 335±0,50 X 2000 MM (D.O.) P/21563761 - 21563764</t>
  </si>
  <si>
    <t xml:space="preserve">MPAC00882-TIRA DE ACO NBR 6656LNE 50 - 6,0±0,30 X 335±0,50 X 2000 MM (D.O.) P/21563761 - 21563764                       </t>
  </si>
  <si>
    <t>MPAC00883</t>
  </si>
  <si>
    <t>1629158 - BUCHA ZINCADA P/ 20728193</t>
  </si>
  <si>
    <t xml:space="preserve">MPAC00883-1629158 - BUCHA ZINCADA P/ 20728193                                                                           </t>
  </si>
  <si>
    <t>MPAC00884</t>
  </si>
  <si>
    <t>1629159 - BUCHA ZINCADA P/ 20728194</t>
  </si>
  <si>
    <t xml:space="preserve">MPAC00884-1629159 - BUCHA ZINCADA P/ 20728194                                                                           </t>
  </si>
  <si>
    <t>MPAC00885</t>
  </si>
  <si>
    <t>20550225 - BUCHA ZINCADA P/ 21563761</t>
  </si>
  <si>
    <t xml:space="preserve">MPAC00885-20550225 - BUCHA ZINCADA P/ 21563761                                                                          </t>
  </si>
  <si>
    <t>MPAC00886</t>
  </si>
  <si>
    <t>20550227 - BUCHA ZINCADA P/ 21563764</t>
  </si>
  <si>
    <t xml:space="preserve">MPAC00886-20550227 - BUCHA ZINCADA P/ 21563764                                                                          </t>
  </si>
  <si>
    <t>MPAC00887</t>
  </si>
  <si>
    <t>20.5600-9309.1 - PARAFUSO M8 X 28,5 P/ CRAVAR 20.5600-0087.2</t>
  </si>
  <si>
    <t>MDPA000887</t>
  </si>
  <si>
    <t xml:space="preserve">MPAC00887-20.5600-9309.1 - PARAFUSO M8 X 28,5 P/ CRAVAR 20.5600-0087.2                                                  </t>
  </si>
  <si>
    <t>MPAC00889</t>
  </si>
  <si>
    <t xml:space="preserve">ROLO DE AÇO INOX MATERIAL INOX 409 - 4,00 ±0,19 X 192 -0/+1,0 MM P/ 1832253X </t>
  </si>
  <si>
    <t xml:space="preserve">MPAC00889-ROLO DE ACO INOX MATERIAL INOX 409 - 4,00 ±0,19 X 192 -0/+1,0 MM P/ 1832253X                                  </t>
  </si>
  <si>
    <t>MPAC00891</t>
  </si>
  <si>
    <t>14509E180N - ROLO DE AÇO INOX AISI 441 - 1,80 X 330 MM P/ 3110195000</t>
  </si>
  <si>
    <t>MDAI000891</t>
  </si>
  <si>
    <t xml:space="preserve">MPAC00891-14509E180N - ROLO DE ACO INOX AISI 441 - 1,80 X 330 MM P/ 3110195000                                          </t>
  </si>
  <si>
    <t>MPAC00895</t>
  </si>
  <si>
    <t>ROLO DE AÇO INOX 304 1,00 X 25,00 PARA O ITEM  2, 3, 4, 5, 6, 7 P/ E4078050</t>
  </si>
  <si>
    <t xml:space="preserve">MPAC00895-ROLO DE ACO INOX 304 1,00 X 25,00 PARA O ITEM 2, 3, 4, 5, 6, 7 P/ E4078050                                    </t>
  </si>
  <si>
    <t>MPAC00896</t>
  </si>
  <si>
    <t>ROLO DE AÇO INOX 409 1,00 X 352 MM P/ 82041349 - 82041350</t>
  </si>
  <si>
    <t xml:space="preserve">MPAC00896-ROLO DE ACO INOX 409 1,00 X 352 MM P/ 82041349 - 82041350                                                     </t>
  </si>
  <si>
    <t>MPAC00897</t>
  </si>
  <si>
    <t>TUBO INOX 304 Ø3" X 2,00 X 6000 MM PARA O ITEM 1 P/ E4078050</t>
  </si>
  <si>
    <t xml:space="preserve">MPAC00897-TUBO INOX 304 Ø3POL X 2,00 X 6000 MM PARA O ITEM 1 P/ E4078050                                                </t>
  </si>
  <si>
    <t>MPAC00899</t>
  </si>
  <si>
    <t>14512E120L - ROLO DE AÇO INOX AISI 409 1,2 -0,08 +0 X 212,00 -0 +0,25 MM P/ 3140749500 - 3140749400</t>
  </si>
  <si>
    <t>MDAI000899</t>
  </si>
  <si>
    <t xml:space="preserve">MPAC00899-14512E120L - ROLO DE ACO INOX AISI 409 1,2 -0,08 +0 X 212,00 -0 +0,25 MM P/ 3140749500 - 3140749400           </t>
  </si>
  <si>
    <t>MPAC00903</t>
  </si>
  <si>
    <t>452763 - ROLO DE AÇO INOX409 -1,50 X 130.0 MM P/ 1427159X</t>
  </si>
  <si>
    <t>MDAI000903</t>
  </si>
  <si>
    <t xml:space="preserve">MPAC00903-452763 - ROLO DE ACO INOX409 -1,50 X 130.0 MM P/ 1427159X                                                     </t>
  </si>
  <si>
    <t>MPAC00905</t>
  </si>
  <si>
    <t>ROLO DE AÇO INOX409 - 1,5 X 552 MM P/ 1427079X - 1427094X</t>
  </si>
  <si>
    <t xml:space="preserve">MPAC00905-ROLO DE ACO INOX409 - 1,5 X 552 MM P/ 1427079X - 1427094X                                                     </t>
  </si>
  <si>
    <t>MPAC00906</t>
  </si>
  <si>
    <t>452769 - ROLO DE AÇO INOX 441 - 2,0 X 565 MM P/ 1427082X - 1427096X</t>
  </si>
  <si>
    <t xml:space="preserve">MPAC00906-452769 - ROLO DE ACO INOX 441 - 2,0 X 565 MM P/ 1427082X - 1427096X                                           </t>
  </si>
  <si>
    <t>MPAC00908</t>
  </si>
  <si>
    <t>ROLO DE AÇO INOX 304L 1,5 X 570,0 MM P/ E4077324 (ORÇADO)</t>
  </si>
  <si>
    <t>MDAI000908</t>
  </si>
  <si>
    <t xml:space="preserve">MPAC00908-ROLO DE ACO INOX 304L 1,5 X 570,0 MM P/ E4077324 (ORCADO)                                                     </t>
  </si>
  <si>
    <t>MPAC00909</t>
  </si>
  <si>
    <t>452401 - ROLO DE AÇO INOX 304L 2,0 X 565,0 MM P/ E4077325 - E4077328</t>
  </si>
  <si>
    <t>MDAI000909</t>
  </si>
  <si>
    <t xml:space="preserve">MPAC00909-452401 - ROLO DE ACO INOX 304L 2,0 X 565,0 MM P/ E4077325 - E4077328                                          </t>
  </si>
  <si>
    <t>MPAC00910</t>
  </si>
  <si>
    <t>ROLO DE AÇO INOX 304L - 1,5 X 552,0 MM P/ E4077327 - E4077324</t>
  </si>
  <si>
    <t xml:space="preserve">MPAC00910-ROLO DE ACO INOX 304L - 1,5 X 552,0 MM P/ E4077327 - E4077324                                                 </t>
  </si>
  <si>
    <t>MPAC00912</t>
  </si>
  <si>
    <t>452770 - ROLO DE AÇO INOX441 - 2,0 X 558,0 MM P/ 1427124X - 1427112X</t>
  </si>
  <si>
    <t>MDAI000912</t>
  </si>
  <si>
    <t xml:space="preserve">MPAC00912-452770 - ROLO DE ACO INOX441 - 2,0 X 558,0 MM P/ 1427124X - 1427112X                                          </t>
  </si>
  <si>
    <t>MPAC00919</t>
  </si>
  <si>
    <t>ROLO AÇO NBR 7008 ZE Z275 2,3 ± 0,1 X 191 +0,6 MM P/ F006.WM1.37D</t>
  </si>
  <si>
    <t xml:space="preserve">MPAC00919-ROLO ACO NBR 7008 ZE Z275 2,3 ± 0,1 X 191 +0,6 MM P/ F006.WM1.37D                                             </t>
  </si>
  <si>
    <t>MPAC00920</t>
  </si>
  <si>
    <t>ROLO AÇO NBR 5915 EEP 1,8 ± 0,06  X 78 +0,6 MM P/ 9391.083.209</t>
  </si>
  <si>
    <t>MDAC000920</t>
  </si>
  <si>
    <t xml:space="preserve">MPAC00920-ROLO ACO NBR 5915 EEP 1,8 ± 0,06 X 78 +0,6 MM P/ 9391.083.209                                                 </t>
  </si>
  <si>
    <t>MPAC00921</t>
  </si>
  <si>
    <t>ROLO AÇO NBR 5915 EP 2,3 ± 0,05 X 191 ± 0,30 MM P/ F006.U20.175 / 174</t>
  </si>
  <si>
    <t xml:space="preserve">MPAC00921-ROLO ACO NBR 5915 EP 2,3 ± 0,05 X 191 ± 0,30 MM P/ F006.U20.175 / 174                                         </t>
  </si>
  <si>
    <t>MPAC00922</t>
  </si>
  <si>
    <t>ROLO AÇO NBR 7008 ZEE Z275 1,95 ± 0,10 X 219,5 +0,8 MM P/ 9131.451.823</t>
  </si>
  <si>
    <t xml:space="preserve">MPAC00922-ROLO ACO NBR 7008 ZEE Z275 1,95 ± 0,10 X 219,5 +0,8 MM P/ 9131.451.823                                        </t>
  </si>
  <si>
    <t>MPAC00923</t>
  </si>
  <si>
    <t>ROLO AÇO NBR 7008 ZEE Z275 1,95 ± 0,1 X 234 +0,8 MM P/ 9131.451.822</t>
  </si>
  <si>
    <t xml:space="preserve">MPAC00923-ROLO ACO NBR 7008 ZEE Z275 1,95 ± 0,1 X 234 +0,8 MM P/ 9131.451.822                                           </t>
  </si>
  <si>
    <t>MPAC00925</t>
  </si>
  <si>
    <t>ROLO AÇO NBR 5915 EEP G2 0,90 +/- 0,05 X 115 +0,5 MM P/ F006.K10.107/108</t>
  </si>
  <si>
    <t xml:space="preserve">MPAC00925-ROLO ACO NBR 5915 EEP G2 0,90 +/- 0,05 X 115 +0,5 MM P/ F006.K10.107/108                                      </t>
  </si>
  <si>
    <t>MPAC00926</t>
  </si>
  <si>
    <t>ROLO AÇO RRELA 3,20 +/- 0,10 X 169+0,8 MM NBR 5007 G3 L390 65 A 70 HRB P/ F000.TE1.99U</t>
  </si>
  <si>
    <t xml:space="preserve">MPAC00926-ROLO ACO RRELA 3,20 +/- 0,10 X 169+0,8 MM NBR 5007 G3 L390 65 A 70 HRB P/ F000.TE1.99U                        </t>
  </si>
  <si>
    <t>MPAC00927</t>
  </si>
  <si>
    <t>ROLO DE AÇO SAE 1006 2,5 ±0,15 X 15 +0,6 MM P/ F000.TE1.82E</t>
  </si>
  <si>
    <t xml:space="preserve">MPAC00927-ROLO DE ACO SAE 1006 2,5 ±0,15 X 15 +0,6 MM P/ F000.TE1.82E                                                   </t>
  </si>
  <si>
    <t>MPAC00928</t>
  </si>
  <si>
    <t>ROLO AÇO NBR 5915 EM 1,5 ±0,1 X 138 +0,6 MM P/ F000.TE1.97U</t>
  </si>
  <si>
    <t xml:space="preserve">MPAC00928-ROLO ACO NBR 5915 EM 1,5 ±0,1 X 138 +0,6 MM P/ F000.TE1.97U                                                   </t>
  </si>
  <si>
    <t>MPAC00929</t>
  </si>
  <si>
    <t>ROLO AÇO NBR 5915 EEP 1,5 ± 0,07 X 100 +0,6 MM P/ F000.TE1.97T</t>
  </si>
  <si>
    <t xml:space="preserve">MPAC00929-ROLO ACO NBR 5915 EEP 1,5 ± 0,07 X 100 +0,6 MM P/ F000.TE1.97T                                                </t>
  </si>
  <si>
    <t>MPAC00930</t>
  </si>
  <si>
    <t>F000.TE1.99W - CONJUNTO CONECTOR HIDRAULICO</t>
  </si>
  <si>
    <t xml:space="preserve">MPAC00930-F000.TE1.99W - CONJUNTO CONECTOR HIDRAULICO                                                                   </t>
  </si>
  <si>
    <t>MPAC00931</t>
  </si>
  <si>
    <t>ROLO DE AÇO INOX 409 1,5 X 350 MM P/ 1787446X - 1787273X</t>
  </si>
  <si>
    <t>MDAI000931</t>
  </si>
  <si>
    <t xml:space="preserve">MPAC00931-ROLO DE ACO INOX 409 1,5 X 350 MM P/ 1787446X - 1787273X                                                      </t>
  </si>
  <si>
    <t>MPAC00935</t>
  </si>
  <si>
    <t>ROLO DE AÇO INOX 409 2,0 ± 0,10 X 142 ± 0,20 MM P/ 1795910X</t>
  </si>
  <si>
    <t xml:space="preserve">MPAC00935-ROLO DE ACO INOX 409 2,0 ± 0,10 X 142 ± 0,20 MM P/ 1795910X                                                   </t>
  </si>
  <si>
    <t>MPAC00937</t>
  </si>
  <si>
    <t>ROLO DE AÇO INOX 304L - 2,0 X 558,0 MM P/ E4077333 - E4077331</t>
  </si>
  <si>
    <t>MDAI000937</t>
  </si>
  <si>
    <t xml:space="preserve">MPAC00937-ROLO DE ACO INOX 304L - 2,0 X 558,0 MM P/ E4077333 - E4077331                                                 </t>
  </si>
  <si>
    <t>MPAC00939</t>
  </si>
  <si>
    <t>ROLO AÇO SAE 1006 2,0 ±0,12 X 30 +0,8 MM P/ F000.ZS4.000 - F000.ZS4.001</t>
  </si>
  <si>
    <t xml:space="preserve">MPAC00939-ROLO ACO SAE 1006 2,0 ±0,12 X 30 +0,8 MM P/ F000.ZS4.000 - F000.ZS4.001                                       </t>
  </si>
  <si>
    <t>MPAC00944</t>
  </si>
  <si>
    <t>ROLO DE AÇO NBR 7008 ZEE Z275 2,00 +/- 0,06 X 189,00 + 0,8 P/ F006.U10.091</t>
  </si>
  <si>
    <t>MDAC000944</t>
  </si>
  <si>
    <t xml:space="preserve">MPAC00944-ROLO DE ACO NBR 7008 ZEE Z275 2,00 +/- 0,06 X 189,00 + 0,8 P/ F006.U10.091                                    </t>
  </si>
  <si>
    <t>MPAC00945</t>
  </si>
  <si>
    <t>ROLO NBR7008 ZE Z275 2,4±0,1 X 241±0,1 P/F006.U10.117/.167/.183/.147/.164/.171/.176/.179/.192/.150</t>
  </si>
  <si>
    <t xml:space="preserve">MPAC00945-ROLO NBR7008 ZE Z275 2,4±0,1 X 241±0,1 P/F006.U10.117/.167/.183/.147/.164/.171/.176/.179/.192/.150            </t>
  </si>
  <si>
    <t>MPAC00946</t>
  </si>
  <si>
    <t>ROLO DE AÇO NBR 5906 EPA 3,00 +/- 0,06 X 190,00 +/- 0,35 P/ F006.U10.142</t>
  </si>
  <si>
    <t>MDAC000946</t>
  </si>
  <si>
    <t xml:space="preserve">MPAC00946-ROLO DE ACO NBR 5906 EPA 3,00 +/- 0,06 X 190,00 +/- 0,35 P/ F006.U10.142                                      </t>
  </si>
  <si>
    <t>MPAC00951</t>
  </si>
  <si>
    <t>ROLO DE AÇO NBR 7008 ZE Z275 1,95 +/- 0,1 X 106,00 +/- 0,6 P/ F000.AL2.076/083/751/755/761</t>
  </si>
  <si>
    <t>MDAC000951</t>
  </si>
  <si>
    <t xml:space="preserve">MPAC00951-ROLO DE ACO NBR 7008 ZE Z275 1,95 +/- 0,1 X 106,00 +/- 0,6 P/ F000.AL2.076/083/751/755/761                    </t>
  </si>
  <si>
    <t>MPAC00955</t>
  </si>
  <si>
    <t>F006.N10.052 - PARAFUSO SEXTAVADO M6 X 16 P/ F006.U10.167 - F006.U10.176 - F006.U10.171</t>
  </si>
  <si>
    <t xml:space="preserve">MPAC00955-F006.N10.052 - PARAFUSO SEXTAVADO M6 X 16 P/ F006.U10.167 - F006.U10.176 - F006.U10.171                       </t>
  </si>
  <si>
    <t>MPAC00956</t>
  </si>
  <si>
    <t>ROLO AÇO SAE 1006 2,0 ± 0,1 X 97 +0,6 MM P/ F006.S10.082 - F006.U10.171</t>
  </si>
  <si>
    <t>MDAC000956</t>
  </si>
  <si>
    <t xml:space="preserve">MPAC00956-ROLO ACO SAE 1006 2,0 ± 0,1 X 97 +0,6 MM P/ F006.S10.082 - F006.U10.171                                       </t>
  </si>
  <si>
    <t>MPAC00964</t>
  </si>
  <si>
    <t>ROLO DE AÇO NBR 7008 ZE 1,95 ± 0,1 X 73,5 ± 0,2 MM P/ F006.U10.138</t>
  </si>
  <si>
    <t>MDAC000964</t>
  </si>
  <si>
    <t xml:space="preserve">MPAC00964-ROLO DE ACO NBR 7008 ZE 1,95 ± 0,1 X 73,5 ± 0,2 MM P/ F006.U10.138                                            </t>
  </si>
  <si>
    <t>MPAC00967</t>
  </si>
  <si>
    <t>ROLO DE AÇO INOX AISI 309  2,0 - 0,12 + 0 X 464 -0 + 0,50 MM P/ 1926729X - MQB</t>
  </si>
  <si>
    <t>MDAI000967</t>
  </si>
  <si>
    <t xml:space="preserve">MPAC00967-ROLO DE ACO INOX AISI 309 2,0 - 0,12 + 0 X 464 -0 + 0,50 MM P/ 1926729X - MQB                                 </t>
  </si>
  <si>
    <t>MPAC00968</t>
  </si>
  <si>
    <t>ROLO DE AÇO INOX AISI 309  2,0 - 0,12 + 0 X 448 -0 + 0,50 MM P/ 2024129X - MQB</t>
  </si>
  <si>
    <t>MDAI000968</t>
  </si>
  <si>
    <t xml:space="preserve">MPAC00968-ROLO DE ACO INOX AISI 309 2,0 - 0,12 + 0 X 448 -0 + 0,50 MM P/ 2024129X - MQB                                 </t>
  </si>
  <si>
    <t>MPAC00969</t>
  </si>
  <si>
    <t>ROLO DE AÇO INOX AISI 309  1,2 - 0,08 + 0 X 512 -0 + 0,50 MM P/ 1311712X / 1311704X  - MQB</t>
  </si>
  <si>
    <t>MDAI000969</t>
  </si>
  <si>
    <t xml:space="preserve">MPAC00969-ROLO DE ACO INOX AISI 309 1,2 - 0,08 + 0 X 512 -0 + 0,50 MM P/ 1311712X / 1311704X - MQB                      </t>
  </si>
  <si>
    <t>MPAC00970</t>
  </si>
  <si>
    <t>ROLO DE AÇO INOX AISI 309  2,0 - 0,12 + 0 X 539 -0 +0,50 MM P/ 1311713X / CONE 1311705X    - MQB</t>
  </si>
  <si>
    <t>MDAI000970</t>
  </si>
  <si>
    <t xml:space="preserve">MPAC00970-ROLO DE ACO INOX AISI 309 2,0 - 0,12 + 0 X 539 -0 +0,50 MM P/ 1311713X / CONE 1311705X - MQB                  </t>
  </si>
  <si>
    <t>MPAC00973</t>
  </si>
  <si>
    <t>ROLO DE AÇO INOX AISI 309  1,2 - 0,08 + 0 X 397 -0 + 0,50 MM P/ 1458068X (SOLDADO 1458070X) - MQB</t>
  </si>
  <si>
    <t xml:space="preserve">MPAC00973-ROLO DE ACO INOX AISI 309 1,2 - 0,08 + 0 X 397 -0 + 0,50 MM P/ 1458068X (SOLDADO 1458070X) - MQB              </t>
  </si>
  <si>
    <t>MPAC00974</t>
  </si>
  <si>
    <t>ROLO DE AÇO INOX AISI 321  2,0 - 0,12 + 0 X 457 -0 + 0,50 MM P/ 1458069X / 3878733 / 3878732</t>
  </si>
  <si>
    <t xml:space="preserve">MPAC00974-ROLO DE ACO INOX AISI 321 2,0 - 0,12 + 0 X 457 -0 + 0,50 MM P/ 1458069X / 3878733 / 3878732                   </t>
  </si>
  <si>
    <t>MPAC00975</t>
  </si>
  <si>
    <t xml:space="preserve">MPAC00975-ROLO DE ACO INOX AISI 309 1,2 - 0,08 + 0 X 383 -0 + 0,50 MM P/ 1458071X (SOLDADO 1458073X) - MQB              </t>
  </si>
  <si>
    <t>MPAC00976</t>
  </si>
  <si>
    <t>ROLO DE AÇO INOX AISI 321  2,0 - 0,12 + 0 X 417 -0 + 0,50 MM P/ 1458072X (SOLDADO 1458073X) - MQB</t>
  </si>
  <si>
    <t xml:space="preserve">MPAC00976-ROLO DE ACO INOX AISI 321 2,0 - 0,12 + 0 X 417 -0 + 0,50 MM P/ 1458072X (SOLDADO 1458073X) - MQB              </t>
  </si>
  <si>
    <t>MPAC00977</t>
  </si>
  <si>
    <t>ROLO DE AÇO INOX AISI 441  1,2 - 0,08 + 0 X 419 -0 + 0,50 MM P/ 1858392X (SOLDADO 1858394X) - MQB</t>
  </si>
  <si>
    <t xml:space="preserve">MPAC00977-ROLO DE ACO INOX AISI 441 1,2 - 0,08 + 0 X 419 -0 + 0,50 MM P/ 1858392X (SOLDADO 1858394X) - MQB              </t>
  </si>
  <si>
    <t>MPAC00978</t>
  </si>
  <si>
    <t>ROLO DE AÇO INOX AISI 441  2,0 - 0,12 + 0 X 441 -0 + 0,50 MM P/ 1858393X (SOLDADO 1858394X) - MQB</t>
  </si>
  <si>
    <t xml:space="preserve">MPAC00978-ROLO DE ACO INOX AISI 441 2,0 - 0,12 + 0 X 441 -0 + 0,50 MM P/ 1858393X (SOLDADO 1858394X) - MQB              </t>
  </si>
  <si>
    <t>MPAC00979</t>
  </si>
  <si>
    <t>ROLO DE AÇO INOX AISI 441  2,0 ±0,10 X 280 -0+0,25 MM P/ 1981970X / 1981972X</t>
  </si>
  <si>
    <t>MDAI000979</t>
  </si>
  <si>
    <t xml:space="preserve">MPAC00979-ROLO DE ACO INOX AISI 441 2,0 ±0,10 X 280 -0+0,25 MM P/ 1981970X / 1981972X                                   </t>
  </si>
  <si>
    <t>MPAC00981</t>
  </si>
  <si>
    <t>ROLO DE AÇO INOX AISI 441  1,50 ±0,08 X 500 -0+0,50 MM P/ 1989397X</t>
  </si>
  <si>
    <t xml:space="preserve">MPAC00981-ROLO DE ACO INOX AISI 441 1,50 ±0,08 X 500 -0+0,50 MM P/ 1989397X                                             </t>
  </si>
  <si>
    <t>MPAC00985</t>
  </si>
  <si>
    <t>F000.TE1.04Q - CPA PROTETORA ROV</t>
  </si>
  <si>
    <t xml:space="preserve">MPAC00985-F000.TE1.04Q - CPA PROTETORA ROV                                                                              </t>
  </si>
  <si>
    <t>MPAC00990</t>
  </si>
  <si>
    <t>ROLO DE AÇO INOX AISI 441 3,0 ±0,13 X 220 -0+0,40 MM P/ 1562066X - MQB</t>
  </si>
  <si>
    <t>MDAI000990</t>
  </si>
  <si>
    <t xml:space="preserve">MPAC00990-ROLO DE ACO INOX AISI 441 3,0 ±0,13 X 220 -0+0,40 MM P/ 1562066X - MQB                                        </t>
  </si>
  <si>
    <t>MPAC00992</t>
  </si>
  <si>
    <t>ROLO DE AÇO INOX AISI 441 3,0 ±0,13 X 106 -0 +0,25 MM P/ 1643865X (MQB)</t>
  </si>
  <si>
    <t xml:space="preserve">MPAC00992-ROLO DE ACO INOX AISI 441 3,0 ±0,13 X 106 -0 +0,25 MM P/ 1643865X (MQB)                                       </t>
  </si>
  <si>
    <t>MPAC00994</t>
  </si>
  <si>
    <t>ROLO DE AÇO SAPH440-P 2,0 ± 0,1 MM X 260 ± 0,5 MM P/ 54513-1S000 - 54523-1S000</t>
  </si>
  <si>
    <t>MDAC000994</t>
  </si>
  <si>
    <t xml:space="preserve">MPAC00994-ROLO DE ACO SAPH440-P 2,0 ± 0,1 MM X 260 ± 0,5 MM P/ 54513-1S000 - 54523-1S000                                </t>
  </si>
  <si>
    <t>MPAC00996</t>
  </si>
  <si>
    <t>ROLO DE AÇO SPFH590FB-P 4 ± 0,26 MM X 410 ± 0,5 MM P/ 55143-1S000 - 55144-1S000</t>
  </si>
  <si>
    <t>MDAC000996</t>
  </si>
  <si>
    <t xml:space="preserve">MPAC00996-ROLO DE ACO SPFH590FB-P 4 ± 0,26 MM X 410 ± 0,5 MM P/ 55143-1S000 - 55144-1S000                               </t>
  </si>
  <si>
    <t>MPAC01004</t>
  </si>
  <si>
    <t>ROLO DE AÇO INOX AISI 409 1,2 ± 0,08 X 175 ± 0,13 MM P/ 1012784XBR / 3140195100</t>
  </si>
  <si>
    <t xml:space="preserve">MPAC01004-ROLO DE ACO INOX AISI 409 1,2 ± 0,08 X 175 ± 0,13 MM P/ 1012784XBR / 3140195100                               </t>
  </si>
  <si>
    <t>MPAC01006</t>
  </si>
  <si>
    <t>ROLO DE AÇO INOX AISI 441 1,8 ±0,08 X 349 -0 +0,40 MM P/ 82092214 - 82092215 - VENDA</t>
  </si>
  <si>
    <t xml:space="preserve">MPAC01006-ROLO DE ACO INOX AISI 441 1,8 ±0,08 X 349 -0 +0,40 MM P/ 82092214 - 82092215 - VENDA                          </t>
  </si>
  <si>
    <t>MPAC01007</t>
  </si>
  <si>
    <t>ROLO DE AÇO INOX AISI 441 2,1 -0,16 +0 X 492  MM P/ CONE 82092098 (TRIZAG)</t>
  </si>
  <si>
    <t xml:space="preserve">MPAC01007-ROLO DE ACO INOX AISI 441 2,1 -0,16 +0 X 492 MM P/ CONE 82092098 (TRIZAG)                                     </t>
  </si>
  <si>
    <t>MPAC01008</t>
  </si>
  <si>
    <t>ROLO DE AÇO INOX AISI 439 1,6 -0,08 +0 X 458 0 +0,40 MM P/ CONE 82092099 (TRIZAG)</t>
  </si>
  <si>
    <t>MDAI001008</t>
  </si>
  <si>
    <t xml:space="preserve">MPAC01008-ROLO DE ACO INOX AISI 439 1,6 -0,08 +0 X 458 0 +0,40 MM P/ CONE 82092099 (TRIZAG)                             </t>
  </si>
  <si>
    <t>MPAC01010</t>
  </si>
  <si>
    <t>ROLO DE AÇO NBR 7008 ZE Z275 1,95 ± 0,1 X 194 ± 0,5 P/ 1600A00NR3 - 1600A00NR1 - 1600A00NR2</t>
  </si>
  <si>
    <t>MDAC001010</t>
  </si>
  <si>
    <t xml:space="preserve">MPAC01010-ROLO DE ACO NBR 7008 ZE Z275 1,95 ± 0,1 X 194 ± 0,5 P/ 1600A00NR3 - 1600A00NR1 - 1600A00NR2                   </t>
  </si>
  <si>
    <t>MPAC01011</t>
  </si>
  <si>
    <t>REBITE P/ 1600A00N3F</t>
  </si>
  <si>
    <t>MDPC001011</t>
  </si>
  <si>
    <t xml:space="preserve">MPAC01011-REBITE P/ 1600A00N3F                                                                                          </t>
  </si>
  <si>
    <t>MPAC01016</t>
  </si>
  <si>
    <t>ROLO DE AÇO NBR 7008 ZEE Z275 1,55 ± 0,08 X 94 + 0,60 MM P/ F006.KM1.412 - F006.G10.019 - F006.G10.0</t>
  </si>
  <si>
    <t>MDAC001016</t>
  </si>
  <si>
    <t xml:space="preserve">MPAC01016-ROLO DE ACO NBR 7008 ZEE Z275 1,55 ± 0,08 X 94 + 0,60 MM P/ F006.KM1.412 - F006.G10.019 - F006.G10.0          </t>
  </si>
  <si>
    <t>MPAC01020</t>
  </si>
  <si>
    <t>ROLO DE AÇO SAE 1070/1090 0,50 +-0,03 X 40,00 MM P/ TAMPA RESERVATÓRIO 9541082291 - 9541082281</t>
  </si>
  <si>
    <t xml:space="preserve">MPAC01020-ROLO DE ACO SAE 1070/1090 0,50 +-0,03 X 40,00 MM P/ TAMPA RESERVATORIO 9541082291 - 9541082281                </t>
  </si>
  <si>
    <t>MPAC01021</t>
  </si>
  <si>
    <t>DISCO DE BORRACHA Ø38 MM P/ TAMPA RESERVATÓRIO 9541082291 - 9541082281</t>
  </si>
  <si>
    <t xml:space="preserve">MPAC01021-DISCO DE BORRACHA Ø38 MM P/ TAMPA RESERVATORIO 9541082291 - 9541082281                                        </t>
  </si>
  <si>
    <t>MPAC01022</t>
  </si>
  <si>
    <t>9541082246 - PORTA VALVULA P/ 9541082291 - 9541082281</t>
  </si>
  <si>
    <t xml:space="preserve">MPAC01022-9541082246 - PORTA VALVULA P/ 9541082291 - 9541082281                                                         </t>
  </si>
  <si>
    <t>MPAC01023</t>
  </si>
  <si>
    <t>9541082284 - TUBO DE FIXAÇÃO P/ 9541082291 - 9541082281</t>
  </si>
  <si>
    <t xml:space="preserve">MPAC01023-9541082284 - TUBO DE FIXACAO P/ 9541082291 - 9541082281                                                       </t>
  </si>
  <si>
    <t>MPAC01024</t>
  </si>
  <si>
    <t>9541082230 - CONEXAO 3/4" P/ 9541082281</t>
  </si>
  <si>
    <t xml:space="preserve">MPAC01024-9541082230 - CONEXAO 3/4POL P/ 9541082281                                                                     </t>
  </si>
  <si>
    <t>MPAC01025</t>
  </si>
  <si>
    <t>9541082275 - CONEXAO 5/8" P/ 9541082291</t>
  </si>
  <si>
    <t xml:space="preserve">MPAC01025-9541082275 - CONEXAO 5/8POL P/ 9541082291                                                                     </t>
  </si>
  <si>
    <t>MPAC01026</t>
  </si>
  <si>
    <t>CHAPA DE AÇO NBR 5915 EP 0,9 ±0,7 X 1200 ±2,0 X 2000 ±5,0 MM P/ TAMPA/BOCAL  9541082291 - 9541082281</t>
  </si>
  <si>
    <t xml:space="preserve">MPAC01026-CHAPA DE ACO NBR 5915 EP 0,9 ±0,7 X 1200 ±2,0 X 2000 ±5,0 MM P/ TAMPA/BOCAL 9541082291 - 9541082281           </t>
  </si>
  <si>
    <t>MPAC01027</t>
  </si>
  <si>
    <t>ROLO DE AÇO NBR 5915 EEP 1,5 ±0,1 X 300 ±0,5 MM P/ 9541082291 - 9541082281</t>
  </si>
  <si>
    <t xml:space="preserve">MPAC01027-ROLO DE ACO NBR 5915 EEP 1,5 ±0,1 X 300 ±0,5 MM P/ 9541082291 - 9541082281                                    </t>
  </si>
  <si>
    <t>MPAC01036</t>
  </si>
  <si>
    <t>ROLO DE AÇO INOX AISI 441 2,0 ±0,10 X 656 0 +1,0 MM P/ 1320191XBR</t>
  </si>
  <si>
    <t>MDAI001036</t>
  </si>
  <si>
    <t xml:space="preserve">MPAC01036-ROLO DE ACO INOX AISI 441 2,0 ±0,10 X 656 0 +1,0 MM P/ 1320191XBR                                             </t>
  </si>
  <si>
    <t>MPAC01037</t>
  </si>
  <si>
    <t xml:space="preserve">ROLO DE AÇO INOX AISI 441 1,5 X 560 MM P/ 1532281X - 1532282X </t>
  </si>
  <si>
    <t>MDAI001037</t>
  </si>
  <si>
    <t xml:space="preserve">MPAC01037-ROLO DE ACO INOX AISI 441 1,5 X 560 MM P/ 1532281X - 1532282X                                                 </t>
  </si>
  <si>
    <t>MPAC01047</t>
  </si>
  <si>
    <t>ROLO DE AÇO SAPH370-P 2,0 ±0,10 X 267 ±0,25 MM P/ 71153-C9000 - 71163-C9000</t>
  </si>
  <si>
    <t xml:space="preserve">MPAC01047-ROLO DE ACO SAPH370-P 2,0 ±0,10 X 267 ±0,25 MM P/ 71153-C9000 - 71163-C9000                                   </t>
  </si>
  <si>
    <t>MPAC01049</t>
  </si>
  <si>
    <t>ROLO DE AÇO SAPH370-P 1,60 ±0,10 X 199 ±0,25 MM P/ 65673-C9000</t>
  </si>
  <si>
    <t xml:space="preserve">MPAC01049-ROLO DE ACO SAPH370-P 1,60 ±0,10 X 199 ±0,25 MM P/ 65673-C9000                                                </t>
  </si>
  <si>
    <t>MPAC01050</t>
  </si>
  <si>
    <t>ROLO DE AÇO SPFC590 1,40 ±0,08 X 294 ±0,25 MM P/ 65715-M4000/65725-M4000/65716-BX000/65726-BX000</t>
  </si>
  <si>
    <t xml:space="preserve">MPAC01050-ROLO DE ACO SPFC590 1,40 ±0,08 X 294 ±0,25 MM P/ 65715-M4000/65725-M4000/65716-BX000/65726-BX000              </t>
  </si>
  <si>
    <t>MPAC01051</t>
  </si>
  <si>
    <t>ROLO DE AÇO SPFC590 1,00 ±0,05 X 543 ±0,50 MM P/ 65731-C9000 - 65741-C9000</t>
  </si>
  <si>
    <t xml:space="preserve">MPAC01051-ROLO DE ACO SPFC590 1,00 ±0,05 X 543 ±0,50 MM P/ 65731-C9000 - 65741-C9000                                    </t>
  </si>
  <si>
    <t>MPAC01053</t>
  </si>
  <si>
    <t>ROLO DE AÇO SPRC 340 0,70 ± 0,05 X 280 ± 0,4 MM P/65873 - 65883</t>
  </si>
  <si>
    <t>MDAC001053</t>
  </si>
  <si>
    <t xml:space="preserve">MPAC01053-ROLO DE ACO SPRC 340 0,70 ± 0,05 X 280 ± 0,4 MM P/65873 - 65883                                               </t>
  </si>
  <si>
    <t>MPAC01055</t>
  </si>
  <si>
    <t>ROLO DE AÇO SPRC440 1,8 ± 0,10 X 393 ± 0,5 MM P/ 71157 - 71167</t>
  </si>
  <si>
    <t xml:space="preserve">MPAC01055-ROLO DE ACO SPRC440 1,8 ± 0,10 X 393 ± 0,5 MM P/ 71157 - 71167                                                </t>
  </si>
  <si>
    <t>MPAC01058</t>
  </si>
  <si>
    <t>ROLO DE AÇO SAPH440-P 1,8 ± 0,10 X 304 ± 0,40 MM P/ 71351 - 71361</t>
  </si>
  <si>
    <t xml:space="preserve">MPAC01058-ROLO DE ACO SAPH440-P 1,8 ± 0,10 X 304 ± 0,40 MM P/ 71351 - 71361                                             </t>
  </si>
  <si>
    <t>MPAC01061</t>
  </si>
  <si>
    <t>ROLO DE AÇO SGARC440 0,70 ± 0,05 X 806 ± 1,0 MM P/ 65516</t>
  </si>
  <si>
    <t>MDAC001061</t>
  </si>
  <si>
    <t xml:space="preserve">MPAC01061-ROLO DE ACO SGARC440 0,70 ± 0,05 X 806 ± 1,0 MM P/ 65516                                                      </t>
  </si>
  <si>
    <t>MPAC01062</t>
  </si>
  <si>
    <t>ROLO DE AÇO SGARC340 1,0 ± 0,06 X 380 ± 0,4 MM P/ 65588</t>
  </si>
  <si>
    <t xml:space="preserve">MPAC01062-ROLO DE ACO SGARC340 1,0 ± 0,06 X 380 ± 0,4 MM P/ 65588                                                       </t>
  </si>
  <si>
    <t>MPAC01063</t>
  </si>
  <si>
    <t>ROLO DE AÇO SPRC440 1,40 ± 0,08 X 210 ± 0,25 MM P/ 65538 - 65548</t>
  </si>
  <si>
    <t xml:space="preserve">MPAC01063-ROLO DE ACO SPRC440 1,40 ± 0,08 X 210 ± 0,25 MM P/ 65538 - 65548                                              </t>
  </si>
  <si>
    <t>MPAC01065</t>
  </si>
  <si>
    <t>ROLO DE AÇO SPRC440 1,40 ± 0,08 X 272 ± 0,25 MM P/ 65593 - 65595</t>
  </si>
  <si>
    <t xml:space="preserve">MPAC01065-ROLO DE ACO SPRC440 1,40 ± 0,08 X 272 ± 0,25 MM P/ 65593 - 65595                                              </t>
  </si>
  <si>
    <t>MPAC01066</t>
  </si>
  <si>
    <t>ROLO AÇO SPFC590 1,6 ± 0,10 X 263 ± 0,25 MM P/ 65635</t>
  </si>
  <si>
    <t>MDAC001066</t>
  </si>
  <si>
    <t xml:space="preserve">MPAC01066-ROLO ACO SPFC590 1,6 ± 0,10 X 263 ± 0,25 MM P/ 65635                                                          </t>
  </si>
  <si>
    <t>MPAC01067</t>
  </si>
  <si>
    <t>ROLO DE AÇO SPCC 0,80 ± 0,05 X 320 ± 0,40 MM P/ 65814 - 65824</t>
  </si>
  <si>
    <t>MDAC001067</t>
  </si>
  <si>
    <t xml:space="preserve">MPAC01067-ROLO DE ACO SPCC 0,80 ± 0,05 X 320 ± 0,40 MM P/ 65814 - 65824                                                 </t>
  </si>
  <si>
    <t>MPAC01069</t>
  </si>
  <si>
    <t>ROLO AÇO SPRC 340 1,4 ± 0,08 X 410 ± 0,40 P/ 65754 - 65764</t>
  </si>
  <si>
    <t xml:space="preserve">MPAC01069-ROLO ACO SPRC 340 1,4 ± 0,08 X 410 ± 0,40 P/ 65754 - 65764                                                    </t>
  </si>
  <si>
    <t>MPAC01070</t>
  </si>
  <si>
    <t>ROLO DE AÇO SPRC440 1,60 ± 0,10 X 360 ± 0,40 MM P/ 65835 - 65845</t>
  </si>
  <si>
    <t xml:space="preserve">MPAC01070-ROLO DE ACO SPRC440 1,60 ± 0,10 X 360 ± 0,40 MM P/ 65835 - 65845                                              </t>
  </si>
  <si>
    <t>MPAC01072</t>
  </si>
  <si>
    <t>ROLO AÇO SPFC590 1,40 ± 0,08 X 331± 0,40 MM P/ 65773 - 65783</t>
  </si>
  <si>
    <t>MDAC001072</t>
  </si>
  <si>
    <t xml:space="preserve">MPAC01072-ROLO ACO SPFC590 1,40 ± 0,08 X 331± 0,40 MM P/ 65773 - 65783                                                  </t>
  </si>
  <si>
    <t>MPAC01073</t>
  </si>
  <si>
    <t>ROLO DE AÇO SPRC340 2,0 ± 0,1 X 278 ± 0,4 MM P/ 65756 - 65766</t>
  </si>
  <si>
    <t xml:space="preserve">MPAC01073-ROLO DE ACO SPRC340 2,0 ± 0,1 X 278 ± 0,4 MM P/ 65756 - 65766                                                 </t>
  </si>
  <si>
    <t>MPAC01075</t>
  </si>
  <si>
    <t>ROLO DE AÇO SPFC590 1,60 ±0,08 X 400 ±0,50 MM P/ 65738 - 65748</t>
  </si>
  <si>
    <t xml:space="preserve">MPAC01075-ROLO DE ACO SPFC590 1,60 ±0,08 X 400 ±0,50 MM P/ 65738 - 65748                                                </t>
  </si>
  <si>
    <t>MPAC01077</t>
  </si>
  <si>
    <t>ROLO DE AÇO SPRC440 1,40 ± 0,08 X 290 ± 0,25 MM P/ 71335 - 71345</t>
  </si>
  <si>
    <t>MDAC001077</t>
  </si>
  <si>
    <t xml:space="preserve">MPAC01077-ROLO DE ACO SPRC440 1,40 ± 0,08 X 290 ± 0,25 MM P/ 71335 - 71345                                              </t>
  </si>
  <si>
    <t>MPAC01078</t>
  </si>
  <si>
    <t>ROLO DE AÇO SGAFC590DP 1,20 ± 0,08 X 285 ± 0,25 MM P/ 71358 - 71368</t>
  </si>
  <si>
    <t>MDAC001078</t>
  </si>
  <si>
    <t xml:space="preserve">MPAC01078-ROLO DE ACO SGAFC590DP 1,20 ± 0,08 X 285 ± 0,25 MM P/ 71358 - 71368                                           </t>
  </si>
  <si>
    <t>MPAC01079</t>
  </si>
  <si>
    <t>ROLO DE AÇO  SPFC590DP 1,40 ± 0,08 X 380 ± 0,4 P/ 65872 - 65882</t>
  </si>
  <si>
    <t xml:space="preserve">MPAC01079-ROLO DE ACO SPFC590DP 1,40 ± 0,08 X 380 ± 0,4 P/ 65872 - 65882                                                </t>
  </si>
  <si>
    <t>MPAC01089</t>
  </si>
  <si>
    <t>ROLO DE AÇO NBR 5915 EEP GRAU 3 0,7±0,05 X 632±0,5 MM P/ 0204.774.250 - 0204.774.247</t>
  </si>
  <si>
    <t xml:space="preserve">MPAC01089-ROLO DE ACO NBR 5915 EEP GRAU 3 0,7±0,05 X 632±0,5 MM P/ 0204.774.250 - 0204.774.247                         </t>
  </si>
  <si>
    <t>MPAC01090</t>
  </si>
  <si>
    <t>ROLO DE AÇO HC260LA 0,80±0,05 X 564±0,5 MM P/ 0204.770.363</t>
  </si>
  <si>
    <t>MDAC001090</t>
  </si>
  <si>
    <t xml:space="preserve">MPAC01090-ROLO DE ACO HC260LA 0,80±0,05 X 564±0,5 MM P/ 0204.770.363                                                    </t>
  </si>
  <si>
    <t>MPAC01091</t>
  </si>
  <si>
    <t>ROLO DE AÇO NBR 5915 EEP GRAU 3 0,70±0,05 X 685±0,5 MM P/0204.800.746-0204.166.629-0204.806.889/.886</t>
  </si>
  <si>
    <t xml:space="preserve">MPAC01091-ROLO DE ACO NBR 5915 EEP GRAU 3 0,70±0,05 X 685±0,5 MM P/0204.800.746-0204.166.629-0204.806.889/.886          </t>
  </si>
  <si>
    <t>MPAC01093</t>
  </si>
  <si>
    <t>64719-1J000 - NUT-SUB FRAME MTG (M14) P/ 65773 - 65783</t>
  </si>
  <si>
    <t xml:space="preserve">MPAC01093-64719-1J000 - NUT-SUB FRAME MTG (M14) P/ 65773 - 65783                                                        </t>
  </si>
  <si>
    <t>MPAC01094</t>
  </si>
  <si>
    <t>76237-17000 - NUT-DR HINGE MTG (M8) P/ 71153 - 71163-71157-71167-71335-71345-71351-71361-71133</t>
  </si>
  <si>
    <t xml:space="preserve">MPAC01094-76237-17000 - NUT-DR HINGE MTG (M8) P/ 71153 - 71163-71157-71167-71335-71345-71351-71361-71133                </t>
  </si>
  <si>
    <t>MPAC01095</t>
  </si>
  <si>
    <t>13905-06000 - WELD-NUT M6 (QUADRADA) P/ 66747-64437-64511-64521-64515-64527-71441</t>
  </si>
  <si>
    <t xml:space="preserve">MPAC01095-13905-06000 - WELD-NUT M6 (QUADRADA) P/ 66747-64437-64511-64521-64515-64527-71441                             </t>
  </si>
  <si>
    <t>MPAC01096</t>
  </si>
  <si>
    <t>13905-10000 - WELD-NUT (M10) P/ 65715 - 65725</t>
  </si>
  <si>
    <t xml:space="preserve">MPAC01096-13905-10000 - WELD-NUT (M10) P/ 65715 - 65725                                                                 </t>
  </si>
  <si>
    <t>MPAC01097</t>
  </si>
  <si>
    <t>13911-08000 - WELD-NUT (M8) P/ 65635</t>
  </si>
  <si>
    <t xml:space="preserve">MPAC01097-13911-08000 - WELD-NUT (M8) P/ 65635                                                                          </t>
  </si>
  <si>
    <t>MPAC01098</t>
  </si>
  <si>
    <t>13905-08000 - WELD-NUT M8 P/ 65873/83/35/45-66753-66763-71155/65-64617-647A1-64575/85-657A7/B7-65581</t>
  </si>
  <si>
    <t xml:space="preserve">MPAC01098-13905-08000 - WELD-NUT M8 P/ 65873/83/35/45-66753-66763-71155/65-64617-647A1-64575/85-657A7/B7-65581          </t>
  </si>
  <si>
    <t>MPAC01103</t>
  </si>
  <si>
    <t>ROLO DE AÇO EN 10346 DX54D +Z100 0,8 ±0,05 X 430 ±0,5 MM P/ 411800107</t>
  </si>
  <si>
    <t>MDAC001103</t>
  </si>
  <si>
    <t xml:space="preserve">MPAC01103-ROLO DE ACO EN 10346 DX54D +Z100 0,8 ±0,05 X 430 ±0,5 MM P/ 411800107                                         </t>
  </si>
  <si>
    <t>MPAC01110</t>
  </si>
  <si>
    <t>ROLO DE AÇO HC260LA 0,6±0,05 X 607±0,5 MM P/ 20.5600-0083.1 - 20.5600-0097.1</t>
  </si>
  <si>
    <t xml:space="preserve">MPAC01110-ROLO DE ACO HC260LA 0,6±0,05 X 607±0,5 MM P/ 20.5600-0083.1 - 20.5600-0097.1                                  </t>
  </si>
  <si>
    <t>MPAC01117</t>
  </si>
  <si>
    <t>ROLO DE AÇO NBR 7008 ZEE G3 Z275 S3 MAO DIN EM 10143 2,00 +0,1 X 447±0,5 MM P/ F006.U20.200/201</t>
  </si>
  <si>
    <t xml:space="preserve">MPAC01117-ROLO DE ACO NBR 7008 ZEE G3 Z275 S3 MAO DIN EM 10143 2,00 +0,1 X 447±0,5 MM P/ F006.U20.200/201               </t>
  </si>
  <si>
    <t>MPAC01119</t>
  </si>
  <si>
    <t>BLANK AÇO NBR7008 ZEE GRAU 2 Z100 ST OL MI 1,25 ±0,13 X 315 ±1,0 X 105,5 ±0,5 MM P/20496946-20496952</t>
  </si>
  <si>
    <t xml:space="preserve">MPAC01119-BLANK ACO NBR7008 ZEE GRAU 2 Z100 ST OL MI 1,25 ±0,13 X 315 ±1,0 X 105,5 ±0,5 MM P/20496946-20496952          </t>
  </si>
  <si>
    <t>MPAC01130</t>
  </si>
  <si>
    <t xml:space="preserve">ROLO DE AÇO SAPH440-P 2,9 ± 0,19 MM X 540 ± 0,5 MM P/ 55146-R1000 - 55156-R1000 </t>
  </si>
  <si>
    <t xml:space="preserve">MPAC01130-ROLO DE ACO SAPH440-P 2,9 ± 0,19 MM X 540 ± 0,5 MM P/ 55146-R1000 - 55156-R1000                               </t>
  </si>
  <si>
    <t>MPAC01135</t>
  </si>
  <si>
    <t>82303206 - ANEL ESPAÇADOR P/ 82594852</t>
  </si>
  <si>
    <t xml:space="preserve">MPAC01135-82303206 - ANEL ESPACADOR P/ 82594852                                                                         </t>
  </si>
  <si>
    <t>MPAC01138</t>
  </si>
  <si>
    <t>ROLO DE AÇO SGACC 1,0 X 190 MM P/ 566746-R1000</t>
  </si>
  <si>
    <t>MDAC001138</t>
  </si>
  <si>
    <t xml:space="preserve">MPAC01138-ROLO DE ACO SGACC 1,0 X 190 MM P/ 566746-R1000                                                                </t>
  </si>
  <si>
    <t>MPAC01139</t>
  </si>
  <si>
    <t>ROLO DE AÇO SGACC 1,2 X 290 MM P/ 66748-R1000</t>
  </si>
  <si>
    <t xml:space="preserve">MPAC01139-ROLO DE ACO SGACC 1,2 X 290 MM P/ 66748-R1000                                                                 </t>
  </si>
  <si>
    <t>MPAC01140</t>
  </si>
  <si>
    <t>ROLO DE AÇO SGAFC590 1,4 X 291 MM P/ 66754-R1000 - 66764-R1000</t>
  </si>
  <si>
    <t xml:space="preserve">MPAC01140-ROLO DE ACO SGAFC590 1,4 X 291 MM P/ 66754-R1000 - 66764-R1000                                                </t>
  </si>
  <si>
    <t>MPAC01141</t>
  </si>
  <si>
    <t>ROLO DE AÇO SPRC440 1,4 X 170 MM P/ 71133-R1000</t>
  </si>
  <si>
    <t xml:space="preserve">MPAC01141-ROLO DE ACO SPRC440 1,4 X 170 MM P/ 71133-R1000                                                               </t>
  </si>
  <si>
    <t>MPAC01151</t>
  </si>
  <si>
    <t>ROLO DE AÇO INOX AISI 439 2,0 + 0 -0,1 MM X 424 + 0,5 - 0 MM P/ 3069537</t>
  </si>
  <si>
    <t xml:space="preserve">MPAC01151-ROLO DE ACO INOX AISI 439 2,0 + 0 -0,1 MM X 424 + 0,5 - 0 MM P/ 3069537                                       </t>
  </si>
  <si>
    <t>MPAC01152</t>
  </si>
  <si>
    <t>ROLO DE AÇO INOX AISI 439 1,5 + 0 - 0,1 MM X 424 + 0,5 - 0 MM P/ 3069542</t>
  </si>
  <si>
    <t xml:space="preserve">MPAC01152-ROLO DE ACO INOX AISI 439 1,5 + 0 - 0,1 MM X 424 + 0,5 - 0 MM P/ 3069542                                      </t>
  </si>
  <si>
    <t>MPAC01153</t>
  </si>
  <si>
    <t>ROLO DE AÇO SGARC440 60/60 1,1 X 278 MM P/ 71356 - 71366</t>
  </si>
  <si>
    <t xml:space="preserve">MPAC01153-ROLO DE ACO SGARC440 60/60 1,1 X 278 MM P/ 71356 - 71366                                                      </t>
  </si>
  <si>
    <t>MPAC01154</t>
  </si>
  <si>
    <t>ROLO DE AÇO SGAFC590DP 60/60 1,1 X 281 MM P/ 71176 - 71186</t>
  </si>
  <si>
    <t xml:space="preserve">MPAC01154-ROLO DE ACO SGAFC590DP 60/60 1,1 X 281 MM P/ 71176 - 71186                                                    </t>
  </si>
  <si>
    <t>MPAC01155</t>
  </si>
  <si>
    <t>ROLO DE AÇO SPFC590 1,2 X 147 MM P/ 71476 - 71486</t>
  </si>
  <si>
    <t xml:space="preserve">MPAC01155-ROLO DE ACO SPFC590 1,2 X 147 MM P/ 71476 - 71486                                                             </t>
  </si>
  <si>
    <t>MPAC01156</t>
  </si>
  <si>
    <t>ROLO DE AÇO SPFC590 1,2 X 76 MM P/ 71478</t>
  </si>
  <si>
    <t xml:space="preserve">MPAC01156-ROLO DE ACO SPFC590 1,2 X 76 MM P/ 71478                                                                      </t>
  </si>
  <si>
    <t>MPAC01157</t>
  </si>
  <si>
    <t>19348-07130 - NUT-WELD 7/16" X 1,25 - P/ 71477-71475-71485-65533-65543</t>
  </si>
  <si>
    <t xml:space="preserve">MPAC01157-19348-07130 - NUT-WELD 7/16POL X 1,25 - P/ 71477-71475-71485-65533-65543                                      </t>
  </si>
  <si>
    <t>MPAC01158</t>
  </si>
  <si>
    <t>ROLO DE AÇO INOX AISI 441 1,5 - 0,1 + 0 X 790 -0,0 +1,0 MM P/ 3311656 - 3389682 - 3731528</t>
  </si>
  <si>
    <t>MDAI001158</t>
  </si>
  <si>
    <t xml:space="preserve">MPAC01158-ROLO DE ACO INOX AISI 441 1,5 - 0,1 + 0 X 790 -0,0 +1,0 MM P/ 3311656 - 3389682 - 3731528                     </t>
  </si>
  <si>
    <t>MPAC01159</t>
  </si>
  <si>
    <t>ROLO DE AÇO INOX AISI 441 1,0 -0,07 + 0  X 550 -0,0 +0,5 MM P/ 3179232 - 3179251- 3273512 - 3319826</t>
  </si>
  <si>
    <t>MDAI001159</t>
  </si>
  <si>
    <t xml:space="preserve">MPAC01159-ROLO DE ACO INOX AISI 441 1,0 -0,07 + 0 X 550 -0,0 +0,5 MM P/ 3179232 - 3179251- 3273512 - 3319826            </t>
  </si>
  <si>
    <t>MPAC01160</t>
  </si>
  <si>
    <t>ROLO DE AÇO INOX AISI 441 1,0 -0,07 + 0 X 590 -0,0 +0,5 MM P/ 3009421 - 3179233</t>
  </si>
  <si>
    <t xml:space="preserve">MPAC01160-ROLO DE ACO INOX AISI 441 1,0 -0,07 + 0 X 590 -0,0 +0,5 MM P/ 3009421 - 3179233                               </t>
  </si>
  <si>
    <t>MPAC01161</t>
  </si>
  <si>
    <t>ROLO DE AÇO INOX AISI 441 1,2 +0 - 0,07 X 490 +0,5 - 0 MM P/ 3179238</t>
  </si>
  <si>
    <t>MDAI001161</t>
  </si>
  <si>
    <t xml:space="preserve">MPAC01161-ROLO DE ACO INOX AISI 441 1,2 +0 - 0,07 X 490 +0,5 - 0 MM P/ 3179238                                          </t>
  </si>
  <si>
    <t>MPAC01165</t>
  </si>
  <si>
    <t>ROLO DE AÇO SGARC440 60/60 1,4 X 153 MM P/ 64438</t>
  </si>
  <si>
    <t xml:space="preserve">MPAC01165-ROLO DE ACO SGARC440 60/60 1,4 X 153 MM P/ 64438                                                              </t>
  </si>
  <si>
    <t>MPAC01166</t>
  </si>
  <si>
    <t>ROLO DE AÇO SPCC 1,0 X 173 MM / 71155 - 71166</t>
  </si>
  <si>
    <t xml:space="preserve">MPAC01166-ROLO DE ACO SPCC 1,0 X 173 MM / 71155 - 71166                                                                 </t>
  </si>
  <si>
    <t>MPAC01168</t>
  </si>
  <si>
    <t>ROLO DE AÇO SAPH370-P 1,4 X 261 MM P/ 71217</t>
  </si>
  <si>
    <t xml:space="preserve">MPAC01168-ROLO DE ACO SAPH370-P 1,4 X 261 MM P/ 71217                                                                   </t>
  </si>
  <si>
    <t>MPAC01169</t>
  </si>
  <si>
    <t>ROLO DE AÇO EN 10130 DC04 0,80 ± 0,07 X 670 -0 +0,5 MM P/ 1060312X / 2639947X</t>
  </si>
  <si>
    <t xml:space="preserve">MPAC01169-ROLO DE ACO EN 10130 DC04 0,80 ± 0,07 X 670 -0 +0,5 MM P/ 1060312X / 2639947X                                 </t>
  </si>
  <si>
    <t>MPAC01171</t>
  </si>
  <si>
    <t>ROLO DE AÇO EN 10149-2 S420 MC 1,60 ±0,11 X 1060 -0 +4 MM P/1060308X - 1060309X</t>
  </si>
  <si>
    <t xml:space="preserve">MPAC01171-ROLO DE ACO EN 10149-2 S420 MC 1,60 ±0,11 X 1060 -0 +4 MM P/1060308X - 1060309X                               </t>
  </si>
  <si>
    <t>MPAC01172</t>
  </si>
  <si>
    <t>ROLO DE AÇO INOX AISI 309  2,0 - 0,12 + 0 X 1250 -0 +0,50 MM P/ MPAC00970</t>
  </si>
  <si>
    <t>MDAI001172</t>
  </si>
  <si>
    <t xml:space="preserve">MPAC01172-ROLO DE ACO INOX AISI 309 2,0 - 0,12 + 0 X 1250 -0 +0,50 MM P/ MPAC00970                                      </t>
  </si>
  <si>
    <t>MPAC01173</t>
  </si>
  <si>
    <t>ROLO DE AÇO INOX AISI 309  1,2 - 0,08 + 0 X 1250 -0 + 0,50 MM P/ MPAC00969 - 973 - 975</t>
  </si>
  <si>
    <t>MDAI001173</t>
  </si>
  <si>
    <t xml:space="preserve">MPAC01173-ROLO DE ACO INOX AISI 309 1,2 - 0,08 + 0 X 1250 -0 + 0,50 MM P/ MPAC00969 - 973 - 975                         </t>
  </si>
  <si>
    <t>MPAC01180</t>
  </si>
  <si>
    <t>05008-0335C - ROLO DE ACO SPFC590 0,8 X 335 P/ 71391</t>
  </si>
  <si>
    <t xml:space="preserve">MPAC01180-05008-0335C - ROLO DE ACO SPFC590 0,8 X 335 P/ 71391                                                          </t>
  </si>
  <si>
    <t>MPAC01181</t>
  </si>
  <si>
    <t>ROLO DE ACO SPFH590FB-P 2,6 X 251 P/ 64936 - 64946</t>
  </si>
  <si>
    <t xml:space="preserve">MPAC01181-ROLO DE ACO SPFH590FB-P 2,6 X 251 P/ 64936 - 64946                                                            </t>
  </si>
  <si>
    <t>MPAC01182</t>
  </si>
  <si>
    <t>ROLO DE ACO SPFH590DP-P 2 X 234 P/ 64996</t>
  </si>
  <si>
    <t>MDAC001182</t>
  </si>
  <si>
    <t xml:space="preserve">MPAC01182-ROLO DE ACO SPFH590DP-P 2 X 234 P/ 64996                                                                      </t>
  </si>
  <si>
    <t>MPAC01183</t>
  </si>
  <si>
    <t>12006-0409C - ROLO DE ACO SPRC340 0,6 X 409 P/ 64512</t>
  </si>
  <si>
    <t xml:space="preserve">MPAC01183-12006-0409C - ROLO DE ACO SPRC340 0,6 X 409 P/ 64512                                                          </t>
  </si>
  <si>
    <t>MPAC01184</t>
  </si>
  <si>
    <t>12007-0467C - ROLO DE ACO SPRC340 0,7 X 467 P/  64522</t>
  </si>
  <si>
    <t xml:space="preserve">MPAC01184-12007-0467C - ROLO DE ACO SPRC340 0,7 X 467 P/ 64522                                                          </t>
  </si>
  <si>
    <t>MPAC01185</t>
  </si>
  <si>
    <t>05007-0494C - ROLO DE ACO SPFC590 0,7 X 494 P/ 64516</t>
  </si>
  <si>
    <t xml:space="preserve">MPAC01185-05007-0494C - ROLO DE ACO SPFC590 0,7 X 494 P/ 64516                                                          </t>
  </si>
  <si>
    <t>MPAC01186</t>
  </si>
  <si>
    <t>05007-0554C - ROLO DE ACO SPFC590 0,7 X 554 P/ 64526</t>
  </si>
  <si>
    <t xml:space="preserve">MPAC01186-05007-0554C - ROLO DE ACO SPFC590 0,7 X 554 P/ 64526                                                          </t>
  </si>
  <si>
    <t>MPAC01188</t>
  </si>
  <si>
    <t>05010-0430C - ROLO DE ACO SPFC590 1 X 430 P/ 64356 - 64366</t>
  </si>
  <si>
    <t xml:space="preserve">MPAC01188-05010-0430C - ROLO DE ACO SPFC590 1 X 430 P/ 64356 - 64366                                                    </t>
  </si>
  <si>
    <t>MPAC01189</t>
  </si>
  <si>
    <t>09014-0280C - ROLO DE ACO SPRC440 1,4 X 280 P/ 64618</t>
  </si>
  <si>
    <t xml:space="preserve">MPAC01189-09014-0280C - ROLO DE ACO SPRC440 1,4 X 280 P/ 64618                                                          </t>
  </si>
  <si>
    <t>MPAC01190</t>
  </si>
  <si>
    <t>24016-0300C - ROLO DE ACO SAPH440-P 1,6 X 300 P/ 647A2</t>
  </si>
  <si>
    <t xml:space="preserve">MPAC01190-24016-0300C - ROLO DE ACO SAPH440-P 1,6 X 300 P/ 647A2                                                        </t>
  </si>
  <si>
    <t>MPAC01191</t>
  </si>
  <si>
    <t>ROLO DE ACO SGAPH440 60/60 2,6 X 387 MM P/ 64532 - 64542</t>
  </si>
  <si>
    <t xml:space="preserve">MPAC01191-ROLO DE ACO SGAPH440 60/60 2,6 X 387 MM P/ 64532 - 64542                                                      </t>
  </si>
  <si>
    <t>MPAC01192</t>
  </si>
  <si>
    <t>ROLO DE ACO SGAFC590 60/60 0,7 X 308 P/ 64572 - 64582</t>
  </si>
  <si>
    <t xml:space="preserve">MPAC01192-ROLO DE ACO SGAFC590 60/60 0,7 X 308 P/ 64572 - 64582                                                         </t>
  </si>
  <si>
    <t>MPAC01193</t>
  </si>
  <si>
    <t>12006-0581C - ROLO DE ACO SPRC340 0,6 X 581 P/ 64528</t>
  </si>
  <si>
    <t xml:space="preserve">MPAC01193-12006-0581C - ROLO DE ACO SPRC340 0,6 X 581 P/ 64528                                                          </t>
  </si>
  <si>
    <t>MPAC01194</t>
  </si>
  <si>
    <t>12014-0432C - ROLO DE ACO SPRC340 1,4 X 432 P/ 64658</t>
  </si>
  <si>
    <t xml:space="preserve">MPAC01194-12014-0432C - ROLO DE ACO SPRC340 1,4 X 432 P/ 64658                                                          </t>
  </si>
  <si>
    <t>MPAC01195</t>
  </si>
  <si>
    <t>ROLO DE ACO SGARC440 P60/P60 2 X 270 P/ 64576 - 64586</t>
  </si>
  <si>
    <t xml:space="preserve">MPAC01195-ROLO DE ACO SGARC440 P60/P60 2 X 270 P/ 64576 - 64586                                                         </t>
  </si>
  <si>
    <t>MPAC01196</t>
  </si>
  <si>
    <t>ROLO DE ACO SGAFC590 60/60 0,6 X 231 MM P/ 64534 - 64546</t>
  </si>
  <si>
    <t xml:space="preserve">MPAC01196-ROLO DE ACO SGAFC590 60/60 0,6 X 231 MM P/ 64534 - 64546                                                      </t>
  </si>
  <si>
    <t>MPAC01198</t>
  </si>
  <si>
    <t xml:space="preserve">29008-0105C - ROLO DE ACO SPCC 0,8 X 105 P/ 71218 </t>
  </si>
  <si>
    <t xml:space="preserve">MPAC01198-29008-0105C - ROLO DE ACO SPCC 0,8 X 105 P/ 71218                                                             </t>
  </si>
  <si>
    <t>MPAC01199</t>
  </si>
  <si>
    <t>29008-0071C - ROLO DE ACO SPCC 0,8 X 71 P/ 71228</t>
  </si>
  <si>
    <t>MDAC001199</t>
  </si>
  <si>
    <t xml:space="preserve">MPAC01199-29008-0071C - ROLO DE ACO SPCC 0,8 X 71 P/ 71228                                                              </t>
  </si>
  <si>
    <t>MPAC01201</t>
  </si>
  <si>
    <t>09012-0131C - ROLO DE ACO SPRC440 1,2 X 131 P/ 71442</t>
  </si>
  <si>
    <t xml:space="preserve">MPAC01201-09012-0131C - ROLO DE ACO SPRC440 1,2 X 131 P/ 71442                                                          </t>
  </si>
  <si>
    <t>MPAC01203</t>
  </si>
  <si>
    <t>ROLO DE ACO SPFC590 1,4 X 294 MM P/ 65716 - 65726</t>
  </si>
  <si>
    <t>MDAC001203</t>
  </si>
  <si>
    <t xml:space="preserve">MPAC01203-ROLO DE ACO SPFC590 1,4 X 294 MM P/ 65716 - 65726                                                             </t>
  </si>
  <si>
    <t>MPAC01204</t>
  </si>
  <si>
    <t>12012-0330C - ROLO DE ACO SPRC340 1,2 X 330 P/ 65614 - 65624</t>
  </si>
  <si>
    <t xml:space="preserve">MPAC01204-12012-0330C - ROLO DE ACO SPRC340 1,2 X 330 P/ 65614 - 65624                                                  </t>
  </si>
  <si>
    <t>MPAC01205</t>
  </si>
  <si>
    <t>05014-0260C - ROLO DE ACO SPFC590 1,4 X 260 P/ 65566</t>
  </si>
  <si>
    <t xml:space="preserve">MPAC01205-05014-0260C - ROLO DE ACO SPFC590 1,4 X 260 P/ 65566                                                          </t>
  </si>
  <si>
    <t>MPAC01206</t>
  </si>
  <si>
    <t>05014-0412C - ROLO DE ACO SPFC590 1,4 X 412 P/ 65562</t>
  </si>
  <si>
    <t>MDAC001206</t>
  </si>
  <si>
    <t xml:space="preserve">MPAC01206-05014-0412C - ROLO DE ACO SPFC590 1,4 X 412 P/ 65562                                                          </t>
  </si>
  <si>
    <t>MPAC01207</t>
  </si>
  <si>
    <t>ROLO DE ACO SPFC590 1,8 X 220 P/ 65652 - 65662</t>
  </si>
  <si>
    <t xml:space="preserve">MPAC01207-ROLO DE ACO SPFC590 1,8 X 220 P/ 65652 - 65662                                                                </t>
  </si>
  <si>
    <t>MPAC01208</t>
  </si>
  <si>
    <t>08010-0440C - ROLO DE ACO SPFC590DP 1 X 440 P/ 65634 - 65644</t>
  </si>
  <si>
    <t xml:space="preserve">MPAC01208-08010-0440C - ROLO DE ACO SPFC590DP 1 X 440 P/ 65634 - 65644                                                  </t>
  </si>
  <si>
    <t>MPAC01209</t>
  </si>
  <si>
    <t>05010-0546C - ROLO DE ACO SPFC590 1 X 546 P/ 657A8 - 657B8</t>
  </si>
  <si>
    <t>MDAC001209</t>
  </si>
  <si>
    <t xml:space="preserve">MPAC01209-05010-0546C - ROLO DE ACO SPFC590 1 X 546 P/ 657A8 - 657B8                                                    </t>
  </si>
  <si>
    <t>MPAC01210</t>
  </si>
  <si>
    <t>12020-0160C - ROLO DE ACO SPRC340 2 X 160 P/ 65736</t>
  </si>
  <si>
    <t>MDAC001210</t>
  </si>
  <si>
    <t xml:space="preserve">MPAC01210-12020-0160C - ROLO DE ACO SPRC340 2 X 160 P/ 65736                                                            </t>
  </si>
  <si>
    <t>MPAC01211</t>
  </si>
  <si>
    <t>09014-0190C - ROLO DE ACO SPRC440 1,4 X 190 P/  65676</t>
  </si>
  <si>
    <t>MDAC001211</t>
  </si>
  <si>
    <t xml:space="preserve">MPAC01211-09014-0190C - ROLO DE ACO SPRC440 1,4 X 190 P/ 65676                                                          </t>
  </si>
  <si>
    <t>MPAC01212</t>
  </si>
  <si>
    <t>59010-0220C - ROLO DE ACO SGAFC590 60/60 1,0 X 210 MM P/ 65582</t>
  </si>
  <si>
    <t xml:space="preserve">MPAC01212-59010-0220C - ROLO DE ACO SGAFC590 60/60 1,0 X 210 MM P/ 65582                                                </t>
  </si>
  <si>
    <t>MPAC01213</t>
  </si>
  <si>
    <t>12014-0180C - ROLO DE ACO SPRC340 1,4 X 180 P/ 65618</t>
  </si>
  <si>
    <t xml:space="preserve">MPAC01213-12014-0180C - ROLO DE ACO SPRC340 1,4 X 180 P/ 65618                                                          </t>
  </si>
  <si>
    <t>MPAC01214</t>
  </si>
  <si>
    <t>12014-0220C - ROLO DE ACO SPRC340 1,4 X 210 P/ 65628</t>
  </si>
  <si>
    <t xml:space="preserve">MPAC01214-12014-0220C - ROLO DE ACO SPRC340 1,4 X 210 P/ 65628                                                          </t>
  </si>
  <si>
    <t>MPAC01215</t>
  </si>
  <si>
    <t>29008-0128C - ROLO DE ACO SPCC 0,8 X 128 P/ 65819 - 65829</t>
  </si>
  <si>
    <t xml:space="preserve">MPAC01215-29008-0128C - ROLO DE ACO SPCC 0,8 X 128 P/ 65819 - 65829                                                     </t>
  </si>
  <si>
    <t>MPAC01216</t>
  </si>
  <si>
    <t>CHAPA INOX 304 X5CRNI1810 COM PELICULA - 0,8 - 0,07 + 0 X 1230 - 0 + 0,3 X 2018 -0 +3 MM P/ 1658170X</t>
  </si>
  <si>
    <t xml:space="preserve">MPAC01216-CHAPA INOX 304 X5CRNI1810 COM PELICULA - 0,8 - 0,07 + 0 X 1230 - 0 + 0,3 X 2018 -0 +3 MM P/ 1658170X          </t>
  </si>
  <si>
    <t>MPAC01217</t>
  </si>
  <si>
    <t>ROLO DE AÇO INOX AISI 441 3,0 ±0,13 X 310 -0+0,40 MM P/ 1562066X - MQB</t>
  </si>
  <si>
    <t xml:space="preserve">MPAC01217-ROLO DE ACO INOX AISI 441 3,0 ±0,13 X 310 -0+0,40 MM P/ 1562066X - MQB                                        </t>
  </si>
  <si>
    <t>MPAC01218</t>
  </si>
  <si>
    <t>ROLO DE ACO NBR 7008 ZEE GRAU 1 1,25 ±0,14 X 170 ±0,5MM P/ 21887249</t>
  </si>
  <si>
    <t xml:space="preserve">MPAC01218-ROLO DE ACO NBR 7008 ZEE GRAU 1 1,25 ±0,14 X 170 ±0,5MM P/ 21887249                                           </t>
  </si>
  <si>
    <t>MPAC01219</t>
  </si>
  <si>
    <t>ROLO DE ACO NBR 7008 ZEE GRAU 1 1,25 ±0,14 MM X 598 -0 +1,0MM P/ 21929483</t>
  </si>
  <si>
    <t xml:space="preserve">MPAC01219-ROLO DE ACO NBR 7008 ZEE GRAU 1 1,25 ±0,14 MM X 598 -0 +1,0MM P/ 21929483                                     </t>
  </si>
  <si>
    <t>MPAC01220</t>
  </si>
  <si>
    <t>12014-0427C - ROLO DE ACO SPRC340 1,4 X 427 P/ 64668</t>
  </si>
  <si>
    <t xml:space="preserve">MPAC01220-12014-0427C - ROLO DE ACO SPRC340 1,4 X 427 P/ 64668                                                          </t>
  </si>
  <si>
    <t>MPAC01221</t>
  </si>
  <si>
    <t>12006-0588C - ROLO DE ACO SPRC340 0,6 X 588 P/ 64518</t>
  </si>
  <si>
    <t xml:space="preserve">MPAC01221-12006-0588C - ROLO DE ACO SPRC340 0,6 X 588 P/ 64518                                                          </t>
  </si>
  <si>
    <t>MPAC01222</t>
  </si>
  <si>
    <t>12904-06200 - BOLT-WELD M6 P/ 64995</t>
  </si>
  <si>
    <t xml:space="preserve">MPAC01222-12904-06200 - BOLT-WELD M6 P/ 64995                                                                           </t>
  </si>
  <si>
    <t>MPAC01223</t>
  </si>
  <si>
    <t>12900-06251 - BOLT-WELD P/ 64511</t>
  </si>
  <si>
    <t xml:space="preserve">MPAC01223-12900-06251 - BOLT-WELD P/ 64511                                                                              </t>
  </si>
  <si>
    <t>MPAC01224</t>
  </si>
  <si>
    <t>12904-06201 - BOLT-WELD P/ 64521</t>
  </si>
  <si>
    <t xml:space="preserve">MPAC01224-12904-06201 - BOLT-WELD P/ 64521                                                                              </t>
  </si>
  <si>
    <t>MPAC01225</t>
  </si>
  <si>
    <t>12904-06160 - BOLT-WELD P/ 64515</t>
  </si>
  <si>
    <t>MDPA001225</t>
  </si>
  <si>
    <t xml:space="preserve">MPAC01225-12904-06160 - BOLT-WELD P/ 64515                                                                              </t>
  </si>
  <si>
    <t>MPAC01226</t>
  </si>
  <si>
    <t>12900-06250 - BOLT-WELD P/ 64525</t>
  </si>
  <si>
    <t>MDPA001226</t>
  </si>
  <si>
    <t xml:space="preserve">MPAC01226-12900-06250 - BOLT-WELD P/ 64525                                                                              </t>
  </si>
  <si>
    <t>MPAC01228</t>
  </si>
  <si>
    <t>12900-06100 - BOLT-WELD P/ 64581</t>
  </si>
  <si>
    <t>MDPA001228</t>
  </si>
  <si>
    <t xml:space="preserve">MPAC01228-12900-06100 - BOLT-WELD P/ 64581                                                                              </t>
  </si>
  <si>
    <t>MPAC01229</t>
  </si>
  <si>
    <t>12900-08201 - BOLT-WELD P/ 64575 -  64585</t>
  </si>
  <si>
    <t>MDPA001229</t>
  </si>
  <si>
    <t xml:space="preserve">MPAC01229-12900-08201 - BOLT-WELD P/ 64575 - 64585                                                                      </t>
  </si>
  <si>
    <t>MPAC01230</t>
  </si>
  <si>
    <t>10217-10000 - NUT-WELD M10 (PORCA T) P/  65715 - 65725</t>
  </si>
  <si>
    <t>MDPO001230</t>
  </si>
  <si>
    <t xml:space="preserve">MPAC01230-10217-10000 - NUT-WELD M10 (PORCA T) P/ 65715 - 65725                                                         </t>
  </si>
  <si>
    <t>MPAC01231</t>
  </si>
  <si>
    <t>05014-0285C - ROLO DE ACO SPFC590 1,4 X 285 P/ 65556</t>
  </si>
  <si>
    <t xml:space="preserve">MPAC01231-05014-0285C - ROLO DE ACO SPFC590 1,4 X 285 P/ 65556                                                          </t>
  </si>
  <si>
    <t>MPAC01232</t>
  </si>
  <si>
    <t>A-10388 - E81232-101 - PARAFUSO M6 X 1,0 P/ E43260-100 - E43261-100 - E43283-100 - E43284-100</t>
  </si>
  <si>
    <t>MDPA001232</t>
  </si>
  <si>
    <t xml:space="preserve">MPAC01232-A-10388 - E81232-101 - PARAFUSO M6 X 1,0 P/ E43260-100 - E43261-100 - E43283-100 - E43284-100                 </t>
  </si>
  <si>
    <t>MPAC01236</t>
  </si>
  <si>
    <t>ROLO DE AÇO INOX 441 3,00 -0,20/+0 X 150 ±0,3 MM P/ 1311718XBR -1311777XBR MQB</t>
  </si>
  <si>
    <t xml:space="preserve">MPAC01236-ROLO DE ACO INOX 441 3,00 -0,20/+0 X 150 ±0,3 MM P/ 1311718XBR -1311777XBR MQB                                </t>
  </si>
  <si>
    <t>MPAC01237</t>
  </si>
  <si>
    <t>ROLO DE AÇO 1006/08 QCV NBR 11888 1,20 +/- 0,10  X 67 +0,0/-0,3MM P/ 326038076</t>
  </si>
  <si>
    <t xml:space="preserve">MPAC01237-ROLO DE ACO 1006/08 QCV NBR 11888 1,20 +/- 0,10 X 67 +0,0/-0,3MM P/ 326038076                                 </t>
  </si>
  <si>
    <t>MPAC01238</t>
  </si>
  <si>
    <t>ROLO DE AÇO INOX AISI 441  2,0 ±0,10 X 262 -0+0,25 MM P/ 1981970X / 1981972X</t>
  </si>
  <si>
    <t>MDAI001238</t>
  </si>
  <si>
    <t xml:space="preserve">MPAC01238-ROLO DE ACO INOX AISI 441 2,0 ±0,10 X 262 -0+0,25 MM P/ 1981970X / 1981972X                                   </t>
  </si>
  <si>
    <t>MPAC01239</t>
  </si>
  <si>
    <t>05012-0181C - ROLO DE AÇO SPFC590 1,2 X 181 MM P/ 65533-65543</t>
  </si>
  <si>
    <t xml:space="preserve">MPAC01239-05012-0181C - ROLO DE ACO SPFC590 1,2 X 181 MM P/ 65533-65543                                                 </t>
  </si>
  <si>
    <t>MPAC01240</t>
  </si>
  <si>
    <t>24014-0220C - ROLO DE AÇO SAPH440-P 1,4 X 220 MM P/ 64537</t>
  </si>
  <si>
    <t xml:space="preserve">MPAC01240-24014-0220C - ROLO DE ACO SAPH440-P 1,4 X 220 MM P/ 64537                                                     </t>
  </si>
  <si>
    <t>MPAC01241</t>
  </si>
  <si>
    <t>36023-0136C - ROLO DE AÇO SGAPH370 60/60 2,3 X 136 MM P/  65785-65786</t>
  </si>
  <si>
    <t xml:space="preserve">MPAC01241-36023-0136C - ROLO DE ACO SGAPH370 60/60 2,3 X 136 MM P/ 65785-65786                                          </t>
  </si>
  <si>
    <t>MPAC01244</t>
  </si>
  <si>
    <t>ROLO DE AÇO EN 10149-2 S420 MC 2,0 ±0,15 X 178 -0,0/+0,5 MM P/ 20.5300-2059.1 / 2060.1</t>
  </si>
  <si>
    <t xml:space="preserve">MPAC01244-ROLO DE ACO EN 10149-2 S420 MC 2,0 ±0,15 X 178 -0,0/+0,5 MM P/ 20.5300-2059.1 / 2060.1                        </t>
  </si>
  <si>
    <t>MPAC01245</t>
  </si>
  <si>
    <t>ROLO DE AÇO EN 10149-2 S550 MC 4,0 ±0,15 X 165 -0,0/+0,5 MM P/ 20.5320-8248.1 / 8247.1</t>
  </si>
  <si>
    <t xml:space="preserve">MPAC01245-ROLO DE ACO EN 10149-2 S550 MC 4,0 ±0,15 X 165 -0,0/+0,5 MM P/ 20.5320-8248.1 / 8247.1                        </t>
  </si>
  <si>
    <t>MPAC01246</t>
  </si>
  <si>
    <t>ROLO DE AÇO EN 10111 DD13 1,5 ±0,1 X 236 -0,0/+0,5 MM P/ 20.5320-7894.1 / 7923.1</t>
  </si>
  <si>
    <t xml:space="preserve">MPAC01246-ROLO DE ACO EN 10111 DD13 1,5 ±0,1 X 236 -0,0/+0,5 MM P/ 20.5320-7894.1 / 7923.1                              </t>
  </si>
  <si>
    <t>MPAC01247</t>
  </si>
  <si>
    <t>ROLO DE AÇO INOX AISI 441 1,0 -0,10 + 0  X 459 -0,0 +0,5 MM P/ 3273512 - 3319826</t>
  </si>
  <si>
    <t xml:space="preserve">MPAC01247-ROLO DE ACO INOX AISI 441 1,0 -0,10 + 0 X 459 -0,0 +0,5 MM P/ 3273512 - 3319826                               </t>
  </si>
  <si>
    <t>MPAC01248</t>
  </si>
  <si>
    <t>CHAPA DE AÇO EN 10149-2 S420 MC 3,5 ±0,35X1200+20/-0X2000+20/-0 MM P/ 24002841-23890099-240830-37</t>
  </si>
  <si>
    <t xml:space="preserve">MPAC01248-CHAPA DE ACO EN 10149-2 S420 MC 3,5 ±0,35X1200+20/-0X2000+20/-0 MM P/ 24002841-23890099-240830-37             </t>
  </si>
  <si>
    <t>MPAC01249</t>
  </si>
  <si>
    <t>TIRA AÇO AISI 304 - 3,0 ±0,3 X 420 ±0,2 X 200 -0,5 +2,0 MM P/ 24045626</t>
  </si>
  <si>
    <t xml:space="preserve">MPAC01249-TIRA ACO AISI 304 - 3,0 ±0,3 X 420 ±0,2 X 200 -0,5 +2,0 MM P/ 24045626                                        </t>
  </si>
  <si>
    <t>MPAC01251</t>
  </si>
  <si>
    <t>996727 - PARAFUSO M6 X 1,0  X 16 MM P/ 24045623</t>
  </si>
  <si>
    <t xml:space="preserve">MPAC01251-996727 - PARAFUSO M6 X 1,0 X 16 MM P/ 24045623                                                                </t>
  </si>
  <si>
    <t>MPAC01253</t>
  </si>
  <si>
    <t>CHAPA DE AÇO EN 10149-2 S315 MC 3,0 ±0,3 X 1200 +20/-0 X 2000 +20/-0 MM P/ 23169359</t>
  </si>
  <si>
    <t>MDAC001253</t>
  </si>
  <si>
    <t xml:space="preserve">MPAC01253-CHAPA DE ACO EN 10149-2 S315 MC 3,0 ±0,3 X 1200 +20/-0 X 2000 +20/-0 MM P/ 23169359                           </t>
  </si>
  <si>
    <t>MPAC01254</t>
  </si>
  <si>
    <t>CHAPA DE AÇO EN 10149-2 S315 MC 4,0 ±0,3 X 1200 +20/-0 X 2000 +20/-0 MM P/ 23169358</t>
  </si>
  <si>
    <t>MDAC001254</t>
  </si>
  <si>
    <t xml:space="preserve">MPAC01254-CHAPA DE ACO EN 10149-2 S315 MC 4,0 ±0,3 X 1200 +20/-0 X 2000 +20/-0 MM P/ 23169358                           </t>
  </si>
  <si>
    <t>MPAC01255</t>
  </si>
  <si>
    <t>CHAPA DE AÇO EN 10346 DX54D Z100 1,5±0,2X1200+20/-0X2000+20/-0 MM P/ 23169350/52/23131360/23295003</t>
  </si>
  <si>
    <t>MDAC001255</t>
  </si>
  <si>
    <t xml:space="preserve">MPAC01255-CHAPA DE ACO EN 10346 DX54D Z100 1,5±0,2X1200+20/-0X2000+20/-0 MM P/ 23169350/52/23131360/23295003            </t>
  </si>
  <si>
    <t>MPAC01257</t>
  </si>
  <si>
    <t>ROLO DE AÇO INOX AISI 409 1,0 +0,09/-0,17 X 640 ±0,2 MM P/ 24064800</t>
  </si>
  <si>
    <t xml:space="preserve">MPAC01257-ROLO DE ACO INOX AISI 409 1,0 +0,09/-0,17 X 640 ±0,2 MM P/ 24064800                                           </t>
  </si>
  <si>
    <t>MPAC01260</t>
  </si>
  <si>
    <t>CHAPA DE AÇO NBR 5915 - 2 EM 1,5 ±0,2 X 1200 +20/-0 X 2000 +20/-0 MM P/ 21954593</t>
  </si>
  <si>
    <t>MDAC001260</t>
  </si>
  <si>
    <t xml:space="preserve">MPAC01260-CHAPA DE ACO NBR 5915 - 2 EM 1,5 ±0,2 X 1200 +20/-0 X 2000 +20/-0 MM P/ 21954593                              </t>
  </si>
  <si>
    <t>MPAC01261</t>
  </si>
  <si>
    <t>CHAPA DE AÇO EN 10149-2 S420 MC 3 ±0,3 X 1200 +20/-0 X 2000 +20/-0 MM P/ 24083040/43/44/24082219</t>
  </si>
  <si>
    <t xml:space="preserve">MPAC01261-CHAPA DE ACO EN 10149-2 S420 MC 3 ±0,3 X 1200 +20/-0 X 2000 +20/-0 MM P/ 24083040/43/44/24082219              </t>
  </si>
  <si>
    <t>MPAC01262</t>
  </si>
  <si>
    <t>CHAPA DE AÇO EN 10149-2 S420 MC 2,0 ± 0,15 X 1200 +20/-0 X 2000 +20/0 MM P/ 24083041</t>
  </si>
  <si>
    <t xml:space="preserve">MPAC01262-CHAPA DE ACO EN 10149-2 S420 MC 2,0 ± 0,15 X 1200 +20/-0 X 2000 +20/0 MM P/ 24083041                          </t>
  </si>
  <si>
    <t>MPAC01264</t>
  </si>
  <si>
    <t>ROLO DE AÇO AISI 301 2,0 ±0,15 X 46 ±0,3 MM P/ 24064644</t>
  </si>
  <si>
    <t xml:space="preserve">MPAC01264-ROLO DE ACO AISI 301 2,0 ±0,15 X 46 ±0,3 MM P/ 24064644                                                       </t>
  </si>
  <si>
    <t>MPAC01265</t>
  </si>
  <si>
    <t>PARAFUSO DE FLANGE - 994501 M8 X 1,25 X 20 MM P/ 24064791 - 224064798 - 24064793</t>
  </si>
  <si>
    <t xml:space="preserve">MPAC01265-PARAFUSO DE FLANGE - 994501 M8 X 1,25 X 20 MM P/ 24064791 - 224064798 - 24064793                              </t>
  </si>
  <si>
    <t>MPAC01271</t>
  </si>
  <si>
    <t>DP94520A0 - PORCA QUAD. M8 X 1,25 MM</t>
  </si>
  <si>
    <t>MDPO001271</t>
  </si>
  <si>
    <t xml:space="preserve">MPAC01271-DP94520A0 - PORCA QUAD. M8 X 1,25 MM                                                                          </t>
  </si>
  <si>
    <t>MPAC01272</t>
  </si>
  <si>
    <t>CHAPA AÇO NBR 6655 LN36 - 3,0 ± 0,3 X 1200 + 20,0 X 2000 + 20,0 MM P/23841375 - 23841378</t>
  </si>
  <si>
    <t>MDAC001272</t>
  </si>
  <si>
    <t xml:space="preserve">MPAC01272-CHAPA ACO NBR 6655 LN36 - 3,0 ± 0,3 X 1200 + 20,0 X 2000 + 20,0 MM P/23841375 - 23841378                      </t>
  </si>
  <si>
    <t>MPAC01273</t>
  </si>
  <si>
    <t>ROLO AÇO NBR 6656 LNE 380 5,0 ±0,22 X 82 ±0,3 MM P/ 3391036919</t>
  </si>
  <si>
    <t xml:space="preserve">MPAC01273-ROLO ACO NBR 6656 LNE 380 5,0 ±0,22 X 82 ±0,3 MM P/ 3391036919                                                </t>
  </si>
  <si>
    <t>MPAC01275</t>
  </si>
  <si>
    <t>CHAPA AÇO NBR 6656 LNE 380 5,0 ±0,22 X 82 ±0,3 X 2000,0 -0 + 5,0 MM P/ 3391036919</t>
  </si>
  <si>
    <t>MDAC001275</t>
  </si>
  <si>
    <t xml:space="preserve">MPAC01275-CHAPA ACO NBR 6656 LNE 380 5,0 ±0,22 X 82 ±0,3 X 2000,0 -0 + 5,0 MM P/ 3391036919                             </t>
  </si>
  <si>
    <t>MPAC01277</t>
  </si>
  <si>
    <t>A-11577 - PARAFUSO M6 X 1,0 P/ E43260-103 - E43261-103 - E43283-103 - E43284-103</t>
  </si>
  <si>
    <t xml:space="preserve">MPAC01277-A-11577 - PARAFUSO M6 X 1,0 P/ E43260-103 - E43261-103 - E43283-103 - E43284-103                              </t>
  </si>
  <si>
    <t>MPAC01278</t>
  </si>
  <si>
    <t>BLANK AÇO INOX AISI 409 1,20 X 175 X 175 MM</t>
  </si>
  <si>
    <t xml:space="preserve">MPAC01278-BLANK ACO INOX AISI 409 1,20 X 175 X 175 MM                                                                   </t>
  </si>
  <si>
    <t>MPAC01279</t>
  </si>
  <si>
    <t>ROLO DE AÇO INOX AISI 409 1,2 X 285 MM P/ 3140195100</t>
  </si>
  <si>
    <t>MDAI001279</t>
  </si>
  <si>
    <t xml:space="preserve">MPAC01279-ROLO DE ACO INOX AISI 409 1,2 X 285 MM P/ 3140195100                                                          </t>
  </si>
  <si>
    <t>MPAC01280</t>
  </si>
  <si>
    <t>MDPC001280</t>
  </si>
  <si>
    <t xml:space="preserve">MPAC01280-E43284-102 - BARRA DE GUIA FH FH-L -SE- KSP-X6H -N                                                            </t>
  </si>
  <si>
    <t>MPAC01281</t>
  </si>
  <si>
    <t>12911-10201 - BOLT-WELD P/ 64537</t>
  </si>
  <si>
    <t xml:space="preserve">MPAC01281-12911-10201 - BOLT-WELD P/ 64537                                                                              </t>
  </si>
  <si>
    <t>MPAC01283</t>
  </si>
  <si>
    <t>NBR 5915 EEP GRAU 1 EN10131 - 0,7 ±0,07 X 482 -0,0/+0,3 MM P/ 20.5600-0206.1</t>
  </si>
  <si>
    <t xml:space="preserve">MPAC01283-NBR 5915 EEP GRAU 1 EN10131 - 0,7 ±0,07 X 482 -0,0/+0,3 MM P/ 20.5600-0206.1                                  </t>
  </si>
  <si>
    <t>MPAC01284</t>
  </si>
  <si>
    <t>CHAPA AÇO ASTM A572 GRADE 50 F.Q. D.O. 4,5±0,2X1200X2000 MM (CORTE A LASER)  P/ 47656201 - 188165C1</t>
  </si>
  <si>
    <t>MDAC001284</t>
  </si>
  <si>
    <t xml:space="preserve">MPAC01284-CHAPA ACO ASTM A572 GRADE 50 F.Q. D.O. 4,5±0,2X1200X2000 MM (CORTE A LASER) P/ 47656201 - 188165C1            </t>
  </si>
  <si>
    <t>MPAC01285</t>
  </si>
  <si>
    <t>CHAPA AÇO ASTM A830 GRADE 1045 F.Q. D.O. 3,75±0,2X1200X2000 MM (CORTE A LASER) P/ 385696A1</t>
  </si>
  <si>
    <t xml:space="preserve">MPAC01285-CHAPA ACO ASTM A830 GRADE 1045 F.Q. D.O. 3,75±0,2X1200X2000 MM (CORTE A LASER) P/ 385696A1                    </t>
  </si>
  <si>
    <t>MPAC01286</t>
  </si>
  <si>
    <t>CHAPA AÇO ASTM A1008M CS TYPE B F.Q. D.O.  3,0±0,2X1200X2000 MM (CORTE A LASER) P/ 47600200</t>
  </si>
  <si>
    <t>MDAC001286</t>
  </si>
  <si>
    <t xml:space="preserve">MPAC01286-CHAPA ACO ASTM A1008M CS TYPE B F.Q. D.O. 3,0±0,2X1200X2000 MM (CORTE A LASER) P/ 47600200                    </t>
  </si>
  <si>
    <t>MPAC01287</t>
  </si>
  <si>
    <t>CHAPA AÇO ASTN A1011 CS TYPE B F.Q. D.O. 3,0±0,2X1200X2000 MM (CORTE A LASER) P/ 47761377 - 47761375</t>
  </si>
  <si>
    <t xml:space="preserve">MPAC01287-CHAPA ACO ASTN A1011 CS TYPE B F.Q. D.O. 3,0±0,2X1200X2000 MM (CORTE A LASER) P/ 47761377 - 47761375          </t>
  </si>
  <si>
    <t>MPAC01288</t>
  </si>
  <si>
    <t>ROLO DE AÇO INOX AISI 441  2,0 ±0,10 X 267 -0+0,25 MM P/ 1981970X / 1981972X</t>
  </si>
  <si>
    <t xml:space="preserve">MPAC01288-ROLO DE ACO INOX AISI 441 2,0 ±0,10 X 267 -0+0,25 MM P/ 1981970X / 1981972X                                   </t>
  </si>
  <si>
    <t>MPAC01289</t>
  </si>
  <si>
    <t>TIRA AÇO AISI 304 - 3,0 ±0,3 X 420 ±0,2 X 2000 MM P/ 24045626</t>
  </si>
  <si>
    <t>MDAI001289</t>
  </si>
  <si>
    <t xml:space="preserve">MPAC01289-TIRA ACO AISI 304 - 3,0 ±0,3 X 420 ±0,2 X 2000 MM P/ 24045626                                                 </t>
  </si>
  <si>
    <t>MPAC01290</t>
  </si>
  <si>
    <t>BLANK AÇO AISI 409 - 1,0 +0,09/-0,17 X 640 ±0,2 X 754 MM P/ 24064800</t>
  </si>
  <si>
    <t xml:space="preserve">MPAC01290-BLANK ACO AISI 409 - 1,0 +0,09/-0,17 X 640 ±0,2 X 754 MM P/ 24064800                                          </t>
  </si>
  <si>
    <t>MPAC01291</t>
  </si>
  <si>
    <t>ROLO DE ACO SPFC590 1,6 X 200 MM P/ 86543-1S000 – 86544-1S000</t>
  </si>
  <si>
    <t>MDAC001291</t>
  </si>
  <si>
    <t xml:space="preserve">MPAC01291-ROLO DE ACO SPFC590 1,6 X 200 MM P/ 86543-1S000 – 86544-1S000                                                 </t>
  </si>
  <si>
    <t>MPAC01292</t>
  </si>
  <si>
    <t>ROLO DE ACO SPFC590 1,6 X 130 MM P/ 86545-1S000 – 86546-1S000</t>
  </si>
  <si>
    <t>MDAC001292</t>
  </si>
  <si>
    <t xml:space="preserve">MPAC01292-ROLO DE ACO SPFC590 1,6 X 130 MM P/ 86545-1S000 – 86546-1S000                                                 </t>
  </si>
  <si>
    <t>MPAC01293</t>
  </si>
  <si>
    <t>ROLO DE AÇO AISI 301 1/2 HARD ASTM A666 D5 SENT. REB. FACE INFERIOR 2,0 ±0,15X45 ±0,3 MM P/ 24064644</t>
  </si>
  <si>
    <t>MDAI001293</t>
  </si>
  <si>
    <t xml:space="preserve">MPAC01293-ROLO DE ACO AISI 301 1/2 HARD ASTM A666 D5 SENT. REB. FACE INFERIOR 2,0 ±0,15X45 ±0,3 MM P/ 24064644          </t>
  </si>
  <si>
    <t>MPAC01295</t>
  </si>
  <si>
    <t>BLANK DE AÇO NBR 7008 - ZEE GRAU 1  2,5 +0,15 -0,15 X 345 ±1,0 X 840 ±1,0 MM P/ 82835067</t>
  </si>
  <si>
    <t>MDAC001295</t>
  </si>
  <si>
    <t xml:space="preserve">MPAC01295-BLANK DE ACO NBR 7008 - ZEE GRAU 1 2,5 +0,15 -0,15 X 345 ±1,0 X 840 ±1,0 MM P/ 82835067                       </t>
  </si>
  <si>
    <t>MPAC01297</t>
  </si>
  <si>
    <t>ROLO DE ACO SAPH440-P 4,00 +/-0,20MM X 530 -0/+0,50MM P/55122-1S000 - 55132-1S000</t>
  </si>
  <si>
    <t xml:space="preserve">MPAC01297-ROLO DE ACO SAPH440-P 4,00 +/-0,20MM X 530 -0/+0,50MM P/55122-1S000 - 55132-1S000                             </t>
  </si>
  <si>
    <t>MPAC01298</t>
  </si>
  <si>
    <t>ROLO DE ACO SAPH440-P 3,60 +/-0,18MM X 540 -0/+0,50MM P/55123-1S000 - 55133-1S000</t>
  </si>
  <si>
    <t xml:space="preserve">MPAC01298-ROLO DE ACO SAPH440-P 3,60 +/-0,18MM X 540 -0/+0,50MM P/55123-1S000 - 55133-1S000                             </t>
  </si>
  <si>
    <t>MPAC01299</t>
  </si>
  <si>
    <t>ROLO DE ACO SPFC590 1,60 +/- 0,08MM X 412 -0/+2,0MM P/ 65562-BX000</t>
  </si>
  <si>
    <t>MDAC001299</t>
  </si>
  <si>
    <t xml:space="preserve">MPAC01299-ROLO DE ACO SPFC590 1,60 +/- 0,08MM X 412 -0/+2,0MM P/ 65562-BX000                                            </t>
  </si>
  <si>
    <t>MPAC01303</t>
  </si>
  <si>
    <t>MDPC001303</t>
  </si>
  <si>
    <t xml:space="preserve">MPAC01303-E43261-102 - BARRA DE GUIA FH-L                                                                               </t>
  </si>
  <si>
    <t>MPAC01304</t>
  </si>
  <si>
    <t>MDPC001304</t>
  </si>
  <si>
    <t xml:space="preserve">MPAC01304-E43260-102 - BARRA DE GUIA FH-R                                                                               </t>
  </si>
  <si>
    <t>MPAC01305</t>
  </si>
  <si>
    <t>MDPC001305</t>
  </si>
  <si>
    <t xml:space="preserve">MPAC01305-C09092-102 - BARRA DE GUIA FH TS-L                                                                            </t>
  </si>
  <si>
    <t>MPAC01306</t>
  </si>
  <si>
    <t>C09093-102 - BARRA DE GUIA FH TS-R</t>
  </si>
  <si>
    <t>MDPC001306</t>
  </si>
  <si>
    <t xml:space="preserve">MPAC01306-C09093-102 - BARRA DE GUIA FH TS-R                                                                            </t>
  </si>
  <si>
    <t>MPAC01308</t>
  </si>
  <si>
    <t>ROLO DE AÇO INOX AISI 409 0,80 +0/-0,07 X 250 - 0,5 MM P / 57280-R1500</t>
  </si>
  <si>
    <t xml:space="preserve">MPAC01308-ROLO DE ACO INOX AISI 409 0,80 +0/-0,07 X 250 - 0,5 MM P / 57280-R1500                                        </t>
  </si>
  <si>
    <t>MPAC01309</t>
  </si>
  <si>
    <t xml:space="preserve">ROLO DE AÇO INOX AISI 321 2,0 - 0,12 + 0 X 448 -0 + 0,50 MM P/ 3878732 </t>
  </si>
  <si>
    <t>MDAI001309</t>
  </si>
  <si>
    <t xml:space="preserve">MPAC01309-ROLO DE ACO INOX AISI 321 2,0 - 0,12 + 0 X 448 -0 + 0,50 MM P/ 3878732                                        </t>
  </si>
  <si>
    <t>MPAC01310</t>
  </si>
  <si>
    <t xml:space="preserve">ROLO DE AÇO INOX AISI 321 2,0 - 0,12 + 0 X 464 -0 + 0,50 MM P/ 3878733 </t>
  </si>
  <si>
    <t xml:space="preserve">MPAC01310-ROLO DE ACO INOX AISI 321 2,0 - 0,12 + 0 X 464 -0 + 0,50 MM P/ 3878733                                        </t>
  </si>
  <si>
    <t>MPAC01311</t>
  </si>
  <si>
    <t xml:space="preserve">CHAPA DE AÇO ASTM A572 G50 D.O. 5±0,3 1200+30/-0 X 3000+10/-0 APLIC. CORTE LASER/CONT. DE ONDULACAO </t>
  </si>
  <si>
    <t>MDAC001311</t>
  </si>
  <si>
    <t xml:space="preserve">MPAC01311-CHAPA DE ACO ASTM A572 G50 D.O. 5±0,3 1200+30/-0 X 3000+10/-0 APLIC. CORTE LASER/CONT. DE ONDULACAO           </t>
  </si>
  <si>
    <t>MPAC01312</t>
  </si>
  <si>
    <t>ROLO DE AÇO INOX AISI 441 1,5 +0,0 / -0,10 X 394,0 +0,50 / -0,0 P/ 3713836</t>
  </si>
  <si>
    <t xml:space="preserve">MPAC01312-ROLO DE ACO INOX AISI 441 1,5 +0,0 / -0,10 X 394,0 +0,50 / -0,0 P/ 3713836                                    </t>
  </si>
  <si>
    <t>MPAC01313</t>
  </si>
  <si>
    <t>ROLO DE AÇO SPFH590FB-P 3,5 X 382 MM P/ 54520-R1000 – 54521-R1000</t>
  </si>
  <si>
    <t xml:space="preserve">MPAC01313-ROLO DE ACO SPFH590FB-P 3,5 X 382 MM P/ 54520-R1000 – 54521-R1000                                             </t>
  </si>
  <si>
    <t>MPAC01314</t>
  </si>
  <si>
    <t>ROLO DE AÇO SAPH440-P 6 X 270 MM P/55165-1S000 – 55175-1S000</t>
  </si>
  <si>
    <t xml:space="preserve">MPAC01314-ROLO DE ACO SAPH440-P 6 X 270 MM P/55165-1S000 – 55175-1S000                                                  </t>
  </si>
  <si>
    <t>MPAC01315</t>
  </si>
  <si>
    <t>ROLO DE ACO SAPH440-P 1,6 X 111 MM P/ 39211-07000</t>
  </si>
  <si>
    <t xml:space="preserve">MPAC01315-ROLO DE ACO SAPH440-P 1,6 X 111 MM P/ 39211-07000                                                             </t>
  </si>
  <si>
    <t>MPAC01316</t>
  </si>
  <si>
    <t>ROLO DE AÇO INOX AISI 441 1,5 ±0,08 X 413 -0/+0,4 X P/ 16.15.029.317.002</t>
  </si>
  <si>
    <t xml:space="preserve">MPAC01316-ROLO DE ACO INOX AISI 441 1,5 ±0,08 X 413 -0/+0,4 X P/ 16.15.029.317.002                                      </t>
  </si>
  <si>
    <t>MPAC01317</t>
  </si>
  <si>
    <t>ROLO DE AÇO INOX AISI 441 1,5 ±0,08 X 301 -0/+0,40 MM P/ 16.15.029.317.000</t>
  </si>
  <si>
    <t xml:space="preserve">MPAC01317-ROLO DE ACO INOX AISI 441 1,5 ±0,08 X 301 -0/+0,40 MM P/ 16.15.029.317.000                                    </t>
  </si>
  <si>
    <t>MPAC01318</t>
  </si>
  <si>
    <t>ROLO DE AÇO INOX AISI 441 1,5 ±0,08 X 282 -0/+ 0,40 MM P/ 16.15.029.317.001</t>
  </si>
  <si>
    <t xml:space="preserve">MPAC01318-ROLO DE ACO INOX AISI 441 1,5 ±0,08 X 282 -0/+ 0,40 MM P/ 16.15.029.317.001                                   </t>
  </si>
  <si>
    <t>MPAC01319</t>
  </si>
  <si>
    <t>ROLO DE AÇO AISI 441 #1,5 X 420,0±1,00 P/ 16.15.029.317.000 / 001 / 002</t>
  </si>
  <si>
    <t>MDAC001319</t>
  </si>
  <si>
    <t xml:space="preserve">MPAC01319-ROLO DE ACO AISI 441 #1,5 X 420,0±1,00 P/ 16.15.029.317.000 / 001 / 002                                       </t>
  </si>
  <si>
    <t>MPAC01320</t>
  </si>
  <si>
    <t>ROLO DE AÇO INOX AISI 441 2 X 170 MM P/ 2126451X</t>
  </si>
  <si>
    <t xml:space="preserve">MPAC01320-ROLO DE ACO INOX AISI 441 2 X 170 MM P/ 2126451X                                                              </t>
  </si>
  <si>
    <t>MPAC01321</t>
  </si>
  <si>
    <t>ROLO DE AÇO INOX AISI 441 1,2 X 161 MM P/ 1993175X</t>
  </si>
  <si>
    <t xml:space="preserve">MPAC01321-ROLO DE ACO INOX AISI 441 1,2 X 161 MM P/ 1993175X                                                            </t>
  </si>
  <si>
    <t>MPAC01322</t>
  </si>
  <si>
    <t>ROLO AÇO NBR 6656 LNE38 - 4,0 ± 0,3 X 363,0 +0,3/-0 MM P/ 23841381 - 23841384</t>
  </si>
  <si>
    <t xml:space="preserve">MPAC01322-ROLO ACO NBR 6656 LNE38 - 4,0 ± 0,3 X 363,0 +0,3/-0 MM P/ 23841381 - 23841384                                 </t>
  </si>
  <si>
    <t>MPAC01325</t>
  </si>
  <si>
    <t>ROLO DE AÇO INOX AISI 441 1,0 - 0,07 X 530 +0,5 MM P/ 3179232 - 3179251</t>
  </si>
  <si>
    <t xml:space="preserve">MPAC01325-ROLO DE ACO INOX AISI 441 1,0 - 0,07 X 530 +0,5 MM P/ 3179232 - 3179251                                       </t>
  </si>
  <si>
    <t>MPAC01326</t>
  </si>
  <si>
    <t>ROLO DE AÇO INOX AISI 441 1,5 - 0,1 X 780 +1,0 MM P/ 3311656 - 3389682 - 3731528</t>
  </si>
  <si>
    <t>MDAI001326</t>
  </si>
  <si>
    <t xml:space="preserve">MPAC01326-ROLO DE ACO INOX AISI 441 1,5 - 0,1 X 780 +1,0 MM P/ 3311656 - 3389682 - 3731528                              </t>
  </si>
  <si>
    <t>MPAC01327</t>
  </si>
  <si>
    <t>ROLO DE AÇO INOX AISI 441 1,2 - 0,07 X 480 +0,5 MM P/ 3179238</t>
  </si>
  <si>
    <t xml:space="preserve">MPAC01327-ROLO DE ACO INOX AISI 441 1,2 - 0,07 X 480 +0,5 MM P/ 3179238                                                 </t>
  </si>
  <si>
    <t>MPAC01328</t>
  </si>
  <si>
    <t>ROLO AÇO INOX AISI 441 2,0 -0,12 +0 X 333 -0 +0,4 MM P/ E4040275 - E4040276 - 1982148X - 1982150X</t>
  </si>
  <si>
    <t xml:space="preserve">MPAC01328-ROLO ACO INOX AISI 441 2,0 -0,12 +0 X 333 -0 +0,4 MM P/ E4040275 - E4040276 - 1982148X - 1982150X             </t>
  </si>
  <si>
    <t>MPAC01329</t>
  </si>
  <si>
    <t>ROLO DE ACO INOX AISI 441 - 1,80 X 1240 MM P/3110195000</t>
  </si>
  <si>
    <t>MDAI001329</t>
  </si>
  <si>
    <t xml:space="preserve">MPAC01329-ROLO DE ACO INOX AISI 441 - 1,80 X 1240 MM P/3110195000                                                       </t>
  </si>
  <si>
    <t>MPAC01330</t>
  </si>
  <si>
    <t>ROLO DE AÇO INOX AISI 439 (SUS439MT) 2 - 0,1 X 189 +0,25 MM P/ 11.47.008.754.000</t>
  </si>
  <si>
    <t xml:space="preserve">MPAC01330-ROLO DE ACO INOX AISI 439 (SUS439MT) 2 - 0,1 X 189 +0,25 MM P/ 11.47.008.754.000                              </t>
  </si>
  <si>
    <t>MPAC01331</t>
  </si>
  <si>
    <t>11.47.424.820.000A - PORCA M10 X 1,25 MM REF 90174-10041 P/11.47.008.754.001</t>
  </si>
  <si>
    <t>MPAC01332</t>
  </si>
  <si>
    <t>ROLO DE AÇO INOX AISI 439 (SUS439MT) 2 - 0,1 X 150 +0,25 MM P/11.47.008.754.001</t>
  </si>
  <si>
    <t>MDAI001332</t>
  </si>
  <si>
    <t xml:space="preserve">MPAC01332-ROLO DE ACO INOX AISI 439 (SUS439MT) 2 - 0,1 X 150 +0,25 MM P/11.47.008.754.001                               </t>
  </si>
  <si>
    <t>MPAC01333</t>
  </si>
  <si>
    <t>ROLO DE AÇO INOX AISI 439 (SUS439MT) 2,5 - 0,1 X 148,5 +0,20 MM P/11.47.008.754.002 / 003</t>
  </si>
  <si>
    <t xml:space="preserve">MPAC01333-ROLO DE ACO INOX AISI 439 (SUS439MT) 2,5 - 0,1 X 148,5 +0,20 MM P/11.47.008.754.002 / 003                     </t>
  </si>
  <si>
    <t>MPAC01334</t>
  </si>
  <si>
    <t>ROLO DE AÇO INOX AISI 439 (SUS439MT) 0,8 - 0,05 X 115 +0,13 MM P/11.47.008.851.000</t>
  </si>
  <si>
    <t xml:space="preserve">MPAC01334-ROLO DE ACO INOX AISI 439 (SUS439MT) 0,8 - 0,05 X 115 +0,13 MM P/11.47.008.851.000                            </t>
  </si>
  <si>
    <t>MPAC01335</t>
  </si>
  <si>
    <t>ROLO DE AÇO INOX AISI 439 (SUS439MT) 0,8 - 0,05 X 145 +0,13 MM P/11.47.008.851.001</t>
  </si>
  <si>
    <t xml:space="preserve">MPAC01335-ROLO DE ACO INOX AISI 439 (SUS439MT) 0,8 - 0,05 X 145 +0,13 MM P/11.47.008.851.001                            </t>
  </si>
  <si>
    <t>MPAC01336</t>
  </si>
  <si>
    <t>ROLO DE AÇO INOX AISI 439 (SUS439MT) 0,8 - 0,05 X 154 +0,13 MM P/11.47.008.851.002</t>
  </si>
  <si>
    <t xml:space="preserve">MPAC01336-ROLO DE ACO INOX AISI 439 (SUS439MT) 0,8 - 0,05 X 154 +0,13 MM P/11.47.008.851.002                            </t>
  </si>
  <si>
    <t>MPAC01337</t>
  </si>
  <si>
    <t>ROLO DE AÇO INOX AISI 439 (SUS439MT) 0,8 - 0,05 X 134 +0,13 MM P/ 11.47.008.851.003</t>
  </si>
  <si>
    <t xml:space="preserve">MPAC01337-ROLO DE ACO INOX AISI 439 (SUS439MT) 0,8 - 0,05 X 134 +0,13 MM P/ 11.47.008.851.003                           </t>
  </si>
  <si>
    <t>MPAC01338</t>
  </si>
  <si>
    <t>ROLO DE AÇO INOX AISI 439 (SUS439MT) 0,8 - 0,05 X 180 +0,13 MM P/11.47.008.851.004</t>
  </si>
  <si>
    <t xml:space="preserve">MPAC01338-ROLO DE ACO INOX AISI 439 (SUS439MT) 0,8 - 0,05 X 180 +0,13 MM P/11.47.008.851.004                            </t>
  </si>
  <si>
    <t>MPAC01339</t>
  </si>
  <si>
    <t>ROLO DE AÇO INOX AISI 439 (SUS439MT) 0,8 - 0,05 X 165 +0,13 MM P/11.47.008.851.005</t>
  </si>
  <si>
    <t xml:space="preserve">MPAC01339-ROLO DE ACO INOX AISI 439 (SUS439MT) 0,8 - 0,05 X 165 +0,13 MM P/11.47.008.851.005                            </t>
  </si>
  <si>
    <t>MPAC01340</t>
  </si>
  <si>
    <t>ROLO DE AÇO INOX AISI 439 (SUS439MT) 0,8 - 0,05 X 175 +0,13 P/11.47.008.851.006</t>
  </si>
  <si>
    <t xml:space="preserve">MPAC01340-ROLO DE ACO INOX AISI 439 (SUS439MT) 0,8 - 0,05 X 175 +0,13 P/11.47.008.851.006                               </t>
  </si>
  <si>
    <t>MPAC01341</t>
  </si>
  <si>
    <t>CHAPA INOX AISI 441 1,5 ±0,08 X 1535 X 3010 MM P/ 16.15.029.317.002</t>
  </si>
  <si>
    <t>MDAI001341</t>
  </si>
  <si>
    <t xml:space="preserve">MPAC01341-CHAPA INOX AISI 441 1,5 ±0,08 X 1535 X 3010 MM P/ 16.15.029.317.002                                           </t>
  </si>
  <si>
    <t>MPAC01342</t>
  </si>
  <si>
    <t>ROLO DE AÇO INOX AISI 441 1,8 +/- 0,1 X 380 +0,5 MM P/3634198-3634197</t>
  </si>
  <si>
    <t xml:space="preserve">MPAC01342-ROLO DE ACO INOX AISI 441 1,8 +/- 0,1 X 380 +0,5 MM P/3634198-3634197                                         </t>
  </si>
  <si>
    <t>MPAC01343</t>
  </si>
  <si>
    <t xml:space="preserve">ROLO DE AÇO INOX AISI 441 1,5 +/- 0,08 X 335 +0,5 MM P/3634200 - 3634199 </t>
  </si>
  <si>
    <t xml:space="preserve">MPAC01343-ROLO DE ACO INOX AISI 441 1,5 +/- 0,08 X 335 +0,5 MM P/3634200 - 3634199                                      </t>
  </si>
  <si>
    <t>MPAC01344</t>
  </si>
  <si>
    <t>ROLO DE AÇO INOX AISI 439 1,8 +/- 0,1 X 280 +0,5 MM P/3634189-3634185</t>
  </si>
  <si>
    <t xml:space="preserve">MPAC01344-ROLO DE ACO INOX AISI 439 1,8 +/- 0,1 X 280 +0,5 MM P/3634189-3634185                                         </t>
  </si>
  <si>
    <t>MPAC01345</t>
  </si>
  <si>
    <t>ROLO DE AÇO INOX AISI 439 1,5 +/- 0,08 X 468 +0,5 MM P/3634171</t>
  </si>
  <si>
    <t xml:space="preserve">MPAC01345-ROLO DE ACO INOX AISI 439 1,5 +/- 0,08 X 468 +0,5 MM P/3634171                                                </t>
  </si>
  <si>
    <t>MPAC01346</t>
  </si>
  <si>
    <t>ROLO DE AÇO INOX AISI 441 1,8 +/- 0,1 X 335 +0,5 MM P/3501138</t>
  </si>
  <si>
    <t xml:space="preserve">MPAC01346-ROLO DE ACO INOX AISI 441 1,8 +/- 0,1 X 335 +0,5 MM P/3501138                                                 </t>
  </si>
  <si>
    <t>MPAC01347</t>
  </si>
  <si>
    <t>ROLO DE AÇO INOX AISI 441 1,8 +/- 0,1 X 235 +0,5  MM P/3666469</t>
  </si>
  <si>
    <t xml:space="preserve">MPAC01347-ROLO DE ACO INOX AISI 441 1,8 +/- 0,1 X 235 +0,5 MM P/3666469                                                 </t>
  </si>
  <si>
    <t>MPAC01348</t>
  </si>
  <si>
    <t>ROLO DE AÇO INOX AISI 441 1,5 +/- 0,08 X 98 +0,5 MM P/3500341</t>
  </si>
  <si>
    <t xml:space="preserve">MPAC01348-ROLO DE ACO INOX AISI 441 1,5 +/- 0,08 X 98 +0,5 MM P/3500341                                                 </t>
  </si>
  <si>
    <t>MPAC01349</t>
  </si>
  <si>
    <t>ROLO DE AÇO INOX AISI 441 1,5 +/- 0,08 X 209,5 +0,5 MM P/3500340</t>
  </si>
  <si>
    <t xml:space="preserve">MPAC01349-ROLO DE ACO INOX AISI 441 1,5 +/- 0,08 X 209,5 +0,5 MM P/3500340                                              </t>
  </si>
  <si>
    <t>MPAC01350</t>
  </si>
  <si>
    <t>ROLO DE AÇO INOX AISI 441 1,2 +/- 0,08 X 90 +0,5 MM P/3501139</t>
  </si>
  <si>
    <t xml:space="preserve">MPAC01350-ROLO DE ACO INOX AISI 441 1,2 +/- 0,08 X 90 +0,5 MM P/3501139                                                 </t>
  </si>
  <si>
    <t>MPAC01351</t>
  </si>
  <si>
    <t>INSULATION 3634186 5,0MM THK FIBER-SOLAIS E-SIL 960 3634185</t>
  </si>
  <si>
    <t xml:space="preserve">MPAC01351-INSULATION 3634186 5,0MM THK FIBER-SOLAIS E-SIL 960 3634185                                                   </t>
  </si>
  <si>
    <t>MPAC01352</t>
  </si>
  <si>
    <t>INSULATION 3634187 5,0MM THK FIBER SOLAIS E-SIL 960 P/3634189</t>
  </si>
  <si>
    <t xml:space="preserve">MPAC01352-INSULATION 3634187 5,0MM THK FIBER SOLAIS E-SIL 960 P/3634189                                                 </t>
  </si>
  <si>
    <t>MPAC01353</t>
  </si>
  <si>
    <t>INSULATION 3634201 5,0MM THK FIBER SOLAIS E-SIL 960 P/3634197</t>
  </si>
  <si>
    <t xml:space="preserve">MPAC01353-INSULATION 3634201 5,0MM THK FIBER SOLAIS E-SIL 960 P/3634197                                                 </t>
  </si>
  <si>
    <t>MPAC01354</t>
  </si>
  <si>
    <t>INSULATION 3634202 5,0MM THK FIBER SOLAIS E-SIL 960 P/3634198</t>
  </si>
  <si>
    <t xml:space="preserve">MPAC01354-INSULATION 3634202 5,0MM THK FIBER SOLAIS E-SIL 960 P/3634198                                                 </t>
  </si>
  <si>
    <t>MPAC01355</t>
  </si>
  <si>
    <t>CHAPA DE AÇO INOX AISI439 0,8±0,05 X 1240±0,5 X 3100±0,5MM</t>
  </si>
  <si>
    <t xml:space="preserve">MPAC01355-CHAPA DE ACO INOX AISI439 0,8±0,05 X 1240±0,5 X 3100±0,5MM                                                    </t>
  </si>
  <si>
    <t>MPAC01357</t>
  </si>
  <si>
    <t>BLANK DE AÇO NBR 5915 EEP - GRAU 1 - 1,30 ± 0,08 X 375 ± 0,5 X 375 ± 0,5 MM P/ 0204.819.127</t>
  </si>
  <si>
    <t>MDAC001357</t>
  </si>
  <si>
    <t xml:space="preserve">MPAC01357-BLANK DE ACO NBR 5915 EEP - GRAU 1 - 1,30 ± 0,08 X 375 ± 0,5 X 375 ± 0,5 MM P/ 0204.819.127                   </t>
  </si>
  <si>
    <t>MPAC01358</t>
  </si>
  <si>
    <t>ROLO DE AÇO AISI 304 SENT. REB. FACE INFERIOR 2,0 ±0,15X45 ±0,3 MM P/ 24064644</t>
  </si>
  <si>
    <t xml:space="preserve">MPAC01358-ROLO DE ACO AISI 304 SENT. REB. FACE INFERIOR 2,0 ±0,15X45 ±0,3 MM P/ 24064644                                </t>
  </si>
  <si>
    <t>MPAC01359</t>
  </si>
  <si>
    <t>CHAPA DE AÇO ASTM A572 G50 D.O. 5±0,3 1500+30/-0 X 3000+10/-0 APLIC. CORTE LASER/CONT. DE ONDULACAO</t>
  </si>
  <si>
    <t xml:space="preserve">MPAC01359-CHAPA DE ACO ASTM A572 G50 D.O. 5±0,3 1500+30/-0 X 3000+10/-0 APLIC. CORTE LASER/CONT. DE ONDULACAO           </t>
  </si>
  <si>
    <t>MPAC01361</t>
  </si>
  <si>
    <t>ROLO DE AÇO (BOBINA MAE) AISI 301 1/2 HARD ASTM A666 D5 2,0 ±0,15 X 1270 ±40 MM P/ 24064644</t>
  </si>
  <si>
    <t xml:space="preserve">MPAC01361-ROLO DE ACO (BOBINA MAE) AISI 301 1/2 HARD ASTM A666 D5 2,0 ±0,15 X 1270 ±40 MM P/ 24064644                   </t>
  </si>
  <si>
    <t>MPAC01362</t>
  </si>
  <si>
    <t>COLA FIXWOOL 100 P/363419802X-363419702X-363418902X-363418502X</t>
  </si>
  <si>
    <t xml:space="preserve">MPAC01362-COLA FIXWOOL 100 P/363419802X-363419702X-363418902X-363418502X                                                </t>
  </si>
  <si>
    <t>MPAC01364</t>
  </si>
  <si>
    <t>CHAPA AÇO INOX AISI 444 1,5 ±0,08 X 3000 X 1240 MM P/ 434347102X</t>
  </si>
  <si>
    <t>MDAI001364</t>
  </si>
  <si>
    <t xml:space="preserve">MPAC01364-CHAPA ACO INOX AISI 444 1,5 ±0,08 X 3000 X 1240 MM P/ 434347102X                                              </t>
  </si>
  <si>
    <t>MPAC01365</t>
  </si>
  <si>
    <t>CHAPA AÇO INOX AISI 444 2,0 +0/-0,12 X 1240 X 2000 MM P/ 434346802X - 434347002X</t>
  </si>
  <si>
    <t>MDAI001365</t>
  </si>
  <si>
    <t xml:space="preserve">MPAC01365-CHAPA ACO INOX AISI 444 2,0 +0/-0,12 X 1240 X 2000 MM P/ 434346802X - 434347002X                              </t>
  </si>
  <si>
    <t>MPAC01367</t>
  </si>
  <si>
    <t>ROLO DE AÇO NBR 6655 LN36 - 3.00 +/- 0.30 MM X 184.00 +/- 0.50 MM</t>
  </si>
  <si>
    <t xml:space="preserve">MPAC01367-ROLO DE ACO NBR 6655 LN36 - 3.00 +/- 0.30 MM X 184.00 +/- 0.50 MM                                             </t>
  </si>
  <si>
    <t>MPAC01368</t>
  </si>
  <si>
    <t>ROLO DE AÇO NBR 6655 LN36 - 3.00 +/- 0.30 MM X 296.00 +/- 0.50 MM</t>
  </si>
  <si>
    <t>MDAC001368</t>
  </si>
  <si>
    <t xml:space="preserve">MPAC01368-ROLO DE ACO NBR 6655 LN36 - 3.00 +/- 0.30 MM X 296.00 +/- 0.50 MM                                             </t>
  </si>
  <si>
    <t>MPAC01369</t>
  </si>
  <si>
    <t xml:space="preserve">ROLO DE AÇO INOX AISI 309 2,0 - 0,12 + 0 X 528 -0 +0,50 MM P/ 1311713X / 1311705X </t>
  </si>
  <si>
    <t xml:space="preserve">MPAC01369-ROLO DE ACO INOX AISI 309 2,0 - 0,12 + 0 X 528 -0 +0,50 MM P/ 1311713X / 1311705X                             </t>
  </si>
  <si>
    <t>MPAC01370</t>
  </si>
  <si>
    <t>ROLO DE AÇO INOX AISI 309 1,2 - 0,08 + 0 X 506 -0 + 0,50 MM P/ 1311704X</t>
  </si>
  <si>
    <t xml:space="preserve">MPAC01370-ROLO DE ACO INOX AISI 309 1,2 - 0,08 + 0 X 506 -0 + 0,50 MM P/ 1311704X                                       </t>
  </si>
  <si>
    <t>MPAC01371</t>
  </si>
  <si>
    <t>ROLO DE AÇO INOX AISI 309 1,2 - 0,08 + 0 X 495 -0 + 0,50 MM P/ 1311712X</t>
  </si>
  <si>
    <t xml:space="preserve">MPAC01371-ROLO DE ACO INOX AISI 309 1,2 - 0,08 + 0 X 495 -0 + 0,50 MM P/ 1311712X                                       </t>
  </si>
  <si>
    <t>MPAC01372</t>
  </si>
  <si>
    <t xml:space="preserve">ROLO DE AÇO INOX AISI 444 2 +0/-0,12 X 333 +0,4/-0 MM P/434346802X - 434347002X </t>
  </si>
  <si>
    <t>MDAI001372</t>
  </si>
  <si>
    <t xml:space="preserve">MPAC01372-ROLO DE ACO INOX AISI 444 2 +0/-0,12 X 333 +0,4/-0 MM P/434346802X - 434347002X                               </t>
  </si>
  <si>
    <t>MPAC01373</t>
  </si>
  <si>
    <t>ROLO DE AÇO INOX AISI 441 1,5 - 0,1 X 760 +1,0 MM P/ 3311656 - 3389682 - 3731528</t>
  </si>
  <si>
    <t xml:space="preserve">MPAC01373-ROLO DE ACO INOX AISI 441 1,5 - 0,1 X 760 +1,0 MM P/ 3311656 - 3389682 - 3731528                              </t>
  </si>
  <si>
    <t>MPAC01377</t>
  </si>
  <si>
    <t>ROLO DE AÇO INOX AISI 444 1,50 ±0,08 X 500 -0+0,50 MM P/ 434347102X</t>
  </si>
  <si>
    <t xml:space="preserve">MPAC01377-ROLO DE ACO INOX AISI 444 1,50 ±0,08 X 500 -0+0,50 MM P/ 434347102X                                           </t>
  </si>
  <si>
    <t>MPAC01378</t>
  </si>
  <si>
    <t>ROLO DE AÇO INOX AISI 441 1,5 ±0,08 X 395 ±0,5 P/ 4705705</t>
  </si>
  <si>
    <t xml:space="preserve">MPAC01378-ROLO DE ACO INOX AISI 441 1,5 ±0,08 X 395 ±0,5 P/ 4705705                                                     </t>
  </si>
  <si>
    <t>MPAC01379</t>
  </si>
  <si>
    <t>ROLO DE AÇO INOX AISI 441 1,5 ±0,08 X 290 ±0,5 P/ 4705715</t>
  </si>
  <si>
    <t xml:space="preserve">MPAC01379-ROLO DE ACO INOX AISI 441 1,5 ±0,08 X 290 ±0,5 P/ 4705715                                                     </t>
  </si>
  <si>
    <t>MPAC01380</t>
  </si>
  <si>
    <t>ROLO DE AÇO INOX AISI 441 3,0 ±0,13 X 199 ±0,5 P/ 4705709</t>
  </si>
  <si>
    <t xml:space="preserve">MPAC01380-ROLO DE ACO INOX AISI 441 3,0 ±0,13 X 199 ±0,5 P/ 4705709                                                     </t>
  </si>
  <si>
    <t>MPAC01381</t>
  </si>
  <si>
    <t>ROLO DE AÇO INOX AISI 441 1,2 ±0,08 X 520 ±0,5 P/ 4705717-4705716-4785532-4785546</t>
  </si>
  <si>
    <t xml:space="preserve">MPAC01381-ROLO DE ACO INOX AISI 441 1,2 ±0,08 X 520 ±0,5 P/ 4705717-4705716-4785532-4785546                             </t>
  </si>
  <si>
    <t>MPAC01382</t>
  </si>
  <si>
    <t>ROLO DE AÇO INOX AISI 409 (SUS409LT-E - APERAM K09M) 0,80 ± 0,05 X 260,0 ± 0,25 MM P/ SG551-C0020</t>
  </si>
  <si>
    <t xml:space="preserve">MPAC01382-ROLO DE ACO INOX AISI 409 (SUS409LT-E - APERAM K09M) 0,80 ± 0,05 X 260,0 ± 0,25 MM P/ SG551-C0020             </t>
  </si>
  <si>
    <t>MPAC01387</t>
  </si>
  <si>
    <t>ROLO DE AÇO NBR 5915 EEP - GRAU 2 1,2 +0,1 - 0,05 X 562 ±0,5MM P/ 20.5600-0040.1</t>
  </si>
  <si>
    <t xml:space="preserve">MPAC01387-ROLO DE ACO NBR 5915 EEP - GRAU 2 1,2 +0,1 - 0,05 X 562 ±0,5MM P/ 20.5600-0040.1                              </t>
  </si>
  <si>
    <t>MPAC01388</t>
  </si>
  <si>
    <t>321502015 - ROLO DE AÇO INOX AISI 439 1,0 ±0,08 X 347+0,4MM P/ S152800</t>
  </si>
  <si>
    <t xml:space="preserve">MPAC01388-321502015 - ROLO DE ACO INOX AISI 439 1,0 ±0,08 X 347+0,4MM P/ S152800                                        </t>
  </si>
  <si>
    <t>MPAC01389</t>
  </si>
  <si>
    <t>321508856 - ROLO DE AÇO INOX AISI 441 2,0 ±0,1 X 208 +0,4MM P/ S165409</t>
  </si>
  <si>
    <t xml:space="preserve">MPAC01389-321508856 - ROLO DE ACO INOX AISI 441 2,0 ±0,1 X 208 +0,4MM P/ S165409                                        </t>
  </si>
  <si>
    <t>MPAC01393</t>
  </si>
  <si>
    <t>321502092 - ROLO DE AÇO INOX AISI 439 0,5 ±0,04 X 540 +0,5 MM P/ S164356-S167371-S168642-S164357</t>
  </si>
  <si>
    <t xml:space="preserve">MPAC01393-321502092 - ROLO DE ACO INOX AISI 439 0,5 ±0,04 X 540 +0,5 MM P/ S164356-S167371-S168642-S164357              </t>
  </si>
  <si>
    <t>MPAC01394</t>
  </si>
  <si>
    <t>S163161 - THERMAL INSULATION P/ S164356-S167371-S168642</t>
  </si>
  <si>
    <t xml:space="preserve">MPAC01394-S163161 - THERMAL INSULATION P/ S164356-S167371-S168642                                                       </t>
  </si>
  <si>
    <t>MPAC01395</t>
  </si>
  <si>
    <t>S163162 E S167796  - THERMAL INSULATION P/ S164357</t>
  </si>
  <si>
    <t>MDMI001395</t>
  </si>
  <si>
    <t xml:space="preserve">MPAC01395-S163162 E S167796 - THERMAL INSULATION P/ S164357                                                             </t>
  </si>
  <si>
    <t>MPAC01396</t>
  </si>
  <si>
    <t xml:space="preserve">ROLO DE AÇO INOX AISI 444 2 +0/-0,12 X 313 +0,4/-0 MM P/434346802X - 434347002X </t>
  </si>
  <si>
    <t xml:space="preserve">MPAC01396-ROLO DE ACO INOX AISI 444 2 +0/-0,12 X 313 +0,4/-0 MM P/434346802X - 434347002X                               </t>
  </si>
  <si>
    <t>MPAC01397</t>
  </si>
  <si>
    <t>CAPA PROTETORA PFM-8CR INCOLOR P/ 11.47.008.754.005</t>
  </si>
  <si>
    <t xml:space="preserve">MPAC01397-CAPA PROTETORA PFM-8CR INCOLOR P/ 11.47.008.754.005                                                           </t>
  </si>
  <si>
    <t>MPAC01398</t>
  </si>
  <si>
    <t>11.47.008.810.000B - PARAFUSO M8 X 1,25 NEXTB CE P/ 11.47.008.754.005</t>
  </si>
  <si>
    <t xml:space="preserve">MPAC01398-11.47.008.810.000B - PARAFUSO M8 X 1,25 NEXTB CE P/ 11.47.008.754.005                                         </t>
  </si>
  <si>
    <t>MPAC01399</t>
  </si>
  <si>
    <t>ROLO DE AÇO INOX AISI 439 (SUS439MT) 0,8 ±0,05 X 171 +0,13 MM P/11.47.008.851.004</t>
  </si>
  <si>
    <t xml:space="preserve">MPAC01399-ROLO DE ACO INOX AISI 439 (SUS439MT) 0,8 ±0,05 X 171 +0,13 MM P/11.47.008.851.004                             </t>
  </si>
  <si>
    <t>MPAC01400</t>
  </si>
  <si>
    <t>COLA FIXWOOL 100 BISNAGA 1 KG (XOP) P/ S164356-S167371-S168642-S164357</t>
  </si>
  <si>
    <t xml:space="preserve">MPAC01400-COLA FIXWOOL 100 BISNAGA 1 KG (XOP) P/ S164356-S167371-S168642-S164357                                        </t>
  </si>
  <si>
    <t>MPAC01401</t>
  </si>
  <si>
    <t>S163161 - THERMAL INSULATION (XOP) P/ S164356-S167371-S168642</t>
  </si>
  <si>
    <t xml:space="preserve">MPAC01401-S163161 - THERMAL INSULATION (XOP) P/ S164356-S167371-S168642                                                 </t>
  </si>
  <si>
    <t>MPAC01402</t>
  </si>
  <si>
    <t>S163162 E S167796  - THERMAL INSULATION (XOP) P/ S164357</t>
  </si>
  <si>
    <t xml:space="preserve">MPAC01402-S163162 E S167796 - THERMAL INSULATION (XOP) P/ S164357                                                       </t>
  </si>
  <si>
    <t>MPAC01409</t>
  </si>
  <si>
    <t>ROLO DE AÇO INOX AISI 409 2 -0,12 + 0 X 140 -0 +0,2 MM P/ 5QD.253.461.F</t>
  </si>
  <si>
    <t xml:space="preserve">MPAC01409-ROLO DE ACO INOX AISI 409 2 -0,12 + 0 X 140 -0 +0,2 MM P/ 5QD.253.461.F                                       </t>
  </si>
  <si>
    <t>MPAC01410</t>
  </si>
  <si>
    <t>N 010 574 PARAFUSO M8 P/ 5QD.253.461.F</t>
  </si>
  <si>
    <t xml:space="preserve">MPAC01410-N 010 574 PARAFUSO M8 P/ 5QD.253.461.F                                                                        </t>
  </si>
  <si>
    <t>MPAC01411</t>
  </si>
  <si>
    <t>ROLO DE AÇO INOX AISI 439 1 ±0,06 X 263 +0,40 MM P/ S168721-S168722-S168702-S168703</t>
  </si>
  <si>
    <t xml:space="preserve">MPAC01411-ROLO DE ACO INOX AISI 439 1,0 ±0,06 X 263 +0,40 MM P/ S168721-S168722-S168702-S168703                         </t>
  </si>
  <si>
    <t>MPAC01413</t>
  </si>
  <si>
    <t>ROLO DE AÇO INOX AISI 304 1 ±0,08  X 169 +0,4  MM P/ 18224T5NP52041</t>
  </si>
  <si>
    <t xml:space="preserve">MPAC01413-ROLO DE ACO INOX AISI 304 1 X 169,0 MM P/ 18224T5NP52041                                                      </t>
  </si>
  <si>
    <t>MPAC01414</t>
  </si>
  <si>
    <t>ROLO DE AÇO INOX AISI 439 2 ±0,1 X 135 +0,25 MM P/ 18217T5NP000H1</t>
  </si>
  <si>
    <t xml:space="preserve">MPAC01414-ROLO DE ACO INOX AISI 439 2 X 135,0,0 MM P/ 18217T5NP000H1                                                    </t>
  </si>
  <si>
    <t>MPAC01416</t>
  </si>
  <si>
    <t>ROLO DE AÇO INOX AISI 304 2 ±0,1 X 135 +0,25 MM P/ 18216T5NP100H2</t>
  </si>
  <si>
    <t xml:space="preserve">MPAC01416-ROLO DE ACO INOX AISI 304 2 X 135,0 MM P/ 18216T5NAP100H2                                                     </t>
  </si>
  <si>
    <t>DESENGRAXANTE AT 310</t>
  </si>
  <si>
    <t xml:space="preserve">MPQM00006-DESENGRAXANTE AT 310                                                                                          </t>
  </si>
  <si>
    <t xml:space="preserve">DESENGRAXANTE PÓ LEVEMENTE ALCALINO AT100 PARA METAIS FERROSOS E NÃO FERROSOS </t>
  </si>
  <si>
    <t xml:space="preserve">MPQM00007-DESENGRAXANTE PO LEVEMENTE ALCALINO AT100 PARA METAIS FERROSOS E NAO FERROSOS                                 </t>
  </si>
  <si>
    <t>DESENGRAXANTE LIQUIDO AT 305</t>
  </si>
  <si>
    <t xml:space="preserve">MPQM00008-DESENGRAXANTE LIQUIDO AT 305                                                                                  </t>
  </si>
  <si>
    <t>COMPOSTO DESENGRAXANTE - GV MÁQUINAS (GALÃO 20 LITROS)</t>
  </si>
  <si>
    <t xml:space="preserve">MPQM00009-COMPOSTO DESENGRAXANTE - GV MAQUINAS (GALAO 20 LITROS)                                                        </t>
  </si>
  <si>
    <t>DETERGENTE BIODEGRADAVEL 200 LITROS</t>
  </si>
  <si>
    <t xml:space="preserve">MPQM00010-DETERGENTE BIODEGRADAVEL 200 LITROS                                                                           </t>
  </si>
  <si>
    <t>DESENGRAXANTE LIQUIDO AT 300</t>
  </si>
  <si>
    <t xml:space="preserve">MPQM00012-DESENGRAXANTE LIQUIDO AT 300                                                                                  </t>
  </si>
  <si>
    <t>LIQUIDO REFRIGERANTE 3,8 LITROS</t>
  </si>
  <si>
    <t xml:space="preserve">MPQM00013-LIQUIDO REFRIGERANTE 3,8 LITROS                                                                               </t>
  </si>
  <si>
    <t>MRL000001</t>
  </si>
  <si>
    <t>S152800 - DEFLETORA</t>
  </si>
  <si>
    <t xml:space="preserve">MRL000001-S152800 - DEFLETORA                                                                                           </t>
  </si>
  <si>
    <t>MRL000002</t>
  </si>
  <si>
    <t>S165409 - CONE</t>
  </si>
  <si>
    <t xml:space="preserve">MRL000002-S165409 - CONE                                                                                                </t>
  </si>
  <si>
    <t>MRL000004</t>
  </si>
  <si>
    <t>S164356 - HEAT SHIELD HALF SHELL FRONT ASSEMBLY</t>
  </si>
  <si>
    <t xml:space="preserve">MRL000004-S164356 - HEAT SHIELD HALF SHELL FRONT ASSEMBLY                                                               </t>
  </si>
  <si>
    <t>MRL000005</t>
  </si>
  <si>
    <t>S167371 - HEAT SHIELD HALF SHELL FRONT ASSEMBLY</t>
  </si>
  <si>
    <t xml:space="preserve">MRL000005-S167371 - HEAT SHIELD HALF SHELL FRONT ASSEMBLY                                                               </t>
  </si>
  <si>
    <t>MRL000006</t>
  </si>
  <si>
    <t>S168642 - HEAT SHIELD HALF SHELL FRONT ASSEMBLY</t>
  </si>
  <si>
    <t xml:space="preserve">MRL000006-S168642 - HEAT SHIELD HALF SHELL FRONT ASSEMBLY                                                               </t>
  </si>
  <si>
    <t>MRL000007</t>
  </si>
  <si>
    <t>S164357 - HEAT SHIELD HALF SHELL BACK ASSEMBLY</t>
  </si>
  <si>
    <t xml:space="preserve">MRL000007-S164357 - HEAT SHIELD HALF SHELL BACK ASSEMBLY                                                                </t>
  </si>
  <si>
    <t>MRL000012</t>
  </si>
  <si>
    <t>S168721 - ENDCAP</t>
  </si>
  <si>
    <t xml:space="preserve">MRL000012-S168721 - ENDCAP                                                                                              </t>
  </si>
  <si>
    <t>MRL000013</t>
  </si>
  <si>
    <t>S168722 - ENDCAP</t>
  </si>
  <si>
    <t xml:space="preserve">MRL000013-S168722 - ENDCAP                                                                                              </t>
  </si>
  <si>
    <t>MRL000014</t>
  </si>
  <si>
    <t>S168702 - ENDCAP</t>
  </si>
  <si>
    <t xml:space="preserve">MRL000014-S168702 - ENDCAP                                                                                              </t>
  </si>
  <si>
    <t>MRL000015</t>
  </si>
  <si>
    <t>S168703 - ENDCAP</t>
  </si>
  <si>
    <t xml:space="preserve">MRL000015-S168703 - ENDCAP                                                                                              </t>
  </si>
  <si>
    <t>MSAB00002</t>
  </si>
  <si>
    <t xml:space="preserve">LIXA HOOKIT DISCO Ø127MM P-80  PRATA  C/ VELCRO </t>
  </si>
  <si>
    <t xml:space="preserve">MSAB00002-LIXA HOOKIT DISCO Ø127MM P-80 PRATA C/ VELCRO                                                                 </t>
  </si>
  <si>
    <t>LIXA SCOTT BRITE  USO GERAL 134 MM X 10 MTS</t>
  </si>
  <si>
    <t xml:space="preserve">MSAB00006-LIXA SCOTT BRITE USO GERAL 134 MM X 10 MTS                                                                    </t>
  </si>
  <si>
    <t>LIXA CINTA XZ677 GRÃO 120 788 X 50 MM (AZUL)</t>
  </si>
  <si>
    <t xml:space="preserve">MSAB00019-LIXA CINTA XZ677 GRAO 120 788 X 50 MM (AZUL)                                                                  </t>
  </si>
  <si>
    <t>REBOLO PARA RETIFICA PLANA Ø304,8 X 38,1 X Ø76,2 MM</t>
  </si>
  <si>
    <t xml:space="preserve">MSAB00022-REBOLO PARA RETIFICA PLANA Ø304,8 X 38,1 X Ø76,2 MM                                                           </t>
  </si>
  <si>
    <t>REBOLO PARA RETIFICA PLANA Ø304,8 X 38,1 X Ø127 MM</t>
  </si>
  <si>
    <t xml:space="preserve">MSAB00023-REBOLO PARA RETIFICA PLANA Ø304,8 X 38,1 X Ø127 MM                                                            </t>
  </si>
  <si>
    <t>MSAB00024</t>
  </si>
  <si>
    <t xml:space="preserve">GRAO VEGETAL SABUGO DE MILHO </t>
  </si>
  <si>
    <t xml:space="preserve">MSAB00024-GRAO VEGETAL SABUGO DE MILHO                                                                                  </t>
  </si>
  <si>
    <t>MSAB00025</t>
  </si>
  <si>
    <t>CHIP ABRASIVO CERAMICO CILINDRO CHANFRADO Ø 7 X 15 MM (SACO  25 KG)</t>
  </si>
  <si>
    <t xml:space="preserve">MSAB00025-CHIP ABRASIVO CERAMICO CILINDRO CHANFRADO Ø 7 X 15 MM (SACO 25 KG) ANTIGO                                     </t>
  </si>
  <si>
    <t>REBOLO ART FE 39C120 K 152,4 X 19,00 X 31,75 MM</t>
  </si>
  <si>
    <t xml:space="preserve">MSAB00026-REBOLO ART FE 39C120 K 152,4 X 19,00 X 31,75 MM                                                               </t>
  </si>
  <si>
    <t>REBOLO ART A46 OVS 152,4 X 19,05 X 31,75 MM</t>
  </si>
  <si>
    <t xml:space="preserve">MSAB00027-REBOLO ART A46 OVS 152,4 X 19,05 X 31,75 MM                                                                   </t>
  </si>
  <si>
    <t>LIXA HOOKIT DISCO 127 MM P800 PS 73 BW</t>
  </si>
  <si>
    <t xml:space="preserve">MSAB00029-LIXA HOOKIT DISCO 127 MM P800 PS 73 BW                                                                        </t>
  </si>
  <si>
    <t>REBOLO C60 152,4 X 19 X 31,75 MM</t>
  </si>
  <si>
    <t xml:space="preserve">MSAB00030-REBOLO C60 152,4 X 19 X 31,75 MM                                                                              </t>
  </si>
  <si>
    <t xml:space="preserve">REBOLO ART FE39C 60K 152,4 X 19.0 X 31,75 MM </t>
  </si>
  <si>
    <t xml:space="preserve">MSAB00031-REBOLO ART FE39C 60K 152,4 X 19.0 X 31,75 MM                                                                  </t>
  </si>
  <si>
    <t>REBOLO RT 304 X 38,1 X 127 A46 AAH873</t>
  </si>
  <si>
    <t xml:space="preserve">MSAB00032-REBOLO RT 304 X 38,1 X 127 A46 AAH873                                                                         </t>
  </si>
  <si>
    <t>REBOLO RT 304 X 38,1 X 76 A46 AAH873</t>
  </si>
  <si>
    <t xml:space="preserve">MSAB00033-REBOLO RT 304 X 38,1 X 76 A46 AAH873                                                                          </t>
  </si>
  <si>
    <t>DISCO DE CORTE 115 X 1,0 X 22,2 MM AR102 CLASSIC NORTON</t>
  </si>
  <si>
    <t xml:space="preserve">MSAB00034-DISCO DE CORTE 115 X 1,0 X 22,2 MM AR102 CLASSIC NORTON                                                       </t>
  </si>
  <si>
    <t>DISCO DE DESBASTE 115 X 6,35 X 22,2 MM CLASSIC NORTON</t>
  </si>
  <si>
    <t xml:space="preserve">MSAB00035-DISCO DE DESBASTE 115 X 6,35 X 22,2 MM CLASSIC NORTON                                                         </t>
  </si>
  <si>
    <t>DISCO FLAP DISC 115 X 22,2 GRANA 50 PFERD</t>
  </si>
  <si>
    <t xml:space="preserve">MSAB00036-DISCO FLAP DISC 115 X 22,2 GRANA 50 PFERD                                                                     </t>
  </si>
  <si>
    <t>MSAB00037</t>
  </si>
  <si>
    <t>CHIP ABRASIVO CERAMICO TRIANGULAR CHANFRADO 20 X 20</t>
  </si>
  <si>
    <t xml:space="preserve">MSAB00037-CHIP ABRASIVO CERAMICO TRIANGULAR CHANFRADO 20 X 20                                                           </t>
  </si>
  <si>
    <t>MSAD00001</t>
  </si>
  <si>
    <t>COLA INSTANTANEA - TEK BOND 20G</t>
  </si>
  <si>
    <t xml:space="preserve">MSAD00001-COLA INSTANTANEA - TEK BOND 20G                                                                               </t>
  </si>
  <si>
    <t>MSFU00023</t>
  </si>
  <si>
    <t>JOGO DE MACHO M8 X 1,25 - 6H DIN352</t>
  </si>
  <si>
    <t xml:space="preserve">MSFU00023-JOGO DE MACHO M8 X 1,25 - 6H DIN352                                                                           </t>
  </si>
  <si>
    <t>JOGO DE MACHO M6 X 1,0 - 6H DIN352</t>
  </si>
  <si>
    <t xml:space="preserve">MSFU00024-JOGO DE MACHO M6 X 1,0 - 6H DIN352                                                                            </t>
  </si>
  <si>
    <t>JOGO DE MACHO M10 X 1,5 - 6H DIN352</t>
  </si>
  <si>
    <t xml:space="preserve">MSFU00025-JOGO DE MACHO M10 X 1,5 - 6H DIN352                                                                           </t>
  </si>
  <si>
    <t>SERRA DE FITA 13 MM X 0.65 MM X 14-18 (1 X 3,05 MT)</t>
  </si>
  <si>
    <t xml:space="preserve">MSFU00026-SERRA DE FITA 13 MM X 0.65 MM X 14-18 (1 X 3,05 MT)                                                           </t>
  </si>
  <si>
    <t>SERRA DE FITA 27 MM X 0.9 MM X 4-6 (1 X 3,12 MT)</t>
  </si>
  <si>
    <t xml:space="preserve">MSFU00027-SERRA DE FITA 27 MM X 0.9 MM X 4-6 (1 X 3,12 MT)                                                              </t>
  </si>
  <si>
    <t>SEBO BRANCO INDUSTRIAL (BARRA C/ 1 KG)</t>
  </si>
  <si>
    <t xml:space="preserve">MSLB00001-SEBO BRANCO INDUSTRIAL (BARRA C/ 1 KG)                                                                        </t>
  </si>
  <si>
    <t>ARAME MIG INOX 308L SI 1,0 (NOVA METAL)</t>
  </si>
  <si>
    <t xml:space="preserve">MSSD00001-ARAME MIG INOX 308L SI 1,0 (NOVA METAL)                                                                       </t>
  </si>
  <si>
    <t>ELETRODO DE TUNGSTÊNIO C/ TORIO 2,4 MM</t>
  </si>
  <si>
    <t xml:space="preserve">MSSD00002-ELETRODO DE TUNGSTENIO C/ TORIO 2,4 MM                                                                        </t>
  </si>
  <si>
    <t>MSSD00006</t>
  </si>
  <si>
    <t>ARAME DE SOLDA MIG - AÇO CARBONO AWS A5. 18-05 ER70S6  - 0,8 MM</t>
  </si>
  <si>
    <t xml:space="preserve">MSSD00006-ARAME DE SOLDA MIG - ACO CARBONO AWS A5. 18-05 ER70S6 - 0,8 MM                                                </t>
  </si>
  <si>
    <t>ARAME DE SOLDA MIG/MAG AÇO CARBONO ER70S6 - Ø1.0 MM  (BELGO) (CAPA/CAPA)</t>
  </si>
  <si>
    <t xml:space="preserve">MSSD00007-ARAME DE SOLDA MIG/MAG ACO CARBONO ER70S6 - Ø1.0 MM (BELGO) (CAPA/CAPA)                                       </t>
  </si>
  <si>
    <t>MSSD00008</t>
  </si>
  <si>
    <t xml:space="preserve">ARAME MIG ER70S6 1,2MM AWS A5. 18 ER70S6 CAPA/CAPA  AÇO CARBONO </t>
  </si>
  <si>
    <t xml:space="preserve">MSSD00008-ARAME MIG ER70S6 1,2MM AWS A5. 18 ER70S6 CAPA/CAPA ACO CARBONO                                                </t>
  </si>
  <si>
    <t>VARETA TIG AÇO INOX 309 L SI 2,4MM</t>
  </si>
  <si>
    <t xml:space="preserve">MSSD00011-VARETA TIG ACO INOX 309 L SI 2,4MM                                                                            </t>
  </si>
  <si>
    <t>VARETA TIG AÇO INOX 308L SI 1,6MM</t>
  </si>
  <si>
    <t xml:space="preserve">MSSD00012-VARETA TIG ACO INOX 308L SI 1,6MM                                                                             </t>
  </si>
  <si>
    <t>BICO DE CONTATO 1.0 X 30 MM M8 CUCRZR</t>
  </si>
  <si>
    <t xml:space="preserve">MSSD00013-BICO DE CONTATO 1.0 X 30 MM M8 CUCRZR                                                                         </t>
  </si>
  <si>
    <t>ELETRODO DE TUNGSTENIO C/ TORIO 1,6 MM</t>
  </si>
  <si>
    <t xml:space="preserve">MSSD00014-ELETRODO DE TUNGSTENIO C/ TORIO 1,6 MM                                                                        </t>
  </si>
  <si>
    <t>ELETRODO DE TUNGSTENIO C/ TORIO 3,2 X 150 MM</t>
  </si>
  <si>
    <t xml:space="preserve">MSSD00016-ELETRODO DE TUNGSTENIO C/ TORIO 3,2 X 150 MM                                                                  </t>
  </si>
  <si>
    <t>SPRAY ANTI RESPINGO C/ SILICONE (LATA 300 ML)</t>
  </si>
  <si>
    <t xml:space="preserve">MSSD00017-SPRAY ANTI RESPINGO C/ SILICONE (LATA 300 ML)                                                                 </t>
  </si>
  <si>
    <t xml:space="preserve">DISCO SUPORTE DE LIXA COM VELCRO E ESPUMA - 5" </t>
  </si>
  <si>
    <t xml:space="preserve">MSSD00018-DISCO SUPORTE DE LIXA COM VELCRO E ESPUMA - 5POL                                                              </t>
  </si>
  <si>
    <t>DIFUSOR DE GÁS MB-406 PARA TOCHA MIG M8 SBME 450 OXIMIG</t>
  </si>
  <si>
    <t xml:space="preserve">MSSD00019-DIFUSOR DE GAS MB-406 PARA TOCHA MIG M8 SBME 450 OXIMIG                                                       </t>
  </si>
  <si>
    <t>PINÇA 1/4 0920.028</t>
  </si>
  <si>
    <t xml:space="preserve">MSSD00020-PINCA 1/4 0920.028                                                                                            </t>
  </si>
  <si>
    <t>PINÇA 1/8 0920.026</t>
  </si>
  <si>
    <t xml:space="preserve">MSSD00021-PINCA 1/8 0920.026                                                                                            </t>
  </si>
  <si>
    <t>PORCA MANDRIL 0920.001</t>
  </si>
  <si>
    <t xml:space="preserve">MSSD00022-PORCA MANDRIL 0920.001                                                                                        </t>
  </si>
  <si>
    <t>BICO DE CONTATO 0,8 X 30 MM M8 CUCRZR</t>
  </si>
  <si>
    <t xml:space="preserve">MSSD00023-BICO DE CONTATO 0,8 X 30 MM M8 CUCRZR                                                                         </t>
  </si>
  <si>
    <t>GUIA ESPIRAL P/ ARAME DE SOLDA AÇO CARBONO DE 1,0MM - 3,5 MTS</t>
  </si>
  <si>
    <t xml:space="preserve">MSSD00024-GUIA ESPIRAL P/ ARAME DE SOLDA ACO CARBONO DE 1,0MM - 3,5 MTS                                                 </t>
  </si>
  <si>
    <t>ACIONADOR GATILHO P/ TOCHA TIG</t>
  </si>
  <si>
    <t xml:space="preserve">MSSD00025-ACIONADOR GATILHO P/ TOCHA TIG                                                                                </t>
  </si>
  <si>
    <t xml:space="preserve">BOCAL ALETADO PARA TOCHAS MIG 16MM SBME 235 E 450 </t>
  </si>
  <si>
    <t xml:space="preserve">MSSD00026-BOCAL ALETADO PARA TOCHAS MIG 16MM SBME 235 E 450                                                             </t>
  </si>
  <si>
    <t>MSSD00027</t>
  </si>
  <si>
    <t>BICO DE CONTATO 1.2 X 30 MM M8 CUCRZR</t>
  </si>
  <si>
    <t xml:space="preserve">MSSD00027-BICO DE CONTATO 1.2 X 30 MM M8 CUCRZR                                                                         </t>
  </si>
  <si>
    <t>MSSD00028</t>
  </si>
  <si>
    <t>GUIA ESPIRAL P/ ARAME DE SOLDA AÇO CARBONO DE 1,2 MM 3.5 METROS</t>
  </si>
  <si>
    <t xml:space="preserve">MSSD00028-GUIA ESPIRAL P/ ARAME DE SOLDA ACO CARBONO DE 1,2 MM 3.5 METROS                                               </t>
  </si>
  <si>
    <t>BOCAL CERAMICA TIG GAS LENS Nº 6</t>
  </si>
  <si>
    <t xml:space="preserve">MSSD00031-BOCAL CERAMICA TIG GAS LENS NUM 6                                                                             </t>
  </si>
  <si>
    <t>BOCAL CERAMICA TIG GAS LENS Nº 8</t>
  </si>
  <si>
    <t xml:space="preserve">MSSD00032-BOCAL CERAMICA TIG GAS LENS NUM 8                                                                             </t>
  </si>
  <si>
    <t>BOCAL CERAMICA TIG GAS LENS Nº 10</t>
  </si>
  <si>
    <t xml:space="preserve">MSSD00033-BOCAL CERAMICA TIG GAS LENS NUM 10                                                                            </t>
  </si>
  <si>
    <t>BOCAL DE CERÂMICA Nº 10 (0600.2136)</t>
  </si>
  <si>
    <t xml:space="preserve">MSSD00034-BOCAL DE CERAMICA NUM 10 (0600.2136)                                                                          </t>
  </si>
  <si>
    <t xml:space="preserve">CORPO FIXADOR 3,2 MM 1/8 (0600.2193) </t>
  </si>
  <si>
    <t xml:space="preserve">MSSD00035-CORPO FIXADOR 3,2 MM 1/8 (0600.2193)                                                                          </t>
  </si>
  <si>
    <t>DIFUSOR DE TOCHA TIG GÁS LENS PESADO 2,4MM TB121 OXIMIG</t>
  </si>
  <si>
    <t xml:space="preserve">MSSD00036-DIFUSOR DE TOCHA TIG GAS LENS PESADO 2,4MM TB121 OXIMIG                                                       </t>
  </si>
  <si>
    <t>DIFUSOR DE TOCHA TIG GÁS LENS LEVE 3,2MM TB108 OXIMIG</t>
  </si>
  <si>
    <t xml:space="preserve">MSSD00037-DIFUSOR DE TOCHA TIG GAS LENS LEVE 3,2MM TB108 OXIMIG                                                         </t>
  </si>
  <si>
    <t>CORPO FIXADOR TOCHA TIG 47MM 2,4MM</t>
  </si>
  <si>
    <t xml:space="preserve">MSSD00038-CORPO FIXADOR TOCHA TIG 47MM 2,4MM                                                                            </t>
  </si>
  <si>
    <t xml:space="preserve">PINÇA PARA TOCHA TIG 2,4MM 3/32 </t>
  </si>
  <si>
    <t xml:space="preserve">MSSD00039-PINCA PARA TOCHA TIG 2,4MM 3/32                                                                               </t>
  </si>
  <si>
    <t>BOCAL DE CERÂMICA GÁS LENS Nº8 54N14 (0600.2130)</t>
  </si>
  <si>
    <t xml:space="preserve">MSSD00040-BOCAL DE CERAMICA GAS LENS NUM8 54N14 (0600.2130)                                                             </t>
  </si>
  <si>
    <t>BICO DE CONTATO LONGO 1MM X 72,5 (0500.1096)</t>
  </si>
  <si>
    <t xml:space="preserve">MSSD00041-BICO DE CONTATO LONGO 1MM X 72,5 (0500.1096)                                                                  </t>
  </si>
  <si>
    <t>BOCAL PARA SOLDA TIG NÚMERO 4 (TIPO GARRAFA) - TE 474 (A796F71)</t>
  </si>
  <si>
    <t xml:space="preserve">MSSD00042-BOCAL PARA SOLDA TIG NUMERO 4 (TIPO GARRAFA) - TE 474 (A796F71)                                               </t>
  </si>
  <si>
    <t>MUL000063</t>
  </si>
  <si>
    <t>326039356 - SUPORTE USINA</t>
  </si>
  <si>
    <t xml:space="preserve">MUL000063-326039356 - SUPORTE USINA                                                                                     </t>
  </si>
  <si>
    <t>MUL000064</t>
  </si>
  <si>
    <t>326038508 - PRESILHA HASTE PRATELEIRA</t>
  </si>
  <si>
    <t>WH10064A</t>
  </si>
  <si>
    <t xml:space="preserve">MUL000064-326038508 - PRESILHA HASTE PRATELEIRA                                                                         </t>
  </si>
  <si>
    <t>MUL000085</t>
  </si>
  <si>
    <t>4028AF0001C - PRESILHA HASTE PRATELEIRA (326038076)</t>
  </si>
  <si>
    <t xml:space="preserve">MUL000085-4028AF0001C - PRESILHA HASTE PRATELEIRA (326038076)                                                           </t>
  </si>
  <si>
    <t>MUL000161</t>
  </si>
  <si>
    <t>326011698 - DEFLETOR CHAMINÉ 30</t>
  </si>
  <si>
    <t xml:space="preserve">MUL000161-326011698 - DEFLETOR CHAMINE 30                                                                               </t>
  </si>
  <si>
    <t>MUL000213</t>
  </si>
  <si>
    <t>W10313489 - PANELA DO FREIO</t>
  </si>
  <si>
    <t>WH10213A</t>
  </si>
  <si>
    <t xml:space="preserve">MUL000213-W10313489 - PANELA DO FREIO                                                                                   </t>
  </si>
  <si>
    <t>MUL000258</t>
  </si>
  <si>
    <t>W10399933 - CHAMINÉ MODULAR</t>
  </si>
  <si>
    <t xml:space="preserve">MUL000258-W10399933 - CHAMINE MODULAR                                                                                   </t>
  </si>
  <si>
    <t>MUL000277</t>
  </si>
  <si>
    <t>W10368869 - COMPLEMENTO LATERAL EXT. FS DIR. BRANCO</t>
  </si>
  <si>
    <t>WH10277A</t>
  </si>
  <si>
    <t xml:space="preserve">MUL000277-W10368869 - COMPLEMENTO LATERAL EXT. FS DIR. BRANCO                                                           </t>
  </si>
  <si>
    <t>MUL000278</t>
  </si>
  <si>
    <t>W10368870 - COMPLEMENTO LATERAL EXT. SI DIR. BRANCO</t>
  </si>
  <si>
    <t>WH10278A</t>
  </si>
  <si>
    <t xml:space="preserve">MUL000278-W10368870 - COMPLEMENTO LATERAL EXT. SI DIR. BRANCO                                                           </t>
  </si>
  <si>
    <t>MUL000279</t>
  </si>
  <si>
    <t>W10368915 - COMPLEMENTO LATERAL EXT. FS DIR. GRAFITE</t>
  </si>
  <si>
    <t>WH10279A</t>
  </si>
  <si>
    <t xml:space="preserve">MUL000279-W10368915 - COMPLEMENTO LATERAL EXT. FS DIR. GRAFITE                                                          </t>
  </si>
  <si>
    <t>MUL000280</t>
  </si>
  <si>
    <t>W10368918 - COMPLEMENTO LATERAL EXT. SI DIR. GRAFITE</t>
  </si>
  <si>
    <t>WH10280A</t>
  </si>
  <si>
    <t xml:space="preserve">MUL000280-W10368918 - COMPLEMENTO LATERAL EXT. SI DIR. GRAFITE                                                          </t>
  </si>
  <si>
    <t>MUL000281</t>
  </si>
  <si>
    <t>W10368887 - COMPLEMENTO LATERAL EXT. FS ESQ. BRANCO</t>
  </si>
  <si>
    <t>WH10281A</t>
  </si>
  <si>
    <t xml:space="preserve">MUL000281-W10368887 - COMPLEMENTO LATERAL EXT. FS ESQ. BRANCO                                                           </t>
  </si>
  <si>
    <t>MUL000283</t>
  </si>
  <si>
    <t>W10368916 - COMPLEMENTO LATERAL EXT. FS ESQ. GRAFITE</t>
  </si>
  <si>
    <t>WH10283A</t>
  </si>
  <si>
    <t xml:space="preserve">MUL000283-W10368916 - COMPLEMENTO LATERAL EXT. FS ESQ. GRAFITE                                                          </t>
  </si>
  <si>
    <t>MUL000284</t>
  </si>
  <si>
    <t>W10368919 - COMPLEMENTO LATERAL EXT. SI ESQ. GRAFITE</t>
  </si>
  <si>
    <t>WH10284A</t>
  </si>
  <si>
    <t xml:space="preserve">MUL000284-W10368919 - COMPLEMENTO LATERAL EXT. SI ESQ. GRAFITE                                                          </t>
  </si>
  <si>
    <t>MUL000289</t>
  </si>
  <si>
    <t>W10526469 - CANTONEIRA TRASEIRA</t>
  </si>
  <si>
    <t>WH10289A</t>
  </si>
  <si>
    <t xml:space="preserve">MUL000289-W10526469 - CANTONEIRA TRASEIRA                                                                               </t>
  </si>
  <si>
    <t>MUL000306</t>
  </si>
  <si>
    <t>W10657542 - CJ. FRENTE 20</t>
  </si>
  <si>
    <t>WH10306A</t>
  </si>
  <si>
    <t xml:space="preserve">MUL000306-W10657542 - CJ. FRENTE 20                                                                                     </t>
  </si>
  <si>
    <t>MUL000318</t>
  </si>
  <si>
    <t>W10665146 - CJ FRENTE ACABADA</t>
  </si>
  <si>
    <t>WH10318A</t>
  </si>
  <si>
    <t xml:space="preserve">MUL000318-W10665146 - CJ FRENTE ACABADA                                                                                 </t>
  </si>
  <si>
    <t>MUL000324</t>
  </si>
  <si>
    <t>W10686078 - DEFLETOR 20 ACABADO</t>
  </si>
  <si>
    <t xml:space="preserve">MUL000324-W10686078 - DEFLETOR 20 ACABADO                                                                               </t>
  </si>
  <si>
    <t>MUL000327</t>
  </si>
  <si>
    <t>W10805942 - CONJUNTO GUIA DOBRADIÇA - ZINCADO</t>
  </si>
  <si>
    <t xml:space="preserve">MUL000327-W10805942 - CONJUNTO GUIA DOBRADICA - ZINCADO                                                                 </t>
  </si>
  <si>
    <t>MUL000328</t>
  </si>
  <si>
    <t xml:space="preserve">W10842555 - PROTEÇAO CORDÃO BIO </t>
  </si>
  <si>
    <t xml:space="preserve">MUL000328-W10842555 - PROTECAO CORDAO BIO                                                                               </t>
  </si>
  <si>
    <t>MUL000329</t>
  </si>
  <si>
    <t>W10341853 - FRONTAL DIREITO FS</t>
  </si>
  <si>
    <t>WH10329A</t>
  </si>
  <si>
    <t xml:space="preserve">MUL000329-W10341853 - FRONTAL DIREITO FS                                                                                </t>
  </si>
  <si>
    <t>MUL000330</t>
  </si>
  <si>
    <t>W10341854 - FRONTAL ESQUERDO FS</t>
  </si>
  <si>
    <t>WH10330A</t>
  </si>
  <si>
    <t xml:space="preserve">MUL000330-W10341854 - FRONTAL ESQUERDO FS                                                                               </t>
  </si>
  <si>
    <t>MUL000331</t>
  </si>
  <si>
    <t>W10341856 - FRONTAL DIREITO SI</t>
  </si>
  <si>
    <t>WH10331A</t>
  </si>
  <si>
    <t xml:space="preserve">MUL000331-W10341856 - FRONTAL DIREITO SI                                                                                </t>
  </si>
  <si>
    <t>MUL000332</t>
  </si>
  <si>
    <t>W10341857 - FRONTAL ESQUERDO SI</t>
  </si>
  <si>
    <t>WH10332A</t>
  </si>
  <si>
    <t xml:space="preserve">MUL000332-W10341857 - FRONTAL ESQUERDO SI                                                                               </t>
  </si>
  <si>
    <t>MUL000335</t>
  </si>
  <si>
    <t>326039356 - SUPORTE USINA - EXPORTAÇÃO</t>
  </si>
  <si>
    <t>WH10335A</t>
  </si>
  <si>
    <t xml:space="preserve">MUL000335-326039356 - SUPORTE USINA - EXPORTACAO                                                                        </t>
  </si>
  <si>
    <t>MUL000338</t>
  </si>
  <si>
    <t>W10911660 - PILAR TRASEIRO SI</t>
  </si>
  <si>
    <t xml:space="preserve">MUL000338-W10911660 - PILAR TRASEIRO SI                                                                                 </t>
  </si>
  <si>
    <t>MUL000339</t>
  </si>
  <si>
    <t>W11211000 - CJ TRASEIRO BASICO PONTEADO</t>
  </si>
  <si>
    <t>WH10339A</t>
  </si>
  <si>
    <t xml:space="preserve">MUL000339-W11211000 - CJ TRASEIRO BASICO PONTEADO                                                                       </t>
  </si>
  <si>
    <t>MUL000340</t>
  </si>
  <si>
    <t>W11120909 - TRAVESSA FRONTAL INT. 30"</t>
  </si>
  <si>
    <t>WH10340A</t>
  </si>
  <si>
    <t xml:space="preserve">MUL000340-W11120909 - TRAVESSA FRONTAL INT. 30POL                                                                       </t>
  </si>
  <si>
    <t>MUL000342</t>
  </si>
  <si>
    <t>W11356298 - CANTONEIRA INFERIOR</t>
  </si>
  <si>
    <t>WH10342A</t>
  </si>
  <si>
    <t xml:space="preserve">MUL000342-W11356298 - CANTONEIRA INFERIOR                                                                               </t>
  </si>
  <si>
    <t>MUL000343</t>
  </si>
  <si>
    <t>W11356516 - CANTONEIRA SUPERIOR</t>
  </si>
  <si>
    <t>WH10343A</t>
  </si>
  <si>
    <t xml:space="preserve">MUL000343-W11356516 - CANTONEIRA SUPERIOR                                                                               </t>
  </si>
  <si>
    <t>MUL000344</t>
  </si>
  <si>
    <t>W11049173 - FRAME INOX GLASS SWITCH LAMP</t>
  </si>
  <si>
    <t>WH10344A</t>
  </si>
  <si>
    <t xml:space="preserve">MUL000344-W11049173 - FRAME INOX GLASS SWITCH LAMP                                                                      </t>
  </si>
  <si>
    <t>MUL000345</t>
  </si>
  <si>
    <t>W11444580 - TRASEIRO DO FORNO 20</t>
  </si>
  <si>
    <t>WH10345A</t>
  </si>
  <si>
    <t xml:space="preserve">MUL000345-W11444580 - TRASEIRO DO FORNO 20                                                                              </t>
  </si>
  <si>
    <t>MUL000346</t>
  </si>
  <si>
    <t>W10644168 - CHAO DO FORNO 20</t>
  </si>
  <si>
    <t>WH10346A</t>
  </si>
  <si>
    <t xml:space="preserve">MUL000346-W10644168 - CHAO DO FORNO 20                                                                                  </t>
  </si>
  <si>
    <t>MUL000348</t>
  </si>
  <si>
    <t>326068575 - PROTEÇÃO TRASEIRA VINGADOR</t>
  </si>
  <si>
    <t>WH10348A</t>
  </si>
  <si>
    <t xml:space="preserve">MUL000348-326068575 - PROTECAO TRASEIRA VINGADOR                                                                        </t>
  </si>
  <si>
    <t>MUL000349</t>
  </si>
  <si>
    <t>W11340444 - TRAVESSA QUEIMADOR HORIZONTAL VIDRO</t>
  </si>
  <si>
    <t>WH10349A</t>
  </si>
  <si>
    <t xml:space="preserve">MUL000349-W11340444 - TRAVESSA QUEIMADOR HORIZONTAL VIDRO                                                               </t>
  </si>
  <si>
    <t>MUL000350</t>
  </si>
  <si>
    <t>W11340409 - TRAVESSA QUEIMADOR HORIZONTAL ACO</t>
  </si>
  <si>
    <t>WH10350A</t>
  </si>
  <si>
    <t xml:space="preserve">MUL000350-W11340409 - TRAVESSA QUEIMADOR HORIZONTAL ACO                                                                 </t>
  </si>
  <si>
    <t>MUL000351</t>
  </si>
  <si>
    <t>326038076 - PRESILHA ACABAMENTO 2 - ESMALTAÇÃO VITREA</t>
  </si>
  <si>
    <t>WH10351A</t>
  </si>
  <si>
    <t xml:space="preserve">MUL000351-326038076 - PRESILHA ACABAMENTO 2 - ESMALTACAO VITREA                                                         </t>
  </si>
  <si>
    <t>MUL000352</t>
  </si>
  <si>
    <t>W11402971 - CJ FRONTAL 20 ACABADO</t>
  </si>
  <si>
    <t xml:space="preserve">MUL000352-W11402971 - CJ FRONTAL 20 ACABADO                                                                             </t>
  </si>
  <si>
    <t>MUL000353</t>
  </si>
  <si>
    <t>W11449816 - TRAVESSA PE TRASEIRO</t>
  </si>
  <si>
    <t>WH10353A</t>
  </si>
  <si>
    <t xml:space="preserve">MUL000353-W11449816 - TRAVESSA PE TRASEIRO                                                                              </t>
  </si>
  <si>
    <t>MUL000354</t>
  </si>
  <si>
    <t>W11449812 - TRAVESSA PE FRONTAL</t>
  </si>
  <si>
    <t>WH10354A</t>
  </si>
  <si>
    <t xml:space="preserve">MUL000354-W11449812 - TRAVESSA PE FRONTAL                                                                               </t>
  </si>
  <si>
    <t>MUL000355</t>
  </si>
  <si>
    <t>W11404484 - TRASEIRO FORNO BASICO - SOLDADO</t>
  </si>
  <si>
    <t xml:space="preserve">MUL000355-W11404484 - TRASEIRO FORNO BASICO - SOLDADO                                                                   </t>
  </si>
  <si>
    <t>MUL000356</t>
  </si>
  <si>
    <t>W11396905 - TRASEIRO FORNO BASICO GRILL - SOLDADO</t>
  </si>
  <si>
    <t xml:space="preserve">MUL000356-W11396905 - TRASEIRO FORNO BASICO GRILL - SOLDADO                                                             </t>
  </si>
  <si>
    <t>PRM000001</t>
  </si>
  <si>
    <t>16.15.029.317.002 - SCR SHELL PLATE</t>
  </si>
  <si>
    <t xml:space="preserve">PRM000001-16.15.029.317.002 - SCR SHELL PLATE                                                                           </t>
  </si>
  <si>
    <t>PRM000002</t>
  </si>
  <si>
    <t>16.15.029.317.000 - DOC SHELL PLATE</t>
  </si>
  <si>
    <t xml:space="preserve">PRM000002-16.15.029.317.000 - DOC SHELL PLATE                                                                           </t>
  </si>
  <si>
    <t>PRM000003</t>
  </si>
  <si>
    <t>16.15.029.317.001 - DPF SHELL PLATE</t>
  </si>
  <si>
    <t xml:space="preserve">PRM000003-16.15.029.317.001 - DPF SHELL PLATE                                                                           </t>
  </si>
  <si>
    <t>PRM000004</t>
  </si>
  <si>
    <t>11.47.008.754.000B - FLANGE DE ENTRADA - 17441-BZ410</t>
  </si>
  <si>
    <t xml:space="preserve">PRM000004-11.47.008.754.000B - FLANGE DE ENTRADA - 17441-BZ410                                                          </t>
  </si>
  <si>
    <t>PRM000005</t>
  </si>
  <si>
    <t>11.47.008.754.001B - CONJUNTO DE FLANGE DE SAÍDA + PORCA M10X1,25 - 17442-BZ460</t>
  </si>
  <si>
    <t xml:space="preserve">PRM000005-11.47.008.754.001B - CONJUNTO DE FLANGE DE SAIDA + PORCA M10X1,25 - 17442-BZ460                               </t>
  </si>
  <si>
    <t>PRM000006</t>
  </si>
  <si>
    <t>11.47.008.754.002B - FLANGE DE SAÍDA - 17443-BZ200</t>
  </si>
  <si>
    <t>PU10006A</t>
  </si>
  <si>
    <t xml:space="preserve">PRM000006-11.47.008.754.002B - FLANGE DE SAIDA - 17443-BZ200                                                            </t>
  </si>
  <si>
    <t>PRM000007</t>
  </si>
  <si>
    <t>11.47.008.754.003B - FLANGE DE ENTRADA - 17442-BZ470</t>
  </si>
  <si>
    <t xml:space="preserve">PRM000007-11.47.008.754.003B - FLANGE DE ENTRADA - 17442-BZ470                                                          </t>
  </si>
  <si>
    <t>PRM000008</t>
  </si>
  <si>
    <t>11.47.008.851.000C - DEFLETOR N.1 - 17551-D34SK</t>
  </si>
  <si>
    <t xml:space="preserve">PRM000008-11.47.008.851.000C - DEFLETOR N.1 - 17551-D34SK                                                               </t>
  </si>
  <si>
    <t>PRM000009</t>
  </si>
  <si>
    <t>11.47.008.851.001B - DEFLETOR N.2 - 17552-D34SK</t>
  </si>
  <si>
    <t xml:space="preserve">PRM000009-11.47.008.851.001B - DEFLETOR N.2 - 17552-D34SK                                                               </t>
  </si>
  <si>
    <t>PRM000010</t>
  </si>
  <si>
    <t>11.47.008.851.002B - DEFLETOR N.3 - 17553-D34SK</t>
  </si>
  <si>
    <t xml:space="preserve">PRM000010-11.47.008.851.002B - DEFLETOR N.3 - 17553-D34SK                                                               </t>
  </si>
  <si>
    <t>PRM000011</t>
  </si>
  <si>
    <t>11.47.008.851.003B - DEFLETOR N.1 - 17551-D38SK</t>
  </si>
  <si>
    <t xml:space="preserve">PRM000011-11.47.008.851.003B - DEFLETOR N.1 - 17551-D38SK                                                               </t>
  </si>
  <si>
    <t>PRM000012</t>
  </si>
  <si>
    <t>11.47.008.851.004B - DEFLETOR N.2 - 17552-D38SK</t>
  </si>
  <si>
    <t xml:space="preserve">PRM000012-11.47.008.851.004B - DEFLETOR N.2 - 17552-D38SK                                                               </t>
  </si>
  <si>
    <t>PRM000013</t>
  </si>
  <si>
    <t>11.47.008.851.005B - DEFLETOR N.3 - 17553-D38SK</t>
  </si>
  <si>
    <t xml:space="preserve">PRM000013-11.47.008.851.005B - DEFLETOR N.3 - 17553-D38SK                                                               </t>
  </si>
  <si>
    <t>PRM000014</t>
  </si>
  <si>
    <t>11.47.008.851.006B - DEFLETOR N.4 - 17554-D38SK</t>
  </si>
  <si>
    <t xml:space="preserve">PRM000014-11.47.008.851.006B - DEFLETOR N.4 - 17554-D38SK                                                               </t>
  </si>
  <si>
    <t>PRM000015</t>
  </si>
  <si>
    <t>11.47.013.851.000B - HEAT SHIELD - SG551-C0020</t>
  </si>
  <si>
    <t xml:space="preserve">PRM000015-11.47.013.851.000B - HEAT SHIELD - SG551-C0020                                                                </t>
  </si>
  <si>
    <t>PRM000016</t>
  </si>
  <si>
    <t>16.89.033.507.049A - SEPARADOR CUMMINS</t>
  </si>
  <si>
    <t>PU10016A</t>
  </si>
  <si>
    <t xml:space="preserve">PRM000016-16.89.033.507.049A - SEPARADOR CUMMINS                                                                        </t>
  </si>
  <si>
    <t>PRM000017</t>
  </si>
  <si>
    <t>16.89.033.507.069A - SEPARADOR - A044W062 - CUMMINS</t>
  </si>
  <si>
    <t xml:space="preserve">PRM000017-16.89.033.507.069A - SEPARADOR - A044W062 - CUMMINS                                                           </t>
  </si>
  <si>
    <t>PRM000018</t>
  </si>
  <si>
    <t>16.89.033.507.027A - CONJUNTO MISTURADOR - Q67688 - CUMMINS</t>
  </si>
  <si>
    <t xml:space="preserve">PRM000018-16.89.033.507.027A - CONJUNTO MISTURADOR - Q67688 - CUMMINS                                                   </t>
  </si>
  <si>
    <t>SCMU00001</t>
  </si>
  <si>
    <t>SUCATA WHIRLPOOL AÇO CARBONO</t>
  </si>
  <si>
    <t>SCMU000001</t>
  </si>
  <si>
    <t xml:space="preserve">SCMU00001-SUCATA WHIRLPOOL ACO CARBONO                                                                                  </t>
  </si>
  <si>
    <t>400</t>
  </si>
  <si>
    <t>SUCATAS</t>
  </si>
  <si>
    <t>990</t>
  </si>
  <si>
    <t>SUCATA</t>
  </si>
  <si>
    <t>(S)ucata</t>
  </si>
  <si>
    <t>S</t>
  </si>
  <si>
    <t>SCMU00002</t>
  </si>
  <si>
    <t>SUCATA WHIRLPOOL ZINCADO</t>
  </si>
  <si>
    <t>SCMU000002</t>
  </si>
  <si>
    <t xml:space="preserve">SCMU00002-SUCATA WHIRLPOOL ZINCADO                                                                                      </t>
  </si>
  <si>
    <t>SCPM00004</t>
  </si>
  <si>
    <t>SUCATA RECICLÁVEL PAPEL/PAPELÃO/PLÁSTICO</t>
  </si>
  <si>
    <t>SCPM000004</t>
  </si>
  <si>
    <t xml:space="preserve">SCPM00004-SUCATA RECICLAVEL PAPEL/PAPELAO/PLASTICO                                                                      </t>
  </si>
  <si>
    <t>SCPM00005</t>
  </si>
  <si>
    <t>SUCATA PRO-METAL DIVERSOS</t>
  </si>
  <si>
    <t>SCPM000005</t>
  </si>
  <si>
    <t xml:space="preserve">SCPM00005-SUCATA PRO-METAL DIVERSOS                                                                                     </t>
  </si>
  <si>
    <t>SCPM00010</t>
  </si>
  <si>
    <t>SUCATA COBRE</t>
  </si>
  <si>
    <t>SCPM000010</t>
  </si>
  <si>
    <t xml:space="preserve">SCPM00010-SUCATA COBRE                                                                                                  </t>
  </si>
  <si>
    <t>SCPM00013</t>
  </si>
  <si>
    <t>SUCATA DE INOX 409</t>
  </si>
  <si>
    <t>SCPM000013</t>
  </si>
  <si>
    <t xml:space="preserve">SCPM00013-SUCATA DE INOX 409                                                                                            </t>
  </si>
  <si>
    <t>SCPM00014</t>
  </si>
  <si>
    <t>SUCATA DE ALUMÍNIO</t>
  </si>
  <si>
    <t>SCPM000014</t>
  </si>
  <si>
    <t xml:space="preserve">SCPM00014-SUCATA DE ALUMINIO                                                                                            </t>
  </si>
  <si>
    <t>SCPM00015</t>
  </si>
  <si>
    <t>SUCATA DE INOX 304</t>
  </si>
  <si>
    <t>SCPM000015</t>
  </si>
  <si>
    <t xml:space="preserve">SCPM00015-SUCATA DE INOX 304                                                                                            </t>
  </si>
  <si>
    <t>SCPM00016</t>
  </si>
  <si>
    <t>SUCATA AÇO CARBONO ESTAMPARIA</t>
  </si>
  <si>
    <t>SCPM000016</t>
  </si>
  <si>
    <t xml:space="preserve">SCPM00016-SUCATA ACO CARBONO ESTAMPARIA                                                                                 </t>
  </si>
  <si>
    <t>SCPM00017</t>
  </si>
  <si>
    <t>SUCATA AÇO ZINCADO</t>
  </si>
  <si>
    <t>SCPM000017</t>
  </si>
  <si>
    <t xml:space="preserve">SCPM00017-SUCATA ACO ZINCADO                                                                                            </t>
  </si>
  <si>
    <t>SCPM00021</t>
  </si>
  <si>
    <t>SUCATA DE MADEIRA DIVERSOS</t>
  </si>
  <si>
    <t>SCPM000021</t>
  </si>
  <si>
    <t xml:space="preserve">SCPM00021-SUCATA DE MADEIRA DIVERSOS                                                                                    </t>
  </si>
  <si>
    <t>SCPM00022</t>
  </si>
  <si>
    <t>SUCATA GRAÚDA MISTA</t>
  </si>
  <si>
    <t>SCPM000022</t>
  </si>
  <si>
    <t xml:space="preserve">SCPM00022-SUCATA GRAUDA MISTA                                                                                           </t>
  </si>
  <si>
    <t>SCPM00023</t>
  </si>
  <si>
    <t>SUCATA BRONZE E LATÃO</t>
  </si>
  <si>
    <t>SCPM000023</t>
  </si>
  <si>
    <t xml:space="preserve">SCPM00023-SUCATA BRONZE E LATAO                                                                                         </t>
  </si>
  <si>
    <t>SCPM00026</t>
  </si>
  <si>
    <t>SUCATA DE TAMBOR DE METAL</t>
  </si>
  <si>
    <t>SCPM000026</t>
  </si>
  <si>
    <t xml:space="preserve">SCPM00026-SUCATA DE TAMBOR DE METAL                                                                                     </t>
  </si>
  <si>
    <t>SCPM00029</t>
  </si>
  <si>
    <t>ELETRÔNICOS E FIOS (DESCARTE)</t>
  </si>
  <si>
    <t>SCPM000029</t>
  </si>
  <si>
    <t xml:space="preserve">SCPM00029-ELETRONICOS E FIOS (DESCARTE)                                                                                 </t>
  </si>
  <si>
    <t>SCPM00031</t>
  </si>
  <si>
    <t>MANTA CONTAMINADA COM ÓLEO (DESCARTE)</t>
  </si>
  <si>
    <t>SCPM000031</t>
  </si>
  <si>
    <t xml:space="preserve">SCPM00031-MANTA CONTAMINADA COM OLEO (DESCARTE)                                                                         </t>
  </si>
  <si>
    <t>SCTN00004</t>
  </si>
  <si>
    <t>SUCATA INOX 441</t>
  </si>
  <si>
    <t>SCTN000004</t>
  </si>
  <si>
    <t xml:space="preserve">SCTN00004-SUCATA INOX 441                                                                                               </t>
  </si>
  <si>
    <t>SCTN00005</t>
  </si>
  <si>
    <t>SUCATA INOX P201F</t>
  </si>
  <si>
    <t>SCTN000005</t>
  </si>
  <si>
    <t xml:space="preserve">SCTN00005-SUCATA INOX P201F                                                                                             </t>
  </si>
  <si>
    <t>SHF000001</t>
  </si>
  <si>
    <t>096368110-0000 - 000 00 - EMBREAGEM P/ CARRO SEMIACABADA 100 STAMPED LUK L-04119-1107-00-01+02+100</t>
  </si>
  <si>
    <t>SC10001A</t>
  </si>
  <si>
    <t xml:space="preserve">SHF000001-096368110-0000 - 000 00 - EMBREAGEM P/ CARRO SEMIACABADA 100 STAMPED LUK L-04119-1107-00-01+02+100            </t>
  </si>
  <si>
    <t>732</t>
  </si>
  <si>
    <t>SERVIÇOS - SCHAEFFLER</t>
  </si>
  <si>
    <t>SHF000002</t>
  </si>
  <si>
    <t>096368136-0000 - 000 AA - EMBREAGEM P/ CARRO SEMIACABADA 100 STAMPED LUK L-04119-0X13-02-02+01+100</t>
  </si>
  <si>
    <t>SC10002A</t>
  </si>
  <si>
    <t xml:space="preserve">SHF000002-096368136-0000 - 000 AA - EMBREAGEM P/ CARRO SEMIACABADA 100 STAMPED LUK L-04119-0X13-02-02+01+100            </t>
  </si>
  <si>
    <t>SHF000003</t>
  </si>
  <si>
    <t>096368128-0000 - 000 AC - EMBREAGEM P/ CARRO SEMIACABADA 100 STAMPED LUK L-04119-1044-00-02+01+100</t>
  </si>
  <si>
    <t>SC10003A</t>
  </si>
  <si>
    <t xml:space="preserve">SHF000003-096368128-0000 - 000 AC - EMBREAGEM P/ CARRO SEMIACABADA 100 STAMPED LUK L-04119-1044-00-02+01+100            </t>
  </si>
  <si>
    <t>SHF000004</t>
  </si>
  <si>
    <t>096805099-0000 - TAMPA LUK L-01110-0726-00</t>
  </si>
  <si>
    <t>SC10004A</t>
  </si>
  <si>
    <t xml:space="preserve">SHF000004-096805099-0000 - TAMPA LUK L-01110-0726-00                                                                    </t>
  </si>
  <si>
    <t>SHF000005</t>
  </si>
  <si>
    <t>096805790-0000 - 000 AB - TAMPA LUK L-01110-0X15-06</t>
  </si>
  <si>
    <t>SC10005A</t>
  </si>
  <si>
    <t xml:space="preserve">SHF000005-096805790-0000 - 000 AB - TAMPA LUK L-01110-0X15-06                                                           </t>
  </si>
  <si>
    <t>TNC000001</t>
  </si>
  <si>
    <t>82090887 - SUPORTE</t>
  </si>
  <si>
    <t xml:space="preserve">TNC000001-82090887 - SUPORTE                                                                                            </t>
  </si>
  <si>
    <t>TNC000002</t>
  </si>
  <si>
    <t>82090888 - SUPORTE</t>
  </si>
  <si>
    <t>TN10002A</t>
  </si>
  <si>
    <t xml:space="preserve">TNC000002-82090888 - SUPORTE                                                                                            </t>
  </si>
  <si>
    <t>TNC000003</t>
  </si>
  <si>
    <t>82090889 - SUPORTE</t>
  </si>
  <si>
    <t xml:space="preserve">TNC000003-82090889 - SUPORTE                                                                                            </t>
  </si>
  <si>
    <t>TNC000004</t>
  </si>
  <si>
    <t>82090890 - SUPORTE</t>
  </si>
  <si>
    <t>TN10004A</t>
  </si>
  <si>
    <t xml:space="preserve">TNC000004-82090890 - SUPORTE                                                                                            </t>
  </si>
  <si>
    <t>TNC000005</t>
  </si>
  <si>
    <t>82090891 - SUPORTE</t>
  </si>
  <si>
    <t>TN10005A</t>
  </si>
  <si>
    <t xml:space="preserve">TNC000005-82090891 - SUPORTE                                                                                            </t>
  </si>
  <si>
    <t>TNC000006</t>
  </si>
  <si>
    <t>82090892 - SUPORTE</t>
  </si>
  <si>
    <t xml:space="preserve">TNC000006-82090892 - SUPORTE                                                                                            </t>
  </si>
  <si>
    <t>TNC000007</t>
  </si>
  <si>
    <t>82090893 - SUPORTE</t>
  </si>
  <si>
    <t xml:space="preserve">TNC000007-82090893 - SUPORTE                                                                                            </t>
  </si>
  <si>
    <t>TNC000008</t>
  </si>
  <si>
    <t>82090894 - SUPORTE FRONTAL ESQUERDO</t>
  </si>
  <si>
    <t xml:space="preserve">TNC000008-82090894 - SUPORTE FRONTAL ESQUERDO                                                                           </t>
  </si>
  <si>
    <t>TNC000009</t>
  </si>
  <si>
    <t>82090895 - SUPORTE</t>
  </si>
  <si>
    <t xml:space="preserve">TNC000009-82090895 - SUPORTE                                                                                            </t>
  </si>
  <si>
    <t>TNC000010</t>
  </si>
  <si>
    <t>82090896 - SUPORTE</t>
  </si>
  <si>
    <t>TN10010A</t>
  </si>
  <si>
    <t xml:space="preserve">TNC000010-82090896 - SUPORTE                                                                                            </t>
  </si>
  <si>
    <t>TNC000011</t>
  </si>
  <si>
    <t>82090897 - SUPORTE</t>
  </si>
  <si>
    <t xml:space="preserve">TNC000011-82090897 - SUPORTE                                                                                            </t>
  </si>
  <si>
    <t>TNC000012</t>
  </si>
  <si>
    <t>82090898 - SUPORTE</t>
  </si>
  <si>
    <t xml:space="preserve">TNC000012-82090898 - SUPORTE                                                                                            </t>
  </si>
  <si>
    <t>TNC000013</t>
  </si>
  <si>
    <t>82090899 - SUPORTE</t>
  </si>
  <si>
    <t xml:space="preserve">TNC000013-82090899 - SUPORTE                                                                                            </t>
  </si>
  <si>
    <t>TNC000016</t>
  </si>
  <si>
    <t>82090705 - CORPO</t>
  </si>
  <si>
    <t>TN10016A</t>
  </si>
  <si>
    <t xml:space="preserve">TNC000016-82090705 - CORPO                                                                                              </t>
  </si>
  <si>
    <t>TNC000017</t>
  </si>
  <si>
    <t>82090706 - CORPO INTERNO INFERIOR</t>
  </si>
  <si>
    <t>TN10017A</t>
  </si>
  <si>
    <t xml:space="preserve">TNC000017-82090706 - CORPO INTERNO INFERIOR                                                                             </t>
  </si>
  <si>
    <t>TNC000018</t>
  </si>
  <si>
    <t>82090733 - PROTETOR DE CALOR</t>
  </si>
  <si>
    <t xml:space="preserve">TNC000018-82090733 - PROTETOR DE CALOR                                                                                  </t>
  </si>
  <si>
    <t>TNC000019</t>
  </si>
  <si>
    <t>82090920 - SUPORTE</t>
  </si>
  <si>
    <t xml:space="preserve">TNC000019-82090920 - SUPORTE                                                                                            </t>
  </si>
  <si>
    <t>TNC000020</t>
  </si>
  <si>
    <t>82090921 - SUPORTE</t>
  </si>
  <si>
    <t>TN10020A</t>
  </si>
  <si>
    <t xml:space="preserve">TNC000020-82090921 - SUPORTE                                                                                            </t>
  </si>
  <si>
    <t>TNC000021</t>
  </si>
  <si>
    <t>82090543 - SUB CONJUNTO CAPA</t>
  </si>
  <si>
    <t xml:space="preserve">TNC000021-82090543 - SUB CONJUNTO CAPA                                                                                  </t>
  </si>
  <si>
    <t>TNC000023</t>
  </si>
  <si>
    <t>82090722 - CAPA EXTERNA</t>
  </si>
  <si>
    <t xml:space="preserve">TNC000023-82090722 - CAPA EXTERNA                                                                                       </t>
  </si>
  <si>
    <t>TNC000024</t>
  </si>
  <si>
    <t>82090914 - SUPORTE</t>
  </si>
  <si>
    <t xml:space="preserve">TNC000024-82090914 - SUPORTE                                                                                            </t>
  </si>
  <si>
    <t>TNC000025</t>
  </si>
  <si>
    <t>82090632 - TAMPA SAÍDA</t>
  </si>
  <si>
    <t xml:space="preserve">TNC000025-82090632 - TAMPA SAIDA                                                                                        </t>
  </si>
  <si>
    <t>TNC000027</t>
  </si>
  <si>
    <t>82090712 - CORPO CONVERSOR</t>
  </si>
  <si>
    <t xml:space="preserve">TNC000027-82090712 - CORPO CONVERSOR                                                                                    </t>
  </si>
  <si>
    <t>TNC000028</t>
  </si>
  <si>
    <t>82090714 - CORPO CONVERSOR</t>
  </si>
  <si>
    <t>TN10028A</t>
  </si>
  <si>
    <t xml:space="preserve">TNC000028-82090714 - CORPO CONVERSOR                                                                                    </t>
  </si>
  <si>
    <t>TNC000029</t>
  </si>
  <si>
    <t>82090911 - SUPORTE</t>
  </si>
  <si>
    <t xml:space="preserve">TNC000029-82090911 - SUPORTE                                                                                            </t>
  </si>
  <si>
    <t>TNC000030</t>
  </si>
  <si>
    <t>82090912 - SUPORTE</t>
  </si>
  <si>
    <t xml:space="preserve">TNC000030-82090912 - SUPORTE                                                                                            </t>
  </si>
  <si>
    <t>TNC000033</t>
  </si>
  <si>
    <t>82090756 - CONE</t>
  </si>
  <si>
    <t>TN10033A</t>
  </si>
  <si>
    <t xml:space="preserve">TNC000033-82090756 - CONE                                                                                               </t>
  </si>
  <si>
    <t>TNC000034</t>
  </si>
  <si>
    <t>82090759 - CONE</t>
  </si>
  <si>
    <t xml:space="preserve">TNC000034-82090759 - CONE                                                                                               </t>
  </si>
  <si>
    <t>TNC000035</t>
  </si>
  <si>
    <t>82090758 - CONE</t>
  </si>
  <si>
    <t xml:space="preserve">TNC000035-82090758 - CONE                                                                                               </t>
  </si>
  <si>
    <t>TNC000036</t>
  </si>
  <si>
    <t>82090905 - SUPORTE</t>
  </si>
  <si>
    <t xml:space="preserve">TNC000036-82090905 - SUPORTE                                                                                            </t>
  </si>
  <si>
    <t>TNC000037</t>
  </si>
  <si>
    <t>82090542 - CONJUNTO CONCHA MERCEDES AXOR</t>
  </si>
  <si>
    <t>TN10037A</t>
  </si>
  <si>
    <t xml:space="preserve">TNC000037-82090542 - CONJUNTO CONCHA MERCEDES AXOR                                                                      </t>
  </si>
  <si>
    <t>TNC000038</t>
  </si>
  <si>
    <t>82090708 - CORPO</t>
  </si>
  <si>
    <t>TN10038A</t>
  </si>
  <si>
    <t xml:space="preserve">TNC000038-82090708 - CORPO                                                                                              </t>
  </si>
  <si>
    <t>TNC000039</t>
  </si>
  <si>
    <t>82090909 - SUPORTE</t>
  </si>
  <si>
    <t>TN10039A</t>
  </si>
  <si>
    <t xml:space="preserve">TNC000039-82090909 - SUPORTE                                                                                            </t>
  </si>
  <si>
    <t>TNC000040</t>
  </si>
  <si>
    <t>82090917 - SUPORTE</t>
  </si>
  <si>
    <t xml:space="preserve">TNC000040-82090917 - SUPORTE                                                                                            </t>
  </si>
  <si>
    <t>TNC000041</t>
  </si>
  <si>
    <t>82090922 - SUPORTE REFORÇO</t>
  </si>
  <si>
    <t>TN10041A</t>
  </si>
  <si>
    <t xml:space="preserve">TNC000041-82090922 - SUPORTE REFORCO                                                                                    </t>
  </si>
  <si>
    <t>TNC000042</t>
  </si>
  <si>
    <t>82091091 - PONTEIRA</t>
  </si>
  <si>
    <t>TN10042A</t>
  </si>
  <si>
    <t xml:space="preserve">TNC000042-82091091 - PONTEIRA                                                                                           </t>
  </si>
  <si>
    <t>TNC000043</t>
  </si>
  <si>
    <t>82092100 - CONE DE SAÍDA</t>
  </si>
  <si>
    <t xml:space="preserve">TNC000043-82092100 - CONE DE SAIDA                                                                                      </t>
  </si>
  <si>
    <t>TNC000044</t>
  </si>
  <si>
    <t>82092118 - SUPORTE INTERNO</t>
  </si>
  <si>
    <t xml:space="preserve">TNC000044-82092118 - SUPORTE INTERNO                                                                                    </t>
  </si>
  <si>
    <t>TNC000045</t>
  </si>
  <si>
    <t>82092005 - CONJUNTO CAPA</t>
  </si>
  <si>
    <t>TN10045A</t>
  </si>
  <si>
    <t xml:space="preserve">TNC000045-82092005 - CONJUNTO CAPA                                                                                      </t>
  </si>
  <si>
    <t>TNC000050</t>
  </si>
  <si>
    <t>82092119 - SUPORTE DO MOTOR</t>
  </si>
  <si>
    <t xml:space="preserve">TNC000050-82092119 - SUPORTE DO MOTOR                                                                                   </t>
  </si>
  <si>
    <t>TNC000051</t>
  </si>
  <si>
    <t>82092060 - TAMPA DE SAIDA</t>
  </si>
  <si>
    <t xml:space="preserve">TNC000051-82092060 - TAMPA DE SAIDA                                                                                     </t>
  </si>
  <si>
    <t>TNC000052</t>
  </si>
  <si>
    <t xml:space="preserve">82092101 - CONE DE ENTRADA </t>
  </si>
  <si>
    <t xml:space="preserve">TNC000052-82092101 - CONE DE ENTRADA                                                                                    </t>
  </si>
  <si>
    <t>TNC000054</t>
  </si>
  <si>
    <t>82142647 - BRACKET FRONT CENTER</t>
  </si>
  <si>
    <t xml:space="preserve">TNC000054-82142647 - BRACKET FRONT CENTER                                                                               </t>
  </si>
  <si>
    <t>TNC000057</t>
  </si>
  <si>
    <t>82168343 - TAMPA ENTRADA</t>
  </si>
  <si>
    <t>TN10057A</t>
  </si>
  <si>
    <t xml:space="preserve">TNC000057-82168343 - TAMPA ENTRADA                                                                                      </t>
  </si>
  <si>
    <t>TNC000058</t>
  </si>
  <si>
    <t>82168347 - TAMPA SAÍDA</t>
  </si>
  <si>
    <t>TN10058A</t>
  </si>
  <si>
    <t xml:space="preserve">TNC000058-82168347 - TAMPA SAIDA                                                                                        </t>
  </si>
  <si>
    <t>TNC000059</t>
  </si>
  <si>
    <t>82168353 - CORPO</t>
  </si>
  <si>
    <t>TN10059A</t>
  </si>
  <si>
    <t xml:space="preserve">TNC000059-82168353 - CORPO                                                                                              </t>
  </si>
  <si>
    <t>TNC000060</t>
  </si>
  <si>
    <t>82168354 - DEFLETOR ENTRADA</t>
  </si>
  <si>
    <t>TN10060A</t>
  </si>
  <si>
    <t xml:space="preserve">TNC000060-82168354 - DEFLETOR ENTRADA                                                                                   </t>
  </si>
  <si>
    <t>TNC000061</t>
  </si>
  <si>
    <t>82168355 - DEFLETOR SAÍDA</t>
  </si>
  <si>
    <t>TN10061A</t>
  </si>
  <si>
    <t xml:space="preserve">TNC000061-82168355 - DEFLETOR SAIDA                                                                                     </t>
  </si>
  <si>
    <t>TNC000063</t>
  </si>
  <si>
    <t>82170689 - SUPORTE DIREITO</t>
  </si>
  <si>
    <t xml:space="preserve">TNC000063-82170689 - SUPORTE DIREITO                                                                                    </t>
  </si>
  <si>
    <t>TNC000064</t>
  </si>
  <si>
    <t>82170690 - SUPORTE ESQUERDO</t>
  </si>
  <si>
    <t xml:space="preserve">TNC000064-82170690 - SUPORTE ESQUERDO                                                                                   </t>
  </si>
  <si>
    <t>TNC000065</t>
  </si>
  <si>
    <t>82170705 - CORPO</t>
  </si>
  <si>
    <t xml:space="preserve">TNC000065-82170705 - CORPO                                                                                              </t>
  </si>
  <si>
    <t>TNC000066</t>
  </si>
  <si>
    <t>82170716 - CORPO</t>
  </si>
  <si>
    <t xml:space="preserve">TNC000066-82170716 - CORPO                                                                                              </t>
  </si>
  <si>
    <t>TNC000067</t>
  </si>
  <si>
    <t>82198419 - SUPORTE CINTA</t>
  </si>
  <si>
    <t xml:space="preserve">TNC000067-82198419 - SUPORTE CINTA                                                                                      </t>
  </si>
  <si>
    <t>TNC000068</t>
  </si>
  <si>
    <t>82225808 - SUPORTE</t>
  </si>
  <si>
    <t>TN10068A</t>
  </si>
  <si>
    <t xml:space="preserve">TNC000068-82225808 - SUPORTE                                                                                            </t>
  </si>
  <si>
    <t>TNC000069</t>
  </si>
  <si>
    <t>82272839 - DEFLETOR DE ENTRADA</t>
  </si>
  <si>
    <t>TN10069A</t>
  </si>
  <si>
    <t xml:space="preserve">TNC000069-82272839 - DEFLETOR DE ENTRADA                                                                                </t>
  </si>
  <si>
    <t>TNC000070</t>
  </si>
  <si>
    <t>82272865 - DEFLETOR DE SAIDA</t>
  </si>
  <si>
    <t xml:space="preserve">TNC000070-82272865 - DEFLETOR DE SAIDA                                                                                  </t>
  </si>
  <si>
    <t>TNC000071</t>
  </si>
  <si>
    <t>82275219 - TAMPA SAIDA</t>
  </si>
  <si>
    <t>TN10071A</t>
  </si>
  <si>
    <t xml:space="preserve">TNC000071-82275219 - TAMPA SAIDA                                                                                        </t>
  </si>
  <si>
    <t>TNC000072</t>
  </si>
  <si>
    <t>82281659 - CORPO</t>
  </si>
  <si>
    <t>TN10072A</t>
  </si>
  <si>
    <t xml:space="preserve">TNC000072-82281659 - CORPO                                                                                              </t>
  </si>
  <si>
    <t>TNC000076</t>
  </si>
  <si>
    <t xml:space="preserve">82015246 - TAMPA SILENCIOSO </t>
  </si>
  <si>
    <t xml:space="preserve">TNC000076-82015246 - TAMPA SILENCIOSO                                                                                   </t>
  </si>
  <si>
    <t>TNC000077</t>
  </si>
  <si>
    <t>82015248 - TAMPA SILENCIOSO</t>
  </si>
  <si>
    <t xml:space="preserve">TNC000077-82015248 - TAMPA SILENCIOSO                                                                                   </t>
  </si>
  <si>
    <t>TNC000079</t>
  </si>
  <si>
    <t xml:space="preserve">82113803 - TAMPA SILENCIOSO </t>
  </si>
  <si>
    <t>TN10079A</t>
  </si>
  <si>
    <t xml:space="preserve">TNC000079-82113803 - TAMPA SILENCIOSO                                                                                   </t>
  </si>
  <si>
    <t>TNC000081</t>
  </si>
  <si>
    <t>82041349 - SHELL U</t>
  </si>
  <si>
    <t xml:space="preserve">TNC000081-82041349 - SHELL U                                                                                            </t>
  </si>
  <si>
    <t>TNC000082</t>
  </si>
  <si>
    <t>82041350 - SHELL U</t>
  </si>
  <si>
    <t xml:space="preserve">TNC000082-82041350 - SHELL U                                                                                            </t>
  </si>
  <si>
    <t>TNC000083</t>
  </si>
  <si>
    <t>82092214 - CONCHA SUPERIOR - VENDA</t>
  </si>
  <si>
    <t xml:space="preserve">TNC000083-82092214 - CONCHA SUPERIOR - VENDA                                                                            </t>
  </si>
  <si>
    <t>TNC000084</t>
  </si>
  <si>
    <t>82092215 - CONCHA INFERIOR - VENDA</t>
  </si>
  <si>
    <t xml:space="preserve">TNC000084-82092215 - CONCHA INFERIOR - VENDA                                                                            </t>
  </si>
  <si>
    <t>TNC000085</t>
  </si>
  <si>
    <t>82092098 - CONE DE ENTRADA - VENDA</t>
  </si>
  <si>
    <t xml:space="preserve">TNC000085-82092098 - CONE DE ENTRADA - VENDA                                                                            </t>
  </si>
  <si>
    <t>TNC000087</t>
  </si>
  <si>
    <t>82552293 - SUPORTE ECU</t>
  </si>
  <si>
    <t>TN10087A</t>
  </si>
  <si>
    <t xml:space="preserve">TNC000087-82552293 - SUPORTE ECU                                                                                        </t>
  </si>
  <si>
    <t>TNC000088</t>
  </si>
  <si>
    <t>82594852 - SUPORTE ECU - ESPAÇADOR SOLDADO</t>
  </si>
  <si>
    <t xml:space="preserve">TNC000088-82594852 - SUPORTE ECU - ESPACADOR SOLDADO                                                                    </t>
  </si>
  <si>
    <t>TNC000089</t>
  </si>
  <si>
    <t>82711220 - CORPO INTERNO SUPERIOR</t>
  </si>
  <si>
    <t xml:space="preserve">TNC000089-82711220 - CORPO INTERNO SUPERIOR                                                                             </t>
  </si>
  <si>
    <t>TNC000090</t>
  </si>
  <si>
    <t>82711448 - CORPO INTERNO INFERIOR</t>
  </si>
  <si>
    <t>TN10090A</t>
  </si>
  <si>
    <t xml:space="preserve">TNC000090-82711448 - CORPO INTERNO INFERIOR                                                                             </t>
  </si>
  <si>
    <t>TNC000091</t>
  </si>
  <si>
    <t>82711483 - CORPO SILENCIO MERCEDES AXOR RECORTE</t>
  </si>
  <si>
    <t xml:space="preserve">TNC000091-82711483 - CORPO SILENCIO MERCEDES AXOR RECORTE                                                               </t>
  </si>
  <si>
    <t>VOL000002</t>
  </si>
  <si>
    <t>20494055 P03 - NUT PLATE S-BELT</t>
  </si>
  <si>
    <t xml:space="preserve">VOL000002-20494055 P03 - NUT PLATE S-BELT                                                                               </t>
  </si>
  <si>
    <t>VOL000003</t>
  </si>
  <si>
    <t>20495899 P03 - NUT PLATE STEERING COLUMN</t>
  </si>
  <si>
    <t xml:space="preserve">VOL000003-20495899 P03 - NUT PLATE STEERING COLUMN                                                                      </t>
  </si>
  <si>
    <t>VOL000004</t>
  </si>
  <si>
    <t>20496946 P05 - SIDE PLATE FRAM RAIL LOWER LEFT</t>
  </si>
  <si>
    <t xml:space="preserve">VOL000004-20496946 P05 - SIDE PLATE FRAM RAIL LOWER LEFT                                                                </t>
  </si>
  <si>
    <t>VOL000005</t>
  </si>
  <si>
    <t>20496952 P05 - SIDE PLATE FRAM RAIL LOWER RIGHT</t>
  </si>
  <si>
    <t xml:space="preserve">VOL000005-20496952 P05 - SIDE PLATE FRAM RAIL LOWER RIGHT                                                               </t>
  </si>
  <si>
    <t>VOL000008</t>
  </si>
  <si>
    <t>20799745 P02 - UNDERCARRIAGE UPPER</t>
  </si>
  <si>
    <t xml:space="preserve">VOL000008-20799745 P02 - UNDERCARRIAGE UPPER                                                                            </t>
  </si>
  <si>
    <t>VOL000009</t>
  </si>
  <si>
    <t>20800122 P02 - UNDERCARRIAGE UPPER</t>
  </si>
  <si>
    <t xml:space="preserve">VOL000009-20800122 P02 - UNDERCARRIAGE UPPER                                                                            </t>
  </si>
  <si>
    <t>VOL000011</t>
  </si>
  <si>
    <t>20491566 P03 - FOOT PLATE ASSY</t>
  </si>
  <si>
    <t xml:space="preserve">VOL000011-20491566 P03 - FOOT PLATE ASSY                                                                                </t>
  </si>
  <si>
    <t>VOL000012</t>
  </si>
  <si>
    <t>21400000 - BRACKET</t>
  </si>
  <si>
    <t xml:space="preserve">VOL000012-21400000 - BRACKET                                                                                            </t>
  </si>
  <si>
    <t>VOL000013</t>
  </si>
  <si>
    <t>20789328 - BRACKET ASSY GUARD PLATE</t>
  </si>
  <si>
    <t xml:space="preserve">VOL000013-20789328 - BRACKET ASSY GUARD PLATE                                                                           </t>
  </si>
  <si>
    <t>VOL000019</t>
  </si>
  <si>
    <t>21690447 - TWISTED 90 DEGREE</t>
  </si>
  <si>
    <t xml:space="preserve">VOL000019-21690447 - TWISTED 90 DEGREE                                                                                  </t>
  </si>
  <si>
    <t>VOL000021</t>
  </si>
  <si>
    <t>20835152 P01 - BRACKET</t>
  </si>
  <si>
    <t xml:space="preserve">VOL000021-20835152 P01 - BRACKET                                                                                        </t>
  </si>
  <si>
    <t>VOL000023</t>
  </si>
  <si>
    <t>20743332 P03 - BRACKET COOLING COIL</t>
  </si>
  <si>
    <t xml:space="preserve">VOL000023-20743332 P03 - BRACKET COOLING COIL                                                                           </t>
  </si>
  <si>
    <t>VOL000024</t>
  </si>
  <si>
    <t>8150348 P03 - SPACER</t>
  </si>
  <si>
    <t xml:space="preserve">VOL000024-8150348 P03 - SPACER                                                                                          </t>
  </si>
  <si>
    <t>VOL000025</t>
  </si>
  <si>
    <t>VO10025A</t>
  </si>
  <si>
    <t xml:space="preserve">VOL000025-8121107 - BRACKET                                                                                             </t>
  </si>
  <si>
    <t>VOL000029</t>
  </si>
  <si>
    <t>20892144 P01 - BRACKET PIPES FRONT</t>
  </si>
  <si>
    <t>VO10029A</t>
  </si>
  <si>
    <t xml:space="preserve">VOL000029-20892144 P01 - BRACKET PIPES FRONT                                                                            </t>
  </si>
  <si>
    <t>VOL000030</t>
  </si>
  <si>
    <t xml:space="preserve">VOL000030-21695198 - PLATE ASSY                                                                                         </t>
  </si>
  <si>
    <t>VOL000033</t>
  </si>
  <si>
    <t>20495886 P03 - MEMBER FRONT ROOF</t>
  </si>
  <si>
    <t xml:space="preserve">VOL000033-20495886 P03 - MEMBER FRONT ROOF                                                                              </t>
  </si>
  <si>
    <t>VOL000034</t>
  </si>
  <si>
    <t>8129087 P03- CLAMP REAR RENDER</t>
  </si>
  <si>
    <t xml:space="preserve">VOL000034-8129087 P03- CLAMP REAR RENDER                                                                                </t>
  </si>
  <si>
    <t>VOL000044</t>
  </si>
  <si>
    <t>22085953 - CLAMP REAR RENDER</t>
  </si>
  <si>
    <t xml:space="preserve">VOL000044-22085953 - CLAMP REAR RENDER                                                                                  </t>
  </si>
  <si>
    <t>VOL000045</t>
  </si>
  <si>
    <t>82835067 - BRACKET, WATER RESERVOIR</t>
  </si>
  <si>
    <t xml:space="preserve">VOL000045-82835067 - BRACKET, WATER RESERVOIR                                                                           </t>
  </si>
  <si>
    <t>VOL000046</t>
  </si>
  <si>
    <t>82280296 - CENTER PLATE</t>
  </si>
  <si>
    <t xml:space="preserve">VOL000046-82280296 - CENTER PLATE                                                                                       </t>
  </si>
  <si>
    <t>VOL000047</t>
  </si>
  <si>
    <t>84180517 - BRACKET FLOOR ATTACHMENTT</t>
  </si>
  <si>
    <t xml:space="preserve">VOL000047-84180517 - BRACKET FLOOR ATTACHMENTT                                                                          </t>
  </si>
  <si>
    <t>VOL000048</t>
  </si>
  <si>
    <t>84089115 - BRACKET REINFORCEMENT</t>
  </si>
  <si>
    <t xml:space="preserve">VOL000048-84089115 - BRACKET REINFORCEMENT                                                                              </t>
  </si>
  <si>
    <t>VOL000049</t>
  </si>
  <si>
    <t>21887249 - HEAT SHIELD</t>
  </si>
  <si>
    <t xml:space="preserve">VOL000049-21887249 - HEAT SHIELD                                                                                        </t>
  </si>
  <si>
    <t>VOL000050</t>
  </si>
  <si>
    <t>21929483 - HEAT SHIELD</t>
  </si>
  <si>
    <t xml:space="preserve">VOL000050-21929483 - HEAT SHIELD                                                                                        </t>
  </si>
  <si>
    <t>VOL000051</t>
  </si>
  <si>
    <t>20728193 - STABILIZER BAR</t>
  </si>
  <si>
    <t>VO10051A</t>
  </si>
  <si>
    <t xml:space="preserve">VOL000051-20728193 - STABILIZER BAR                                                                                     </t>
  </si>
  <si>
    <t>VOL000052</t>
  </si>
  <si>
    <t>20728194 - STABILIZER BAR</t>
  </si>
  <si>
    <t xml:space="preserve">VOL000052-20728194 - STABILIZER BAR                                                                                     </t>
  </si>
  <si>
    <t>VOL000053</t>
  </si>
  <si>
    <t>21563761 - STABILIZER BAR</t>
  </si>
  <si>
    <t xml:space="preserve">VOL000053-21563761 - STABILIZER BAR                                                                                     </t>
  </si>
  <si>
    <t>VOL000054</t>
  </si>
  <si>
    <t>21563764 - STABILIZER BAR</t>
  </si>
  <si>
    <t xml:space="preserve">VOL000054-21563764 - STABILIZER BAR                                                                                     </t>
  </si>
  <si>
    <t>VOL000055</t>
  </si>
  <si>
    <t>24002837 - BRACKET HEAT SHIELD - PINTADO</t>
  </si>
  <si>
    <t xml:space="preserve">VOL000055-24002837 - BRACKET HEAT SHIELD - PINTADO                                                                      </t>
  </si>
  <si>
    <t>VOL000056</t>
  </si>
  <si>
    <t>16.32.012.652.004 - 24045623 - BRACKET MUFFLER - SOLDADO PORCA + PARAFUSO</t>
  </si>
  <si>
    <t xml:space="preserve">VOL000056-16.32.012.652.004 - 24045623 - BRACKET MUFFLER - SOLDADO PORCA + PARAFUSO                                     </t>
  </si>
  <si>
    <t>VOL000057</t>
  </si>
  <si>
    <t>23890098 - BRACKET HEAT SHIELD - PINTADO</t>
  </si>
  <si>
    <t xml:space="preserve">VOL000057-23890098 - BRACKET HEAT SHIELD - PINTADO                                                                      </t>
  </si>
  <si>
    <t>VOL000058</t>
  </si>
  <si>
    <t>23159407 - SUPPORT BRACKET - PINTADO</t>
  </si>
  <si>
    <t xml:space="preserve">VOL000058-23159407 - SUPPORT BRACKET - PINTADO                                                                          </t>
  </si>
  <si>
    <t>VOL000059</t>
  </si>
  <si>
    <t>23169349 - HEAT SHIELD INLET FLEXIBLE HOSE - PINTADO</t>
  </si>
  <si>
    <t xml:space="preserve">VOL000059-23169349 - HEAT SHIELD INLET FLEXIBLE HOSE - PINTADO                                                          </t>
  </si>
  <si>
    <t>VOL000060</t>
  </si>
  <si>
    <t>23168898 - HEAT SHIELD INLET FLEXIBLE HOSE - PINTADO</t>
  </si>
  <si>
    <t xml:space="preserve">VOL000060-23168898 - HEAT SHIELD INLET FLEXIBLE HOSE - PINTADO                                                          </t>
  </si>
  <si>
    <t>VOL000061</t>
  </si>
  <si>
    <t>16.32.012.851.008 - 24064791 - HEAT SHIELD REAR - MONTADO</t>
  </si>
  <si>
    <t>VO10061A</t>
  </si>
  <si>
    <t xml:space="preserve">VOL000061-16.32.012.851.008 - 24064791 - HEAT SHIELD REAR - MONTADO                                                     </t>
  </si>
  <si>
    <t>VOL000062</t>
  </si>
  <si>
    <t>16.32.012.851.009 - 24064798 - HEAT SHIELD REAR - MONTADO</t>
  </si>
  <si>
    <t>VO10062A</t>
  </si>
  <si>
    <t xml:space="preserve">VOL000062-16.32.012.851.009 - 24064798 - HEAT SHIELD REAR - MONTADO                                                     </t>
  </si>
  <si>
    <t>VOL000063</t>
  </si>
  <si>
    <t>16.32.012.851.010 - 24064793 - HEAT SHIELD REAR - MONTADO</t>
  </si>
  <si>
    <t>VO10063A</t>
  </si>
  <si>
    <t xml:space="preserve">VOL000063-16.32.012.851.010 - 24064793 - HEAT SHIELD REAR - MONTADO                                                     </t>
  </si>
  <si>
    <t>VOL000064</t>
  </si>
  <si>
    <t>16.32.012.851.002 - 23295005 - HEAT SHIELD  FENDER  - PINTADO</t>
  </si>
  <si>
    <t>VO10064A</t>
  </si>
  <si>
    <t xml:space="preserve">VOL000064-16.32.012.851.002 - 23295005 - HEAT SHIELD FENDER - PINTADO                                                   </t>
  </si>
  <si>
    <t>VOL000065</t>
  </si>
  <si>
    <t>16.32.012.851.003 - 23169351 - HEAT SHIELD  FENDER - PINTADO</t>
  </si>
  <si>
    <t xml:space="preserve">VOL000065-16.32.012.851.003 - 23169351 - HEAT SHIELD FENDER - PINTADO                                                   </t>
  </si>
  <si>
    <t>VOL000066</t>
  </si>
  <si>
    <t xml:space="preserve">16.32.012.755.000 - 24064644 - MOUNTING STRAP MUFFLER </t>
  </si>
  <si>
    <t xml:space="preserve">VOL000066-16.32.012.755.000 - 24064644 - MOUNTING STRAP MUFFLER                                                         </t>
  </si>
  <si>
    <t>VOL000067</t>
  </si>
  <si>
    <t>23841375 - BRACKET UPPER LEFT - ZINCADO</t>
  </si>
  <si>
    <t xml:space="preserve">VOL000067-23841375 - BRACKET UPPER LEFT - ZINCADO                                                                       </t>
  </si>
  <si>
    <t>VOL000068</t>
  </si>
  <si>
    <t>23841378 - BRACKET UPPER RIGHT - ZINCADO</t>
  </si>
  <si>
    <t xml:space="preserve">VOL000068-23841378 - BRACKET UPPER RIGHT - ZINCADO                                                                      </t>
  </si>
  <si>
    <t>VOL000069</t>
  </si>
  <si>
    <t>23841381 - BRACKET LOWER RIGHT - ZINCADO</t>
  </si>
  <si>
    <t xml:space="preserve">VOL000069-23841381 - BRACKET LOWER RIGHT - ZINCADO                                                                      </t>
  </si>
  <si>
    <t>VOL000070</t>
  </si>
  <si>
    <t>23841384 - BRACKET LOWER LEFT - ZINCADO</t>
  </si>
  <si>
    <t xml:space="preserve">VOL000070-23841384 - BRACKET LOWER LEFT - ZINCADO                                                                       </t>
  </si>
  <si>
    <t>VOL000071</t>
  </si>
  <si>
    <t>16.32.012.851.017A - 24534671 - HEAT SHIELD FENDER - PINTADO</t>
  </si>
  <si>
    <t xml:space="preserve">VOL000071-16.32.012.851.017A - 24534671 - HEAT SHIELD FENDER - PINTADO                                                  </t>
  </si>
  <si>
    <t>VOL000072</t>
  </si>
  <si>
    <t>16.32.012.851.016A - 24534653 - HEAT SHIELD FENDER - PINTADO</t>
  </si>
  <si>
    <t xml:space="preserve">VOL000072-16.32.012.851.016A - 24534653 - HEAT SHIELD FENDER - PINTADO                                                  </t>
  </si>
  <si>
    <t>VOL000073</t>
  </si>
  <si>
    <t>16.32.012.652.006A - 24753551 - BRACKET MUFFLER - SOLDADO PORCA + PARAFUSO</t>
  </si>
  <si>
    <t xml:space="preserve">VOL000073-16.32.012.652.006A - 24753551 - BRACKET MUFFLER - SOLDADO PORCA + PARAFUSO                                    </t>
  </si>
  <si>
    <t>VOL000074</t>
  </si>
  <si>
    <t>16.32.012.851.018A - 24736195 - HEAT SHIELD REAR - MONTADO</t>
  </si>
  <si>
    <t xml:space="preserve">VOL000074-16.32.012.851.018A - 24736195 - HEAT SHIELD REAR - MONTADO                                                    </t>
  </si>
  <si>
    <t>VOL000075</t>
  </si>
  <si>
    <t>16.32.012.851.019A - 24736203 - HEAT SHIELD REAR - MONTADO</t>
  </si>
  <si>
    <t xml:space="preserve">VOL000075-16.32.012.851.019A - 24736203 - HEAT SHIELD REAR - MONTADO                                                    </t>
  </si>
  <si>
    <t>VOL000076</t>
  </si>
  <si>
    <t>16.32.012.851.020A - 24736213 - HEAT SHIELD REAR - MONTADO</t>
  </si>
  <si>
    <t xml:space="preserve">VOL000076-16.32.012.851.020A - 24736213 - HEAT SHIELD REAR - MONTADO                                                    </t>
  </si>
  <si>
    <t>VOL000077</t>
  </si>
  <si>
    <t>78813912 - ROOF COOLER TANK ASSY CAB</t>
  </si>
  <si>
    <t xml:space="preserve">VOL000077-78813912 - ROOF COOLER TANK ASSY CAB                                                                          </t>
  </si>
  <si>
    <t>VOL000078</t>
  </si>
  <si>
    <t>78813916 - BRACKET REINFORCEMENT ASSY CAB</t>
  </si>
  <si>
    <t xml:space="preserve">VOL000078-78813916 - BRACKET REINFORCEMENT ASSY CAB                                                                     </t>
  </si>
  <si>
    <t>VOL000079</t>
  </si>
  <si>
    <t>16.32.012.851.021A - 24484490 - HEAT SHIELD REAR - MONTADO</t>
  </si>
  <si>
    <t xml:space="preserve">VOL000079-16.32.012.851.021A - 24484490 - HEAT SHIELD REAR - MONTADO                                                    </t>
  </si>
  <si>
    <t>LXD001</t>
  </si>
  <si>
    <t>MARCELE</t>
  </si>
  <si>
    <t>INSULATION</t>
  </si>
  <si>
    <t>ACILÃ</t>
  </si>
  <si>
    <t>WILLIAM</t>
  </si>
  <si>
    <t>JHONATTAS</t>
  </si>
  <si>
    <t>RENATA</t>
  </si>
  <si>
    <t>MDAI001322</t>
  </si>
  <si>
    <t>MDAI000736</t>
  </si>
  <si>
    <t>PATRICK</t>
  </si>
  <si>
    <t>MDAI001314</t>
  </si>
  <si>
    <t>MDAC000978</t>
  </si>
  <si>
    <t>MDAC001377</t>
  </si>
  <si>
    <t>MDAC001369</t>
  </si>
  <si>
    <t xml:space="preserve">BRUNA  </t>
  </si>
  <si>
    <t>JORGE</t>
  </si>
  <si>
    <t>CLAUDIO</t>
  </si>
  <si>
    <t xml:space="preserve">REPROVIN </t>
  </si>
  <si>
    <t>RODRIGO F</t>
  </si>
  <si>
    <t>PRN18</t>
  </si>
  <si>
    <t>MICHELLE AP.</t>
  </si>
  <si>
    <t>MARLENE</t>
  </si>
  <si>
    <t>ROBERT</t>
  </si>
  <si>
    <t>MDAC001373</t>
  </si>
  <si>
    <t>MDAI001421</t>
  </si>
  <si>
    <t>GILMAR</t>
  </si>
  <si>
    <t>JEFFERSON</t>
  </si>
  <si>
    <t>WILSON</t>
  </si>
  <si>
    <t>FRANCISCO</t>
  </si>
  <si>
    <t>MATHEUS</t>
  </si>
  <si>
    <t>SAMUEL</t>
  </si>
  <si>
    <t>RELINGO</t>
  </si>
  <si>
    <t>RENATA/ PIERA</t>
  </si>
  <si>
    <t>RAYNAN ALER</t>
  </si>
  <si>
    <t>FZD05</t>
  </si>
  <si>
    <t>ABNER</t>
  </si>
  <si>
    <t>PRN24</t>
  </si>
  <si>
    <t>MARRYLER/VALERIA</t>
  </si>
  <si>
    <t>RAFAEL</t>
  </si>
  <si>
    <t>MDAC000896</t>
  </si>
  <si>
    <t>PRN29</t>
  </si>
  <si>
    <t>LUAN</t>
  </si>
  <si>
    <t>CAROL</t>
  </si>
  <si>
    <t>ROSE</t>
  </si>
  <si>
    <t>THAIS/DALVA</t>
  </si>
  <si>
    <t>LUIS PAULA</t>
  </si>
  <si>
    <t>ACILIO</t>
  </si>
  <si>
    <t>GUILHU</t>
  </si>
  <si>
    <t>KAUÃ</t>
  </si>
  <si>
    <t>JOÃO</t>
  </si>
  <si>
    <t>MDAC001158</t>
  </si>
  <si>
    <t>FEL</t>
  </si>
  <si>
    <t>MAGDA</t>
  </si>
  <si>
    <t>VANESSA</t>
  </si>
  <si>
    <t>PIERA/SAMANTA</t>
  </si>
  <si>
    <t xml:space="preserve">RAYNAN </t>
  </si>
  <si>
    <t>JHONATAN</t>
  </si>
  <si>
    <t>LAV03</t>
  </si>
  <si>
    <t>ROMILDO</t>
  </si>
  <si>
    <t>WS</t>
  </si>
  <si>
    <t>ELIANE</t>
  </si>
  <si>
    <t>ALAN</t>
  </si>
  <si>
    <t>MDAC000798</t>
  </si>
  <si>
    <t>LUANA/FELIPE</t>
  </si>
  <si>
    <t>RODINEI</t>
  </si>
  <si>
    <t>JOSENILDO / PATRICK</t>
  </si>
  <si>
    <t>REUNOPA</t>
  </si>
  <si>
    <t>LUCAS/HELITON</t>
  </si>
  <si>
    <t>HW10006B</t>
  </si>
  <si>
    <t>MR10029B</t>
  </si>
  <si>
    <t>GUI03</t>
  </si>
  <si>
    <t>MAICON</t>
  </si>
  <si>
    <t>MDAC000793</t>
  </si>
  <si>
    <t>GILMO</t>
  </si>
  <si>
    <t>FRANCIELE/WAGNER</t>
  </si>
  <si>
    <t>MARIA/PIERA</t>
  </si>
  <si>
    <t>RELUA</t>
  </si>
  <si>
    <t>VICTOR</t>
  </si>
  <si>
    <t>NATHAN</t>
  </si>
  <si>
    <t>STEFANY/MAGDA</t>
  </si>
  <si>
    <t xml:space="preserve">CT10018A </t>
  </si>
  <si>
    <t>VALÉRIA/MARRYLER</t>
  </si>
  <si>
    <t>MAGDA/STEFANY</t>
  </si>
  <si>
    <t>ADULDO</t>
  </si>
  <si>
    <t>IVANILDA</t>
  </si>
  <si>
    <t>DANIEL</t>
  </si>
  <si>
    <t>CLEIDEMO</t>
  </si>
  <si>
    <t>BRUNA</t>
  </si>
  <si>
    <t>MDAC001342</t>
  </si>
  <si>
    <t>MDAC000935</t>
  </si>
  <si>
    <t>GILMA</t>
  </si>
  <si>
    <t>PIERA</t>
  </si>
  <si>
    <t>PAULIANA</t>
  </si>
  <si>
    <t>GUSTAVO ELIAS</t>
  </si>
  <si>
    <t>ROB09</t>
  </si>
  <si>
    <t>MDAI000879</t>
  </si>
  <si>
    <t>LUCAS/ALEX</t>
  </si>
  <si>
    <t>AZIEL</t>
  </si>
  <si>
    <t>RELUNCA</t>
  </si>
  <si>
    <t>WAGNER</t>
  </si>
  <si>
    <t>PYLAR</t>
  </si>
  <si>
    <t>NICOLAS</t>
  </si>
  <si>
    <t>LAV01</t>
  </si>
  <si>
    <t>JHONATA</t>
  </si>
  <si>
    <t>PAULO/VALÉRIA</t>
  </si>
  <si>
    <t>PIERA/ISABEL</t>
  </si>
  <si>
    <t>PAULO/VALÉRIA/STEFANY</t>
  </si>
  <si>
    <t>TIÃO</t>
  </si>
  <si>
    <t>VITRA</t>
  </si>
  <si>
    <t>SILVANEI</t>
  </si>
  <si>
    <t xml:space="preserve">FV10188B </t>
  </si>
  <si>
    <t>JOYCE/ISIS</t>
  </si>
  <si>
    <t>MDAC001098</t>
  </si>
  <si>
    <t>CLEMENCIA</t>
  </si>
  <si>
    <t>LUCAS S.</t>
  </si>
  <si>
    <t>PU10017B</t>
  </si>
  <si>
    <t>GUILHEO</t>
  </si>
  <si>
    <t>PRN48</t>
  </si>
  <si>
    <t>MARRYLER</t>
  </si>
  <si>
    <t>HELITON</t>
  </si>
  <si>
    <t>LUCAS/VALÉRIA</t>
  </si>
  <si>
    <t>HELLITON</t>
  </si>
  <si>
    <t>JOYCE/ACACIO</t>
  </si>
  <si>
    <t>CAL02</t>
  </si>
  <si>
    <t>JOELMA</t>
  </si>
  <si>
    <t>MDAC000800</t>
  </si>
  <si>
    <t>KAUA</t>
  </si>
  <si>
    <t>JOHNY</t>
  </si>
  <si>
    <t xml:space="preserve">RODRIGO F. </t>
  </si>
  <si>
    <t>DANILO/KAUA</t>
  </si>
  <si>
    <t>LEONARDO/FELIPE</t>
  </si>
  <si>
    <t xml:space="preserve">JULIANA R. S </t>
  </si>
  <si>
    <t>EDUARDO/MAICON</t>
  </si>
  <si>
    <t>ACÁCIO</t>
  </si>
  <si>
    <t>DARL</t>
  </si>
  <si>
    <t>JOEMA</t>
  </si>
  <si>
    <t>GUSTAVO B</t>
  </si>
  <si>
    <t>MARCIELE/ELISEU</t>
  </si>
  <si>
    <t>MARILDO/LUCAS</t>
  </si>
  <si>
    <t>GRAZIENE</t>
  </si>
  <si>
    <t>KAUA/DELTO</t>
  </si>
  <si>
    <t>MIRIAN</t>
  </si>
  <si>
    <t>GUINO</t>
  </si>
  <si>
    <t xml:space="preserve">EDUARDO K </t>
  </si>
  <si>
    <t>JULIO</t>
  </si>
  <si>
    <t>VALERIA/STEFANY</t>
  </si>
  <si>
    <t>JANETE</t>
  </si>
  <si>
    <t>ACADRIO</t>
  </si>
  <si>
    <t>EDUARDO/MARIA</t>
  </si>
  <si>
    <t>MDAC001187</t>
  </si>
  <si>
    <t>ABNER/LEONARDO</t>
  </si>
  <si>
    <t>MDAC000992</t>
  </si>
  <si>
    <t>EDUARDO/DOUGLAS/MAICON</t>
  </si>
  <si>
    <t>LEONARDO/ABNER</t>
  </si>
  <si>
    <t>MARCELO/ELISEU</t>
  </si>
  <si>
    <t>MARCELO/RICARDO</t>
  </si>
  <si>
    <t>GILBER</t>
  </si>
  <si>
    <t>PRN19</t>
  </si>
  <si>
    <t>PEDRO</t>
  </si>
  <si>
    <t>CLADEMIR</t>
  </si>
  <si>
    <t>PABLO/STEFANY/VANESSA</t>
  </si>
  <si>
    <t>LUCAS/VINICIUS</t>
  </si>
  <si>
    <t>LUISA</t>
  </si>
  <si>
    <t>EVEROSN</t>
  </si>
  <si>
    <t>STEFANY/PABLO/VALDECI</t>
  </si>
  <si>
    <t>MR10002B</t>
  </si>
  <si>
    <t>SAMANTS</t>
  </si>
  <si>
    <t>PRN37</t>
  </si>
  <si>
    <t>RONILDO</t>
  </si>
  <si>
    <t>FERNANDO</t>
  </si>
  <si>
    <t>MDAC001381</t>
  </si>
  <si>
    <t xml:space="preserve">ABNER </t>
  </si>
  <si>
    <t>JHONAYAS</t>
  </si>
  <si>
    <t>MDAC001013</t>
  </si>
  <si>
    <t>REINALDO</t>
  </si>
  <si>
    <t>JAIANANE</t>
  </si>
  <si>
    <t>KAUAN</t>
  </si>
  <si>
    <t>JANETE/VALERIA</t>
  </si>
  <si>
    <t>PAULA</t>
  </si>
  <si>
    <t>VAF</t>
  </si>
  <si>
    <t>ADRIANA</t>
  </si>
  <si>
    <t>ANGELA</t>
  </si>
  <si>
    <t>EDUARDO/DOUGLAS</t>
  </si>
  <si>
    <t>VALERIA/MARRYLER</t>
  </si>
  <si>
    <t>CELIO</t>
  </si>
  <si>
    <t>LUCINEIDE</t>
  </si>
  <si>
    <t>CLEMENCIA/CLEUDE</t>
  </si>
  <si>
    <t>MDAI001417</t>
  </si>
  <si>
    <t>MDAC001371</t>
  </si>
  <si>
    <t>MDAC001152</t>
  </si>
  <si>
    <t>MDAI001245</t>
  </si>
  <si>
    <t>ALHAN</t>
  </si>
  <si>
    <t>ALAN/FERRAMENTARIA</t>
  </si>
  <si>
    <t>JESSICA/GILBER</t>
  </si>
  <si>
    <t>GRAZIANE</t>
  </si>
  <si>
    <t>DAYSE</t>
  </si>
  <si>
    <t>FELIPE B.</t>
  </si>
  <si>
    <t>MAICON/VALÉRIA</t>
  </si>
  <si>
    <t>LEONARDO/MARCELO</t>
  </si>
  <si>
    <t>LAV02</t>
  </si>
  <si>
    <t xml:space="preserve"> VALERIA/MARRYLER</t>
  </si>
  <si>
    <t>HW10157A</t>
  </si>
  <si>
    <t>LUIZ</t>
  </si>
  <si>
    <t>GUINA</t>
  </si>
  <si>
    <t>KAUA/SILVANO</t>
  </si>
  <si>
    <t>ZIL</t>
  </si>
  <si>
    <t>REVELR</t>
  </si>
  <si>
    <t xml:space="preserve">FV10144B </t>
  </si>
  <si>
    <t>WELLINGTON</t>
  </si>
  <si>
    <t>IVANILD</t>
  </si>
  <si>
    <t>MDAC001236</t>
  </si>
  <si>
    <t xml:space="preserve">GILMA  </t>
  </si>
  <si>
    <t>ADUILDO</t>
  </si>
  <si>
    <t>PRN38</t>
  </si>
  <si>
    <t>EVERTON</t>
  </si>
  <si>
    <t>VALDEMIR</t>
  </si>
  <si>
    <t>PRN46</t>
  </si>
  <si>
    <t>CLODOALDO</t>
  </si>
  <si>
    <t>FILIPE/ISIS</t>
  </si>
  <si>
    <t>RENATO</t>
  </si>
  <si>
    <t>MANUELE</t>
  </si>
  <si>
    <t>THAILA</t>
  </si>
  <si>
    <t>SABRINA</t>
  </si>
  <si>
    <t>LUIZA</t>
  </si>
  <si>
    <t>MARRYLER/VALÉRIA</t>
  </si>
  <si>
    <t>LUIS PAULO</t>
  </si>
  <si>
    <t>PRN45</t>
  </si>
  <si>
    <t>OLDAIR</t>
  </si>
  <si>
    <t>ELISEL</t>
  </si>
  <si>
    <t>FV10173B1</t>
  </si>
  <si>
    <t>FÁBIO</t>
  </si>
  <si>
    <t>PRN26</t>
  </si>
  <si>
    <t>MDAC001388</t>
  </si>
  <si>
    <t>MDAI001177</t>
  </si>
  <si>
    <t>MDAC000189</t>
  </si>
  <si>
    <t>RAFAEL/LUISA</t>
  </si>
  <si>
    <t>MDAC001160</t>
  </si>
  <si>
    <t>MDAI001117</t>
  </si>
  <si>
    <t>MDAC001335</t>
  </si>
  <si>
    <t>NGIO</t>
  </si>
  <si>
    <t>MDAC001332</t>
  </si>
  <si>
    <t>MDAC001336</t>
  </si>
  <si>
    <t>MDAC001355</t>
  </si>
  <si>
    <t>JOYCE/CLEMENCIA</t>
  </si>
  <si>
    <t>RITA/WAGNER</t>
  </si>
  <si>
    <t>JONATAN</t>
  </si>
  <si>
    <t>FZD06</t>
  </si>
  <si>
    <t>VâNIA</t>
  </si>
  <si>
    <t>MDAC000471</t>
  </si>
  <si>
    <t>MDAI001419</t>
  </si>
  <si>
    <t>DAUSE</t>
  </si>
  <si>
    <t>RUM</t>
  </si>
  <si>
    <t>PRN59</t>
  </si>
  <si>
    <t>DANLO</t>
  </si>
  <si>
    <t>CRISTIANE</t>
  </si>
  <si>
    <t>MR10010C</t>
  </si>
  <si>
    <t>MR10020B</t>
  </si>
  <si>
    <t>ADEMIR/MARCELO</t>
  </si>
  <si>
    <t>AMANDA/PEDRO</t>
  </si>
  <si>
    <t>VANESSA/MAGDA</t>
  </si>
  <si>
    <t>VANESSA/STEFANY</t>
  </si>
  <si>
    <t>MARRYLER/JANETE</t>
  </si>
  <si>
    <t>LUISA/RAFAEL</t>
  </si>
  <si>
    <t>FELIPE</t>
  </si>
  <si>
    <t>MDAI001418</t>
  </si>
  <si>
    <t xml:space="preserve">JOYCE </t>
  </si>
  <si>
    <t>VANESSA/STEFANY/MAGDA</t>
  </si>
  <si>
    <t xml:space="preserve">MARRYLER </t>
  </si>
  <si>
    <t>SANDRO</t>
  </si>
  <si>
    <t>VANIA</t>
  </si>
  <si>
    <t>.</t>
  </si>
  <si>
    <t>NATAN</t>
  </si>
  <si>
    <t>ROSEMARY</t>
  </si>
  <si>
    <t xml:space="preserve">EDUARDO </t>
  </si>
  <si>
    <t>FILIPE</t>
  </si>
  <si>
    <t>ANDREIA</t>
  </si>
  <si>
    <t>GUINA/DALVA</t>
  </si>
  <si>
    <t>BRUNA/CLEMENCIA</t>
  </si>
  <si>
    <t xml:space="preserve">VANESSA </t>
  </si>
  <si>
    <t>LXD01</t>
  </si>
  <si>
    <t>FV10010B</t>
  </si>
  <si>
    <t>MDAC001370</t>
  </si>
  <si>
    <t>MDAI001428</t>
  </si>
  <si>
    <t>MDAC000730</t>
  </si>
  <si>
    <t>MDAI000818</t>
  </si>
  <si>
    <t>PNR29</t>
  </si>
  <si>
    <t>FELLIPE</t>
  </si>
  <si>
    <t>MICKAELLY/LAIS</t>
  </si>
  <si>
    <t xml:space="preserve">BRUNA </t>
  </si>
  <si>
    <t xml:space="preserve"> JOYCE</t>
  </si>
  <si>
    <t>ROBOTICA</t>
  </si>
  <si>
    <t>LUCAJIA</t>
  </si>
  <si>
    <t>ABERICO</t>
  </si>
  <si>
    <t>FILIPE/VITOR</t>
  </si>
  <si>
    <t>VANESSA/STEFANY/
MAGDA/JOYCE</t>
  </si>
  <si>
    <t>MR10008B</t>
  </si>
  <si>
    <t>BS1009B1</t>
  </si>
  <si>
    <t>BRUNA/ANDREIA</t>
  </si>
  <si>
    <t>LILIAN/ROSE</t>
  </si>
  <si>
    <t>ODAIR</t>
  </si>
  <si>
    <t>CAUA</t>
  </si>
  <si>
    <t>BANCADA</t>
  </si>
  <si>
    <t>MICKAELLY</t>
  </si>
  <si>
    <t>MDAI000753</t>
  </si>
  <si>
    <t>MDAC001416</t>
  </si>
  <si>
    <t>MDAI001114</t>
  </si>
  <si>
    <t>VITOR</t>
  </si>
  <si>
    <t>MAGDA/STEFANY/VANESSA</t>
  </si>
  <si>
    <t>ANDREIA/BRUNA</t>
  </si>
  <si>
    <t>DAVID</t>
  </si>
  <si>
    <t>HELINTON</t>
  </si>
  <si>
    <t>LARRISA</t>
  </si>
  <si>
    <t>NATANAEL</t>
  </si>
  <si>
    <t>GEISON</t>
  </si>
  <si>
    <t>ANDREIA/CLEMENCIA</t>
  </si>
  <si>
    <t>MDAI001420</t>
  </si>
  <si>
    <t>MDAC001068</t>
  </si>
  <si>
    <t>MDAC001310</t>
  </si>
  <si>
    <t>MDAC000902</t>
  </si>
  <si>
    <t>PAULIANA/FELIPE</t>
  </si>
  <si>
    <t>HW10226A</t>
  </si>
  <si>
    <t>ARIANE</t>
  </si>
  <si>
    <t xml:space="preserve"> ÂNGELA</t>
  </si>
  <si>
    <t xml:space="preserve"> VAL</t>
  </si>
  <si>
    <t xml:space="preserve"> RAPHAEL</t>
  </si>
  <si>
    <t xml:space="preserve"> ADRIANO</t>
  </si>
  <si>
    <t xml:space="preserve"> AMANDA</t>
  </si>
  <si>
    <t xml:space="preserve"> CLEMENCIA</t>
  </si>
  <si>
    <t xml:space="preserve"> GUILHERME</t>
  </si>
  <si>
    <t>FV10014A</t>
  </si>
  <si>
    <t>ISA</t>
  </si>
  <si>
    <t xml:space="preserve"> DARLI</t>
  </si>
  <si>
    <t>prn36</t>
  </si>
  <si>
    <t xml:space="preserve"> RAYNAN</t>
  </si>
  <si>
    <t>Descrica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</si>
</sst>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d/m/yy;@"/>
    <numFmt numFmtId="166" formatCode="_(&quot;R$ &quot;* #,##0.00_);_(&quot;R$ &quot;* \(#,##0.00\);_(&quot;R$ &quot;* &quot;-&quot;??_);_(@_)"/>
    <numFmt numFmtId="167" formatCode="_-[$€]\ * #,##0.00_-;\-[$€]\ * #,##0.00_-;_-[$€]\ * &quot;-&quot;??_-;_-@_-"/>
    <numFmt numFmtId="168" formatCode="_([$€]* #,##0.00_);_([$€]* \(#,##0.00\);_([$€]* &quot;-&quot;??_);_(@_)"/>
    <numFmt numFmtId="169" formatCode="#,##0.00,"/>
    <numFmt numFmtId="170" formatCode="_-* #,##0.0000_-;\-* #,##0.0000_-;_-* &quot;-&quot;??_-;_-@_-"/>
    <numFmt numFmtId="171" formatCode="#,##0.00;[Red]\-\ #,##0.00"/>
    <numFmt numFmtId="172" formatCode="0.0"/>
    <numFmt numFmtId="173" formatCode="#,##0.00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 tint="-0.499984740745262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sz val="14"/>
      <color theme="3" tint="-0.499984740745262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0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243">
    <xf numFmtId="0" fontId="0" fillId="0" borderId="0"/>
    <xf numFmtId="9" fontId="8" fillId="0" borderId="0" applyFont="0" applyFill="0" applyBorder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6" borderId="12" applyNumberFormat="0" applyAlignment="0" applyProtection="0"/>
    <xf numFmtId="0" fontId="15" fillId="7" borderId="13" applyNumberFormat="0" applyAlignment="0" applyProtection="0"/>
    <xf numFmtId="0" fontId="16" fillId="7" borderId="12" applyNumberFormat="0" applyAlignment="0" applyProtection="0"/>
    <xf numFmtId="0" fontId="17" fillId="0" borderId="14" applyNumberFormat="0" applyFill="0" applyAlignment="0" applyProtection="0"/>
    <xf numFmtId="0" fontId="18" fillId="8" borderId="15" applyNumberFormat="0" applyAlignment="0" applyProtection="0"/>
    <xf numFmtId="0" fontId="19" fillId="0" borderId="0" applyNumberFormat="0" applyFill="0" applyBorder="0" applyAlignment="0" applyProtection="0"/>
    <xf numFmtId="0" fontId="8" fillId="9" borderId="16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21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1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1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1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1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1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43" fontId="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" fontId="28" fillId="35" borderId="18">
      <alignment vertical="center"/>
    </xf>
    <xf numFmtId="4" fontId="29" fillId="35" borderId="18">
      <alignment horizontal="left" vertical="center" indent="1"/>
    </xf>
    <xf numFmtId="0" fontId="26" fillId="36" borderId="0"/>
    <xf numFmtId="4" fontId="27" fillId="37" borderId="18" applyNumberFormat="0" applyProtection="0">
      <alignment horizontal="right" vertical="center"/>
    </xf>
    <xf numFmtId="4" fontId="30" fillId="38" borderId="18" applyNumberFormat="0" applyProtection="0">
      <alignment horizontal="right" vertical="center"/>
    </xf>
    <xf numFmtId="4" fontId="29" fillId="39" borderId="18">
      <alignment horizontal="right"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44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8" fillId="0" borderId="0"/>
    <xf numFmtId="9" fontId="26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6" fillId="0" borderId="0"/>
    <xf numFmtId="0" fontId="32" fillId="0" borderId="0" applyNumberFormat="0" applyFill="0" applyBorder="0" applyAlignment="0" applyProtection="0">
      <alignment vertical="top"/>
      <protection locked="0"/>
    </xf>
    <xf numFmtId="166" fontId="26" fillId="0" borderId="0" applyFont="0" applyFill="0" applyBorder="0" applyAlignment="0" applyProtection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168" fontId="8" fillId="0" borderId="0"/>
    <xf numFmtId="168" fontId="26" fillId="0" borderId="0"/>
    <xf numFmtId="0" fontId="33" fillId="0" borderId="0" applyNumberFormat="0" applyFill="0" applyBorder="0" applyAlignment="0" applyProtection="0"/>
    <xf numFmtId="0" fontId="2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26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" fontId="28" fillId="35" borderId="24">
      <alignment vertical="center"/>
    </xf>
    <xf numFmtId="4" fontId="29" fillId="35" borderId="24">
      <alignment horizontal="left" vertical="center" indent="1"/>
    </xf>
    <xf numFmtId="4" fontId="27" fillId="37" borderId="24" applyNumberFormat="0" applyProtection="0">
      <alignment horizontal="right" vertical="center"/>
    </xf>
    <xf numFmtId="4" fontId="30" fillId="38" borderId="24" applyNumberFormat="0" applyProtection="0">
      <alignment horizontal="right" vertical="center"/>
    </xf>
    <xf numFmtId="4" fontId="29" fillId="39" borderId="24">
      <alignment horizontal="right"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4" fontId="28" fillId="35" borderId="24">
      <alignment vertical="center"/>
    </xf>
    <xf numFmtId="4" fontId="29" fillId="35" borderId="24">
      <alignment horizontal="left" vertical="center" indent="1"/>
    </xf>
    <xf numFmtId="4" fontId="27" fillId="37" borderId="24" applyNumberFormat="0" applyProtection="0">
      <alignment horizontal="right" vertical="center"/>
    </xf>
    <xf numFmtId="4" fontId="30" fillId="38" borderId="24" applyNumberFormat="0" applyProtection="0">
      <alignment horizontal="right" vertical="center"/>
    </xf>
    <xf numFmtId="4" fontId="29" fillId="39" borderId="24">
      <alignment horizontal="right" vertical="center"/>
    </xf>
    <xf numFmtId="43" fontId="8" fillId="0" borderId="0" applyFont="0" applyFill="0" applyBorder="0" applyAlignment="0" applyProtection="0"/>
  </cellStyleXfs>
  <cellXfs count="24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left" vertical="center"/>
    </xf>
    <xf numFmtId="0" fontId="2" fillId="0" borderId="2" xfId="0" applyFont="1" applyBorder="1"/>
    <xf numFmtId="0" fontId="0" fillId="0" borderId="4" xfId="0" applyBorder="1"/>
    <xf numFmtId="0" fontId="3" fillId="0" borderId="4" xfId="0" applyFont="1" applyBorder="1" applyAlignment="1">
      <alignment horizontal="left" vertical="center"/>
    </xf>
    <xf numFmtId="0" fontId="2" fillId="0" borderId="0" xfId="0" applyFont="1"/>
    <xf numFmtId="0" fontId="0" fillId="0" borderId="6" xfId="0" applyBorder="1"/>
    <xf numFmtId="0" fontId="0" fillId="0" borderId="7" xfId="0" applyBorder="1"/>
    <xf numFmtId="0" fontId="3" fillId="0" borderId="6" xfId="0" applyFont="1" applyBorder="1" applyAlignment="1">
      <alignment horizontal="left" vertical="center"/>
    </xf>
    <xf numFmtId="0" fontId="2" fillId="0" borderId="7" xfId="0" applyFont="1" applyBorder="1"/>
    <xf numFmtId="0" fontId="5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5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7" fillId="40" borderId="20" xfId="1" applyNumberFormat="1" applyFont="1" applyFill="1" applyBorder="1" applyAlignment="1">
      <alignment horizontal="center" vertical="center"/>
    </xf>
    <xf numFmtId="0" fontId="0" fillId="40" borderId="0" xfId="0" applyFill="1" applyAlignment="1">
      <alignment horizontal="center"/>
    </xf>
    <xf numFmtId="0" fontId="0" fillId="40" borderId="0" xfId="0" applyFill="1"/>
    <xf numFmtId="14" fontId="0" fillId="40" borderId="0" xfId="0" applyNumberFormat="1" applyFill="1"/>
    <xf numFmtId="0" fontId="0" fillId="40" borderId="20" xfId="0" applyFill="1" applyBorder="1" applyAlignment="1">
      <alignment vertical="center"/>
    </xf>
    <xf numFmtId="3" fontId="0" fillId="40" borderId="0" xfId="0" applyNumberFormat="1" applyFill="1" applyAlignment="1">
      <alignment horizontal="center"/>
    </xf>
    <xf numFmtId="3" fontId="7" fillId="40" borderId="20" xfId="1" applyNumberFormat="1" applyFont="1" applyFill="1" applyBorder="1" applyAlignment="1">
      <alignment horizontal="center" vertical="center"/>
    </xf>
    <xf numFmtId="10" fontId="7" fillId="0" borderId="0" xfId="1" applyNumberFormat="1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1" fillId="40" borderId="0" xfId="0" applyFont="1" applyFill="1" applyAlignment="1">
      <alignment horizontal="center"/>
    </xf>
    <xf numFmtId="0" fontId="0" fillId="40" borderId="0" xfId="0" applyFill="1" applyAlignment="1">
      <alignment horizontal="center" vertical="center"/>
    </xf>
    <xf numFmtId="0" fontId="7" fillId="40" borderId="0" xfId="0" applyFont="1" applyFill="1" applyAlignment="1">
      <alignment horizontal="center"/>
    </xf>
    <xf numFmtId="3" fontId="7" fillId="40" borderId="0" xfId="0" applyNumberFormat="1" applyFont="1" applyFill="1" applyAlignment="1">
      <alignment horizontal="center"/>
    </xf>
    <xf numFmtId="10" fontId="7" fillId="40" borderId="0" xfId="0" applyNumberFormat="1" applyFont="1" applyFill="1" applyAlignment="1">
      <alignment horizontal="center"/>
    </xf>
    <xf numFmtId="3" fontId="2" fillId="40" borderId="0" xfId="0" applyNumberFormat="1" applyFont="1" applyFill="1" applyAlignment="1">
      <alignment horizontal="center"/>
    </xf>
    <xf numFmtId="10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10" fontId="7" fillId="0" borderId="2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0" fillId="34" borderId="23" xfId="0" applyFill="1" applyBorder="1" applyAlignment="1">
      <alignment horizontal="right" vertical="center"/>
    </xf>
    <xf numFmtId="10" fontId="7" fillId="34" borderId="23" xfId="1" applyNumberFormat="1" applyFont="1" applyFill="1" applyBorder="1" applyAlignment="1">
      <alignment horizontal="center" vertical="center"/>
    </xf>
    <xf numFmtId="10" fontId="7" fillId="0" borderId="0" xfId="1" applyNumberFormat="1" applyFont="1" applyFill="1" applyAlignment="1">
      <alignment horizontal="center"/>
    </xf>
    <xf numFmtId="10" fontId="7" fillId="0" borderId="0" xfId="0" applyNumberFormat="1" applyFont="1"/>
    <xf numFmtId="0" fontId="34" fillId="34" borderId="19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7" fillId="34" borderId="20" xfId="0" applyFont="1" applyFill="1" applyBorder="1" applyAlignment="1">
      <alignment horizontal="center"/>
    </xf>
    <xf numFmtId="10" fontId="7" fillId="34" borderId="20" xfId="1" applyNumberFormat="1" applyFont="1" applyFill="1" applyBorder="1" applyAlignment="1">
      <alignment horizontal="center"/>
    </xf>
    <xf numFmtId="10" fontId="7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2" fillId="0" borderId="0" xfId="1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4" fontId="0" fillId="40" borderId="0" xfId="0" applyNumberFormat="1" applyFill="1"/>
    <xf numFmtId="10" fontId="0" fillId="40" borderId="0" xfId="1" applyNumberFormat="1" applyFont="1" applyFill="1" applyAlignment="1">
      <alignment horizontal="center"/>
    </xf>
    <xf numFmtId="0" fontId="0" fillId="34" borderId="23" xfId="0" applyFill="1" applyBorder="1" applyAlignment="1">
      <alignment horizontal="center"/>
    </xf>
    <xf numFmtId="10" fontId="0" fillId="34" borderId="23" xfId="0" applyNumberFormat="1" applyFill="1" applyBorder="1" applyAlignment="1">
      <alignment horizontal="center"/>
    </xf>
    <xf numFmtId="0" fontId="7" fillId="40" borderId="0" xfId="0" applyFont="1" applyFill="1"/>
    <xf numFmtId="10" fontId="2" fillId="40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40" borderId="0" xfId="0" applyFill="1" applyAlignment="1">
      <alignment vertical="center"/>
    </xf>
    <xf numFmtId="0" fontId="0" fillId="34" borderId="23" xfId="0" applyFill="1" applyBorder="1" applyAlignment="1">
      <alignment horizontal="center" vertical="center"/>
    </xf>
    <xf numFmtId="14" fontId="0" fillId="40" borderId="0" xfId="0" applyNumberFormat="1" applyFill="1" applyAlignment="1">
      <alignment horizontal="center"/>
    </xf>
    <xf numFmtId="0" fontId="0" fillId="0" borderId="21" xfId="0" applyBorder="1" applyAlignment="1">
      <alignment horizontal="right"/>
    </xf>
    <xf numFmtId="4" fontId="0" fillId="0" borderId="21" xfId="0" applyNumberFormat="1" applyBorder="1" applyAlignment="1">
      <alignment horizontal="right"/>
    </xf>
    <xf numFmtId="0" fontId="34" fillId="34" borderId="0" xfId="0" applyFont="1" applyFill="1" applyAlignment="1">
      <alignment horizontal="center"/>
    </xf>
    <xf numFmtId="10" fontId="0" fillId="0" borderId="0" xfId="1" applyNumberFormat="1" applyFont="1"/>
    <xf numFmtId="43" fontId="0" fillId="40" borderId="0" xfId="1242" applyFont="1" applyFill="1" applyAlignment="1">
      <alignment horizontal="center"/>
    </xf>
    <xf numFmtId="10" fontId="0" fillId="40" borderId="0" xfId="1" applyNumberFormat="1" applyFont="1" applyFill="1"/>
    <xf numFmtId="0" fontId="0" fillId="41" borderId="0" xfId="0" applyFill="1"/>
    <xf numFmtId="0" fontId="0" fillId="41" borderId="0" xfId="0" applyFill="1" applyAlignment="1">
      <alignment horizontal="center"/>
    </xf>
    <xf numFmtId="0" fontId="0" fillId="41" borderId="0" xfId="0" applyFill="1" applyAlignment="1">
      <alignment horizontal="center" vertical="center"/>
    </xf>
    <xf numFmtId="10" fontId="35" fillId="40" borderId="0" xfId="1" applyNumberFormat="1" applyFont="1" applyFill="1" applyAlignment="1">
      <alignment horizontal="center"/>
    </xf>
    <xf numFmtId="0" fontId="0" fillId="40" borderId="0" xfId="0" applyFill="1" applyAlignment="1">
      <alignment horizontal="right" vertical="center"/>
    </xf>
    <xf numFmtId="0" fontId="0" fillId="41" borderId="0" xfId="0" applyFill="1" applyAlignment="1">
      <alignment horizontal="right" vertical="center"/>
    </xf>
    <xf numFmtId="0" fontId="0" fillId="40" borderId="0" xfId="0" applyFill="1" applyAlignment="1">
      <alignment horizontal="right"/>
    </xf>
    <xf numFmtId="0" fontId="0" fillId="41" borderId="0" xfId="0" applyFill="1" applyAlignment="1">
      <alignment horizontal="right"/>
    </xf>
    <xf numFmtId="43" fontId="0" fillId="40" borderId="0" xfId="1242" applyFont="1" applyFill="1" applyAlignment="1">
      <alignment horizontal="right"/>
    </xf>
    <xf numFmtId="3" fontId="2" fillId="40" borderId="0" xfId="0" applyNumberFormat="1" applyFont="1" applyFill="1" applyAlignment="1">
      <alignment horizontal="right"/>
    </xf>
    <xf numFmtId="10" fontId="7" fillId="34" borderId="26" xfId="1" applyNumberFormat="1" applyFont="1" applyFill="1" applyBorder="1" applyAlignment="1">
      <alignment horizontal="center" vertical="center"/>
    </xf>
    <xf numFmtId="43" fontId="0" fillId="40" borderId="0" xfId="1242" applyFont="1" applyFill="1"/>
    <xf numFmtId="0" fontId="0" fillId="34" borderId="19" xfId="0" applyFill="1" applyBorder="1" applyAlignment="1">
      <alignment horizontal="center" vertical="center"/>
    </xf>
    <xf numFmtId="3" fontId="35" fillId="0" borderId="0" xfId="0" applyNumberFormat="1" applyFont="1" applyAlignment="1">
      <alignment horizontal="center"/>
    </xf>
    <xf numFmtId="0" fontId="2" fillId="40" borderId="0" xfId="0" applyFont="1" applyFill="1" applyAlignment="1">
      <alignment horizontal="center"/>
    </xf>
    <xf numFmtId="0" fontId="2" fillId="40" borderId="0" xfId="0" applyFont="1" applyFill="1" applyAlignment="1">
      <alignment horizontal="right"/>
    </xf>
    <xf numFmtId="10" fontId="2" fillId="0" borderId="0" xfId="0" applyNumberFormat="1" applyFont="1" applyAlignment="1">
      <alignment horizontal="center"/>
    </xf>
    <xf numFmtId="0" fontId="2" fillId="40" borderId="0" xfId="0" applyFont="1" applyFill="1" applyAlignment="1">
      <alignment horizontal="right" vertical="center"/>
    </xf>
    <xf numFmtId="0" fontId="2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0" fontId="2" fillId="40" borderId="0" xfId="0" applyFont="1" applyFill="1"/>
    <xf numFmtId="0" fontId="2" fillId="40" borderId="0" xfId="0" applyFont="1" applyFill="1" applyAlignment="1">
      <alignment horizontal="center" vertical="center"/>
    </xf>
    <xf numFmtId="0" fontId="34" fillId="0" borderId="19" xfId="0" applyFont="1" applyBorder="1" applyAlignment="1">
      <alignment horizontal="center"/>
    </xf>
    <xf numFmtId="0" fontId="36" fillId="34" borderId="19" xfId="0" applyFont="1" applyFill="1" applyBorder="1" applyAlignment="1">
      <alignment horizontal="center"/>
    </xf>
    <xf numFmtId="0" fontId="37" fillId="34" borderId="19" xfId="0" applyFont="1" applyFill="1" applyBorder="1" applyAlignment="1">
      <alignment horizontal="center"/>
    </xf>
    <xf numFmtId="14" fontId="2" fillId="4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9" fontId="0" fillId="40" borderId="0" xfId="1" applyFont="1" applyFill="1"/>
    <xf numFmtId="43" fontId="0" fillId="40" borderId="0" xfId="0" applyNumberFormat="1" applyFill="1"/>
    <xf numFmtId="0" fontId="0" fillId="34" borderId="0" xfId="0" applyFill="1" applyAlignment="1">
      <alignment horizontal="center"/>
    </xf>
    <xf numFmtId="0" fontId="0" fillId="34" borderId="0" xfId="0" applyFill="1"/>
    <xf numFmtId="0" fontId="36" fillId="34" borderId="0" xfId="0" applyFont="1" applyFill="1" applyAlignment="1">
      <alignment horizontal="center"/>
    </xf>
    <xf numFmtId="0" fontId="0" fillId="0" borderId="0" xfId="0" applyAlignment="1">
      <alignment horizontal="left"/>
    </xf>
    <xf numFmtId="3" fontId="7" fillId="40" borderId="0" xfId="0" applyNumberFormat="1" applyFont="1" applyFill="1"/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7" fillId="40" borderId="0" xfId="1" applyNumberFormat="1" applyFont="1" applyFill="1" applyBorder="1" applyAlignment="1">
      <alignment horizontal="center" vertical="center"/>
    </xf>
    <xf numFmtId="3" fontId="7" fillId="40" borderId="0" xfId="1" applyNumberFormat="1" applyFont="1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2" fontId="7" fillId="34" borderId="26" xfId="1" applyNumberFormat="1" applyFont="1" applyFill="1" applyBorder="1" applyAlignment="1">
      <alignment horizontal="center" vertical="center"/>
    </xf>
    <xf numFmtId="3" fontId="7" fillId="34" borderId="26" xfId="1" applyNumberFormat="1" applyFont="1" applyFill="1" applyBorder="1" applyAlignment="1">
      <alignment horizontal="center" vertical="center"/>
    </xf>
    <xf numFmtId="0" fontId="0" fillId="34" borderId="26" xfId="0" applyFill="1" applyBorder="1" applyAlignment="1">
      <alignment horizontal="center"/>
    </xf>
    <xf numFmtId="3" fontId="2" fillId="34" borderId="26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169" fontId="1" fillId="42" borderId="27" xfId="0" applyNumberFormat="1" applyFont="1" applyFill="1" applyBorder="1" applyAlignment="1">
      <alignment horizontal="center"/>
    </xf>
    <xf numFmtId="0" fontId="0" fillId="43" borderId="0" xfId="0" applyFill="1" applyAlignment="1">
      <alignment horizontal="left"/>
    </xf>
    <xf numFmtId="0" fontId="0" fillId="43" borderId="0" xfId="0" applyFill="1"/>
    <xf numFmtId="170" fontId="0" fillId="0" borderId="0" xfId="0" applyNumberFormat="1" applyAlignment="1">
      <alignment horizontal="left"/>
    </xf>
    <xf numFmtId="43" fontId="0" fillId="0" borderId="0" xfId="0" applyNumberFormat="1" applyAlignment="1">
      <alignment horizontal="left"/>
    </xf>
    <xf numFmtId="0" fontId="19" fillId="43" borderId="0" xfId="0" applyFont="1" applyFill="1" applyAlignment="1">
      <alignment horizontal="center" vertical="center"/>
    </xf>
    <xf numFmtId="170" fontId="19" fillId="43" borderId="0" xfId="0" applyNumberFormat="1" applyFont="1" applyFill="1" applyAlignment="1">
      <alignment horizontal="center" vertical="center"/>
    </xf>
    <xf numFmtId="171" fontId="8" fillId="0" borderId="0" xfId="0" applyNumberFormat="1" applyFont="1"/>
    <xf numFmtId="14" fontId="8" fillId="0" borderId="0" xfId="0" applyNumberFormat="1" applyFont="1"/>
    <xf numFmtId="0" fontId="8" fillId="0" borderId="0" xfId="0" applyFont="1"/>
    <xf numFmtId="2" fontId="1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4" fontId="38" fillId="0" borderId="0" xfId="0" applyNumberFormat="1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0" fontId="0" fillId="43" borderId="0" xfId="0" applyFill="1" applyAlignment="1">
      <alignment horizontal="center" vertical="center"/>
    </xf>
    <xf numFmtId="2" fontId="0" fillId="43" borderId="0" xfId="0" applyNumberFormat="1" applyFill="1" applyAlignment="1">
      <alignment horizontal="center" vertical="center"/>
    </xf>
    <xf numFmtId="2" fontId="38" fillId="43" borderId="0" xfId="0" applyNumberFormat="1" applyFont="1" applyFill="1" applyAlignment="1">
      <alignment horizontal="center" vertical="center"/>
    </xf>
    <xf numFmtId="2" fontId="19" fillId="4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1" fontId="0" fillId="43" borderId="0" xfId="0" applyNumberFormat="1" applyFill="1" applyAlignment="1">
      <alignment horizontal="center"/>
    </xf>
    <xf numFmtId="0" fontId="38" fillId="43" borderId="0" xfId="0" applyFont="1" applyFill="1" applyAlignment="1">
      <alignment horizontal="center" vertical="center"/>
    </xf>
    <xf numFmtId="2" fontId="0" fillId="0" borderId="0" xfId="0" applyNumberFormat="1" applyAlignment="1" applyProtection="1">
      <alignment horizontal="center" vertical="center"/>
      <protection locked="0"/>
    </xf>
    <xf numFmtId="0" fontId="0" fillId="43" borderId="0" xfId="0" applyFill="1" applyAlignment="1" applyProtection="1">
      <alignment horizontal="center" vertical="center"/>
      <protection locked="0"/>
    </xf>
    <xf numFmtId="172" fontId="0" fillId="43" borderId="0" xfId="0" applyNumberFormat="1" applyFill="1" applyAlignment="1" applyProtection="1">
      <alignment horizontal="center" vertical="center"/>
      <protection locked="0"/>
    </xf>
    <xf numFmtId="0" fontId="38" fillId="43" borderId="0" xfId="0" applyFont="1" applyFill="1" applyAlignment="1" applyProtection="1">
      <alignment horizontal="center" vertical="center"/>
      <protection locked="0"/>
    </xf>
    <xf numFmtId="0" fontId="19" fillId="43" borderId="0" xfId="0" applyFont="1" applyFill="1" applyAlignment="1" applyProtection="1">
      <alignment horizontal="center" vertical="center"/>
      <protection locked="0"/>
    </xf>
    <xf numFmtId="4" fontId="0" fillId="44" borderId="0" xfId="0" applyNumberFormat="1" applyFill="1"/>
    <xf numFmtId="0" fontId="1" fillId="45" borderId="0" xfId="0" applyFont="1" applyFill="1" applyAlignment="1">
      <alignment horizontal="center"/>
    </xf>
    <xf numFmtId="0" fontId="1" fillId="45" borderId="0" xfId="0" applyFont="1" applyFill="1"/>
    <xf numFmtId="49" fontId="0" fillId="0" borderId="0" xfId="0" applyNumberFormat="1"/>
    <xf numFmtId="173" fontId="1" fillId="45" borderId="0" xfId="0" applyNumberFormat="1" applyFont="1" applyFill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" fillId="45" borderId="0" xfId="0" applyFont="1" applyFill="1" applyAlignment="1">
      <alignment horizontal="center" vertical="center"/>
    </xf>
    <xf numFmtId="0" fontId="1" fillId="45" borderId="0" xfId="0" applyFont="1" applyFill="1" applyAlignment="1">
      <alignment vertical="center"/>
    </xf>
    <xf numFmtId="173" fontId="1" fillId="45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2" fontId="19" fillId="0" borderId="0" xfId="0" applyNumberFormat="1" applyFont="1" applyAlignment="1" applyProtection="1">
      <alignment horizontal="center" vertical="center"/>
      <protection locked="0"/>
    </xf>
    <xf numFmtId="172" fontId="19" fillId="43" borderId="0" xfId="0" applyNumberFormat="1" applyFont="1" applyFill="1" applyAlignment="1" applyProtection="1">
      <alignment horizontal="center" vertical="center"/>
      <protection locked="0"/>
    </xf>
    <xf numFmtId="172" fontId="38" fillId="43" borderId="0" xfId="0" applyNumberFormat="1" applyFont="1" applyFill="1" applyAlignment="1" applyProtection="1">
      <alignment horizontal="center" vertical="center"/>
      <protection locked="0"/>
    </xf>
    <xf numFmtId="2" fontId="38" fillId="0" borderId="0" xfId="0" applyNumberFormat="1" applyFont="1" applyAlignment="1" applyProtection="1">
      <alignment horizontal="center" vertical="center"/>
      <protection locked="0"/>
    </xf>
    <xf numFmtId="14" fontId="0" fillId="46" borderId="0" xfId="0" applyNumberFormat="1" applyFill="1" applyAlignment="1" applyProtection="1">
      <alignment horizontal="center" vertical="center"/>
      <protection locked="0"/>
    </xf>
    <xf numFmtId="0" fontId="0" fillId="46" borderId="0" xfId="0" applyFill="1" applyAlignment="1" applyProtection="1">
      <alignment horizontal="center" vertical="center"/>
      <protection locked="0"/>
    </xf>
    <xf numFmtId="0" fontId="0" fillId="46" borderId="0" xfId="0" applyFill="1" applyAlignment="1">
      <alignment horizontal="center" vertical="center"/>
    </xf>
    <xf numFmtId="2" fontId="0" fillId="46" borderId="0" xfId="0" applyNumberFormat="1" applyFill="1" applyAlignment="1" applyProtection="1">
      <alignment horizontal="center" vertical="center"/>
      <protection locked="0"/>
    </xf>
    <xf numFmtId="2" fontId="0" fillId="46" borderId="0" xfId="0" applyNumberFormat="1" applyFill="1" applyAlignment="1">
      <alignment horizontal="center" vertical="center"/>
    </xf>
    <xf numFmtId="0" fontId="38" fillId="46" borderId="0" xfId="0" applyFont="1" applyFill="1" applyAlignment="1" applyProtection="1">
      <alignment horizontal="center" vertical="center"/>
      <protection locked="0"/>
    </xf>
    <xf numFmtId="14" fontId="0" fillId="47" borderId="0" xfId="0" applyNumberFormat="1" applyFill="1" applyAlignment="1" applyProtection="1">
      <alignment horizontal="center" vertical="center"/>
      <protection locked="0"/>
    </xf>
    <xf numFmtId="0" fontId="0" fillId="47" borderId="0" xfId="0" applyFill="1" applyAlignment="1" applyProtection="1">
      <alignment horizontal="center" vertical="center"/>
      <protection locked="0"/>
    </xf>
    <xf numFmtId="0" fontId="0" fillId="47" borderId="0" xfId="0" applyFill="1" applyAlignment="1">
      <alignment horizontal="center" vertical="center"/>
    </xf>
    <xf numFmtId="2" fontId="0" fillId="47" borderId="0" xfId="0" applyNumberFormat="1" applyFill="1" applyAlignment="1" applyProtection="1">
      <alignment horizontal="center" vertical="center"/>
      <protection locked="0"/>
    </xf>
    <xf numFmtId="2" fontId="0" fillId="47" borderId="0" xfId="0" applyNumberFormat="1" applyFill="1" applyAlignment="1">
      <alignment horizontal="center" vertical="center"/>
    </xf>
    <xf numFmtId="0" fontId="38" fillId="47" borderId="0" xfId="0" applyFont="1" applyFill="1" applyAlignment="1" applyProtection="1">
      <alignment horizontal="center" vertical="center"/>
      <protection locked="0"/>
    </xf>
    <xf numFmtId="14" fontId="38" fillId="46" borderId="0" xfId="0" applyNumberFormat="1" applyFont="1" applyFill="1" applyAlignment="1" applyProtection="1">
      <alignment horizontal="center" vertical="center"/>
      <protection locked="0"/>
    </xf>
    <xf numFmtId="0" fontId="38" fillId="46" borderId="0" xfId="0" applyFont="1" applyFill="1" applyAlignment="1">
      <alignment horizontal="center" vertical="center"/>
    </xf>
    <xf numFmtId="0" fontId="19" fillId="46" borderId="0" xfId="0" applyFont="1" applyFill="1" applyAlignment="1" applyProtection="1">
      <alignment horizontal="center" vertical="center"/>
      <protection locked="0"/>
    </xf>
    <xf numFmtId="14" fontId="19" fillId="46" borderId="0" xfId="0" applyNumberFormat="1" applyFont="1" applyFill="1" applyAlignment="1" applyProtection="1">
      <alignment horizontal="center" vertical="center"/>
      <protection locked="0"/>
    </xf>
    <xf numFmtId="0" fontId="19" fillId="46" borderId="0" xfId="0" applyFont="1" applyFill="1" applyAlignment="1">
      <alignment horizontal="center" vertical="center"/>
    </xf>
    <xf numFmtId="2" fontId="19" fillId="46" borderId="0" xfId="0" applyNumberFormat="1" applyFont="1" applyFill="1" applyAlignment="1" applyProtection="1">
      <alignment horizontal="center" vertical="center"/>
      <protection locked="0"/>
    </xf>
    <xf numFmtId="2" fontId="19" fillId="46" borderId="0" xfId="0" applyNumberFormat="1" applyFont="1" applyFill="1" applyAlignment="1">
      <alignment horizontal="center" vertical="center"/>
    </xf>
    <xf numFmtId="0" fontId="19" fillId="47" borderId="0" xfId="0" applyFont="1" applyFill="1" applyAlignment="1" applyProtection="1">
      <alignment horizontal="center" vertical="center"/>
      <protection locked="0"/>
    </xf>
    <xf numFmtId="14" fontId="38" fillId="47" borderId="0" xfId="0" applyNumberFormat="1" applyFont="1" applyFill="1" applyAlignment="1" applyProtection="1">
      <alignment horizontal="center" vertical="center"/>
      <protection locked="0"/>
    </xf>
    <xf numFmtId="0" fontId="38" fillId="47" borderId="0" xfId="0" applyFont="1" applyFill="1" applyAlignment="1">
      <alignment horizontal="center" vertical="center"/>
    </xf>
    <xf numFmtId="2" fontId="38" fillId="47" borderId="0" xfId="0" applyNumberFormat="1" applyFont="1" applyFill="1" applyAlignment="1" applyProtection="1">
      <alignment horizontal="center" vertical="center"/>
      <protection locked="0"/>
    </xf>
    <xf numFmtId="2" fontId="38" fillId="47" borderId="0" xfId="0" applyNumberFormat="1" applyFont="1" applyFill="1" applyAlignment="1">
      <alignment horizontal="center" vertical="center"/>
    </xf>
    <xf numFmtId="2" fontId="38" fillId="46" borderId="0" xfId="0" applyNumberFormat="1" applyFont="1" applyFill="1" applyAlignment="1" applyProtection="1">
      <alignment horizontal="center" vertical="center"/>
      <protection locked="0"/>
    </xf>
    <xf numFmtId="2" fontId="38" fillId="46" borderId="0" xfId="0" applyNumberFormat="1" applyFont="1" applyFill="1" applyAlignment="1">
      <alignment horizontal="center" vertical="center"/>
    </xf>
    <xf numFmtId="14" fontId="19" fillId="48" borderId="0" xfId="0" applyNumberFormat="1" applyFont="1" applyFill="1" applyAlignment="1" applyProtection="1">
      <alignment horizontal="center" vertical="center"/>
      <protection locked="0"/>
    </xf>
    <xf numFmtId="0" fontId="19" fillId="48" borderId="0" xfId="0" applyFont="1" applyFill="1" applyAlignment="1" applyProtection="1">
      <alignment horizontal="center" vertical="center"/>
      <protection locked="0"/>
    </xf>
    <xf numFmtId="0" fontId="19" fillId="48" borderId="0" xfId="0" applyFont="1" applyFill="1" applyAlignment="1">
      <alignment horizontal="center" vertical="center"/>
    </xf>
    <xf numFmtId="2" fontId="19" fillId="48" borderId="0" xfId="0" applyNumberFormat="1" applyFont="1" applyFill="1" applyAlignment="1" applyProtection="1">
      <alignment horizontal="center" vertical="center"/>
      <protection locked="0"/>
    </xf>
    <xf numFmtId="2" fontId="19" fillId="48" borderId="0" xfId="0" applyNumberFormat="1" applyFont="1" applyFill="1" applyAlignment="1">
      <alignment horizontal="center" vertical="center"/>
    </xf>
    <xf numFmtId="0" fontId="0" fillId="49" borderId="0" xfId="0" applyFill="1" applyAlignment="1" applyProtection="1">
      <alignment horizontal="center" vertical="center"/>
      <protection locked="0"/>
    </xf>
    <xf numFmtId="14" fontId="0" fillId="49" borderId="0" xfId="0" applyNumberFormat="1" applyFill="1" applyAlignment="1" applyProtection="1">
      <alignment horizontal="center" vertical="center"/>
      <protection locked="0"/>
    </xf>
    <xf numFmtId="0" fontId="0" fillId="49" borderId="0" xfId="0" applyFill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14" fontId="19" fillId="50" borderId="0" xfId="0" applyNumberFormat="1" applyFont="1" applyFill="1" applyAlignment="1" applyProtection="1">
      <alignment horizontal="center" vertical="center"/>
      <protection locked="0"/>
    </xf>
    <xf numFmtId="0" fontId="19" fillId="50" borderId="0" xfId="0" applyFont="1" applyFill="1" applyAlignment="1" applyProtection="1">
      <alignment horizontal="center" vertical="center"/>
      <protection locked="0"/>
    </xf>
    <xf numFmtId="0" fontId="19" fillId="50" borderId="0" xfId="0" applyFont="1" applyFill="1" applyAlignment="1">
      <alignment horizontal="center" vertical="center"/>
    </xf>
    <xf numFmtId="2" fontId="19" fillId="50" borderId="0" xfId="0" applyNumberFormat="1" applyFont="1" applyFill="1" applyAlignment="1" applyProtection="1">
      <alignment horizontal="center" vertical="center"/>
      <protection locked="0"/>
    </xf>
    <xf numFmtId="2" fontId="19" fillId="50" borderId="0" xfId="0" applyNumberFormat="1" applyFont="1" applyFill="1" applyAlignment="1">
      <alignment horizontal="center" vertical="center"/>
    </xf>
    <xf numFmtId="0" fontId="38" fillId="50" borderId="0" xfId="0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16" fontId="2" fillId="0" borderId="4" xfId="0" quotePrefix="1" applyNumberFormat="1" applyFont="1" applyBorder="1" applyAlignment="1">
      <alignment horizontal="center" vertical="center"/>
    </xf>
    <xf numFmtId="16" fontId="2" fillId="0" borderId="0" xfId="0" quotePrefix="1" applyNumberFormat="1" applyFont="1" applyAlignment="1">
      <alignment horizontal="center" vertical="center"/>
    </xf>
    <xf numFmtId="16" fontId="2" fillId="0" borderId="5" xfId="0" quotePrefix="1" applyNumberFormat="1" applyFont="1" applyBorder="1" applyAlignment="1">
      <alignment horizontal="center" vertical="center"/>
    </xf>
    <xf numFmtId="14" fontId="2" fillId="0" borderId="6" xfId="0" quotePrefix="1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36" fillId="34" borderId="19" xfId="0" applyFont="1" applyFill="1" applyBorder="1" applyAlignment="1">
      <alignment horizontal="center" wrapText="1"/>
    </xf>
    <xf numFmtId="0" fontId="0" fillId="34" borderId="19" xfId="0" applyFill="1" applyBorder="1" applyAlignment="1">
      <alignment horizontal="center" vertical="center"/>
    </xf>
    <xf numFmtId="0" fontId="36" fillId="34" borderId="19" xfId="0" applyFont="1" applyFill="1" applyBorder="1" applyAlignment="1">
      <alignment horizontal="center"/>
    </xf>
    <xf numFmtId="0" fontId="36" fillId="34" borderId="25" xfId="0" applyFont="1" applyFill="1" applyBorder="1" applyAlignment="1">
      <alignment horizontal="center"/>
    </xf>
    <xf numFmtId="0" fontId="34" fillId="34" borderId="0" xfId="0" applyFont="1" applyFill="1" applyAlignment="1">
      <alignment horizontal="center"/>
    </xf>
    <xf numFmtId="0" fontId="34" fillId="34" borderId="0" xfId="0" applyFont="1" applyFill="1" applyAlignment="1">
      <alignment horizontal="center" wrapText="1"/>
    </xf>
    <xf numFmtId="0" fontId="34" fillId="34" borderId="19" xfId="0" applyFont="1" applyFill="1" applyBorder="1" applyAlignment="1">
      <alignment horizontal="center" wrapText="1"/>
    </xf>
    <xf numFmtId="0" fontId="34" fillId="34" borderId="19" xfId="0" applyFont="1" applyFill="1" applyBorder="1" applyAlignment="1">
      <alignment horizontal="center"/>
    </xf>
    <xf numFmtId="0" fontId="0" fillId="34" borderId="23" xfId="0" applyFill="1" applyBorder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0" fillId="40" borderId="0" xfId="0" applyFill="1" applyAlignment="1">
      <alignment horizontal="center" vertical="center"/>
    </xf>
  </cellXfs>
  <cellStyles count="1243">
    <cellStyle name="?餡_x000c_k?_x000d_^黇_x0001_??_x0007__x0001__x0001_" xfId="103" xr:uid="{488BBFEE-EF3A-4476-AAB5-C82E23E8B944}"/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59" xr:uid="{8D3379E8-341C-42F6-9567-D5E71ED2BA53}"/>
    <cellStyle name="60% - Ênfase1 3" xfId="68" xr:uid="{8D5ABE46-22E6-410D-883A-78B0F6E153B2}"/>
    <cellStyle name="60% - Ênfase1 4" xfId="78" xr:uid="{DE1EF5B7-50A3-4957-AD56-499772C99F6A}"/>
    <cellStyle name="60% - Ênfase1 5" xfId="151" xr:uid="{DBFF0E67-FF5B-44CF-B13B-08716689E4DD}"/>
    <cellStyle name="60% - Ênfase1 6" xfId="193" xr:uid="{2332ED93-140F-47C9-8A7B-F2AD4CD922E6}"/>
    <cellStyle name="60% - Ênfase1 7" xfId="269" xr:uid="{450B8EB2-FE6F-437F-8A33-A774B35BB139}"/>
    <cellStyle name="60% - Ênfase1 8" xfId="37" xr:uid="{33A0C7E9-19D5-4884-8B9A-9B5BD4D0A1CB}"/>
    <cellStyle name="60% - Ênfase2 2" xfId="60" xr:uid="{3D1A17DB-768B-4058-A5E3-41F8068AAF56}"/>
    <cellStyle name="60% - Ênfase2 3" xfId="69" xr:uid="{3D687C4D-FF78-416D-B813-7CF38038378B}"/>
    <cellStyle name="60% - Ênfase2 4" xfId="79" xr:uid="{D9D2651B-6B65-4968-955B-7C75C4FB67ED}"/>
    <cellStyle name="60% - Ênfase2 5" xfId="152" xr:uid="{23CCD30A-AD0B-4C7D-ACE4-E2939677A039}"/>
    <cellStyle name="60% - Ênfase2 6" xfId="194" xr:uid="{244B3855-A6DA-404A-AA41-EE766C9D5600}"/>
    <cellStyle name="60% - Ênfase2 7" xfId="270" xr:uid="{0D4B2843-D6D7-4E2B-BF58-EB832B43D335}"/>
    <cellStyle name="60% - Ênfase2 8" xfId="38" xr:uid="{0ACE993B-A3C9-495F-9A94-96A0D0C67A04}"/>
    <cellStyle name="60% - Ênfase3 2" xfId="61" xr:uid="{22F54C54-D677-4F72-A01E-718FAA67F0CF}"/>
    <cellStyle name="60% - Ênfase3 3" xfId="70" xr:uid="{FCE577FC-1029-4F28-A20B-3D50004A7B31}"/>
    <cellStyle name="60% - Ênfase3 4" xfId="80" xr:uid="{F4B7A2C4-F059-429E-9FF0-A0FFDAAE8B7A}"/>
    <cellStyle name="60% - Ênfase3 5" xfId="153" xr:uid="{F5EC146D-BEEE-46C0-8182-D86991DA5D37}"/>
    <cellStyle name="60% - Ênfase3 6" xfId="195" xr:uid="{C7710CB4-7A0F-45BB-93F5-459DD9EC299D}"/>
    <cellStyle name="60% - Ênfase3 7" xfId="271" xr:uid="{8E7B2D46-751A-4C50-B354-197BA71F7141}"/>
    <cellStyle name="60% - Ênfase3 8" xfId="39" xr:uid="{E1F01969-AA97-4027-A2EE-EFB4AFC03C26}"/>
    <cellStyle name="60% - Ênfase4 2" xfId="62" xr:uid="{9A7BE2E7-CFFB-49A3-B02C-5B039B936DC9}"/>
    <cellStyle name="60% - Ênfase4 3" xfId="71" xr:uid="{FCCA2E5D-8B0E-47B8-B178-C0479919836F}"/>
    <cellStyle name="60% - Ênfase4 4" xfId="81" xr:uid="{15E95D9F-3236-462E-AC0F-8856E012146D}"/>
    <cellStyle name="60% - Ênfase4 5" xfId="154" xr:uid="{1BFE1907-B88A-482E-B9AD-BD2642B0DCAA}"/>
    <cellStyle name="60% - Ênfase4 6" xfId="196" xr:uid="{1CB7E606-346E-4569-8977-6AE77097F061}"/>
    <cellStyle name="60% - Ênfase4 7" xfId="272" xr:uid="{F27FB143-9E4A-49E0-AED1-5FFA29318870}"/>
    <cellStyle name="60% - Ênfase4 8" xfId="40" xr:uid="{86F7641A-883D-4A43-8BF7-5D41A1EFB01E}"/>
    <cellStyle name="60% - Ênfase5 2" xfId="63" xr:uid="{07445B7D-6B3C-415E-82A7-5F1365E16D02}"/>
    <cellStyle name="60% - Ênfase5 3" xfId="72" xr:uid="{CB61FA64-68F5-4CED-A112-7C4809D07D8B}"/>
    <cellStyle name="60% - Ênfase5 4" xfId="82" xr:uid="{E6C95BFB-83E9-4321-9317-8A6D7A83D44E}"/>
    <cellStyle name="60% - Ênfase5 5" xfId="155" xr:uid="{6D31DC72-D08C-4B59-A18D-F3112AC000AD}"/>
    <cellStyle name="60% - Ênfase5 6" xfId="197" xr:uid="{53C44E80-2749-4C76-81EC-F3C2EE3498B6}"/>
    <cellStyle name="60% - Ênfase5 7" xfId="273" xr:uid="{C7C07F5F-A5A4-4E3F-A2E0-924E360E3A88}"/>
    <cellStyle name="60% - Ênfase5 8" xfId="41" xr:uid="{B058AB83-0E1D-45FB-8C2C-13AB89F88055}"/>
    <cellStyle name="60% - Ênfase6 2" xfId="64" xr:uid="{0AC9CBBC-E5BB-4BF5-A1AD-15484597E0DA}"/>
    <cellStyle name="60% - Ênfase6 3" xfId="73" xr:uid="{26B98C6E-D6DD-4F52-969B-81622809AF47}"/>
    <cellStyle name="60% - Ênfase6 4" xfId="83" xr:uid="{50EB3405-CC2A-4C9A-9381-5081F1124CAD}"/>
    <cellStyle name="60% - Ênfase6 5" xfId="156" xr:uid="{1C91918D-2344-4987-97CB-F2B263C533FA}"/>
    <cellStyle name="60% - Ênfase6 6" xfId="198" xr:uid="{23C2B7DB-5247-465B-9CDD-A6C2F838E128}"/>
    <cellStyle name="60% - Ênfase6 7" xfId="274" xr:uid="{A43C55BC-5533-479B-9771-49D2AE95FE1E}"/>
    <cellStyle name="60% - Ênfase6 8" xfId="42" xr:uid="{7B7FCC39-3181-4030-80A7-F301EC227642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Euro" xfId="104" xr:uid="{66BBCD68-2EE0-4AFF-BE82-AC2DF332508E}"/>
    <cellStyle name="Hiperlink 2" xfId="130" xr:uid="{C5E7950F-E129-4DE1-AC46-4B738AD6E39E}"/>
    <cellStyle name="Hyperlink 2" xfId="112" xr:uid="{F5E9EBE1-6D04-42B8-9FE2-B90290113796}"/>
    <cellStyle name="Moeda 2" xfId="102" xr:uid="{F046089E-797C-401F-B131-924EBB760C71}"/>
    <cellStyle name="Moeda 2 2" xfId="142" xr:uid="{C6832C49-D91B-4E81-93A3-DB5BFDA343AF}"/>
    <cellStyle name="Moeda 2 2 2" xfId="184" xr:uid="{B53993B0-C8B1-4390-ABDE-BC56EBD1F5C7}"/>
    <cellStyle name="Moeda 2 2 2 2" xfId="260" xr:uid="{6586DDF4-A808-45D3-8DAA-DECBE2FF1F16}"/>
    <cellStyle name="Moeda 2 2 2 2 2" xfId="404" xr:uid="{D5522450-BA4C-4E4C-A028-0935D107335B}"/>
    <cellStyle name="Moeda 2 2 2 2 2 2" xfId="683" xr:uid="{B1684C62-99CD-4362-A71D-B223BABEABD3}"/>
    <cellStyle name="Moeda 2 2 2 2 2 3" xfId="956" xr:uid="{3D6F219D-268D-48FD-853C-09B6C48218E5}"/>
    <cellStyle name="Moeda 2 2 2 2 2 4" xfId="1229" xr:uid="{27D77FD1-A563-4793-8BDD-E33546231850}"/>
    <cellStyle name="Moeda 2 2 2 2 3" xfId="547" xr:uid="{CFBA6FC9-FFAD-4FA2-BDC8-406022A0CD20}"/>
    <cellStyle name="Moeda 2 2 2 2 4" xfId="820" xr:uid="{EB52DFBD-052B-42CD-8C56-315AAE5DFAC5}"/>
    <cellStyle name="Moeda 2 2 2 2 5" xfId="1093" xr:uid="{8EBD15ED-0E4A-4BCC-AAAD-E3B6105ECF7D}"/>
    <cellStyle name="Moeda 2 2 2 3" xfId="336" xr:uid="{DCFB596A-D409-4904-B406-E7BAA8470AFC}"/>
    <cellStyle name="Moeda 2 2 2 3 2" xfId="615" xr:uid="{A74C9874-408B-4E5F-99E5-F13CDAF29AB3}"/>
    <cellStyle name="Moeda 2 2 2 3 3" xfId="888" xr:uid="{B3B82566-6436-4487-A528-36DDFBFDE5CA}"/>
    <cellStyle name="Moeda 2 2 2 3 4" xfId="1161" xr:uid="{E147AC61-0414-4FC7-AAC9-2E8C3C94A84A}"/>
    <cellStyle name="Moeda 2 2 2 4" xfId="479" xr:uid="{1A88B225-739A-43EB-8F9D-E0491426EEE8}"/>
    <cellStyle name="Moeda 2 2 2 5" xfId="752" xr:uid="{BE98AE4F-E102-483B-A139-ADA5F8E75DD0}"/>
    <cellStyle name="Moeda 2 2 2 6" xfId="1025" xr:uid="{B5F187C2-77AB-443D-923E-78321FF39AF1}"/>
    <cellStyle name="Moeda 2 2 3" xfId="226" xr:uid="{ECDF0A0C-7C71-4BAC-B20D-9886A8D33634}"/>
    <cellStyle name="Moeda 2 2 3 2" xfId="370" xr:uid="{50956AF7-70AE-43A1-9004-A1125E5AA807}"/>
    <cellStyle name="Moeda 2 2 3 2 2" xfId="649" xr:uid="{8E3934D2-00C7-4D91-BD61-B0BC95DBDDE7}"/>
    <cellStyle name="Moeda 2 2 3 2 3" xfId="922" xr:uid="{9E031A48-A6A7-4C8D-853E-FCCA2112DE3F}"/>
    <cellStyle name="Moeda 2 2 3 2 4" xfId="1195" xr:uid="{E6366969-B772-4EC1-9A5F-8190864B7C78}"/>
    <cellStyle name="Moeda 2 2 3 3" xfId="513" xr:uid="{F1E9F5FA-9082-4C77-A75F-820B537DCB08}"/>
    <cellStyle name="Moeda 2 2 3 4" xfId="786" xr:uid="{F4A209D1-2AFA-45D6-B6B3-F7A4B4BE9D40}"/>
    <cellStyle name="Moeda 2 2 3 5" xfId="1059" xr:uid="{ADC896BA-0B5C-462B-98A3-D94C012C2272}"/>
    <cellStyle name="Moeda 2 2 4" xfId="302" xr:uid="{96E638F1-0015-439A-B8FD-0B2E9CA7E754}"/>
    <cellStyle name="Moeda 2 2 4 2" xfId="581" xr:uid="{D590B83E-BF92-45B7-9B67-88BA75E2CB63}"/>
    <cellStyle name="Moeda 2 2 4 3" xfId="854" xr:uid="{E83F242F-A562-47A6-81F7-3BF7FF7CD746}"/>
    <cellStyle name="Moeda 2 2 4 4" xfId="1127" xr:uid="{5E29ACC5-F416-402F-AFDB-74E2A99244A4}"/>
    <cellStyle name="Moeda 2 2 5" xfId="445" xr:uid="{3BD605E1-3491-4C54-A274-B68AA09BD5C1}"/>
    <cellStyle name="Moeda 2 2 6" xfId="718" xr:uid="{397F4656-87D2-4ABB-BB79-5F4007390B27}"/>
    <cellStyle name="Moeda 2 2 7" xfId="991" xr:uid="{4CC00F39-71C8-455F-A4B2-F43E4239ADAD}"/>
    <cellStyle name="Moeda 2 3" xfId="167" xr:uid="{821D3F39-10FA-4710-A2FE-6FFD0038EB41}"/>
    <cellStyle name="Moeda 2 3 2" xfId="243" xr:uid="{36629292-D5C7-423E-86EC-F979EE2D55D6}"/>
    <cellStyle name="Moeda 2 3 2 2" xfId="387" xr:uid="{CA3ADA98-1A80-42F6-9497-0F7898C67495}"/>
    <cellStyle name="Moeda 2 3 2 2 2" xfId="666" xr:uid="{4859A46A-C888-4AEC-AF79-EAA635B03CE5}"/>
    <cellStyle name="Moeda 2 3 2 2 3" xfId="939" xr:uid="{8A44E675-D71C-4C8E-991B-FAB40B97642A}"/>
    <cellStyle name="Moeda 2 3 2 2 4" xfId="1212" xr:uid="{ED2C3BE1-1221-4B88-B53E-CC96C681831D}"/>
    <cellStyle name="Moeda 2 3 2 3" xfId="530" xr:uid="{29874C5C-A1CA-4844-88FA-728FC4B9B475}"/>
    <cellStyle name="Moeda 2 3 2 4" xfId="803" xr:uid="{82CBB282-A69A-4625-8C9D-F18DA4144D00}"/>
    <cellStyle name="Moeda 2 3 2 5" xfId="1076" xr:uid="{B96901D3-C6E3-4448-AD18-80E520A43097}"/>
    <cellStyle name="Moeda 2 3 3" xfId="319" xr:uid="{A581CF1E-7AA6-4D40-B8C6-4031A35AD4A7}"/>
    <cellStyle name="Moeda 2 3 3 2" xfId="598" xr:uid="{A3840BC8-7C3F-49B4-954C-652CD5762E1F}"/>
    <cellStyle name="Moeda 2 3 3 3" xfId="871" xr:uid="{07622DC8-34D5-40B7-9A18-E293CB5AE8AA}"/>
    <cellStyle name="Moeda 2 3 3 4" xfId="1144" xr:uid="{EF466C3B-C0B2-49CC-8163-7090DA963E1E}"/>
    <cellStyle name="Moeda 2 3 4" xfId="462" xr:uid="{0CF874B2-EE81-4F9D-8A81-2FCF94A8FC24}"/>
    <cellStyle name="Moeda 2 3 5" xfId="735" xr:uid="{1F5F1FCD-01C5-4748-970B-5828AD09F7F9}"/>
    <cellStyle name="Moeda 2 3 6" xfId="1008" xr:uid="{1C1A7096-7FDF-4C0D-8900-C19A53404C5E}"/>
    <cellStyle name="Moeda 2 4" xfId="209" xr:uid="{CF02BBD0-A82B-4D77-B0AE-F51053F1E037}"/>
    <cellStyle name="Moeda 2 4 2" xfId="353" xr:uid="{604D3F01-9507-4357-920F-61EF83822EA4}"/>
    <cellStyle name="Moeda 2 4 2 2" xfId="632" xr:uid="{8DA17DCB-160A-41DF-A0E6-BF4432845926}"/>
    <cellStyle name="Moeda 2 4 2 3" xfId="905" xr:uid="{F35557B6-A53F-4A8F-8D2A-50D0FEBA56AB}"/>
    <cellStyle name="Moeda 2 4 2 4" xfId="1178" xr:uid="{886D655C-9C2C-48F6-B00E-D9B3F49E62DE}"/>
    <cellStyle name="Moeda 2 4 3" xfId="496" xr:uid="{263F0B66-FEF2-40D3-9351-861DAF9F2243}"/>
    <cellStyle name="Moeda 2 4 4" xfId="769" xr:uid="{2F81AF82-2CC5-47BC-AED9-4FC395103210}"/>
    <cellStyle name="Moeda 2 4 5" xfId="1042" xr:uid="{E2672096-E01F-40D3-96FA-A9DEDF61C877}"/>
    <cellStyle name="Moeda 2 5" xfId="285" xr:uid="{16A0E7AE-7EFE-4875-9E91-2030F846B7E3}"/>
    <cellStyle name="Moeda 2 5 2" xfId="564" xr:uid="{9D33CE71-AE85-4B80-8094-A7CA047166E1}"/>
    <cellStyle name="Moeda 2 5 3" xfId="837" xr:uid="{BE074AD7-4B9D-48D3-B1AE-33574BDA8A02}"/>
    <cellStyle name="Moeda 2 5 4" xfId="1110" xr:uid="{75006F22-F901-4778-988B-3B1806781C97}"/>
    <cellStyle name="Moeda 2 6" xfId="428" xr:uid="{A2BE3DD5-CED5-4D7B-99E0-A59E0AE3037D}"/>
    <cellStyle name="Moeda 2 7" xfId="701" xr:uid="{4948C2A5-79F5-4589-A07F-9BCD573E3700}"/>
    <cellStyle name="Moeda 2 8" xfId="974" xr:uid="{8526B0A6-400E-4815-89BF-CF25DF28D919}"/>
    <cellStyle name="Moeda 3" xfId="113" xr:uid="{FA46F8A9-2769-4972-AE69-3FA7864E5B22}"/>
    <cellStyle name="Moeda 4" xfId="89" xr:uid="{0FC7110D-3F40-4BEE-B0E8-0361D1D60F90}"/>
    <cellStyle name="Moeda 5" xfId="411" xr:uid="{0EB3D9E6-16A9-4EEA-A436-B98E549992C8}"/>
    <cellStyle name="Moeda 6" xfId="690" xr:uid="{AC8D7045-F062-4D71-850D-A377775ACF6E}"/>
    <cellStyle name="Moeda 7" xfId="963" xr:uid="{9DBB3009-C134-4ADC-9A65-4A0C24279BE1}"/>
    <cellStyle name="Moeda 8" xfId="1236" xr:uid="{44E8A7C9-BF95-4B69-B552-7201CB0A5B15}"/>
    <cellStyle name="Neutro 2" xfId="58" xr:uid="{5640D03A-6D50-4D40-963F-041CA0B34597}"/>
    <cellStyle name="Neutro 3" xfId="67" xr:uid="{68E5E7C5-A2E9-4423-AAB1-91F0D0CAB579}"/>
    <cellStyle name="Neutro 4" xfId="77" xr:uid="{4B38DADF-7484-4775-B588-E065DC6B4E64}"/>
    <cellStyle name="Neutro 5" xfId="150" xr:uid="{DDAF56F3-1460-4E7C-9400-47C9F70A6FC1}"/>
    <cellStyle name="Neutro 6" xfId="192" xr:uid="{1491054A-47D2-462E-BB8F-DA525F94E967}"/>
    <cellStyle name="Neutro 7" xfId="268" xr:uid="{6691E257-C9A6-475A-A20E-7497D6C26585}"/>
    <cellStyle name="Neutro 8" xfId="36" xr:uid="{E326BF11-A271-42DF-93E8-B2D907560B97}"/>
    <cellStyle name="Normal" xfId="0" builtinId="0"/>
    <cellStyle name="Normal - Style1" xfId="125" xr:uid="{AA03EEC2-1729-4BC8-88E6-842244758088}"/>
    <cellStyle name="Normal 12 2 2" xfId="126" xr:uid="{670E0850-F4F1-4217-838B-7D44519D1476}"/>
    <cellStyle name="Normal 17" xfId="128" xr:uid="{44F6424F-1E8A-40AD-8648-C2CB00523159}"/>
    <cellStyle name="Normal 2" xfId="44" xr:uid="{133A37B0-5BB1-45AE-9D12-C58DF8EE67C6}"/>
    <cellStyle name="Normal 2 2" xfId="105" xr:uid="{7F48AA98-84D1-4563-98C1-0942D82EE683}"/>
    <cellStyle name="Normal 2 2 2" xfId="129" xr:uid="{962CA180-F7F7-4059-ABD0-3FC5A14C7D76}"/>
    <cellStyle name="Normal 2 21" xfId="114" xr:uid="{97539A0F-7243-4C89-B34A-57F1975D1A2F}"/>
    <cellStyle name="Normal 2 3" xfId="115" xr:uid="{E38F3BAF-E126-4F51-9264-34657615B3E5}"/>
    <cellStyle name="Normal 2 4" xfId="90" xr:uid="{BBC1A4D2-A3B7-4FFE-8B89-08CA98CC01E5}"/>
    <cellStyle name="Normal 2_LWB US- 2009 Goals break down_v16" xfId="106" xr:uid="{8812A37E-37AC-4518-BF43-294AA33D883E}"/>
    <cellStyle name="Normal 3" xfId="101" xr:uid="{B0F44CF3-B7A6-466A-A7EE-75E7E08A1CA6}"/>
    <cellStyle name="Normal 3 2" xfId="116" xr:uid="{3DF0486F-5AB1-4F4D-9B79-D1554F9043CE}"/>
    <cellStyle name="Normal 3 3" xfId="117" xr:uid="{69B4627A-D4C3-4336-B966-0CB6E106CE38}"/>
    <cellStyle name="Normal 4" xfId="107" xr:uid="{E099D7BB-7FB2-4D1C-AC73-FB294A614891}"/>
    <cellStyle name="Normal 5" xfId="111" xr:uid="{EC0E8335-B1B0-4C4C-805F-D6DD439E64A9}"/>
    <cellStyle name="Normal 6" xfId="118" xr:uid="{895E0276-5615-4990-AF03-5FA3E4476630}"/>
    <cellStyle name="Normal 7" xfId="88" xr:uid="{CBA08C04-2116-442D-A1CE-0E974FEA5330}"/>
    <cellStyle name="Normal 8" xfId="131" xr:uid="{6CE3A386-EB81-4EC0-8C34-745DF139B95D}"/>
    <cellStyle name="Nota" xfId="14" builtinId="10" customBuiltin="1"/>
    <cellStyle name="Porcentagem" xfId="1" builtinId="5"/>
    <cellStyle name="Porcentagem 14 3" xfId="127" xr:uid="{AFE587E2-1AE5-42E8-8A2E-8BED6E13948A}"/>
    <cellStyle name="Porcentagem 2" xfId="92" xr:uid="{16792869-A53F-462C-A88A-436435A48E94}"/>
    <cellStyle name="Porcentagem 2 2" xfId="108" xr:uid="{FAF38320-EF29-4AF2-A899-35044759CABF}"/>
    <cellStyle name="Porcentagem 2 3" xfId="124" xr:uid="{318B98E6-457F-4235-BFA2-F375CFA1FB12}"/>
    <cellStyle name="Porcentagem 3" xfId="109" xr:uid="{2287880E-9FC0-456A-96F2-1E6E41C2D3C4}"/>
    <cellStyle name="Porcentagem 4" xfId="91" xr:uid="{6EE651F3-3EAC-469E-9074-A0C27BEBABD9}"/>
    <cellStyle name="Porcentagem 5" xfId="412" xr:uid="{07D5AB0C-EED7-4485-BBB9-7B7EFE5A0A3C}"/>
    <cellStyle name="Ruim" xfId="7" builtinId="27" customBuiltin="1"/>
    <cellStyle name="Saída" xfId="9" builtinId="21" customBuiltin="1"/>
    <cellStyle name="SAPBEXaggData" xfId="93" xr:uid="{2C5C054F-C30F-4F1F-95E7-99D5C9FB4144}"/>
    <cellStyle name="SAPBEXaggData 2" xfId="421" xr:uid="{4F2D9D81-E2CB-4CA5-A512-393C65C69C22}"/>
    <cellStyle name="SAPBEXaggData_DADOS_GRAF" xfId="1237" xr:uid="{7AB20496-3EAC-4225-AE35-00F5C7C86837}"/>
    <cellStyle name="SAPBEXaggItem" xfId="94" xr:uid="{0724D8A3-031C-41FE-9B50-DF2B1063D3A4}"/>
    <cellStyle name="SAPBEXaggItem 2" xfId="422" xr:uid="{1E6B6DD7-CDAF-41B9-9A9C-4B11B18B4F42}"/>
    <cellStyle name="SAPBEXaggItem_DADOS_GRAF" xfId="1238" xr:uid="{53BE81A5-E6F2-4766-9DE6-3019629C89C7}"/>
    <cellStyle name="SAPBEXbackground" xfId="95" xr:uid="{EACB9911-559E-4B97-9716-61AFC9BFEC2C}"/>
    <cellStyle name="SAPBEXexcBad9" xfId="96" xr:uid="{5FA24156-FE25-402C-AB1D-536B067B5A3F}"/>
    <cellStyle name="SAPBEXexcBad9 2" xfId="423" xr:uid="{F8BC4B3B-F7FC-44E6-84B9-52AEAE14C42B}"/>
    <cellStyle name="SAPBEXexcBad9_DADOS_GRAF" xfId="1239" xr:uid="{5364062C-C2DC-4D1A-A0C8-91066CEFF8A3}"/>
    <cellStyle name="SAPBEXexcGood1" xfId="97" xr:uid="{B5026418-B358-4FEF-ACAB-1B928774C49D}"/>
    <cellStyle name="SAPBEXexcGood1 2" xfId="424" xr:uid="{49DAC213-2664-4F7F-B552-1F53F01426E3}"/>
    <cellStyle name="SAPBEXexcGood1_DADOS_GRAF" xfId="1240" xr:uid="{1024E32F-A129-46C1-BEC9-3314345440D4}"/>
    <cellStyle name="SAPBEXstdData" xfId="98" xr:uid="{D7D4DD9A-5701-4666-895F-A850B0553675}"/>
    <cellStyle name="SAPBEXstdData 2" xfId="425" xr:uid="{AAF2DD4E-6F8D-47ED-82F3-D876A78E63DD}"/>
    <cellStyle name="SAPBEXstdData_DADOS_GRAF" xfId="1241" xr:uid="{FC3AA571-BCC4-4E3A-9FB4-C3D093425909}"/>
    <cellStyle name="Separador de milhares 2" xfId="110" xr:uid="{321BE052-9DAF-47D0-80FB-CC1A96934C19}"/>
    <cellStyle name="Separador de milhares 2 10" xfId="975" xr:uid="{FFC551EF-CDA7-44CC-AB03-098CF3D43991}"/>
    <cellStyle name="Separador de milhares 2 2" xfId="119" xr:uid="{F8C5EB69-BD0D-4F65-A47E-4D469F8EE5B2}"/>
    <cellStyle name="Separador de milhares 2 2 2" xfId="144" xr:uid="{EC855A93-01CC-431B-96DA-FD3F4C0DCC91}"/>
    <cellStyle name="Separador de milhares 2 2 2 2" xfId="186" xr:uid="{E5509AC9-99E2-486E-9D09-AD2062094721}"/>
    <cellStyle name="Separador de milhares 2 2 2 2 2" xfId="262" xr:uid="{A6E5EAEE-93DA-4814-BF6A-1BB6D077A6DF}"/>
    <cellStyle name="Separador de milhares 2 2 2 2 2 2" xfId="406" xr:uid="{574BCBDC-5C32-4B84-8537-0D4360FD8377}"/>
    <cellStyle name="Separador de milhares 2 2 2 2 2 2 2" xfId="685" xr:uid="{E51D323C-34B1-43D2-B802-81F22AC67D7C}"/>
    <cellStyle name="Separador de milhares 2 2 2 2 2 2 3" xfId="958" xr:uid="{D99D9C82-EA7A-40AE-AB5C-363F512CFAFD}"/>
    <cellStyle name="Separador de milhares 2 2 2 2 2 2 4" xfId="1231" xr:uid="{788D5C97-561B-4886-A85D-7BF2B53B3ED2}"/>
    <cellStyle name="Separador de milhares 2 2 2 2 2 3" xfId="549" xr:uid="{16F4D8BC-3751-4F68-9EAB-53345775FB11}"/>
    <cellStyle name="Separador de milhares 2 2 2 2 2 4" xfId="822" xr:uid="{F28D5A3E-6179-4E58-A49D-BFE75C261830}"/>
    <cellStyle name="Separador de milhares 2 2 2 2 2 5" xfId="1095" xr:uid="{1D0C111B-6749-4191-BB72-8C2A4BD343E0}"/>
    <cellStyle name="Separador de milhares 2 2 2 2 3" xfId="338" xr:uid="{F76AC94B-4EA7-4393-ACF1-124CF89E200E}"/>
    <cellStyle name="Separador de milhares 2 2 2 2 3 2" xfId="617" xr:uid="{92CE72A3-8394-4C34-8F70-4C966907CB14}"/>
    <cellStyle name="Separador de milhares 2 2 2 2 3 3" xfId="890" xr:uid="{574522CF-4D38-45C1-8C4D-BD442E51B615}"/>
    <cellStyle name="Separador de milhares 2 2 2 2 3 4" xfId="1163" xr:uid="{4692F293-E3BE-44A8-8F65-8142D45F7361}"/>
    <cellStyle name="Separador de milhares 2 2 2 2 4" xfId="481" xr:uid="{B4C663FC-C768-4BDE-98B9-E03DB67A22E3}"/>
    <cellStyle name="Separador de milhares 2 2 2 2 5" xfId="754" xr:uid="{00EEA558-20B0-49C1-9990-3B0E4205D395}"/>
    <cellStyle name="Separador de milhares 2 2 2 2 6" xfId="1027" xr:uid="{C86232C0-F432-4517-AA66-721E65761D8F}"/>
    <cellStyle name="Separador de milhares 2 2 2 3" xfId="228" xr:uid="{061904D5-1EF5-4072-8550-EBE96FE5F054}"/>
    <cellStyle name="Separador de milhares 2 2 2 3 2" xfId="372" xr:uid="{41FD936A-8BEF-48EC-B140-DE270A23A92F}"/>
    <cellStyle name="Separador de milhares 2 2 2 3 2 2" xfId="651" xr:uid="{2D431032-53BD-471D-BC83-77C98FAE9456}"/>
    <cellStyle name="Separador de milhares 2 2 2 3 2 3" xfId="924" xr:uid="{480D9E1B-2E04-43F7-842A-6DDAE48D9782}"/>
    <cellStyle name="Separador de milhares 2 2 2 3 2 4" xfId="1197" xr:uid="{A4C76B0C-6097-4F42-B2FB-3A5782533EFF}"/>
    <cellStyle name="Separador de milhares 2 2 2 3 3" xfId="515" xr:uid="{C9487F8C-14F6-4925-B680-1EC259F9954A}"/>
    <cellStyle name="Separador de milhares 2 2 2 3 4" xfId="788" xr:uid="{F5E6F6D4-2478-429D-BF68-24C38609DB6D}"/>
    <cellStyle name="Separador de milhares 2 2 2 3 5" xfId="1061" xr:uid="{9E2E2D91-7ED0-4610-99FD-C4A2F80394DE}"/>
    <cellStyle name="Separador de milhares 2 2 2 4" xfId="304" xr:uid="{D46F528F-CAC0-42FE-9949-C2D776189DA6}"/>
    <cellStyle name="Separador de milhares 2 2 2 4 2" xfId="583" xr:uid="{A0A54C51-BEC7-460B-9AFA-CB2920EBD31F}"/>
    <cellStyle name="Separador de milhares 2 2 2 4 3" xfId="856" xr:uid="{DDAF5639-19DB-49C6-A81B-AE0CBB7413B7}"/>
    <cellStyle name="Separador de milhares 2 2 2 4 4" xfId="1129" xr:uid="{25863B76-1BCE-47B3-9244-10464D1E93AB}"/>
    <cellStyle name="Separador de milhares 2 2 2 5" xfId="447" xr:uid="{FC89EE4A-3E90-490B-BDC6-EE9701514B52}"/>
    <cellStyle name="Separador de milhares 2 2 2 6" xfId="720" xr:uid="{F30C545D-2696-4E11-BD41-71C439D3E051}"/>
    <cellStyle name="Separador de milhares 2 2 2 7" xfId="993" xr:uid="{F2114FA1-F3D2-421C-9BED-DBFF817F01E1}"/>
    <cellStyle name="Separador de milhares 2 2 3" xfId="169" xr:uid="{CC7B40AA-465A-417F-8622-833727FF1560}"/>
    <cellStyle name="Separador de milhares 2 2 3 2" xfId="245" xr:uid="{4F979AC2-F5D5-4CFF-90BF-FB58DB9670F9}"/>
    <cellStyle name="Separador de milhares 2 2 3 2 2" xfId="389" xr:uid="{57B706ED-E269-4DDA-B9D7-9A14EA15CA06}"/>
    <cellStyle name="Separador de milhares 2 2 3 2 2 2" xfId="668" xr:uid="{127E68DA-5814-4CD0-9701-C6CF17ECD276}"/>
    <cellStyle name="Separador de milhares 2 2 3 2 2 3" xfId="941" xr:uid="{0CBC48F3-4502-4AB8-A023-A7F0AB432859}"/>
    <cellStyle name="Separador de milhares 2 2 3 2 2 4" xfId="1214" xr:uid="{DCA59C7F-783B-488B-8C6D-5A00F0E7E719}"/>
    <cellStyle name="Separador de milhares 2 2 3 2 3" xfId="532" xr:uid="{00DDAC9C-0041-44D0-B23D-B9B1F535A01B}"/>
    <cellStyle name="Separador de milhares 2 2 3 2 4" xfId="805" xr:uid="{436472F6-2888-4F9E-938D-32E1FA69B9BF}"/>
    <cellStyle name="Separador de milhares 2 2 3 2 5" xfId="1078" xr:uid="{35B76B50-7441-41B5-8032-96C02AD9C1D8}"/>
    <cellStyle name="Separador de milhares 2 2 3 3" xfId="321" xr:uid="{F1489D79-8A95-4B36-8BC1-595A25218FD3}"/>
    <cellStyle name="Separador de milhares 2 2 3 3 2" xfId="600" xr:uid="{C153D1B7-CAB9-485D-BBFF-04C6AEBEAFA7}"/>
    <cellStyle name="Separador de milhares 2 2 3 3 3" xfId="873" xr:uid="{DFF4348A-D215-4A67-8575-AD92B080952A}"/>
    <cellStyle name="Separador de milhares 2 2 3 3 4" xfId="1146" xr:uid="{EC622A6D-0DC7-4FEF-A343-97DA4D7FF9A8}"/>
    <cellStyle name="Separador de milhares 2 2 3 4" xfId="464" xr:uid="{0D908957-DD68-4632-B52B-3957BD194208}"/>
    <cellStyle name="Separador de milhares 2 2 3 5" xfId="737" xr:uid="{77105796-B56E-42D9-A6A9-31986F5A6FED}"/>
    <cellStyle name="Separador de milhares 2 2 3 6" xfId="1010" xr:uid="{1755724C-3B22-4E25-A873-63881AE42672}"/>
    <cellStyle name="Separador de milhares 2 2 4" xfId="211" xr:uid="{84B81860-6A31-4DD8-AB7D-8C10021E732C}"/>
    <cellStyle name="Separador de milhares 2 2 4 2" xfId="355" xr:uid="{7BA3D677-1EF8-49D4-AFE9-5183E75436FE}"/>
    <cellStyle name="Separador de milhares 2 2 4 2 2" xfId="634" xr:uid="{106E76EE-AC6E-4941-B740-D8219AEA1647}"/>
    <cellStyle name="Separador de milhares 2 2 4 2 3" xfId="907" xr:uid="{CBD1E2D8-872A-4E85-92EE-414BA23CE416}"/>
    <cellStyle name="Separador de milhares 2 2 4 2 4" xfId="1180" xr:uid="{CA0DC934-1910-4134-9ACA-27354ABEE15D}"/>
    <cellStyle name="Separador de milhares 2 2 4 3" xfId="498" xr:uid="{420CB8B5-B1F9-4FEC-8699-A019F4133520}"/>
    <cellStyle name="Separador de milhares 2 2 4 4" xfId="771" xr:uid="{B11E0B31-2000-4B8F-8D5D-C303181B8E1D}"/>
    <cellStyle name="Separador de milhares 2 2 4 5" xfId="1044" xr:uid="{B9B9D61C-E5A7-44CD-847D-03B05EA05A4F}"/>
    <cellStyle name="Separador de milhares 2 2 5" xfId="287" xr:uid="{0CB50D2D-1C83-4EB5-9265-E4B926221CF4}"/>
    <cellStyle name="Separador de milhares 2 2 5 2" xfId="566" xr:uid="{B9344EAA-DAC2-4A31-BEF6-A7443D1F2AAD}"/>
    <cellStyle name="Separador de milhares 2 2 5 3" xfId="839" xr:uid="{50EB7AA3-F02D-4D21-85FA-CEB9B341D797}"/>
    <cellStyle name="Separador de milhares 2 2 5 4" xfId="1112" xr:uid="{55C198CB-4752-4CED-9063-13A027429D24}"/>
    <cellStyle name="Separador de milhares 2 2 6" xfId="430" xr:uid="{7F925C03-EA08-4211-9850-46F08AB79A69}"/>
    <cellStyle name="Separador de milhares 2 2 7" xfId="703" xr:uid="{10A63526-FDF2-4B15-9E05-35CC3FE9C28C}"/>
    <cellStyle name="Separador de milhares 2 2 8" xfId="976" xr:uid="{20F75E14-643C-4FAB-A351-087BEC1EBC14}"/>
    <cellStyle name="Separador de milhares 2 3" xfId="120" xr:uid="{0152066C-5071-4E97-AD84-4DA25A221F2F}"/>
    <cellStyle name="Separador de milhares 2 3 2" xfId="145" xr:uid="{CCB1BD5A-1368-4419-812B-6A6552BA63B7}"/>
    <cellStyle name="Separador de milhares 2 3 2 2" xfId="187" xr:uid="{1E3920EE-CC06-4A15-9FD2-0C3383150728}"/>
    <cellStyle name="Separador de milhares 2 3 2 2 2" xfId="263" xr:uid="{19E07753-B2C3-45D0-9617-661723553B21}"/>
    <cellStyle name="Separador de milhares 2 3 2 2 2 2" xfId="407" xr:uid="{53783F10-E486-48A3-B33B-8BA4730A8C79}"/>
    <cellStyle name="Separador de milhares 2 3 2 2 2 2 2" xfId="686" xr:uid="{D641148C-3A02-4E5E-8E1D-682309E51D21}"/>
    <cellStyle name="Separador de milhares 2 3 2 2 2 2 3" xfId="959" xr:uid="{69F8CAEF-6338-4FE6-8156-7733F4452311}"/>
    <cellStyle name="Separador de milhares 2 3 2 2 2 2 4" xfId="1232" xr:uid="{413DA635-CAE8-4A20-A2B0-65E4E95FF486}"/>
    <cellStyle name="Separador de milhares 2 3 2 2 2 3" xfId="550" xr:uid="{A4F17158-6068-42D2-A99D-633A0044320F}"/>
    <cellStyle name="Separador de milhares 2 3 2 2 2 4" xfId="823" xr:uid="{76B8E584-F444-4186-BB50-8646EC11E355}"/>
    <cellStyle name="Separador de milhares 2 3 2 2 2 5" xfId="1096" xr:uid="{8FB5946D-97B3-42C0-A19C-90E73C221A9B}"/>
    <cellStyle name="Separador de milhares 2 3 2 2 3" xfId="339" xr:uid="{1AEE9445-2DF0-45B5-A136-15D234C0D52E}"/>
    <cellStyle name="Separador de milhares 2 3 2 2 3 2" xfId="618" xr:uid="{53AC76DF-B4DB-4E3E-A5F9-CA71301375C2}"/>
    <cellStyle name="Separador de milhares 2 3 2 2 3 3" xfId="891" xr:uid="{5A82828A-FB20-4961-9E64-C5A53EBC36BB}"/>
    <cellStyle name="Separador de milhares 2 3 2 2 3 4" xfId="1164" xr:uid="{D147DD64-1713-4DF4-872D-FEABC247A5A3}"/>
    <cellStyle name="Separador de milhares 2 3 2 2 4" xfId="482" xr:uid="{43F59A3E-D541-4B3E-BC5D-6E98F860D89A}"/>
    <cellStyle name="Separador de milhares 2 3 2 2 5" xfId="755" xr:uid="{FB5D8DA8-C5D8-4A28-A5F7-E70BE2CA3FE8}"/>
    <cellStyle name="Separador de milhares 2 3 2 2 6" xfId="1028" xr:uid="{652DE486-D352-408D-8B11-9F4A0AD065F1}"/>
    <cellStyle name="Separador de milhares 2 3 2 3" xfId="229" xr:uid="{1B680C29-1599-470F-A321-66521CCA74EB}"/>
    <cellStyle name="Separador de milhares 2 3 2 3 2" xfId="373" xr:uid="{4C903DA7-6298-4B56-8B25-FF30D647FEB8}"/>
    <cellStyle name="Separador de milhares 2 3 2 3 2 2" xfId="652" xr:uid="{5B8F2EEB-2931-4D16-8245-953E688FFDEA}"/>
    <cellStyle name="Separador de milhares 2 3 2 3 2 3" xfId="925" xr:uid="{09B9593C-B33B-4A4D-8730-296E1ABDB3FD}"/>
    <cellStyle name="Separador de milhares 2 3 2 3 2 4" xfId="1198" xr:uid="{A7D6414D-3466-455E-A608-9C7A527720AC}"/>
    <cellStyle name="Separador de milhares 2 3 2 3 3" xfId="516" xr:uid="{91EE4930-A631-4D05-8CAE-814502652C06}"/>
    <cellStyle name="Separador de milhares 2 3 2 3 4" xfId="789" xr:uid="{548BAAA8-6E64-4438-812A-8A1550D5BDD1}"/>
    <cellStyle name="Separador de milhares 2 3 2 3 5" xfId="1062" xr:uid="{3B6036FB-3DD7-451B-B707-A1BECB355D2A}"/>
    <cellStyle name="Separador de milhares 2 3 2 4" xfId="305" xr:uid="{36CE07C0-A9FA-493C-A7DD-817871C00BDB}"/>
    <cellStyle name="Separador de milhares 2 3 2 4 2" xfId="584" xr:uid="{C9262A05-ED9D-4E17-8B6A-D55DB9F289B1}"/>
    <cellStyle name="Separador de milhares 2 3 2 4 3" xfId="857" xr:uid="{342E5368-0259-4C66-B360-54F245052E1D}"/>
    <cellStyle name="Separador de milhares 2 3 2 4 4" xfId="1130" xr:uid="{F557B644-510E-437F-9EFD-6CE1474DF5D9}"/>
    <cellStyle name="Separador de milhares 2 3 2 5" xfId="448" xr:uid="{B134F875-D80E-4CFA-9EA0-CAF0A277DD66}"/>
    <cellStyle name="Separador de milhares 2 3 2 6" xfId="721" xr:uid="{47AE64E6-DC35-4505-8535-65DCA95D0A00}"/>
    <cellStyle name="Separador de milhares 2 3 2 7" xfId="994" xr:uid="{59287791-5B07-4D44-8B8A-22CF08B8FB63}"/>
    <cellStyle name="Separador de milhares 2 3 3" xfId="170" xr:uid="{72CF747E-6EFF-45D2-AA44-95DECB70DA2D}"/>
    <cellStyle name="Separador de milhares 2 3 3 2" xfId="246" xr:uid="{D2726E76-7D39-493E-89DA-E94302985E09}"/>
    <cellStyle name="Separador de milhares 2 3 3 2 2" xfId="390" xr:uid="{57816B2A-F245-421D-9814-545CB538F2AE}"/>
    <cellStyle name="Separador de milhares 2 3 3 2 2 2" xfId="669" xr:uid="{4FEFCA00-3FBB-4171-A85A-1792457D3C00}"/>
    <cellStyle name="Separador de milhares 2 3 3 2 2 3" xfId="942" xr:uid="{D1A0AA72-18D8-4028-9A01-DFD088B63830}"/>
    <cellStyle name="Separador de milhares 2 3 3 2 2 4" xfId="1215" xr:uid="{0A4335D5-CE59-4674-8EF8-6FDFBFC1F86D}"/>
    <cellStyle name="Separador de milhares 2 3 3 2 3" xfId="533" xr:uid="{2268018D-1024-4E37-BD76-BA9C86C83DC7}"/>
    <cellStyle name="Separador de milhares 2 3 3 2 4" xfId="806" xr:uid="{66348C82-37A2-4E53-8D73-AE765EBC6517}"/>
    <cellStyle name="Separador de milhares 2 3 3 2 5" xfId="1079" xr:uid="{5FF0F518-2734-4B55-82DC-B49D1DD0C362}"/>
    <cellStyle name="Separador de milhares 2 3 3 3" xfId="322" xr:uid="{8EE8CE52-4FD4-403D-A262-FDD8EFFBD2BC}"/>
    <cellStyle name="Separador de milhares 2 3 3 3 2" xfId="601" xr:uid="{FA38095B-C5FD-4863-9BFB-51FA7FDAFA41}"/>
    <cellStyle name="Separador de milhares 2 3 3 3 3" xfId="874" xr:uid="{4A4635DC-A696-42D0-8855-563C7C534422}"/>
    <cellStyle name="Separador de milhares 2 3 3 3 4" xfId="1147" xr:uid="{C1AFEBF0-87F1-4A15-AD1F-608DEAA91A3F}"/>
    <cellStyle name="Separador de milhares 2 3 3 4" xfId="465" xr:uid="{8C0B3D34-3E09-4B26-809E-30C414E4972F}"/>
    <cellStyle name="Separador de milhares 2 3 3 5" xfId="738" xr:uid="{358789B1-0843-47EB-968A-65D69A229BB2}"/>
    <cellStyle name="Separador de milhares 2 3 3 6" xfId="1011" xr:uid="{B1A56511-A4FA-4417-8F1A-5B284D387580}"/>
    <cellStyle name="Separador de milhares 2 3 4" xfId="212" xr:uid="{967D523C-F33B-4A63-9213-4182F968E0B5}"/>
    <cellStyle name="Separador de milhares 2 3 4 2" xfId="356" xr:uid="{8C36A91C-D62C-4DB4-A926-0E1A73418833}"/>
    <cellStyle name="Separador de milhares 2 3 4 2 2" xfId="635" xr:uid="{386698FF-3393-468E-AD34-722BFF156046}"/>
    <cellStyle name="Separador de milhares 2 3 4 2 3" xfId="908" xr:uid="{2B1737A2-49A7-4E7F-8EB1-A4C87582D35E}"/>
    <cellStyle name="Separador de milhares 2 3 4 2 4" xfId="1181" xr:uid="{CEDE9056-1BF0-4144-8D6F-929C37B425A0}"/>
    <cellStyle name="Separador de milhares 2 3 4 3" xfId="499" xr:uid="{ED90832C-3EA7-4552-91BE-C6841250662E}"/>
    <cellStyle name="Separador de milhares 2 3 4 4" xfId="772" xr:uid="{410CE31E-FBF1-43C3-A952-DDE0B61E9BA4}"/>
    <cellStyle name="Separador de milhares 2 3 4 5" xfId="1045" xr:uid="{0944AC25-214B-4DB9-93EF-5D600B245D48}"/>
    <cellStyle name="Separador de milhares 2 3 5" xfId="288" xr:uid="{E6AD10DE-3558-40EC-81E2-5B10F02E3547}"/>
    <cellStyle name="Separador de milhares 2 3 5 2" xfId="567" xr:uid="{6BB4BA58-553C-4156-8AB3-AAD337766A06}"/>
    <cellStyle name="Separador de milhares 2 3 5 3" xfId="840" xr:uid="{A21000AC-D16F-40C9-A9C4-847CE08275E4}"/>
    <cellStyle name="Separador de milhares 2 3 5 4" xfId="1113" xr:uid="{9231D1DF-653F-4003-9A5A-F6E44CFD297A}"/>
    <cellStyle name="Separador de milhares 2 3 6" xfId="431" xr:uid="{6BE9C9A7-3411-49B5-84B8-30D2E7041D66}"/>
    <cellStyle name="Separador de milhares 2 3 7" xfId="704" xr:uid="{C0B37243-827E-4FA9-B26C-7D531AE4B920}"/>
    <cellStyle name="Separador de milhares 2 3 8" xfId="977" xr:uid="{8DCD3FD1-AF3B-42D4-9EBE-9DA1BFC5CAB2}"/>
    <cellStyle name="Separador de milhares 2 4" xfId="143" xr:uid="{98CE7D5C-7FEE-40F3-BA36-343E4C4EC08F}"/>
    <cellStyle name="Separador de milhares 2 4 2" xfId="185" xr:uid="{40C80107-5822-42C4-99FE-F986946E4B24}"/>
    <cellStyle name="Separador de milhares 2 4 2 2" xfId="261" xr:uid="{5415036A-19DB-42C1-B7FA-6B7160841225}"/>
    <cellStyle name="Separador de milhares 2 4 2 2 2" xfId="405" xr:uid="{B917104D-AB40-45DD-9FA3-7ED059C7D412}"/>
    <cellStyle name="Separador de milhares 2 4 2 2 2 2" xfId="684" xr:uid="{318E86DF-CDC3-4BD7-8B52-BD7FA3CD9B63}"/>
    <cellStyle name="Separador de milhares 2 4 2 2 2 3" xfId="957" xr:uid="{7A1CDE5C-9F08-4807-994B-CF8BFFEC4D33}"/>
    <cellStyle name="Separador de milhares 2 4 2 2 2 4" xfId="1230" xr:uid="{215AD98C-FF1B-4819-B9C7-2D6F3ED0AC7A}"/>
    <cellStyle name="Separador de milhares 2 4 2 2 3" xfId="548" xr:uid="{04A5EE30-D1AB-4537-97A5-C9B3331E69C8}"/>
    <cellStyle name="Separador de milhares 2 4 2 2 4" xfId="821" xr:uid="{E364E83F-E0E9-4FB5-9BBD-0D68B5F7A810}"/>
    <cellStyle name="Separador de milhares 2 4 2 2 5" xfId="1094" xr:uid="{0A7F340E-2772-465D-ACBF-A78017CCA95C}"/>
    <cellStyle name="Separador de milhares 2 4 2 3" xfId="337" xr:uid="{7A783060-D137-462B-BF3E-B432BA373DD3}"/>
    <cellStyle name="Separador de milhares 2 4 2 3 2" xfId="616" xr:uid="{0C6BC8D5-6C53-457F-B854-0F1C87B37B79}"/>
    <cellStyle name="Separador de milhares 2 4 2 3 3" xfId="889" xr:uid="{FD10BA92-D725-4371-B470-4B4C76E97748}"/>
    <cellStyle name="Separador de milhares 2 4 2 3 4" xfId="1162" xr:uid="{6E6CDB7A-07B3-4516-A8EF-F3052F180D03}"/>
    <cellStyle name="Separador de milhares 2 4 2 4" xfId="480" xr:uid="{10C7E14C-E669-42A7-981A-1DAB2575E721}"/>
    <cellStyle name="Separador de milhares 2 4 2 5" xfId="753" xr:uid="{2DBB8FA2-7E76-42E3-B4E9-26E02E3F7AED}"/>
    <cellStyle name="Separador de milhares 2 4 2 6" xfId="1026" xr:uid="{97EE5208-4201-4EA3-A894-967B3EAED78A}"/>
    <cellStyle name="Separador de milhares 2 4 3" xfId="227" xr:uid="{748E7B2D-9399-48F4-A92E-84AC8D1AC900}"/>
    <cellStyle name="Separador de milhares 2 4 3 2" xfId="371" xr:uid="{1ECBB9D3-1A33-48DE-8E4D-65A85B9820AF}"/>
    <cellStyle name="Separador de milhares 2 4 3 2 2" xfId="650" xr:uid="{FFF27B4B-E45F-4623-B183-1DB26B5B406A}"/>
    <cellStyle name="Separador de milhares 2 4 3 2 3" xfId="923" xr:uid="{5FC0F721-4831-427C-B572-F4967A3C978F}"/>
    <cellStyle name="Separador de milhares 2 4 3 2 4" xfId="1196" xr:uid="{EA875221-335D-4F5D-815B-505E56D5E7C3}"/>
    <cellStyle name="Separador de milhares 2 4 3 3" xfId="514" xr:uid="{0BB5AC05-2BA7-4799-8135-5621695B8E9B}"/>
    <cellStyle name="Separador de milhares 2 4 3 4" xfId="787" xr:uid="{2126DDBE-211B-46D7-9277-27C7CBB84EB5}"/>
    <cellStyle name="Separador de milhares 2 4 3 5" xfId="1060" xr:uid="{F5CB1C10-9461-4072-990E-6186754B9B2C}"/>
    <cellStyle name="Separador de milhares 2 4 4" xfId="303" xr:uid="{BE280DFD-A430-4109-914A-1733EFADE7B1}"/>
    <cellStyle name="Separador de milhares 2 4 4 2" xfId="582" xr:uid="{C3A631D9-2F48-42E2-810E-3AC5966432B6}"/>
    <cellStyle name="Separador de milhares 2 4 4 3" xfId="855" xr:uid="{E038DF08-3401-4447-94AB-2F1A9EB9AA4E}"/>
    <cellStyle name="Separador de milhares 2 4 4 4" xfId="1128" xr:uid="{82B7C382-DD65-4657-8952-4003AB7611E4}"/>
    <cellStyle name="Separador de milhares 2 4 5" xfId="446" xr:uid="{1B9CA684-29E8-486D-BFCA-EBEB23BC3367}"/>
    <cellStyle name="Separador de milhares 2 4 6" xfId="719" xr:uid="{6666DA25-EB8A-4BD8-9907-79AD3C70B976}"/>
    <cellStyle name="Separador de milhares 2 4 7" xfId="992" xr:uid="{8C8DA7E5-83E9-4AE3-8E08-1A9AE41B9A1D}"/>
    <cellStyle name="Separador de milhares 2 5" xfId="168" xr:uid="{791F3DED-7408-4766-9B63-888BAD01EEF4}"/>
    <cellStyle name="Separador de milhares 2 5 2" xfId="244" xr:uid="{D6300B5C-7DD2-47A8-819B-8E1F73491FF4}"/>
    <cellStyle name="Separador de milhares 2 5 2 2" xfId="388" xr:uid="{A7DC7E98-904E-49E5-9583-C28033930056}"/>
    <cellStyle name="Separador de milhares 2 5 2 2 2" xfId="667" xr:uid="{3BF78461-DDB8-417D-AD8F-744AF15A77D9}"/>
    <cellStyle name="Separador de milhares 2 5 2 2 3" xfId="940" xr:uid="{E95E93D7-7CA1-4D6D-8A96-BDD8DEE9126F}"/>
    <cellStyle name="Separador de milhares 2 5 2 2 4" xfId="1213" xr:uid="{C04F5FB4-6C63-4128-B549-EBE6FC9B7DE0}"/>
    <cellStyle name="Separador de milhares 2 5 2 3" xfId="531" xr:uid="{CC163632-36EB-406D-B3C3-1ABCC31AF894}"/>
    <cellStyle name="Separador de milhares 2 5 2 4" xfId="804" xr:uid="{55E0451F-A6D8-4CEE-93BA-DB79A4465BB1}"/>
    <cellStyle name="Separador de milhares 2 5 2 5" xfId="1077" xr:uid="{E0B8FDEC-254B-4A53-A0F8-CD86D28C70BB}"/>
    <cellStyle name="Separador de milhares 2 5 3" xfId="320" xr:uid="{1E174100-90CC-4B45-A1E9-E0CE8A07209C}"/>
    <cellStyle name="Separador de milhares 2 5 3 2" xfId="599" xr:uid="{F6A02175-278F-4F3B-9959-5E49BC12AFD0}"/>
    <cellStyle name="Separador de milhares 2 5 3 3" xfId="872" xr:uid="{D79DC7C5-01AF-4018-8F7F-D1325C3F7DA9}"/>
    <cellStyle name="Separador de milhares 2 5 3 4" xfId="1145" xr:uid="{9E60938E-D02E-417F-AE7F-B047BA206436}"/>
    <cellStyle name="Separador de milhares 2 5 4" xfId="463" xr:uid="{AD7D2942-3731-42CE-8F8F-A9403A362CE2}"/>
    <cellStyle name="Separador de milhares 2 5 5" xfId="736" xr:uid="{7EF12678-9812-4FF0-892B-DF6326557D21}"/>
    <cellStyle name="Separador de milhares 2 5 6" xfId="1009" xr:uid="{369668F9-7E18-481E-95EF-C78B767DBA59}"/>
    <cellStyle name="Separador de milhares 2 6" xfId="210" xr:uid="{200D2686-4E90-44C4-90C0-394B9122395C}"/>
    <cellStyle name="Separador de milhares 2 6 2" xfId="354" xr:uid="{20DCD56E-4ED0-46F4-BE26-452D71F5F2A5}"/>
    <cellStyle name="Separador de milhares 2 6 2 2" xfId="633" xr:uid="{68F5092B-B80B-4F75-BA22-9546CEECC38F}"/>
    <cellStyle name="Separador de milhares 2 6 2 3" xfId="906" xr:uid="{4EC86B7B-70AF-4284-8562-D9C7BAB39879}"/>
    <cellStyle name="Separador de milhares 2 6 2 4" xfId="1179" xr:uid="{E030CDFF-6C18-41A7-B600-B9E770ED7934}"/>
    <cellStyle name="Separador de milhares 2 6 3" xfId="497" xr:uid="{3D20F117-9504-4AA5-9DB3-FC100514351D}"/>
    <cellStyle name="Separador de milhares 2 6 4" xfId="770" xr:uid="{C464D25C-EC57-4A9C-96AA-76BA2E46E419}"/>
    <cellStyle name="Separador de milhares 2 6 5" xfId="1043" xr:uid="{BB5BE9C9-4E68-4D74-9445-D7724498CE04}"/>
    <cellStyle name="Separador de milhares 2 7" xfId="286" xr:uid="{295ADF62-E445-4947-9B62-1EBBBF880FC5}"/>
    <cellStyle name="Separador de milhares 2 7 2" xfId="565" xr:uid="{54B3118B-E6F5-4FCF-B058-BB5A0FE94F08}"/>
    <cellStyle name="Separador de milhares 2 7 3" xfId="838" xr:uid="{55E74E91-5AC2-447A-B923-A5420032E2A9}"/>
    <cellStyle name="Separador de milhares 2 7 4" xfId="1111" xr:uid="{FC0E3AF3-75D9-48DA-8D13-9C954FBF6BE5}"/>
    <cellStyle name="Separador de milhares 2 8" xfId="429" xr:uid="{596179B9-6967-4DB7-A3CF-A73542F2B057}"/>
    <cellStyle name="Separador de milhares 2 9" xfId="702" xr:uid="{280E392A-EE4B-4837-B437-55C16519FA3D}"/>
    <cellStyle name="Texto de Aviso" xfId="13" builtinId="11" customBuiltin="1"/>
    <cellStyle name="Texto Explicativo" xfId="15" builtinId="53" customBuiltin="1"/>
    <cellStyle name="Título 1" xfId="2" builtinId="16" customBuiltin="1"/>
    <cellStyle name="Título 10" xfId="49" xr:uid="{CD979AC4-D218-454E-8ACA-B5B4CF9EAE07}"/>
    <cellStyle name="Título 11" xfId="50" xr:uid="{D57B2DDE-7F99-4D3F-A7D4-603F605ECF99}"/>
    <cellStyle name="Título 12" xfId="51" xr:uid="{1FB1B615-EB24-448C-8CC1-BD00025015D5}"/>
    <cellStyle name="Título 13" xfId="52" xr:uid="{5DA5053E-EA07-4D01-BD0D-1AB8C7836717}"/>
    <cellStyle name="Título 14" xfId="53" xr:uid="{B1FE0295-7E97-4136-9483-FFEF96DA6E03}"/>
    <cellStyle name="Título 15" xfId="54" xr:uid="{D32D75FF-0EB4-4E2D-A47C-56C5B95C812A}"/>
    <cellStyle name="Título 16" xfId="56" xr:uid="{47CA34A8-5DE5-42AF-B81C-FD18037347D1}"/>
    <cellStyle name="Título 17" xfId="57" xr:uid="{2C62896E-9892-42BB-A85C-6C1903A9C0EE}"/>
    <cellStyle name="Título 18" xfId="66" xr:uid="{5D81233F-F1DC-4129-927B-45BB2B1FB9A2}"/>
    <cellStyle name="Título 19" xfId="76" xr:uid="{AC98A281-6892-4838-A703-33FE2A0C27B4}"/>
    <cellStyle name="Título 2" xfId="3" builtinId="17" customBuiltin="1"/>
    <cellStyle name="Título 20" xfId="149" xr:uid="{BD32AE79-A034-4FAD-AE02-74307453F250}"/>
    <cellStyle name="Título 21" xfId="191" xr:uid="{B42FF61E-BE25-4D0B-AFED-8EDF75B18877}"/>
    <cellStyle name="Título 22" xfId="267" xr:uid="{7DD75F31-28C7-4823-A69E-858EF7E4EB7C}"/>
    <cellStyle name="Título 23" xfId="35" xr:uid="{120E2931-86E5-4DB0-8466-721A1651C1D2}"/>
    <cellStyle name="Título 3" xfId="4" builtinId="18" customBuiltin="1"/>
    <cellStyle name="Título 4" xfId="5" builtinId="19" customBuiltin="1"/>
    <cellStyle name="Título 5" xfId="43" xr:uid="{E02CC955-6E1A-47CB-8744-8CDD3706D4CA}"/>
    <cellStyle name="Título 6" xfId="45" xr:uid="{5180233C-30AD-4B44-A637-0499599B2FAB}"/>
    <cellStyle name="Título 7" xfId="46" xr:uid="{792384BD-65C9-43EC-BFEE-A08B32B9DB96}"/>
    <cellStyle name="Título 8" xfId="47" xr:uid="{F7A81E87-64DF-4FF1-9A62-1076F4E8B5C5}"/>
    <cellStyle name="Título 9" xfId="48" xr:uid="{21E1923C-6805-43E8-8D8E-8D502F67B288}"/>
    <cellStyle name="Total" xfId="16" builtinId="25" customBuiltin="1"/>
    <cellStyle name="Vírgula" xfId="1242" builtinId="3"/>
    <cellStyle name="Vírgula 2" xfId="55" xr:uid="{B65105BF-11F9-4B87-B4C0-D9A4855810F5}"/>
    <cellStyle name="Vírgula 2 10" xfId="413" xr:uid="{E2A577E2-5AAC-4767-A8F7-3F2028B3454A}"/>
    <cellStyle name="Vírgula 2 11" xfId="691" xr:uid="{47C62B41-F3FE-4581-B1F2-67867636E0E6}"/>
    <cellStyle name="Vírgula 2 12" xfId="964" xr:uid="{E1AFF83B-9547-4032-88FE-35ABC35EE7E2}"/>
    <cellStyle name="Vírgula 2 2" xfId="65" xr:uid="{828814B1-D0CC-4783-80B3-B6A8861E1B85}"/>
    <cellStyle name="Vírgula 2 2 10" xfId="692" xr:uid="{B4284299-5FF6-45CE-A7D5-149E9DC73556}"/>
    <cellStyle name="Vírgula 2 2 11" xfId="965" xr:uid="{F065D237-C8C6-49EE-A62F-929B2246D32C}"/>
    <cellStyle name="Vírgula 2 2 2" xfId="75" xr:uid="{EE0BE223-CF64-4758-B6D5-440AC08C7BDE}"/>
    <cellStyle name="Vírgula 2 2 2 2" xfId="87" xr:uid="{A4512508-CB24-42BF-BB15-3467FB4A0C94}"/>
    <cellStyle name="Vírgula 2 2 2 2 2" xfId="139" xr:uid="{0FAF4A15-10AE-4CF4-BBC6-B817A02470A1}"/>
    <cellStyle name="Vírgula 2 2 2 2 2 2" xfId="181" xr:uid="{0DBF8C85-C463-4E8D-8F2A-4B9BF1599C54}"/>
    <cellStyle name="Vírgula 2 2 2 2 2 2 2" xfId="257" xr:uid="{7CACC3B1-1AC1-423E-9E16-B44D23AE6D23}"/>
    <cellStyle name="Vírgula 2 2 2 2 2 2 2 2" xfId="401" xr:uid="{3ECB054C-EFB7-4FB6-A8B4-365C45B3CBFA}"/>
    <cellStyle name="Vírgula 2 2 2 2 2 2 2 2 2" xfId="680" xr:uid="{1E8D7F58-B65A-4336-9BB8-2107C2B75A96}"/>
    <cellStyle name="Vírgula 2 2 2 2 2 2 2 2 3" xfId="953" xr:uid="{6305D27D-3909-4274-BDAF-136D2E38C55A}"/>
    <cellStyle name="Vírgula 2 2 2 2 2 2 2 2 4" xfId="1226" xr:uid="{705B6718-34F0-4046-BC11-AD9F3D88C6D0}"/>
    <cellStyle name="Vírgula 2 2 2 2 2 2 2 3" xfId="544" xr:uid="{23A062AA-0113-4AF7-B0CD-F33603E9AF22}"/>
    <cellStyle name="Vírgula 2 2 2 2 2 2 2 4" xfId="817" xr:uid="{FAD817C9-2B78-47A1-ACBB-D7E80703AB0B}"/>
    <cellStyle name="Vírgula 2 2 2 2 2 2 2 5" xfId="1090" xr:uid="{77367B88-3F1E-42CE-8C71-A55950D6E782}"/>
    <cellStyle name="Vírgula 2 2 2 2 2 2 3" xfId="333" xr:uid="{CEEE2151-2D74-4BB7-BBCE-199843052781}"/>
    <cellStyle name="Vírgula 2 2 2 2 2 2 3 2" xfId="612" xr:uid="{30324A3B-31A8-41E2-838C-EE66C5FB3875}"/>
    <cellStyle name="Vírgula 2 2 2 2 2 2 3 3" xfId="885" xr:uid="{A3C6DF4D-D463-4D13-90A5-84C597C27F6C}"/>
    <cellStyle name="Vírgula 2 2 2 2 2 2 3 4" xfId="1158" xr:uid="{625D1C12-FB18-40EA-A77A-ED498D023AB6}"/>
    <cellStyle name="Vírgula 2 2 2 2 2 2 4" xfId="476" xr:uid="{0D3FA9C6-F58D-4570-A508-F59CC7C02E0D}"/>
    <cellStyle name="Vírgula 2 2 2 2 2 2 5" xfId="749" xr:uid="{66CF12B8-CCA0-43DD-9FAC-5C82320E8FF5}"/>
    <cellStyle name="Vírgula 2 2 2 2 2 2 6" xfId="1022" xr:uid="{281BE392-B4BC-40A5-961C-38C13FFD7D04}"/>
    <cellStyle name="Vírgula 2 2 2 2 2 3" xfId="223" xr:uid="{95DC1C4F-75E6-4AEB-A664-14FB03B9ED31}"/>
    <cellStyle name="Vírgula 2 2 2 2 2 3 2" xfId="367" xr:uid="{893DEE42-8DCD-4FC4-A72D-C08B7CF51A84}"/>
    <cellStyle name="Vírgula 2 2 2 2 2 3 2 2" xfId="646" xr:uid="{8D6BFBB3-0E1E-471A-A4F7-E28189E558B7}"/>
    <cellStyle name="Vírgula 2 2 2 2 2 3 2 3" xfId="919" xr:uid="{396F3B4E-0907-4BF8-AECF-A7AFAEC1C138}"/>
    <cellStyle name="Vírgula 2 2 2 2 2 3 2 4" xfId="1192" xr:uid="{21339747-4F81-4F09-8AD9-06B156C2DEBD}"/>
    <cellStyle name="Vírgula 2 2 2 2 2 3 3" xfId="510" xr:uid="{DB5F7432-3DD8-4AB4-9312-9B5CA19FEE3F}"/>
    <cellStyle name="Vírgula 2 2 2 2 2 3 4" xfId="783" xr:uid="{A0C9F777-6881-48EC-83B9-2E889A1256AF}"/>
    <cellStyle name="Vírgula 2 2 2 2 2 3 5" xfId="1056" xr:uid="{2B4EBF17-A516-4B13-9F77-178CC93449C4}"/>
    <cellStyle name="Vírgula 2 2 2 2 2 4" xfId="299" xr:uid="{DBFE20A8-3D61-4C4D-B2FD-E8DB1493DCAC}"/>
    <cellStyle name="Vírgula 2 2 2 2 2 4 2" xfId="578" xr:uid="{6ED0088D-BAB6-44AD-8EBC-54099108DA85}"/>
    <cellStyle name="Vírgula 2 2 2 2 2 4 3" xfId="851" xr:uid="{0D2D2075-6839-4204-8246-4DF6DD49C6B9}"/>
    <cellStyle name="Vírgula 2 2 2 2 2 4 4" xfId="1124" xr:uid="{98C0FA07-A1FC-4C9D-A34C-2DEE5B9CF7D6}"/>
    <cellStyle name="Vírgula 2 2 2 2 2 5" xfId="442" xr:uid="{61DB40EB-D7BB-47D5-A562-4FA86ADC3370}"/>
    <cellStyle name="Vírgula 2 2 2 2 2 6" xfId="715" xr:uid="{8EE705FD-7910-4EDF-A1ED-7CF07ECBEE05}"/>
    <cellStyle name="Vírgula 2 2 2 2 2 7" xfId="988" xr:uid="{C7EE9009-98CA-47FF-8A2C-875C25D39ED9}"/>
    <cellStyle name="Vírgula 2 2 2 2 3" xfId="164" xr:uid="{D68CD6CD-CFCC-4610-826A-A183BA7BC265}"/>
    <cellStyle name="Vírgula 2 2 2 2 3 2" xfId="240" xr:uid="{F1055A25-C584-46AD-B54A-3274E4F1565D}"/>
    <cellStyle name="Vírgula 2 2 2 2 3 2 2" xfId="384" xr:uid="{BDD8269B-9075-4A78-BC5D-AFD443C33908}"/>
    <cellStyle name="Vírgula 2 2 2 2 3 2 2 2" xfId="663" xr:uid="{C71222D2-166A-4217-AEA5-721764BB6AB9}"/>
    <cellStyle name="Vírgula 2 2 2 2 3 2 2 3" xfId="936" xr:uid="{89B49F59-DE63-4904-845D-B38FAE51D678}"/>
    <cellStyle name="Vírgula 2 2 2 2 3 2 2 4" xfId="1209" xr:uid="{F638F789-3CED-4D0C-9206-1A58DCA67891}"/>
    <cellStyle name="Vírgula 2 2 2 2 3 2 3" xfId="527" xr:uid="{3BBF1DC0-4880-460E-801A-8069917B06C5}"/>
    <cellStyle name="Vírgula 2 2 2 2 3 2 4" xfId="800" xr:uid="{A83D6C16-EFC4-4ED4-B13F-D4DB069E847D}"/>
    <cellStyle name="Vírgula 2 2 2 2 3 2 5" xfId="1073" xr:uid="{4FE4CFC3-8CDC-4627-8A87-C3B9551808D8}"/>
    <cellStyle name="Vírgula 2 2 2 2 3 3" xfId="316" xr:uid="{3A23C412-4E4C-4C25-B26E-840D9E55EB79}"/>
    <cellStyle name="Vírgula 2 2 2 2 3 3 2" xfId="595" xr:uid="{012654A5-4817-4793-A4EE-F327399439C8}"/>
    <cellStyle name="Vírgula 2 2 2 2 3 3 3" xfId="868" xr:uid="{920C6FF5-ED5B-43B6-B7FD-B4662A52F513}"/>
    <cellStyle name="Vírgula 2 2 2 2 3 3 4" xfId="1141" xr:uid="{5D50F640-FD3F-4FD8-B432-B684B3F1EAA2}"/>
    <cellStyle name="Vírgula 2 2 2 2 3 4" xfId="459" xr:uid="{82E91412-E32B-4384-B56A-74D8A59E474D}"/>
    <cellStyle name="Vírgula 2 2 2 2 3 5" xfId="732" xr:uid="{C8CAF5A7-121F-4529-926B-0C6906BDCAAC}"/>
    <cellStyle name="Vírgula 2 2 2 2 3 6" xfId="1005" xr:uid="{789B3F0C-B7B4-4E92-B897-27C52EDBFA33}"/>
    <cellStyle name="Vírgula 2 2 2 2 4" xfId="206" xr:uid="{7445E1F9-5442-4A43-8330-14FCB6CA3935}"/>
    <cellStyle name="Vírgula 2 2 2 2 4 2" xfId="350" xr:uid="{EC7CE441-3E57-4E44-B30D-39A79B970FB7}"/>
    <cellStyle name="Vírgula 2 2 2 2 4 2 2" xfId="629" xr:uid="{D73C7CA7-82E2-44E7-85EA-998DCE797AA7}"/>
    <cellStyle name="Vírgula 2 2 2 2 4 2 3" xfId="902" xr:uid="{8D14AD2A-1C75-4BB7-A838-1E84CB8440B5}"/>
    <cellStyle name="Vírgula 2 2 2 2 4 2 4" xfId="1175" xr:uid="{5836733E-42B3-4C6A-BBBE-B14AF6E0166C}"/>
    <cellStyle name="Vírgula 2 2 2 2 4 3" xfId="493" xr:uid="{8FE079F4-A5B7-4CB8-BF43-5F3B2AC9B921}"/>
    <cellStyle name="Vírgula 2 2 2 2 4 4" xfId="766" xr:uid="{846F3036-4A84-45A1-8F29-D5CF13C838EF}"/>
    <cellStyle name="Vírgula 2 2 2 2 4 5" xfId="1039" xr:uid="{31D29045-AD4B-4538-B246-C6727DAE72A8}"/>
    <cellStyle name="Vírgula 2 2 2 2 5" xfId="282" xr:uid="{A6A5FA3E-C75E-47F4-A792-D8916C824817}"/>
    <cellStyle name="Vírgula 2 2 2 2 5 2" xfId="561" xr:uid="{0E197C61-6537-45FC-8FBA-8D30C916D973}"/>
    <cellStyle name="Vírgula 2 2 2 2 5 3" xfId="834" xr:uid="{96EADE2E-4A45-4B4C-A00A-16DC7BF597A8}"/>
    <cellStyle name="Vírgula 2 2 2 2 5 4" xfId="1107" xr:uid="{7CCF9C85-46A5-4626-982B-6579940A2FC6}"/>
    <cellStyle name="Vírgula 2 2 2 2 6" xfId="420" xr:uid="{1F66C279-8264-481E-89F9-71BBCD0D9AA2}"/>
    <cellStyle name="Vírgula 2 2 2 2 7" xfId="698" xr:uid="{CBF52BD3-3604-49F7-BD65-BB89D9152C0B}"/>
    <cellStyle name="Vírgula 2 2 2 2 8" xfId="971" xr:uid="{C2405C3D-FD2F-4221-B958-9F25AB855BA4}"/>
    <cellStyle name="Vírgula 2 2 2 3" xfId="135" xr:uid="{16EE358E-7DC2-4A58-BC63-C1B8AC68B562}"/>
    <cellStyle name="Vírgula 2 2 2 3 2" xfId="177" xr:uid="{A27CDB12-311C-46D6-B422-51EFAEA9A97B}"/>
    <cellStyle name="Vírgula 2 2 2 3 2 2" xfId="253" xr:uid="{3A3F0212-32FB-4A9C-843A-2D06CE03D9F6}"/>
    <cellStyle name="Vírgula 2 2 2 3 2 2 2" xfId="397" xr:uid="{FD850750-D3AD-40CA-9520-3B1022F2EC61}"/>
    <cellStyle name="Vírgula 2 2 2 3 2 2 2 2" xfId="676" xr:uid="{59F4FD88-E515-478C-B842-E39A77DC71E7}"/>
    <cellStyle name="Vírgula 2 2 2 3 2 2 2 3" xfId="949" xr:uid="{7DFD82C2-27F8-45A4-9CB8-213DCE2E0E70}"/>
    <cellStyle name="Vírgula 2 2 2 3 2 2 2 4" xfId="1222" xr:uid="{34C4C8B6-9E9F-40E3-8B08-377F85DC7581}"/>
    <cellStyle name="Vírgula 2 2 2 3 2 2 3" xfId="540" xr:uid="{5ADB7FF5-92D4-406E-AFE9-18AC75935A60}"/>
    <cellStyle name="Vírgula 2 2 2 3 2 2 4" xfId="813" xr:uid="{36DFEDDF-0FD5-4663-BAA0-B21773449CEF}"/>
    <cellStyle name="Vírgula 2 2 2 3 2 2 5" xfId="1086" xr:uid="{C0C89DAA-A4E5-4B90-9F5B-4288D532E4C5}"/>
    <cellStyle name="Vírgula 2 2 2 3 2 3" xfId="329" xr:uid="{FBB4B76E-D15D-470B-9EA9-A406A04358A7}"/>
    <cellStyle name="Vírgula 2 2 2 3 2 3 2" xfId="608" xr:uid="{7E6F5E98-38DC-4206-BAC9-E5A0950E6143}"/>
    <cellStyle name="Vírgula 2 2 2 3 2 3 3" xfId="881" xr:uid="{23B55CE0-2D2C-424F-AA68-4401836C59B9}"/>
    <cellStyle name="Vírgula 2 2 2 3 2 3 4" xfId="1154" xr:uid="{FF5A3C34-7973-4E14-BEEB-9A478FE69FE1}"/>
    <cellStyle name="Vírgula 2 2 2 3 2 4" xfId="472" xr:uid="{D5F39922-B7EA-4FDA-8A74-DCD7E37F69BD}"/>
    <cellStyle name="Vírgula 2 2 2 3 2 5" xfId="745" xr:uid="{2BE715E5-282F-41DF-B458-A41044FA9273}"/>
    <cellStyle name="Vírgula 2 2 2 3 2 6" xfId="1018" xr:uid="{6523A61B-25F7-48A1-862D-A7A58064974A}"/>
    <cellStyle name="Vírgula 2 2 2 3 3" xfId="219" xr:uid="{11AD73EE-C3EC-4882-A76E-98E364AE57EE}"/>
    <cellStyle name="Vírgula 2 2 2 3 3 2" xfId="363" xr:uid="{9C391A1A-F2A2-49D3-ABC2-C668C2816A28}"/>
    <cellStyle name="Vírgula 2 2 2 3 3 2 2" xfId="642" xr:uid="{009FF768-C8D3-45BE-B775-24C5D5177353}"/>
    <cellStyle name="Vírgula 2 2 2 3 3 2 3" xfId="915" xr:uid="{5FE0D615-E2FF-45B3-B75B-1D82D27BD212}"/>
    <cellStyle name="Vírgula 2 2 2 3 3 2 4" xfId="1188" xr:uid="{73C1892B-BE03-404C-9379-13C14F4396B2}"/>
    <cellStyle name="Vírgula 2 2 2 3 3 3" xfId="506" xr:uid="{28907435-CB2A-4A76-8724-A148FF8F1939}"/>
    <cellStyle name="Vírgula 2 2 2 3 3 4" xfId="779" xr:uid="{1743FE10-E614-4302-AE66-3A5C44B27412}"/>
    <cellStyle name="Vírgula 2 2 2 3 3 5" xfId="1052" xr:uid="{4EC21FFF-F47F-4796-B772-A909A58D741B}"/>
    <cellStyle name="Vírgula 2 2 2 3 4" xfId="295" xr:uid="{B444065C-943E-41CE-8050-ECEFA499E602}"/>
    <cellStyle name="Vírgula 2 2 2 3 4 2" xfId="574" xr:uid="{863C95AB-FB6B-40CA-95E2-BE3712A70E7D}"/>
    <cellStyle name="Vírgula 2 2 2 3 4 3" xfId="847" xr:uid="{BF333739-97F4-4F10-9141-7B4D3CE46F82}"/>
    <cellStyle name="Vírgula 2 2 2 3 4 4" xfId="1120" xr:uid="{7383024F-527F-4364-90CE-D479C788A83F}"/>
    <cellStyle name="Vírgula 2 2 2 3 5" xfId="438" xr:uid="{467A180A-F29B-47C3-BB36-DE1CE6F69E50}"/>
    <cellStyle name="Vírgula 2 2 2 3 6" xfId="711" xr:uid="{BAFDCCD0-C008-4C98-8E14-2D17534BBF25}"/>
    <cellStyle name="Vírgula 2 2 2 3 7" xfId="984" xr:uid="{B4B319F0-855B-4020-85D1-DCD9CAE2E7E9}"/>
    <cellStyle name="Vírgula 2 2 2 4" xfId="160" xr:uid="{7BCD40FF-A7E1-4E49-8AB2-BA25E71D45DB}"/>
    <cellStyle name="Vírgula 2 2 2 4 2" xfId="236" xr:uid="{10B8770E-18A1-491D-868C-BE3C21B661DE}"/>
    <cellStyle name="Vírgula 2 2 2 4 2 2" xfId="380" xr:uid="{22E52F29-410F-41BA-9013-3132D208D91E}"/>
    <cellStyle name="Vírgula 2 2 2 4 2 2 2" xfId="659" xr:uid="{28FE28B1-3AE2-4D92-B15D-738CE7A6F118}"/>
    <cellStyle name="Vírgula 2 2 2 4 2 2 3" xfId="932" xr:uid="{226CC40D-AE3D-46CB-8D1E-17E12066053D}"/>
    <cellStyle name="Vírgula 2 2 2 4 2 2 4" xfId="1205" xr:uid="{9282AB38-3DD4-4F18-98CF-2E627175FC6E}"/>
    <cellStyle name="Vírgula 2 2 2 4 2 3" xfId="523" xr:uid="{CDA85130-95A1-4715-8C2A-479BDE3DE147}"/>
    <cellStyle name="Vírgula 2 2 2 4 2 4" xfId="796" xr:uid="{22547D87-61C5-438A-AFFA-20183511059F}"/>
    <cellStyle name="Vírgula 2 2 2 4 2 5" xfId="1069" xr:uid="{85912809-8B3F-4AA4-B658-C3BD9B6D4590}"/>
    <cellStyle name="Vírgula 2 2 2 4 3" xfId="312" xr:uid="{7DCF5502-23C7-4B3B-834A-9630059AA9D7}"/>
    <cellStyle name="Vírgula 2 2 2 4 3 2" xfId="591" xr:uid="{4CE1D7F9-0E96-4FE8-B961-ED50085E8B70}"/>
    <cellStyle name="Vírgula 2 2 2 4 3 3" xfId="864" xr:uid="{DA5A14B3-9796-4946-80A9-1DAC4D99B5E9}"/>
    <cellStyle name="Vírgula 2 2 2 4 3 4" xfId="1137" xr:uid="{87B5D3B8-9226-450B-9956-ADFF6E3AB40C}"/>
    <cellStyle name="Vírgula 2 2 2 4 4" xfId="455" xr:uid="{0E251650-B1AD-411B-9F88-26FA681F0234}"/>
    <cellStyle name="Vírgula 2 2 2 4 5" xfId="728" xr:uid="{6936662E-2322-48C4-972D-C0A3F0499B8E}"/>
    <cellStyle name="Vírgula 2 2 2 4 6" xfId="1001" xr:uid="{E7388DB7-354F-47B9-B1C2-1B1934CDFE51}"/>
    <cellStyle name="Vírgula 2 2 2 5" xfId="202" xr:uid="{26DC437F-BC57-46ED-A2E7-D463FFC29B9E}"/>
    <cellStyle name="Vírgula 2 2 2 5 2" xfId="346" xr:uid="{922DF191-3837-4490-995E-548014DBC62E}"/>
    <cellStyle name="Vírgula 2 2 2 5 2 2" xfId="625" xr:uid="{8A5337E8-5324-4EAB-9B5D-8DCC8B309C2D}"/>
    <cellStyle name="Vírgula 2 2 2 5 2 3" xfId="898" xr:uid="{A11C0FC1-53E8-4FA8-9946-6C5788D722A4}"/>
    <cellStyle name="Vírgula 2 2 2 5 2 4" xfId="1171" xr:uid="{8493F179-D1AD-435F-BE68-4A5C3E8F6613}"/>
    <cellStyle name="Vírgula 2 2 2 5 3" xfId="489" xr:uid="{6ED3153A-0D19-4254-B469-4C48BE6E2E53}"/>
    <cellStyle name="Vírgula 2 2 2 5 4" xfId="762" xr:uid="{19917A3B-1AF6-4867-ADB8-730182FDC011}"/>
    <cellStyle name="Vírgula 2 2 2 5 5" xfId="1035" xr:uid="{F5FA001E-F4CC-4F5E-A25F-1F184DBA95E5}"/>
    <cellStyle name="Vírgula 2 2 2 6" xfId="278" xr:uid="{4343F9F0-031B-4364-B657-22651A736F7D}"/>
    <cellStyle name="Vírgula 2 2 2 6 2" xfId="557" xr:uid="{AC607D2F-C557-45B6-AE11-DD7BE9521A69}"/>
    <cellStyle name="Vírgula 2 2 2 6 3" xfId="830" xr:uid="{024607B8-04D3-4F9F-94F4-AB9AD126950C}"/>
    <cellStyle name="Vírgula 2 2 2 6 4" xfId="1103" xr:uid="{45D9021A-E583-4FCF-A73F-8880BD3F76C0}"/>
    <cellStyle name="Vírgula 2 2 2 7" xfId="416" xr:uid="{7B5E13B4-B326-494E-B27D-E749EBDFCAF3}"/>
    <cellStyle name="Vírgula 2 2 2 8" xfId="694" xr:uid="{8BD5797A-2717-4327-B464-3FC37B3A0CCE}"/>
    <cellStyle name="Vírgula 2 2 2 9" xfId="967" xr:uid="{6205C39B-E70A-4D5D-8D07-4F9ECDFCAF58}"/>
    <cellStyle name="Vírgula 2 2 3" xfId="85" xr:uid="{68FAB550-889C-4B84-9598-F3C2D867D1BC}"/>
    <cellStyle name="Vírgula 2 2 3 2" xfId="137" xr:uid="{8C366E35-46C4-42ED-806D-8010431580FF}"/>
    <cellStyle name="Vírgula 2 2 3 2 2" xfId="179" xr:uid="{C816CB98-FB05-48B2-8246-43326E5DA2B8}"/>
    <cellStyle name="Vírgula 2 2 3 2 2 2" xfId="255" xr:uid="{EA508EE1-FEFF-4CB2-9AC4-5A9409E1174C}"/>
    <cellStyle name="Vírgula 2 2 3 2 2 2 2" xfId="399" xr:uid="{01F67A45-7AC7-4847-BC30-0649E5018471}"/>
    <cellStyle name="Vírgula 2 2 3 2 2 2 2 2" xfId="678" xr:uid="{990768D4-84C1-4494-95E0-88B9015DE254}"/>
    <cellStyle name="Vírgula 2 2 3 2 2 2 2 3" xfId="951" xr:uid="{5420B644-4070-4D58-8CE8-710702878149}"/>
    <cellStyle name="Vírgula 2 2 3 2 2 2 2 4" xfId="1224" xr:uid="{A5150699-42DB-418D-A41A-2B64A1FB17A3}"/>
    <cellStyle name="Vírgula 2 2 3 2 2 2 3" xfId="542" xr:uid="{7425EE98-606A-4463-821B-8DE95B050919}"/>
    <cellStyle name="Vírgula 2 2 3 2 2 2 4" xfId="815" xr:uid="{F533C64F-E623-4E77-8222-E774DEAED0C0}"/>
    <cellStyle name="Vírgula 2 2 3 2 2 2 5" xfId="1088" xr:uid="{CD7335BA-F22E-45D5-BFE4-1AD73D1468E9}"/>
    <cellStyle name="Vírgula 2 2 3 2 2 3" xfId="331" xr:uid="{E37D636F-2559-40C7-8297-A971BECDF1E7}"/>
    <cellStyle name="Vírgula 2 2 3 2 2 3 2" xfId="610" xr:uid="{0D16D185-ED4E-4E8E-9934-668929A3B760}"/>
    <cellStyle name="Vírgula 2 2 3 2 2 3 3" xfId="883" xr:uid="{6B43763E-8438-45E2-AB4E-86074AB628D5}"/>
    <cellStyle name="Vírgula 2 2 3 2 2 3 4" xfId="1156" xr:uid="{5EDCA1B0-C922-4CF6-8896-98C1209AEDC2}"/>
    <cellStyle name="Vírgula 2 2 3 2 2 4" xfId="474" xr:uid="{C27069B6-BC7A-470E-9381-B7A71C2CCF2C}"/>
    <cellStyle name="Vírgula 2 2 3 2 2 5" xfId="747" xr:uid="{96EE7997-DA49-4FF2-9AFA-57EADAABFA42}"/>
    <cellStyle name="Vírgula 2 2 3 2 2 6" xfId="1020" xr:uid="{7A706699-96A7-43CC-AC37-516BF01B9964}"/>
    <cellStyle name="Vírgula 2 2 3 2 3" xfId="221" xr:uid="{D9AB91BD-3D6B-4DA1-8320-F3CE16550625}"/>
    <cellStyle name="Vírgula 2 2 3 2 3 2" xfId="365" xr:uid="{14B83D5D-ACFC-4188-8A43-044805A4685B}"/>
    <cellStyle name="Vírgula 2 2 3 2 3 2 2" xfId="644" xr:uid="{BB3CBA19-26BE-4890-9BAA-7D8A4FD4F9A2}"/>
    <cellStyle name="Vírgula 2 2 3 2 3 2 3" xfId="917" xr:uid="{6B56AECB-662B-47DB-9D9F-E7B4FE617C6F}"/>
    <cellStyle name="Vírgula 2 2 3 2 3 2 4" xfId="1190" xr:uid="{5D42BFEA-A461-4041-BDB8-01B4A8E380F6}"/>
    <cellStyle name="Vírgula 2 2 3 2 3 3" xfId="508" xr:uid="{69B2D55B-DE53-4D46-910E-80DC1B7E6C82}"/>
    <cellStyle name="Vírgula 2 2 3 2 3 4" xfId="781" xr:uid="{8DE7070A-0035-41DB-B773-C6BA2FB0D418}"/>
    <cellStyle name="Vírgula 2 2 3 2 3 5" xfId="1054" xr:uid="{1D51F63A-D588-4CD2-A69C-28559DB65A4D}"/>
    <cellStyle name="Vírgula 2 2 3 2 4" xfId="297" xr:uid="{63A9EFAD-D7D0-4FD4-8234-36D5FA6E7F2B}"/>
    <cellStyle name="Vírgula 2 2 3 2 4 2" xfId="576" xr:uid="{3F0DA8D6-6968-4C6A-AC45-736F47BAAC40}"/>
    <cellStyle name="Vírgula 2 2 3 2 4 3" xfId="849" xr:uid="{14D426AB-2887-46DA-B546-C8FC84D6B3AA}"/>
    <cellStyle name="Vírgula 2 2 3 2 4 4" xfId="1122" xr:uid="{7B2886A1-8B2A-43B7-A067-A54EA825EE71}"/>
    <cellStyle name="Vírgula 2 2 3 2 5" xfId="440" xr:uid="{36FF4800-2CFC-4D9F-82DA-62D28200BC93}"/>
    <cellStyle name="Vírgula 2 2 3 2 6" xfId="713" xr:uid="{A87233BD-522F-4333-AE96-C76131460119}"/>
    <cellStyle name="Vírgula 2 2 3 2 7" xfId="986" xr:uid="{9772B115-3CFB-453D-AD6D-7B84DC015B44}"/>
    <cellStyle name="Vírgula 2 2 3 3" xfId="162" xr:uid="{BC46B00C-EB6B-489C-85C8-D901BEB686A0}"/>
    <cellStyle name="Vírgula 2 2 3 3 2" xfId="238" xr:uid="{F190D0AD-815C-4E28-96D2-6D9AA94FAF23}"/>
    <cellStyle name="Vírgula 2 2 3 3 2 2" xfId="382" xr:uid="{0F79CCEB-6C30-4E11-8ABA-3CDB14D573DA}"/>
    <cellStyle name="Vírgula 2 2 3 3 2 2 2" xfId="661" xr:uid="{131EE362-FBA7-4930-ADCE-D859EB6C0C9B}"/>
    <cellStyle name="Vírgula 2 2 3 3 2 2 3" xfId="934" xr:uid="{FAE7C025-F299-400F-9382-C153574DD064}"/>
    <cellStyle name="Vírgula 2 2 3 3 2 2 4" xfId="1207" xr:uid="{6B4F35C4-4F75-4EA2-9E7B-6467D46F9B81}"/>
    <cellStyle name="Vírgula 2 2 3 3 2 3" xfId="525" xr:uid="{7577528A-30E4-414E-9227-F5C608F54B03}"/>
    <cellStyle name="Vírgula 2 2 3 3 2 4" xfId="798" xr:uid="{D41322BA-4B3C-4BD8-BE32-A896BF668646}"/>
    <cellStyle name="Vírgula 2 2 3 3 2 5" xfId="1071" xr:uid="{61CB76C2-2749-4942-B55B-E7B8CB7462D7}"/>
    <cellStyle name="Vírgula 2 2 3 3 3" xfId="314" xr:uid="{35648BBC-2DA4-4DAA-895E-FE722846C906}"/>
    <cellStyle name="Vírgula 2 2 3 3 3 2" xfId="593" xr:uid="{879428D5-4E2C-4C22-AEF9-F28C23F09142}"/>
    <cellStyle name="Vírgula 2 2 3 3 3 3" xfId="866" xr:uid="{EC72A958-7E70-494C-A846-90A0306C302C}"/>
    <cellStyle name="Vírgula 2 2 3 3 3 4" xfId="1139" xr:uid="{1F304F03-DC72-4F8C-BF3A-86C518A7670A}"/>
    <cellStyle name="Vírgula 2 2 3 3 4" xfId="457" xr:uid="{0F5E618B-AA5F-4A79-A207-E93738C31DC3}"/>
    <cellStyle name="Vírgula 2 2 3 3 5" xfId="730" xr:uid="{B082A970-D59A-46AB-B259-6665AF2AD0AB}"/>
    <cellStyle name="Vírgula 2 2 3 3 6" xfId="1003" xr:uid="{4A910FD8-4764-4723-BABF-0102D2B310F9}"/>
    <cellStyle name="Vírgula 2 2 3 4" xfId="204" xr:uid="{60C139EF-6086-4B79-BCD4-4E369E156DCD}"/>
    <cellStyle name="Vírgula 2 2 3 4 2" xfId="348" xr:uid="{74FAB890-CF48-4C9D-83B4-71EB8026FFA3}"/>
    <cellStyle name="Vírgula 2 2 3 4 2 2" xfId="627" xr:uid="{DCD1D924-B1B8-43E2-8FA2-AF25B1058DFC}"/>
    <cellStyle name="Vírgula 2 2 3 4 2 3" xfId="900" xr:uid="{20B33AEB-873F-4B51-BA18-BA3D0547B498}"/>
    <cellStyle name="Vírgula 2 2 3 4 2 4" xfId="1173" xr:uid="{95C5FEEB-A58A-4709-8022-E9095EFED61E}"/>
    <cellStyle name="Vírgula 2 2 3 4 3" xfId="491" xr:uid="{CC6A8181-B47A-4B39-9F2A-17FA5B946822}"/>
    <cellStyle name="Vírgula 2 2 3 4 4" xfId="764" xr:uid="{DE5AA860-8DA9-4EC8-B4B6-9B61B3592520}"/>
    <cellStyle name="Vírgula 2 2 3 4 5" xfId="1037" xr:uid="{1A60E3CF-2F29-43ED-904A-18FD3DC33CD5}"/>
    <cellStyle name="Vírgula 2 2 3 5" xfId="280" xr:uid="{570D23F4-51C4-42B2-9036-A3386FEBCF4D}"/>
    <cellStyle name="Vírgula 2 2 3 5 2" xfId="559" xr:uid="{8CFB90A2-F67F-408D-A84A-266FBD2F459D}"/>
    <cellStyle name="Vírgula 2 2 3 5 3" xfId="832" xr:uid="{824A3F17-6948-4891-B4CA-66DC6F552B9B}"/>
    <cellStyle name="Vírgula 2 2 3 5 4" xfId="1105" xr:uid="{99B964FC-1EBA-4616-8853-90EB6D757E3C}"/>
    <cellStyle name="Vírgula 2 2 3 6" xfId="418" xr:uid="{51335D1E-EB48-4A8A-B16A-9D42DE3D554E}"/>
    <cellStyle name="Vírgula 2 2 3 7" xfId="696" xr:uid="{1E24FDAB-A037-4179-9E0E-402FE37ED9DC}"/>
    <cellStyle name="Vírgula 2 2 3 8" xfId="969" xr:uid="{E7A79276-C642-40DB-B706-2996DF9B78A5}"/>
    <cellStyle name="Vírgula 2 2 4" xfId="123" xr:uid="{58F67EF5-A9A8-4E92-8D0E-E28F12B859A0}"/>
    <cellStyle name="Vírgula 2 2 4 2" xfId="148" xr:uid="{C11373F4-EEC4-4B7E-B238-61DCEB856109}"/>
    <cellStyle name="Vírgula 2 2 4 2 2" xfId="190" xr:uid="{904870A0-3B97-4B61-ADF4-A9C39409B211}"/>
    <cellStyle name="Vírgula 2 2 4 2 2 2" xfId="266" xr:uid="{84E8D8DD-421C-4416-8AA6-83B02613452A}"/>
    <cellStyle name="Vírgula 2 2 4 2 2 2 2" xfId="410" xr:uid="{03B8F4B1-9E86-422D-B0DE-1FD88477BD38}"/>
    <cellStyle name="Vírgula 2 2 4 2 2 2 2 2" xfId="689" xr:uid="{4DFA3336-9617-4CEB-AC55-1503EDC6634D}"/>
    <cellStyle name="Vírgula 2 2 4 2 2 2 2 3" xfId="962" xr:uid="{8ECAFAB1-7756-4515-A4B6-BBEB36FF45B6}"/>
    <cellStyle name="Vírgula 2 2 4 2 2 2 2 4" xfId="1235" xr:uid="{A3A6AFF7-8328-4253-B76D-7931F078353E}"/>
    <cellStyle name="Vírgula 2 2 4 2 2 2 3" xfId="553" xr:uid="{83613932-51C4-464C-A74F-6BB371797C27}"/>
    <cellStyle name="Vírgula 2 2 4 2 2 2 4" xfId="826" xr:uid="{5ED3BE15-5D20-4C82-80CF-0BF2A06CBC20}"/>
    <cellStyle name="Vírgula 2 2 4 2 2 2 5" xfId="1099" xr:uid="{331440E0-0D12-4A8F-995E-BDEF49B1120C}"/>
    <cellStyle name="Vírgula 2 2 4 2 2 3" xfId="342" xr:uid="{85EFFDE9-6929-4F3C-8C3D-25159FE856F1}"/>
    <cellStyle name="Vírgula 2 2 4 2 2 3 2" xfId="621" xr:uid="{0A8EBFAF-EC65-49A1-8519-A5CDA24C0647}"/>
    <cellStyle name="Vírgula 2 2 4 2 2 3 3" xfId="894" xr:uid="{F2CD6252-E153-4E72-BBBF-3387C0BCED80}"/>
    <cellStyle name="Vírgula 2 2 4 2 2 3 4" xfId="1167" xr:uid="{5B371B16-1E44-4BDE-B5FA-BD0118C51154}"/>
    <cellStyle name="Vírgula 2 2 4 2 2 4" xfId="485" xr:uid="{4B1382FB-E78C-46D1-B2C5-C53317D24AD1}"/>
    <cellStyle name="Vírgula 2 2 4 2 2 5" xfId="758" xr:uid="{5F09D756-45BC-40A4-ABFC-00EC5FE685CA}"/>
    <cellStyle name="Vírgula 2 2 4 2 2 6" xfId="1031" xr:uid="{3A70934D-7DE6-470E-B7B0-8809BB293760}"/>
    <cellStyle name="Vírgula 2 2 4 2 3" xfId="232" xr:uid="{070107BE-12FE-4A20-9C54-D43A6BD65FAE}"/>
    <cellStyle name="Vírgula 2 2 4 2 3 2" xfId="376" xr:uid="{C15B6A4F-1B92-471D-BFF2-E244735AB0FB}"/>
    <cellStyle name="Vírgula 2 2 4 2 3 2 2" xfId="655" xr:uid="{BACE3611-50A9-4B2C-B37E-EFEE0027C537}"/>
    <cellStyle name="Vírgula 2 2 4 2 3 2 3" xfId="928" xr:uid="{02C3A3BF-055F-4065-B8D3-211BA9074025}"/>
    <cellStyle name="Vírgula 2 2 4 2 3 2 4" xfId="1201" xr:uid="{B220EA21-DA08-4E28-B946-718185E91558}"/>
    <cellStyle name="Vírgula 2 2 4 2 3 3" xfId="519" xr:uid="{BFE93BE8-1D9A-4D2C-8285-2FEF4BE3DA9F}"/>
    <cellStyle name="Vírgula 2 2 4 2 3 4" xfId="792" xr:uid="{D9BF3EB2-5654-4A58-BAC6-272D2B077899}"/>
    <cellStyle name="Vírgula 2 2 4 2 3 5" xfId="1065" xr:uid="{DCA6C23A-AAC7-470D-9F8B-BC3D9516F4F0}"/>
    <cellStyle name="Vírgula 2 2 4 2 4" xfId="308" xr:uid="{9CEFE463-FAD9-419F-9D82-B29805CD5859}"/>
    <cellStyle name="Vírgula 2 2 4 2 4 2" xfId="587" xr:uid="{F87EF3BA-F5B4-4F22-BD02-45C978EFFFFF}"/>
    <cellStyle name="Vírgula 2 2 4 2 4 3" xfId="860" xr:uid="{57746956-789A-4DC1-9E18-7C931AC4BE48}"/>
    <cellStyle name="Vírgula 2 2 4 2 4 4" xfId="1133" xr:uid="{61D094BC-2183-4F1A-80E9-15A3073F529F}"/>
    <cellStyle name="Vírgula 2 2 4 2 5" xfId="451" xr:uid="{5A5D7B73-CE0F-4DFD-9ABC-F4A31D83A5B4}"/>
    <cellStyle name="Vírgula 2 2 4 2 6" xfId="724" xr:uid="{892142A9-0527-4999-95D2-8736046D1915}"/>
    <cellStyle name="Vírgula 2 2 4 2 7" xfId="997" xr:uid="{A8B0C979-FEC6-4D73-8233-CB41A20B19EE}"/>
    <cellStyle name="Vírgula 2 2 4 3" xfId="173" xr:uid="{0D2A1117-BE60-478E-A9F5-7E38DD15418A}"/>
    <cellStyle name="Vírgula 2 2 4 3 2" xfId="249" xr:uid="{D52E990C-F085-481F-B6A7-2813542ED44E}"/>
    <cellStyle name="Vírgula 2 2 4 3 2 2" xfId="393" xr:uid="{32EEE5F8-1BBB-40DF-A36D-492BB2117515}"/>
    <cellStyle name="Vírgula 2 2 4 3 2 2 2" xfId="672" xr:uid="{CB584EA9-6294-466C-A74C-D754E2AA3DA2}"/>
    <cellStyle name="Vírgula 2 2 4 3 2 2 3" xfId="945" xr:uid="{E47C97B3-AA3B-444B-A46C-C47272CD873E}"/>
    <cellStyle name="Vírgula 2 2 4 3 2 2 4" xfId="1218" xr:uid="{56A3BE1F-CC2C-4B02-A5DE-C74F3BA816CF}"/>
    <cellStyle name="Vírgula 2 2 4 3 2 3" xfId="536" xr:uid="{51A4478D-9D44-4FA1-8FF5-D89D4E09719E}"/>
    <cellStyle name="Vírgula 2 2 4 3 2 4" xfId="809" xr:uid="{FA9EC150-C12A-410D-BCD2-394B5E90EDEE}"/>
    <cellStyle name="Vírgula 2 2 4 3 2 5" xfId="1082" xr:uid="{BCE01513-741C-437B-B5BC-18EF5A46ECD3}"/>
    <cellStyle name="Vírgula 2 2 4 3 3" xfId="325" xr:uid="{5DCCC523-9B66-4542-ADDF-6F8A568717D7}"/>
    <cellStyle name="Vírgula 2 2 4 3 3 2" xfId="604" xr:uid="{C35727C7-1C6C-4A1D-91C1-6CB2F4B03C41}"/>
    <cellStyle name="Vírgula 2 2 4 3 3 3" xfId="877" xr:uid="{8A929A73-AFA3-497C-9575-A8DE8B9DC31B}"/>
    <cellStyle name="Vírgula 2 2 4 3 3 4" xfId="1150" xr:uid="{CEF316CE-B879-43FD-80CF-3A8C9DBC146B}"/>
    <cellStyle name="Vírgula 2 2 4 3 4" xfId="468" xr:uid="{40A0D61E-0B71-4F6F-BB0E-2A83261F861B}"/>
    <cellStyle name="Vírgula 2 2 4 3 5" xfId="741" xr:uid="{E9B19318-B761-49EE-AA8F-3848C0EDD67E}"/>
    <cellStyle name="Vírgula 2 2 4 3 6" xfId="1014" xr:uid="{5486FA61-9D65-4220-B46D-955B260FA923}"/>
    <cellStyle name="Vírgula 2 2 4 4" xfId="215" xr:uid="{4852BF77-D23B-450D-8BFB-29D5C8666513}"/>
    <cellStyle name="Vírgula 2 2 4 4 2" xfId="359" xr:uid="{D3E6376C-5B72-4C27-8779-8ACCB6AEE37D}"/>
    <cellStyle name="Vírgula 2 2 4 4 2 2" xfId="638" xr:uid="{7974007B-E136-4AE2-A56A-CCD7939DEE2E}"/>
    <cellStyle name="Vírgula 2 2 4 4 2 3" xfId="911" xr:uid="{04ED46E1-73E8-465F-BA01-00F03F898E70}"/>
    <cellStyle name="Vírgula 2 2 4 4 2 4" xfId="1184" xr:uid="{8C00B728-17B1-45D4-86D8-A75E4E556FB7}"/>
    <cellStyle name="Vírgula 2 2 4 4 3" xfId="502" xr:uid="{F339BB4D-07AF-417B-9262-D94F6DC22DBB}"/>
    <cellStyle name="Vírgula 2 2 4 4 4" xfId="775" xr:uid="{0C9A4A19-FEA6-4A3A-823B-A7FA5777ABBB}"/>
    <cellStyle name="Vírgula 2 2 4 4 5" xfId="1048" xr:uid="{2D544148-2047-4398-B996-4BE2EFFF78DA}"/>
    <cellStyle name="Vírgula 2 2 4 5" xfId="291" xr:uid="{EDC5113A-5137-4AAB-AD9C-0EF199AA8605}"/>
    <cellStyle name="Vírgula 2 2 4 5 2" xfId="570" xr:uid="{875BA2E6-6128-4F2C-BD31-8BD8F06222B0}"/>
    <cellStyle name="Vírgula 2 2 4 5 3" xfId="843" xr:uid="{EBAC629A-016F-4269-BA14-D08FF019BF9B}"/>
    <cellStyle name="Vírgula 2 2 4 5 4" xfId="1116" xr:uid="{B02842D0-65D0-4C46-9584-ABF2418DB3BD}"/>
    <cellStyle name="Vírgula 2 2 4 6" xfId="434" xr:uid="{88A1F4DE-10F8-4BF8-833C-2AA99D3FF3FB}"/>
    <cellStyle name="Vírgula 2 2 4 7" xfId="707" xr:uid="{83B707DB-42AB-4AC9-B91F-732AD994C17C}"/>
    <cellStyle name="Vírgula 2 2 4 8" xfId="980" xr:uid="{D4B37105-8D96-48AF-A4D5-F71A63CC6D8A}"/>
    <cellStyle name="Vírgula 2 2 5" xfId="133" xr:uid="{BFCCFE94-E064-4A88-A864-3E1371869F57}"/>
    <cellStyle name="Vírgula 2 2 5 2" xfId="175" xr:uid="{73641AA3-6EC3-49DF-9EB9-863288AC5334}"/>
    <cellStyle name="Vírgula 2 2 5 2 2" xfId="251" xr:uid="{395FDF88-0F19-492B-BA95-FD5EC7ADD082}"/>
    <cellStyle name="Vírgula 2 2 5 2 2 2" xfId="395" xr:uid="{7DFCB1DB-3D70-400C-8DEC-0E2118C69D70}"/>
    <cellStyle name="Vírgula 2 2 5 2 2 2 2" xfId="674" xr:uid="{96AD221F-D132-4E12-8C4F-827FB7B03170}"/>
    <cellStyle name="Vírgula 2 2 5 2 2 2 3" xfId="947" xr:uid="{988BC681-9694-4CC6-B249-D533E2A260C4}"/>
    <cellStyle name="Vírgula 2 2 5 2 2 2 4" xfId="1220" xr:uid="{8F3D462A-B74F-4019-A74A-38F6B0B67B61}"/>
    <cellStyle name="Vírgula 2 2 5 2 2 3" xfId="538" xr:uid="{848ECA60-C21A-41A9-9B06-FBF998C6BAF5}"/>
    <cellStyle name="Vírgula 2 2 5 2 2 4" xfId="811" xr:uid="{CDD5EB38-EF51-4FF0-97C5-9C5B9E6E1D76}"/>
    <cellStyle name="Vírgula 2 2 5 2 2 5" xfId="1084" xr:uid="{AB39F98C-0BB5-44BC-AE71-A464122E0C4A}"/>
    <cellStyle name="Vírgula 2 2 5 2 3" xfId="327" xr:uid="{9D2D2C16-3E2C-4FAA-AAD7-02EFD050C1CF}"/>
    <cellStyle name="Vírgula 2 2 5 2 3 2" xfId="606" xr:uid="{74EFCFC3-0E91-461C-909A-D1552742F308}"/>
    <cellStyle name="Vírgula 2 2 5 2 3 3" xfId="879" xr:uid="{3AA7B65D-518B-4C20-8E6A-3C3A119F265F}"/>
    <cellStyle name="Vírgula 2 2 5 2 3 4" xfId="1152" xr:uid="{62159248-2CB5-4C24-9E94-C0B1C2E9DBE7}"/>
    <cellStyle name="Vírgula 2 2 5 2 4" xfId="470" xr:uid="{2510765E-C67D-47FB-861D-22A0D4EF7DDC}"/>
    <cellStyle name="Vírgula 2 2 5 2 5" xfId="743" xr:uid="{A62CEEE6-D4DA-4E7A-9110-26FA11DAE7DA}"/>
    <cellStyle name="Vírgula 2 2 5 2 6" xfId="1016" xr:uid="{472E02E9-ECB6-4846-8231-904246112E25}"/>
    <cellStyle name="Vírgula 2 2 5 3" xfId="217" xr:uid="{6DC3E5BA-1435-4F35-B200-A9C37C32B07C}"/>
    <cellStyle name="Vírgula 2 2 5 3 2" xfId="361" xr:uid="{E57B0512-CB93-49E6-BD3F-69555BAB823B}"/>
    <cellStyle name="Vírgula 2 2 5 3 2 2" xfId="640" xr:uid="{45F85FA2-6D97-4E8B-83FA-984B8B80A745}"/>
    <cellStyle name="Vírgula 2 2 5 3 2 3" xfId="913" xr:uid="{9AB4C168-C94A-4159-A908-AE076DB12BFD}"/>
    <cellStyle name="Vírgula 2 2 5 3 2 4" xfId="1186" xr:uid="{720A0C62-BC73-4F8C-8C44-62FFC13CD590}"/>
    <cellStyle name="Vírgula 2 2 5 3 3" xfId="504" xr:uid="{2414E8CD-2C4A-43C6-9E77-9B3EEFF7F731}"/>
    <cellStyle name="Vírgula 2 2 5 3 4" xfId="777" xr:uid="{B6D3ABB2-B454-4EBF-8E1B-07324B5BBE2C}"/>
    <cellStyle name="Vírgula 2 2 5 3 5" xfId="1050" xr:uid="{BF0A8FC5-7EFE-44DA-B99E-59EA1AAB7030}"/>
    <cellStyle name="Vírgula 2 2 5 4" xfId="293" xr:uid="{3D8C0219-1CB5-4DA7-948D-138B9C7BF71C}"/>
    <cellStyle name="Vírgula 2 2 5 4 2" xfId="572" xr:uid="{B2ACDEE4-1575-486C-8A0E-F2D1E9C61AE5}"/>
    <cellStyle name="Vírgula 2 2 5 4 3" xfId="845" xr:uid="{9A595FAF-337A-4795-8669-8054C6C22C22}"/>
    <cellStyle name="Vírgula 2 2 5 4 4" xfId="1118" xr:uid="{540E24D1-0F5C-43FB-AA72-AD3BAC706A91}"/>
    <cellStyle name="Vírgula 2 2 5 5" xfId="436" xr:uid="{158D5849-081D-41EC-A6B4-D802757ACC58}"/>
    <cellStyle name="Vírgula 2 2 5 6" xfId="709" xr:uid="{CD705167-9394-4441-B8F3-57B1F0376251}"/>
    <cellStyle name="Vírgula 2 2 5 7" xfId="982" xr:uid="{71993AB4-90DF-43E8-9FFB-5C04F6ECE158}"/>
    <cellStyle name="Vírgula 2 2 6" xfId="158" xr:uid="{7DC64B4E-355A-4760-BC49-B41221F75E11}"/>
    <cellStyle name="Vírgula 2 2 6 2" xfId="234" xr:uid="{79F44EAC-45ED-48DA-AA1F-0F8DE467B08B}"/>
    <cellStyle name="Vírgula 2 2 6 2 2" xfId="378" xr:uid="{384BE57D-DFDA-431C-86F0-A28471714DCC}"/>
    <cellStyle name="Vírgula 2 2 6 2 2 2" xfId="657" xr:uid="{C8DB969C-88DF-43B2-900B-DDAB5A5EEE7B}"/>
    <cellStyle name="Vírgula 2 2 6 2 2 3" xfId="930" xr:uid="{ADEB9C9B-E23B-418C-A8F8-9AA8B0E95348}"/>
    <cellStyle name="Vírgula 2 2 6 2 2 4" xfId="1203" xr:uid="{42E98D81-A28A-4D2F-94AF-B4C871BF3370}"/>
    <cellStyle name="Vírgula 2 2 6 2 3" xfId="521" xr:uid="{B5543476-1D55-4D11-8D58-CFAAA08C21FB}"/>
    <cellStyle name="Vírgula 2 2 6 2 4" xfId="794" xr:uid="{72B9E2F2-3BC5-4762-BB56-88EFD1D9EB4A}"/>
    <cellStyle name="Vírgula 2 2 6 2 5" xfId="1067" xr:uid="{FCF453C0-6258-4804-962F-A72F60605BF9}"/>
    <cellStyle name="Vírgula 2 2 6 3" xfId="310" xr:uid="{A3B39327-1A0D-4641-AD04-5E1F60F8D699}"/>
    <cellStyle name="Vírgula 2 2 6 3 2" xfId="589" xr:uid="{37E9B2A4-950F-4EB1-8557-6031EC8F7736}"/>
    <cellStyle name="Vírgula 2 2 6 3 3" xfId="862" xr:uid="{B37C0042-FC8E-452B-BA43-5118BF323AD7}"/>
    <cellStyle name="Vírgula 2 2 6 3 4" xfId="1135" xr:uid="{DAB09397-9355-4C94-9D80-18CEAD533367}"/>
    <cellStyle name="Vírgula 2 2 6 4" xfId="453" xr:uid="{1BDA0BAB-09AD-4580-831D-E95885A02A76}"/>
    <cellStyle name="Vírgula 2 2 6 5" xfId="726" xr:uid="{B45FE417-6E47-48CB-A03D-A8ACAF69CA58}"/>
    <cellStyle name="Vírgula 2 2 6 6" xfId="999" xr:uid="{5F06E8A0-7ADF-4E08-8240-C8BF98D166A5}"/>
    <cellStyle name="Vírgula 2 2 7" xfId="200" xr:uid="{B6E48A41-BAF6-4230-B749-488F4683EA91}"/>
    <cellStyle name="Vírgula 2 2 7 2" xfId="344" xr:uid="{8798137B-ED68-48F5-A31D-187B30A5313D}"/>
    <cellStyle name="Vírgula 2 2 7 2 2" xfId="623" xr:uid="{D73BD7A8-3503-4322-8063-BB8ADF268AAF}"/>
    <cellStyle name="Vírgula 2 2 7 2 3" xfId="896" xr:uid="{BC1277D1-6085-40D0-A13F-085A8AF69F00}"/>
    <cellStyle name="Vírgula 2 2 7 2 4" xfId="1169" xr:uid="{DAE28F2C-5FB2-477E-85A3-9C641739F08C}"/>
    <cellStyle name="Vírgula 2 2 7 3" xfId="487" xr:uid="{26747C5E-D1F2-43E5-83CA-B374723098B9}"/>
    <cellStyle name="Vírgula 2 2 7 4" xfId="760" xr:uid="{F1DE7655-6A10-439A-920F-944B1E6347F0}"/>
    <cellStyle name="Vírgula 2 2 7 5" xfId="1033" xr:uid="{F0ED0135-BA8B-47B0-A701-0B6487EAB03E}"/>
    <cellStyle name="Vírgula 2 2 8" xfId="276" xr:uid="{5D6619F1-A888-4021-8552-009ACD76D270}"/>
    <cellStyle name="Vírgula 2 2 8 2" xfId="555" xr:uid="{3A338549-4A76-4C5A-928D-5811603AC769}"/>
    <cellStyle name="Vírgula 2 2 8 3" xfId="828" xr:uid="{DB6ED71B-ACBC-45B5-9661-1EE91EEC7054}"/>
    <cellStyle name="Vírgula 2 2 8 4" xfId="1101" xr:uid="{A53BAED9-EA36-4A16-A63C-41732DD5B035}"/>
    <cellStyle name="Vírgula 2 2 9" xfId="414" xr:uid="{978F2277-B3EF-4589-8795-5227595FC25C}"/>
    <cellStyle name="Vírgula 2 3" xfId="74" xr:uid="{C1252DD7-DE83-460C-8E6D-E54CDE433B7B}"/>
    <cellStyle name="Vírgula 2 3 2" xfId="86" xr:uid="{5A31CBE9-04DC-4057-B1EF-72DD7B14338C}"/>
    <cellStyle name="Vírgula 2 3 2 2" xfId="138" xr:uid="{1AE8A262-5FEC-4A63-8FF2-390B19C4AD55}"/>
    <cellStyle name="Vírgula 2 3 2 2 2" xfId="180" xr:uid="{396A34C5-0700-4514-A319-6C6A45F8069B}"/>
    <cellStyle name="Vírgula 2 3 2 2 2 2" xfId="256" xr:uid="{D03F068C-1080-4AFB-B0BA-6460CB726E10}"/>
    <cellStyle name="Vírgula 2 3 2 2 2 2 2" xfId="400" xr:uid="{5400FA91-F9B3-490D-B915-A12B465939DA}"/>
    <cellStyle name="Vírgula 2 3 2 2 2 2 2 2" xfId="679" xr:uid="{5DC0BD00-141E-4022-8C88-90160140CBD7}"/>
    <cellStyle name="Vírgula 2 3 2 2 2 2 2 3" xfId="952" xr:uid="{37B1D3EA-F44C-467E-AF24-4FDC7466A0AF}"/>
    <cellStyle name="Vírgula 2 3 2 2 2 2 2 4" xfId="1225" xr:uid="{C7B084A4-62DB-4A36-8BDD-B1F08B800327}"/>
    <cellStyle name="Vírgula 2 3 2 2 2 2 3" xfId="543" xr:uid="{607D615C-6B01-4D7F-B846-ECBFE65A4288}"/>
    <cellStyle name="Vírgula 2 3 2 2 2 2 4" xfId="816" xr:uid="{F56DDDCD-DABF-4369-BA60-916828CB6A4D}"/>
    <cellStyle name="Vírgula 2 3 2 2 2 2 5" xfId="1089" xr:uid="{914B1F55-3EAC-45DD-9B2C-48D4C03FB497}"/>
    <cellStyle name="Vírgula 2 3 2 2 2 3" xfId="332" xr:uid="{BF850333-AFA9-4B68-A1FE-03EA5E99FDD2}"/>
    <cellStyle name="Vírgula 2 3 2 2 2 3 2" xfId="611" xr:uid="{9FC7E57B-7CB7-4CC8-83F3-56C407BA5EBE}"/>
    <cellStyle name="Vírgula 2 3 2 2 2 3 3" xfId="884" xr:uid="{2D2510F7-C6AF-4EF2-B7BE-B060458B8503}"/>
    <cellStyle name="Vírgula 2 3 2 2 2 3 4" xfId="1157" xr:uid="{5137CC16-A9B6-4B43-AB6E-0B6318F729FB}"/>
    <cellStyle name="Vírgula 2 3 2 2 2 4" xfId="475" xr:uid="{90E7DD07-EDE1-405A-8EDF-1693743BA01E}"/>
    <cellStyle name="Vírgula 2 3 2 2 2 5" xfId="748" xr:uid="{DD76C77B-B38D-4F1E-9F57-F3A3EDF7695A}"/>
    <cellStyle name="Vírgula 2 3 2 2 2 6" xfId="1021" xr:uid="{EBD24862-1C87-48E6-BFA5-174FB511E40D}"/>
    <cellStyle name="Vírgula 2 3 2 2 3" xfId="222" xr:uid="{E91ABF9D-D6A4-42BF-A05F-E6BF44CA5119}"/>
    <cellStyle name="Vírgula 2 3 2 2 3 2" xfId="366" xr:uid="{B7FA3994-82FB-478F-8DE1-CEF5F00ED0E4}"/>
    <cellStyle name="Vírgula 2 3 2 2 3 2 2" xfId="645" xr:uid="{67D91566-5197-4465-BB60-1905E21E68C4}"/>
    <cellStyle name="Vírgula 2 3 2 2 3 2 3" xfId="918" xr:uid="{EE768C1C-5E97-4FE5-A17C-93D7A717AE5F}"/>
    <cellStyle name="Vírgula 2 3 2 2 3 2 4" xfId="1191" xr:uid="{DD44B32E-B4E8-4A84-B8CD-5B63CF78F6B9}"/>
    <cellStyle name="Vírgula 2 3 2 2 3 3" xfId="509" xr:uid="{FB01801F-981C-4A7E-B384-841B741D73FA}"/>
    <cellStyle name="Vírgula 2 3 2 2 3 4" xfId="782" xr:uid="{E739B716-7118-4295-A80A-693F6497E704}"/>
    <cellStyle name="Vírgula 2 3 2 2 3 5" xfId="1055" xr:uid="{E62E0590-F15A-4711-B40B-E1489BC79740}"/>
    <cellStyle name="Vírgula 2 3 2 2 4" xfId="298" xr:uid="{3E6F156E-C3FC-442E-8300-53AF0CEC6AC8}"/>
    <cellStyle name="Vírgula 2 3 2 2 4 2" xfId="577" xr:uid="{402716E4-E260-4725-B2FD-978C6BA4E169}"/>
    <cellStyle name="Vírgula 2 3 2 2 4 3" xfId="850" xr:uid="{C8476A1F-2298-436B-A691-3275C6E0D07A}"/>
    <cellStyle name="Vírgula 2 3 2 2 4 4" xfId="1123" xr:uid="{A9195126-5A03-4383-993A-8854583247F8}"/>
    <cellStyle name="Vírgula 2 3 2 2 5" xfId="441" xr:uid="{4138B8E0-1AED-4620-B1D9-F2003F26378D}"/>
    <cellStyle name="Vírgula 2 3 2 2 6" xfId="714" xr:uid="{473512BE-86F8-4ED2-A656-09F6737483DC}"/>
    <cellStyle name="Vírgula 2 3 2 2 7" xfId="987" xr:uid="{E7C96421-3F55-402B-85FA-6A0157BF0830}"/>
    <cellStyle name="Vírgula 2 3 2 3" xfId="163" xr:uid="{6AFDDCAD-966C-43D8-B0CB-EFF6589B44D5}"/>
    <cellStyle name="Vírgula 2 3 2 3 2" xfId="239" xr:uid="{E02B023C-FFB1-4A75-9C0E-6F88C50249B7}"/>
    <cellStyle name="Vírgula 2 3 2 3 2 2" xfId="383" xr:uid="{C52FD944-4EC3-40DF-9844-78B2B342E8F7}"/>
    <cellStyle name="Vírgula 2 3 2 3 2 2 2" xfId="662" xr:uid="{B7B0FF5E-1D1F-47CF-ADE2-5035BD0167AA}"/>
    <cellStyle name="Vírgula 2 3 2 3 2 2 3" xfId="935" xr:uid="{E1C70449-B081-4F20-B1A2-10EABC92306E}"/>
    <cellStyle name="Vírgula 2 3 2 3 2 2 4" xfId="1208" xr:uid="{CE3EF965-96F1-41D5-8C5F-1C65470B9F21}"/>
    <cellStyle name="Vírgula 2 3 2 3 2 3" xfId="526" xr:uid="{03154FF7-3811-4ABD-91C6-17B8CC8766B5}"/>
    <cellStyle name="Vírgula 2 3 2 3 2 4" xfId="799" xr:uid="{1EDD5C5C-E362-471C-BF87-B0D58EAD71DE}"/>
    <cellStyle name="Vírgula 2 3 2 3 2 5" xfId="1072" xr:uid="{6A8AEF91-1135-41E3-9FBD-B074090BE057}"/>
    <cellStyle name="Vírgula 2 3 2 3 3" xfId="315" xr:uid="{DBABE5E1-46C4-4721-80AD-4F664A4BFA51}"/>
    <cellStyle name="Vírgula 2 3 2 3 3 2" xfId="594" xr:uid="{413D2AB2-322A-4915-B347-D5C8666D4692}"/>
    <cellStyle name="Vírgula 2 3 2 3 3 3" xfId="867" xr:uid="{2E40C9C2-0E2C-4809-B446-EEA7C1C802A2}"/>
    <cellStyle name="Vírgula 2 3 2 3 3 4" xfId="1140" xr:uid="{534ED921-0B66-4330-8371-6AE17FBDFB5A}"/>
    <cellStyle name="Vírgula 2 3 2 3 4" xfId="458" xr:uid="{E1D58217-408C-4335-9540-FB0EE2E675A0}"/>
    <cellStyle name="Vírgula 2 3 2 3 5" xfId="731" xr:uid="{227A525C-1A51-400F-839D-2AEA234912AD}"/>
    <cellStyle name="Vírgula 2 3 2 3 6" xfId="1004" xr:uid="{5D89783A-C7EC-4095-9B09-24B03460B8AE}"/>
    <cellStyle name="Vírgula 2 3 2 4" xfId="205" xr:uid="{C2C460D9-54B3-4E8D-BAE6-6EE4E2AB694F}"/>
    <cellStyle name="Vírgula 2 3 2 4 2" xfId="349" xr:uid="{BCC147F4-FF21-4AAC-9E73-7DE74BA61621}"/>
    <cellStyle name="Vírgula 2 3 2 4 2 2" xfId="628" xr:uid="{E7162801-AD17-45A4-BF46-EA2925820053}"/>
    <cellStyle name="Vírgula 2 3 2 4 2 3" xfId="901" xr:uid="{CAF414AA-1BC0-4807-9152-02F26D8049CB}"/>
    <cellStyle name="Vírgula 2 3 2 4 2 4" xfId="1174" xr:uid="{586856B2-85EF-4463-9D73-FD66B1F642A3}"/>
    <cellStyle name="Vírgula 2 3 2 4 3" xfId="492" xr:uid="{00117A98-4095-4B12-84FB-8DF13864383A}"/>
    <cellStyle name="Vírgula 2 3 2 4 4" xfId="765" xr:uid="{725D506C-7E53-4877-8458-2A8D8A2838A6}"/>
    <cellStyle name="Vírgula 2 3 2 4 5" xfId="1038" xr:uid="{C1807153-B636-4812-9DAC-3667516AAE09}"/>
    <cellStyle name="Vírgula 2 3 2 5" xfId="281" xr:uid="{1FC02B00-8B45-4537-B0B3-A5C3728898C6}"/>
    <cellStyle name="Vírgula 2 3 2 5 2" xfId="560" xr:uid="{AF8C677D-D4C4-40A3-803B-2F1689FEEB08}"/>
    <cellStyle name="Vírgula 2 3 2 5 3" xfId="833" xr:uid="{5E193E72-B71C-4BE8-88E6-09C88B5B8603}"/>
    <cellStyle name="Vírgula 2 3 2 5 4" xfId="1106" xr:uid="{E05920E9-C0E1-476F-B0F7-9C37F769CD5D}"/>
    <cellStyle name="Vírgula 2 3 2 6" xfId="419" xr:uid="{7A14E1AE-0297-4564-A3BC-984ED9EB048E}"/>
    <cellStyle name="Vírgula 2 3 2 7" xfId="697" xr:uid="{B1E4CCEA-6322-4C87-9298-B03FDFC43F94}"/>
    <cellStyle name="Vírgula 2 3 2 8" xfId="970" xr:uid="{95D9959B-4E13-461C-AF24-9EE5E9A7D056}"/>
    <cellStyle name="Vírgula 2 3 3" xfId="134" xr:uid="{63B4FF89-F822-42F9-90A9-EABE30A595A1}"/>
    <cellStyle name="Vírgula 2 3 3 2" xfId="176" xr:uid="{103B3A7D-8A71-4F65-B099-D07863F8F7FC}"/>
    <cellStyle name="Vírgula 2 3 3 2 2" xfId="252" xr:uid="{F0D24B60-0A3A-447F-AEF2-955D41A3E91F}"/>
    <cellStyle name="Vírgula 2 3 3 2 2 2" xfId="396" xr:uid="{4AB9BD2D-7114-4D21-B178-3D414F27B7C7}"/>
    <cellStyle name="Vírgula 2 3 3 2 2 2 2" xfId="675" xr:uid="{89FC3F66-F0EA-4DFA-93E3-713BB8E94488}"/>
    <cellStyle name="Vírgula 2 3 3 2 2 2 3" xfId="948" xr:uid="{653A09EB-71E7-4E06-B48A-49962C87E0C7}"/>
    <cellStyle name="Vírgula 2 3 3 2 2 2 4" xfId="1221" xr:uid="{F083C4DC-B0FA-4140-B68C-C95982ACFFE1}"/>
    <cellStyle name="Vírgula 2 3 3 2 2 3" xfId="539" xr:uid="{67E41DEC-6657-4B27-BFA6-162F1C66949A}"/>
    <cellStyle name="Vírgula 2 3 3 2 2 4" xfId="812" xr:uid="{AF94F9F5-D88C-49B1-844F-4EEF14C222EC}"/>
    <cellStyle name="Vírgula 2 3 3 2 2 5" xfId="1085" xr:uid="{62AD75C7-DB42-4394-BE42-A33FA6173E6C}"/>
    <cellStyle name="Vírgula 2 3 3 2 3" xfId="328" xr:uid="{4D0DD700-BB68-405D-9BCA-B19791459360}"/>
    <cellStyle name="Vírgula 2 3 3 2 3 2" xfId="607" xr:uid="{7AD10899-22DD-47C2-AF4F-2DB575F814EA}"/>
    <cellStyle name="Vírgula 2 3 3 2 3 3" xfId="880" xr:uid="{03CD2129-3B1E-4B9E-BB81-4285F70C6A6E}"/>
    <cellStyle name="Vírgula 2 3 3 2 3 4" xfId="1153" xr:uid="{77E0403F-99CF-469B-84BD-E5AC29F4EDDE}"/>
    <cellStyle name="Vírgula 2 3 3 2 4" xfId="471" xr:uid="{05FA3BDD-0677-4547-989D-C518B8513607}"/>
    <cellStyle name="Vírgula 2 3 3 2 5" xfId="744" xr:uid="{A09BD81E-4014-4315-BCF7-91A33E53E439}"/>
    <cellStyle name="Vírgula 2 3 3 2 6" xfId="1017" xr:uid="{57A770AC-C2CB-481D-AD04-6C2B987056E5}"/>
    <cellStyle name="Vírgula 2 3 3 3" xfId="218" xr:uid="{430F5EDF-D36F-43BB-B2D0-0B6D12072D5C}"/>
    <cellStyle name="Vírgula 2 3 3 3 2" xfId="362" xr:uid="{510B912D-C3CD-4339-9398-0033AF67DA62}"/>
    <cellStyle name="Vírgula 2 3 3 3 2 2" xfId="641" xr:uid="{EDA3F1AA-AAC3-4664-A3BD-C1CE9CF7B00D}"/>
    <cellStyle name="Vírgula 2 3 3 3 2 3" xfId="914" xr:uid="{73A2D1CB-AE29-439F-83AA-BE59A38090B4}"/>
    <cellStyle name="Vírgula 2 3 3 3 2 4" xfId="1187" xr:uid="{C0F62A2C-D814-4B64-819D-108057BD8DC7}"/>
    <cellStyle name="Vírgula 2 3 3 3 3" xfId="505" xr:uid="{F109D699-64D1-4C47-A88A-BD791F4017B8}"/>
    <cellStyle name="Vírgula 2 3 3 3 4" xfId="778" xr:uid="{1953DE3F-380F-4B8D-9D44-7C7E1B26C83D}"/>
    <cellStyle name="Vírgula 2 3 3 3 5" xfId="1051" xr:uid="{86F485CF-A2D8-4A7E-B5A9-11BD727B40E7}"/>
    <cellStyle name="Vírgula 2 3 3 4" xfId="294" xr:uid="{16EAB474-9EC9-4F31-8F84-E8F8B1BD8301}"/>
    <cellStyle name="Vírgula 2 3 3 4 2" xfId="573" xr:uid="{E993126F-9063-47AF-9EFB-0D0C18D17436}"/>
    <cellStyle name="Vírgula 2 3 3 4 3" xfId="846" xr:uid="{2865CCF0-0DBD-4763-B487-B0C206348574}"/>
    <cellStyle name="Vírgula 2 3 3 4 4" xfId="1119" xr:uid="{8CF82321-C552-433B-825D-E5FB91BDD2A9}"/>
    <cellStyle name="Vírgula 2 3 3 5" xfId="437" xr:uid="{0B359878-CCD0-4798-AD07-62344930807A}"/>
    <cellStyle name="Vírgula 2 3 3 6" xfId="710" xr:uid="{B8EE9AFE-CEB5-40B1-A6A5-122290FBD59B}"/>
    <cellStyle name="Vírgula 2 3 3 7" xfId="983" xr:uid="{7A17636C-8639-47AF-95C9-A06E29D7BEAF}"/>
    <cellStyle name="Vírgula 2 3 4" xfId="159" xr:uid="{BD71E596-58D9-45AA-A5C7-2A4C8D101E0C}"/>
    <cellStyle name="Vírgula 2 3 4 2" xfId="235" xr:uid="{6F037AB7-FC79-44FD-8680-D3CB9050EA62}"/>
    <cellStyle name="Vírgula 2 3 4 2 2" xfId="379" xr:uid="{DF38728C-3E57-4DAE-8D93-31503D140242}"/>
    <cellStyle name="Vírgula 2 3 4 2 2 2" xfId="658" xr:uid="{569E1CA4-3DF9-4056-9A77-7330B40C133F}"/>
    <cellStyle name="Vírgula 2 3 4 2 2 3" xfId="931" xr:uid="{69E16EB3-91E8-4728-8585-941D0B63EC95}"/>
    <cellStyle name="Vírgula 2 3 4 2 2 4" xfId="1204" xr:uid="{A09B475C-AEB9-48AE-89D4-910721FE721E}"/>
    <cellStyle name="Vírgula 2 3 4 2 3" xfId="522" xr:uid="{0CD02D74-2A35-429F-814B-0EB52983E99B}"/>
    <cellStyle name="Vírgula 2 3 4 2 4" xfId="795" xr:uid="{331C508C-E070-4B0B-AA09-032CC0E17A9A}"/>
    <cellStyle name="Vírgula 2 3 4 2 5" xfId="1068" xr:uid="{2E87DC39-39C3-4268-BBA7-AD0EF692D3CA}"/>
    <cellStyle name="Vírgula 2 3 4 3" xfId="311" xr:uid="{1206342F-4902-4F80-B6CD-1908B0175DC8}"/>
    <cellStyle name="Vírgula 2 3 4 3 2" xfId="590" xr:uid="{6B3AA144-C8E5-4B1E-B9E9-A89EB3B511A0}"/>
    <cellStyle name="Vírgula 2 3 4 3 3" xfId="863" xr:uid="{E7D09BE6-3659-48F2-B52C-F3669045A171}"/>
    <cellStyle name="Vírgula 2 3 4 3 4" xfId="1136" xr:uid="{6CEFFC79-8858-451F-BD23-0093786F54BD}"/>
    <cellStyle name="Vírgula 2 3 4 4" xfId="454" xr:uid="{5828B0C5-CB3B-4EEC-8EBA-9913A6BC2E3F}"/>
    <cellStyle name="Vírgula 2 3 4 5" xfId="727" xr:uid="{61AD9DFD-026D-480C-BF78-1DAD53094F01}"/>
    <cellStyle name="Vírgula 2 3 4 6" xfId="1000" xr:uid="{0ADAC236-A277-4026-A811-E732DE5BCB78}"/>
    <cellStyle name="Vírgula 2 3 5" xfId="201" xr:uid="{3038A2DF-DDBB-4813-9D40-A98E52AC3563}"/>
    <cellStyle name="Vírgula 2 3 5 2" xfId="345" xr:uid="{7CFEA2E6-31C7-4650-B208-74017377819C}"/>
    <cellStyle name="Vírgula 2 3 5 2 2" xfId="624" xr:uid="{37625EDA-FEFA-460B-B3C2-072647D51DAB}"/>
    <cellStyle name="Vírgula 2 3 5 2 3" xfId="897" xr:uid="{F095B583-D753-4A3A-9784-0735D60F8EBC}"/>
    <cellStyle name="Vírgula 2 3 5 2 4" xfId="1170" xr:uid="{512637F6-B5A0-4A77-AE7F-2CFB7035ABF4}"/>
    <cellStyle name="Vírgula 2 3 5 3" xfId="488" xr:uid="{B5ED458B-9ACB-4A61-BB35-376FB68E116D}"/>
    <cellStyle name="Vírgula 2 3 5 4" xfId="761" xr:uid="{A3F54F90-205A-4794-B62D-AE03BDE30DAC}"/>
    <cellStyle name="Vírgula 2 3 5 5" xfId="1034" xr:uid="{27ED72D5-2294-44F3-8C15-3AECBE417E17}"/>
    <cellStyle name="Vírgula 2 3 6" xfId="277" xr:uid="{1E49E40B-AD4D-42AF-9F08-774C3A546284}"/>
    <cellStyle name="Vírgula 2 3 6 2" xfId="556" xr:uid="{2FB4FE8F-7EE8-42DB-8DF8-5186E56064F9}"/>
    <cellStyle name="Vírgula 2 3 6 3" xfId="829" xr:uid="{E7C0E5E2-FEAB-4F5E-B0A6-55F3EAC0CD60}"/>
    <cellStyle name="Vírgula 2 3 6 4" xfId="1102" xr:uid="{44C08C10-07A5-4792-9655-C9DB4CCEB565}"/>
    <cellStyle name="Vírgula 2 3 7" xfId="415" xr:uid="{80B48C9B-8EA6-4B8F-BCDD-8A942BC9D56A}"/>
    <cellStyle name="Vírgula 2 3 8" xfId="693" xr:uid="{70855F5D-07D4-4394-8A6B-D94BA2CD1B3A}"/>
    <cellStyle name="Vírgula 2 3 9" xfId="966" xr:uid="{B421648D-075C-4649-A331-C757A195106C}"/>
    <cellStyle name="Vírgula 2 4" xfId="84" xr:uid="{2D315EBC-4776-4ED3-91B8-EC0F35BA05CA}"/>
    <cellStyle name="Vírgula 2 4 2" xfId="136" xr:uid="{56FAD413-BA5D-4023-A6CA-C7702A8100E6}"/>
    <cellStyle name="Vírgula 2 4 2 2" xfId="178" xr:uid="{0DA86DA1-4E0B-4000-82E5-B9CBF95C66C7}"/>
    <cellStyle name="Vírgula 2 4 2 2 2" xfId="254" xr:uid="{E603004E-7F7C-4D0C-8AF4-C009D89AFD9A}"/>
    <cellStyle name="Vírgula 2 4 2 2 2 2" xfId="398" xr:uid="{70A2B103-1B2C-4FC4-B033-7C5E6B8C2F69}"/>
    <cellStyle name="Vírgula 2 4 2 2 2 2 2" xfId="677" xr:uid="{90FE03C8-EC36-4844-95C9-6A0CA3D66F09}"/>
    <cellStyle name="Vírgula 2 4 2 2 2 2 3" xfId="950" xr:uid="{9A79900E-5D47-4DDE-870E-0B3D382731FA}"/>
    <cellStyle name="Vírgula 2 4 2 2 2 2 4" xfId="1223" xr:uid="{525714D0-E99F-4256-B03D-E9D3FB2EB466}"/>
    <cellStyle name="Vírgula 2 4 2 2 2 3" xfId="541" xr:uid="{6CB43369-4185-43B5-94FF-2CAE3DEC8894}"/>
    <cellStyle name="Vírgula 2 4 2 2 2 4" xfId="814" xr:uid="{2418C4CD-6E6F-4A54-9952-E6C2E49D88EC}"/>
    <cellStyle name="Vírgula 2 4 2 2 2 5" xfId="1087" xr:uid="{388E01DA-1506-4C9E-879F-C3C28089231B}"/>
    <cellStyle name="Vírgula 2 4 2 2 3" xfId="330" xr:uid="{354DD664-F9B0-4EC9-A21F-B870F8392E6A}"/>
    <cellStyle name="Vírgula 2 4 2 2 3 2" xfId="609" xr:uid="{12D867FA-0705-4908-BB20-93C069B939E5}"/>
    <cellStyle name="Vírgula 2 4 2 2 3 3" xfId="882" xr:uid="{B9E83145-3627-4FAF-88ED-223BDE5831E0}"/>
    <cellStyle name="Vírgula 2 4 2 2 3 4" xfId="1155" xr:uid="{98381093-775D-440D-A506-C3CA705A901E}"/>
    <cellStyle name="Vírgula 2 4 2 2 4" xfId="473" xr:uid="{1B027042-364C-425B-AF1C-2D8581D0ED64}"/>
    <cellStyle name="Vírgula 2 4 2 2 5" xfId="746" xr:uid="{921D00DF-D6EC-48BF-B552-536EF4B43162}"/>
    <cellStyle name="Vírgula 2 4 2 2 6" xfId="1019" xr:uid="{B6E30CD3-7A7D-4BE2-B804-0CEF1A9A2162}"/>
    <cellStyle name="Vírgula 2 4 2 3" xfId="220" xr:uid="{834DB42C-7E92-4527-B1AD-306C0DEBB887}"/>
    <cellStyle name="Vírgula 2 4 2 3 2" xfId="364" xr:uid="{026160F6-8A93-44A1-AF8C-2A2E60D109AF}"/>
    <cellStyle name="Vírgula 2 4 2 3 2 2" xfId="643" xr:uid="{D0E62DA4-49DA-469F-AC63-3F3E43E4B1B1}"/>
    <cellStyle name="Vírgula 2 4 2 3 2 3" xfId="916" xr:uid="{AFD9EE3E-9F8D-472F-83F6-C9A806A6BBC3}"/>
    <cellStyle name="Vírgula 2 4 2 3 2 4" xfId="1189" xr:uid="{A696B670-9F1D-441B-8DAC-0D018FD9B05F}"/>
    <cellStyle name="Vírgula 2 4 2 3 3" xfId="507" xr:uid="{C166F60C-20FF-4930-8385-8C57DF17C66E}"/>
    <cellStyle name="Vírgula 2 4 2 3 4" xfId="780" xr:uid="{785E6CE5-E2A9-4C5B-B60F-EC787A83E07A}"/>
    <cellStyle name="Vírgula 2 4 2 3 5" xfId="1053" xr:uid="{3AA7063E-7423-4E61-82D8-D269AB0ED039}"/>
    <cellStyle name="Vírgula 2 4 2 4" xfId="296" xr:uid="{6416680D-C405-45CA-870C-020319BCC885}"/>
    <cellStyle name="Vírgula 2 4 2 4 2" xfId="575" xr:uid="{919CCB3A-F838-47CB-BD47-9142CA673BE4}"/>
    <cellStyle name="Vírgula 2 4 2 4 3" xfId="848" xr:uid="{296CF24F-997D-488C-B544-49C25E925521}"/>
    <cellStyle name="Vírgula 2 4 2 4 4" xfId="1121" xr:uid="{AC7E0101-90B0-4E21-8FC8-0C347CE2AF34}"/>
    <cellStyle name="Vírgula 2 4 2 5" xfId="439" xr:uid="{3F694AEF-6A32-4AC3-A185-C868A60AECB4}"/>
    <cellStyle name="Vírgula 2 4 2 6" xfId="712" xr:uid="{8EB449EF-B251-4AF5-A799-2C87303D2F02}"/>
    <cellStyle name="Vírgula 2 4 2 7" xfId="985" xr:uid="{233D5F66-DCA0-48C0-8DEF-44C31ACF3BB0}"/>
    <cellStyle name="Vírgula 2 4 3" xfId="161" xr:uid="{6B5AEADF-8967-4BFF-A144-FE2D155BB6B7}"/>
    <cellStyle name="Vírgula 2 4 3 2" xfId="237" xr:uid="{14592BDF-7604-428C-985A-27E074391AF4}"/>
    <cellStyle name="Vírgula 2 4 3 2 2" xfId="381" xr:uid="{D0EEB8D8-5EF1-4398-B0C4-05B795A71184}"/>
    <cellStyle name="Vírgula 2 4 3 2 2 2" xfId="660" xr:uid="{C2BBF41D-718F-403F-8D2A-E96FECED228F}"/>
    <cellStyle name="Vírgula 2 4 3 2 2 3" xfId="933" xr:uid="{AA1FE139-1D89-4B4A-9A5A-A6579EE1F64F}"/>
    <cellStyle name="Vírgula 2 4 3 2 2 4" xfId="1206" xr:uid="{5B70FFE7-C1ED-402B-8724-E83810E03960}"/>
    <cellStyle name="Vírgula 2 4 3 2 3" xfId="524" xr:uid="{16A7D932-D5AF-4C2B-9F4D-C4C0BCA54207}"/>
    <cellStyle name="Vírgula 2 4 3 2 4" xfId="797" xr:uid="{3CF2416B-D228-4741-91C3-B739130BB308}"/>
    <cellStyle name="Vírgula 2 4 3 2 5" xfId="1070" xr:uid="{E342708C-8473-43DC-811E-606413AD550D}"/>
    <cellStyle name="Vírgula 2 4 3 3" xfId="313" xr:uid="{C446B320-8632-40EC-BEED-56725B8D9F68}"/>
    <cellStyle name="Vírgula 2 4 3 3 2" xfId="592" xr:uid="{6342F7E3-0FD0-4FBA-8DCC-179A6D346BBC}"/>
    <cellStyle name="Vírgula 2 4 3 3 3" xfId="865" xr:uid="{565BAAE0-B5F7-4475-8CE4-5BF1238B8699}"/>
    <cellStyle name="Vírgula 2 4 3 3 4" xfId="1138" xr:uid="{0E0F8573-D55A-41DF-AA2A-29D5C650BDF2}"/>
    <cellStyle name="Vírgula 2 4 3 4" xfId="456" xr:uid="{544B795C-8D20-4647-AF7D-A7BA1EC9C746}"/>
    <cellStyle name="Vírgula 2 4 3 5" xfId="729" xr:uid="{744C2086-600A-4BFD-A06E-86944E41409E}"/>
    <cellStyle name="Vírgula 2 4 3 6" xfId="1002" xr:uid="{437EC39C-8A52-4EC7-9A8C-407E1246F024}"/>
    <cellStyle name="Vírgula 2 4 4" xfId="203" xr:uid="{EB22379A-9306-4BFA-A1B3-0125112370FA}"/>
    <cellStyle name="Vírgula 2 4 4 2" xfId="347" xr:uid="{3F04EF07-D438-474F-ABC6-783E45E55E7F}"/>
    <cellStyle name="Vírgula 2 4 4 2 2" xfId="626" xr:uid="{F2C35BBF-68B8-4860-A2D7-6E8D6C6A2004}"/>
    <cellStyle name="Vírgula 2 4 4 2 3" xfId="899" xr:uid="{001127DC-4AE0-45A3-B781-AEF039BDE6C0}"/>
    <cellStyle name="Vírgula 2 4 4 2 4" xfId="1172" xr:uid="{99418259-48F3-4AA2-9A97-68CF13AC4F91}"/>
    <cellStyle name="Vírgula 2 4 4 3" xfId="490" xr:uid="{E81D8353-F7B8-4523-9D34-D53D277FA683}"/>
    <cellStyle name="Vírgula 2 4 4 4" xfId="763" xr:uid="{D06EE30D-23AD-4D9D-B531-D5A507DCB621}"/>
    <cellStyle name="Vírgula 2 4 4 5" xfId="1036" xr:uid="{5C02ECE6-56DB-4EDA-AB60-F56A88E342E6}"/>
    <cellStyle name="Vírgula 2 4 5" xfId="279" xr:uid="{818DEEAA-8226-4C28-AD4E-DF93069C5BC9}"/>
    <cellStyle name="Vírgula 2 4 5 2" xfId="558" xr:uid="{8B96C741-D69B-438D-9CD8-16FB5C00A039}"/>
    <cellStyle name="Vírgula 2 4 5 3" xfId="831" xr:uid="{EDCDCBE6-335A-445F-92E8-8AC634BFC26F}"/>
    <cellStyle name="Vírgula 2 4 5 4" xfId="1104" xr:uid="{78CCBD45-ADB7-47E3-9F66-561FB7FFE962}"/>
    <cellStyle name="Vírgula 2 4 6" xfId="417" xr:uid="{49FA16BF-6562-46E9-8169-E625E02F79D3}"/>
    <cellStyle name="Vírgula 2 4 7" xfId="695" xr:uid="{9EEB799A-8608-4FE7-87B2-AB39A2516F98}"/>
    <cellStyle name="Vírgula 2 4 8" xfId="968" xr:uid="{CABD4D40-D1F0-4F46-9799-E17BA75C5536}"/>
    <cellStyle name="Vírgula 2 5" xfId="100" xr:uid="{5C8003AF-C299-4647-A53C-63AD2A323438}"/>
    <cellStyle name="Vírgula 2 5 2" xfId="141" xr:uid="{6388FBBA-221A-443E-AD6B-297ACBB08F71}"/>
    <cellStyle name="Vírgula 2 5 2 2" xfId="183" xr:uid="{902D0651-6774-4FE6-9E6B-010EB93102AB}"/>
    <cellStyle name="Vírgula 2 5 2 2 2" xfId="259" xr:uid="{B0E8BD6C-D6AA-455D-B1A9-9068B99F5F8D}"/>
    <cellStyle name="Vírgula 2 5 2 2 2 2" xfId="403" xr:uid="{CE41AC79-26F2-415A-BA63-DEEDAC9061F0}"/>
    <cellStyle name="Vírgula 2 5 2 2 2 2 2" xfId="682" xr:uid="{E19324D3-998B-4FC3-989B-5344F43C3FF6}"/>
    <cellStyle name="Vírgula 2 5 2 2 2 2 3" xfId="955" xr:uid="{AF0D3F5D-E4AA-4EB0-943F-DD4CA931A086}"/>
    <cellStyle name="Vírgula 2 5 2 2 2 2 4" xfId="1228" xr:uid="{E52ADB47-81D2-4D7E-A0F8-E1C6BB109E5B}"/>
    <cellStyle name="Vírgula 2 5 2 2 2 3" xfId="546" xr:uid="{089F85E0-D99F-4CE1-AD46-DA5480A28BC8}"/>
    <cellStyle name="Vírgula 2 5 2 2 2 4" xfId="819" xr:uid="{C55A460E-A949-42F9-B80F-4BA10C872715}"/>
    <cellStyle name="Vírgula 2 5 2 2 2 5" xfId="1092" xr:uid="{F02FA5BB-31E9-47D0-87FA-91EC1EF1384B}"/>
    <cellStyle name="Vírgula 2 5 2 2 3" xfId="335" xr:uid="{72B9E5DE-4E11-444A-B33D-F0874B1BEACB}"/>
    <cellStyle name="Vírgula 2 5 2 2 3 2" xfId="614" xr:uid="{0A789014-100C-4B57-AB1B-69442C997023}"/>
    <cellStyle name="Vírgula 2 5 2 2 3 3" xfId="887" xr:uid="{A4800640-F0D7-4F41-83D4-2CE87FCD7865}"/>
    <cellStyle name="Vírgula 2 5 2 2 3 4" xfId="1160" xr:uid="{A983A7E0-E7CD-4308-ADC5-548E9F124F48}"/>
    <cellStyle name="Vírgula 2 5 2 2 4" xfId="478" xr:uid="{1EA76C9A-526C-4543-A40C-C1BD92EA162D}"/>
    <cellStyle name="Vírgula 2 5 2 2 5" xfId="751" xr:uid="{D65E84C4-DCD9-472F-9434-7A5B694FE6AC}"/>
    <cellStyle name="Vírgula 2 5 2 2 6" xfId="1024" xr:uid="{256F7AFD-4851-48C3-94B8-5C9DD84E61A5}"/>
    <cellStyle name="Vírgula 2 5 2 3" xfId="225" xr:uid="{60B9533F-4BA9-4B8A-8CF1-FF0E66D68928}"/>
    <cellStyle name="Vírgula 2 5 2 3 2" xfId="369" xr:uid="{2EFCD0BF-CAEE-4E42-8357-51D8B616DD4B}"/>
    <cellStyle name="Vírgula 2 5 2 3 2 2" xfId="648" xr:uid="{D3209B79-7254-44C3-B975-1316E566C545}"/>
    <cellStyle name="Vírgula 2 5 2 3 2 3" xfId="921" xr:uid="{6B99C804-622D-4E78-B306-8CED207D7DF2}"/>
    <cellStyle name="Vírgula 2 5 2 3 2 4" xfId="1194" xr:uid="{5DDBDA8F-DB1D-4413-B651-FC736EE9714A}"/>
    <cellStyle name="Vírgula 2 5 2 3 3" xfId="512" xr:uid="{84F45D8A-75D0-4525-B246-34C0E0B49246}"/>
    <cellStyle name="Vírgula 2 5 2 3 4" xfId="785" xr:uid="{36F602AC-04C1-440A-B635-135DCD3D9D1B}"/>
    <cellStyle name="Vírgula 2 5 2 3 5" xfId="1058" xr:uid="{79B9FC2E-E714-47A9-80D4-7B30C95A017A}"/>
    <cellStyle name="Vírgula 2 5 2 4" xfId="301" xr:uid="{AA598D85-D82A-471C-A23D-5CB3A36DCCA6}"/>
    <cellStyle name="Vírgula 2 5 2 4 2" xfId="580" xr:uid="{BAF84231-3337-481D-A578-6906B2A7AFDF}"/>
    <cellStyle name="Vírgula 2 5 2 4 3" xfId="853" xr:uid="{86ECBCBA-865D-453B-B312-11A5B03CA76E}"/>
    <cellStyle name="Vírgula 2 5 2 4 4" xfId="1126" xr:uid="{874AB922-8C0D-4731-9E6F-4619982A1976}"/>
    <cellStyle name="Vírgula 2 5 2 5" xfId="444" xr:uid="{A5F99690-36C1-4FE6-97E2-D8F213B37BAB}"/>
    <cellStyle name="Vírgula 2 5 2 6" xfId="717" xr:uid="{16F8CD60-80B4-48ED-B8C7-92CC47990D9F}"/>
    <cellStyle name="Vírgula 2 5 2 7" xfId="990" xr:uid="{6E1AB4E3-63E7-4680-91DB-C443324CFF40}"/>
    <cellStyle name="Vírgula 2 5 3" xfId="166" xr:uid="{E0756C56-04C9-4368-9F34-E33283BCE1C7}"/>
    <cellStyle name="Vírgula 2 5 3 2" xfId="242" xr:uid="{820B5C34-C593-45C6-B0A4-EDBB5B8223AB}"/>
    <cellStyle name="Vírgula 2 5 3 2 2" xfId="386" xr:uid="{5675FA5B-7598-4458-B27E-D7C2F124EE8B}"/>
    <cellStyle name="Vírgula 2 5 3 2 2 2" xfId="665" xr:uid="{04D9C07D-D0C6-4DF3-A9BF-2D1E8E2549E9}"/>
    <cellStyle name="Vírgula 2 5 3 2 2 3" xfId="938" xr:uid="{F175E434-2D47-4B45-828F-137B795DF1EF}"/>
    <cellStyle name="Vírgula 2 5 3 2 2 4" xfId="1211" xr:uid="{F7DF1F53-36DC-411A-8F4D-84A5812A5011}"/>
    <cellStyle name="Vírgula 2 5 3 2 3" xfId="529" xr:uid="{196E7A86-4D73-411A-A2B8-C46FA08BBBD3}"/>
    <cellStyle name="Vírgula 2 5 3 2 4" xfId="802" xr:uid="{47DF1CBF-B2D2-4AED-802A-5F2EEC5B3A08}"/>
    <cellStyle name="Vírgula 2 5 3 2 5" xfId="1075" xr:uid="{9659F08A-3FD8-46ED-AC2F-5623D534DE8B}"/>
    <cellStyle name="Vírgula 2 5 3 3" xfId="318" xr:uid="{416E61DE-4EB7-4FCF-B541-0168CD6BF971}"/>
    <cellStyle name="Vírgula 2 5 3 3 2" xfId="597" xr:uid="{1D59C889-A538-49F7-AA53-09C3A3AD53A5}"/>
    <cellStyle name="Vírgula 2 5 3 3 3" xfId="870" xr:uid="{A2430005-4803-499C-A384-5B6900281DC5}"/>
    <cellStyle name="Vírgula 2 5 3 3 4" xfId="1143" xr:uid="{3A0920ED-42D5-4313-A155-697DF3DFF2B8}"/>
    <cellStyle name="Vírgula 2 5 3 4" xfId="461" xr:uid="{BEB22288-2150-4E59-911A-3D19A39193BE}"/>
    <cellStyle name="Vírgula 2 5 3 5" xfId="734" xr:uid="{8BD27FF5-4705-4CB7-8408-C426B8C188DE}"/>
    <cellStyle name="Vírgula 2 5 3 6" xfId="1007" xr:uid="{3F3FC185-544F-46D2-821C-BC82072D63FF}"/>
    <cellStyle name="Vírgula 2 5 4" xfId="208" xr:uid="{5EA69A0A-352B-43F9-909C-0BB043CAF67A}"/>
    <cellStyle name="Vírgula 2 5 4 2" xfId="352" xr:uid="{6217243E-17A4-4C0D-AE4B-A74617B4D9F6}"/>
    <cellStyle name="Vírgula 2 5 4 2 2" xfId="631" xr:uid="{A103CD52-B818-4062-A8B8-B5692A9A00BE}"/>
    <cellStyle name="Vírgula 2 5 4 2 3" xfId="904" xr:uid="{24884CBF-1369-4A97-ADB5-759FD966EC51}"/>
    <cellStyle name="Vírgula 2 5 4 2 4" xfId="1177" xr:uid="{46A1E1CE-34A5-42CE-9827-B9E913323E0B}"/>
    <cellStyle name="Vírgula 2 5 4 3" xfId="495" xr:uid="{931DFB11-5018-4900-9127-EC9EEE820275}"/>
    <cellStyle name="Vírgula 2 5 4 4" xfId="768" xr:uid="{46DA7534-4594-40D2-82B8-49F08D96CAD1}"/>
    <cellStyle name="Vírgula 2 5 4 5" xfId="1041" xr:uid="{3276D0B6-258C-4431-A53A-BFE43B925DD1}"/>
    <cellStyle name="Vírgula 2 5 5" xfId="284" xr:uid="{333C98CE-1E6F-45BD-8020-10F43E09DBDA}"/>
    <cellStyle name="Vírgula 2 5 5 2" xfId="563" xr:uid="{A2E04D85-72F7-4D58-93F6-925DB3B807F1}"/>
    <cellStyle name="Vírgula 2 5 5 3" xfId="836" xr:uid="{20048FB1-7287-4164-87A2-957E4982D472}"/>
    <cellStyle name="Vírgula 2 5 5 4" xfId="1109" xr:uid="{110794D8-F9B7-4F95-B1E6-9AAB48CA84A9}"/>
    <cellStyle name="Vírgula 2 5 6" xfId="427" xr:uid="{5A02CA2E-2977-408D-8C6E-87A291A40631}"/>
    <cellStyle name="Vírgula 2 5 7" xfId="700" xr:uid="{4784B557-F80F-4D83-B640-B49EB2DD7815}"/>
    <cellStyle name="Vírgula 2 5 8" xfId="973" xr:uid="{72E20B8F-81A1-4565-BB0D-9DB3620742BC}"/>
    <cellStyle name="Vírgula 2 6" xfId="132" xr:uid="{C3BD02D7-FF70-4F79-9BCF-82E8ECC88990}"/>
    <cellStyle name="Vírgula 2 6 2" xfId="174" xr:uid="{52663651-2ABD-47A4-B0F1-F4DF54BD699C}"/>
    <cellStyle name="Vírgula 2 6 2 2" xfId="250" xr:uid="{AE8435E4-EDE3-4904-B84D-A79B75FF7642}"/>
    <cellStyle name="Vírgula 2 6 2 2 2" xfId="394" xr:uid="{DF21BA29-1D71-4F54-B535-98E1AA1B1367}"/>
    <cellStyle name="Vírgula 2 6 2 2 2 2" xfId="673" xr:uid="{6BE8B80F-C17B-48BC-AFB5-C5B226140D1C}"/>
    <cellStyle name="Vírgula 2 6 2 2 2 3" xfId="946" xr:uid="{6F6B9C91-F351-41BE-A797-99A963E00CD0}"/>
    <cellStyle name="Vírgula 2 6 2 2 2 4" xfId="1219" xr:uid="{D2715B99-1BC3-43F6-8CD2-59D456FFD708}"/>
    <cellStyle name="Vírgula 2 6 2 2 3" xfId="537" xr:uid="{90EED89A-B5B8-4830-88C9-62B651324D59}"/>
    <cellStyle name="Vírgula 2 6 2 2 4" xfId="810" xr:uid="{C23B7B97-1D37-47C5-9273-17FBDDF5A805}"/>
    <cellStyle name="Vírgula 2 6 2 2 5" xfId="1083" xr:uid="{5E53DF4A-65FE-4B46-8700-BB16E9091A88}"/>
    <cellStyle name="Vírgula 2 6 2 3" xfId="326" xr:uid="{8110C62B-61A5-4F28-96B7-C362DC8E1B8B}"/>
    <cellStyle name="Vírgula 2 6 2 3 2" xfId="605" xr:uid="{2E184FBC-876A-42DB-B3E3-20D5F9E97F30}"/>
    <cellStyle name="Vírgula 2 6 2 3 3" xfId="878" xr:uid="{687CC633-0A02-4CA0-A78A-2E9429FFCC98}"/>
    <cellStyle name="Vírgula 2 6 2 3 4" xfId="1151" xr:uid="{EAC0DE9E-E210-4011-AADC-B628BED08BDD}"/>
    <cellStyle name="Vírgula 2 6 2 4" xfId="469" xr:uid="{84516018-3869-427B-BCD4-B2AB88444283}"/>
    <cellStyle name="Vírgula 2 6 2 5" xfId="742" xr:uid="{1FA3F779-76C3-48D2-846C-868E7538EDBD}"/>
    <cellStyle name="Vírgula 2 6 2 6" xfId="1015" xr:uid="{3389F610-60DD-4C87-B35E-3611ABEBE275}"/>
    <cellStyle name="Vírgula 2 6 3" xfId="216" xr:uid="{F6D96896-BCCF-4855-8C08-9CBB10C4D904}"/>
    <cellStyle name="Vírgula 2 6 3 2" xfId="360" xr:uid="{0E178D3C-49A1-4182-A699-BF162D26AA6F}"/>
    <cellStyle name="Vírgula 2 6 3 2 2" xfId="639" xr:uid="{66FEC9E6-34A9-47B2-8060-C655984FCD0A}"/>
    <cellStyle name="Vírgula 2 6 3 2 3" xfId="912" xr:uid="{8F793CD5-F119-4A47-9E27-0BBDC070954A}"/>
    <cellStyle name="Vírgula 2 6 3 2 4" xfId="1185" xr:uid="{300F9303-00EA-484D-AC20-400DCD69A616}"/>
    <cellStyle name="Vírgula 2 6 3 3" xfId="503" xr:uid="{DBB257DB-1A20-445A-A27F-400650807E3B}"/>
    <cellStyle name="Vírgula 2 6 3 4" xfId="776" xr:uid="{2F58B5BA-07EC-49BC-8E66-DE231D715A31}"/>
    <cellStyle name="Vírgula 2 6 3 5" xfId="1049" xr:uid="{DDCE5C3E-F262-4BB5-BF48-336C32B9C054}"/>
    <cellStyle name="Vírgula 2 6 4" xfId="292" xr:uid="{2B5A85E2-E486-4C66-9BD6-5CA189C521E5}"/>
    <cellStyle name="Vírgula 2 6 4 2" xfId="571" xr:uid="{E02B75AF-0D74-4B38-B539-5EC83C515761}"/>
    <cellStyle name="Vírgula 2 6 4 3" xfId="844" xr:uid="{588F032D-3757-4A88-9A53-BE3D2776FE77}"/>
    <cellStyle name="Vírgula 2 6 4 4" xfId="1117" xr:uid="{F322D9D2-B0B7-429A-BE82-68F3C8AB031D}"/>
    <cellStyle name="Vírgula 2 6 5" xfId="435" xr:uid="{8918BDCC-A3C9-47F5-898C-34D078C86319}"/>
    <cellStyle name="Vírgula 2 6 6" xfId="708" xr:uid="{615B53AA-2C83-401C-B781-301222661CC8}"/>
    <cellStyle name="Vírgula 2 6 7" xfId="981" xr:uid="{07F3FC78-4E75-408B-98FD-A03E34CE7B29}"/>
    <cellStyle name="Vírgula 2 7" xfId="157" xr:uid="{3F128C2C-08AD-48F0-B8CD-92000E9B92FF}"/>
    <cellStyle name="Vírgula 2 7 2" xfId="233" xr:uid="{48D9E151-AB4B-4CDE-86E9-D7C13DDA0A59}"/>
    <cellStyle name="Vírgula 2 7 2 2" xfId="377" xr:uid="{B48AA775-30E4-4AF0-B691-EE1D79A44ED1}"/>
    <cellStyle name="Vírgula 2 7 2 2 2" xfId="656" xr:uid="{A7178151-B37A-4916-82E1-0AA9E6370E69}"/>
    <cellStyle name="Vírgula 2 7 2 2 3" xfId="929" xr:uid="{577FD630-790E-4F11-B55B-EE4AB1A1975A}"/>
    <cellStyle name="Vírgula 2 7 2 2 4" xfId="1202" xr:uid="{5AD3BA6D-734D-4832-BD9B-520A2618BF05}"/>
    <cellStyle name="Vírgula 2 7 2 3" xfId="520" xr:uid="{A11822D5-9708-43E9-8416-974A9B074FDB}"/>
    <cellStyle name="Vírgula 2 7 2 4" xfId="793" xr:uid="{035FF103-EA13-4CAF-8D40-C5A2A2EAE5FA}"/>
    <cellStyle name="Vírgula 2 7 2 5" xfId="1066" xr:uid="{9041B828-01DD-460F-B3B3-A0764E563DCA}"/>
    <cellStyle name="Vírgula 2 7 3" xfId="309" xr:uid="{88218BEB-90E4-4EB4-8EEA-9C15C5B1207B}"/>
    <cellStyle name="Vírgula 2 7 3 2" xfId="588" xr:uid="{77020109-F340-4AE7-8E93-DA813EC58192}"/>
    <cellStyle name="Vírgula 2 7 3 3" xfId="861" xr:uid="{FD1CC709-2CF1-4C1A-B7A1-EA75119D6397}"/>
    <cellStyle name="Vírgula 2 7 3 4" xfId="1134" xr:uid="{1CEB012A-364C-4AFE-BA6A-883430B72029}"/>
    <cellStyle name="Vírgula 2 7 4" xfId="452" xr:uid="{029CE002-D6C5-41C8-A6E4-22EA06CDAC04}"/>
    <cellStyle name="Vírgula 2 7 5" xfId="725" xr:uid="{0A853F39-5FD2-46B5-BC75-C747FA8CF5E9}"/>
    <cellStyle name="Vírgula 2 7 6" xfId="998" xr:uid="{942AE848-73D0-4983-809C-7BB968CB03D0}"/>
    <cellStyle name="Vírgula 2 8" xfId="199" xr:uid="{D34D3EA4-E018-45A0-BCC7-0EA97DCF2A30}"/>
    <cellStyle name="Vírgula 2 8 2" xfId="343" xr:uid="{55BB2674-FA9E-4999-8B10-C83BECAC136C}"/>
    <cellStyle name="Vírgula 2 8 2 2" xfId="622" xr:uid="{6DF7824F-0495-4F0D-9EDA-9FE4C6AA607F}"/>
    <cellStyle name="Vírgula 2 8 2 3" xfId="895" xr:uid="{07B9B67F-15F3-4187-B886-6058EAAF03BD}"/>
    <cellStyle name="Vírgula 2 8 2 4" xfId="1168" xr:uid="{A7704EC9-6A44-42A7-985F-DF23F1424AD6}"/>
    <cellStyle name="Vírgula 2 8 3" xfId="486" xr:uid="{6A64949B-44AC-4CC1-B6CC-B8746F731F37}"/>
    <cellStyle name="Vírgula 2 8 4" xfId="759" xr:uid="{976FB0D7-EDA6-4894-97A5-1274AD7C3548}"/>
    <cellStyle name="Vírgula 2 8 5" xfId="1032" xr:uid="{36FCAA4D-E602-4265-9D59-4D8CE7AE2618}"/>
    <cellStyle name="Vírgula 2 9" xfId="275" xr:uid="{FC9272EA-6FB0-4F44-B9F5-86B93B47A431}"/>
    <cellStyle name="Vírgula 2 9 2" xfId="554" xr:uid="{40BB18CB-8909-436A-8F7D-70E9A0C929DA}"/>
    <cellStyle name="Vírgula 2 9 3" xfId="827" xr:uid="{B50E0BA3-1A70-4AF0-87C1-1F40B42D898C}"/>
    <cellStyle name="Vírgula 2 9 4" xfId="1100" xr:uid="{26234277-06C0-42EF-A86E-3B2FED991B52}"/>
    <cellStyle name="Vírgula 3" xfId="121" xr:uid="{06036F6E-2D0C-4AE5-8785-08E843890E5B}"/>
    <cellStyle name="Vírgula 3 2" xfId="146" xr:uid="{EDCCB955-6B8F-4595-AE2B-859910656F47}"/>
    <cellStyle name="Vírgula 3 2 2" xfId="188" xr:uid="{815DE192-8BBD-4215-AC37-F6E93B4E56A2}"/>
    <cellStyle name="Vírgula 3 2 2 2" xfId="264" xr:uid="{1627DE50-5BC0-477A-B5F9-D3388DA92D4C}"/>
    <cellStyle name="Vírgula 3 2 2 2 2" xfId="408" xr:uid="{BCB86408-9EF2-4501-8BEF-FB5DDBC1AC24}"/>
    <cellStyle name="Vírgula 3 2 2 2 2 2" xfId="687" xr:uid="{AD55B7EC-2C06-4E08-8B20-723EEC7CBAED}"/>
    <cellStyle name="Vírgula 3 2 2 2 2 3" xfId="960" xr:uid="{4CAA6D84-F6BB-4525-933D-40B8D8E357A0}"/>
    <cellStyle name="Vírgula 3 2 2 2 2 4" xfId="1233" xr:uid="{60F11E81-2885-49A7-9C42-3193027255FC}"/>
    <cellStyle name="Vírgula 3 2 2 2 3" xfId="551" xr:uid="{E194A716-578F-4858-8865-B8E87165037C}"/>
    <cellStyle name="Vírgula 3 2 2 2 4" xfId="824" xr:uid="{16BBD846-8D65-4A5B-A1C4-C32B1146B056}"/>
    <cellStyle name="Vírgula 3 2 2 2 5" xfId="1097" xr:uid="{128DE80E-7EBA-489F-865B-51D7C0FBA66F}"/>
    <cellStyle name="Vírgula 3 2 2 3" xfId="340" xr:uid="{74796955-EFC8-41BC-88CE-E3ADEB29CA7F}"/>
    <cellStyle name="Vírgula 3 2 2 3 2" xfId="619" xr:uid="{CAA17300-9204-4AD9-960C-2EF575829CFB}"/>
    <cellStyle name="Vírgula 3 2 2 3 3" xfId="892" xr:uid="{8DB84D66-9EC2-45E6-9479-9D88D518338D}"/>
    <cellStyle name="Vírgula 3 2 2 3 4" xfId="1165" xr:uid="{ED0896DB-FB26-43AD-A530-0382E6FF023F}"/>
    <cellStyle name="Vírgula 3 2 2 4" xfId="483" xr:uid="{AAB48716-C71D-46DE-916E-3AC79386D6B1}"/>
    <cellStyle name="Vírgula 3 2 2 5" xfId="756" xr:uid="{F9525F83-69CF-425C-8ABF-845FFD919521}"/>
    <cellStyle name="Vírgula 3 2 2 6" xfId="1029" xr:uid="{15CB8DEE-C55B-4445-BEAB-F546533D6E39}"/>
    <cellStyle name="Vírgula 3 2 3" xfId="230" xr:uid="{62440209-C15C-4F39-8D75-2A62133A0349}"/>
    <cellStyle name="Vírgula 3 2 3 2" xfId="374" xr:uid="{4A42CB0D-3F36-4D83-816F-75D19D4C3BEA}"/>
    <cellStyle name="Vírgula 3 2 3 2 2" xfId="653" xr:uid="{0FFD8F88-2F7A-4704-82C9-0FFA97A25619}"/>
    <cellStyle name="Vírgula 3 2 3 2 3" xfId="926" xr:uid="{E4ECDAB1-9227-4403-83B7-807C26305808}"/>
    <cellStyle name="Vírgula 3 2 3 2 4" xfId="1199" xr:uid="{B2A5E6A6-F68C-4D4C-83C1-35A50CD8DC28}"/>
    <cellStyle name="Vírgula 3 2 3 3" xfId="517" xr:uid="{F33159D5-5A7B-4B89-9E9B-729775B3671E}"/>
    <cellStyle name="Vírgula 3 2 3 4" xfId="790" xr:uid="{E90ECEA0-ADFC-4D88-85F6-37A287A4F682}"/>
    <cellStyle name="Vírgula 3 2 3 5" xfId="1063" xr:uid="{EFCB64E7-6038-4062-B706-E052426AD85F}"/>
    <cellStyle name="Vírgula 3 2 4" xfId="306" xr:uid="{C0B81BC6-6334-40EB-80E7-F585FE8E386C}"/>
    <cellStyle name="Vírgula 3 2 4 2" xfId="585" xr:uid="{2ACAA80C-6187-493C-85C3-D81B62B13E94}"/>
    <cellStyle name="Vírgula 3 2 4 3" xfId="858" xr:uid="{AE9B16A6-7E05-430D-8B50-C8461075CEF6}"/>
    <cellStyle name="Vírgula 3 2 4 4" xfId="1131" xr:uid="{96C2B0EC-6DB3-4377-A5B9-1B54A5BDA39E}"/>
    <cellStyle name="Vírgula 3 2 5" xfId="449" xr:uid="{C97A3150-1660-4B4C-98E3-B9A6104944F9}"/>
    <cellStyle name="Vírgula 3 2 6" xfId="722" xr:uid="{3F9D5287-101E-47F8-9D08-A458625B0F6C}"/>
    <cellStyle name="Vírgula 3 2 7" xfId="995" xr:uid="{2DB360C4-7B85-4348-8917-77C9983C9C46}"/>
    <cellStyle name="Vírgula 3 3" xfId="171" xr:uid="{94F60CD1-2DEE-43EF-8819-95760151325E}"/>
    <cellStyle name="Vírgula 3 3 2" xfId="247" xr:uid="{DAC00871-36C0-437F-AD41-17D640A77055}"/>
    <cellStyle name="Vírgula 3 3 2 2" xfId="391" xr:uid="{E29EB573-0789-436F-8D69-1AC8FD249968}"/>
    <cellStyle name="Vírgula 3 3 2 2 2" xfId="670" xr:uid="{8122FFD0-C099-4405-8687-E4DED7758883}"/>
    <cellStyle name="Vírgula 3 3 2 2 3" xfId="943" xr:uid="{C0B2A178-E41C-4602-A8B8-17577D676B11}"/>
    <cellStyle name="Vírgula 3 3 2 2 4" xfId="1216" xr:uid="{95FC20A5-9B34-4298-A586-713F82254F36}"/>
    <cellStyle name="Vírgula 3 3 2 3" xfId="534" xr:uid="{0DD5ADD4-8A06-4F3D-8BCA-4048E65F1CE5}"/>
    <cellStyle name="Vírgula 3 3 2 4" xfId="807" xr:uid="{BE6BEBAD-8F3E-4FD2-A778-AA5D7DD856F9}"/>
    <cellStyle name="Vírgula 3 3 2 5" xfId="1080" xr:uid="{26C88E79-9102-4DB2-A879-3DA1548978CF}"/>
    <cellStyle name="Vírgula 3 3 3" xfId="323" xr:uid="{E0D7FCCB-C18F-48E8-B4B2-CCB5DC760799}"/>
    <cellStyle name="Vírgula 3 3 3 2" xfId="602" xr:uid="{9482423B-BE28-489A-BCD7-0AA00C97F69C}"/>
    <cellStyle name="Vírgula 3 3 3 3" xfId="875" xr:uid="{C6D47159-1B3D-4541-8377-8418513A6156}"/>
    <cellStyle name="Vírgula 3 3 3 4" xfId="1148" xr:uid="{1F99C1B9-A225-4270-8ED5-B7CBA9803014}"/>
    <cellStyle name="Vírgula 3 3 4" xfId="466" xr:uid="{34325061-C32E-420A-9F87-850B835CBFD8}"/>
    <cellStyle name="Vírgula 3 3 5" xfId="739" xr:uid="{4C531F69-6553-4C70-8703-0A4500F4641D}"/>
    <cellStyle name="Vírgula 3 3 6" xfId="1012" xr:uid="{57D0DE65-18FF-4FDA-946A-7CECD25272DA}"/>
    <cellStyle name="Vírgula 3 4" xfId="213" xr:uid="{2A089B64-C1BB-4E83-9D22-75B5194D99EC}"/>
    <cellStyle name="Vírgula 3 4 2" xfId="357" xr:uid="{40759758-CECB-44BB-8791-D63CB40DCCAB}"/>
    <cellStyle name="Vírgula 3 4 2 2" xfId="636" xr:uid="{2D93FA23-5355-4EAC-8B80-C30E7C125BB2}"/>
    <cellStyle name="Vírgula 3 4 2 3" xfId="909" xr:uid="{813F2F72-947F-48EF-B56F-DCA944D7587D}"/>
    <cellStyle name="Vírgula 3 4 2 4" xfId="1182" xr:uid="{25607038-A73B-4832-9BAC-E655D04AA34E}"/>
    <cellStyle name="Vírgula 3 4 3" xfId="500" xr:uid="{DBF31CEE-10B3-4A8B-B56C-CA74E99F8D2C}"/>
    <cellStyle name="Vírgula 3 4 4" xfId="773" xr:uid="{9770104A-16CA-46AB-9059-5AA8E9A38394}"/>
    <cellStyle name="Vírgula 3 4 5" xfId="1046" xr:uid="{826B8F18-146D-4105-ACAF-470190950C19}"/>
    <cellStyle name="Vírgula 3 5" xfId="289" xr:uid="{E2E08234-F1F3-45CF-90FC-C51EDEAE99BF}"/>
    <cellStyle name="Vírgula 3 5 2" xfId="568" xr:uid="{F7A14393-48BD-4762-8CB3-B7B48E57E04E}"/>
    <cellStyle name="Vírgula 3 5 3" xfId="841" xr:uid="{0E3F3CF8-59E5-4E28-8F90-4A4671CB6D13}"/>
    <cellStyle name="Vírgula 3 5 4" xfId="1114" xr:uid="{2B3CC8C0-A15E-4DA8-BE6E-6D03A4BF1244}"/>
    <cellStyle name="Vírgula 3 6" xfId="432" xr:uid="{223CE160-048B-4D99-AE08-BBA94A4997D3}"/>
    <cellStyle name="Vírgula 3 7" xfId="705" xr:uid="{8266270C-E230-4495-9C1B-D54E27359DDB}"/>
    <cellStyle name="Vírgula 3 8" xfId="978" xr:uid="{D814AE62-BBF9-4387-B381-1D649567B344}"/>
    <cellStyle name="Vírgula 4" xfId="122" xr:uid="{0026ADE0-3E0D-4F73-9B56-E3703E593BC8}"/>
    <cellStyle name="Vírgula 4 2" xfId="147" xr:uid="{4F6CD08A-D4D4-4113-911D-C9E08D21F2E1}"/>
    <cellStyle name="Vírgula 4 2 2" xfId="189" xr:uid="{239AF705-4CF7-4E78-B7DA-D0CF07B1DF34}"/>
    <cellStyle name="Vírgula 4 2 2 2" xfId="265" xr:uid="{EF48EAE8-01E3-4C19-B7AB-0FD7E21485E0}"/>
    <cellStyle name="Vírgula 4 2 2 2 2" xfId="409" xr:uid="{30D81BBC-B06B-4295-8B84-953A1419FD71}"/>
    <cellStyle name="Vírgula 4 2 2 2 2 2" xfId="688" xr:uid="{97E4F478-BEBD-4F6A-9426-AC2E36BDA88A}"/>
    <cellStyle name="Vírgula 4 2 2 2 2 3" xfId="961" xr:uid="{0042A543-9110-4307-9E6E-98785207A839}"/>
    <cellStyle name="Vírgula 4 2 2 2 2 4" xfId="1234" xr:uid="{1F2EEFF3-D491-43C3-BE1F-89456341BA5C}"/>
    <cellStyle name="Vírgula 4 2 2 2 3" xfId="552" xr:uid="{F5C8EC9C-3E8E-4D29-940E-F8BAB25DCEAF}"/>
    <cellStyle name="Vírgula 4 2 2 2 4" xfId="825" xr:uid="{A222EAFE-6992-4824-94E5-52A7027091AE}"/>
    <cellStyle name="Vírgula 4 2 2 2 5" xfId="1098" xr:uid="{F0640E73-8681-4770-9258-12B63129CF2A}"/>
    <cellStyle name="Vírgula 4 2 2 3" xfId="341" xr:uid="{911D012E-7A0E-4915-978A-01619944D2BA}"/>
    <cellStyle name="Vírgula 4 2 2 3 2" xfId="620" xr:uid="{AA724A99-EE00-486B-AFAD-1BE66EFA4A68}"/>
    <cellStyle name="Vírgula 4 2 2 3 3" xfId="893" xr:uid="{AB570ADC-23FB-44D2-B155-DFE1DF66DEFF}"/>
    <cellStyle name="Vírgula 4 2 2 3 4" xfId="1166" xr:uid="{13BCD3E3-5B90-4769-87FB-ECD698ECFE78}"/>
    <cellStyle name="Vírgula 4 2 2 4" xfId="484" xr:uid="{E393CC9A-522C-40F7-9A7D-41511C3F2EB2}"/>
    <cellStyle name="Vírgula 4 2 2 5" xfId="757" xr:uid="{75967BE5-F5D9-4487-9A58-9AD586D048BE}"/>
    <cellStyle name="Vírgula 4 2 2 6" xfId="1030" xr:uid="{22A0CFA3-5E81-4822-8D8B-19A9E4BEA91F}"/>
    <cellStyle name="Vírgula 4 2 3" xfId="231" xr:uid="{7BC87DDB-6506-4241-B0AC-8650282EF1B7}"/>
    <cellStyle name="Vírgula 4 2 3 2" xfId="375" xr:uid="{14B1570C-BCDF-4FD8-B169-4E63EB0B31FF}"/>
    <cellStyle name="Vírgula 4 2 3 2 2" xfId="654" xr:uid="{2CBFC572-F049-4FAE-B32A-32929EB1ECEA}"/>
    <cellStyle name="Vírgula 4 2 3 2 3" xfId="927" xr:uid="{3F03FE69-87D1-4EB3-BCCB-E2BA12A5462C}"/>
    <cellStyle name="Vírgula 4 2 3 2 4" xfId="1200" xr:uid="{33172D68-753D-4E32-8EDF-F0AC6F88298B}"/>
    <cellStyle name="Vírgula 4 2 3 3" xfId="518" xr:uid="{F07E293E-9804-40BB-84DD-6DAAB00E6265}"/>
    <cellStyle name="Vírgula 4 2 3 4" xfId="791" xr:uid="{9DC365DA-B385-4325-9DD7-A3760757847F}"/>
    <cellStyle name="Vírgula 4 2 3 5" xfId="1064" xr:uid="{0F2C6780-FD19-4D4E-9031-9AEB264A5EB6}"/>
    <cellStyle name="Vírgula 4 2 4" xfId="307" xr:uid="{D6F5D779-7DEB-4B57-A1FC-E2FB6BAE6EB0}"/>
    <cellStyle name="Vírgula 4 2 4 2" xfId="586" xr:uid="{C9485B63-73C1-46BE-BF2E-46F4333CC2C6}"/>
    <cellStyle name="Vírgula 4 2 4 3" xfId="859" xr:uid="{3DA843E9-EA8F-43D6-8A22-6A31C5AEE3C0}"/>
    <cellStyle name="Vírgula 4 2 4 4" xfId="1132" xr:uid="{50653B06-AE31-4430-BD99-F26FCCCCBEE9}"/>
    <cellStyle name="Vírgula 4 2 5" xfId="450" xr:uid="{9D1A3DF2-3FC5-4878-BCE8-0526201AF7FA}"/>
    <cellStyle name="Vírgula 4 2 6" xfId="723" xr:uid="{9B17F54F-6C45-4368-94E5-4AAE2EF00BD5}"/>
    <cellStyle name="Vírgula 4 2 7" xfId="996" xr:uid="{AC4889D3-00BC-4B02-80C2-DA042F1B7223}"/>
    <cellStyle name="Vírgula 4 3" xfId="172" xr:uid="{D4209A16-1861-42FF-BBE2-E1C31917D76F}"/>
    <cellStyle name="Vírgula 4 3 2" xfId="248" xr:uid="{C33A23F0-DA7A-4419-8AAF-413F69DFC946}"/>
    <cellStyle name="Vírgula 4 3 2 2" xfId="392" xr:uid="{1EAD1467-497A-4B1B-8BD2-0D1CAACA7875}"/>
    <cellStyle name="Vírgula 4 3 2 2 2" xfId="671" xr:uid="{E4962384-FB37-42C7-8B06-793264E1C2B0}"/>
    <cellStyle name="Vírgula 4 3 2 2 3" xfId="944" xr:uid="{B60A4863-46F3-4956-A437-3CAB0F1F4181}"/>
    <cellStyle name="Vírgula 4 3 2 2 4" xfId="1217" xr:uid="{5DC3E085-2C21-4B43-AB10-1A8B6FF79DF5}"/>
    <cellStyle name="Vírgula 4 3 2 3" xfId="535" xr:uid="{933F7C2F-0F24-4D02-AA22-334F0BABF9E6}"/>
    <cellStyle name="Vírgula 4 3 2 4" xfId="808" xr:uid="{FB181E27-2E38-45E8-B964-208DF6327E51}"/>
    <cellStyle name="Vírgula 4 3 2 5" xfId="1081" xr:uid="{7175C905-D838-4201-980E-B8639331F860}"/>
    <cellStyle name="Vírgula 4 3 3" xfId="324" xr:uid="{4A87F4AE-BE96-4560-B227-E3914DC46145}"/>
    <cellStyle name="Vírgula 4 3 3 2" xfId="603" xr:uid="{B4ABF124-4638-4AED-B453-A00777CAF1B2}"/>
    <cellStyle name="Vírgula 4 3 3 3" xfId="876" xr:uid="{ED30C1A9-2A1D-49B2-879D-742560A1A03C}"/>
    <cellStyle name="Vírgula 4 3 3 4" xfId="1149" xr:uid="{947648AC-2B51-4B14-ABF1-20EDB4155703}"/>
    <cellStyle name="Vírgula 4 3 4" xfId="467" xr:uid="{93AC5FFF-65C0-4D8B-B728-9A17FA840A68}"/>
    <cellStyle name="Vírgula 4 3 5" xfId="740" xr:uid="{0828BA4D-4EDA-4DCF-9574-605DB88B2631}"/>
    <cellStyle name="Vírgula 4 3 6" xfId="1013" xr:uid="{93E83154-8BC4-41BB-A996-44DA48932CB3}"/>
    <cellStyle name="Vírgula 4 4" xfId="214" xr:uid="{104A2F96-1808-4B5F-A984-5028045CFA08}"/>
    <cellStyle name="Vírgula 4 4 2" xfId="358" xr:uid="{4DB69EBB-D70A-4759-BC3E-3BA2C023F116}"/>
    <cellStyle name="Vírgula 4 4 2 2" xfId="637" xr:uid="{4E6EE2C6-D7E1-4039-BD64-95DE0939AFF9}"/>
    <cellStyle name="Vírgula 4 4 2 3" xfId="910" xr:uid="{09B08E9C-E991-436C-B7A8-B19EDB9C8798}"/>
    <cellStyle name="Vírgula 4 4 2 4" xfId="1183" xr:uid="{ADF0F3DE-F0F1-45C4-BBAA-A6732F5B44E2}"/>
    <cellStyle name="Vírgula 4 4 3" xfId="501" xr:uid="{83F0CD98-740E-40D3-8E4B-094F29E08C0C}"/>
    <cellStyle name="Vírgula 4 4 4" xfId="774" xr:uid="{99B21FB0-4067-43FA-A4CE-E0E61580489D}"/>
    <cellStyle name="Vírgula 4 4 5" xfId="1047" xr:uid="{19086C38-D230-4B5F-A78D-2361CE46E913}"/>
    <cellStyle name="Vírgula 4 5" xfId="290" xr:uid="{2D35F7EF-E956-46D5-802B-E29529734D95}"/>
    <cellStyle name="Vírgula 4 5 2" xfId="569" xr:uid="{CDD9DE54-3613-4F9A-A5F9-4D158A368CA5}"/>
    <cellStyle name="Vírgula 4 5 3" xfId="842" xr:uid="{CD7D3F75-B1AA-43FE-943A-8FAA22191C5C}"/>
    <cellStyle name="Vírgula 4 5 4" xfId="1115" xr:uid="{1588DE6B-CBE2-473A-92C9-9073447B8612}"/>
    <cellStyle name="Vírgula 4 6" xfId="433" xr:uid="{E6D72D1D-F3E5-4956-9CE3-BFF54982AEC9}"/>
    <cellStyle name="Vírgula 4 7" xfId="706" xr:uid="{708AE287-6EE1-400E-98C9-9974F9EEB3BE}"/>
    <cellStyle name="Vírgula 4 8" xfId="979" xr:uid="{B748AEE7-A53D-4572-BE22-21D8EB3A169F}"/>
    <cellStyle name="Vírgula 5" xfId="99" xr:uid="{638721E1-1650-4DC8-B89D-EC4BCDCF0DE7}"/>
    <cellStyle name="Vírgula 5 2" xfId="140" xr:uid="{5492827F-A031-4A03-BC28-38AE1FFCEBC5}"/>
    <cellStyle name="Vírgula 5 2 2" xfId="182" xr:uid="{0611C25B-1A8D-4F9C-BD4A-2DE47A561D80}"/>
    <cellStyle name="Vírgula 5 2 2 2" xfId="258" xr:uid="{1BB03C6C-4195-4751-829E-453522E4CD4C}"/>
    <cellStyle name="Vírgula 5 2 2 2 2" xfId="402" xr:uid="{CD85F8C4-549D-4297-8ACC-FD50DEDDDB7D}"/>
    <cellStyle name="Vírgula 5 2 2 2 2 2" xfId="681" xr:uid="{92300C56-5FC8-4B13-B9CD-7DFAC2444C93}"/>
    <cellStyle name="Vírgula 5 2 2 2 2 3" xfId="954" xr:uid="{DD65F9BA-9DA8-48C3-8F52-BF979A361A35}"/>
    <cellStyle name="Vírgula 5 2 2 2 2 4" xfId="1227" xr:uid="{510AD751-3C07-4651-B847-28E75B547E11}"/>
    <cellStyle name="Vírgula 5 2 2 2 3" xfId="545" xr:uid="{5BD8FF2C-92B2-4152-A20C-439409D7340D}"/>
    <cellStyle name="Vírgula 5 2 2 2 4" xfId="818" xr:uid="{C4168979-E27A-4CE0-974F-9E4835FF6F8B}"/>
    <cellStyle name="Vírgula 5 2 2 2 5" xfId="1091" xr:uid="{CB4F3E5F-4D3E-452D-A909-D59B0E5F5DE4}"/>
    <cellStyle name="Vírgula 5 2 2 3" xfId="334" xr:uid="{86441521-3479-4CC6-B1AB-2A5A12183850}"/>
    <cellStyle name="Vírgula 5 2 2 3 2" xfId="613" xr:uid="{EA1EB6F4-BBC1-492E-850B-531DBAADF34F}"/>
    <cellStyle name="Vírgula 5 2 2 3 3" xfId="886" xr:uid="{AAFEEE2E-0955-4ADD-B0D1-2D1FF6EE3F6A}"/>
    <cellStyle name="Vírgula 5 2 2 3 4" xfId="1159" xr:uid="{B8B6AA20-80D9-4AD5-9B3B-2AFA039821DF}"/>
    <cellStyle name="Vírgula 5 2 2 4" xfId="477" xr:uid="{9B54F54E-53E0-4496-BDB9-E7697C20A35A}"/>
    <cellStyle name="Vírgula 5 2 2 5" xfId="750" xr:uid="{AC4746AA-362C-4D4C-A2CD-84E6C7DEFCC3}"/>
    <cellStyle name="Vírgula 5 2 2 6" xfId="1023" xr:uid="{C3C4790E-D6AA-4330-972A-AA1BAD29EF03}"/>
    <cellStyle name="Vírgula 5 2 3" xfId="224" xr:uid="{53EE85B3-D7BB-4CEF-9FE3-A0D00974FFE5}"/>
    <cellStyle name="Vírgula 5 2 3 2" xfId="368" xr:uid="{6770FC43-826D-443E-88A3-5C409F05726E}"/>
    <cellStyle name="Vírgula 5 2 3 2 2" xfId="647" xr:uid="{270A2A74-609F-4DE2-AC36-09F490A5D65B}"/>
    <cellStyle name="Vírgula 5 2 3 2 3" xfId="920" xr:uid="{E01D9DB3-15BB-4ED4-B934-A8F2DC1682C5}"/>
    <cellStyle name="Vírgula 5 2 3 2 4" xfId="1193" xr:uid="{D72A2850-5004-462A-A1C4-44C474E3A369}"/>
    <cellStyle name="Vírgula 5 2 3 3" xfId="511" xr:uid="{0257D3E5-8641-41AB-A918-98A1F7BE8ABF}"/>
    <cellStyle name="Vírgula 5 2 3 4" xfId="784" xr:uid="{FDE3A4C1-CE69-4A0B-A901-F7923496D2CB}"/>
    <cellStyle name="Vírgula 5 2 3 5" xfId="1057" xr:uid="{DF5C37D4-160B-46EB-92F6-E8B4C9A2E13F}"/>
    <cellStyle name="Vírgula 5 2 4" xfId="300" xr:uid="{1256F582-34B6-426C-B8EF-72A61F574880}"/>
    <cellStyle name="Vírgula 5 2 4 2" xfId="579" xr:uid="{B9E66923-AC8D-4259-81B0-5114056DCD6F}"/>
    <cellStyle name="Vírgula 5 2 4 3" xfId="852" xr:uid="{832078EF-AB9F-43C3-BE20-AC0B8EA32983}"/>
    <cellStyle name="Vírgula 5 2 4 4" xfId="1125" xr:uid="{5C33C784-6647-42C6-9D55-0347DDD1CF57}"/>
    <cellStyle name="Vírgula 5 2 5" xfId="443" xr:uid="{161C5143-6508-447B-8261-C20B69175FD5}"/>
    <cellStyle name="Vírgula 5 2 6" xfId="716" xr:uid="{601A42A3-8C39-4FD4-9E39-CA79BE49761A}"/>
    <cellStyle name="Vírgula 5 2 7" xfId="989" xr:uid="{FF9F8072-FDA0-47D2-AB59-03AA0F669120}"/>
    <cellStyle name="Vírgula 5 3" xfId="165" xr:uid="{ECF2BEA1-777A-4CAA-A617-1D9A41F87001}"/>
    <cellStyle name="Vírgula 5 3 2" xfId="241" xr:uid="{8CBC1966-B4E3-4744-847D-BD5D2C4BA0CA}"/>
    <cellStyle name="Vírgula 5 3 2 2" xfId="385" xr:uid="{A6E19061-8342-4AC5-A7BD-CC716A4B9BEB}"/>
    <cellStyle name="Vírgula 5 3 2 2 2" xfId="664" xr:uid="{D97E7321-C10C-4C45-B865-7F3B24F5B90C}"/>
    <cellStyle name="Vírgula 5 3 2 2 3" xfId="937" xr:uid="{BFF520ED-6B6C-4823-9438-54576414BE68}"/>
    <cellStyle name="Vírgula 5 3 2 2 4" xfId="1210" xr:uid="{1486C450-A95F-4727-88BC-8EC6DE3E6C2F}"/>
    <cellStyle name="Vírgula 5 3 2 3" xfId="528" xr:uid="{6F655D1E-35D6-4D5E-8548-1BB8260A14FD}"/>
    <cellStyle name="Vírgula 5 3 2 4" xfId="801" xr:uid="{83F7A2CB-5582-48C2-B914-0BBC27C358D4}"/>
    <cellStyle name="Vírgula 5 3 2 5" xfId="1074" xr:uid="{94649419-2D28-49AB-B946-C9A94152F0F2}"/>
    <cellStyle name="Vírgula 5 3 3" xfId="317" xr:uid="{0C6A159F-D34A-4BD3-A8FE-E64908DCAA0C}"/>
    <cellStyle name="Vírgula 5 3 3 2" xfId="596" xr:uid="{4E68D3FA-D32F-4C27-9418-B2A7DF1A5142}"/>
    <cellStyle name="Vírgula 5 3 3 3" xfId="869" xr:uid="{E69DB142-4872-464B-8D81-04859667E930}"/>
    <cellStyle name="Vírgula 5 3 3 4" xfId="1142" xr:uid="{BD92BA53-FA27-4DFA-814B-CC715EA1A546}"/>
    <cellStyle name="Vírgula 5 3 4" xfId="460" xr:uid="{E6057266-13FF-4100-AB07-84EFFF22C8C2}"/>
    <cellStyle name="Vírgula 5 3 5" xfId="733" xr:uid="{B178D6B5-0D59-4C13-A64A-0C17BA209E9C}"/>
    <cellStyle name="Vírgula 5 3 6" xfId="1006" xr:uid="{9D436C7D-BF07-46B5-83D0-A1C75E2DEC1B}"/>
    <cellStyle name="Vírgula 5 4" xfId="207" xr:uid="{C35CEE49-93FF-49EE-B828-0070EC48836D}"/>
    <cellStyle name="Vírgula 5 4 2" xfId="351" xr:uid="{76DA7C3F-F967-4229-A048-206209E0B264}"/>
    <cellStyle name="Vírgula 5 4 2 2" xfId="630" xr:uid="{7EB34E16-37B1-4C22-9C7A-E23CAB963555}"/>
    <cellStyle name="Vírgula 5 4 2 3" xfId="903" xr:uid="{CCFCE3E7-9630-4744-8690-A1EABD0C04CF}"/>
    <cellStyle name="Vírgula 5 4 2 4" xfId="1176" xr:uid="{952D7D67-5A18-40F6-A2BC-41E7ABC85536}"/>
    <cellStyle name="Vírgula 5 4 3" xfId="494" xr:uid="{00379D6B-97E1-4937-B446-8553AC171592}"/>
    <cellStyle name="Vírgula 5 4 4" xfId="767" xr:uid="{AE6C9A25-18FA-4CFF-BEE1-D068850CF4C3}"/>
    <cellStyle name="Vírgula 5 4 5" xfId="1040" xr:uid="{2ACCC31D-A16A-4E80-BDC0-CBD28D1E188C}"/>
    <cellStyle name="Vírgula 5 5" xfId="283" xr:uid="{BE5A90B0-5D55-42E8-94BD-7BE72863ED09}"/>
    <cellStyle name="Vírgula 5 5 2" xfId="562" xr:uid="{F8DE4D4E-128C-4AC0-AF70-9F7F7427E86E}"/>
    <cellStyle name="Vírgula 5 5 3" xfId="835" xr:uid="{097A5AF3-7FAF-42BD-9BE4-0CE9369DA3E6}"/>
    <cellStyle name="Vírgula 5 5 4" xfId="1108" xr:uid="{20FD2176-6ABC-4FFA-B33B-D4A0954C7939}"/>
    <cellStyle name="Vírgula 5 6" xfId="426" xr:uid="{95A7CF76-A5D6-4059-A761-FBA939FDE84E}"/>
    <cellStyle name="Vírgula 5 7" xfId="699" xr:uid="{B8EB96E6-096D-4D1D-9591-36B181A5BF70}"/>
    <cellStyle name="Vírgula 5 8" xfId="972" xr:uid="{30597827-DBA9-4DC8-B195-570783EBAA4F}"/>
  </cellStyles>
  <dxfs count="0"/>
  <tableStyles count="0" defaultTableStyle="TableStyleMedium2" defaultPivotStyle="PivotStyleLight16"/>
  <colors>
    <mruColors>
      <color rgb="FFFF0000"/>
      <color rgb="FF990000"/>
      <color rgb="FFFFFFCC"/>
      <color rgb="FF0000FF"/>
      <color rgb="FFDD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624530620458739E-2"/>
          <c:y val="5.6243996157540818E-2"/>
          <c:w val="0.92361142866929558"/>
          <c:h val="0.80250560358629519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DADOS_GRAF!$H$2</c:f>
              <c:strCache>
                <c:ptCount val="1"/>
                <c:pt idx="0">
                  <c:v>SPR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DADOS_GRAF!#REF!</c:f>
              <c:extLst xmlns:c15="http://schemas.microsoft.com/office/drawing/2012/chart"/>
            </c:multiLvlStrRef>
          </c:cat>
          <c:val>
            <c:numRef>
              <c:f>DADOS_GRAF!$H$3:$H$33</c:f>
              <c:numCache>
                <c:formatCode>0.00%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4.9984463646353394E-3</c:v>
                </c:pt>
                <c:pt idx="5">
                  <c:v>6.999252267882612E-3</c:v>
                </c:pt>
                <c:pt idx="6">
                  <c:v>4.0546361793408854E-3</c:v>
                </c:pt>
                <c:pt idx="7">
                  <c:v>3.2373900541510072E-3</c:v>
                </c:pt>
                <c:pt idx="8">
                  <c:v>5.5604121415474125E-3</c:v>
                </c:pt>
                <c:pt idx="9">
                  <c:v>#N/A</c:v>
                </c:pt>
                <c:pt idx="10">
                  <c:v>#N/A</c:v>
                </c:pt>
                <c:pt idx="11">
                  <c:v>4.3486134186870223E-2</c:v>
                </c:pt>
                <c:pt idx="12">
                  <c:v>1.1020070735446365E-2</c:v>
                </c:pt>
                <c:pt idx="13">
                  <c:v>2.1652315905688856E-2</c:v>
                </c:pt>
                <c:pt idx="14">
                  <c:v>1.9666396804743098E-3</c:v>
                </c:pt>
                <c:pt idx="15">
                  <c:v>1.8062685808350582E-3</c:v>
                </c:pt>
                <c:pt idx="16">
                  <c:v>#N/A</c:v>
                </c:pt>
                <c:pt idx="17">
                  <c:v>#N/A</c:v>
                </c:pt>
                <c:pt idx="18">
                  <c:v>1.7732047731311685E-3</c:v>
                </c:pt>
                <c:pt idx="19">
                  <c:v>2.8668717051811799E-3</c:v>
                </c:pt>
                <c:pt idx="20">
                  <c:v>#N/A</c:v>
                </c:pt>
                <c:pt idx="21">
                  <c:v>2.169613060250996E-3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1.3257680808189799E-3</c:v>
                </c:pt>
                <c:pt idx="26">
                  <c:v>0</c:v>
                </c:pt>
                <c:pt idx="27">
                  <c:v>#N/A</c:v>
                </c:pt>
                <c:pt idx="28">
                  <c:v>#N/A</c:v>
                </c:pt>
                <c:pt idx="29">
                  <c:v>0</c:v>
                </c:pt>
                <c:pt idx="3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0-4A77-A5F3-102CE2070591}"/>
            </c:ext>
          </c:extLst>
        </c:ser>
        <c:ser>
          <c:idx val="1"/>
          <c:order val="2"/>
          <c:tx>
            <c:strRef>
              <c:f>DADOS_GRAF!$I$2</c:f>
              <c:strCache>
                <c:ptCount val="1"/>
                <c:pt idx="0">
                  <c:v>SCI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DADOS_GRAF!#REF!</c:f>
              <c:extLst xmlns:c15="http://schemas.microsoft.com/office/drawing/2012/chart"/>
            </c:multiLvlStrRef>
          </c:cat>
          <c:val>
            <c:numRef>
              <c:f>DADOS_GRAF!$I$3:$I$33</c:f>
              <c:numCache>
                <c:formatCode>0.00%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#N/A</c:v>
                </c:pt>
                <c:pt idx="17">
                  <c:v>#N/A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</c:v>
                </c:pt>
                <c:pt idx="26">
                  <c:v>0</c:v>
                </c:pt>
                <c:pt idx="27">
                  <c:v>#N/A</c:v>
                </c:pt>
                <c:pt idx="28">
                  <c:v>#N/A</c:v>
                </c:pt>
                <c:pt idx="29">
                  <c:v>0</c:v>
                </c:pt>
                <c:pt idx="3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0-4A77-A5F3-102CE2070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34651872"/>
        <c:axId val="434649520"/>
      </c:barChart>
      <c:lineChart>
        <c:grouping val="standard"/>
        <c:varyColors val="0"/>
        <c:ser>
          <c:idx val="2"/>
          <c:order val="0"/>
          <c:tx>
            <c:strRef>
              <c:f>DADOS_GRAF!$AX$3</c:f>
              <c:strCache>
                <c:ptCount val="1"/>
                <c:pt idx="0">
                  <c:v>Obj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D9-4472-AFB8-F300738960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D9-4472-AFB8-F3007389603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D9-4472-AFB8-F3007389603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D9-4472-AFB8-F3007389603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D9-4472-AFB8-F3007389603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D9-4472-AFB8-F3007389603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D9-4472-AFB8-F3007389603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D9-4472-AFB8-F3007389603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D9-4472-AFB8-F3007389603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D9-4472-AFB8-F3007389603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D9-4472-AFB8-F3007389603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D9-4472-AFB8-F3007389603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D9-4472-AFB8-F3007389603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D9-4472-AFB8-F3007389603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ED9-4472-AFB8-F3007389603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D9-4472-AFB8-F3007389603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ED9-4472-AFB8-F3007389603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ED9-4472-AFB8-F30073896036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ED9-4472-AFB8-F30073896036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ED9-4472-AFB8-F30073896036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ED9-4472-AFB8-F30073896036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ED9-4472-AFB8-F30073896036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ED9-4472-AFB8-F3007389603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ED9-4472-AFB8-F30073896036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ED9-4472-AFB8-F30073896036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ED9-4472-AFB8-F30073896036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ED9-4472-AFB8-F30073896036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ED9-4472-AFB8-F3007389603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ED9-4472-AFB8-F30073896036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ED9-4472-AFB8-F30073896036}"/>
                </c:ext>
              </c:extLst>
            </c:dLbl>
            <c:dLbl>
              <c:idx val="30"/>
              <c:layout>
                <c:manualLayout>
                  <c:x val="-1.0879961894432672E-3"/>
                  <c:y val="-2.7179646636831114E-2"/>
                </c:manualLayout>
              </c:layout>
              <c:tx>
                <c:rich>
                  <a:bodyPr/>
                  <a:lstStyle/>
                  <a:p>
                    <a:fld id="{715A3371-D1A3-414C-992B-4F7B40153F3B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4ED9-4472-AFB8-F300738960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DADOS_GRAF!$C$3:$C$33</c:f>
              <c:numCache>
                <c:formatCode>d/m/yy;@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DADOS_GRAF!$G$3:$G$33</c:f>
              <c:numCache>
                <c:formatCode>0.00%</c:formatCode>
                <c:ptCount val="31"/>
                <c:pt idx="0">
                  <c:v>3.5000000000000001E-3</c:v>
                </c:pt>
                <c:pt idx="1">
                  <c:v>3.5000000000000001E-3</c:v>
                </c:pt>
                <c:pt idx="2">
                  <c:v>3.5000000000000001E-3</c:v>
                </c:pt>
                <c:pt idx="3">
                  <c:v>3.5000000000000001E-3</c:v>
                </c:pt>
                <c:pt idx="4">
                  <c:v>3.5000000000000001E-3</c:v>
                </c:pt>
                <c:pt idx="5">
                  <c:v>3.5000000000000001E-3</c:v>
                </c:pt>
                <c:pt idx="6">
                  <c:v>3.5000000000000001E-3</c:v>
                </c:pt>
                <c:pt idx="7">
                  <c:v>3.5000000000000001E-3</c:v>
                </c:pt>
                <c:pt idx="8">
                  <c:v>3.5000000000000001E-3</c:v>
                </c:pt>
                <c:pt idx="9">
                  <c:v>3.5000000000000001E-3</c:v>
                </c:pt>
                <c:pt idx="10">
                  <c:v>3.5000000000000001E-3</c:v>
                </c:pt>
                <c:pt idx="11">
                  <c:v>3.5000000000000001E-3</c:v>
                </c:pt>
                <c:pt idx="12">
                  <c:v>3.5000000000000001E-3</c:v>
                </c:pt>
                <c:pt idx="13">
                  <c:v>3.5000000000000001E-3</c:v>
                </c:pt>
                <c:pt idx="14">
                  <c:v>3.5000000000000001E-3</c:v>
                </c:pt>
                <c:pt idx="15">
                  <c:v>3.5000000000000001E-3</c:v>
                </c:pt>
                <c:pt idx="16">
                  <c:v>3.5000000000000001E-3</c:v>
                </c:pt>
                <c:pt idx="17">
                  <c:v>3.5000000000000001E-3</c:v>
                </c:pt>
                <c:pt idx="18">
                  <c:v>3.5000000000000001E-3</c:v>
                </c:pt>
                <c:pt idx="19">
                  <c:v>3.5000000000000001E-3</c:v>
                </c:pt>
                <c:pt idx="20">
                  <c:v>3.5000000000000001E-3</c:v>
                </c:pt>
                <c:pt idx="21">
                  <c:v>3.5000000000000001E-3</c:v>
                </c:pt>
                <c:pt idx="22">
                  <c:v>3.5000000000000001E-3</c:v>
                </c:pt>
                <c:pt idx="23">
                  <c:v>3.5000000000000001E-3</c:v>
                </c:pt>
                <c:pt idx="24">
                  <c:v>3.5000000000000001E-3</c:v>
                </c:pt>
                <c:pt idx="25">
                  <c:v>3.5000000000000001E-3</c:v>
                </c:pt>
                <c:pt idx="26">
                  <c:v>3.5000000000000001E-3</c:v>
                </c:pt>
                <c:pt idx="27">
                  <c:v>3.5000000000000001E-3</c:v>
                </c:pt>
                <c:pt idx="28">
                  <c:v>3.5000000000000001E-3</c:v>
                </c:pt>
                <c:pt idx="29">
                  <c:v>3.5000000000000001E-3</c:v>
                </c:pt>
                <c:pt idx="30">
                  <c:v>3.5000000000000001E-3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E0-4EC2-8389-AA715ED2CD5C}"/>
            </c:ext>
          </c:extLst>
        </c:ser>
        <c:ser>
          <c:idx val="3"/>
          <c:order val="3"/>
          <c:tx>
            <c:strRef>
              <c:f>DADOS_GRAF!$J$2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DADOS_GRAF!$C$3:$C$33</c:f>
              <c:numCache>
                <c:formatCode>d/m/yy;@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DADOS_GRAF!$J$3:$J$33</c:f>
              <c:numCache>
                <c:formatCode>0.00%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4.9984463646353394E-3</c:v>
                </c:pt>
                <c:pt idx="5">
                  <c:v>6.999252267882612E-3</c:v>
                </c:pt>
                <c:pt idx="6">
                  <c:v>4.0546361793408854E-3</c:v>
                </c:pt>
                <c:pt idx="7">
                  <c:v>3.2373900541510072E-3</c:v>
                </c:pt>
                <c:pt idx="8">
                  <c:v>5.5604121415474125E-3</c:v>
                </c:pt>
                <c:pt idx="9">
                  <c:v>#N/A</c:v>
                </c:pt>
                <c:pt idx="10">
                  <c:v>#N/A</c:v>
                </c:pt>
                <c:pt idx="11">
                  <c:v>4.3486134186870223E-2</c:v>
                </c:pt>
                <c:pt idx="12">
                  <c:v>1.1020070735446365E-2</c:v>
                </c:pt>
                <c:pt idx="13">
                  <c:v>2.1652315905688856E-2</c:v>
                </c:pt>
                <c:pt idx="14">
                  <c:v>1.9666396804743098E-3</c:v>
                </c:pt>
                <c:pt idx="15">
                  <c:v>1.8062685808350582E-3</c:v>
                </c:pt>
                <c:pt idx="16">
                  <c:v>#N/A</c:v>
                </c:pt>
                <c:pt idx="17">
                  <c:v>#N/A</c:v>
                </c:pt>
                <c:pt idx="18">
                  <c:v>1.7732047731311685E-3</c:v>
                </c:pt>
                <c:pt idx="19">
                  <c:v>2.8668717051811799E-3</c:v>
                </c:pt>
                <c:pt idx="20">
                  <c:v>#N/A</c:v>
                </c:pt>
                <c:pt idx="21">
                  <c:v>2.169613060250996E-3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1.3257680808189799E-3</c:v>
                </c:pt>
                <c:pt idx="26">
                  <c:v>0</c:v>
                </c:pt>
                <c:pt idx="27">
                  <c:v>#N/A</c:v>
                </c:pt>
                <c:pt idx="28">
                  <c:v>#N/A</c:v>
                </c:pt>
                <c:pt idx="29">
                  <c:v>0</c:v>
                </c:pt>
                <c:pt idx="3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C0-4A77-A5F3-102CE2070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51872"/>
        <c:axId val="434649520"/>
      </c:lineChart>
      <c:catAx>
        <c:axId val="434651872"/>
        <c:scaling>
          <c:orientation val="minMax"/>
        </c:scaling>
        <c:delete val="0"/>
        <c:axPos val="b"/>
        <c:numFmt formatCode="d/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34649520"/>
        <c:crosses val="autoZero"/>
        <c:auto val="1"/>
        <c:lblAlgn val="ctr"/>
        <c:lblOffset val="100"/>
        <c:noMultiLvlLbl val="1"/>
      </c:catAx>
      <c:valAx>
        <c:axId val="4346495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%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346518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4029225609471617"/>
          <c:y val="0.94435473997476027"/>
          <c:w val="0.21227168032567359"/>
          <c:h val="5.4070605187319883E-2"/>
        </c:manualLayout>
      </c:layout>
      <c:overlay val="0"/>
      <c:txPr>
        <a:bodyPr/>
        <a:lstStyle/>
        <a:p>
          <a:pPr>
            <a:defRPr b="1">
              <a:solidFill>
                <a:schemeClr val="tx2">
                  <a:lumMod val="50000"/>
                </a:schemeClr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91" footer="0.3149606200000009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RESULTADO!$C$24</c:f>
              <c:strCache>
                <c:ptCount val="1"/>
                <c:pt idx="0">
                  <c:v>SPR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RESULTADO!$D$20:$F$20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RESULTADO!$D$24:$F$24</c:f>
              <c:numCache>
                <c:formatCode>0.00%</c:formatCode>
                <c:ptCount val="3"/>
                <c:pt idx="0">
                  <c:v>4.3839863064198646E-3</c:v>
                </c:pt>
                <c:pt idx="1">
                  <c:v>2.9122406361644453E-3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F-4E5D-9107-6D3566511A23}"/>
            </c:ext>
          </c:extLst>
        </c:ser>
        <c:ser>
          <c:idx val="2"/>
          <c:order val="2"/>
          <c:tx>
            <c:strRef>
              <c:f>RESULTADO!$C$25</c:f>
              <c:strCache>
                <c:ptCount val="1"/>
                <c:pt idx="0">
                  <c:v>SCI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RESULTADO!$D$20:$F$20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RESULTADO!$D$25:$F$25</c:f>
              <c:numCache>
                <c:formatCode>0.00%</c:formatCode>
                <c:ptCount val="3"/>
                <c:pt idx="0">
                  <c:v>3.6767895824967571E-4</c:v>
                </c:pt>
                <c:pt idx="1">
                  <c:v>4.3947986441554852E-4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AF-4E5D-9107-6D356651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645208"/>
        <c:axId val="434647952"/>
      </c:barChart>
      <c:lineChart>
        <c:grouping val="standard"/>
        <c:varyColors val="0"/>
        <c:ser>
          <c:idx val="1"/>
          <c:order val="0"/>
          <c:tx>
            <c:strRef>
              <c:f>RESULTADO!$C$27</c:f>
              <c:strCache>
                <c:ptCount val="1"/>
                <c:pt idx="0">
                  <c:v>Obj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RESULTADO!$D$20:$F$20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RESULTADO!$D$27:$F$27</c:f>
              <c:numCache>
                <c:formatCode>0.00%</c:formatCode>
                <c:ptCount val="3"/>
                <c:pt idx="0">
                  <c:v>4.7999999999999996E-3</c:v>
                </c:pt>
                <c:pt idx="1">
                  <c:v>3.5000000000000001E-3</c:v>
                </c:pt>
                <c:pt idx="2">
                  <c:v>2.5000000000000001E-3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5-4BA4-A7CF-A2269DA206F8}"/>
            </c:ext>
          </c:extLst>
        </c:ser>
        <c:ser>
          <c:idx val="3"/>
          <c:order val="3"/>
          <c:tx>
            <c:strRef>
              <c:f>RESULTADO!$C$26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RESULTADO!$D$20:$F$20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RESULTADO!$D$26:$F$26</c:f>
              <c:numCache>
                <c:formatCode>0.00%</c:formatCode>
                <c:ptCount val="3"/>
                <c:pt idx="0">
                  <c:v>4.7516652646695402E-3</c:v>
                </c:pt>
                <c:pt idx="1">
                  <c:v>3.351720500579994E-3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AF-4E5D-9107-6D356651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45208"/>
        <c:axId val="434647952"/>
      </c:lineChart>
      <c:catAx>
        <c:axId val="43464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34647952"/>
        <c:crosses val="autoZero"/>
        <c:auto val="1"/>
        <c:lblAlgn val="ctr"/>
        <c:lblOffset val="100"/>
        <c:noMultiLvlLbl val="0"/>
      </c:catAx>
      <c:valAx>
        <c:axId val="434647952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346452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697044686953603E-2"/>
          <c:y val="8.1635636666911954E-2"/>
          <c:w val="0.88019983461921036"/>
          <c:h val="0.68076581548801929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DADOS_GRAF!$AY$3</c:f>
              <c:strCache>
                <c:ptCount val="1"/>
                <c:pt idx="0">
                  <c:v>SPR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DADOS_GRAF!$AT$4:$AT$15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RESULTADO!$I$4:$I$15</c:f>
              <c:numCache>
                <c:formatCode>0.00%</c:formatCode>
                <c:ptCount val="12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0-407A-85AD-A34ACADD0D6E}"/>
            </c:ext>
          </c:extLst>
        </c:ser>
        <c:ser>
          <c:idx val="1"/>
          <c:order val="2"/>
          <c:tx>
            <c:strRef>
              <c:f>DADOS_GRAF!$AZ$3</c:f>
              <c:strCache>
                <c:ptCount val="1"/>
                <c:pt idx="0">
                  <c:v>SCI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DADOS_GRAF!$AT$4:$AT$15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RESULTADO!$J$4:$J$15</c:f>
              <c:numCache>
                <c:formatCode>0.00%</c:formatCode>
                <c:ptCount val="1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0-407A-85AD-A34ACADD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646776"/>
        <c:axId val="361607576"/>
      </c:barChart>
      <c:lineChart>
        <c:grouping val="standard"/>
        <c:varyColors val="0"/>
        <c:ser>
          <c:idx val="2"/>
          <c:order val="0"/>
          <c:tx>
            <c:v>OBJ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B-40F4-83B1-8B2C3CDECDC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B-40F4-83B1-8B2C3CDECDC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B-40F4-83B1-8B2C3CDECDC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B-40F4-83B1-8B2C3CDECDC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B-40F4-83B1-8B2C3CDECDC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CB-40F4-83B1-8B2C3CDECDC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CB-40F4-83B1-8B2C3CDECDC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CB-40F4-83B1-8B2C3CDECDC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CB-40F4-83B1-8B2C3CDECDC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CB-40F4-83B1-8B2C3CDECDC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CB-40F4-83B1-8B2C3CDECDC5}"/>
                </c:ext>
              </c:extLst>
            </c:dLbl>
            <c:dLbl>
              <c:idx val="11"/>
              <c:layout>
                <c:manualLayout>
                  <c:x val="-2.2283448650328335E-5"/>
                  <c:y val="-0.305885659184546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CB-40F4-83B1-8B2C3CDEC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RESULTADO!$M$4:$M$15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RESULTADO!$G$4:$G$15</c:f>
              <c:numCache>
                <c:formatCode>0.00%</c:formatCode>
                <c:ptCount val="12"/>
                <c:pt idx="0">
                  <c:v>2.8E-3</c:v>
                </c:pt>
                <c:pt idx="1">
                  <c:v>2.8E-3</c:v>
                </c:pt>
                <c:pt idx="2">
                  <c:v>2.8E-3</c:v>
                </c:pt>
                <c:pt idx="3">
                  <c:v>2.8E-3</c:v>
                </c:pt>
                <c:pt idx="4">
                  <c:v>2.8E-3</c:v>
                </c:pt>
                <c:pt idx="5">
                  <c:v>2.8E-3</c:v>
                </c:pt>
                <c:pt idx="6">
                  <c:v>2.8E-3</c:v>
                </c:pt>
                <c:pt idx="7">
                  <c:v>2.8E-3</c:v>
                </c:pt>
                <c:pt idx="8">
                  <c:v>2.8E-3</c:v>
                </c:pt>
                <c:pt idx="9">
                  <c:v>2.8E-3</c:v>
                </c:pt>
                <c:pt idx="10">
                  <c:v>2.8E-3</c:v>
                </c:pt>
                <c:pt idx="11">
                  <c:v>2.8E-3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07-4B43-8F2C-7CF11884E1EC}"/>
            </c:ext>
          </c:extLst>
        </c:ser>
        <c:ser>
          <c:idx val="3"/>
          <c:order val="3"/>
          <c:tx>
            <c:strRef>
              <c:f>DADOS_GRAF!$BA$3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RESULTADO!$M$4:$M$15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RESULTADO!$K$4:$K$15</c:f>
              <c:numCache>
                <c:formatCode>0.00%</c:formatCode>
                <c:ptCount val="12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80-407A-85AD-A34ACADD0D6E}"/>
            </c:ext>
          </c:extLst>
        </c:ser>
        <c:ser>
          <c:idx val="4"/>
          <c:order val="4"/>
          <c:tx>
            <c:strRef>
              <c:f>RESULTADO!$H$3</c:f>
              <c:strCache>
                <c:ptCount val="1"/>
                <c:pt idx="0">
                  <c:v>Aceitavél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none"/>
          </c:marker>
          <c:val>
            <c:numRef>
              <c:f>RESULTADO!$H$4:$H$15</c:f>
              <c:numCache>
                <c:formatCode>0.00%</c:formatCode>
                <c:ptCount val="12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D-4A9F-86BF-5FF169566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46776"/>
        <c:axId val="361607576"/>
      </c:lineChart>
      <c:catAx>
        <c:axId val="434646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361607576"/>
        <c:crosses val="autoZero"/>
        <c:auto val="1"/>
        <c:lblAlgn val="ctr"/>
        <c:lblOffset val="100"/>
        <c:noMultiLvlLbl val="0"/>
      </c:catAx>
      <c:valAx>
        <c:axId val="36160757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%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346467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104809860140874"/>
          <c:y val="0.88733379201386231"/>
          <c:w val="0.54121507343770858"/>
          <c:h val="0.11266620798613766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697044686953603E-2"/>
          <c:y val="8.1635636666911954E-2"/>
          <c:w val="0.88019983461921036"/>
          <c:h val="0.68076581548801929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DADOS_GRAF!$AM$8</c:f>
              <c:strCache>
                <c:ptCount val="1"/>
                <c:pt idx="0">
                  <c:v>SPR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RESULTADO!$J$20:$M$20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</c:numCache>
            </c:numRef>
          </c:cat>
          <c:val>
            <c:numRef>
              <c:f>RESULTADO!$J$25:$M$25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7-4DE7-8F39-E2C4D025D7E3}"/>
            </c:ext>
          </c:extLst>
        </c:ser>
        <c:ser>
          <c:idx val="1"/>
          <c:order val="2"/>
          <c:tx>
            <c:strRef>
              <c:f>DADOS_GRAF!$AM$9</c:f>
              <c:strCache>
                <c:ptCount val="1"/>
                <c:pt idx="0">
                  <c:v>SCI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RESULTADO!$J$20:$M$20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</c:numCache>
            </c:numRef>
          </c:cat>
          <c:val>
            <c:numRef>
              <c:f>RESULTADO!$J$26:$M$26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7-4DE7-8F39-E2C4D025D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7382104"/>
        <c:axId val="427382496"/>
      </c:barChart>
      <c:lineChart>
        <c:grouping val="standard"/>
        <c:varyColors val="0"/>
        <c:ser>
          <c:idx val="2"/>
          <c:order val="0"/>
          <c:tx>
            <c:v>OBJ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B9-429D-A565-877009AECF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B9-429D-A565-877009AECF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B9-429D-A565-877009AECF6F}"/>
                </c:ext>
              </c:extLst>
            </c:dLbl>
            <c:dLbl>
              <c:idx val="3"/>
              <c:layout>
                <c:manualLayout>
                  <c:x val="-0.82176749102425783"/>
                  <c:y val="-1.26427643146548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B9-429D-A565-877009AEC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RESULTADO!$J$20:$M$20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</c:numCache>
            </c:numRef>
          </c:cat>
          <c:val>
            <c:numRef>
              <c:f>RESULTADO!$J$28:$M$28</c:f>
              <c:numCache>
                <c:formatCode>0.00%</c:formatCode>
                <c:ptCount val="4"/>
                <c:pt idx="0">
                  <c:v>2.5000000000000001E-3</c:v>
                </c:pt>
                <c:pt idx="1">
                  <c:v>2.5000000000000001E-3</c:v>
                </c:pt>
                <c:pt idx="2">
                  <c:v>2.5000000000000001E-3</c:v>
                </c:pt>
                <c:pt idx="3">
                  <c:v>2.5000000000000001E-3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07-4B43-8F2C-7CF11884E1EC}"/>
            </c:ext>
          </c:extLst>
        </c:ser>
        <c:ser>
          <c:idx val="3"/>
          <c:order val="3"/>
          <c:tx>
            <c:strRef>
              <c:f>DADOS_GRAF!$AM$10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099617636515713"/>
                  <c:y val="-9.318219626254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45-494A-8E85-A21E7C920C6B}"/>
                </c:ext>
              </c:extLst>
            </c:dLbl>
            <c:dLbl>
              <c:idx val="1"/>
              <c:layout>
                <c:manualLayout>
                  <c:x val="-0.10956386665073485"/>
                  <c:y val="-7.44014795372441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55-4B4D-9916-6067C2ECDD30}"/>
                </c:ext>
              </c:extLst>
            </c:dLbl>
            <c:dLbl>
              <c:idx val="3"/>
              <c:layout>
                <c:manualLayout>
                  <c:x val="-2.0271503841730317E-2"/>
                  <c:y val="-6.7378640776699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6D-4ADB-903B-B46330D8C6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RESULTADO!$J$20:$M$20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</c:numCache>
            </c:numRef>
          </c:cat>
          <c:val>
            <c:numRef>
              <c:f>RESULTADO!$J$27:$M$27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F7-4DE7-8F39-E2C4D025D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382104"/>
        <c:axId val="427382496"/>
      </c:lineChart>
      <c:catAx>
        <c:axId val="427382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27382496"/>
        <c:crosses val="autoZero"/>
        <c:auto val="1"/>
        <c:lblAlgn val="ctr"/>
        <c:lblOffset val="100"/>
        <c:noMultiLvlLbl val="0"/>
      </c:catAx>
      <c:valAx>
        <c:axId val="4273824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.00%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273821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1200023897717767"/>
          <c:y val="0.88733367015191755"/>
          <c:w val="0.78683261098231883"/>
          <c:h val="0.11266620798613766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DADOS_GRAF!$V$2</c:f>
              <c:strCache>
                <c:ptCount val="1"/>
                <c:pt idx="0">
                  <c:v>PPM (Dia)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DADOS_GRAF!$C$3:$C$33</c:f>
              <c:numCache>
                <c:formatCode>d/m/yy;@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DADOS_GRAF!$V$3:$V$33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22868.57007088267</c:v>
                </c:pt>
                <c:pt idx="5">
                  <c:v>8675.2527001920844</c:v>
                </c:pt>
                <c:pt idx="6">
                  <c:v>2138.6249058353128</c:v>
                </c:pt>
                <c:pt idx="7">
                  <c:v>2394.8882047958523</c:v>
                </c:pt>
                <c:pt idx="8">
                  <c:v>3638.745794002918</c:v>
                </c:pt>
                <c:pt idx="9">
                  <c:v>0</c:v>
                </c:pt>
                <c:pt idx="10">
                  <c:v>0</c:v>
                </c:pt>
                <c:pt idx="11">
                  <c:v>1608.1070777505911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0-4A8C-824C-0271F4D2E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34651872"/>
        <c:axId val="434649520"/>
      </c:barChart>
      <c:lineChart>
        <c:grouping val="standard"/>
        <c:varyColors val="0"/>
        <c:ser>
          <c:idx val="0"/>
          <c:order val="0"/>
          <c:tx>
            <c:strRef>
              <c:f>DADOS_GRAF!$U$2</c:f>
              <c:strCache>
                <c:ptCount val="1"/>
                <c:pt idx="0">
                  <c:v>Meta (PPM)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DADOS_GRAF!#REF!</c:f>
              <c:extLst xmlns:c15="http://schemas.microsoft.com/office/drawing/2012/chart"/>
            </c:multiLvlStrRef>
          </c:cat>
          <c:val>
            <c:numRef>
              <c:f>DADOS_GRAF!$U$3:$U$33</c:f>
              <c:numCache>
                <c:formatCode>#,##0</c:formatCode>
                <c:ptCount val="31"/>
                <c:pt idx="0">
                  <c:v>4600</c:v>
                </c:pt>
                <c:pt idx="1">
                  <c:v>4600</c:v>
                </c:pt>
                <c:pt idx="2">
                  <c:v>4600</c:v>
                </c:pt>
                <c:pt idx="3">
                  <c:v>4600</c:v>
                </c:pt>
                <c:pt idx="4">
                  <c:v>4600</c:v>
                </c:pt>
                <c:pt idx="5">
                  <c:v>4600</c:v>
                </c:pt>
                <c:pt idx="6">
                  <c:v>4600</c:v>
                </c:pt>
                <c:pt idx="7">
                  <c:v>4600</c:v>
                </c:pt>
                <c:pt idx="8">
                  <c:v>4600</c:v>
                </c:pt>
                <c:pt idx="9">
                  <c:v>4600</c:v>
                </c:pt>
                <c:pt idx="10">
                  <c:v>4600</c:v>
                </c:pt>
                <c:pt idx="11">
                  <c:v>4600</c:v>
                </c:pt>
                <c:pt idx="12">
                  <c:v>4600</c:v>
                </c:pt>
                <c:pt idx="13">
                  <c:v>4600</c:v>
                </c:pt>
                <c:pt idx="14">
                  <c:v>4600</c:v>
                </c:pt>
                <c:pt idx="15">
                  <c:v>4600</c:v>
                </c:pt>
                <c:pt idx="16">
                  <c:v>4600</c:v>
                </c:pt>
                <c:pt idx="17">
                  <c:v>4600</c:v>
                </c:pt>
                <c:pt idx="18">
                  <c:v>4600</c:v>
                </c:pt>
                <c:pt idx="19">
                  <c:v>4600</c:v>
                </c:pt>
                <c:pt idx="20">
                  <c:v>4600</c:v>
                </c:pt>
                <c:pt idx="21">
                  <c:v>4600</c:v>
                </c:pt>
                <c:pt idx="22">
                  <c:v>4600</c:v>
                </c:pt>
                <c:pt idx="23">
                  <c:v>4600</c:v>
                </c:pt>
                <c:pt idx="24">
                  <c:v>4600</c:v>
                </c:pt>
                <c:pt idx="25">
                  <c:v>4600</c:v>
                </c:pt>
                <c:pt idx="26">
                  <c:v>4600</c:v>
                </c:pt>
                <c:pt idx="27">
                  <c:v>4600</c:v>
                </c:pt>
                <c:pt idx="28">
                  <c:v>4600</c:v>
                </c:pt>
                <c:pt idx="29">
                  <c:v>4600</c:v>
                </c:pt>
                <c:pt idx="30">
                  <c:v>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328-4318-883B-3059A005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51872"/>
        <c:axId val="434649520"/>
      </c:lineChart>
      <c:catAx>
        <c:axId val="434651872"/>
        <c:scaling>
          <c:orientation val="minMax"/>
        </c:scaling>
        <c:delete val="0"/>
        <c:axPos val="b"/>
        <c:numFmt formatCode="d/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pt-BR"/>
          </a:p>
        </c:txPr>
        <c:crossAx val="434649520"/>
        <c:crosses val="autoZero"/>
        <c:auto val="1"/>
        <c:lblAlgn val="ctr"/>
        <c:lblOffset val="100"/>
        <c:noMultiLvlLbl val="1"/>
      </c:catAx>
      <c:valAx>
        <c:axId val="43464952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crossAx val="4346518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chemeClr val="bg1">
          <a:lumMod val="85000"/>
        </a:schemeClr>
      </a:solidFill>
    </a:ln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91" footer="0.31496062000000091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73487081141393E-2"/>
          <c:y val="8.1635636666911954E-2"/>
          <c:w val="0.92442344571973112"/>
          <c:h val="0.68076581548801929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RESULTADO!$W$3</c:f>
              <c:strCache>
                <c:ptCount val="1"/>
                <c:pt idx="0">
                  <c:v>PPM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DADOS_GRAF!$AT$4:$AT$15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RESULTADO!$W$4:$W$15</c:f>
              <c:numCache>
                <c:formatCode>#,##0</c:formatCode>
                <c:ptCount val="12"/>
                <c:pt idx="0">
                  <c:v>28220.365049218643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D-437A-BF71-5C8BC2C3D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646776"/>
        <c:axId val="361607576"/>
      </c:barChart>
      <c:lineChart>
        <c:grouping val="standard"/>
        <c:varyColors val="0"/>
        <c:ser>
          <c:idx val="2"/>
          <c:order val="0"/>
          <c:tx>
            <c:v>OBJ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ED-437A-BF71-5C8BC2C3D11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ED-437A-BF71-5C8BC2C3D1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ED-437A-BF71-5C8BC2C3D11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ED-437A-BF71-5C8BC2C3D1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ED-437A-BF71-5C8BC2C3D11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ED-437A-BF71-5C8BC2C3D11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ED-437A-BF71-5C8BC2C3D11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ED-437A-BF71-5C8BC2C3D1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ED-437A-BF71-5C8BC2C3D11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ED-437A-BF71-5C8BC2C3D11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ED-437A-BF71-5C8BC2C3D113}"/>
                </c:ext>
              </c:extLst>
            </c:dLbl>
            <c:dLbl>
              <c:idx val="11"/>
              <c:layout>
                <c:manualLayout>
                  <c:x val="-2.0437359493153486E-3"/>
                  <c:y val="1.2944983818770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ED-437A-BF71-5C8BC2C3D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RESULTADO!$M$4:$M$15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RESULTADO!$X$4:$X$15</c:f>
              <c:numCache>
                <c:formatCode>#,##0</c:formatCode>
                <c:ptCount val="12"/>
                <c:pt idx="0">
                  <c:v>4600</c:v>
                </c:pt>
                <c:pt idx="1">
                  <c:v>4600</c:v>
                </c:pt>
                <c:pt idx="2">
                  <c:v>4600</c:v>
                </c:pt>
                <c:pt idx="3">
                  <c:v>4600</c:v>
                </c:pt>
                <c:pt idx="4">
                  <c:v>4600</c:v>
                </c:pt>
                <c:pt idx="5">
                  <c:v>4600</c:v>
                </c:pt>
                <c:pt idx="6">
                  <c:v>4600</c:v>
                </c:pt>
                <c:pt idx="7">
                  <c:v>4600</c:v>
                </c:pt>
                <c:pt idx="8">
                  <c:v>4600</c:v>
                </c:pt>
                <c:pt idx="9">
                  <c:v>4600</c:v>
                </c:pt>
                <c:pt idx="10">
                  <c:v>4600</c:v>
                </c:pt>
                <c:pt idx="11">
                  <c:v>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ED-437A-BF71-5C8BC2C3D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646776"/>
        <c:axId val="361607576"/>
      </c:lineChart>
      <c:catAx>
        <c:axId val="434646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361607576"/>
        <c:crosses val="autoZero"/>
        <c:auto val="1"/>
        <c:lblAlgn val="ctr"/>
        <c:lblOffset val="100"/>
        <c:noMultiLvlLbl val="0"/>
      </c:catAx>
      <c:valAx>
        <c:axId val="36160757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tx2">
                    <a:lumMod val="50000"/>
                  </a:schemeClr>
                </a:solidFill>
              </a:defRPr>
            </a:pPr>
            <a:endParaRPr lang="pt-BR"/>
          </a:p>
        </c:txPr>
        <c:crossAx val="4346467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104809860140874"/>
          <c:y val="0.88733379201386231"/>
          <c:w val="0.39109800116187193"/>
          <c:h val="0.11266620798613766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20</xdr:row>
      <xdr:rowOff>104776</xdr:rowOff>
    </xdr:from>
    <xdr:to>
      <xdr:col>40</xdr:col>
      <xdr:colOff>247650</xdr:colOff>
      <xdr:row>43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7</xdr:row>
      <xdr:rowOff>52182</xdr:rowOff>
    </xdr:from>
    <xdr:to>
      <xdr:col>13</xdr:col>
      <xdr:colOff>52595</xdr:colOff>
      <xdr:row>17</xdr:row>
      <xdr:rowOff>184703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115957</xdr:colOff>
      <xdr:row>16</xdr:row>
      <xdr:rowOff>74544</xdr:rowOff>
    </xdr:from>
    <xdr:to>
      <xdr:col>16</xdr:col>
      <xdr:colOff>165653</xdr:colOff>
      <xdr:row>17</xdr:row>
      <xdr:rowOff>140805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878207" y="2732019"/>
          <a:ext cx="992671" cy="256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Mês</a:t>
          </a:r>
        </a:p>
      </xdr:txBody>
    </xdr:sp>
    <xdr:clientData/>
  </xdr:twoCellAnchor>
  <xdr:twoCellAnchor>
    <xdr:from>
      <xdr:col>13</xdr:col>
      <xdr:colOff>114300</xdr:colOff>
      <xdr:row>7</xdr:row>
      <xdr:rowOff>47625</xdr:rowOff>
    </xdr:from>
    <xdr:to>
      <xdr:col>32</xdr:col>
      <xdr:colOff>247650</xdr:colOff>
      <xdr:row>17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66493</xdr:colOff>
      <xdr:row>1</xdr:row>
      <xdr:rowOff>35435</xdr:rowOff>
    </xdr:from>
    <xdr:to>
      <xdr:col>9</xdr:col>
      <xdr:colOff>135352</xdr:colOff>
      <xdr:row>3</xdr:row>
      <xdr:rowOff>148841</xdr:rowOff>
    </xdr:to>
    <xdr:pic>
      <xdr:nvPicPr>
        <xdr:cNvPr id="7" name="Imagem 16" descr="Resultado de imagem para pro metal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436" r="54562" b="19553"/>
        <a:stretch>
          <a:fillRect/>
        </a:stretch>
      </xdr:blipFill>
      <xdr:spPr bwMode="auto">
        <a:xfrm>
          <a:off x="487407" y="86235"/>
          <a:ext cx="1149811" cy="4907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295275</xdr:colOff>
      <xdr:row>7</xdr:row>
      <xdr:rowOff>47625</xdr:rowOff>
    </xdr:from>
    <xdr:to>
      <xdr:col>40</xdr:col>
      <xdr:colOff>251460</xdr:colOff>
      <xdr:row>17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74274</xdr:colOff>
      <xdr:row>59</xdr:row>
      <xdr:rowOff>66675</xdr:rowOff>
    </xdr:from>
    <xdr:to>
      <xdr:col>40</xdr:col>
      <xdr:colOff>266679</xdr:colOff>
      <xdr:row>82</xdr:row>
      <xdr:rowOff>104796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448AAC2-4766-4DA7-A21F-9DC2AB637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49167</xdr:colOff>
      <xdr:row>46</xdr:row>
      <xdr:rowOff>72572</xdr:rowOff>
    </xdr:from>
    <xdr:to>
      <xdr:col>40</xdr:col>
      <xdr:colOff>254000</xdr:colOff>
      <xdr:row>57</xdr:row>
      <xdr:rowOff>20683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F7646F6-9E35-4054-907E-BA31BDE3B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uivos\ENGENHARIA\INDICADORES\ENGENHARIA\201712111230%20GEST&#195;O%20DE%20PROJETOS%20E%20ATIVIDADES%20-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NTAMENTOS"/>
      <sheetName val="CADASTRO"/>
      <sheetName val="DADOS"/>
      <sheetName val="GRAF % ATEND"/>
      <sheetName val="GRAF % CUSTO"/>
      <sheetName val="CRONOGRAMA"/>
      <sheetName val="compilacao"/>
      <sheetName val="Plan1"/>
    </sheetNames>
    <sheetDataSet>
      <sheetData sheetId="0" refreshError="1"/>
      <sheetData sheetId="1" refreshError="1">
        <row r="5">
          <cell r="C5" t="str">
            <v>RENEGADE</v>
          </cell>
          <cell r="D5" t="str">
            <v>A. BALBINO</v>
          </cell>
          <cell r="E5" t="str">
            <v>FAURECIA</v>
          </cell>
        </row>
        <row r="6">
          <cell r="C6" t="str">
            <v>TR4</v>
          </cell>
          <cell r="D6" t="str">
            <v>D. CRUZ</v>
          </cell>
          <cell r="E6" t="str">
            <v>BOSCH</v>
          </cell>
        </row>
        <row r="7">
          <cell r="C7" t="str">
            <v>CONTINENTAL BOOSTER</v>
          </cell>
          <cell r="D7" t="str">
            <v>R. MOREIRA</v>
          </cell>
          <cell r="E7" t="str">
            <v>CONTINENTAL</v>
          </cell>
        </row>
        <row r="8">
          <cell r="C8" t="str">
            <v>CALIBRAÇÃO KWT</v>
          </cell>
          <cell r="D8" t="str">
            <v>A. TOMAZIN</v>
          </cell>
          <cell r="E8" t="str">
            <v>TENNECO</v>
          </cell>
        </row>
        <row r="9">
          <cell r="C9" t="str">
            <v>CUMMINS</v>
          </cell>
          <cell r="D9" t="str">
            <v>W. CASTILHO</v>
          </cell>
          <cell r="E9" t="str">
            <v>MIRALTA</v>
          </cell>
        </row>
        <row r="10">
          <cell r="C10" t="str">
            <v>VIDA ÚTIL FERRAMENTAL</v>
          </cell>
          <cell r="D10" t="str">
            <v>M. DUQUE</v>
          </cell>
          <cell r="E10" t="str">
            <v>BROSE</v>
          </cell>
        </row>
        <row r="11">
          <cell r="C11" t="str">
            <v>ABS</v>
          </cell>
          <cell r="D11" t="str">
            <v>CLERISTON</v>
          </cell>
          <cell r="E11" t="str">
            <v>PROMETAL</v>
          </cell>
        </row>
        <row r="12">
          <cell r="C12" t="str">
            <v>WSM3</v>
          </cell>
          <cell r="D12" t="str">
            <v>C. RODRIGUES</v>
          </cell>
          <cell r="E12" t="str">
            <v>WHIRLPOOL</v>
          </cell>
        </row>
        <row r="13">
          <cell r="C13" t="str">
            <v>ATIVIDADES GERAIS</v>
          </cell>
          <cell r="D13" t="str">
            <v>FERNANDA</v>
          </cell>
          <cell r="E13" t="str">
            <v>VOLVO</v>
          </cell>
        </row>
        <row r="14">
          <cell r="C14" t="str">
            <v>REAR 9"</v>
          </cell>
          <cell r="D14" t="str">
            <v>GIVANILDO</v>
          </cell>
          <cell r="E14" t="str">
            <v>HWASHIN</v>
          </cell>
        </row>
        <row r="15">
          <cell r="C15" t="str">
            <v>REDUÇÃO DE CUSTO</v>
          </cell>
          <cell r="D15" t="str">
            <v>F. SORG</v>
          </cell>
          <cell r="E15">
            <v>0</v>
          </cell>
        </row>
        <row r="16">
          <cell r="C16" t="str">
            <v>PPAP</v>
          </cell>
          <cell r="D16" t="str">
            <v>L. AUGUSTO</v>
          </cell>
          <cell r="E16">
            <v>0</v>
          </cell>
        </row>
        <row r="17">
          <cell r="C17" t="str">
            <v>Fiat X6H</v>
          </cell>
          <cell r="D17" t="str">
            <v>L FERNANDO</v>
          </cell>
          <cell r="E17">
            <v>0</v>
          </cell>
        </row>
        <row r="18">
          <cell r="C18" t="str">
            <v>PROJETO X6H REAR</v>
          </cell>
          <cell r="D18" t="str">
            <v>RENAN</v>
          </cell>
          <cell r="E18">
            <v>0</v>
          </cell>
        </row>
        <row r="19">
          <cell r="C19" t="str">
            <v>MQB -A0</v>
          </cell>
          <cell r="D19" t="str">
            <v>BAZANA</v>
          </cell>
          <cell r="E19">
            <v>0</v>
          </cell>
        </row>
        <row r="20">
          <cell r="C20" t="str">
            <v>HR16</v>
          </cell>
          <cell r="D20" t="str">
            <v>JEFFERSON</v>
          </cell>
          <cell r="E20">
            <v>0</v>
          </cell>
        </row>
        <row r="21">
          <cell r="C21" t="str">
            <v>PROJETO X6H FRONT</v>
          </cell>
          <cell r="D21" t="str">
            <v>A. MENEGAZI</v>
          </cell>
          <cell r="E21">
            <v>0</v>
          </cell>
        </row>
        <row r="22">
          <cell r="C22" t="str">
            <v>ESTUDO M.P.</v>
          </cell>
          <cell r="D22" t="str">
            <v>MONICA</v>
          </cell>
          <cell r="E22">
            <v>0</v>
          </cell>
        </row>
        <row r="23">
          <cell r="C23" t="str">
            <v>MODIF TRILHO FRONT</v>
          </cell>
          <cell r="D23" t="str">
            <v>TOMAZIN/DONIZETTI</v>
          </cell>
          <cell r="E23">
            <v>0</v>
          </cell>
        </row>
        <row r="24">
          <cell r="C24" t="str">
            <v>GSE</v>
          </cell>
          <cell r="D24" t="str">
            <v>RENAN / BALBINO</v>
          </cell>
          <cell r="E24">
            <v>0</v>
          </cell>
        </row>
        <row r="25">
          <cell r="C25" t="str">
            <v>CONST. FERR. FLANGE KWT</v>
          </cell>
          <cell r="D25" t="str">
            <v>CLEBER SILVA</v>
          </cell>
          <cell r="E25">
            <v>0</v>
          </cell>
        </row>
        <row r="26">
          <cell r="C26" t="str">
            <v>SUPORTE DO MOTOR</v>
          </cell>
          <cell r="D26">
            <v>0</v>
          </cell>
          <cell r="E26">
            <v>0</v>
          </cell>
        </row>
        <row r="27">
          <cell r="C27" t="str">
            <v>AÇÃO AUDITORIA</v>
          </cell>
          <cell r="D27">
            <v>0</v>
          </cell>
          <cell r="E27">
            <v>0</v>
          </cell>
        </row>
        <row r="28">
          <cell r="C28" t="str">
            <v>KAIZEN</v>
          </cell>
          <cell r="D28">
            <v>0</v>
          </cell>
          <cell r="E28">
            <v>0</v>
          </cell>
        </row>
        <row r="29">
          <cell r="C29" t="str">
            <v xml:space="preserve">PROCEDIMENTO </v>
          </cell>
          <cell r="D29">
            <v>0</v>
          </cell>
          <cell r="E29">
            <v>0</v>
          </cell>
        </row>
        <row r="30">
          <cell r="C30" t="str">
            <v>MELHORIA</v>
          </cell>
          <cell r="D30">
            <v>0</v>
          </cell>
          <cell r="E30">
            <v>0</v>
          </cell>
        </row>
        <row r="31">
          <cell r="C31" t="str">
            <v xml:space="preserve">TRILHOS NF </v>
          </cell>
          <cell r="D31">
            <v>0</v>
          </cell>
          <cell r="E31">
            <v>0</v>
          </cell>
        </row>
        <row r="32">
          <cell r="C32" t="str">
            <v>AUTOMAÇÃO</v>
          </cell>
          <cell r="D32">
            <v>0</v>
          </cell>
          <cell r="E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">
    <pageSetUpPr fitToPage="1"/>
  </sheetPr>
  <dimension ref="A1:BC165"/>
  <sheetViews>
    <sheetView showGridLines="0" zoomScaleNormal="100" workbookViewId="0">
      <selection activeCell="AT25" sqref="AT25"/>
    </sheetView>
  </sheetViews>
  <sheetFormatPr defaultRowHeight="14.4" x14ac:dyDescent="0.3"/>
  <cols>
    <col min="1" max="1" width="0.88671875" customWidth="1"/>
    <col min="2" max="9" width="2.6640625" customWidth="1"/>
    <col min="10" max="41" width="4.6640625" customWidth="1"/>
    <col min="42" max="45" width="2.6640625" customWidth="1"/>
    <col min="46" max="46" width="13.33203125" customWidth="1"/>
    <col min="47" max="134" width="2.6640625" customWidth="1"/>
  </cols>
  <sheetData>
    <row r="1" spans="1:41" ht="4.5" customHeight="1" thickBot="1" x14ac:dyDescent="0.35">
      <c r="A1" t="s">
        <v>1126</v>
      </c>
    </row>
    <row r="2" spans="1:41" ht="15" customHeight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208" t="s">
        <v>29</v>
      </c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10"/>
      <c r="AJ2" s="5" t="s">
        <v>0</v>
      </c>
      <c r="AK2" s="6"/>
      <c r="AL2" s="6"/>
      <c r="AM2" s="217" t="s">
        <v>1</v>
      </c>
      <c r="AN2" s="218"/>
      <c r="AO2" s="219"/>
    </row>
    <row r="3" spans="1:41" ht="15" customHeight="1" x14ac:dyDescent="0.3">
      <c r="B3" s="7"/>
      <c r="L3" s="211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3"/>
      <c r="AJ3" s="8" t="s">
        <v>1128</v>
      </c>
      <c r="AK3" s="9"/>
      <c r="AL3" s="9"/>
      <c r="AM3" s="220" t="s">
        <v>2</v>
      </c>
      <c r="AN3" s="221"/>
      <c r="AO3" s="222"/>
    </row>
    <row r="4" spans="1:41" ht="15.75" customHeight="1" thickBot="1" x14ac:dyDescent="0.35">
      <c r="B4" s="10"/>
      <c r="C4" s="11"/>
      <c r="D4" s="11"/>
      <c r="E4" s="11"/>
      <c r="F4" s="11"/>
      <c r="G4" s="11"/>
      <c r="H4" s="11"/>
      <c r="I4" s="11"/>
      <c r="J4" s="11"/>
      <c r="K4" s="11"/>
      <c r="L4" s="214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6"/>
      <c r="AJ4" s="12" t="s">
        <v>1129</v>
      </c>
      <c r="AK4" s="13"/>
      <c r="AL4" s="13"/>
      <c r="AM4" s="223" t="s">
        <v>1089</v>
      </c>
      <c r="AN4" s="224"/>
      <c r="AO4" s="225"/>
    </row>
    <row r="5" spans="1:41" ht="4.5" customHeight="1" thickBot="1" x14ac:dyDescent="0.35"/>
    <row r="6" spans="1:41" ht="4.5" customHeight="1" x14ac:dyDescent="0.3">
      <c r="B6" s="14"/>
      <c r="C6" s="1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16"/>
    </row>
    <row r="7" spans="1:41" x14ac:dyDescent="0.3">
      <c r="B7" s="17"/>
      <c r="C7" s="2" t="s">
        <v>34</v>
      </c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 t="s">
        <v>33</v>
      </c>
      <c r="P7" s="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2" t="s">
        <v>35</v>
      </c>
      <c r="AI7" s="1"/>
      <c r="AJ7" s="1"/>
      <c r="AK7" s="1"/>
      <c r="AL7" s="1"/>
      <c r="AM7" s="1"/>
      <c r="AN7" s="1"/>
      <c r="AO7" s="18"/>
    </row>
    <row r="8" spans="1:41" x14ac:dyDescent="0.3">
      <c r="B8" s="7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7"/>
    </row>
    <row r="9" spans="1:41" x14ac:dyDescent="0.3">
      <c r="B9" s="7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7"/>
    </row>
    <row r="10" spans="1:41" x14ac:dyDescent="0.3">
      <c r="B10" s="7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7"/>
    </row>
    <row r="11" spans="1:41" x14ac:dyDescent="0.3">
      <c r="B11" s="7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7"/>
    </row>
    <row r="12" spans="1:41" x14ac:dyDescent="0.3">
      <c r="B12" s="7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7"/>
    </row>
    <row r="13" spans="1:41" x14ac:dyDescent="0.3">
      <c r="B13" s="7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7"/>
    </row>
    <row r="14" spans="1:41" x14ac:dyDescent="0.3">
      <c r="B14" s="7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7"/>
    </row>
    <row r="15" spans="1:41" x14ac:dyDescent="0.3">
      <c r="B15" s="7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7"/>
    </row>
    <row r="16" spans="1:41" x14ac:dyDescent="0.3">
      <c r="B16" s="7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7"/>
    </row>
    <row r="17" spans="2:55" x14ac:dyDescent="0.3">
      <c r="B17" s="7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7"/>
    </row>
    <row r="18" spans="2:55" x14ac:dyDescent="0.3">
      <c r="B18" s="7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7"/>
    </row>
    <row r="19" spans="2:55" ht="4.5" customHeight="1" x14ac:dyDescent="0.3">
      <c r="B19" s="7"/>
      <c r="AO19" s="19"/>
    </row>
    <row r="20" spans="2:55" x14ac:dyDescent="0.3">
      <c r="B20" s="17"/>
      <c r="C20" s="2" t="s">
        <v>3</v>
      </c>
      <c r="D20" s="1"/>
      <c r="E20" s="1"/>
      <c r="F20" s="235">
        <v>46023</v>
      </c>
      <c r="G20" s="235"/>
      <c r="H20" s="235"/>
      <c r="I20" s="235"/>
      <c r="J20" s="235"/>
      <c r="K20" s="2"/>
      <c r="L20" s="2" t="s">
        <v>4</v>
      </c>
      <c r="M20" s="2"/>
      <c r="N20" s="236">
        <v>46053</v>
      </c>
      <c r="O20" s="236"/>
      <c r="P20" s="236"/>
      <c r="Q20" s="236"/>
      <c r="R20" s="23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8"/>
    </row>
    <row r="21" spans="2:55" x14ac:dyDescent="0.3">
      <c r="B21" s="7"/>
      <c r="AO21" s="19"/>
    </row>
    <row r="22" spans="2:55" x14ac:dyDescent="0.3">
      <c r="B22" s="7"/>
      <c r="AO22" s="19"/>
    </row>
    <row r="23" spans="2:55" x14ac:dyDescent="0.3">
      <c r="B23" s="7"/>
      <c r="AO23" s="19"/>
    </row>
    <row r="24" spans="2:55" x14ac:dyDescent="0.3">
      <c r="B24" s="7"/>
      <c r="AO24" s="19"/>
    </row>
    <row r="25" spans="2:55" x14ac:dyDescent="0.3">
      <c r="B25" s="7"/>
      <c r="AO25" s="19"/>
      <c r="BC25" t="s">
        <v>864</v>
      </c>
    </row>
    <row r="26" spans="2:55" x14ac:dyDescent="0.3">
      <c r="B26" s="7"/>
      <c r="AO26" s="19"/>
    </row>
    <row r="27" spans="2:55" x14ac:dyDescent="0.3">
      <c r="B27" s="7"/>
      <c r="AO27" s="19"/>
    </row>
    <row r="28" spans="2:55" x14ac:dyDescent="0.3">
      <c r="B28" s="7"/>
      <c r="AO28" s="19"/>
    </row>
    <row r="29" spans="2:55" x14ac:dyDescent="0.3">
      <c r="B29" s="7"/>
      <c r="AO29" s="19"/>
    </row>
    <row r="30" spans="2:55" x14ac:dyDescent="0.3">
      <c r="B30" s="7"/>
      <c r="AO30" s="19"/>
    </row>
    <row r="31" spans="2:55" x14ac:dyDescent="0.3">
      <c r="B31" s="7"/>
      <c r="AO31" s="19"/>
    </row>
    <row r="32" spans="2:55" x14ac:dyDescent="0.3">
      <c r="B32" s="7"/>
      <c r="AO32" s="19"/>
    </row>
    <row r="33" spans="2:41" x14ac:dyDescent="0.3">
      <c r="B33" s="7"/>
      <c r="AO33" s="19"/>
    </row>
    <row r="34" spans="2:41" x14ac:dyDescent="0.3">
      <c r="B34" s="7"/>
      <c r="AO34" s="19"/>
    </row>
    <row r="35" spans="2:41" x14ac:dyDescent="0.3">
      <c r="B35" s="7"/>
      <c r="AO35" s="19"/>
    </row>
    <row r="36" spans="2:41" x14ac:dyDescent="0.3">
      <c r="B36" s="7"/>
      <c r="AO36" s="19"/>
    </row>
    <row r="37" spans="2:41" x14ac:dyDescent="0.3">
      <c r="B37" s="7"/>
      <c r="AO37" s="19"/>
    </row>
    <row r="38" spans="2:41" x14ac:dyDescent="0.3">
      <c r="B38" s="7"/>
      <c r="AO38" s="19"/>
    </row>
    <row r="39" spans="2:41" x14ac:dyDescent="0.3">
      <c r="B39" s="7"/>
      <c r="AO39" s="19"/>
    </row>
    <row r="40" spans="2:41" x14ac:dyDescent="0.3">
      <c r="B40" s="7"/>
      <c r="AO40" s="19"/>
    </row>
    <row r="41" spans="2:41" ht="13.5" customHeight="1" x14ac:dyDescent="0.3">
      <c r="B41" s="7"/>
      <c r="AO41" s="19"/>
    </row>
    <row r="42" spans="2:41" ht="13.5" customHeight="1" x14ac:dyDescent="0.3">
      <c r="B42" s="7"/>
      <c r="AO42" s="19"/>
    </row>
    <row r="43" spans="2:41" ht="13.5" customHeight="1" x14ac:dyDescent="0.3">
      <c r="B43" s="7"/>
      <c r="AO43" s="19"/>
    </row>
    <row r="44" spans="2:41" ht="13.5" customHeight="1" x14ac:dyDescent="0.3">
      <c r="B44" s="7"/>
      <c r="AO44" s="21"/>
    </row>
    <row r="45" spans="2:41" ht="4.2" customHeight="1" x14ac:dyDescent="0.3">
      <c r="B45" s="7"/>
      <c r="AO45" s="21"/>
    </row>
    <row r="46" spans="2:41" x14ac:dyDescent="0.3">
      <c r="B46" s="17"/>
      <c r="C46" s="2" t="s">
        <v>1100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2"/>
      <c r="AI46" s="1"/>
      <c r="AJ46" s="1"/>
      <c r="AK46" s="1"/>
      <c r="AL46" s="1"/>
      <c r="AM46" s="1"/>
      <c r="AN46" s="1"/>
      <c r="AO46" s="18"/>
    </row>
    <row r="47" spans="2:41" ht="14.4" customHeight="1" x14ac:dyDescent="0.3">
      <c r="B47" s="7"/>
      <c r="AO47" s="19"/>
    </row>
    <row r="48" spans="2:41" ht="14.4" customHeight="1" x14ac:dyDescent="0.3">
      <c r="B48" s="7"/>
      <c r="AO48" s="19"/>
    </row>
    <row r="49" spans="1:42" ht="14.4" customHeight="1" x14ac:dyDescent="0.3">
      <c r="B49" s="7"/>
      <c r="AO49" s="19"/>
    </row>
    <row r="50" spans="1:42" ht="14.4" customHeight="1" x14ac:dyDescent="0.3">
      <c r="B50" s="7"/>
      <c r="AO50" s="19"/>
    </row>
    <row r="51" spans="1:42" ht="14.4" customHeight="1" x14ac:dyDescent="0.3">
      <c r="B51" s="7"/>
      <c r="AO51" s="19"/>
    </row>
    <row r="52" spans="1:42" ht="14.4" customHeight="1" x14ac:dyDescent="0.3">
      <c r="B52" s="7"/>
      <c r="AO52" s="19"/>
    </row>
    <row r="53" spans="1:42" ht="14.4" customHeight="1" x14ac:dyDescent="0.3">
      <c r="B53" s="7"/>
      <c r="AO53" s="19"/>
    </row>
    <row r="54" spans="1:42" ht="14.4" customHeight="1" x14ac:dyDescent="0.3">
      <c r="B54" s="7"/>
      <c r="AO54" s="19"/>
    </row>
    <row r="55" spans="1:42" ht="14.4" customHeight="1" x14ac:dyDescent="0.3">
      <c r="B55" s="7"/>
      <c r="AO55" s="19"/>
    </row>
    <row r="56" spans="1:42" ht="14.4" customHeight="1" x14ac:dyDescent="0.3">
      <c r="B56" s="7"/>
      <c r="AO56" s="19"/>
    </row>
    <row r="57" spans="1:42" ht="14.4" customHeight="1" x14ac:dyDescent="0.3">
      <c r="B57" s="7"/>
      <c r="AO57" s="19"/>
    </row>
    <row r="58" spans="1:42" ht="4.5" customHeight="1" x14ac:dyDescent="0.3">
      <c r="B58" s="7"/>
      <c r="AO58" s="19"/>
    </row>
    <row r="59" spans="1:42" x14ac:dyDescent="0.3">
      <c r="A59" s="19"/>
      <c r="B59" s="1"/>
      <c r="C59" s="2" t="s">
        <v>1101</v>
      </c>
      <c r="D59" s="1"/>
      <c r="E59" s="1"/>
      <c r="F59" s="1"/>
      <c r="G59" s="1"/>
      <c r="H59" s="2"/>
      <c r="I59" s="2"/>
      <c r="J59" s="234"/>
      <c r="K59" s="23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7"/>
    </row>
    <row r="60" spans="1:42" ht="13.2" customHeight="1" x14ac:dyDescent="0.3">
      <c r="A60" s="19"/>
      <c r="AO60" s="23"/>
      <c r="AP60" s="7"/>
    </row>
    <row r="61" spans="1:42" ht="13.5" customHeight="1" x14ac:dyDescent="0.3">
      <c r="A61" s="19"/>
      <c r="AO61" s="23"/>
      <c r="AP61" s="7"/>
    </row>
    <row r="62" spans="1:42" ht="13.5" customHeight="1" x14ac:dyDescent="0.3">
      <c r="A62" s="19"/>
      <c r="AO62" s="23"/>
      <c r="AP62" s="7"/>
    </row>
    <row r="63" spans="1:42" ht="13.5" customHeight="1" x14ac:dyDescent="0.3">
      <c r="A63" s="19"/>
      <c r="AO63" s="23"/>
      <c r="AP63" s="7"/>
    </row>
    <row r="64" spans="1:42" ht="13.5" customHeight="1" x14ac:dyDescent="0.3">
      <c r="A64" s="19"/>
      <c r="AO64" s="23"/>
      <c r="AP64" s="7"/>
    </row>
    <row r="65" spans="1:42" ht="13.5" customHeight="1" x14ac:dyDescent="0.3">
      <c r="A65" s="19"/>
      <c r="AO65" s="23"/>
      <c r="AP65" s="7"/>
    </row>
    <row r="66" spans="1:42" ht="13.5" customHeight="1" x14ac:dyDescent="0.3">
      <c r="A66" s="19"/>
      <c r="AO66" s="23"/>
      <c r="AP66" s="7"/>
    </row>
    <row r="67" spans="1:42" ht="13.5" customHeight="1" x14ac:dyDescent="0.3">
      <c r="A67" s="19"/>
      <c r="AO67" s="23"/>
      <c r="AP67" s="7"/>
    </row>
    <row r="68" spans="1:42" ht="13.5" customHeight="1" x14ac:dyDescent="0.3">
      <c r="A68" s="19"/>
      <c r="AO68" s="23"/>
      <c r="AP68" s="7"/>
    </row>
    <row r="69" spans="1:42" ht="13.5" customHeight="1" x14ac:dyDescent="0.3">
      <c r="A69" s="19"/>
      <c r="AO69" s="23"/>
      <c r="AP69" s="7"/>
    </row>
    <row r="70" spans="1:42" ht="13.5" customHeight="1" x14ac:dyDescent="0.3">
      <c r="A70" s="19"/>
      <c r="AO70" s="23"/>
      <c r="AP70" s="7"/>
    </row>
    <row r="71" spans="1:42" ht="13.5" customHeight="1" x14ac:dyDescent="0.3">
      <c r="A71" s="19"/>
      <c r="AO71" s="23"/>
      <c r="AP71" s="7"/>
    </row>
    <row r="72" spans="1:42" ht="13.5" customHeight="1" x14ac:dyDescent="0.3">
      <c r="A72" s="19"/>
      <c r="AO72" s="23"/>
      <c r="AP72" s="7"/>
    </row>
    <row r="73" spans="1:42" ht="13.5" customHeight="1" x14ac:dyDescent="0.3">
      <c r="A73" s="19"/>
      <c r="AO73" s="23"/>
      <c r="AP73" s="7"/>
    </row>
    <row r="74" spans="1:42" ht="13.5" customHeight="1" x14ac:dyDescent="0.3">
      <c r="A74" s="19"/>
      <c r="AO74" s="23"/>
      <c r="AP74" s="7"/>
    </row>
    <row r="75" spans="1:42" ht="13.5" customHeight="1" x14ac:dyDescent="0.3">
      <c r="A75" s="19"/>
      <c r="AO75" s="23"/>
      <c r="AP75" s="7"/>
    </row>
    <row r="76" spans="1:42" ht="13.5" customHeight="1" x14ac:dyDescent="0.3">
      <c r="A76" s="19"/>
      <c r="AO76" s="23"/>
      <c r="AP76" s="7"/>
    </row>
    <row r="77" spans="1:42" ht="13.5" customHeight="1" x14ac:dyDescent="0.3">
      <c r="A77" s="19"/>
      <c r="AO77" s="23"/>
      <c r="AP77" s="7"/>
    </row>
    <row r="78" spans="1:42" ht="13.5" customHeight="1" x14ac:dyDescent="0.3">
      <c r="A78" s="19"/>
      <c r="AO78" s="23"/>
      <c r="AP78" s="7"/>
    </row>
    <row r="79" spans="1:42" ht="13.5" customHeight="1" x14ac:dyDescent="0.3">
      <c r="A79" s="19"/>
      <c r="AO79" s="23"/>
      <c r="AP79" s="7"/>
    </row>
    <row r="80" spans="1:42" ht="13.5" customHeight="1" x14ac:dyDescent="0.3">
      <c r="A80" s="19"/>
      <c r="AO80" s="23"/>
      <c r="AP80" s="7"/>
    </row>
    <row r="81" spans="1:42" ht="13.5" customHeight="1" x14ac:dyDescent="0.3">
      <c r="A81" s="19"/>
      <c r="AO81" s="23"/>
      <c r="AP81" s="7"/>
    </row>
    <row r="82" spans="1:42" ht="13.5" customHeight="1" x14ac:dyDescent="0.3">
      <c r="A82" s="19"/>
      <c r="AO82" s="23"/>
      <c r="AP82" s="7"/>
    </row>
    <row r="83" spans="1:42" ht="13.5" customHeight="1" x14ac:dyDescent="0.3">
      <c r="A83" s="19"/>
      <c r="AO83" s="23"/>
      <c r="AP83" s="7"/>
    </row>
    <row r="84" spans="1:42" x14ac:dyDescent="0.3">
      <c r="B84" s="231" t="s">
        <v>1088</v>
      </c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232"/>
      <c r="AN84" s="232"/>
      <c r="AO84" s="233"/>
    </row>
    <row r="85" spans="1:42" ht="16.2" customHeight="1" x14ac:dyDescent="0.3">
      <c r="B85" s="7"/>
      <c r="AO85" s="19"/>
    </row>
    <row r="86" spans="1:42" ht="16.2" customHeight="1" x14ac:dyDescent="0.3">
      <c r="B86" s="7"/>
      <c r="AO86" s="19"/>
    </row>
    <row r="87" spans="1:42" ht="16.2" customHeight="1" x14ac:dyDescent="0.3">
      <c r="B87" s="7"/>
      <c r="AO87" s="19"/>
    </row>
    <row r="88" spans="1:42" ht="16.2" customHeight="1" x14ac:dyDescent="0.3">
      <c r="B88" s="7"/>
      <c r="AO88" s="19"/>
    </row>
    <row r="89" spans="1:42" ht="16.2" customHeight="1" x14ac:dyDescent="0.3">
      <c r="B89" s="7"/>
      <c r="AO89" s="19"/>
    </row>
    <row r="90" spans="1:42" ht="16.2" customHeight="1" x14ac:dyDescent="0.3">
      <c r="B90" s="7"/>
      <c r="AO90" s="19"/>
    </row>
    <row r="91" spans="1:42" ht="16.2" customHeight="1" x14ac:dyDescent="0.3">
      <c r="B91" s="7"/>
      <c r="AO91" s="19"/>
    </row>
    <row r="92" spans="1:42" ht="16.2" customHeight="1" x14ac:dyDescent="0.3">
      <c r="B92" s="7"/>
      <c r="AO92" s="19"/>
    </row>
    <row r="93" spans="1:42" ht="16.2" customHeight="1" x14ac:dyDescent="0.3">
      <c r="B93" s="7"/>
      <c r="AO93" s="19"/>
    </row>
    <row r="94" spans="1:42" ht="16.2" customHeight="1" x14ac:dyDescent="0.3">
      <c r="B94" s="7"/>
      <c r="AO94" s="19"/>
    </row>
    <row r="95" spans="1:42" x14ac:dyDescent="0.3">
      <c r="B95" s="7"/>
      <c r="AO95" s="19"/>
    </row>
    <row r="96" spans="1:42" x14ac:dyDescent="0.3">
      <c r="B96" s="7"/>
      <c r="AO96" s="19"/>
    </row>
    <row r="97" spans="2:41" x14ac:dyDescent="0.3">
      <c r="B97" s="7"/>
      <c r="AO97" s="19"/>
    </row>
    <row r="98" spans="2:41" x14ac:dyDescent="0.3">
      <c r="B98" s="7"/>
      <c r="AO98" s="19"/>
    </row>
    <row r="99" spans="2:41" x14ac:dyDescent="0.3">
      <c r="B99" s="7"/>
      <c r="AO99" s="19"/>
    </row>
    <row r="100" spans="2:41" x14ac:dyDescent="0.3">
      <c r="B100" s="7"/>
      <c r="AO100" s="19"/>
    </row>
    <row r="101" spans="2:41" x14ac:dyDescent="0.3">
      <c r="B101" s="7"/>
      <c r="AO101" s="19"/>
    </row>
    <row r="102" spans="2:41" x14ac:dyDescent="0.3">
      <c r="B102" s="7"/>
      <c r="AO102" s="19"/>
    </row>
    <row r="103" spans="2:41" x14ac:dyDescent="0.3">
      <c r="B103" s="7"/>
      <c r="AO103" s="19"/>
    </row>
    <row r="104" spans="2:41" x14ac:dyDescent="0.3">
      <c r="B104" s="7"/>
      <c r="AO104" s="19"/>
    </row>
    <row r="105" spans="2:41" x14ac:dyDescent="0.3">
      <c r="B105" s="7"/>
      <c r="AO105" s="19"/>
    </row>
    <row r="106" spans="2:41" x14ac:dyDescent="0.3">
      <c r="B106" s="7"/>
      <c r="AO106" s="19"/>
    </row>
    <row r="107" spans="2:41" x14ac:dyDescent="0.3">
      <c r="B107" s="7"/>
      <c r="AO107" s="19"/>
    </row>
    <row r="108" spans="2:41" x14ac:dyDescent="0.3">
      <c r="B108" s="7"/>
      <c r="AO108" s="19"/>
    </row>
    <row r="109" spans="2:41" x14ac:dyDescent="0.3">
      <c r="B109" s="7"/>
      <c r="AO109" s="19"/>
    </row>
    <row r="110" spans="2:41" x14ac:dyDescent="0.3">
      <c r="B110" s="7"/>
      <c r="AO110" s="19"/>
    </row>
    <row r="111" spans="2:41" x14ac:dyDescent="0.3">
      <c r="B111" s="7"/>
      <c r="AO111" s="19"/>
    </row>
    <row r="112" spans="2:41" x14ac:dyDescent="0.3">
      <c r="B112" s="7"/>
      <c r="AO112" s="19"/>
    </row>
    <row r="113" spans="2:41" x14ac:dyDescent="0.3">
      <c r="B113" s="7"/>
      <c r="AO113" s="19"/>
    </row>
    <row r="114" spans="2:41" x14ac:dyDescent="0.3">
      <c r="B114" s="7"/>
      <c r="AO114" s="19"/>
    </row>
    <row r="115" spans="2:41" x14ac:dyDescent="0.3">
      <c r="B115" s="7"/>
      <c r="AO115" s="19"/>
    </row>
    <row r="116" spans="2:41" x14ac:dyDescent="0.3">
      <c r="B116" s="7"/>
      <c r="AO116" s="19"/>
    </row>
    <row r="117" spans="2:41" x14ac:dyDescent="0.3">
      <c r="B117" s="7"/>
      <c r="AO117" s="19"/>
    </row>
    <row r="118" spans="2:41" x14ac:dyDescent="0.3">
      <c r="B118" s="7"/>
      <c r="AO118" s="19"/>
    </row>
    <row r="119" spans="2:41" x14ac:dyDescent="0.3">
      <c r="B119" s="7"/>
      <c r="AO119" s="19"/>
    </row>
    <row r="120" spans="2:41" x14ac:dyDescent="0.3">
      <c r="B120" s="7"/>
      <c r="AO120" s="19"/>
    </row>
    <row r="121" spans="2:41" x14ac:dyDescent="0.3">
      <c r="B121" s="7"/>
      <c r="AO121" s="19"/>
    </row>
    <row r="122" spans="2:41" x14ac:dyDescent="0.3">
      <c r="B122" s="7"/>
      <c r="AO122" s="19"/>
    </row>
    <row r="123" spans="2:41" x14ac:dyDescent="0.3">
      <c r="B123" s="7"/>
      <c r="AO123" s="19"/>
    </row>
    <row r="124" spans="2:41" ht="15" thickBot="1" x14ac:dyDescent="0.35"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20"/>
    </row>
    <row r="125" spans="2:41" x14ac:dyDescent="0.3">
      <c r="B125" s="228" t="s">
        <v>1133</v>
      </c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30"/>
    </row>
    <row r="126" spans="2:41" x14ac:dyDescent="0.3">
      <c r="B126" s="7"/>
      <c r="AO126" s="19"/>
    </row>
    <row r="127" spans="2:41" x14ac:dyDescent="0.3">
      <c r="B127" s="7"/>
      <c r="AO127" s="19"/>
    </row>
    <row r="128" spans="2:41" x14ac:dyDescent="0.3">
      <c r="B128" s="7"/>
      <c r="AO128" s="19"/>
    </row>
    <row r="129" spans="2:41" x14ac:dyDescent="0.3">
      <c r="B129" s="7"/>
      <c r="AO129" s="19"/>
    </row>
    <row r="130" spans="2:41" x14ac:dyDescent="0.3">
      <c r="B130" s="7"/>
      <c r="AO130" s="19"/>
    </row>
    <row r="131" spans="2:41" x14ac:dyDescent="0.3">
      <c r="B131" s="7"/>
      <c r="AO131" s="19"/>
    </row>
    <row r="132" spans="2:41" x14ac:dyDescent="0.3">
      <c r="B132" s="7"/>
      <c r="AO132" s="19"/>
    </row>
    <row r="133" spans="2:41" x14ac:dyDescent="0.3">
      <c r="B133" s="7"/>
      <c r="AO133" s="19"/>
    </row>
    <row r="134" spans="2:41" x14ac:dyDescent="0.3">
      <c r="B134" s="7"/>
      <c r="AO134" s="19"/>
    </row>
    <row r="135" spans="2:41" x14ac:dyDescent="0.3">
      <c r="B135" s="7"/>
      <c r="AO135" s="19"/>
    </row>
    <row r="136" spans="2:41" x14ac:dyDescent="0.3">
      <c r="B136" s="7"/>
      <c r="AO136" s="19"/>
    </row>
    <row r="137" spans="2:41" x14ac:dyDescent="0.3">
      <c r="B137" s="7"/>
      <c r="AO137" s="19"/>
    </row>
    <row r="138" spans="2:41" x14ac:dyDescent="0.3">
      <c r="B138" s="7"/>
      <c r="AO138" s="19"/>
    </row>
    <row r="139" spans="2:41" x14ac:dyDescent="0.3">
      <c r="B139" s="7"/>
      <c r="AO139" s="19"/>
    </row>
    <row r="140" spans="2:41" x14ac:dyDescent="0.3">
      <c r="B140" s="7"/>
      <c r="AO140" s="19"/>
    </row>
    <row r="141" spans="2:41" x14ac:dyDescent="0.3">
      <c r="B141" s="7"/>
      <c r="AO141" s="19"/>
    </row>
    <row r="142" spans="2:41" x14ac:dyDescent="0.3">
      <c r="B142" s="7"/>
      <c r="AO142" s="19"/>
    </row>
    <row r="143" spans="2:41" x14ac:dyDescent="0.3">
      <c r="B143" s="7"/>
      <c r="AO143" s="19"/>
    </row>
    <row r="144" spans="2:41" x14ac:dyDescent="0.3">
      <c r="B144" s="7"/>
      <c r="AO144" s="19"/>
    </row>
    <row r="145" spans="2:41" x14ac:dyDescent="0.3">
      <c r="B145" s="7"/>
      <c r="AO145" s="19"/>
    </row>
    <row r="146" spans="2:41" x14ac:dyDescent="0.3">
      <c r="B146" s="7"/>
      <c r="AO146" s="19"/>
    </row>
    <row r="147" spans="2:41" x14ac:dyDescent="0.3">
      <c r="B147" s="7"/>
      <c r="AO147" s="19"/>
    </row>
    <row r="148" spans="2:41" x14ac:dyDescent="0.3">
      <c r="B148" s="7"/>
      <c r="AO148" s="19"/>
    </row>
    <row r="149" spans="2:41" x14ac:dyDescent="0.3">
      <c r="B149" s="7"/>
      <c r="AO149" s="19"/>
    </row>
    <row r="150" spans="2:41" x14ac:dyDescent="0.3">
      <c r="B150" s="7"/>
      <c r="AO150" s="19"/>
    </row>
    <row r="151" spans="2:41" x14ac:dyDescent="0.3">
      <c r="B151" s="7"/>
      <c r="AO151" s="19"/>
    </row>
    <row r="152" spans="2:41" x14ac:dyDescent="0.3">
      <c r="B152" s="7"/>
      <c r="AO152" s="19"/>
    </row>
    <row r="153" spans="2:41" x14ac:dyDescent="0.3">
      <c r="B153" s="7"/>
      <c r="AO153" s="19"/>
    </row>
    <row r="154" spans="2:41" x14ac:dyDescent="0.3">
      <c r="B154" s="7"/>
      <c r="AO154" s="19"/>
    </row>
    <row r="155" spans="2:41" x14ac:dyDescent="0.3">
      <c r="B155" s="7"/>
      <c r="AO155" s="19"/>
    </row>
    <row r="156" spans="2:41" x14ac:dyDescent="0.3">
      <c r="B156" s="7"/>
      <c r="AO156" s="19"/>
    </row>
    <row r="157" spans="2:41" x14ac:dyDescent="0.3">
      <c r="B157" s="7"/>
      <c r="AO157" s="19"/>
    </row>
    <row r="158" spans="2:41" x14ac:dyDescent="0.3">
      <c r="B158" s="7"/>
      <c r="AO158" s="19"/>
    </row>
    <row r="159" spans="2:41" x14ac:dyDescent="0.3">
      <c r="B159" s="7"/>
      <c r="AO159" s="19"/>
    </row>
    <row r="160" spans="2:41" x14ac:dyDescent="0.3">
      <c r="B160" s="7"/>
      <c r="AO160" s="19"/>
    </row>
    <row r="161" spans="2:41" x14ac:dyDescent="0.3">
      <c r="B161" s="7"/>
      <c r="AO161" s="19"/>
    </row>
    <row r="162" spans="2:41" x14ac:dyDescent="0.3">
      <c r="B162" s="7"/>
      <c r="AO162" s="19"/>
    </row>
    <row r="163" spans="2:41" x14ac:dyDescent="0.3">
      <c r="B163" s="7"/>
      <c r="AO163" s="19"/>
    </row>
    <row r="164" spans="2:41" x14ac:dyDescent="0.3">
      <c r="B164" s="7"/>
      <c r="AO164" s="19"/>
    </row>
    <row r="165" spans="2:41" ht="15" thickBot="1" x14ac:dyDescent="0.35"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20"/>
    </row>
  </sheetData>
  <sheetProtection autoFilter="0" pivotTables="0"/>
  <mergeCells count="11">
    <mergeCell ref="B125:AO125"/>
    <mergeCell ref="B84:AO84"/>
    <mergeCell ref="J59:K59"/>
    <mergeCell ref="F20:J20"/>
    <mergeCell ref="N20:R20"/>
    <mergeCell ref="L2:AI4"/>
    <mergeCell ref="AM2:AO2"/>
    <mergeCell ref="AM3:AO3"/>
    <mergeCell ref="AM4:AO4"/>
    <mergeCell ref="C8:N18"/>
    <mergeCell ref="O8:AO18"/>
  </mergeCells>
  <printOptions horizontalCentered="1" verticalCentered="1"/>
  <pageMargins left="0" right="0" top="0" bottom="0" header="0" footer="0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8AFC-5D88-4C02-B1AF-499906C3EC87}">
  <sheetPr codeName="Planilha10"/>
  <dimension ref="A1:AH214"/>
  <sheetViews>
    <sheetView workbookViewId="0">
      <selection activeCell="H4" sqref="H4:H15"/>
    </sheetView>
  </sheetViews>
  <sheetFormatPr defaultColWidth="2.109375" defaultRowHeight="14.4" x14ac:dyDescent="0.3"/>
  <cols>
    <col min="1" max="1" width="3.44140625" style="27" customWidth="1"/>
    <col min="2" max="2" width="4.33203125" style="82" customWidth="1"/>
    <col min="3" max="11" width="9" style="27" customWidth="1"/>
    <col min="12" max="12" width="10.33203125" style="27" customWidth="1"/>
    <col min="13" max="13" width="9" style="80" customWidth="1"/>
    <col min="14" max="14" width="5.6640625" style="26" customWidth="1"/>
    <col min="15" max="16" width="8.6640625" style="35" customWidth="1"/>
    <col min="17" max="18" width="8.6640625" style="27" customWidth="1"/>
    <col min="19" max="20" width="7.6640625" style="27" customWidth="1"/>
    <col min="21" max="21" width="9.33203125" style="27" customWidth="1"/>
    <col min="22" max="24" width="9.5546875" style="27" customWidth="1"/>
    <col min="25" max="25" width="9.5546875" style="82" customWidth="1"/>
    <col min="26" max="28" width="7.33203125" style="27" customWidth="1"/>
    <col min="29" max="32" width="2.109375" style="27"/>
    <col min="33" max="33" width="8.109375" style="27" customWidth="1"/>
    <col min="34" max="34" width="7.88671875" style="27" customWidth="1"/>
    <col min="35" max="16384" width="2.109375" style="27"/>
  </cols>
  <sheetData>
    <row r="1" spans="1:34" ht="14.4" customHeight="1" x14ac:dyDescent="0.3">
      <c r="C1" s="26"/>
      <c r="I1" s="26"/>
      <c r="O1" s="26"/>
      <c r="P1" s="27"/>
      <c r="S1" s="34"/>
    </row>
    <row r="2" spans="1:34" x14ac:dyDescent="0.3">
      <c r="A2" s="26"/>
      <c r="C2" s="239" t="s">
        <v>867</v>
      </c>
      <c r="D2" s="239"/>
      <c r="E2" s="239"/>
      <c r="F2" s="239"/>
      <c r="G2" s="239"/>
      <c r="H2" s="239"/>
      <c r="I2" s="239"/>
      <c r="J2" s="239"/>
      <c r="K2" s="239"/>
      <c r="L2" s="239"/>
      <c r="N2" s="239" t="s">
        <v>856</v>
      </c>
      <c r="O2" s="239"/>
      <c r="P2" s="239"/>
      <c r="Q2" s="239"/>
      <c r="R2" s="239"/>
      <c r="S2" s="239"/>
      <c r="T2" s="239"/>
      <c r="U2" s="240" t="s">
        <v>859</v>
      </c>
      <c r="V2" s="239"/>
      <c r="W2" s="239"/>
      <c r="X2" s="108"/>
      <c r="Y2" s="80"/>
      <c r="Z2" s="237" t="s">
        <v>860</v>
      </c>
      <c r="AA2" s="237"/>
      <c r="AB2" s="237"/>
    </row>
    <row r="3" spans="1:34" x14ac:dyDescent="0.3">
      <c r="A3" s="26"/>
      <c r="C3" s="99" t="s">
        <v>869</v>
      </c>
      <c r="D3" s="99" t="s">
        <v>870</v>
      </c>
      <c r="E3" s="99" t="s">
        <v>11</v>
      </c>
      <c r="F3" s="99" t="s">
        <v>9</v>
      </c>
      <c r="G3" s="99" t="s">
        <v>28</v>
      </c>
      <c r="H3" s="99" t="s">
        <v>1146</v>
      </c>
      <c r="I3" s="99" t="s">
        <v>37</v>
      </c>
      <c r="J3" s="99" t="s">
        <v>39</v>
      </c>
      <c r="K3" s="99" t="s">
        <v>41</v>
      </c>
      <c r="L3" s="99" t="s">
        <v>854</v>
      </c>
      <c r="N3" s="99" t="s">
        <v>855</v>
      </c>
      <c r="O3" s="99" t="s">
        <v>12</v>
      </c>
      <c r="P3" s="99" t="s">
        <v>11</v>
      </c>
      <c r="Q3" s="100" t="s">
        <v>37</v>
      </c>
      <c r="R3" s="100" t="s">
        <v>39</v>
      </c>
      <c r="S3" s="100" t="s">
        <v>41</v>
      </c>
      <c r="T3" s="99" t="s">
        <v>9</v>
      </c>
      <c r="U3" s="99" t="s">
        <v>857</v>
      </c>
      <c r="V3" s="99" t="s">
        <v>858</v>
      </c>
      <c r="W3" s="99" t="s">
        <v>30</v>
      </c>
      <c r="X3" s="108" t="s">
        <v>1099</v>
      </c>
      <c r="Z3" s="99" t="s">
        <v>37</v>
      </c>
      <c r="AA3" s="99" t="s">
        <v>39</v>
      </c>
      <c r="AB3" s="99" t="s">
        <v>41</v>
      </c>
    </row>
    <row r="4" spans="1:34" s="96" customFormat="1" ht="14.4" customHeight="1" x14ac:dyDescent="0.3">
      <c r="A4" s="90">
        <v>1</v>
      </c>
      <c r="B4" s="91" t="s">
        <v>14</v>
      </c>
      <c r="C4" s="52" t="e">
        <f>SUMIF(DADOS_GRAF!$L:$L,$A4,DADOS_GRAF!$W:$W)</f>
        <v>#N/A</v>
      </c>
      <c r="D4" s="52">
        <f>SUMIF(DADOS_GRAF!$L:$L,$A4,DADOS_GRAF!$X:$X)</f>
        <v>0</v>
      </c>
      <c r="E4" s="52">
        <f>SUMIF(DADOS_GRAF!$L:$L,$A4,DADOS_GRAF!$Y:$Y)</f>
        <v>34589820.30111111</v>
      </c>
      <c r="F4" s="58" t="e">
        <f>IFERROR(C4/E4,#N/A)</f>
        <v>#N/A</v>
      </c>
      <c r="G4" s="92">
        <v>2.8E-3</v>
      </c>
      <c r="H4" s="92">
        <v>3.0000000000000001E-3</v>
      </c>
      <c r="I4" s="92" t="e">
        <f>IF(Z4="",SUMIF(DADOS_GRAF!$L:$L,$A4,DADOS_GRAF!$W:$W)/$E4,Z4)</f>
        <v>#N/A</v>
      </c>
      <c r="J4" s="92">
        <f>IF(AA4="",SUMIF(DADOS_GRAF!$L:$L,$A4,DADOS_GRAF!$X:$X)/$E4,AA4)</f>
        <v>0</v>
      </c>
      <c r="K4" s="92" t="e">
        <f>I4+J4</f>
        <v>#N/A</v>
      </c>
      <c r="L4" s="52" t="e">
        <f>(C4+D4)/COUNTIFS(DADOS_GRAF!AC:AC,"x",DADOS_GRAF!L:L,A4)</f>
        <v>#N/A</v>
      </c>
      <c r="M4" s="93" t="s">
        <v>14</v>
      </c>
      <c r="N4" s="94">
        <v>20</v>
      </c>
      <c r="O4" s="39" t="e">
        <f>((C4+D4)/COUNTIFS(DADOS_GRAF!AC:AC,"x",DADOS_GRAF!L:L,A4))*N4</f>
        <v>#N/A</v>
      </c>
      <c r="P4" s="52"/>
      <c r="Q4" s="95">
        <f t="shared" ref="Q4:Q15" si="0">IFERROR(VLOOKUP(A4,$A$4:$C$15,3,FALSE)/P4,0)</f>
        <v>0</v>
      </c>
      <c r="R4" s="95" t="e">
        <f t="shared" ref="R4:R15" si="1">VLOOKUP(A4,$A$4:$D$15,4,FALSE)/P4</f>
        <v>#DIV/0!</v>
      </c>
      <c r="S4" s="79" t="e">
        <f t="shared" ref="S4:S9" si="2">R4+Q4</f>
        <v>#DIV/0!</v>
      </c>
      <c r="T4" s="65" t="e">
        <f t="shared" ref="T4:T9" si="3">O4/P4</f>
        <v>#N/A</v>
      </c>
      <c r="U4" s="52">
        <f>SUM(DADOS_GRAF!T3:T33)</f>
        <v>874567</v>
      </c>
      <c r="V4" s="39">
        <f>SUMIF(DADOS_GRAF!L3:L155,A4,DADOS_GRAF!R3:R155)+SUMIF(DADOS_GRAF!L3:L155,A4,DADOS_GRAF!S3:S155)</f>
        <v>24680.600000000002</v>
      </c>
      <c r="W4" s="39">
        <f>(V4/U4)*1000000</f>
        <v>28220.365049218643</v>
      </c>
      <c r="X4" s="39">
        <v>4600</v>
      </c>
      <c r="Y4" s="91" t="s">
        <v>14</v>
      </c>
      <c r="Z4" s="58"/>
      <c r="AA4" s="58"/>
      <c r="AB4" s="58">
        <f t="shared" ref="AB4:AB9" si="4">SUM(Z4:AA4)</f>
        <v>0</v>
      </c>
      <c r="AG4" s="27"/>
      <c r="AH4" s="27"/>
    </row>
    <row r="5" spans="1:34" s="96" customFormat="1" ht="14.4" customHeight="1" x14ac:dyDescent="0.3">
      <c r="A5" s="90">
        <f>A4+1</f>
        <v>2</v>
      </c>
      <c r="B5" s="91" t="s">
        <v>15</v>
      </c>
      <c r="C5" s="52">
        <f>SUMIF(DADOS_GRAF!$L:$L,$A5,DADOS_GRAF!$W:$W)</f>
        <v>0</v>
      </c>
      <c r="D5" s="52">
        <f>SUMIF(DADOS_GRAF!$L:$L,$A5,DADOS_GRAF!$X:$X)</f>
        <v>0</v>
      </c>
      <c r="E5" s="52">
        <f>SUMIF(DADOS_GRAF!$L:$L,$A5,DADOS_GRAF!$Y:$Y)</f>
        <v>0</v>
      </c>
      <c r="F5" s="58" t="str">
        <f t="shared" ref="F5:F10" si="5">IFERROR(C5/E5,"")</f>
        <v/>
      </c>
      <c r="G5" s="92">
        <v>2.8E-3</v>
      </c>
      <c r="H5" s="92">
        <v>3.0000000000000001E-3</v>
      </c>
      <c r="I5" s="92"/>
      <c r="J5" s="92"/>
      <c r="K5" s="92"/>
      <c r="L5" s="52"/>
      <c r="M5" s="93" t="s">
        <v>15</v>
      </c>
      <c r="N5" s="94">
        <v>20</v>
      </c>
      <c r="O5" s="39" t="e">
        <f>((C5+D5)/COUNTIFS(DADOS_GRAF!AC:AC,"x",DADOS_GRAF!L:L,A5))*N5</f>
        <v>#DIV/0!</v>
      </c>
      <c r="P5" s="52"/>
      <c r="Q5" s="95">
        <f t="shared" si="0"/>
        <v>0</v>
      </c>
      <c r="R5" s="95" t="e">
        <f t="shared" si="1"/>
        <v>#DIV/0!</v>
      </c>
      <c r="S5" s="79" t="e">
        <f t="shared" si="2"/>
        <v>#DIV/0!</v>
      </c>
      <c r="T5" s="65" t="e">
        <f t="shared" si="3"/>
        <v>#DIV/0!</v>
      </c>
      <c r="U5" s="52"/>
      <c r="V5" s="39">
        <f>SUMIF(DADOS_GRAF!L4:L155,A5,DADOS_GRAF!R4:R155)+SUMIF(DADOS_GRAF!L4:L155,A5,DADOS_GRAF!S4:S155)</f>
        <v>24462.800000000003</v>
      </c>
      <c r="W5" s="39" t="e">
        <f t="shared" ref="W5:W15" si="6">V5/U5*10^6</f>
        <v>#DIV/0!</v>
      </c>
      <c r="X5" s="39">
        <v>4600</v>
      </c>
      <c r="Y5" s="91" t="s">
        <v>15</v>
      </c>
      <c r="Z5" s="58"/>
      <c r="AA5" s="58"/>
      <c r="AB5" s="58">
        <f t="shared" si="4"/>
        <v>0</v>
      </c>
      <c r="AG5" s="27"/>
      <c r="AH5" s="27"/>
    </row>
    <row r="6" spans="1:34" s="96" customFormat="1" ht="14.4" customHeight="1" x14ac:dyDescent="0.3">
      <c r="A6" s="90">
        <f t="shared" ref="A6:A15" si="7">A5+1</f>
        <v>3</v>
      </c>
      <c r="B6" s="91" t="s">
        <v>16</v>
      </c>
      <c r="C6" s="52">
        <f>SUMIF(DADOS_GRAF!$L:$L,$A6,DADOS_GRAF!$W:$W)</f>
        <v>0</v>
      </c>
      <c r="D6" s="52">
        <f>SUMIF(DADOS_GRAF!$L:$L,$A6,DADOS_GRAF!$X:$X)</f>
        <v>0</v>
      </c>
      <c r="E6" s="52">
        <f>SUMIF(DADOS_GRAF!$L:$L,$A6,DADOS_GRAF!$Y:$Y)</f>
        <v>0</v>
      </c>
      <c r="F6" s="58" t="str">
        <f t="shared" si="5"/>
        <v/>
      </c>
      <c r="G6" s="92">
        <v>2.8E-3</v>
      </c>
      <c r="H6" s="92">
        <v>3.0000000000000001E-3</v>
      </c>
      <c r="I6" s="92"/>
      <c r="J6" s="92"/>
      <c r="K6" s="92"/>
      <c r="L6" s="52"/>
      <c r="M6" s="93" t="s">
        <v>16</v>
      </c>
      <c r="N6" s="94">
        <v>21</v>
      </c>
      <c r="O6" s="39" t="e">
        <f>((C6+D6)/COUNTIFS(DADOS_GRAF!AC:AC,"x",DADOS_GRAF!L:L,A6))*N6</f>
        <v>#DIV/0!</v>
      </c>
      <c r="P6" s="52"/>
      <c r="Q6" s="95">
        <f t="shared" si="0"/>
        <v>0</v>
      </c>
      <c r="R6" s="95" t="e">
        <f t="shared" si="1"/>
        <v>#DIV/0!</v>
      </c>
      <c r="S6" s="79" t="e">
        <f t="shared" si="2"/>
        <v>#DIV/0!</v>
      </c>
      <c r="T6" s="65" t="e">
        <f t="shared" si="3"/>
        <v>#DIV/0!</v>
      </c>
      <c r="U6" s="52"/>
      <c r="V6" s="39">
        <f>SUMIF(DADOS_GRAF!L5:L155,A6,DADOS_GRAF!R5:R155)+SUMIF(DADOS_GRAF!L5:L155,A6,DADOS_GRAF!S5:S155)</f>
        <v>2789</v>
      </c>
      <c r="W6" s="39" t="e">
        <f t="shared" si="6"/>
        <v>#DIV/0!</v>
      </c>
      <c r="X6" s="39">
        <v>4600</v>
      </c>
      <c r="Y6" s="91" t="s">
        <v>16</v>
      </c>
      <c r="Z6" s="58"/>
      <c r="AA6" s="58"/>
      <c r="AB6" s="58">
        <f t="shared" si="4"/>
        <v>0</v>
      </c>
      <c r="AG6" s="27"/>
      <c r="AH6" s="27"/>
    </row>
    <row r="7" spans="1:34" s="96" customFormat="1" ht="14.4" customHeight="1" x14ac:dyDescent="0.3">
      <c r="A7" s="90">
        <f t="shared" si="7"/>
        <v>4</v>
      </c>
      <c r="B7" s="91" t="s">
        <v>17</v>
      </c>
      <c r="C7" s="52">
        <f>SUMIF(DADOS_GRAF!$L:$L,$A7,DADOS_GRAF!$W:$W)</f>
        <v>0</v>
      </c>
      <c r="D7" s="52">
        <f>SUMIF(DADOS_GRAF!$L:$L,$A7,DADOS_GRAF!$X:$X)</f>
        <v>0</v>
      </c>
      <c r="E7" s="52">
        <f>SUMIF(DADOS_GRAF!$L:$L,$A7,DADOS_GRAF!$Y:$Y)</f>
        <v>0</v>
      </c>
      <c r="F7" s="58" t="str">
        <f t="shared" si="5"/>
        <v/>
      </c>
      <c r="G7" s="92">
        <v>2.8E-3</v>
      </c>
      <c r="H7" s="92">
        <v>3.0000000000000001E-3</v>
      </c>
      <c r="I7" s="92"/>
      <c r="J7" s="92"/>
      <c r="K7" s="92"/>
      <c r="L7" s="52"/>
      <c r="M7" s="93" t="s">
        <v>17</v>
      </c>
      <c r="N7" s="94">
        <v>20</v>
      </c>
      <c r="O7" s="39" t="e">
        <f>((C7+D7)/COUNTIFS(DADOS_GRAF!AC:AC,"x",DADOS_GRAF!L:L,A7))*N7</f>
        <v>#DIV/0!</v>
      </c>
      <c r="P7" s="52"/>
      <c r="Q7" s="95">
        <f t="shared" si="0"/>
        <v>0</v>
      </c>
      <c r="R7" s="95" t="e">
        <f t="shared" si="1"/>
        <v>#DIV/0!</v>
      </c>
      <c r="S7" s="79" t="e">
        <f t="shared" si="2"/>
        <v>#DIV/0!</v>
      </c>
      <c r="T7" s="65" t="e">
        <f t="shared" si="3"/>
        <v>#DIV/0!</v>
      </c>
      <c r="U7" s="52"/>
      <c r="V7" s="39">
        <f>SUM(DADOS_GRAF!S93:S122)</f>
        <v>0</v>
      </c>
      <c r="W7" s="39" t="e">
        <f t="shared" si="6"/>
        <v>#DIV/0!</v>
      </c>
      <c r="X7" s="39">
        <v>4600</v>
      </c>
      <c r="Y7" s="91" t="s">
        <v>17</v>
      </c>
      <c r="Z7" s="58"/>
      <c r="AA7" s="58"/>
      <c r="AB7" s="58">
        <f t="shared" si="4"/>
        <v>0</v>
      </c>
      <c r="AG7" s="27"/>
      <c r="AH7" s="27"/>
    </row>
    <row r="8" spans="1:34" s="96" customFormat="1" ht="14.4" customHeight="1" x14ac:dyDescent="0.3">
      <c r="A8" s="90">
        <f t="shared" si="7"/>
        <v>5</v>
      </c>
      <c r="B8" s="91" t="s">
        <v>18</v>
      </c>
      <c r="C8" s="52">
        <f>SUMIF(DADOS_GRAF!$L:$L,$A8,DADOS_GRAF!$W:$W)</f>
        <v>0</v>
      </c>
      <c r="D8" s="52">
        <f>SUMIF(DADOS_GRAF!$L:$L,$A8,DADOS_GRAF!$X:$X)</f>
        <v>0</v>
      </c>
      <c r="E8" s="52">
        <f>SUMIF(DADOS_GRAF!$L:$L,$A8,DADOS_GRAF!$Y:$Y)</f>
        <v>0</v>
      </c>
      <c r="F8" s="58" t="str">
        <f t="shared" si="5"/>
        <v/>
      </c>
      <c r="G8" s="92">
        <v>2.8E-3</v>
      </c>
      <c r="H8" s="92">
        <v>3.0000000000000001E-3</v>
      </c>
      <c r="I8" s="92"/>
      <c r="J8" s="92"/>
      <c r="K8" s="92"/>
      <c r="L8" s="52"/>
      <c r="M8" s="93" t="s">
        <v>18</v>
      </c>
      <c r="N8" s="94">
        <v>21</v>
      </c>
      <c r="O8" s="39" t="e">
        <f>((C8+D8)/COUNTIFS(DADOS_GRAF!AC:AC,"x",DADOS_GRAF!L:L,A8))*N8</f>
        <v>#DIV/0!</v>
      </c>
      <c r="P8" s="52"/>
      <c r="Q8" s="95">
        <f t="shared" si="0"/>
        <v>0</v>
      </c>
      <c r="R8" s="95" t="e">
        <f t="shared" si="1"/>
        <v>#DIV/0!</v>
      </c>
      <c r="S8" s="79" t="e">
        <f t="shared" si="2"/>
        <v>#DIV/0!</v>
      </c>
      <c r="T8" s="65" t="e">
        <f t="shared" si="3"/>
        <v>#DIV/0!</v>
      </c>
      <c r="U8" s="52"/>
      <c r="V8" s="39">
        <f>SUMIF(DADOS_GRAF!L7:L155,A8,DADOS_GRAF!R7:R155)+SUMIF(DADOS_GRAF!L7:L155,A8,DADOS_GRAF!S7:S155)</f>
        <v>0</v>
      </c>
      <c r="W8" s="39" t="e">
        <f t="shared" si="6"/>
        <v>#DIV/0!</v>
      </c>
      <c r="X8" s="39">
        <v>4600</v>
      </c>
      <c r="Y8" s="91" t="s">
        <v>18</v>
      </c>
      <c r="Z8" s="58"/>
      <c r="AA8" s="58"/>
      <c r="AB8" s="58">
        <f t="shared" si="4"/>
        <v>0</v>
      </c>
      <c r="AG8" s="27"/>
      <c r="AH8" s="27"/>
    </row>
    <row r="9" spans="1:34" s="96" customFormat="1" ht="14.4" customHeight="1" x14ac:dyDescent="0.3">
      <c r="A9" s="90">
        <f t="shared" si="7"/>
        <v>6</v>
      </c>
      <c r="B9" s="91" t="s">
        <v>19</v>
      </c>
      <c r="C9" s="52">
        <f>SUMIF(DADOS_GRAF!$L:$L,$A9,DADOS_GRAF!$W:$W)</f>
        <v>0</v>
      </c>
      <c r="D9" s="52">
        <f>SUMIF(DADOS_GRAF!$L:$L,$A9,DADOS_GRAF!$X:$X)</f>
        <v>0</v>
      </c>
      <c r="E9" s="52">
        <f>SUMIF(DADOS_GRAF!$L:$L,$A9,DADOS_GRAF!$Y:$Y)</f>
        <v>0</v>
      </c>
      <c r="F9" s="58" t="str">
        <f t="shared" si="5"/>
        <v/>
      </c>
      <c r="G9" s="92">
        <v>2.8E-3</v>
      </c>
      <c r="H9" s="92">
        <v>3.0000000000000001E-3</v>
      </c>
      <c r="I9" s="92"/>
      <c r="J9" s="92"/>
      <c r="K9" s="92"/>
      <c r="L9" s="52"/>
      <c r="M9" s="93" t="s">
        <v>19</v>
      </c>
      <c r="N9" s="94">
        <v>20</v>
      </c>
      <c r="O9" s="39" t="e">
        <f>((C9+D9)/COUNTIFS(DADOS_GRAF!AC:AC,"x",DADOS_GRAF!L:L,A9))*N9</f>
        <v>#DIV/0!</v>
      </c>
      <c r="P9" s="52"/>
      <c r="Q9" s="95">
        <f t="shared" si="0"/>
        <v>0</v>
      </c>
      <c r="R9" s="95" t="e">
        <f t="shared" si="1"/>
        <v>#DIV/0!</v>
      </c>
      <c r="S9" s="79" t="e">
        <f t="shared" si="2"/>
        <v>#DIV/0!</v>
      </c>
      <c r="T9" s="65" t="e">
        <f t="shared" si="3"/>
        <v>#DIV/0!</v>
      </c>
      <c r="U9" s="52"/>
      <c r="V9" s="39">
        <f>SUMIF(DADOS_GRAF!L8:L155,A9,DADOS_GRAF!R8:R155)+SUMIF(DADOS_GRAF!L8:L155,A9,DADOS_GRAF!S8:S155)</f>
        <v>0</v>
      </c>
      <c r="W9" s="39" t="e">
        <f t="shared" si="6"/>
        <v>#DIV/0!</v>
      </c>
      <c r="X9" s="39">
        <v>4600</v>
      </c>
      <c r="Y9" s="91" t="s">
        <v>19</v>
      </c>
      <c r="Z9" s="58"/>
      <c r="AA9" s="58"/>
      <c r="AB9" s="58">
        <f t="shared" si="4"/>
        <v>0</v>
      </c>
      <c r="AG9" s="27"/>
      <c r="AH9" s="27"/>
    </row>
    <row r="10" spans="1:34" s="96" customFormat="1" ht="14.4" customHeight="1" x14ac:dyDescent="0.3">
      <c r="A10" s="90">
        <f t="shared" si="7"/>
        <v>7</v>
      </c>
      <c r="B10" s="91" t="s">
        <v>20</v>
      </c>
      <c r="C10" s="52">
        <f>SUMIF(DADOS_GRAF!$L:$L,$A10,DADOS_GRAF!$W:$W)</f>
        <v>0</v>
      </c>
      <c r="D10" s="52">
        <f>SUMIF(DADOS_GRAF!$L:$L,$A10,DADOS_GRAF!$X:$X)</f>
        <v>0</v>
      </c>
      <c r="E10" s="52">
        <f>SUMIF(DADOS_GRAF!$L:$L,$A10,DADOS_GRAF!$Y:$Y)</f>
        <v>0</v>
      </c>
      <c r="F10" s="58" t="str">
        <f t="shared" si="5"/>
        <v/>
      </c>
      <c r="G10" s="92">
        <v>2.8E-3</v>
      </c>
      <c r="H10" s="92">
        <v>3.0000000000000001E-3</v>
      </c>
      <c r="I10" s="92"/>
      <c r="J10" s="92"/>
      <c r="K10" s="92"/>
      <c r="L10" s="52"/>
      <c r="M10" s="93" t="s">
        <v>20</v>
      </c>
      <c r="N10" s="94">
        <v>22</v>
      </c>
      <c r="O10" s="39" t="e">
        <f>((C10+D10)/COUNTIFS(DADOS_GRAF!AC:AC,"x",DADOS_GRAF!L:L,A10))*N10</f>
        <v>#DIV/0!</v>
      </c>
      <c r="P10" s="52"/>
      <c r="Q10" s="95">
        <f t="shared" si="0"/>
        <v>0</v>
      </c>
      <c r="R10" s="95" t="e">
        <f t="shared" si="1"/>
        <v>#DIV/0!</v>
      </c>
      <c r="S10" s="79" t="e">
        <f t="shared" ref="S10:S15" si="8">R10+Q10</f>
        <v>#DIV/0!</v>
      </c>
      <c r="T10" s="65" t="e">
        <f t="shared" ref="T10:T15" si="9">O10/P10</f>
        <v>#DIV/0!</v>
      </c>
      <c r="U10" s="52"/>
      <c r="V10" s="39">
        <f>SUMIF(DADOS_GRAF!L9:L155,A10,DADOS_GRAF!R9:R155)+SUMIF(DADOS_GRAF!L9:L155,A10,DADOS_GRAF!S9:S155)</f>
        <v>0</v>
      </c>
      <c r="W10" s="39" t="e">
        <f t="shared" si="6"/>
        <v>#DIV/0!</v>
      </c>
      <c r="X10" s="39">
        <v>4600</v>
      </c>
      <c r="Y10" s="91" t="s">
        <v>20</v>
      </c>
      <c r="Z10" s="58"/>
      <c r="AA10" s="58"/>
      <c r="AB10" s="58">
        <f t="shared" ref="AB10:AB15" si="10">SUM(Z10:AA10)</f>
        <v>0</v>
      </c>
      <c r="AG10" s="27"/>
      <c r="AH10" s="27"/>
    </row>
    <row r="11" spans="1:34" s="96" customFormat="1" ht="14.4" customHeight="1" x14ac:dyDescent="0.3">
      <c r="A11" s="90">
        <f t="shared" si="7"/>
        <v>8</v>
      </c>
      <c r="B11" s="91" t="s">
        <v>21</v>
      </c>
      <c r="C11" s="52">
        <f>SUMIF(DADOS_GRAF!$L:$L,$A11,DADOS_GRAF!$W:$W)</f>
        <v>0</v>
      </c>
      <c r="D11" s="52">
        <f>SUMIF(DADOS_GRAF!$L:$L,$A11,DADOS_GRAF!$X:$X)</f>
        <v>0</v>
      </c>
      <c r="E11" s="52">
        <f>SUMIF(DADOS_GRAF!$L:$L,$A11,DADOS_GRAF!$Y:$Y)</f>
        <v>0</v>
      </c>
      <c r="F11" s="58"/>
      <c r="G11" s="92">
        <v>2.8E-3</v>
      </c>
      <c r="H11" s="92">
        <v>3.0000000000000001E-3</v>
      </c>
      <c r="I11" s="92"/>
      <c r="J11" s="92"/>
      <c r="K11" s="92"/>
      <c r="L11" s="52"/>
      <c r="M11" s="93" t="s">
        <v>21</v>
      </c>
      <c r="N11" s="94">
        <v>21</v>
      </c>
      <c r="O11" s="39" t="e">
        <f>((C11+D11)/COUNTIFS(DADOS_GRAF!AC:AC,"x",DADOS_GRAF!L:L,A11))*N11</f>
        <v>#DIV/0!</v>
      </c>
      <c r="P11" s="89"/>
      <c r="Q11" s="95">
        <f t="shared" si="0"/>
        <v>0</v>
      </c>
      <c r="R11" s="95" t="e">
        <f t="shared" si="1"/>
        <v>#DIV/0!</v>
      </c>
      <c r="S11" s="79" t="e">
        <f t="shared" si="8"/>
        <v>#DIV/0!</v>
      </c>
      <c r="T11" s="65" t="e">
        <f t="shared" si="9"/>
        <v>#DIV/0!</v>
      </c>
      <c r="U11" s="52"/>
      <c r="V11" s="39">
        <f>SUMIF(DADOS_GRAF!L10:L156,A11,DADOS_GRAF!R10:R156)+SUMIF(DADOS_GRAF!L10:L156,A11,DADOS_GRAF!S10:S156)</f>
        <v>0</v>
      </c>
      <c r="W11" s="39" t="e">
        <f t="shared" si="6"/>
        <v>#DIV/0!</v>
      </c>
      <c r="X11" s="39">
        <v>4600</v>
      </c>
      <c r="Y11" s="91" t="s">
        <v>21</v>
      </c>
      <c r="Z11" s="58"/>
      <c r="AA11" s="58"/>
      <c r="AB11" s="58">
        <f t="shared" si="10"/>
        <v>0</v>
      </c>
      <c r="AG11" s="27"/>
      <c r="AH11" s="27"/>
    </row>
    <row r="12" spans="1:34" s="96" customFormat="1" ht="14.4" customHeight="1" x14ac:dyDescent="0.3">
      <c r="A12" s="90">
        <f t="shared" si="7"/>
        <v>9</v>
      </c>
      <c r="B12" s="91" t="s">
        <v>22</v>
      </c>
      <c r="C12" s="52">
        <f>SUMIF(DADOS_GRAF!$L:$L,$A12,DADOS_GRAF!$W:$W)</f>
        <v>0</v>
      </c>
      <c r="D12" s="52">
        <f>SUMIF(DADOS_GRAF!$L:$L,$A12,DADOS_GRAF!$X:$X)</f>
        <v>0</v>
      </c>
      <c r="E12" s="52">
        <f>SUMIF(DADOS_GRAF!$L:$L,$A12,DADOS_GRAF!$Y:$Y)</f>
        <v>0</v>
      </c>
      <c r="F12" s="58" t="str">
        <f>IFERROR(C12/E12,"")</f>
        <v/>
      </c>
      <c r="G12" s="92">
        <v>2.8E-3</v>
      </c>
      <c r="H12" s="92">
        <v>3.0000000000000001E-3</v>
      </c>
      <c r="I12" s="92"/>
      <c r="J12" s="92"/>
      <c r="K12" s="92"/>
      <c r="L12" s="52"/>
      <c r="M12" s="93" t="s">
        <v>22</v>
      </c>
      <c r="N12" s="94">
        <v>21</v>
      </c>
      <c r="O12" s="39" t="e">
        <f>((C12+D12)/COUNTIFS(DADOS_GRAF!AC:AC,"x",DADOS_GRAF!L:L,A12))*N12</f>
        <v>#DIV/0!</v>
      </c>
      <c r="P12" s="89"/>
      <c r="Q12" s="95">
        <f t="shared" si="0"/>
        <v>0</v>
      </c>
      <c r="R12" s="95" t="e">
        <f t="shared" si="1"/>
        <v>#DIV/0!</v>
      </c>
      <c r="S12" s="79" t="e">
        <f t="shared" si="8"/>
        <v>#DIV/0!</v>
      </c>
      <c r="T12" s="65" t="e">
        <f t="shared" si="9"/>
        <v>#DIV/0!</v>
      </c>
      <c r="U12" s="52"/>
      <c r="V12" s="39">
        <f>SUMIF(DADOS_GRAF!L11:L155,A12,DADOS_GRAF!R11:R155)+SUMIF(DADOS_GRAF!L11:L155,A12,DADOS_GRAF!S11:S155)</f>
        <v>0</v>
      </c>
      <c r="W12" s="39" t="e">
        <f t="shared" si="6"/>
        <v>#DIV/0!</v>
      </c>
      <c r="X12" s="39">
        <v>4600</v>
      </c>
      <c r="Y12" s="91" t="s">
        <v>22</v>
      </c>
      <c r="Z12" s="58"/>
      <c r="AA12" s="58"/>
      <c r="AB12" s="58">
        <f t="shared" si="10"/>
        <v>0</v>
      </c>
      <c r="AG12" s="27"/>
      <c r="AH12" s="27"/>
    </row>
    <row r="13" spans="1:34" s="96" customFormat="1" ht="14.4" customHeight="1" x14ac:dyDescent="0.25">
      <c r="A13" s="90">
        <f t="shared" si="7"/>
        <v>10</v>
      </c>
      <c r="B13" s="91" t="s">
        <v>23</v>
      </c>
      <c r="C13" s="52">
        <f>SUMIF(DADOS_GRAF!$L:$L,$A13,DADOS_GRAF!$W:$W)</f>
        <v>0</v>
      </c>
      <c r="D13" s="52">
        <f>SUMIF(DADOS_GRAF!$L:$L,$A13,DADOS_GRAF!$X:$X)</f>
        <v>0</v>
      </c>
      <c r="E13" s="52">
        <f>SUMIF(DADOS_GRAF!$L:$L,$A13,DADOS_GRAF!$Y:$Y)</f>
        <v>0</v>
      </c>
      <c r="F13" s="58" t="str">
        <f>IFERROR(C13/E13,"")</f>
        <v/>
      </c>
      <c r="G13" s="92">
        <v>2.8E-3</v>
      </c>
      <c r="H13" s="92">
        <v>3.0000000000000001E-3</v>
      </c>
      <c r="I13" s="92"/>
      <c r="J13" s="92"/>
      <c r="K13" s="92"/>
      <c r="L13" s="52"/>
      <c r="M13" s="93" t="s">
        <v>23</v>
      </c>
      <c r="N13" s="94">
        <v>23</v>
      </c>
      <c r="O13" s="39" t="e">
        <f>((C13+D13)/COUNTIFS(DADOS_GRAF!AC:AC,"x",DADOS_GRAF!L:L,A13))*N13</f>
        <v>#DIV/0!</v>
      </c>
      <c r="P13" s="89"/>
      <c r="Q13" s="95">
        <f t="shared" si="0"/>
        <v>0</v>
      </c>
      <c r="R13" s="95" t="e">
        <f t="shared" si="1"/>
        <v>#DIV/0!</v>
      </c>
      <c r="S13" s="79" t="e">
        <f t="shared" si="8"/>
        <v>#DIV/0!</v>
      </c>
      <c r="T13" s="65" t="e">
        <f t="shared" si="9"/>
        <v>#DIV/0!</v>
      </c>
      <c r="U13" s="52"/>
      <c r="V13" s="39">
        <f>SUMIF(DADOS_GRAF!L12:L155,A13,DADOS_GRAF!R12:R155)+SUMIF(DADOS_GRAF!L12:L155,A13,DADOS_GRAF!S12:S155)</f>
        <v>0</v>
      </c>
      <c r="W13" s="39" t="e">
        <f t="shared" si="6"/>
        <v>#DIV/0!</v>
      </c>
      <c r="X13" s="39">
        <v>4600</v>
      </c>
      <c r="Y13" s="91" t="s">
        <v>23</v>
      </c>
      <c r="Z13" s="58"/>
      <c r="AA13" s="58"/>
      <c r="AB13" s="58">
        <f t="shared" si="10"/>
        <v>0</v>
      </c>
    </row>
    <row r="14" spans="1:34" s="96" customFormat="1" ht="14.4" customHeight="1" x14ac:dyDescent="0.25">
      <c r="A14" s="90">
        <f t="shared" si="7"/>
        <v>11</v>
      </c>
      <c r="B14" s="91" t="s">
        <v>24</v>
      </c>
      <c r="C14" s="52">
        <f>SUMIF(DADOS_GRAF!$L:$L,$A14,DADOS_GRAF!$W:$W)</f>
        <v>0</v>
      </c>
      <c r="D14" s="52">
        <f>SUMIF(DADOS_GRAF!$L:$L,$A14,DADOS_GRAF!$X:$X)</f>
        <v>0</v>
      </c>
      <c r="E14" s="52">
        <f>SUMIF(DADOS_GRAF!$L:$L,$A14,DADOS_GRAF!$Y:$Y)</f>
        <v>0</v>
      </c>
      <c r="F14" s="58" t="str">
        <f>IFERROR(C14/E14,"")</f>
        <v/>
      </c>
      <c r="G14" s="92">
        <v>2.8E-3</v>
      </c>
      <c r="H14" s="92">
        <v>3.0000000000000001E-3</v>
      </c>
      <c r="I14" s="92"/>
      <c r="J14" s="92"/>
      <c r="K14" s="92"/>
      <c r="L14" s="52"/>
      <c r="M14" s="93" t="s">
        <v>24</v>
      </c>
      <c r="N14" s="94">
        <v>19</v>
      </c>
      <c r="O14" s="39" t="e">
        <f>((C14+D14)/COUNTIFS(DADOS_GRAF!AC:AC,"x",DADOS_GRAF!L:L,A14))*N14</f>
        <v>#DIV/0!</v>
      </c>
      <c r="P14" s="89"/>
      <c r="Q14" s="95">
        <f t="shared" si="0"/>
        <v>0</v>
      </c>
      <c r="R14" s="95" t="e">
        <f t="shared" si="1"/>
        <v>#DIV/0!</v>
      </c>
      <c r="S14" s="79" t="e">
        <f t="shared" si="8"/>
        <v>#DIV/0!</v>
      </c>
      <c r="T14" s="65" t="e">
        <f t="shared" si="9"/>
        <v>#DIV/0!</v>
      </c>
      <c r="U14" s="52"/>
      <c r="V14" s="39">
        <f>SUMIF(DADOS_GRAF!L13:L155,A14,DADOS_GRAF!R13:R155)+SUMIF(DADOS_GRAF!L13:L155,A14,DADOS_GRAF!S13:S155)</f>
        <v>0</v>
      </c>
      <c r="W14" s="39" t="e">
        <f t="shared" si="6"/>
        <v>#DIV/0!</v>
      </c>
      <c r="X14" s="39">
        <v>4600</v>
      </c>
      <c r="Y14" s="91" t="s">
        <v>24</v>
      </c>
      <c r="Z14" s="58"/>
      <c r="AA14" s="58"/>
      <c r="AB14" s="58">
        <f t="shared" si="10"/>
        <v>0</v>
      </c>
    </row>
    <row r="15" spans="1:34" s="96" customFormat="1" ht="14.4" customHeight="1" x14ac:dyDescent="0.25">
      <c r="A15" s="90">
        <f t="shared" si="7"/>
        <v>12</v>
      </c>
      <c r="B15" s="91" t="s">
        <v>25</v>
      </c>
      <c r="C15" s="52">
        <f>SUMIF(DADOS_GRAF!$L:$L,$A15,DADOS_GRAF!$W:$W)</f>
        <v>0</v>
      </c>
      <c r="D15" s="52">
        <f>SUMIF(DADOS_GRAF!$L:$L,$A15,DADOS_GRAF!$X:$X)</f>
        <v>0</v>
      </c>
      <c r="E15" s="52">
        <f>SUMIF(DADOS_GRAF!$L:$L,$A15,DADOS_GRAF!$Y:$Y)</f>
        <v>0</v>
      </c>
      <c r="F15" s="58" t="str">
        <f>IFERROR(C15/E15,"")</f>
        <v/>
      </c>
      <c r="G15" s="92">
        <v>2.8E-3</v>
      </c>
      <c r="H15" s="92">
        <v>3.0000000000000001E-3</v>
      </c>
      <c r="I15" s="92"/>
      <c r="J15" s="92"/>
      <c r="K15" s="92"/>
      <c r="L15" s="52"/>
      <c r="M15" s="93" t="s">
        <v>25</v>
      </c>
      <c r="N15" s="94">
        <v>20</v>
      </c>
      <c r="O15" s="39" t="e">
        <f>((C15+D15)/COUNTIFS(DADOS_GRAF!AC:AC,"x",DADOS_GRAF!L:L,A15))*N15</f>
        <v>#DIV/0!</v>
      </c>
      <c r="P15" s="89"/>
      <c r="Q15" s="95">
        <f t="shared" si="0"/>
        <v>0</v>
      </c>
      <c r="R15" s="95" t="e">
        <f t="shared" si="1"/>
        <v>#DIV/0!</v>
      </c>
      <c r="S15" s="79" t="e">
        <f t="shared" si="8"/>
        <v>#DIV/0!</v>
      </c>
      <c r="T15" s="65" t="e">
        <f t="shared" si="9"/>
        <v>#DIV/0!</v>
      </c>
      <c r="U15" s="52"/>
      <c r="V15" s="39">
        <f>SUMIF(DADOS_GRAF!L14:L155,A15,DADOS_GRAF!R14:R155)+SUMIF(DADOS_GRAF!L14:L155,A15,DADOS_GRAF!S14:S155)</f>
        <v>0</v>
      </c>
      <c r="W15" s="39" t="e">
        <f t="shared" si="6"/>
        <v>#DIV/0!</v>
      </c>
      <c r="X15" s="39">
        <v>4600</v>
      </c>
      <c r="Y15" s="91" t="s">
        <v>25</v>
      </c>
      <c r="Z15" s="58"/>
      <c r="AA15" s="58"/>
      <c r="AB15" s="58">
        <f t="shared" si="10"/>
        <v>0</v>
      </c>
    </row>
    <row r="16" spans="1:34" s="96" customFormat="1" ht="14.4" customHeight="1" x14ac:dyDescent="0.25">
      <c r="B16" s="91"/>
      <c r="C16" s="90"/>
      <c r="I16" s="90"/>
      <c r="M16" s="93"/>
      <c r="N16" s="90">
        <f>SUM(N4:N15)</f>
        <v>248</v>
      </c>
      <c r="U16" s="39">
        <f>SUM(U4:U15)</f>
        <v>874567</v>
      </c>
      <c r="V16" s="39">
        <f>SUM(V4:V15)</f>
        <v>51932.400000000009</v>
      </c>
      <c r="W16" s="39">
        <f>V16/(U16+V16)*10^6</f>
        <v>56052.275910810095</v>
      </c>
      <c r="X16" s="39">
        <v>4600</v>
      </c>
      <c r="Y16" s="85"/>
      <c r="Z16" s="97"/>
      <c r="AA16" s="97"/>
      <c r="AB16" s="97"/>
    </row>
    <row r="17" spans="1:33" ht="8.4" customHeight="1" x14ac:dyDescent="0.3">
      <c r="A17" s="76"/>
      <c r="B17" s="83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81"/>
      <c r="N17" s="77"/>
      <c r="O17" s="78"/>
      <c r="P17" s="78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</row>
    <row r="18" spans="1:33" ht="8.4" customHeight="1" x14ac:dyDescent="0.3"/>
    <row r="19" spans="1:33" ht="14.4" customHeight="1" x14ac:dyDescent="0.3">
      <c r="C19" s="238" t="s">
        <v>8</v>
      </c>
      <c r="D19" s="238"/>
      <c r="E19" s="238"/>
      <c r="F19" s="238"/>
      <c r="J19" s="238" t="s">
        <v>10</v>
      </c>
      <c r="K19" s="238"/>
      <c r="L19" s="238"/>
      <c r="M19" s="238"/>
      <c r="N19" s="27"/>
      <c r="P19" s="238" t="s">
        <v>1141</v>
      </c>
      <c r="Q19" s="238"/>
      <c r="R19" s="238"/>
      <c r="S19" s="238"/>
      <c r="V19" s="238" t="s">
        <v>10</v>
      </c>
      <c r="W19" s="238"/>
      <c r="X19" s="238"/>
      <c r="Y19" s="238"/>
    </row>
    <row r="20" spans="1:33" x14ac:dyDescent="0.3">
      <c r="C20" s="68" t="s">
        <v>9</v>
      </c>
      <c r="D20" s="68">
        <v>2023</v>
      </c>
      <c r="E20" s="68">
        <v>2024</v>
      </c>
      <c r="F20" s="68">
        <v>2025</v>
      </c>
      <c r="I20" s="101">
        <f ca="1">TODAY()</f>
        <v>46088</v>
      </c>
      <c r="J20" s="88">
        <f ca="1">K20-1</f>
        <v>7</v>
      </c>
      <c r="K20" s="88">
        <f ca="1">L20-1</f>
        <v>8</v>
      </c>
      <c r="L20" s="88">
        <f ca="1">M20-1</f>
        <v>9</v>
      </c>
      <c r="M20" s="88">
        <f ca="1">WEEKNUM(I20)</f>
        <v>10</v>
      </c>
      <c r="P20" s="115" t="s">
        <v>1142</v>
      </c>
      <c r="Q20" s="115">
        <v>2023</v>
      </c>
      <c r="R20" s="115">
        <v>2024</v>
      </c>
      <c r="S20" s="115">
        <v>2025</v>
      </c>
      <c r="U20" s="101">
        <f ca="1">TODAY()</f>
        <v>46088</v>
      </c>
      <c r="V20" s="88">
        <f ca="1">W20-1</f>
        <v>7</v>
      </c>
      <c r="W20" s="88">
        <f ca="1">X20-1</f>
        <v>8</v>
      </c>
      <c r="X20" s="88">
        <f ca="1">Y20-1</f>
        <v>9</v>
      </c>
      <c r="Y20" s="88">
        <f ca="1">WEEKNUM(U20)</f>
        <v>10</v>
      </c>
    </row>
    <row r="21" spans="1:33" x14ac:dyDescent="0.3">
      <c r="C21" s="46" t="s">
        <v>37</v>
      </c>
      <c r="D21" s="45">
        <v>1067811.0097089601</v>
      </c>
      <c r="E21" s="45">
        <v>686772.24319922004</v>
      </c>
      <c r="F21" s="45">
        <f>SUMIF(DADOS_GRAF!M:M,F20,DADOS_GRAF!W:W)</f>
        <v>0</v>
      </c>
      <c r="I21" s="23" t="s">
        <v>37</v>
      </c>
      <c r="J21" s="52">
        <f ca="1">SUMIF(DADOS_GRAF!$N:$N,J$20,DADOS_GRAF!$W:$W)</f>
        <v>0</v>
      </c>
      <c r="K21" s="52">
        <f ca="1">SUMIF(DADOS_GRAF!$N:$N,K$20,DADOS_GRAF!$W:$W)</f>
        <v>0</v>
      </c>
      <c r="L21" s="52">
        <f ca="1">SUMIF(DADOS_GRAF!$N:$N,L$20,DADOS_GRAF!$W:$W)</f>
        <v>0</v>
      </c>
      <c r="M21" s="52">
        <f ca="1">SUMIF(DADOS_GRAF!$N:$N,M$20,DADOS_GRAF!$W:$W)</f>
        <v>0</v>
      </c>
      <c r="P21" s="46" t="s">
        <v>857</v>
      </c>
      <c r="Q21" s="44"/>
      <c r="R21" s="45">
        <v>19895189</v>
      </c>
      <c r="S21" s="45">
        <f>U16</f>
        <v>874567</v>
      </c>
      <c r="U21" s="23" t="s">
        <v>1143</v>
      </c>
      <c r="V21" s="52">
        <f ca="1">SUMIF(DADOS_GRAF!$N:$N,V$20,DADOS_GRAF!$T:$T)</f>
        <v>0</v>
      </c>
      <c r="W21" s="52">
        <f ca="1">SUMIF(DADOS_GRAF!$N:$N,W$20,DADOS_GRAF!$T:$T)</f>
        <v>0</v>
      </c>
      <c r="X21" s="52">
        <f ca="1">SUMIF(DADOS_GRAF!$N:$N,X$20,DADOS_GRAF!$T:$T)</f>
        <v>0</v>
      </c>
      <c r="Y21" s="52">
        <f ca="1">SUMIF(DADOS_GRAF!$N:$N,Y$20,DADOS_GRAF!$T:$T)</f>
        <v>0</v>
      </c>
    </row>
    <row r="22" spans="1:33" x14ac:dyDescent="0.3">
      <c r="C22" s="46" t="s">
        <v>39</v>
      </c>
      <c r="D22" s="45">
        <v>89555.854470254242</v>
      </c>
      <c r="E22" s="45">
        <v>103639.29703387065</v>
      </c>
      <c r="F22" s="45">
        <f>SUMIF(DADOS_GRAF!M:M,F20,DADOS_GRAF!X:X)</f>
        <v>0</v>
      </c>
      <c r="I22" s="23" t="s">
        <v>39</v>
      </c>
      <c r="J22" s="52">
        <f ca="1">SUMIF(DADOS_GRAF!$N:$N,J$20,DADOS_GRAF!$X:$X)</f>
        <v>0</v>
      </c>
      <c r="K22" s="52">
        <f ca="1">SUMIF(DADOS_GRAF!$N:$N,K$20,DADOS_GRAF!$X:$X)</f>
        <v>0</v>
      </c>
      <c r="L22" s="52">
        <f ca="1">SUMIF(DADOS_GRAF!$N:$N,L$20,DADOS_GRAF!$X:$X)</f>
        <v>0</v>
      </c>
      <c r="M22" s="52">
        <f ca="1">SUMIF(DADOS_GRAF!$N:$N,M$20,DADOS_GRAF!$X:$X)</f>
        <v>0</v>
      </c>
      <c r="P22" s="46" t="s">
        <v>1144</v>
      </c>
      <c r="Q22" s="44"/>
      <c r="R22" s="45">
        <v>104611.99189725</v>
      </c>
      <c r="S22" s="45">
        <f>V16</f>
        <v>51932.400000000009</v>
      </c>
      <c r="U22" s="23" t="s">
        <v>1131</v>
      </c>
      <c r="V22" s="52">
        <f ca="1">SUMIF(DADOS_GRAF!$N:$N,V$20,DADOS_GRAF!$S:$S)</f>
        <v>4324</v>
      </c>
      <c r="W22" s="52">
        <f ca="1">SUMIF(DADOS_GRAF!$N:$N,W$20,DADOS_GRAF!$S:$S)</f>
        <v>4176.5</v>
      </c>
      <c r="X22" s="52">
        <f ca="1">SUMIF(DADOS_GRAF!$N:$N,X$20,DADOS_GRAF!$S:$S)</f>
        <v>3486.4</v>
      </c>
      <c r="Y22" s="52">
        <f ca="1">SUMIF(DADOS_GRAF!$N:$N,Y$20,DADOS_GRAF!$S:$S)</f>
        <v>2434.5</v>
      </c>
    </row>
    <row r="23" spans="1:33" x14ac:dyDescent="0.3">
      <c r="C23" s="98" t="s">
        <v>11</v>
      </c>
      <c r="D23" s="45">
        <v>243570790.38893634</v>
      </c>
      <c r="E23" s="45">
        <v>235822629.03375</v>
      </c>
      <c r="F23" s="45">
        <f>SUMIF(DADOS_GRAF!M:M,F20,DADOS_GRAF!Y:Y)</f>
        <v>0</v>
      </c>
      <c r="I23" s="23" t="s">
        <v>866</v>
      </c>
      <c r="J23" s="52">
        <f ca="1">SUMIF(DADOS_GRAF!$N:$N,J$20,DADOS_GRAF!$Y:$Y)</f>
        <v>0</v>
      </c>
      <c r="K23" s="52">
        <f ca="1">SUMIF(DADOS_GRAF!$N:$N,K$20,DADOS_GRAF!$Y:$Y)</f>
        <v>0</v>
      </c>
      <c r="L23" s="52">
        <f ca="1">SUMIF(DADOS_GRAF!$N:$N,L$20,DADOS_GRAF!$Y:$Y)</f>
        <v>0</v>
      </c>
      <c r="M23" s="52">
        <f ca="1">SUMIF(DADOS_GRAF!$N:$N,M$20,DADOS_GRAF!$Y:$Y)</f>
        <v>0</v>
      </c>
      <c r="P23" s="115" t="s">
        <v>30</v>
      </c>
      <c r="Q23" s="116">
        <f>SUM(Q25:Q25)</f>
        <v>0</v>
      </c>
      <c r="R23" s="117">
        <f>R22/R21*1000000</f>
        <v>5258.1552202017283</v>
      </c>
      <c r="S23" s="117">
        <f>S22/S21*10^6</f>
        <v>59380.699248885459</v>
      </c>
      <c r="U23" s="118" t="s">
        <v>30</v>
      </c>
      <c r="V23" s="119" t="e">
        <f ca="1">V22/V21*1000000</f>
        <v>#DIV/0!</v>
      </c>
      <c r="W23" s="119" t="e">
        <f ca="1">W22/W21*1000000</f>
        <v>#DIV/0!</v>
      </c>
      <c r="X23" s="119" t="e">
        <f ca="1">X22/X21*1000000</f>
        <v>#DIV/0!</v>
      </c>
      <c r="Y23" s="119" t="e">
        <f ca="1">Y22/Y21*1000000</f>
        <v>#DIV/0!</v>
      </c>
    </row>
    <row r="24" spans="1:33" x14ac:dyDescent="0.3">
      <c r="C24" s="46" t="s">
        <v>37</v>
      </c>
      <c r="D24" s="43">
        <f>D21/D23</f>
        <v>4.3839863064198646E-3</v>
      </c>
      <c r="E24" s="43">
        <f>E21/E23</f>
        <v>2.9122406361644453E-3</v>
      </c>
      <c r="F24" s="43" t="e">
        <f>F21/F23</f>
        <v>#DIV/0!</v>
      </c>
      <c r="I24" s="53" t="s">
        <v>41</v>
      </c>
      <c r="J24" s="54" t="e">
        <f ca="1">IFERROR(J21/J23,#N/A)</f>
        <v>#N/A</v>
      </c>
      <c r="K24" s="54" t="e">
        <f ca="1">IFERROR(K21/K23,#N/A)</f>
        <v>#N/A</v>
      </c>
      <c r="L24" s="54" t="e">
        <f ca="1">IFERROR(L21/L23,#N/A)</f>
        <v>#N/A</v>
      </c>
      <c r="M24" s="54" t="e">
        <f ca="1">IFERROR(M21/M23,#N/A)</f>
        <v>#N/A</v>
      </c>
      <c r="P24" s="23" t="s">
        <v>28</v>
      </c>
      <c r="Q24" s="45"/>
      <c r="R24" s="45">
        <v>4600</v>
      </c>
      <c r="S24" s="45"/>
      <c r="U24" s="56" t="s">
        <v>28</v>
      </c>
      <c r="V24" s="120">
        <v>4600</v>
      </c>
      <c r="W24" s="120">
        <v>4600</v>
      </c>
      <c r="X24" s="120">
        <v>4600</v>
      </c>
      <c r="Y24" s="120">
        <v>4600</v>
      </c>
    </row>
    <row r="25" spans="1:33" x14ac:dyDescent="0.3">
      <c r="C25" s="46" t="s">
        <v>39</v>
      </c>
      <c r="D25" s="32">
        <f>D22/D23</f>
        <v>3.6767895824967571E-4</v>
      </c>
      <c r="E25" s="32">
        <f>E22/E23</f>
        <v>4.3947986441554852E-4</v>
      </c>
      <c r="F25" s="32" t="e">
        <f>F22/F23</f>
        <v>#DIV/0!</v>
      </c>
      <c r="I25" s="46" t="s">
        <v>37</v>
      </c>
      <c r="J25" s="55" t="e">
        <f ca="1">J21/J23</f>
        <v>#DIV/0!</v>
      </c>
      <c r="K25" s="55" t="e">
        <f ca="1">K21/K23</f>
        <v>#DIV/0!</v>
      </c>
      <c r="L25" s="55" t="e">
        <f ca="1">L21/L23</f>
        <v>#DIV/0!</v>
      </c>
      <c r="M25" s="55" t="e">
        <f ca="1">M21/M23</f>
        <v>#DIV/0!</v>
      </c>
      <c r="AG25" s="104"/>
    </row>
    <row r="26" spans="1:33" x14ac:dyDescent="0.3">
      <c r="C26" s="68" t="s">
        <v>41</v>
      </c>
      <c r="D26" s="86">
        <f>SUM(D24:D25)</f>
        <v>4.7516652646695402E-3</v>
      </c>
      <c r="E26" s="48">
        <f>SUM(E24:E25)</f>
        <v>3.351720500579994E-3</v>
      </c>
      <c r="F26" s="48" t="e">
        <f>SUM(F24:F25)</f>
        <v>#DIV/0!</v>
      </c>
      <c r="I26" s="46" t="s">
        <v>39</v>
      </c>
      <c r="J26" s="55" t="e">
        <f ca="1">J22/J23</f>
        <v>#DIV/0!</v>
      </c>
      <c r="K26" s="55" t="e">
        <f ca="1">K22/K23</f>
        <v>#DIV/0!</v>
      </c>
      <c r="L26" s="55" t="e">
        <f ca="1">L22/L23</f>
        <v>#DIV/0!</v>
      </c>
      <c r="M26" s="55" t="e">
        <f ca="1">M22/M23</f>
        <v>#DIV/0!</v>
      </c>
      <c r="S26" s="33"/>
      <c r="T26" s="36"/>
      <c r="U26" s="36"/>
      <c r="V26" s="37"/>
    </row>
    <row r="27" spans="1:33" x14ac:dyDescent="0.3">
      <c r="C27" s="23" t="s">
        <v>28</v>
      </c>
      <c r="D27" s="40">
        <v>4.7999999999999996E-3</v>
      </c>
      <c r="E27" s="40">
        <v>3.5000000000000001E-3</v>
      </c>
      <c r="F27" s="40">
        <v>2.5000000000000001E-3</v>
      </c>
      <c r="I27" s="62" t="s">
        <v>41</v>
      </c>
      <c r="J27" s="63" t="e">
        <f ca="1">SUM(J25:J26)</f>
        <v>#DIV/0!</v>
      </c>
      <c r="K27" s="63" t="e">
        <f ca="1">SUM(K25:K26)</f>
        <v>#DIV/0!</v>
      </c>
      <c r="L27" s="63" t="e">
        <f ca="1">SUM(L25:L26)</f>
        <v>#DIV/0!</v>
      </c>
      <c r="M27" s="63" t="e">
        <f ca="1">SUM(M25:M26)</f>
        <v>#DIV/0!</v>
      </c>
      <c r="S27" s="67"/>
      <c r="T27" s="113"/>
      <c r="U27" s="113"/>
      <c r="V27" s="114"/>
    </row>
    <row r="28" spans="1:33" x14ac:dyDescent="0.3">
      <c r="C28" s="26"/>
      <c r="F28" s="26"/>
      <c r="I28" s="56" t="s">
        <v>28</v>
      </c>
      <c r="J28" s="57">
        <v>2.5000000000000001E-3</v>
      </c>
      <c r="K28" s="57">
        <v>2.5000000000000001E-3</v>
      </c>
      <c r="L28" s="57">
        <v>2.5000000000000001E-3</v>
      </c>
      <c r="M28" s="57">
        <v>2.5000000000000001E-3</v>
      </c>
    </row>
    <row r="29" spans="1:33" x14ac:dyDescent="0.3">
      <c r="F29" s="110"/>
    </row>
    <row r="45" spans="14:16" x14ac:dyDescent="0.3">
      <c r="N45" s="27"/>
      <c r="O45" s="27"/>
      <c r="P45" s="27"/>
    </row>
    <row r="46" spans="14:16" x14ac:dyDescent="0.3">
      <c r="N46" s="27"/>
      <c r="O46" s="27"/>
      <c r="P46" s="27"/>
    </row>
    <row r="47" spans="14:16" x14ac:dyDescent="0.3">
      <c r="N47" s="27"/>
      <c r="O47" s="27"/>
      <c r="P47" s="27"/>
    </row>
    <row r="48" spans="14:16" x14ac:dyDescent="0.3">
      <c r="N48" s="27"/>
      <c r="O48" s="27"/>
      <c r="P48" s="27"/>
    </row>
    <row r="49" spans="14:16" x14ac:dyDescent="0.3">
      <c r="N49" s="27"/>
      <c r="O49" s="27"/>
      <c r="P49" s="27"/>
    </row>
    <row r="50" spans="14:16" x14ac:dyDescent="0.3">
      <c r="N50" s="27"/>
      <c r="O50" s="27"/>
      <c r="P50" s="27"/>
    </row>
    <row r="51" spans="14:16" x14ac:dyDescent="0.3">
      <c r="N51" s="27"/>
      <c r="O51" s="27"/>
      <c r="P51" s="27"/>
    </row>
    <row r="52" spans="14:16" x14ac:dyDescent="0.3">
      <c r="N52" s="27"/>
      <c r="O52" s="27"/>
      <c r="P52" s="27"/>
    </row>
    <row r="143" spans="10:10" x14ac:dyDescent="0.3">
      <c r="J143" s="27" t="s">
        <v>864</v>
      </c>
    </row>
    <row r="183" spans="2:2" x14ac:dyDescent="0.3">
      <c r="B183" s="84"/>
    </row>
    <row r="184" spans="2:2" x14ac:dyDescent="0.3">
      <c r="B184" s="84"/>
    </row>
    <row r="185" spans="2:2" x14ac:dyDescent="0.3">
      <c r="B185" s="84"/>
    </row>
    <row r="186" spans="2:2" x14ac:dyDescent="0.3">
      <c r="B186" s="84"/>
    </row>
    <row r="187" spans="2:2" x14ac:dyDescent="0.3">
      <c r="B187" s="84"/>
    </row>
    <row r="188" spans="2:2" x14ac:dyDescent="0.3">
      <c r="B188" s="84"/>
    </row>
    <row r="189" spans="2:2" x14ac:dyDescent="0.3">
      <c r="B189" s="84"/>
    </row>
    <row r="190" spans="2:2" x14ac:dyDescent="0.3">
      <c r="B190" s="84"/>
    </row>
    <row r="191" spans="2:2" x14ac:dyDescent="0.3">
      <c r="B191" s="84"/>
    </row>
    <row r="192" spans="2:2" x14ac:dyDescent="0.3">
      <c r="B192" s="84"/>
    </row>
    <row r="193" spans="2:3" x14ac:dyDescent="0.3">
      <c r="B193" s="84"/>
    </row>
    <row r="194" spans="2:3" x14ac:dyDescent="0.3">
      <c r="B194" s="84"/>
    </row>
    <row r="195" spans="2:3" x14ac:dyDescent="0.3">
      <c r="B195" s="84"/>
    </row>
    <row r="196" spans="2:3" x14ac:dyDescent="0.3">
      <c r="B196" s="84"/>
    </row>
    <row r="197" spans="2:3" x14ac:dyDescent="0.3">
      <c r="B197" s="84"/>
    </row>
    <row r="198" spans="2:3" x14ac:dyDescent="0.3">
      <c r="B198" s="84"/>
      <c r="C198" s="60"/>
    </row>
    <row r="199" spans="2:3" x14ac:dyDescent="0.3">
      <c r="B199" s="84"/>
      <c r="C199" s="60"/>
    </row>
    <row r="200" spans="2:3" x14ac:dyDescent="0.3">
      <c r="B200" s="84"/>
    </row>
    <row r="201" spans="2:3" x14ac:dyDescent="0.3">
      <c r="B201" s="84"/>
    </row>
    <row r="202" spans="2:3" x14ac:dyDescent="0.3">
      <c r="B202" s="84"/>
    </row>
    <row r="203" spans="2:3" x14ac:dyDescent="0.3">
      <c r="B203" s="84"/>
    </row>
    <row r="204" spans="2:3" x14ac:dyDescent="0.3">
      <c r="B204" s="84"/>
    </row>
    <row r="205" spans="2:3" x14ac:dyDescent="0.3">
      <c r="B205" s="84"/>
    </row>
    <row r="206" spans="2:3" x14ac:dyDescent="0.3">
      <c r="B206" s="84"/>
    </row>
    <row r="207" spans="2:3" x14ac:dyDescent="0.3">
      <c r="B207" s="84"/>
    </row>
    <row r="208" spans="2:3" x14ac:dyDescent="0.3">
      <c r="B208" s="84"/>
    </row>
    <row r="209" spans="2:2" x14ac:dyDescent="0.3">
      <c r="B209" s="84"/>
    </row>
    <row r="210" spans="2:2" x14ac:dyDescent="0.3">
      <c r="B210" s="84"/>
    </row>
    <row r="211" spans="2:2" x14ac:dyDescent="0.3">
      <c r="B211" s="84"/>
    </row>
    <row r="212" spans="2:2" x14ac:dyDescent="0.3">
      <c r="B212" s="84"/>
    </row>
    <row r="213" spans="2:2" x14ac:dyDescent="0.3">
      <c r="B213" s="84"/>
    </row>
    <row r="214" spans="2:2" x14ac:dyDescent="0.3">
      <c r="B214" s="84"/>
    </row>
  </sheetData>
  <mergeCells count="8">
    <mergeCell ref="Z2:AB2"/>
    <mergeCell ref="C19:F19"/>
    <mergeCell ref="J19:M19"/>
    <mergeCell ref="C2:L2"/>
    <mergeCell ref="N2:T2"/>
    <mergeCell ref="U2:W2"/>
    <mergeCell ref="P19:S19"/>
    <mergeCell ref="V19:Y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D21E-66AF-4ED2-880F-7C28918EC2F3}">
  <sheetPr codeName="Planilha3"/>
  <dimension ref="B1:BC367"/>
  <sheetViews>
    <sheetView topLeftCell="P1" zoomScale="91" zoomScaleNormal="91" workbookViewId="0">
      <pane ySplit="2" topLeftCell="A16" activePane="bottomLeft" state="frozen"/>
      <selection activeCell="B1" sqref="B1"/>
      <selection pane="bottomLeft" activeCell="Y16" sqref="Y16"/>
    </sheetView>
  </sheetViews>
  <sheetFormatPr defaultColWidth="2.109375" defaultRowHeight="14.4" x14ac:dyDescent="0.3"/>
  <cols>
    <col min="1" max="1" width="2.109375" style="27"/>
    <col min="2" max="2" width="3.5546875" style="27" customWidth="1"/>
    <col min="3" max="3" width="9" style="26" customWidth="1"/>
    <col min="4" max="4" width="8.33203125" style="27" customWidth="1"/>
    <col min="5" max="5" width="11.33203125" style="27" customWidth="1"/>
    <col min="6" max="6" width="8.33203125" style="27" customWidth="1"/>
    <col min="7" max="7" width="9.44140625" style="26" customWidth="1"/>
    <col min="8" max="10" width="8.33203125" style="27" customWidth="1"/>
    <col min="11" max="11" width="3.109375" style="27" customWidth="1"/>
    <col min="12" max="13" width="7.109375" style="26" bestFit="1" customWidth="1"/>
    <col min="14" max="14" width="4.6640625" style="26" customWidth="1"/>
    <col min="15" max="15" width="13.5546875" style="27" customWidth="1"/>
    <col min="16" max="16" width="8.88671875" style="26" customWidth="1"/>
    <col min="17" max="21" width="11.88671875" style="27" customWidth="1"/>
    <col min="22" max="22" width="11.6640625" style="26" customWidth="1"/>
    <col min="23" max="23" width="8.88671875" style="27" customWidth="1"/>
    <col min="24" max="24" width="9.109375" style="27" customWidth="1"/>
    <col min="25" max="25" width="11.6640625" style="26" customWidth="1"/>
    <col min="26" max="28" width="9.109375" style="27" customWidth="1"/>
    <col min="29" max="29" width="7.33203125" style="27" customWidth="1"/>
    <col min="30" max="30" width="3" style="27" customWidth="1"/>
    <col min="31" max="31" width="15.33203125" style="27" customWidth="1"/>
    <col min="32" max="32" width="15.109375" style="27" customWidth="1"/>
    <col min="33" max="33" width="15.33203125" style="74" customWidth="1"/>
    <col min="34" max="34" width="15.33203125" style="27" customWidth="1"/>
    <col min="35" max="35" width="15.88671875" style="27" customWidth="1"/>
    <col min="36" max="36" width="8" style="27" customWidth="1"/>
    <col min="37" max="37" width="9.6640625" style="27" customWidth="1"/>
    <col min="38" max="38" width="9.109375" style="27" customWidth="1"/>
    <col min="39" max="40" width="7.5546875" style="27" customWidth="1"/>
    <col min="41" max="41" width="9.109375" style="27" bestFit="1" customWidth="1"/>
    <col min="42" max="42" width="10.6640625" style="26" customWidth="1"/>
    <col min="43" max="43" width="9.33203125" style="26" customWidth="1"/>
    <col min="44" max="44" width="5.109375" style="27" bestFit="1" customWidth="1"/>
    <col min="45" max="45" width="5.6640625" style="26" customWidth="1"/>
    <col min="46" max="48" width="8.33203125" style="35" customWidth="1"/>
    <col min="49" max="50" width="7.6640625" style="27" customWidth="1"/>
    <col min="51" max="53" width="7.44140625" style="27" customWidth="1"/>
    <col min="54" max="16384" width="2.109375" style="27"/>
  </cols>
  <sheetData>
    <row r="1" spans="2:55" ht="14.4" customHeight="1" x14ac:dyDescent="0.3">
      <c r="L1" s="241" t="s">
        <v>865</v>
      </c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106"/>
      <c r="Z1" s="107"/>
      <c r="AA1" s="107"/>
      <c r="AB1" s="107"/>
      <c r="AC1" s="107"/>
      <c r="AD1" s="107"/>
      <c r="AE1" s="107"/>
      <c r="AH1" s="26"/>
      <c r="AL1" s="26"/>
      <c r="AP1" s="27"/>
      <c r="AR1" s="26"/>
      <c r="AT1" s="27"/>
      <c r="AU1" s="26"/>
      <c r="AV1" s="27"/>
      <c r="AY1" s="34"/>
    </row>
    <row r="2" spans="2:55" x14ac:dyDescent="0.3">
      <c r="C2" s="51" t="s">
        <v>13</v>
      </c>
      <c r="D2" s="51" t="s">
        <v>12</v>
      </c>
      <c r="E2" s="51" t="s">
        <v>11</v>
      </c>
      <c r="F2" s="51" t="s">
        <v>9</v>
      </c>
      <c r="G2" s="51" t="s">
        <v>28</v>
      </c>
      <c r="H2" s="51" t="s">
        <v>37</v>
      </c>
      <c r="I2" s="51" t="s">
        <v>39</v>
      </c>
      <c r="J2" s="51" t="s">
        <v>41</v>
      </c>
      <c r="L2" s="51" t="s">
        <v>26</v>
      </c>
      <c r="M2" s="51" t="s">
        <v>8</v>
      </c>
      <c r="N2" s="51" t="s">
        <v>27</v>
      </c>
      <c r="O2" s="51" t="s">
        <v>6</v>
      </c>
      <c r="P2" s="51" t="s">
        <v>13</v>
      </c>
      <c r="Q2" s="51" t="s">
        <v>1092</v>
      </c>
      <c r="R2" s="51" t="s">
        <v>1091</v>
      </c>
      <c r="S2" s="72" t="s">
        <v>1097</v>
      </c>
      <c r="T2" s="72" t="s">
        <v>1096</v>
      </c>
      <c r="U2" s="72" t="s">
        <v>1098</v>
      </c>
      <c r="V2" s="51" t="s">
        <v>1095</v>
      </c>
      <c r="W2" s="51" t="s">
        <v>1093</v>
      </c>
      <c r="X2" s="51" t="s">
        <v>1094</v>
      </c>
      <c r="Y2" s="51" t="s">
        <v>11</v>
      </c>
      <c r="Z2" s="51" t="s">
        <v>41</v>
      </c>
      <c r="AA2" s="51" t="s">
        <v>37</v>
      </c>
      <c r="AB2" s="51" t="s">
        <v>39</v>
      </c>
      <c r="AC2" s="51" t="s">
        <v>32</v>
      </c>
      <c r="AD2" s="51"/>
      <c r="AE2" s="51" t="s">
        <v>868</v>
      </c>
      <c r="AH2" s="238" t="s">
        <v>8</v>
      </c>
      <c r="AI2" s="238"/>
      <c r="AJ2" s="238"/>
      <c r="AK2" s="238"/>
      <c r="AL2" s="26"/>
      <c r="AN2" s="245" t="s">
        <v>10</v>
      </c>
      <c r="AO2" s="245"/>
      <c r="AP2" s="245"/>
      <c r="AQ2" s="245"/>
      <c r="AR2" s="26"/>
      <c r="AT2" s="27"/>
      <c r="AU2" s="244" t="s">
        <v>867</v>
      </c>
      <c r="AV2" s="244"/>
      <c r="AW2" s="244"/>
      <c r="AX2" s="244"/>
      <c r="AY2" s="244"/>
      <c r="AZ2" s="244"/>
      <c r="BA2" s="244"/>
      <c r="BB2" s="244"/>
    </row>
    <row r="3" spans="2:55" x14ac:dyDescent="0.3">
      <c r="B3" s="64" t="str">
        <f>TEXT(WEEKDAY(C3),"ddd")</f>
        <v>qui</v>
      </c>
      <c r="C3" s="59">
        <f>O3</f>
        <v>46023</v>
      </c>
      <c r="D3" s="45">
        <f t="shared" ref="D3:D66" si="0">IFERROR(SUMIF(O:O,C3,W:W),#N/A)</f>
        <v>0</v>
      </c>
      <c r="E3" s="45">
        <f t="shared" ref="E3:E66" si="1">IFERROR(SUMIF(O:O,C3,Y:Y),#N/A)</f>
        <v>0</v>
      </c>
      <c r="F3" s="49" t="e">
        <f>IFERROR(D3/E3,#N/A)</f>
        <v>#N/A</v>
      </c>
      <c r="G3" s="24">
        <v>3.5000000000000001E-3</v>
      </c>
      <c r="H3" s="58" t="e">
        <f t="shared" ref="H3:H66" si="2">IF(E3=0,#N/A,IFERROR(SUMIF(O:O,C3,W:W),#N/A)/E3)</f>
        <v>#N/A</v>
      </c>
      <c r="I3" s="58" t="e">
        <f t="shared" ref="I3:I66" si="3">IF(E3=0,#N/A,IFERROR(SUMIF(O:O,C3,X:X),#N/A)/E3)</f>
        <v>#N/A</v>
      </c>
      <c r="J3" s="58" t="e">
        <f>SUM(H3:I3)</f>
        <v>#N/A</v>
      </c>
      <c r="L3" s="26">
        <f>MONTH(O3)</f>
        <v>1</v>
      </c>
      <c r="M3" s="26">
        <f>YEAR(O3)</f>
        <v>2026</v>
      </c>
      <c r="N3" s="26">
        <f>WEEKNUM(O3)</f>
        <v>1</v>
      </c>
      <c r="O3" s="28">
        <v>46023</v>
      </c>
      <c r="P3" s="69" t="str">
        <f>TEXT(WEEKDAY(O3),"ddd")</f>
        <v>qui</v>
      </c>
      <c r="Q3" s="30">
        <f>SUMIF('SPR - QTD'!$A:$A,DADOS_GRAF!O3,'SPR - QTD'!$H:$H)</f>
        <v>0</v>
      </c>
      <c r="R3" s="30">
        <f>SUMIF('SCI - QTD'!$A:$A,DADOS_GRAF!O3,'SCI - QTD'!$H:$H)</f>
        <v>0</v>
      </c>
      <c r="S3" s="30">
        <f>SUM(Q3:R3)</f>
        <v>0</v>
      </c>
      <c r="T3" s="103"/>
      <c r="U3" s="30">
        <v>4600</v>
      </c>
      <c r="V3" s="30" t="e">
        <f>(S3/T3)*10^6</f>
        <v>#DIV/0!</v>
      </c>
      <c r="W3" s="30">
        <f>SUMIF('SPR - QTD'!$A:$A,DADOS_GRAF!O3,'SPR - QTD'!$M:$M)</f>
        <v>0</v>
      </c>
      <c r="X3" s="30">
        <f>SUMIF('SCI - QTD'!$A:$A,DADOS_GRAF!O3,'SCI - QTD'!$L:$L)</f>
        <v>0</v>
      </c>
      <c r="Y3" s="103"/>
      <c r="Z3" s="61"/>
      <c r="AA3" s="61"/>
      <c r="AB3" s="61"/>
      <c r="AC3" s="102"/>
      <c r="AE3" s="70"/>
      <c r="AH3" s="68" t="s">
        <v>9</v>
      </c>
      <c r="AI3" s="68">
        <v>2021</v>
      </c>
      <c r="AJ3" s="68">
        <v>2022</v>
      </c>
      <c r="AK3" s="68">
        <v>2023</v>
      </c>
      <c r="AL3" s="26"/>
      <c r="AM3" s="26"/>
      <c r="AN3" s="68">
        <v>22</v>
      </c>
      <c r="AO3" s="68">
        <f>AN3+1</f>
        <v>23</v>
      </c>
      <c r="AP3" s="68">
        <f>AO3+1</f>
        <v>24</v>
      </c>
      <c r="AQ3" s="68">
        <f>AP3+1</f>
        <v>25</v>
      </c>
      <c r="AR3" s="26"/>
      <c r="AT3" s="27"/>
      <c r="AU3" s="51" t="s">
        <v>12</v>
      </c>
      <c r="AV3" s="51" t="s">
        <v>11</v>
      </c>
      <c r="AW3" s="51" t="s">
        <v>9</v>
      </c>
      <c r="AX3" s="51" t="s">
        <v>28</v>
      </c>
      <c r="AY3" s="51" t="s">
        <v>37</v>
      </c>
      <c r="AZ3" s="51" t="s">
        <v>39</v>
      </c>
      <c r="BA3" s="51" t="s">
        <v>41</v>
      </c>
      <c r="BB3" s="51" t="s">
        <v>854</v>
      </c>
    </row>
    <row r="4" spans="2:55" x14ac:dyDescent="0.3">
      <c r="B4" s="64" t="str">
        <f t="shared" ref="B4:B67" si="4">TEXT(WEEKDAY(C4),"ddd")</f>
        <v>sex</v>
      </c>
      <c r="C4" s="59">
        <f t="shared" ref="C4:C67" si="5">O4</f>
        <v>46024</v>
      </c>
      <c r="D4" s="45">
        <f t="shared" si="0"/>
        <v>0</v>
      </c>
      <c r="E4" s="45">
        <f t="shared" si="1"/>
        <v>0</v>
      </c>
      <c r="F4" s="49" t="e">
        <f t="shared" ref="F4:F34" si="6">IFERROR(D4/E4,#N/A)</f>
        <v>#N/A</v>
      </c>
      <c r="G4" s="24">
        <v>3.5000000000000001E-3</v>
      </c>
      <c r="H4" s="58" t="e">
        <f t="shared" si="2"/>
        <v>#N/A</v>
      </c>
      <c r="I4" s="58" t="e">
        <f t="shared" si="3"/>
        <v>#N/A</v>
      </c>
      <c r="J4" s="58" t="e">
        <f t="shared" ref="J4:J34" si="7">SUM(H4:I4)</f>
        <v>#N/A</v>
      </c>
      <c r="L4" s="26">
        <f t="shared" ref="L4:L34" si="8">MONTH(O4)</f>
        <v>1</v>
      </c>
      <c r="M4" s="26">
        <f t="shared" ref="M4:M34" si="9">YEAR(O4)</f>
        <v>2026</v>
      </c>
      <c r="N4" s="26">
        <f t="shared" ref="N4:N34" si="10">WEEKNUM(O4)</f>
        <v>1</v>
      </c>
      <c r="O4" s="28">
        <v>46024</v>
      </c>
      <c r="P4" s="69" t="str">
        <f t="shared" ref="P4:P34" si="11">TEXT(WEEKDAY(O4),"ddd")</f>
        <v>sex</v>
      </c>
      <c r="Q4" s="30">
        <f>SUMIF('SPR - QTD'!$A:$A,DADOS_GRAF!O4,'SPR - QTD'!$H:$H)</f>
        <v>0</v>
      </c>
      <c r="R4" s="30">
        <f>SUMIF('SCI - QTD'!$A:$A,DADOS_GRAF!O4,'SCI - QTD'!$H:$H)</f>
        <v>0</v>
      </c>
      <c r="S4" s="30">
        <f t="shared" ref="S4:S67" si="12">SUM(Q4:R4)</f>
        <v>0</v>
      </c>
      <c r="T4" s="103"/>
      <c r="U4" s="30">
        <v>4600</v>
      </c>
      <c r="V4" s="30" t="e">
        <f>(S4/T4)*10^6</f>
        <v>#DIV/0!</v>
      </c>
      <c r="W4" s="30">
        <f>SUMIF('SPR - QTD'!$A:$A,DADOS_GRAF!O4,'SPR - QTD'!$M:$M)</f>
        <v>0</v>
      </c>
      <c r="X4" s="30">
        <f>SUMIF('SCI - QTD'!$A:$A,DADOS_GRAF!O4,'SCI - QTD'!$L:$L)</f>
        <v>0</v>
      </c>
      <c r="Y4" s="103"/>
      <c r="Z4" s="61"/>
      <c r="AA4" s="61"/>
      <c r="AB4" s="61"/>
      <c r="AC4" s="102"/>
      <c r="AE4" s="71"/>
      <c r="AH4" s="46" t="s">
        <v>37</v>
      </c>
      <c r="AI4" s="44"/>
      <c r="AJ4" s="44"/>
      <c r="AK4" s="45">
        <f>SUMIF(M:M,AK3,W:W)</f>
        <v>0</v>
      </c>
      <c r="AL4" s="26"/>
      <c r="AM4" s="23" t="s">
        <v>37</v>
      </c>
      <c r="AN4" s="52">
        <f>SUMIF($N:$N,AN$3,W:W)</f>
        <v>0</v>
      </c>
      <c r="AO4" s="52">
        <f>SUMIF($N:$N,AO$3,W:W)</f>
        <v>0</v>
      </c>
      <c r="AP4" s="52">
        <f>SUMIF($N:$N,AP$3,W:W)</f>
        <v>0</v>
      </c>
      <c r="AQ4" s="52">
        <f>SUMIF($N:$N,AQ$3,W:W)</f>
        <v>0</v>
      </c>
      <c r="AR4" s="26"/>
      <c r="AS4" s="26">
        <v>1</v>
      </c>
      <c r="AT4" s="23" t="s">
        <v>14</v>
      </c>
      <c r="AU4" s="45" t="e">
        <f>SUMIF($L:$L,$AS4,$W:$W)</f>
        <v>#N/A</v>
      </c>
      <c r="AV4" s="45"/>
      <c r="AW4" s="49" t="e">
        <f>IFERROR(AU4/AV4,#N/A)</f>
        <v>#N/A</v>
      </c>
      <c r="AX4" s="40">
        <v>4.7999999999999996E-3</v>
      </c>
      <c r="AY4" s="40">
        <f t="shared" ref="AY4:AY9" si="13">IF(AV20="",SUMIF(L:L,$AS4,W:W)/$AV4,AV20)</f>
        <v>8.2000000000000007E-3</v>
      </c>
      <c r="AZ4" s="40">
        <f t="shared" ref="AZ4:AZ9" si="14">IF(AW20="",SUMIF(L:L,$AS4,X:X)/$AV4,AW20)</f>
        <v>2.0000000000000001E-4</v>
      </c>
      <c r="BA4" s="40">
        <f t="shared" ref="BA4:BA9" si="15">AY4+AZ4</f>
        <v>8.4000000000000012E-3</v>
      </c>
      <c r="BB4" s="40"/>
    </row>
    <row r="5" spans="2:55" x14ac:dyDescent="0.3">
      <c r="B5" s="64" t="str">
        <f t="shared" si="4"/>
        <v>sáb</v>
      </c>
      <c r="C5" s="59">
        <f t="shared" si="5"/>
        <v>46025</v>
      </c>
      <c r="D5" s="45">
        <f t="shared" si="0"/>
        <v>1388.1498260000001</v>
      </c>
      <c r="E5" s="45">
        <f t="shared" si="1"/>
        <v>0</v>
      </c>
      <c r="F5" s="49" t="e">
        <f t="shared" si="6"/>
        <v>#N/A</v>
      </c>
      <c r="G5" s="24">
        <v>3.5000000000000001E-3</v>
      </c>
      <c r="H5" s="58" t="e">
        <f t="shared" si="2"/>
        <v>#N/A</v>
      </c>
      <c r="I5" s="58" t="e">
        <f t="shared" si="3"/>
        <v>#N/A</v>
      </c>
      <c r="J5" s="58" t="e">
        <f t="shared" si="7"/>
        <v>#N/A</v>
      </c>
      <c r="L5" s="26">
        <f t="shared" si="8"/>
        <v>1</v>
      </c>
      <c r="M5" s="26">
        <f t="shared" si="9"/>
        <v>2026</v>
      </c>
      <c r="N5" s="26">
        <f t="shared" si="10"/>
        <v>1</v>
      </c>
      <c r="O5" s="28">
        <v>46025</v>
      </c>
      <c r="P5" s="69" t="str">
        <f t="shared" si="11"/>
        <v>sáb</v>
      </c>
      <c r="Q5" s="30">
        <f>SUMIF('SPR - QTD'!$A:$A,DADOS_GRAF!O5,'SPR - QTD'!$H:$H)</f>
        <v>64</v>
      </c>
      <c r="R5" s="30">
        <f>SUMIF('SCI - QTD'!$A:$A,DADOS_GRAF!O5,'SCI - QTD'!$H:$H)</f>
        <v>0</v>
      </c>
      <c r="S5" s="30">
        <f t="shared" si="12"/>
        <v>64</v>
      </c>
      <c r="T5" s="103"/>
      <c r="U5" s="30">
        <v>4600</v>
      </c>
      <c r="V5" s="30" t="e">
        <f t="shared" ref="V5:V68" si="16">(S5/T5)*10^6</f>
        <v>#DIV/0!</v>
      </c>
      <c r="W5" s="30">
        <f>SUMIF('SPR - QTD'!$A:$A,DADOS_GRAF!O5,'SPR - QTD'!$M:$M)</f>
        <v>1388.1498260000001</v>
      </c>
      <c r="X5" s="30">
        <f>SUMIF('SCI - QTD'!$A:$A,DADOS_GRAF!O5,'SCI - QTD'!$L:$L)</f>
        <v>0</v>
      </c>
      <c r="Y5" s="103"/>
      <c r="Z5" s="61"/>
      <c r="AA5" s="61"/>
      <c r="AB5" s="61"/>
      <c r="AC5" s="102"/>
      <c r="AE5" s="71"/>
      <c r="AH5" s="46" t="s">
        <v>39</v>
      </c>
      <c r="AI5" s="44"/>
      <c r="AJ5" s="44"/>
      <c r="AK5" s="45">
        <f>SUMIF(M:M,AK3,X:X)</f>
        <v>0</v>
      </c>
      <c r="AL5" s="26"/>
      <c r="AM5" s="23" t="s">
        <v>39</v>
      </c>
      <c r="AN5" s="52">
        <f>SUMIF($N:$N,AN$3,X:X)</f>
        <v>0</v>
      </c>
      <c r="AO5" s="52">
        <f>SUMIF($N:$N,AO$3,$X:$X)</f>
        <v>0</v>
      </c>
      <c r="AP5" s="52">
        <f>SUMIF($N:$N,AP$3,$X:$X)</f>
        <v>0</v>
      </c>
      <c r="AQ5" s="52">
        <f>SUMIF($N:$N,AQ$3,$X:$X)</f>
        <v>0</v>
      </c>
      <c r="AR5" s="26"/>
      <c r="AS5" s="26">
        <f t="shared" ref="AS5:AS15" si="17">AS4+1</f>
        <v>2</v>
      </c>
      <c r="AT5" s="23" t="s">
        <v>15</v>
      </c>
      <c r="AU5" s="45">
        <f>SUMIF($L:$L,$AS5,$W:$W)</f>
        <v>0</v>
      </c>
      <c r="AV5" s="45"/>
      <c r="AW5" s="49" t="e">
        <f>IFERROR(AU5/AV5,#N/A)</f>
        <v>#N/A</v>
      </c>
      <c r="AX5" s="40">
        <v>4.7999999999999996E-3</v>
      </c>
      <c r="AY5" s="40">
        <f t="shared" si="13"/>
        <v>8.5000000000000006E-3</v>
      </c>
      <c r="AZ5" s="40">
        <f t="shared" si="14"/>
        <v>8.0000000000000004E-4</v>
      </c>
      <c r="BA5" s="40">
        <f t="shared" si="15"/>
        <v>9.300000000000001E-3</v>
      </c>
      <c r="BB5" s="40"/>
    </row>
    <row r="6" spans="2:55" x14ac:dyDescent="0.3">
      <c r="B6" s="64" t="str">
        <f t="shared" si="4"/>
        <v>dom</v>
      </c>
      <c r="C6" s="59">
        <f t="shared" si="5"/>
        <v>46026</v>
      </c>
      <c r="D6" s="45">
        <f t="shared" si="0"/>
        <v>0</v>
      </c>
      <c r="E6" s="45">
        <f t="shared" si="1"/>
        <v>0</v>
      </c>
      <c r="F6" s="49" t="e">
        <f t="shared" si="6"/>
        <v>#N/A</v>
      </c>
      <c r="G6" s="24">
        <v>3.5000000000000001E-3</v>
      </c>
      <c r="H6" s="58" t="e">
        <f t="shared" si="2"/>
        <v>#N/A</v>
      </c>
      <c r="I6" s="58" t="e">
        <f t="shared" si="3"/>
        <v>#N/A</v>
      </c>
      <c r="J6" s="58" t="e">
        <f t="shared" si="7"/>
        <v>#N/A</v>
      </c>
      <c r="L6" s="26">
        <f t="shared" si="8"/>
        <v>1</v>
      </c>
      <c r="M6" s="26">
        <f t="shared" si="9"/>
        <v>2026</v>
      </c>
      <c r="N6" s="26">
        <f t="shared" si="10"/>
        <v>2</v>
      </c>
      <c r="O6" s="28">
        <v>46026</v>
      </c>
      <c r="P6" s="69" t="str">
        <f t="shared" si="11"/>
        <v>dom</v>
      </c>
      <c r="Q6" s="30">
        <f>SUMIF('SPR - QTD'!$A:$A,DADOS_GRAF!O6,'SPR - QTD'!$H:$H)</f>
        <v>0</v>
      </c>
      <c r="R6" s="30">
        <f>SUMIF('SCI - QTD'!$A:$A,DADOS_GRAF!O6,'SCI - QTD'!$H:$H)</f>
        <v>0</v>
      </c>
      <c r="S6" s="30">
        <f t="shared" si="12"/>
        <v>0</v>
      </c>
      <c r="T6" s="103"/>
      <c r="U6" s="30">
        <v>4600</v>
      </c>
      <c r="V6" s="30" t="e">
        <f t="shared" si="16"/>
        <v>#DIV/0!</v>
      </c>
      <c r="W6" s="30">
        <f>SUMIF('SPR - QTD'!$A:$A,DADOS_GRAF!O6,'SPR - QTD'!$M:$M)</f>
        <v>0</v>
      </c>
      <c r="X6" s="30">
        <f>SUMIF('SCI - QTD'!$A:$A,DADOS_GRAF!O6,'SCI - QTD'!$L:$L)</f>
        <v>0</v>
      </c>
      <c r="Y6" s="103"/>
      <c r="Z6" s="61"/>
      <c r="AA6" s="61"/>
      <c r="AB6" s="61"/>
      <c r="AC6" s="102"/>
      <c r="AE6" s="71"/>
      <c r="AH6" s="46" t="s">
        <v>11</v>
      </c>
      <c r="AI6" s="44"/>
      <c r="AJ6" s="44"/>
      <c r="AK6" s="45">
        <f>SUMIF(M:M,AK3,Y:Y)+19384943.75+17112096.0589364+21975693.13</f>
        <v>58472732.938936397</v>
      </c>
      <c r="AL6" s="26"/>
      <c r="AM6" s="23" t="s">
        <v>866</v>
      </c>
      <c r="AN6" s="52">
        <f>SUMIF($N:$N,AN$3,Y:Y)</f>
        <v>0</v>
      </c>
      <c r="AO6" s="52">
        <f>SUMIF($N:$N,AO$3,Y:Y)</f>
        <v>0</v>
      </c>
      <c r="AP6" s="52">
        <f>SUMIF($N:$N,AP$3,Y:Y)</f>
        <v>0</v>
      </c>
      <c r="AQ6" s="52">
        <f>SUMIF($N:$N,AQ$3,Y:Y)</f>
        <v>0</v>
      </c>
      <c r="AR6" s="26"/>
      <c r="AS6" s="26">
        <f t="shared" si="17"/>
        <v>3</v>
      </c>
      <c r="AT6" s="23" t="s">
        <v>16</v>
      </c>
      <c r="AU6" s="45">
        <f>SUMIF($L:$L,$AS6,$W:$W)</f>
        <v>0</v>
      </c>
      <c r="AV6" s="45"/>
      <c r="AW6" s="49">
        <v>8.2000000000000007E-3</v>
      </c>
      <c r="AX6" s="40">
        <v>4.7999999999999996E-3</v>
      </c>
      <c r="AY6" s="40">
        <f t="shared" si="13"/>
        <v>6.8999999999999999E-3</v>
      </c>
      <c r="AZ6" s="40">
        <f t="shared" si="14"/>
        <v>5.0000000000000001E-4</v>
      </c>
      <c r="BA6" s="40">
        <f t="shared" si="15"/>
        <v>7.4000000000000003E-3</v>
      </c>
      <c r="BB6" s="40"/>
    </row>
    <row r="7" spans="2:55" x14ac:dyDescent="0.3">
      <c r="B7" s="64" t="str">
        <f t="shared" si="4"/>
        <v>seg</v>
      </c>
      <c r="C7" s="59">
        <f t="shared" si="5"/>
        <v>46027</v>
      </c>
      <c r="D7" s="45">
        <f t="shared" si="0"/>
        <v>2401.7792701905219</v>
      </c>
      <c r="E7" s="45">
        <f t="shared" si="1"/>
        <v>480505.16</v>
      </c>
      <c r="F7" s="49">
        <f t="shared" si="6"/>
        <v>4.9984463646353394E-3</v>
      </c>
      <c r="G7" s="24">
        <v>3.5000000000000001E-3</v>
      </c>
      <c r="H7" s="58">
        <f t="shared" si="2"/>
        <v>4.9984463646353394E-3</v>
      </c>
      <c r="I7" s="58">
        <f t="shared" si="3"/>
        <v>0</v>
      </c>
      <c r="J7" s="58">
        <f t="shared" si="7"/>
        <v>4.9984463646353394E-3</v>
      </c>
      <c r="L7" s="26">
        <f t="shared" si="8"/>
        <v>1</v>
      </c>
      <c r="M7" s="26">
        <f t="shared" si="9"/>
        <v>2026</v>
      </c>
      <c r="N7" s="26">
        <f t="shared" si="10"/>
        <v>2</v>
      </c>
      <c r="O7" s="28">
        <v>46027</v>
      </c>
      <c r="P7" s="69" t="str">
        <f t="shared" si="11"/>
        <v>seg</v>
      </c>
      <c r="Q7" s="30">
        <f>SUMIF('SPR - QTD'!$A:$A,DADOS_GRAF!O7,'SPR - QTD'!$H:$H)</f>
        <v>329</v>
      </c>
      <c r="R7" s="30">
        <f>SUMIF('SCI - QTD'!$A:$A,DADOS_GRAF!O7,'SCI - QTD'!$H:$H)</f>
        <v>248.5</v>
      </c>
      <c r="S7" s="30">
        <f t="shared" si="12"/>
        <v>577.5</v>
      </c>
      <c r="T7" s="103">
        <v>25253</v>
      </c>
      <c r="U7" s="30">
        <v>4600</v>
      </c>
      <c r="V7" s="30">
        <f t="shared" si="16"/>
        <v>22868.57007088267</v>
      </c>
      <c r="W7" s="30">
        <f>SUMIF('SPR - QTD'!$A:$A,DADOS_GRAF!O7,'SPR - QTD'!$M:$M)</f>
        <v>2401.7792701905219</v>
      </c>
      <c r="X7" s="30">
        <f>SUMIF('SCI - QTD'!$A:$A,DADOS_GRAF!O7,'SCI - QTD'!$L:$L)</f>
        <v>0</v>
      </c>
      <c r="Y7" s="103">
        <f>AE7-AE4</f>
        <v>480505.16</v>
      </c>
      <c r="Z7" s="61">
        <f>IFERROR((W7+X7)/Y7,#N/A)</f>
        <v>4.9984463646353394E-3</v>
      </c>
      <c r="AA7" s="61">
        <f>IF(Y7="",#N/A,W7/Y7)</f>
        <v>4.9984463646353394E-3</v>
      </c>
      <c r="AB7" s="61">
        <f>IF(Y7="",#N/A,X7/Y7)</f>
        <v>0</v>
      </c>
      <c r="AC7" s="102" t="s">
        <v>853</v>
      </c>
      <c r="AE7" s="71">
        <v>480505.16</v>
      </c>
      <c r="AF7" s="121"/>
      <c r="AH7" s="41" t="s">
        <v>37</v>
      </c>
      <c r="AI7" s="43">
        <v>5.1000000000000004E-3</v>
      </c>
      <c r="AJ7" s="43">
        <v>5.1000000000000004E-3</v>
      </c>
      <c r="AK7" s="43">
        <f>AK4/AK6</f>
        <v>0</v>
      </c>
      <c r="AL7" s="26"/>
      <c r="AM7" s="53" t="s">
        <v>41</v>
      </c>
      <c r="AN7" s="54" t="e">
        <f>IFERROR(AN4/AN6,#N/A)</f>
        <v>#N/A</v>
      </c>
      <c r="AO7" s="54" t="e">
        <f>IFERROR(AO4/AO6,#N/A)</f>
        <v>#N/A</v>
      </c>
      <c r="AP7" s="54" t="e">
        <f>IFERROR(AP4/AP6,#N/A)</f>
        <v>#N/A</v>
      </c>
      <c r="AQ7" s="54" t="e">
        <f>IFERROR(AQ4/AQ6,#N/A)</f>
        <v>#N/A</v>
      </c>
      <c r="AR7" s="26"/>
      <c r="AS7" s="26">
        <f t="shared" si="17"/>
        <v>4</v>
      </c>
      <c r="AT7" s="23" t="s">
        <v>17</v>
      </c>
      <c r="AU7" s="45">
        <f>ABS(SUMIF($L:$L,$AS7,$W:$W))+ABS(SUMIF($L:$L,$AS7,$X:$X))</f>
        <v>0</v>
      </c>
      <c r="AV7" s="45"/>
      <c r="AW7" s="49" t="e">
        <f t="shared" ref="AW7:AW15" si="18">IFERROR(AU7/AV7,#N/A)</f>
        <v>#N/A</v>
      </c>
      <c r="AX7" s="40">
        <v>4.7999999999999996E-3</v>
      </c>
      <c r="AY7" s="40">
        <f t="shared" si="13"/>
        <v>3.7442267857066254E-3</v>
      </c>
      <c r="AZ7" s="40">
        <f t="shared" si="14"/>
        <v>2.3653865512428322E-4</v>
      </c>
      <c r="BA7" s="40">
        <f t="shared" si="15"/>
        <v>3.9807654408309089E-3</v>
      </c>
      <c r="BB7" s="45"/>
      <c r="BC7" s="247"/>
    </row>
    <row r="8" spans="2:55" x14ac:dyDescent="0.3">
      <c r="B8" s="64" t="str">
        <f t="shared" si="4"/>
        <v>ter</v>
      </c>
      <c r="C8" s="59">
        <f t="shared" si="5"/>
        <v>46028</v>
      </c>
      <c r="D8" s="45">
        <f t="shared" si="0"/>
        <v>3268.8147315892934</v>
      </c>
      <c r="E8" s="45">
        <f t="shared" si="1"/>
        <v>467023.42</v>
      </c>
      <c r="F8" s="49">
        <f t="shared" si="6"/>
        <v>6.999252267882612E-3</v>
      </c>
      <c r="G8" s="24">
        <v>3.5000000000000001E-3</v>
      </c>
      <c r="H8" s="58">
        <f t="shared" si="2"/>
        <v>6.999252267882612E-3</v>
      </c>
      <c r="I8" s="58">
        <f t="shared" si="3"/>
        <v>0</v>
      </c>
      <c r="J8" s="58">
        <f t="shared" si="7"/>
        <v>6.999252267882612E-3</v>
      </c>
      <c r="L8" s="26">
        <f t="shared" si="8"/>
        <v>1</v>
      </c>
      <c r="M8" s="26">
        <f t="shared" si="9"/>
        <v>2026</v>
      </c>
      <c r="N8" s="26">
        <f t="shared" si="10"/>
        <v>2</v>
      </c>
      <c r="O8" s="28">
        <v>46028</v>
      </c>
      <c r="P8" s="69" t="str">
        <f t="shared" si="11"/>
        <v>ter</v>
      </c>
      <c r="Q8" s="30">
        <f>SUMIF('SPR - QTD'!$A:$A,DADOS_GRAF!O8,'SPR - QTD'!$H:$H)</f>
        <v>308</v>
      </c>
      <c r="R8" s="30">
        <f>SUMIF('SCI - QTD'!$A:$A,DADOS_GRAF!O8,'SCI - QTD'!$H:$H)</f>
        <v>243</v>
      </c>
      <c r="S8" s="30">
        <f t="shared" si="12"/>
        <v>551</v>
      </c>
      <c r="T8" s="112">
        <v>63514</v>
      </c>
      <c r="U8" s="30">
        <v>4600</v>
      </c>
      <c r="V8" s="30">
        <f t="shared" si="16"/>
        <v>8675.2527001920844</v>
      </c>
      <c r="W8" s="30">
        <f>SUMIF('SPR - QTD'!$A:$A,DADOS_GRAF!O8,'SPR - QTD'!$M:$M)</f>
        <v>3268.8147315892934</v>
      </c>
      <c r="X8" s="30">
        <f>SUMIF('SCI - QTD'!$A:$A,DADOS_GRAF!O8,'SCI - QTD'!$L:$L)</f>
        <v>0</v>
      </c>
      <c r="Y8" s="103">
        <f>AE8-AE7</f>
        <v>467023.42</v>
      </c>
      <c r="Z8" s="61">
        <f>IFERROR((W8+X8)/Y8,#N/A)</f>
        <v>6.999252267882612E-3</v>
      </c>
      <c r="AA8" s="61">
        <f>IF(Y8="",#N/A,W8/Y8)</f>
        <v>6.999252267882612E-3</v>
      </c>
      <c r="AB8" s="61">
        <f>IF(Y8="",#N/A,X8/Y8)</f>
        <v>0</v>
      </c>
      <c r="AC8" s="102" t="s">
        <v>853</v>
      </c>
      <c r="AE8" s="71">
        <v>947528.58</v>
      </c>
      <c r="AF8" s="121"/>
      <c r="AH8" s="41" t="s">
        <v>39</v>
      </c>
      <c r="AI8" s="32">
        <v>2.3E-3</v>
      </c>
      <c r="AJ8" s="32">
        <v>1.4E-3</v>
      </c>
      <c r="AK8" s="32">
        <f>AK5/AK6</f>
        <v>0</v>
      </c>
      <c r="AL8" s="26"/>
      <c r="AM8" s="41" t="s">
        <v>37</v>
      </c>
      <c r="AN8" s="55" t="e">
        <f>AN4/AN6</f>
        <v>#DIV/0!</v>
      </c>
      <c r="AO8" s="55" t="e">
        <f>AO4/AO6</f>
        <v>#DIV/0!</v>
      </c>
      <c r="AP8" s="55" t="e">
        <f>AP4/AP6</f>
        <v>#DIV/0!</v>
      </c>
      <c r="AQ8" s="55" t="e">
        <f>AQ4/AQ6</f>
        <v>#DIV/0!</v>
      </c>
      <c r="AR8" s="26"/>
      <c r="AS8" s="26">
        <f t="shared" si="17"/>
        <v>5</v>
      </c>
      <c r="AT8" s="23" t="s">
        <v>18</v>
      </c>
      <c r="AU8" s="45">
        <f t="shared" ref="AU8:AU15" si="19">SUMIF($L:$L,$AS8,$W:$W)</f>
        <v>0</v>
      </c>
      <c r="AV8" s="45"/>
      <c r="AW8" s="49" t="e">
        <f t="shared" si="18"/>
        <v>#N/A</v>
      </c>
      <c r="AX8" s="40">
        <v>4.7999999999999996E-3</v>
      </c>
      <c r="AY8" s="40">
        <f t="shared" si="13"/>
        <v>2.9463182274595519E-3</v>
      </c>
      <c r="AZ8" s="40">
        <f t="shared" si="14"/>
        <v>2.4788385174648488E-4</v>
      </c>
      <c r="BA8" s="40">
        <f t="shared" si="15"/>
        <v>3.1942020792060368E-3</v>
      </c>
      <c r="BB8" s="45"/>
      <c r="BC8" s="247"/>
    </row>
    <row r="9" spans="2:55" x14ac:dyDescent="0.3">
      <c r="B9" s="64" t="str">
        <f t="shared" si="4"/>
        <v>qua</v>
      </c>
      <c r="C9" s="59">
        <f t="shared" si="5"/>
        <v>46029</v>
      </c>
      <c r="D9" s="45">
        <f t="shared" si="0"/>
        <v>2147.0154503307444</v>
      </c>
      <c r="E9" s="45">
        <f t="shared" si="1"/>
        <v>529521.11</v>
      </c>
      <c r="F9" s="49">
        <f t="shared" si="6"/>
        <v>4.0546361793408854E-3</v>
      </c>
      <c r="G9" s="24">
        <v>3.5000000000000001E-3</v>
      </c>
      <c r="H9" s="58">
        <f t="shared" si="2"/>
        <v>4.0546361793408854E-3</v>
      </c>
      <c r="I9" s="58">
        <f t="shared" si="3"/>
        <v>0</v>
      </c>
      <c r="J9" s="58">
        <f t="shared" si="7"/>
        <v>4.0546361793408854E-3</v>
      </c>
      <c r="L9" s="26">
        <f t="shared" si="8"/>
        <v>1</v>
      </c>
      <c r="M9" s="26">
        <f t="shared" si="9"/>
        <v>2026</v>
      </c>
      <c r="N9" s="26">
        <f t="shared" si="10"/>
        <v>2</v>
      </c>
      <c r="O9" s="28">
        <v>46029</v>
      </c>
      <c r="P9" s="69" t="str">
        <f t="shared" si="11"/>
        <v>qua</v>
      </c>
      <c r="Q9" s="30">
        <f>SUMIF('SPR - QTD'!$A:$A,DADOS_GRAF!O9,'SPR - QTD'!$H:$H)</f>
        <v>389</v>
      </c>
      <c r="R9" s="30">
        <f>SUMIF('SCI - QTD'!$A:$A,DADOS_GRAF!O9,'SCI - QTD'!$H:$H)</f>
        <v>201.5</v>
      </c>
      <c r="S9" s="30">
        <f t="shared" si="12"/>
        <v>590.5</v>
      </c>
      <c r="T9" s="112">
        <v>276112</v>
      </c>
      <c r="U9" s="30">
        <v>4600</v>
      </c>
      <c r="V9" s="30">
        <f t="shared" si="16"/>
        <v>2138.6249058353128</v>
      </c>
      <c r="W9" s="30">
        <f>SUMIF('SPR - QTD'!$A:$A,DADOS_GRAF!O9,'SPR - QTD'!$M:$M)</f>
        <v>2147.0154503307444</v>
      </c>
      <c r="X9" s="30">
        <f>SUMIF('SCI - QTD'!$A:$A,DADOS_GRAF!O9,'SCI - QTD'!$L:$L)</f>
        <v>0</v>
      </c>
      <c r="Y9" s="103">
        <f>AE9-AE8</f>
        <v>529521.11</v>
      </c>
      <c r="Z9" s="61">
        <f>IFERROR((W9+X9)/Y9,#N/A)</f>
        <v>4.0546361793408854E-3</v>
      </c>
      <c r="AA9" s="61">
        <f>IF(Y9="",#N/A,W9/Y9)</f>
        <v>4.0546361793408854E-3</v>
      </c>
      <c r="AB9" s="61">
        <f>IF(Y9="",#N/A,X9/Y9)</f>
        <v>0</v>
      </c>
      <c r="AC9" s="102" t="s">
        <v>853</v>
      </c>
      <c r="AE9" s="71">
        <v>1477049.69</v>
      </c>
      <c r="AF9" s="121"/>
      <c r="AH9" s="47" t="s">
        <v>41</v>
      </c>
      <c r="AI9" s="48">
        <f>SUM(AI7:AI8)</f>
        <v>7.4000000000000003E-3</v>
      </c>
      <c r="AJ9" s="48">
        <f>SUM(AJ7:AJ8)</f>
        <v>6.5000000000000006E-3</v>
      </c>
      <c r="AK9" s="48">
        <f>SUM(AK7:AK8)</f>
        <v>0</v>
      </c>
      <c r="AL9" s="26"/>
      <c r="AM9" s="41" t="s">
        <v>39</v>
      </c>
      <c r="AN9" s="55" t="e">
        <f>AN5/AN6</f>
        <v>#DIV/0!</v>
      </c>
      <c r="AO9" s="55" t="e">
        <f>AO5/AO6</f>
        <v>#DIV/0!</v>
      </c>
      <c r="AP9" s="55" t="e">
        <f>AP5/AP6</f>
        <v>#DIV/0!</v>
      </c>
      <c r="AQ9" s="55" t="e">
        <f>AQ5/AQ6</f>
        <v>#DIV/0!</v>
      </c>
      <c r="AR9" s="26"/>
      <c r="AS9" s="26">
        <f t="shared" si="17"/>
        <v>6</v>
      </c>
      <c r="AT9" s="23" t="s">
        <v>19</v>
      </c>
      <c r="AU9" s="45">
        <f t="shared" si="19"/>
        <v>0</v>
      </c>
      <c r="AV9" s="45"/>
      <c r="AW9" s="49" t="e">
        <f t="shared" si="18"/>
        <v>#N/A</v>
      </c>
      <c r="AX9" s="40">
        <v>4.7999999999999996E-3</v>
      </c>
      <c r="AY9" s="40" t="e">
        <f t="shared" si="13"/>
        <v>#DIV/0!</v>
      </c>
      <c r="AZ9" s="40" t="e">
        <f t="shared" si="14"/>
        <v>#DIV/0!</v>
      </c>
      <c r="BA9" s="40" t="e">
        <f t="shared" si="15"/>
        <v>#DIV/0!</v>
      </c>
      <c r="BB9" s="45"/>
      <c r="BC9" s="35"/>
    </row>
    <row r="10" spans="2:55" x14ac:dyDescent="0.3">
      <c r="B10" s="64" t="str">
        <f t="shared" si="4"/>
        <v>qui</v>
      </c>
      <c r="C10" s="59">
        <f t="shared" si="5"/>
        <v>46030</v>
      </c>
      <c r="D10" s="45">
        <f t="shared" si="0"/>
        <v>2154.4435201310343</v>
      </c>
      <c r="E10" s="45">
        <f t="shared" si="1"/>
        <v>665487.78000000026</v>
      </c>
      <c r="F10" s="49">
        <f t="shared" si="6"/>
        <v>3.2373900541510072E-3</v>
      </c>
      <c r="G10" s="24">
        <v>3.5000000000000001E-3</v>
      </c>
      <c r="H10" s="58">
        <f t="shared" si="2"/>
        <v>3.2373900541510072E-3</v>
      </c>
      <c r="I10" s="58">
        <f t="shared" si="3"/>
        <v>0</v>
      </c>
      <c r="J10" s="58">
        <f t="shared" si="7"/>
        <v>3.2373900541510072E-3</v>
      </c>
      <c r="L10" s="26">
        <f t="shared" si="8"/>
        <v>1</v>
      </c>
      <c r="M10" s="26">
        <f t="shared" si="9"/>
        <v>2026</v>
      </c>
      <c r="N10" s="26">
        <f t="shared" si="10"/>
        <v>2</v>
      </c>
      <c r="O10" s="28">
        <v>46030</v>
      </c>
      <c r="P10" s="69" t="str">
        <f t="shared" si="11"/>
        <v>qui</v>
      </c>
      <c r="Q10" s="30">
        <f>SUMIF('SPR - QTD'!$A:$A,DADOS_GRAF!O10,'SPR - QTD'!$H:$H)</f>
        <v>268</v>
      </c>
      <c r="R10" s="30">
        <f>SUMIF('SCI - QTD'!$A:$A,DADOS_GRAF!O10,'SCI - QTD'!$H:$H)</f>
        <v>205</v>
      </c>
      <c r="S10" s="30">
        <f t="shared" si="12"/>
        <v>473</v>
      </c>
      <c r="T10" s="103">
        <v>197504</v>
      </c>
      <c r="U10" s="30">
        <v>4600</v>
      </c>
      <c r="V10" s="30">
        <f t="shared" si="16"/>
        <v>2394.8882047958523</v>
      </c>
      <c r="W10" s="30">
        <f>SUMIF('SPR - QTD'!$A:$A,DADOS_GRAF!O10,'SPR - QTD'!$M:$M)</f>
        <v>2154.4435201310343</v>
      </c>
      <c r="X10" s="30">
        <f>SUMIF('SCI - QTD'!$A:$A,DADOS_GRAF!O10,'SCI - QTD'!$L:$L)</f>
        <v>0</v>
      </c>
      <c r="Y10" s="103">
        <f>AE10-AE9</f>
        <v>665487.78000000026</v>
      </c>
      <c r="Z10" s="61">
        <f>IFERROR((W10+X10)/Y10,#N/A)</f>
        <v>3.2373900541510072E-3</v>
      </c>
      <c r="AA10" s="61">
        <f>IF(Y10="",#N/A,W10/Y10)</f>
        <v>3.2373900541510072E-3</v>
      </c>
      <c r="AB10" s="61">
        <f>IF(Y10="",#N/A,X10/Y10)</f>
        <v>0</v>
      </c>
      <c r="AC10" s="102" t="s">
        <v>853</v>
      </c>
      <c r="AE10" s="71">
        <v>2142537.4700000002</v>
      </c>
      <c r="AF10" s="121"/>
      <c r="AG10" s="60"/>
      <c r="AH10" s="42" t="s">
        <v>28</v>
      </c>
      <c r="AI10" s="40">
        <v>4.7999999999999996E-3</v>
      </c>
      <c r="AJ10" s="40">
        <v>4.7999999999999996E-3</v>
      </c>
      <c r="AK10" s="40">
        <v>4.7999999999999996E-3</v>
      </c>
      <c r="AL10" s="26"/>
      <c r="AM10" s="62" t="s">
        <v>41</v>
      </c>
      <c r="AN10" s="63" t="e">
        <f>SUM(AN8:AN9)</f>
        <v>#DIV/0!</v>
      </c>
      <c r="AO10" s="63" t="e">
        <f>SUM(AO8:AO9)</f>
        <v>#DIV/0!</v>
      </c>
      <c r="AP10" s="63" t="e">
        <f>SUM(AP8:AP9)</f>
        <v>#DIV/0!</v>
      </c>
      <c r="AQ10" s="63" t="e">
        <f>SUM(AQ8:AQ9)</f>
        <v>#DIV/0!</v>
      </c>
      <c r="AR10" s="26"/>
      <c r="AS10" s="26">
        <f t="shared" si="17"/>
        <v>7</v>
      </c>
      <c r="AT10" s="23" t="s">
        <v>20</v>
      </c>
      <c r="AU10" s="45">
        <f t="shared" si="19"/>
        <v>0</v>
      </c>
      <c r="AV10" s="45"/>
      <c r="AW10" s="49" t="e">
        <f t="shared" si="18"/>
        <v>#N/A</v>
      </c>
      <c r="AX10" s="40">
        <v>4.7999999999999996E-3</v>
      </c>
      <c r="AY10" s="50"/>
      <c r="AZ10" s="50"/>
      <c r="BA10" s="50"/>
      <c r="BB10" s="50"/>
      <c r="BC10" s="35"/>
    </row>
    <row r="11" spans="2:55" x14ac:dyDescent="0.3">
      <c r="B11" s="64" t="str">
        <f t="shared" si="4"/>
        <v>sex</v>
      </c>
      <c r="C11" s="59">
        <f t="shared" si="5"/>
        <v>46031</v>
      </c>
      <c r="D11" s="45">
        <f t="shared" si="0"/>
        <v>4601.8529148825373</v>
      </c>
      <c r="E11" s="45">
        <f t="shared" si="1"/>
        <v>827610.03999999957</v>
      </c>
      <c r="F11" s="49">
        <f t="shared" si="6"/>
        <v>5.5604121415474125E-3</v>
      </c>
      <c r="G11" s="24">
        <v>3.5000000000000001E-3</v>
      </c>
      <c r="H11" s="58">
        <f t="shared" si="2"/>
        <v>5.5604121415474125E-3</v>
      </c>
      <c r="I11" s="58">
        <f t="shared" si="3"/>
        <v>0</v>
      </c>
      <c r="J11" s="58">
        <f t="shared" si="7"/>
        <v>5.5604121415474125E-3</v>
      </c>
      <c r="L11" s="26">
        <f t="shared" si="8"/>
        <v>1</v>
      </c>
      <c r="M11" s="26">
        <f t="shared" si="9"/>
        <v>2026</v>
      </c>
      <c r="N11" s="26">
        <f t="shared" si="10"/>
        <v>2</v>
      </c>
      <c r="O11" s="28">
        <v>46031</v>
      </c>
      <c r="P11" s="69" t="str">
        <f t="shared" si="11"/>
        <v>sex</v>
      </c>
      <c r="Q11" s="30">
        <f>SUMIF('SPR - QTD'!$A:$A,DADOS_GRAF!O11,'SPR - QTD'!$H:$H)</f>
        <v>506</v>
      </c>
      <c r="R11" s="30">
        <f>SUMIF('SCI - QTD'!$A:$A,DADOS_GRAF!O11,'SCI - QTD'!$H:$H)</f>
        <v>105</v>
      </c>
      <c r="S11" s="30">
        <f t="shared" si="12"/>
        <v>611</v>
      </c>
      <c r="T11" s="103">
        <v>167915</v>
      </c>
      <c r="U11" s="30">
        <v>4600</v>
      </c>
      <c r="V11" s="30">
        <f t="shared" si="16"/>
        <v>3638.745794002918</v>
      </c>
      <c r="W11" s="30">
        <f>SUMIF('SPR - QTD'!$A:$A,DADOS_GRAF!O11,'SPR - QTD'!$M:$M)</f>
        <v>4601.8529148825373</v>
      </c>
      <c r="X11" s="30">
        <f>SUMIF('SCI - QTD'!$A:$A,DADOS_GRAF!O11,'SCI - QTD'!$L:$L)</f>
        <v>0</v>
      </c>
      <c r="Y11" s="103">
        <f>AE11-AE10</f>
        <v>827610.03999999957</v>
      </c>
      <c r="Z11" s="61">
        <f>IFERROR((W11+X11)/Y11,#N/A)</f>
        <v>5.5604121415474125E-3</v>
      </c>
      <c r="AA11" s="61">
        <f>IF(Y11="",#N/A,W11/Y11)</f>
        <v>5.5604121415474125E-3</v>
      </c>
      <c r="AB11" s="61">
        <f>IF(Y11="",#N/A,X11/Y11)</f>
        <v>0</v>
      </c>
      <c r="AC11" s="102" t="s">
        <v>853</v>
      </c>
      <c r="AE11" s="71">
        <v>2970147.51</v>
      </c>
      <c r="AF11" s="121"/>
      <c r="AG11" s="60"/>
      <c r="AH11" s="26"/>
      <c r="AL11" s="26"/>
      <c r="AM11" s="56" t="s">
        <v>28</v>
      </c>
      <c r="AN11" s="57">
        <v>4.7999999999999996E-3</v>
      </c>
      <c r="AO11" s="57">
        <v>4.7999999999999996E-3</v>
      </c>
      <c r="AP11" s="57">
        <v>4.7999999999999996E-3</v>
      </c>
      <c r="AQ11" s="57">
        <v>4.7999999999999996E-3</v>
      </c>
      <c r="AR11" s="26"/>
      <c r="AS11" s="26">
        <f t="shared" si="17"/>
        <v>8</v>
      </c>
      <c r="AT11" s="23" t="s">
        <v>21</v>
      </c>
      <c r="AU11" s="45">
        <f t="shared" si="19"/>
        <v>0</v>
      </c>
      <c r="AV11" s="45"/>
      <c r="AW11" s="49" t="e">
        <f t="shared" si="18"/>
        <v>#N/A</v>
      </c>
      <c r="AX11" s="40">
        <v>4.7999999999999996E-3</v>
      </c>
      <c r="AY11" s="50"/>
      <c r="AZ11" s="50"/>
      <c r="BA11" s="50"/>
      <c r="BB11" s="50"/>
    </row>
    <row r="12" spans="2:55" x14ac:dyDescent="0.3">
      <c r="B12" s="64" t="str">
        <f t="shared" si="4"/>
        <v>sáb</v>
      </c>
      <c r="C12" s="59">
        <f t="shared" si="5"/>
        <v>46032</v>
      </c>
      <c r="D12" s="45">
        <f t="shared" si="0"/>
        <v>14.964261538461539</v>
      </c>
      <c r="E12" s="45">
        <f t="shared" si="1"/>
        <v>0</v>
      </c>
      <c r="F12" s="49" t="e">
        <f t="shared" si="6"/>
        <v>#N/A</v>
      </c>
      <c r="G12" s="24">
        <v>3.5000000000000001E-3</v>
      </c>
      <c r="H12" s="58" t="e">
        <f t="shared" si="2"/>
        <v>#N/A</v>
      </c>
      <c r="I12" s="58" t="e">
        <f t="shared" si="3"/>
        <v>#N/A</v>
      </c>
      <c r="J12" s="58" t="e">
        <f t="shared" si="7"/>
        <v>#N/A</v>
      </c>
      <c r="L12" s="26">
        <f t="shared" si="8"/>
        <v>1</v>
      </c>
      <c r="M12" s="26">
        <f t="shared" si="9"/>
        <v>2026</v>
      </c>
      <c r="N12" s="26">
        <f t="shared" si="10"/>
        <v>2</v>
      </c>
      <c r="O12" s="28">
        <v>46032</v>
      </c>
      <c r="P12" s="69" t="str">
        <f t="shared" si="11"/>
        <v>sáb</v>
      </c>
      <c r="Q12" s="30">
        <f>SUMIF('SPR - QTD'!$A:$A,DADOS_GRAF!O12,'SPR - QTD'!$H:$H)</f>
        <v>2</v>
      </c>
      <c r="R12" s="30">
        <f>SUMIF('SCI - QTD'!$A:$A,DADOS_GRAF!O12,'SCI - QTD'!$H:$H)</f>
        <v>0</v>
      </c>
      <c r="S12" s="30">
        <f t="shared" si="12"/>
        <v>2</v>
      </c>
      <c r="T12" s="103"/>
      <c r="U12" s="30">
        <v>4600</v>
      </c>
      <c r="V12" s="30" t="e">
        <f t="shared" si="16"/>
        <v>#DIV/0!</v>
      </c>
      <c r="W12" s="30">
        <f>SUMIF('SPR - QTD'!$A:$A,DADOS_GRAF!O12,'SPR - QTD'!$M:$M)</f>
        <v>14.964261538461539</v>
      </c>
      <c r="X12" s="30">
        <f>SUMIF('SCI - QTD'!$A:$A,DADOS_GRAF!O12,'SCI - QTD'!$L:$L)</f>
        <v>0</v>
      </c>
      <c r="Y12" s="103"/>
      <c r="Z12" s="61"/>
      <c r="AA12" s="61"/>
      <c r="AB12" s="61"/>
      <c r="AC12" s="102"/>
      <c r="AE12" s="71"/>
      <c r="AF12" s="60"/>
      <c r="AG12" s="60"/>
      <c r="AL12" s="26"/>
      <c r="AP12" s="27"/>
      <c r="AR12" s="26"/>
      <c r="AS12" s="26">
        <f t="shared" si="17"/>
        <v>9</v>
      </c>
      <c r="AT12" s="23" t="s">
        <v>22</v>
      </c>
      <c r="AU12" s="45">
        <f t="shared" si="19"/>
        <v>0</v>
      </c>
      <c r="AV12" s="45"/>
      <c r="AW12" s="49" t="e">
        <f t="shared" si="18"/>
        <v>#N/A</v>
      </c>
      <c r="AX12" s="40">
        <v>4.7999999999999996E-3</v>
      </c>
      <c r="AY12" s="50"/>
      <c r="AZ12" s="50"/>
      <c r="BA12" s="50"/>
      <c r="BB12" s="50"/>
    </row>
    <row r="13" spans="2:55" x14ac:dyDescent="0.3">
      <c r="B13" s="64" t="str">
        <f t="shared" si="4"/>
        <v>dom</v>
      </c>
      <c r="C13" s="59">
        <f t="shared" si="5"/>
        <v>46033</v>
      </c>
      <c r="D13" s="45">
        <f t="shared" si="0"/>
        <v>0</v>
      </c>
      <c r="E13" s="45">
        <f t="shared" si="1"/>
        <v>0</v>
      </c>
      <c r="F13" s="49" t="e">
        <f t="shared" si="6"/>
        <v>#N/A</v>
      </c>
      <c r="G13" s="24">
        <v>3.5000000000000001E-3</v>
      </c>
      <c r="H13" s="58" t="e">
        <f t="shared" si="2"/>
        <v>#N/A</v>
      </c>
      <c r="I13" s="58" t="e">
        <f t="shared" si="3"/>
        <v>#N/A</v>
      </c>
      <c r="J13" s="58" t="e">
        <f t="shared" si="7"/>
        <v>#N/A</v>
      </c>
      <c r="L13" s="26">
        <f t="shared" si="8"/>
        <v>1</v>
      </c>
      <c r="M13" s="26">
        <f t="shared" si="9"/>
        <v>2026</v>
      </c>
      <c r="N13" s="26">
        <f t="shared" si="10"/>
        <v>3</v>
      </c>
      <c r="O13" s="28">
        <v>46033</v>
      </c>
      <c r="P13" s="69" t="str">
        <f t="shared" si="11"/>
        <v>dom</v>
      </c>
      <c r="Q13" s="30">
        <f>SUMIF('SPR - QTD'!$A:$A,DADOS_GRAF!O13,'SPR - QTD'!$H:$H)</f>
        <v>0</v>
      </c>
      <c r="R13" s="30">
        <f>SUMIF('SCI - QTD'!$A:$A,DADOS_GRAF!O13,'SCI - QTD'!$H:$H)</f>
        <v>0</v>
      </c>
      <c r="S13" s="30">
        <f t="shared" si="12"/>
        <v>0</v>
      </c>
      <c r="T13" s="103"/>
      <c r="U13" s="30">
        <v>4600</v>
      </c>
      <c r="V13" s="30" t="e">
        <f t="shared" si="16"/>
        <v>#DIV/0!</v>
      </c>
      <c r="W13" s="30">
        <f>SUMIF('SPR - QTD'!$A:$A,DADOS_GRAF!O13,'SPR - QTD'!$M:$M)</f>
        <v>0</v>
      </c>
      <c r="X13" s="30">
        <f>SUMIF('SCI - QTD'!$A:$A,DADOS_GRAF!O13,'SCI - QTD'!$L:$L)</f>
        <v>0</v>
      </c>
      <c r="Y13" s="103"/>
      <c r="Z13" s="61"/>
      <c r="AA13" s="61"/>
      <c r="AB13" s="61"/>
      <c r="AC13" s="102"/>
      <c r="AE13" s="71"/>
      <c r="AF13" s="60"/>
      <c r="AG13" s="60"/>
      <c r="AH13" s="26"/>
      <c r="AL13" s="26"/>
      <c r="AP13" s="27"/>
      <c r="AR13" s="26"/>
      <c r="AS13" s="26">
        <f t="shared" si="17"/>
        <v>10</v>
      </c>
      <c r="AT13" s="23" t="s">
        <v>23</v>
      </c>
      <c r="AU13" s="45">
        <f t="shared" si="19"/>
        <v>0</v>
      </c>
      <c r="AV13" s="45"/>
      <c r="AW13" s="49" t="e">
        <f t="shared" si="18"/>
        <v>#N/A</v>
      </c>
      <c r="AX13" s="40">
        <v>4.7999999999999996E-3</v>
      </c>
      <c r="AY13" s="50"/>
      <c r="AZ13" s="50"/>
      <c r="BA13" s="50"/>
      <c r="BB13" s="50"/>
    </row>
    <row r="14" spans="2:55" x14ac:dyDescent="0.3">
      <c r="B14" s="64" t="str">
        <f t="shared" si="4"/>
        <v>seg</v>
      </c>
      <c r="C14" s="59">
        <f t="shared" si="5"/>
        <v>46034</v>
      </c>
      <c r="D14" s="45">
        <f t="shared" si="0"/>
        <v>26000</v>
      </c>
      <c r="E14" s="45">
        <f t="shared" si="1"/>
        <v>597891.73000000045</v>
      </c>
      <c r="F14" s="49">
        <f t="shared" si="6"/>
        <v>4.3486134186870223E-2</v>
      </c>
      <c r="G14" s="24">
        <v>3.5000000000000001E-3</v>
      </c>
      <c r="H14" s="58">
        <f t="shared" si="2"/>
        <v>4.3486134186870223E-2</v>
      </c>
      <c r="I14" s="58">
        <f t="shared" si="3"/>
        <v>0</v>
      </c>
      <c r="J14" s="58">
        <f t="shared" si="7"/>
        <v>4.3486134186870223E-2</v>
      </c>
      <c r="L14" s="26">
        <f t="shared" si="8"/>
        <v>1</v>
      </c>
      <c r="M14" s="26">
        <f t="shared" si="9"/>
        <v>2026</v>
      </c>
      <c r="N14" s="26">
        <f t="shared" si="10"/>
        <v>3</v>
      </c>
      <c r="O14" s="28">
        <v>46034</v>
      </c>
      <c r="P14" s="69" t="str">
        <f t="shared" si="11"/>
        <v>seg</v>
      </c>
      <c r="Q14" s="30">
        <f>SUMIF('SPR - QTD'!$A:$A,DADOS_GRAF!O14,'SPR - QTD'!$H:$H)</f>
        <v>107</v>
      </c>
      <c r="R14" s="30">
        <f>SUMIF('SCI - QTD'!$A:$A,DADOS_GRAF!O14,'SCI - QTD'!$H:$H)</f>
        <v>125</v>
      </c>
      <c r="S14" s="30">
        <f t="shared" si="12"/>
        <v>232</v>
      </c>
      <c r="T14" s="103">
        <v>144269</v>
      </c>
      <c r="U14" s="30">
        <v>4600</v>
      </c>
      <c r="V14" s="30">
        <f t="shared" si="16"/>
        <v>1608.1070777505911</v>
      </c>
      <c r="W14" s="30">
        <v>26000</v>
      </c>
      <c r="X14" s="30">
        <f>SUMIF('SCI - QTD'!$A:$A,DADOS_GRAF!O14,'SCI - QTD'!$L:$L)</f>
        <v>0</v>
      </c>
      <c r="Y14" s="103">
        <f>AE14-AE11</f>
        <v>597891.73000000045</v>
      </c>
      <c r="Z14" s="61">
        <f>IFERROR((W14+X14)/Y14,#N/A)</f>
        <v>4.3486134186870223E-2</v>
      </c>
      <c r="AA14" s="61">
        <f>IF(Y14="",#N/A,W14/Y14)</f>
        <v>4.3486134186870223E-2</v>
      </c>
      <c r="AB14" s="61">
        <f>IF(Y14="",#N/A,X14/Y14)</f>
        <v>0</v>
      </c>
      <c r="AC14" s="102" t="s">
        <v>853</v>
      </c>
      <c r="AE14" s="71">
        <v>3568039.24</v>
      </c>
      <c r="AF14" s="121"/>
      <c r="AG14" s="60">
        <v>18803636.370199997</v>
      </c>
      <c r="AH14" s="26"/>
      <c r="AL14" s="26"/>
      <c r="AP14" s="27"/>
      <c r="AR14" s="26"/>
      <c r="AS14" s="26">
        <f t="shared" si="17"/>
        <v>11</v>
      </c>
      <c r="AT14" s="23" t="s">
        <v>24</v>
      </c>
      <c r="AU14" s="45">
        <f t="shared" si="19"/>
        <v>0</v>
      </c>
      <c r="AV14" s="45"/>
      <c r="AW14" s="49" t="e">
        <f t="shared" si="18"/>
        <v>#N/A</v>
      </c>
      <c r="AX14" s="40">
        <v>4.7999999999999996E-3</v>
      </c>
      <c r="AY14" s="50"/>
      <c r="AZ14" s="50"/>
      <c r="BA14" s="50"/>
      <c r="BB14" s="50"/>
    </row>
    <row r="15" spans="2:55" x14ac:dyDescent="0.3">
      <c r="B15" s="64" t="str">
        <f t="shared" si="4"/>
        <v>ter</v>
      </c>
      <c r="C15" s="59">
        <f t="shared" si="5"/>
        <v>46035</v>
      </c>
      <c r="D15" s="45">
        <f t="shared" si="0"/>
        <v>12000</v>
      </c>
      <c r="E15" s="45">
        <f t="shared" si="1"/>
        <v>1088922.2300000004</v>
      </c>
      <c r="F15" s="49">
        <f t="shared" si="6"/>
        <v>1.1020070735446365E-2</v>
      </c>
      <c r="G15" s="24">
        <v>3.5000000000000001E-3</v>
      </c>
      <c r="H15" s="58">
        <f t="shared" si="2"/>
        <v>1.1020070735446365E-2</v>
      </c>
      <c r="I15" s="58">
        <f t="shared" si="3"/>
        <v>0</v>
      </c>
      <c r="J15" s="58">
        <f t="shared" si="7"/>
        <v>1.1020070735446365E-2</v>
      </c>
      <c r="L15" s="26">
        <f t="shared" si="8"/>
        <v>1</v>
      </c>
      <c r="M15" s="26">
        <f t="shared" si="9"/>
        <v>2026</v>
      </c>
      <c r="N15" s="26">
        <f t="shared" si="10"/>
        <v>3</v>
      </c>
      <c r="O15" s="28">
        <v>46035</v>
      </c>
      <c r="P15" s="69" t="str">
        <f t="shared" si="11"/>
        <v>ter</v>
      </c>
      <c r="Q15" s="30">
        <f>SUMIF('SPR - QTD'!$A:$A,DADOS_GRAF!O15,'SPR - QTD'!$H:$H)</f>
        <v>343</v>
      </c>
      <c r="R15" s="30">
        <f>SUMIF('SCI - QTD'!$A:$A,DADOS_GRAF!O15,'SCI - QTD'!$H:$H)</f>
        <v>392.3</v>
      </c>
      <c r="S15" s="30">
        <f t="shared" si="12"/>
        <v>735.3</v>
      </c>
      <c r="T15" s="103"/>
      <c r="U15" s="30">
        <v>4600</v>
      </c>
      <c r="V15" s="30" t="e">
        <f t="shared" si="16"/>
        <v>#DIV/0!</v>
      </c>
      <c r="W15" s="30">
        <v>12000</v>
      </c>
      <c r="X15" s="30">
        <f>SUMIF('SCI - QTD'!$A:$A,DADOS_GRAF!O15,'SCI - QTD'!$L:$L)</f>
        <v>0</v>
      </c>
      <c r="Y15" s="103">
        <f>AE15-AE14</f>
        <v>1088922.2300000004</v>
      </c>
      <c r="Z15" s="61">
        <f>IFERROR((W15+X15)/Y15,#N/A)</f>
        <v>1.1020070735446365E-2</v>
      </c>
      <c r="AA15" s="61">
        <f>IF(Y15="",#N/A,W15/Y15)</f>
        <v>1.1020070735446365E-2</v>
      </c>
      <c r="AB15" s="61">
        <f>IF(Y15="",#N/A,X15/Y15)</f>
        <v>0</v>
      </c>
      <c r="AC15" s="102" t="s">
        <v>853</v>
      </c>
      <c r="AE15" s="71">
        <v>4656961.4700000007</v>
      </c>
      <c r="AF15" s="121"/>
      <c r="AG15" s="60"/>
      <c r="AH15" s="26"/>
      <c r="AL15" s="26"/>
      <c r="AP15" s="27"/>
      <c r="AR15" s="26"/>
      <c r="AS15" s="26">
        <f t="shared" si="17"/>
        <v>12</v>
      </c>
      <c r="AT15" s="23" t="s">
        <v>25</v>
      </c>
      <c r="AU15" s="45">
        <f t="shared" si="19"/>
        <v>0</v>
      </c>
      <c r="AV15" s="45"/>
      <c r="AW15" s="49" t="e">
        <f t="shared" si="18"/>
        <v>#N/A</v>
      </c>
      <c r="AX15" s="40">
        <v>4.7999999999999996E-3</v>
      </c>
      <c r="AY15" s="50"/>
      <c r="AZ15" s="50"/>
      <c r="BA15" s="50"/>
      <c r="BB15" s="50"/>
    </row>
    <row r="16" spans="2:55" x14ac:dyDescent="0.3">
      <c r="B16" s="64" t="str">
        <f t="shared" si="4"/>
        <v>qua</v>
      </c>
      <c r="C16" s="59">
        <f t="shared" si="5"/>
        <v>46036</v>
      </c>
      <c r="D16" s="45">
        <f t="shared" si="0"/>
        <v>23577.688120687169</v>
      </c>
      <c r="E16" s="45">
        <f t="shared" si="1"/>
        <v>1088922.2299999995</v>
      </c>
      <c r="F16" s="49">
        <f t="shared" si="6"/>
        <v>2.1652315905688856E-2</v>
      </c>
      <c r="G16" s="24">
        <v>3.5000000000000001E-3</v>
      </c>
      <c r="H16" s="58">
        <f t="shared" si="2"/>
        <v>2.1652315905688856E-2</v>
      </c>
      <c r="I16" s="58">
        <f t="shared" si="3"/>
        <v>0</v>
      </c>
      <c r="J16" s="58">
        <f t="shared" si="7"/>
        <v>2.1652315905688856E-2</v>
      </c>
      <c r="L16" s="26">
        <f t="shared" si="8"/>
        <v>1</v>
      </c>
      <c r="M16" s="26">
        <f t="shared" si="9"/>
        <v>2026</v>
      </c>
      <c r="N16" s="26">
        <f t="shared" si="10"/>
        <v>3</v>
      </c>
      <c r="O16" s="28">
        <v>46036</v>
      </c>
      <c r="P16" s="69" t="str">
        <f t="shared" si="11"/>
        <v>qua</v>
      </c>
      <c r="Q16" s="30">
        <f>SUMIF('SPR - QTD'!$A:$A,DADOS_GRAF!O16,'SPR - QTD'!$H:$H)</f>
        <v>2781</v>
      </c>
      <c r="R16" s="30">
        <f>SUMIF('SCI - QTD'!$A:$A,DADOS_GRAF!O16,'SCI - QTD'!$H:$H)</f>
        <v>318.5</v>
      </c>
      <c r="S16" s="30">
        <f t="shared" si="12"/>
        <v>3099.5</v>
      </c>
      <c r="T16" s="103"/>
      <c r="U16" s="30">
        <v>4600</v>
      </c>
      <c r="V16" s="30" t="e">
        <f t="shared" si="16"/>
        <v>#DIV/0!</v>
      </c>
      <c r="W16" s="30">
        <f>SUMIF('SPR - QTD'!$A:$A,DADOS_GRAF!O16,'SPR - QTD'!$M:$M)</f>
        <v>23577.688120687169</v>
      </c>
      <c r="X16" s="30">
        <f>SUMIF('SCI - QTD'!$A:$A,DADOS_GRAF!O16,'SCI - QTD'!$L:$L)</f>
        <v>0</v>
      </c>
      <c r="Y16" s="103">
        <f>AE16-AE15</f>
        <v>1088922.2299999995</v>
      </c>
      <c r="Z16" s="61">
        <f t="shared" ref="Z16:Z32" si="20">IFERROR((W16+X16)/Y16,#N/A)</f>
        <v>2.1652315905688856E-2</v>
      </c>
      <c r="AA16" s="61">
        <f t="shared" ref="AA16:AA32" si="21">IF(Y16="",#N/A,W16/Y16)</f>
        <v>2.1652315905688856E-2</v>
      </c>
      <c r="AB16" s="61">
        <f t="shared" ref="AB16:AB32" si="22">IF(Y16="",#N/A,X16/Y16)</f>
        <v>0</v>
      </c>
      <c r="AC16" s="102" t="s">
        <v>853</v>
      </c>
      <c r="AE16" s="71">
        <v>5745883.7000000002</v>
      </c>
      <c r="AF16" s="121"/>
      <c r="AG16" s="60"/>
    </row>
    <row r="17" spans="2:55" x14ac:dyDescent="0.3">
      <c r="B17" s="64" t="str">
        <f t="shared" si="4"/>
        <v>qui</v>
      </c>
      <c r="C17" s="59">
        <f t="shared" si="5"/>
        <v>46037</v>
      </c>
      <c r="D17" s="45">
        <f t="shared" si="0"/>
        <v>2443.3886346823601</v>
      </c>
      <c r="E17" s="45">
        <f t="shared" si="1"/>
        <v>1242418.0488888891</v>
      </c>
      <c r="F17" s="49">
        <f t="shared" si="6"/>
        <v>1.9666396804743098E-3</v>
      </c>
      <c r="G17" s="24">
        <v>3.5000000000000001E-3</v>
      </c>
      <c r="H17" s="58">
        <f t="shared" si="2"/>
        <v>1.9666396804743098E-3</v>
      </c>
      <c r="I17" s="58">
        <f t="shared" si="3"/>
        <v>0</v>
      </c>
      <c r="J17" s="58">
        <f t="shared" si="7"/>
        <v>1.9666396804743098E-3</v>
      </c>
      <c r="L17" s="26">
        <f t="shared" si="8"/>
        <v>1</v>
      </c>
      <c r="M17" s="26">
        <f t="shared" si="9"/>
        <v>2026</v>
      </c>
      <c r="N17" s="26">
        <f t="shared" si="10"/>
        <v>3</v>
      </c>
      <c r="O17" s="28">
        <v>46037</v>
      </c>
      <c r="P17" s="69" t="str">
        <f t="shared" si="11"/>
        <v>qui</v>
      </c>
      <c r="Q17" s="30">
        <f>SUMIF('SPR - QTD'!$A:$A,DADOS_GRAF!O17,'SPR - QTD'!$H:$H)</f>
        <v>467</v>
      </c>
      <c r="R17" s="30">
        <f>SUMIF('SCI - QTD'!$A:$A,DADOS_GRAF!O17,'SCI - QTD'!$H:$H)</f>
        <v>209.5</v>
      </c>
      <c r="S17" s="30">
        <f t="shared" si="12"/>
        <v>676.5</v>
      </c>
      <c r="T17" s="103"/>
      <c r="U17" s="30">
        <v>4600</v>
      </c>
      <c r="V17" s="30" t="e">
        <f t="shared" si="16"/>
        <v>#DIV/0!</v>
      </c>
      <c r="W17" s="30">
        <f>SUMIF('SPR - QTD'!$A:$A,DADOS_GRAF!O17,'SPR - QTD'!$M:$M)</f>
        <v>2443.3886346823601</v>
      </c>
      <c r="X17" s="30">
        <f>SUMIF('SCI - QTD'!$A:$A,DADOS_GRAF!O17,'SCI - QTD'!$L:$L)</f>
        <v>0</v>
      </c>
      <c r="Y17" s="103">
        <f>AE17-AE16</f>
        <v>1242418.0488888891</v>
      </c>
      <c r="Z17" s="61">
        <f t="shared" si="20"/>
        <v>1.9666396804743098E-3</v>
      </c>
      <c r="AA17" s="61">
        <f t="shared" si="21"/>
        <v>1.9666396804743098E-3</v>
      </c>
      <c r="AB17" s="61">
        <f t="shared" si="22"/>
        <v>0</v>
      </c>
      <c r="AC17" s="102" t="s">
        <v>853</v>
      </c>
      <c r="AE17" s="71">
        <f>AE16+$AG$30</f>
        <v>6988301.7488888893</v>
      </c>
      <c r="AF17" s="121"/>
      <c r="AG17" s="60"/>
      <c r="AI17" s="26"/>
      <c r="AP17" s="27"/>
      <c r="AQ17" s="27"/>
      <c r="AR17" s="26"/>
      <c r="AT17" s="27"/>
      <c r="AU17" s="26"/>
      <c r="AV17" s="242" t="s">
        <v>860</v>
      </c>
      <c r="AW17" s="242"/>
      <c r="AX17" s="242"/>
    </row>
    <row r="18" spans="2:55" x14ac:dyDescent="0.3">
      <c r="B18" s="64" t="str">
        <f t="shared" si="4"/>
        <v>sex</v>
      </c>
      <c r="C18" s="59">
        <f t="shared" si="5"/>
        <v>46038</v>
      </c>
      <c r="D18" s="45">
        <f t="shared" si="0"/>
        <v>2244.1406859703957</v>
      </c>
      <c r="E18" s="45">
        <f t="shared" si="1"/>
        <v>1242418.0488888891</v>
      </c>
      <c r="F18" s="49">
        <f t="shared" si="6"/>
        <v>1.8062685808350582E-3</v>
      </c>
      <c r="G18" s="24">
        <v>3.5000000000000001E-3</v>
      </c>
      <c r="H18" s="58">
        <f t="shared" si="2"/>
        <v>1.8062685808350582E-3</v>
      </c>
      <c r="I18" s="58">
        <f t="shared" si="3"/>
        <v>0</v>
      </c>
      <c r="J18" s="58">
        <f t="shared" si="7"/>
        <v>1.8062685808350582E-3</v>
      </c>
      <c r="L18" s="26">
        <f t="shared" si="8"/>
        <v>1</v>
      </c>
      <c r="M18" s="26">
        <f t="shared" si="9"/>
        <v>2026</v>
      </c>
      <c r="N18" s="26">
        <f t="shared" si="10"/>
        <v>3</v>
      </c>
      <c r="O18" s="28">
        <v>46038</v>
      </c>
      <c r="P18" s="69" t="str">
        <f t="shared" si="11"/>
        <v>sex</v>
      </c>
      <c r="Q18" s="30">
        <f>SUMIF('SPR - QTD'!$A:$A,DADOS_GRAF!O18,'SPR - QTD'!$H:$H)</f>
        <v>513</v>
      </c>
      <c r="R18" s="30">
        <f>SUMIF('SCI - QTD'!$A:$A,DADOS_GRAF!O18,'SCI - QTD'!$H:$H)</f>
        <v>264.2</v>
      </c>
      <c r="S18" s="30">
        <f t="shared" si="12"/>
        <v>777.2</v>
      </c>
      <c r="T18" s="103"/>
      <c r="U18" s="30">
        <v>4600</v>
      </c>
      <c r="V18" s="30" t="e">
        <f t="shared" si="16"/>
        <v>#DIV/0!</v>
      </c>
      <c r="W18" s="30">
        <f>SUMIF('SPR - QTD'!$A:$A,DADOS_GRAF!O18,'SPR - QTD'!$M:$M)</f>
        <v>2244.1406859703957</v>
      </c>
      <c r="X18" s="30">
        <f>SUMIF('SCI - QTD'!$A:$A,DADOS_GRAF!O18,'SCI - QTD'!$L:$L)</f>
        <v>0</v>
      </c>
      <c r="Y18" s="103">
        <f>AE18-AE17</f>
        <v>1242418.0488888891</v>
      </c>
      <c r="Z18" s="61">
        <f t="shared" si="20"/>
        <v>1.8062685808350582E-3</v>
      </c>
      <c r="AA18" s="61">
        <f t="shared" si="21"/>
        <v>1.8062685808350582E-3</v>
      </c>
      <c r="AB18" s="61">
        <f t="shared" si="22"/>
        <v>0</v>
      </c>
      <c r="AC18" s="102" t="s">
        <v>853</v>
      </c>
      <c r="AE18" s="71">
        <f>AE17+$AG$30</f>
        <v>8230719.7977777785</v>
      </c>
      <c r="AF18" s="121"/>
      <c r="AG18" s="60"/>
      <c r="AI18" s="26"/>
      <c r="AJ18" s="38"/>
      <c r="AK18" s="244" t="s">
        <v>856</v>
      </c>
      <c r="AL18" s="244"/>
      <c r="AM18" s="72"/>
      <c r="AN18" s="72"/>
      <c r="AP18" s="27"/>
      <c r="AQ18" s="244" t="s">
        <v>859</v>
      </c>
      <c r="AR18" s="244"/>
      <c r="AS18" s="27"/>
      <c r="AT18" s="27"/>
      <c r="AU18" s="67"/>
      <c r="AV18" s="243"/>
      <c r="AW18" s="243"/>
      <c r="AX18" s="243"/>
      <c r="AZ18" s="26"/>
      <c r="BA18" s="246" t="s">
        <v>8</v>
      </c>
      <c r="BB18" s="246"/>
      <c r="BC18" s="246"/>
    </row>
    <row r="19" spans="2:55" x14ac:dyDescent="0.3">
      <c r="B19" s="64" t="str">
        <f t="shared" si="4"/>
        <v>sáb</v>
      </c>
      <c r="C19" s="59">
        <f t="shared" si="5"/>
        <v>46039</v>
      </c>
      <c r="D19" s="45">
        <f t="shared" si="0"/>
        <v>0</v>
      </c>
      <c r="E19" s="45">
        <f t="shared" si="1"/>
        <v>0</v>
      </c>
      <c r="F19" s="49" t="e">
        <f t="shared" si="6"/>
        <v>#N/A</v>
      </c>
      <c r="G19" s="24">
        <v>3.5000000000000001E-3</v>
      </c>
      <c r="H19" s="58" t="e">
        <f t="shared" si="2"/>
        <v>#N/A</v>
      </c>
      <c r="I19" s="58" t="e">
        <f t="shared" si="3"/>
        <v>#N/A</v>
      </c>
      <c r="J19" s="58" t="e">
        <f t="shared" si="7"/>
        <v>#N/A</v>
      </c>
      <c r="L19" s="26">
        <f t="shared" si="8"/>
        <v>1</v>
      </c>
      <c r="M19" s="26">
        <f t="shared" si="9"/>
        <v>2026</v>
      </c>
      <c r="N19" s="26">
        <f t="shared" si="10"/>
        <v>3</v>
      </c>
      <c r="O19" s="28">
        <v>46039</v>
      </c>
      <c r="P19" s="69" t="str">
        <f t="shared" si="11"/>
        <v>sáb</v>
      </c>
      <c r="Q19" s="30">
        <f>SUMIF('SPR - QTD'!$A:$A,DADOS_GRAF!O19,'SPR - QTD'!$H:$H)</f>
        <v>0</v>
      </c>
      <c r="R19" s="30">
        <f>SUMIF('SCI - QTD'!$A:$A,DADOS_GRAF!O19,'SCI - QTD'!$H:$H)</f>
        <v>3.7</v>
      </c>
      <c r="S19" s="30">
        <f t="shared" si="12"/>
        <v>3.7</v>
      </c>
      <c r="T19" s="103"/>
      <c r="U19" s="30">
        <v>4600</v>
      </c>
      <c r="V19" s="30" t="e">
        <f t="shared" si="16"/>
        <v>#DIV/0!</v>
      </c>
      <c r="W19" s="30">
        <f>SUMIF('SPR - QTD'!$A:$A,DADOS_GRAF!O19,'SPR - QTD'!$M:$M)</f>
        <v>0</v>
      </c>
      <c r="X19" s="30">
        <f>SUMIF('SCI - QTD'!$A:$A,DADOS_GRAF!O19,'SCI - QTD'!$L:$L)</f>
        <v>0</v>
      </c>
      <c r="Y19" s="103"/>
      <c r="Z19" s="61"/>
      <c r="AA19" s="61"/>
      <c r="AB19" s="61"/>
      <c r="AC19" s="102"/>
      <c r="AE19" s="71"/>
      <c r="AF19" s="60"/>
      <c r="AG19" s="60"/>
      <c r="AH19" s="26"/>
      <c r="AJ19" s="51" t="s">
        <v>855</v>
      </c>
      <c r="AK19" s="51" t="s">
        <v>12</v>
      </c>
      <c r="AL19" s="51" t="s">
        <v>11</v>
      </c>
      <c r="AM19" s="51" t="s">
        <v>37</v>
      </c>
      <c r="AN19" s="51" t="s">
        <v>39</v>
      </c>
      <c r="AO19" s="51" t="s">
        <v>41</v>
      </c>
      <c r="AP19" s="51" t="s">
        <v>9</v>
      </c>
      <c r="AQ19" s="51" t="s">
        <v>857</v>
      </c>
      <c r="AR19" s="51" t="s">
        <v>858</v>
      </c>
      <c r="AS19" s="51" t="s">
        <v>30</v>
      </c>
      <c r="AT19" s="27"/>
      <c r="AU19" s="26"/>
      <c r="AV19" s="51" t="s">
        <v>37</v>
      </c>
      <c r="AW19" s="51" t="s">
        <v>39</v>
      </c>
      <c r="AX19" s="51" t="s">
        <v>41</v>
      </c>
      <c r="AZ19" s="26"/>
      <c r="BA19" s="34">
        <v>2021</v>
      </c>
      <c r="BB19" s="34">
        <v>2022</v>
      </c>
      <c r="BC19" s="34">
        <v>2023</v>
      </c>
    </row>
    <row r="20" spans="2:55" x14ac:dyDescent="0.3">
      <c r="B20" s="64" t="str">
        <f t="shared" si="4"/>
        <v>dom</v>
      </c>
      <c r="C20" s="59">
        <f t="shared" si="5"/>
        <v>46040</v>
      </c>
      <c r="D20" s="45">
        <f t="shared" si="0"/>
        <v>130.80264</v>
      </c>
      <c r="E20" s="45">
        <f t="shared" si="1"/>
        <v>0</v>
      </c>
      <c r="F20" s="49" t="e">
        <f t="shared" si="6"/>
        <v>#N/A</v>
      </c>
      <c r="G20" s="24">
        <v>3.5000000000000001E-3</v>
      </c>
      <c r="H20" s="58" t="e">
        <f t="shared" si="2"/>
        <v>#N/A</v>
      </c>
      <c r="I20" s="58" t="e">
        <f t="shared" si="3"/>
        <v>#N/A</v>
      </c>
      <c r="J20" s="58" t="e">
        <f t="shared" si="7"/>
        <v>#N/A</v>
      </c>
      <c r="L20" s="26">
        <f t="shared" si="8"/>
        <v>1</v>
      </c>
      <c r="M20" s="26">
        <f t="shared" si="9"/>
        <v>2026</v>
      </c>
      <c r="N20" s="26">
        <f t="shared" si="10"/>
        <v>4</v>
      </c>
      <c r="O20" s="28">
        <v>46040</v>
      </c>
      <c r="P20" s="69" t="str">
        <f t="shared" si="11"/>
        <v>dom</v>
      </c>
      <c r="Q20" s="30">
        <f>SUMIF('SPR - QTD'!$A:$A,DADOS_GRAF!O20,'SPR - QTD'!$H:$H)</f>
        <v>4</v>
      </c>
      <c r="R20" s="30">
        <f>SUMIF('SCI - QTD'!$A:$A,DADOS_GRAF!O20,'SCI - QTD'!$H:$H)</f>
        <v>0</v>
      </c>
      <c r="S20" s="30">
        <f t="shared" si="12"/>
        <v>4</v>
      </c>
      <c r="T20" s="103"/>
      <c r="U20" s="30">
        <v>4600</v>
      </c>
      <c r="V20" s="30" t="e">
        <f t="shared" si="16"/>
        <v>#DIV/0!</v>
      </c>
      <c r="W20" s="30">
        <f>SUMIF('SPR - QTD'!$A:$A,DADOS_GRAF!O20,'SPR - QTD'!$M:$M)</f>
        <v>130.80264</v>
      </c>
      <c r="X20" s="30">
        <f>SUMIF('SCI - QTD'!$A:$A,DADOS_GRAF!O20,'SCI - QTD'!$L:$L)</f>
        <v>0</v>
      </c>
      <c r="Y20" s="103"/>
      <c r="Z20" s="61"/>
      <c r="AA20" s="61"/>
      <c r="AB20" s="61"/>
      <c r="AC20" s="102"/>
      <c r="AE20" s="71"/>
      <c r="AF20" s="60"/>
      <c r="AG20" s="60"/>
      <c r="AH20" s="26">
        <v>1</v>
      </c>
      <c r="AI20" s="27" t="s">
        <v>14</v>
      </c>
      <c r="AJ20" s="23">
        <v>22</v>
      </c>
      <c r="AL20"/>
      <c r="AM20" s="40" t="e">
        <f>SUMIF(L:L,$AS4,W:W)/$AV4</f>
        <v>#N/A</v>
      </c>
      <c r="AN20" s="40" t="e">
        <f>SUMIF(L:L,$AS4,X:X)/$AV4</f>
        <v>#DIV/0!</v>
      </c>
      <c r="AO20" s="65">
        <v>8.3999999999999995E-3</v>
      </c>
      <c r="AP20" s="65">
        <f>AO20</f>
        <v>8.3999999999999995E-3</v>
      </c>
      <c r="AQ20" s="52">
        <v>1510581</v>
      </c>
      <c r="AR20" s="39">
        <f>16508+520</f>
        <v>17028</v>
      </c>
      <c r="AS20" s="39">
        <f t="shared" ref="AS20:AS25" si="23">AR20/(AQ20+AR20)*10^6</f>
        <v>11146.831420867513</v>
      </c>
      <c r="AT20" s="26">
        <v>1</v>
      </c>
      <c r="AU20" s="26" t="s">
        <v>14</v>
      </c>
      <c r="AV20" s="66">
        <v>8.2000000000000007E-3</v>
      </c>
      <c r="AW20" s="66">
        <v>2.0000000000000001E-4</v>
      </c>
      <c r="AX20" s="66">
        <f>SUM(AV20:AW20)</f>
        <v>8.4000000000000012E-3</v>
      </c>
      <c r="AZ20" s="26"/>
      <c r="BA20" s="34"/>
      <c r="BB20" s="34"/>
      <c r="BC20" s="34"/>
    </row>
    <row r="21" spans="2:55" x14ac:dyDescent="0.3">
      <c r="B21" s="64" t="str">
        <f t="shared" si="4"/>
        <v>seg</v>
      </c>
      <c r="C21" s="59">
        <f t="shared" si="5"/>
        <v>46041</v>
      </c>
      <c r="D21" s="45">
        <f t="shared" si="0"/>
        <v>2203.0616145140916</v>
      </c>
      <c r="E21" s="45">
        <f t="shared" si="1"/>
        <v>1242418.0488888891</v>
      </c>
      <c r="F21" s="49">
        <f t="shared" si="6"/>
        <v>1.7732047731311685E-3</v>
      </c>
      <c r="G21" s="24">
        <v>3.5000000000000001E-3</v>
      </c>
      <c r="H21" s="58">
        <f t="shared" si="2"/>
        <v>1.7732047731311685E-3</v>
      </c>
      <c r="I21" s="58">
        <f t="shared" si="3"/>
        <v>0</v>
      </c>
      <c r="J21" s="58">
        <f t="shared" si="7"/>
        <v>1.7732047731311685E-3</v>
      </c>
      <c r="L21" s="26">
        <f t="shared" si="8"/>
        <v>1</v>
      </c>
      <c r="M21" s="26">
        <f t="shared" si="9"/>
        <v>2026</v>
      </c>
      <c r="N21" s="26">
        <f t="shared" si="10"/>
        <v>4</v>
      </c>
      <c r="O21" s="28">
        <v>46041</v>
      </c>
      <c r="P21" s="69" t="str">
        <f t="shared" si="11"/>
        <v>seg</v>
      </c>
      <c r="Q21" s="30">
        <f>SUMIF('SPR - QTD'!$A:$A,DADOS_GRAF!O21,'SPR - QTD'!$H:$H)</f>
        <v>251</v>
      </c>
      <c r="R21" s="30">
        <f>SUMIF('SCI - QTD'!$A:$A,DADOS_GRAF!O21,'SCI - QTD'!$H:$H)</f>
        <v>274</v>
      </c>
      <c r="S21" s="30">
        <f t="shared" si="12"/>
        <v>525</v>
      </c>
      <c r="T21" s="103"/>
      <c r="U21" s="30">
        <v>4600</v>
      </c>
      <c r="V21" s="30" t="e">
        <f t="shared" si="16"/>
        <v>#DIV/0!</v>
      </c>
      <c r="W21" s="30">
        <f>SUMIF('SPR - QTD'!$A:$A,DADOS_GRAF!O21,'SPR - QTD'!$M:$M)</f>
        <v>2203.0616145140916</v>
      </c>
      <c r="X21" s="30">
        <f>SUMIF('SCI - QTD'!$A:$A,DADOS_GRAF!O21,'SCI - QTD'!$L:$L)</f>
        <v>0</v>
      </c>
      <c r="Y21" s="103">
        <f>AE21-AE18</f>
        <v>1242418.0488888891</v>
      </c>
      <c r="Z21" s="61">
        <f t="shared" si="20"/>
        <v>1.7732047731311685E-3</v>
      </c>
      <c r="AA21" s="61">
        <f t="shared" si="21"/>
        <v>1.7732047731311685E-3</v>
      </c>
      <c r="AB21" s="61">
        <f t="shared" si="22"/>
        <v>0</v>
      </c>
      <c r="AC21" s="102" t="s">
        <v>853</v>
      </c>
      <c r="AE21" s="71">
        <f>AE18+$AG$30</f>
        <v>9473137.8466666676</v>
      </c>
      <c r="AF21" s="121"/>
      <c r="AG21" s="60"/>
      <c r="AH21" s="26"/>
      <c r="AI21" s="27" t="s">
        <v>15</v>
      </c>
      <c r="AJ21" s="23">
        <v>20</v>
      </c>
      <c r="AL21"/>
      <c r="AM21" s="40" t="e">
        <f>SUMIF(L:L,$AS5,W:W)/$AV5</f>
        <v>#DIV/0!</v>
      </c>
      <c r="AN21" s="40" t="e">
        <f>SUMIF(L:L,$AS5,X:X)/$AV5</f>
        <v>#DIV/0!</v>
      </c>
      <c r="AO21" s="65">
        <v>9.2999999999999992E-3</v>
      </c>
      <c r="AP21" s="65">
        <f>AO21</f>
        <v>9.2999999999999992E-3</v>
      </c>
      <c r="AQ21" s="52">
        <v>1627116</v>
      </c>
      <c r="AR21" s="39">
        <f>17433+655</f>
        <v>18088</v>
      </c>
      <c r="AS21" s="39">
        <f t="shared" si="23"/>
        <v>10994.381243906531</v>
      </c>
      <c r="AT21" s="26">
        <f t="shared" ref="AT21:AT31" si="24">AT20+1</f>
        <v>2</v>
      </c>
      <c r="AU21" s="26" t="s">
        <v>15</v>
      </c>
      <c r="AV21" s="66">
        <v>8.5000000000000006E-3</v>
      </c>
      <c r="AW21" s="66">
        <v>8.0000000000000004E-4</v>
      </c>
      <c r="AX21" s="66">
        <f>SUM(AV21:AW21)</f>
        <v>9.300000000000001E-3</v>
      </c>
      <c r="AZ21" s="33" t="s">
        <v>12</v>
      </c>
      <c r="BA21" s="36"/>
      <c r="BB21" s="36"/>
      <c r="BC21" s="37">
        <f>AK4</f>
        <v>0</v>
      </c>
    </row>
    <row r="22" spans="2:55" x14ac:dyDescent="0.3">
      <c r="B22" s="64" t="str">
        <f t="shared" si="4"/>
        <v>ter</v>
      </c>
      <c r="C22" s="59">
        <f t="shared" si="5"/>
        <v>46042</v>
      </c>
      <c r="D22" s="45">
        <f t="shared" si="0"/>
        <v>3561.8531503659615</v>
      </c>
      <c r="E22" s="45">
        <f t="shared" si="1"/>
        <v>1242418.0488888882</v>
      </c>
      <c r="F22" s="49">
        <f t="shared" si="6"/>
        <v>2.8668717051811799E-3</v>
      </c>
      <c r="G22" s="24">
        <v>3.5000000000000001E-3</v>
      </c>
      <c r="H22" s="58">
        <f t="shared" si="2"/>
        <v>2.8668717051811799E-3</v>
      </c>
      <c r="I22" s="58">
        <f t="shared" si="3"/>
        <v>0</v>
      </c>
      <c r="J22" s="58">
        <f t="shared" si="7"/>
        <v>2.8668717051811799E-3</v>
      </c>
      <c r="L22" s="26">
        <f t="shared" si="8"/>
        <v>1</v>
      </c>
      <c r="M22" s="26">
        <f t="shared" si="9"/>
        <v>2026</v>
      </c>
      <c r="N22" s="26">
        <f t="shared" si="10"/>
        <v>4</v>
      </c>
      <c r="O22" s="28">
        <v>46042</v>
      </c>
      <c r="P22" s="69" t="str">
        <f t="shared" si="11"/>
        <v>ter</v>
      </c>
      <c r="Q22" s="30">
        <f>SUMIF('SPR - QTD'!$A:$A,DADOS_GRAF!O22,'SPR - QTD'!$H:$H)</f>
        <v>390</v>
      </c>
      <c r="R22" s="30">
        <f>SUMIF('SCI - QTD'!$A:$A,DADOS_GRAF!O22,'SCI - QTD'!$H:$H)</f>
        <v>386.5</v>
      </c>
      <c r="S22" s="30">
        <f t="shared" si="12"/>
        <v>776.5</v>
      </c>
      <c r="T22" s="103"/>
      <c r="U22" s="30">
        <v>4600</v>
      </c>
      <c r="V22" s="30" t="e">
        <f t="shared" si="16"/>
        <v>#DIV/0!</v>
      </c>
      <c r="W22" s="30">
        <f>SUMIF('SPR - QTD'!$A:$A,DADOS_GRAF!O22,'SPR - QTD'!$M:$M)</f>
        <v>3561.8531503659615</v>
      </c>
      <c r="X22" s="30">
        <f>SUMIF('SCI - QTD'!$A:$A,DADOS_GRAF!O22,'SCI - QTD'!$L:$L)</f>
        <v>0</v>
      </c>
      <c r="Y22" s="103">
        <f>AE22-AE21</f>
        <v>1242418.0488888882</v>
      </c>
      <c r="Z22" s="61">
        <f t="shared" si="20"/>
        <v>2.8668717051811799E-3</v>
      </c>
      <c r="AA22" s="61">
        <f t="shared" si="21"/>
        <v>2.8668717051811799E-3</v>
      </c>
      <c r="AB22" s="61">
        <f t="shared" si="22"/>
        <v>0</v>
      </c>
      <c r="AC22" s="102" t="s">
        <v>853</v>
      </c>
      <c r="AE22" s="71">
        <f>AE21+$AG$30</f>
        <v>10715555.895555556</v>
      </c>
      <c r="AF22" s="121"/>
      <c r="AG22" s="60"/>
      <c r="AH22" s="26">
        <f t="shared" ref="AH22:AH31" si="25">AH21+1</f>
        <v>1</v>
      </c>
      <c r="AI22" s="27" t="s">
        <v>16</v>
      </c>
      <c r="AJ22" s="23">
        <v>23</v>
      </c>
      <c r="AL22"/>
      <c r="AM22" s="40" t="e">
        <f>SUMIF(L:L,$AS6,W:W)/$AV6</f>
        <v>#DIV/0!</v>
      </c>
      <c r="AN22" s="40" t="e">
        <f>SUMIF(L:L,$AS6,X:X)/$AV6</f>
        <v>#DIV/0!</v>
      </c>
      <c r="AO22" s="65">
        <v>7.4000000000000003E-3</v>
      </c>
      <c r="AP22" s="65">
        <f>AO22</f>
        <v>7.4000000000000003E-3</v>
      </c>
      <c r="AQ22" s="52">
        <v>2347220</v>
      </c>
      <c r="AR22" s="39">
        <f>19528+3708</f>
        <v>23236</v>
      </c>
      <c r="AS22" s="39">
        <f t="shared" si="23"/>
        <v>9802.3333907062606</v>
      </c>
      <c r="AT22" s="26">
        <f t="shared" si="24"/>
        <v>3</v>
      </c>
      <c r="AU22" s="26" t="s">
        <v>16</v>
      </c>
      <c r="AV22" s="66">
        <v>6.8999999999999999E-3</v>
      </c>
      <c r="AW22" s="66">
        <v>5.0000000000000001E-4</v>
      </c>
      <c r="AX22" s="66">
        <f>SUM(AV22:AW22)</f>
        <v>7.4000000000000003E-3</v>
      </c>
      <c r="AZ22" s="33" t="s">
        <v>31</v>
      </c>
      <c r="BA22" s="36"/>
      <c r="BB22" s="36"/>
      <c r="BC22" s="37">
        <f>12775539+AK4</f>
        <v>12775539</v>
      </c>
    </row>
    <row r="23" spans="2:55" x14ac:dyDescent="0.3">
      <c r="B23" s="64" t="str">
        <f t="shared" si="4"/>
        <v>qua</v>
      </c>
      <c r="C23" s="59">
        <f t="shared" si="5"/>
        <v>46043</v>
      </c>
      <c r="D23" s="45" t="e">
        <f t="shared" si="0"/>
        <v>#N/A</v>
      </c>
      <c r="E23" s="45">
        <f t="shared" si="1"/>
        <v>1242418.0488888882</v>
      </c>
      <c r="F23" s="49" t="e">
        <f t="shared" si="6"/>
        <v>#N/A</v>
      </c>
      <c r="G23" s="24">
        <v>3.5000000000000001E-3</v>
      </c>
      <c r="H23" s="58" t="e">
        <f t="shared" si="2"/>
        <v>#N/A</v>
      </c>
      <c r="I23" s="58">
        <f t="shared" si="3"/>
        <v>0</v>
      </c>
      <c r="J23" s="58" t="e">
        <f t="shared" si="7"/>
        <v>#N/A</v>
      </c>
      <c r="L23" s="26">
        <f t="shared" si="8"/>
        <v>1</v>
      </c>
      <c r="M23" s="26">
        <f t="shared" si="9"/>
        <v>2026</v>
      </c>
      <c r="N23" s="26">
        <f t="shared" si="10"/>
        <v>4</v>
      </c>
      <c r="O23" s="28">
        <v>46043</v>
      </c>
      <c r="P23" s="69" t="str">
        <f t="shared" si="11"/>
        <v>qua</v>
      </c>
      <c r="Q23" s="30">
        <f>SUMIF('SPR - QTD'!$A:$A,DADOS_GRAF!O23,'SPR - QTD'!$H:$H)</f>
        <v>311</v>
      </c>
      <c r="R23" s="30">
        <f>SUMIF('SCI - QTD'!$A:$A,DADOS_GRAF!O23,'SCI - QTD'!$H:$H)</f>
        <v>415</v>
      </c>
      <c r="S23" s="30">
        <f t="shared" si="12"/>
        <v>726</v>
      </c>
      <c r="T23" s="103"/>
      <c r="U23" s="30">
        <v>4600</v>
      </c>
      <c r="V23" s="30" t="e">
        <f t="shared" si="16"/>
        <v>#DIV/0!</v>
      </c>
      <c r="W23" s="30" t="e">
        <f>SUMIF('SPR - QTD'!$A:$A,DADOS_GRAF!O23,'SPR - QTD'!$M:$M)</f>
        <v>#N/A</v>
      </c>
      <c r="X23" s="30">
        <f>SUMIF('SCI - QTD'!$A:$A,DADOS_GRAF!O23,'SCI - QTD'!$L:$L)</f>
        <v>0</v>
      </c>
      <c r="Y23" s="103">
        <f>AE23-AE22</f>
        <v>1242418.0488888882</v>
      </c>
      <c r="Z23" s="61" t="e">
        <f t="shared" si="20"/>
        <v>#N/A</v>
      </c>
      <c r="AA23" s="61" t="e">
        <f t="shared" si="21"/>
        <v>#N/A</v>
      </c>
      <c r="AB23" s="61">
        <f t="shared" si="22"/>
        <v>0</v>
      </c>
      <c r="AC23" s="102" t="s">
        <v>853</v>
      </c>
      <c r="AE23" s="71">
        <f>AE22+$AG$30</f>
        <v>11957973.944444444</v>
      </c>
      <c r="AF23" s="121"/>
      <c r="AH23" s="26">
        <f t="shared" si="25"/>
        <v>2</v>
      </c>
      <c r="AI23" s="27" t="s">
        <v>17</v>
      </c>
      <c r="AJ23" s="23">
        <v>18</v>
      </c>
      <c r="AK23" s="39" t="e">
        <f>(AU7/COUNTIFS(AC:AC,"x",L:L,AS7)*AJ23)</f>
        <v>#DIV/0!</v>
      </c>
      <c r="AL23" s="52">
        <v>20107769.7223</v>
      </c>
      <c r="AM23" s="40">
        <f>SUMIF(L:L,$AS7,W:W)/$AL23</f>
        <v>0</v>
      </c>
      <c r="AN23" s="40">
        <f>SUMIF(L:L,$AS7,X:X)/$AL23</f>
        <v>0</v>
      </c>
      <c r="AO23" s="65">
        <f>AN23+AM23</f>
        <v>0</v>
      </c>
      <c r="AP23" s="65">
        <f>AO23</f>
        <v>0</v>
      </c>
      <c r="AQ23" s="52">
        <v>1787658</v>
      </c>
      <c r="AR23" s="39" t="e">
        <f>SUMIF(#REF!,DADOS_GRAF!AH23,#REF!)+SUMIF('SPR - QTD'!#REF!,DADOS_GRAF!AH23,'SPR - QTD'!#REF!)</f>
        <v>#REF!</v>
      </c>
      <c r="AS23" s="39" t="e">
        <f t="shared" si="23"/>
        <v>#REF!</v>
      </c>
      <c r="AT23" s="26">
        <f t="shared" si="24"/>
        <v>4</v>
      </c>
      <c r="AU23" s="26" t="s">
        <v>17</v>
      </c>
      <c r="AV23" s="66">
        <v>3.7442267857066254E-3</v>
      </c>
      <c r="AW23" s="66">
        <v>2.3653865512428322E-4</v>
      </c>
      <c r="AX23" s="66">
        <f>SUM(AV23:AW23)</f>
        <v>3.9807654408309089E-3</v>
      </c>
      <c r="AZ23" s="33"/>
      <c r="BA23" s="36"/>
      <c r="BB23" s="36"/>
      <c r="BC23" s="37"/>
    </row>
    <row r="24" spans="2:55" x14ac:dyDescent="0.3">
      <c r="B24" s="64" t="str">
        <f t="shared" si="4"/>
        <v>qui</v>
      </c>
      <c r="C24" s="59">
        <f t="shared" si="5"/>
        <v>46044</v>
      </c>
      <c r="D24" s="45">
        <f t="shared" si="0"/>
        <v>2695.5664251608923</v>
      </c>
      <c r="E24" s="45">
        <f t="shared" si="1"/>
        <v>1242418.0488888882</v>
      </c>
      <c r="F24" s="49">
        <f t="shared" si="6"/>
        <v>2.169613060250996E-3</v>
      </c>
      <c r="G24" s="24">
        <v>3.5000000000000001E-3</v>
      </c>
      <c r="H24" s="58">
        <f t="shared" si="2"/>
        <v>2.169613060250996E-3</v>
      </c>
      <c r="I24" s="58">
        <f t="shared" si="3"/>
        <v>0</v>
      </c>
      <c r="J24" s="58">
        <f t="shared" si="7"/>
        <v>2.169613060250996E-3</v>
      </c>
      <c r="L24" s="26">
        <f t="shared" si="8"/>
        <v>1</v>
      </c>
      <c r="M24" s="26">
        <f t="shared" si="9"/>
        <v>2026</v>
      </c>
      <c r="N24" s="26">
        <f t="shared" si="10"/>
        <v>4</v>
      </c>
      <c r="O24" s="28">
        <v>46044</v>
      </c>
      <c r="P24" s="69" t="str">
        <f t="shared" si="11"/>
        <v>qui</v>
      </c>
      <c r="Q24" s="30">
        <f>SUMIF('SPR - QTD'!$A:$A,DADOS_GRAF!O24,'SPR - QTD'!$H:$H)</f>
        <v>754</v>
      </c>
      <c r="R24" s="30">
        <f>SUMIF('SCI - QTD'!$A:$A,DADOS_GRAF!O24,'SCI - QTD'!$H:$H)</f>
        <v>253</v>
      </c>
      <c r="S24" s="30">
        <f t="shared" si="12"/>
        <v>1007</v>
      </c>
      <c r="T24" s="103"/>
      <c r="U24" s="30">
        <v>4600</v>
      </c>
      <c r="V24" s="30" t="e">
        <f t="shared" si="16"/>
        <v>#DIV/0!</v>
      </c>
      <c r="W24" s="30">
        <f>SUMIF('SPR - QTD'!$A:$A,DADOS_GRAF!O24,'SPR - QTD'!$M:$M)</f>
        <v>2695.5664251608923</v>
      </c>
      <c r="X24" s="30">
        <f>SUMIF('SCI - QTD'!$A:$A,DADOS_GRAF!O24,'SCI - QTD'!$L:$L)</f>
        <v>0</v>
      </c>
      <c r="Y24" s="103">
        <f>AE24-AE23</f>
        <v>1242418.0488888882</v>
      </c>
      <c r="Z24" s="61">
        <f t="shared" si="20"/>
        <v>2.169613060250996E-3</v>
      </c>
      <c r="AA24" s="61">
        <f t="shared" si="21"/>
        <v>2.169613060250996E-3</v>
      </c>
      <c r="AB24" s="61">
        <f t="shared" si="22"/>
        <v>0</v>
      </c>
      <c r="AC24" s="102" t="s">
        <v>853</v>
      </c>
      <c r="AE24" s="71">
        <f>AE23+$AG$30</f>
        <v>13200391.993333332</v>
      </c>
      <c r="AF24" s="121"/>
      <c r="AH24" s="26">
        <f t="shared" si="25"/>
        <v>3</v>
      </c>
      <c r="AI24" s="27" t="s">
        <v>18</v>
      </c>
      <c r="AJ24" s="23">
        <v>22</v>
      </c>
      <c r="AK24" s="39" t="e">
        <f>(AU8/COUNTIFS(AC:AC,"x",L:L,AS8)*AJ24)</f>
        <v>#DIV/0!</v>
      </c>
      <c r="AL24" s="52">
        <v>25364436.879999999</v>
      </c>
      <c r="AM24" s="40">
        <f>SUMIF(L:L,$AS8,W:W)/$AL24</f>
        <v>0</v>
      </c>
      <c r="AN24" s="40">
        <f>SUMIF(L:L,$AS8,X:X)/$AL24</f>
        <v>0</v>
      </c>
      <c r="AO24" s="65">
        <f>AN24+AM24</f>
        <v>0</v>
      </c>
      <c r="AP24" s="65">
        <f>AO24</f>
        <v>0</v>
      </c>
      <c r="AQ24" s="52">
        <v>2054062</v>
      </c>
      <c r="AR24" s="39" t="e">
        <f>SUMIF(#REF!,DADOS_GRAF!AH24,#REF!)+SUMIF('SPR - QTD'!#REF!,DADOS_GRAF!AH24,'SPR - QTD'!#REF!)</f>
        <v>#REF!</v>
      </c>
      <c r="AS24" s="39" t="e">
        <f t="shared" si="23"/>
        <v>#REF!</v>
      </c>
      <c r="AT24" s="26">
        <f t="shared" si="24"/>
        <v>5</v>
      </c>
      <c r="AU24" s="26" t="s">
        <v>18</v>
      </c>
      <c r="AV24" s="66">
        <v>2.9463182274595519E-3</v>
      </c>
      <c r="AW24" s="66">
        <v>2.4788385174648488E-4</v>
      </c>
      <c r="AX24" s="66">
        <f>SUM(AV24:AW24)</f>
        <v>3.1942020792060368E-3</v>
      </c>
      <c r="AZ24" s="33"/>
      <c r="BA24" s="36"/>
      <c r="BB24" s="36"/>
      <c r="BC24" s="37"/>
    </row>
    <row r="25" spans="2:55" x14ac:dyDescent="0.3">
      <c r="B25" s="64" t="str">
        <f t="shared" si="4"/>
        <v>sex</v>
      </c>
      <c r="C25" s="59">
        <f t="shared" si="5"/>
        <v>46045</v>
      </c>
      <c r="D25" s="45">
        <f t="shared" si="0"/>
        <v>1827.8823330640701</v>
      </c>
      <c r="E25" s="45">
        <f t="shared" si="1"/>
        <v>0</v>
      </c>
      <c r="F25" s="49" t="e">
        <f t="shared" si="6"/>
        <v>#N/A</v>
      </c>
      <c r="G25" s="24">
        <v>3.5000000000000001E-3</v>
      </c>
      <c r="H25" s="58" t="e">
        <f t="shared" si="2"/>
        <v>#N/A</v>
      </c>
      <c r="I25" s="58" t="e">
        <f t="shared" si="3"/>
        <v>#N/A</v>
      </c>
      <c r="J25" s="58" t="e">
        <f t="shared" si="7"/>
        <v>#N/A</v>
      </c>
      <c r="L25" s="26">
        <f t="shared" si="8"/>
        <v>1</v>
      </c>
      <c r="M25" s="26">
        <f t="shared" si="9"/>
        <v>2026</v>
      </c>
      <c r="N25" s="26">
        <f t="shared" si="10"/>
        <v>4</v>
      </c>
      <c r="O25" s="28">
        <v>46045</v>
      </c>
      <c r="P25" s="69" t="str">
        <f t="shared" si="11"/>
        <v>sex</v>
      </c>
      <c r="Q25" s="30">
        <f>SUMIF('SPR - QTD'!$A:$A,DADOS_GRAF!O25,'SPR - QTD'!$H:$H)</f>
        <v>456</v>
      </c>
      <c r="R25" s="30">
        <f>SUMIF('SCI - QTD'!$A:$A,DADOS_GRAF!O25,'SCI - QTD'!$H:$H)</f>
        <v>406.5</v>
      </c>
      <c r="S25" s="30">
        <f t="shared" si="12"/>
        <v>862.5</v>
      </c>
      <c r="T25" s="103"/>
      <c r="U25" s="30">
        <v>4600</v>
      </c>
      <c r="V25" s="30" t="e">
        <f t="shared" si="16"/>
        <v>#DIV/0!</v>
      </c>
      <c r="W25" s="30">
        <f>SUMIF('SPR - QTD'!$A:$A,DADOS_GRAF!O25,'SPR - QTD'!$M:$M)</f>
        <v>1827.8823330640701</v>
      </c>
      <c r="X25" s="30">
        <f>SUMIF('SCI - QTD'!$A:$A,DADOS_GRAF!O25,'SCI - QTD'!$L:$L)</f>
        <v>0</v>
      </c>
      <c r="Y25" s="103"/>
      <c r="Z25" s="61" t="e">
        <f t="shared" si="20"/>
        <v>#N/A</v>
      </c>
      <c r="AA25" s="61" t="e">
        <f t="shared" si="21"/>
        <v>#N/A</v>
      </c>
      <c r="AB25" s="61" t="e">
        <f t="shared" si="22"/>
        <v>#N/A</v>
      </c>
      <c r="AC25" s="102" t="s">
        <v>853</v>
      </c>
      <c r="AE25" s="71">
        <f>AE24+$AG$30</f>
        <v>14442810.04222222</v>
      </c>
      <c r="AF25" s="121"/>
      <c r="AG25" s="60"/>
      <c r="AH25" s="26">
        <f t="shared" si="25"/>
        <v>4</v>
      </c>
      <c r="AI25" s="27" t="s">
        <v>19</v>
      </c>
      <c r="AJ25" s="23">
        <v>21</v>
      </c>
      <c r="AK25" s="39" t="e">
        <f>(AU9/COUNTIFS(AC:AC,"x",L:L,AS9)*AJ25)</f>
        <v>#DIV/0!</v>
      </c>
      <c r="AL25" s="52">
        <v>18187626.870000001</v>
      </c>
      <c r="AM25" s="40">
        <f>SUMIF(L:L,$AS9,W:W)/$AL25</f>
        <v>0</v>
      </c>
      <c r="AN25" s="40">
        <f>SUMIF(L:L,$AS9,X:X)/$AL25</f>
        <v>0</v>
      </c>
      <c r="AO25" s="65">
        <f>AN25+AM25</f>
        <v>0</v>
      </c>
      <c r="AP25" s="65">
        <v>3.3999999999999998E-3</v>
      </c>
      <c r="AQ25" s="52">
        <v>1668290</v>
      </c>
      <c r="AR25" s="39" t="e">
        <f>SUMIF(#REF!,DADOS_GRAF!AH25,#REF!)+SUMIF('SPR - QTD'!#REF!,DADOS_GRAF!AH25,'SPR - QTD'!#REF!)</f>
        <v>#REF!</v>
      </c>
      <c r="AS25" s="39" t="e">
        <f t="shared" si="23"/>
        <v>#REF!</v>
      </c>
      <c r="AT25" s="26">
        <f t="shared" si="24"/>
        <v>6</v>
      </c>
      <c r="AU25" s="26" t="s">
        <v>19</v>
      </c>
      <c r="AV25" s="66"/>
      <c r="AW25" s="66"/>
      <c r="AX25" s="66"/>
      <c r="AZ25" s="29"/>
      <c r="BA25" s="25">
        <v>5.0000000000000001E-3</v>
      </c>
      <c r="BB25" s="25">
        <v>4.8999999999999998E-3</v>
      </c>
      <c r="BC25" s="31">
        <f>BC21/BC22*10^6</f>
        <v>0</v>
      </c>
    </row>
    <row r="26" spans="2:55" x14ac:dyDescent="0.3">
      <c r="B26" s="64" t="str">
        <f t="shared" si="4"/>
        <v>sáb</v>
      </c>
      <c r="C26" s="59">
        <f t="shared" si="5"/>
        <v>46046</v>
      </c>
      <c r="D26" s="45">
        <f t="shared" si="0"/>
        <v>324.85394552373702</v>
      </c>
      <c r="E26" s="45">
        <f t="shared" si="1"/>
        <v>0</v>
      </c>
      <c r="F26" s="49" t="e">
        <f t="shared" si="6"/>
        <v>#N/A</v>
      </c>
      <c r="G26" s="24">
        <v>3.5000000000000001E-3</v>
      </c>
      <c r="H26" s="58" t="e">
        <f t="shared" si="2"/>
        <v>#N/A</v>
      </c>
      <c r="I26" s="58" t="e">
        <f t="shared" si="3"/>
        <v>#N/A</v>
      </c>
      <c r="J26" s="58" t="e">
        <f t="shared" si="7"/>
        <v>#N/A</v>
      </c>
      <c r="L26" s="26">
        <f t="shared" si="8"/>
        <v>1</v>
      </c>
      <c r="M26" s="26">
        <f t="shared" si="9"/>
        <v>2026</v>
      </c>
      <c r="N26" s="26">
        <f t="shared" si="10"/>
        <v>4</v>
      </c>
      <c r="O26" s="28">
        <v>46046</v>
      </c>
      <c r="P26" s="69" t="str">
        <f t="shared" si="11"/>
        <v>sáb</v>
      </c>
      <c r="Q26" s="30">
        <f>SUMIF('SPR - QTD'!$A:$A,DADOS_GRAF!O26,'SPR - QTD'!$H:$H)</f>
        <v>35</v>
      </c>
      <c r="R26" s="30">
        <f>SUMIF('SCI - QTD'!$A:$A,DADOS_GRAF!O26,'SCI - QTD'!$H:$H)</f>
        <v>177</v>
      </c>
      <c r="S26" s="30">
        <f t="shared" si="12"/>
        <v>212</v>
      </c>
      <c r="T26" s="103"/>
      <c r="U26" s="30">
        <v>4600</v>
      </c>
      <c r="V26" s="30" t="e">
        <f t="shared" si="16"/>
        <v>#DIV/0!</v>
      </c>
      <c r="W26" s="30">
        <f>SUMIF('SPR - QTD'!$A:$A,DADOS_GRAF!O26,'SPR - QTD'!$M:$M)</f>
        <v>324.85394552373702</v>
      </c>
      <c r="X26" s="30">
        <f>SUMIF('SCI - QTD'!$A:$A,DADOS_GRAF!O26,'SCI - QTD'!$L:$L)</f>
        <v>0</v>
      </c>
      <c r="Y26" s="103"/>
      <c r="Z26" s="61"/>
      <c r="AA26" s="61"/>
      <c r="AB26" s="61"/>
      <c r="AC26" s="102"/>
      <c r="AE26" s="71"/>
      <c r="AF26" s="60"/>
      <c r="AG26" s="60"/>
      <c r="AH26" s="26">
        <f t="shared" si="25"/>
        <v>5</v>
      </c>
      <c r="AI26" s="27" t="s">
        <v>20</v>
      </c>
      <c r="AJ26" s="23">
        <v>21</v>
      </c>
      <c r="AL26"/>
      <c r="AM26"/>
      <c r="AN26"/>
      <c r="AO26" s="65"/>
      <c r="AP26" s="65"/>
      <c r="AQ26" s="52"/>
      <c r="AR26" s="26"/>
      <c r="AS26" s="75"/>
      <c r="AT26" s="26">
        <f t="shared" si="24"/>
        <v>7</v>
      </c>
      <c r="AU26" s="26" t="s">
        <v>20</v>
      </c>
      <c r="AV26" s="66"/>
      <c r="AW26" s="66"/>
      <c r="AX26" s="66"/>
    </row>
    <row r="27" spans="2:55" x14ac:dyDescent="0.3">
      <c r="B27" s="64" t="str">
        <f t="shared" si="4"/>
        <v>dom</v>
      </c>
      <c r="C27" s="59">
        <f t="shared" si="5"/>
        <v>46047</v>
      </c>
      <c r="D27" s="45">
        <f t="shared" si="0"/>
        <v>275.58746923076922</v>
      </c>
      <c r="E27" s="45">
        <f t="shared" si="1"/>
        <v>0</v>
      </c>
      <c r="F27" s="49" t="e">
        <f t="shared" si="6"/>
        <v>#N/A</v>
      </c>
      <c r="G27" s="24">
        <v>3.5000000000000001E-3</v>
      </c>
      <c r="H27" s="58" t="e">
        <f t="shared" si="2"/>
        <v>#N/A</v>
      </c>
      <c r="I27" s="58" t="e">
        <f t="shared" si="3"/>
        <v>#N/A</v>
      </c>
      <c r="J27" s="58" t="e">
        <f t="shared" si="7"/>
        <v>#N/A</v>
      </c>
      <c r="L27" s="26">
        <f t="shared" si="8"/>
        <v>1</v>
      </c>
      <c r="M27" s="26">
        <f t="shared" si="9"/>
        <v>2026</v>
      </c>
      <c r="N27" s="26">
        <f t="shared" si="10"/>
        <v>5</v>
      </c>
      <c r="O27" s="28">
        <v>46047</v>
      </c>
      <c r="P27" s="69" t="str">
        <f t="shared" si="11"/>
        <v>dom</v>
      </c>
      <c r="Q27" s="30">
        <f>SUMIF('SPR - QTD'!$A:$A,DADOS_GRAF!O27,'SPR - QTD'!$H:$H)</f>
        <v>45</v>
      </c>
      <c r="R27" s="30">
        <f>SUMIF('SCI - QTD'!$A:$A,DADOS_GRAF!O27,'SCI - QTD'!$H:$H)</f>
        <v>0</v>
      </c>
      <c r="S27" s="30">
        <f t="shared" si="12"/>
        <v>45</v>
      </c>
      <c r="T27" s="103"/>
      <c r="U27" s="30">
        <v>4600</v>
      </c>
      <c r="V27" s="30" t="e">
        <f t="shared" si="16"/>
        <v>#DIV/0!</v>
      </c>
      <c r="W27" s="30">
        <f>SUMIF('SPR - QTD'!$A:$A,DADOS_GRAF!O27,'SPR - QTD'!$M:$M)</f>
        <v>275.58746923076922</v>
      </c>
      <c r="X27" s="30">
        <f>SUMIF('SCI - QTD'!$A:$A,DADOS_GRAF!O27,'SCI - QTD'!$L:$L)</f>
        <v>0</v>
      </c>
      <c r="Y27" s="103"/>
      <c r="Z27" s="61"/>
      <c r="AA27" s="61"/>
      <c r="AB27" s="61"/>
      <c r="AC27" s="102"/>
      <c r="AE27" s="71"/>
      <c r="AF27" s="60"/>
      <c r="AG27" s="60"/>
      <c r="AH27" s="26">
        <f t="shared" si="25"/>
        <v>6</v>
      </c>
      <c r="AI27" s="27" t="s">
        <v>21</v>
      </c>
      <c r="AJ27" s="23">
        <v>23</v>
      </c>
      <c r="AL27"/>
      <c r="AM27"/>
      <c r="AN27"/>
      <c r="AP27" s="27"/>
      <c r="AQ27" s="52"/>
      <c r="AR27" s="26"/>
      <c r="AS27" s="27"/>
      <c r="AT27" s="26">
        <f t="shared" si="24"/>
        <v>8</v>
      </c>
      <c r="AU27" s="26" t="s">
        <v>21</v>
      </c>
      <c r="AV27" s="66"/>
      <c r="AW27" s="66"/>
      <c r="AX27" s="66"/>
    </row>
    <row r="28" spans="2:55" x14ac:dyDescent="0.3">
      <c r="B28" s="64" t="str">
        <f t="shared" si="4"/>
        <v>seg</v>
      </c>
      <c r="C28" s="59">
        <f t="shared" si="5"/>
        <v>46048</v>
      </c>
      <c r="D28" s="45">
        <f t="shared" si="0"/>
        <v>1647.158192250283</v>
      </c>
      <c r="E28" s="45">
        <f t="shared" si="1"/>
        <v>1242418.0488888882</v>
      </c>
      <c r="F28" s="49">
        <f t="shared" si="6"/>
        <v>1.3257680808189799E-3</v>
      </c>
      <c r="G28" s="24">
        <v>3.5000000000000001E-3</v>
      </c>
      <c r="H28" s="58">
        <f t="shared" si="2"/>
        <v>1.3257680808189799E-3</v>
      </c>
      <c r="I28" s="58">
        <f t="shared" si="3"/>
        <v>0</v>
      </c>
      <c r="J28" s="58">
        <f t="shared" si="7"/>
        <v>1.3257680808189799E-3</v>
      </c>
      <c r="L28" s="26">
        <f t="shared" si="8"/>
        <v>1</v>
      </c>
      <c r="M28" s="26">
        <f t="shared" si="9"/>
        <v>2026</v>
      </c>
      <c r="N28" s="26">
        <f t="shared" si="10"/>
        <v>5</v>
      </c>
      <c r="O28" s="28">
        <v>46048</v>
      </c>
      <c r="P28" s="69" t="str">
        <f t="shared" si="11"/>
        <v>seg</v>
      </c>
      <c r="Q28" s="30">
        <f>SUMIF('SPR - QTD'!$A:$A,DADOS_GRAF!O28,'SPR - QTD'!$H:$H)</f>
        <v>329</v>
      </c>
      <c r="R28" s="30">
        <f>SUMIF('SCI - QTD'!$A:$A,DADOS_GRAF!O28,'SCI - QTD'!$H:$H)</f>
        <v>312</v>
      </c>
      <c r="S28" s="30">
        <f t="shared" si="12"/>
        <v>641</v>
      </c>
      <c r="T28" s="103"/>
      <c r="U28" s="30">
        <v>4600</v>
      </c>
      <c r="V28" s="30" t="e">
        <f t="shared" si="16"/>
        <v>#DIV/0!</v>
      </c>
      <c r="W28" s="30">
        <f>SUMIF('SPR - QTD'!$A:$A,DADOS_GRAF!O28,'SPR - QTD'!$M:$M)</f>
        <v>1647.158192250283</v>
      </c>
      <c r="X28" s="30">
        <f>SUMIF('SCI - QTD'!$A:$A,DADOS_GRAF!O28,'SCI - QTD'!$L:$L)</f>
        <v>0</v>
      </c>
      <c r="Y28" s="103">
        <f>AE28-AE25</f>
        <v>1242418.0488888882</v>
      </c>
      <c r="Z28" s="61">
        <f t="shared" si="20"/>
        <v>1.3257680808189799E-3</v>
      </c>
      <c r="AA28" s="61">
        <f t="shared" si="21"/>
        <v>1.3257680808189799E-3</v>
      </c>
      <c r="AB28" s="61">
        <f t="shared" si="22"/>
        <v>0</v>
      </c>
      <c r="AC28" s="102" t="s">
        <v>853</v>
      </c>
      <c r="AE28" s="71">
        <f>AE25+$AG$30</f>
        <v>15685228.091111109</v>
      </c>
      <c r="AF28" s="121"/>
      <c r="AG28" s="60"/>
      <c r="AH28" s="26">
        <f t="shared" si="25"/>
        <v>7</v>
      </c>
      <c r="AI28" s="27" t="s">
        <v>22</v>
      </c>
      <c r="AJ28" s="23">
        <v>20</v>
      </c>
      <c r="AL28"/>
      <c r="AM28"/>
      <c r="AN28"/>
      <c r="AP28" s="27"/>
      <c r="AQ28" s="52"/>
      <c r="AR28" s="26"/>
      <c r="AS28" s="27"/>
      <c r="AT28" s="26">
        <f t="shared" si="24"/>
        <v>9</v>
      </c>
      <c r="AU28" s="26" t="s">
        <v>22</v>
      </c>
      <c r="AV28" s="66"/>
      <c r="AW28" s="66"/>
      <c r="AX28" s="66"/>
    </row>
    <row r="29" spans="2:55" x14ac:dyDescent="0.3">
      <c r="B29" s="64" t="str">
        <f t="shared" si="4"/>
        <v>ter</v>
      </c>
      <c r="C29" s="59">
        <f t="shared" si="5"/>
        <v>46049</v>
      </c>
      <c r="D29" s="45">
        <f t="shared" si="0"/>
        <v>0</v>
      </c>
      <c r="E29" s="45">
        <f t="shared" si="1"/>
        <v>1242418.0488888882</v>
      </c>
      <c r="F29" s="49">
        <f t="shared" si="6"/>
        <v>0</v>
      </c>
      <c r="G29" s="24">
        <v>3.5000000000000001E-3</v>
      </c>
      <c r="H29" s="58">
        <f t="shared" si="2"/>
        <v>0</v>
      </c>
      <c r="I29" s="58">
        <f t="shared" si="3"/>
        <v>0</v>
      </c>
      <c r="J29" s="58">
        <f t="shared" si="7"/>
        <v>0</v>
      </c>
      <c r="L29" s="26">
        <f t="shared" si="8"/>
        <v>1</v>
      </c>
      <c r="M29" s="26">
        <f t="shared" si="9"/>
        <v>2026</v>
      </c>
      <c r="N29" s="26">
        <f t="shared" si="10"/>
        <v>5</v>
      </c>
      <c r="O29" s="28">
        <v>46049</v>
      </c>
      <c r="P29" s="69" t="str">
        <f t="shared" si="11"/>
        <v>ter</v>
      </c>
      <c r="Q29" s="30">
        <f>SUMIF('SPR - QTD'!$A:$A,DADOS_GRAF!O29,'SPR - QTD'!$H:$H)</f>
        <v>606</v>
      </c>
      <c r="R29" s="30">
        <f>SUMIF('SCI - QTD'!$A:$A,DADOS_GRAF!O29,'SCI - QTD'!$H:$H)</f>
        <v>429.5</v>
      </c>
      <c r="S29" s="30">
        <f t="shared" si="12"/>
        <v>1035.5</v>
      </c>
      <c r="T29" s="103"/>
      <c r="U29" s="30">
        <v>4600</v>
      </c>
      <c r="V29" s="30" t="e">
        <f t="shared" si="16"/>
        <v>#DIV/0!</v>
      </c>
      <c r="W29" s="30">
        <f>SUMIF('SPR - QTD'!$A:$A,DADOS_GRAF!O29,'SPR - QTD'!$M:$M)</f>
        <v>0</v>
      </c>
      <c r="X29" s="30">
        <f>SUMIF('SCI - QTD'!$A:$A,DADOS_GRAF!O29,'SCI - QTD'!$L:$L)</f>
        <v>0</v>
      </c>
      <c r="Y29" s="103">
        <f>AE29-AE28</f>
        <v>1242418.0488888882</v>
      </c>
      <c r="Z29" s="61">
        <f t="shared" si="20"/>
        <v>0</v>
      </c>
      <c r="AA29" s="61">
        <f t="shared" si="21"/>
        <v>0</v>
      </c>
      <c r="AB29" s="61">
        <f t="shared" si="22"/>
        <v>0</v>
      </c>
      <c r="AC29" s="102" t="s">
        <v>853</v>
      </c>
      <c r="AE29" s="71">
        <f>AE28+$AG$30</f>
        <v>16927646.139999997</v>
      </c>
      <c r="AF29" s="121"/>
      <c r="AG29" s="60"/>
      <c r="AH29" s="26">
        <f t="shared" si="25"/>
        <v>8</v>
      </c>
      <c r="AI29" s="27" t="s">
        <v>23</v>
      </c>
      <c r="AJ29" s="23">
        <v>21</v>
      </c>
      <c r="AL29"/>
      <c r="AM29" s="73"/>
      <c r="AN29"/>
      <c r="AP29" s="27"/>
      <c r="AQ29" s="52"/>
      <c r="AR29" s="26"/>
      <c r="AS29" s="27"/>
      <c r="AT29" s="26">
        <f t="shared" si="24"/>
        <v>10</v>
      </c>
      <c r="AU29" s="26" t="s">
        <v>23</v>
      </c>
      <c r="AV29" s="66"/>
      <c r="AW29" s="66"/>
      <c r="AX29" s="66"/>
    </row>
    <row r="30" spans="2:55" x14ac:dyDescent="0.3">
      <c r="B30" s="64" t="str">
        <f t="shared" si="4"/>
        <v>qua</v>
      </c>
      <c r="C30" s="59">
        <f t="shared" si="5"/>
        <v>46050</v>
      </c>
      <c r="D30" s="45">
        <f t="shared" si="0"/>
        <v>0</v>
      </c>
      <c r="E30" s="45">
        <f t="shared" si="1"/>
        <v>0</v>
      </c>
      <c r="F30" s="49" t="e">
        <f t="shared" si="6"/>
        <v>#N/A</v>
      </c>
      <c r="G30" s="24">
        <v>3.5000000000000001E-3</v>
      </c>
      <c r="H30" s="58" t="e">
        <f t="shared" si="2"/>
        <v>#N/A</v>
      </c>
      <c r="I30" s="58" t="e">
        <f t="shared" si="3"/>
        <v>#N/A</v>
      </c>
      <c r="J30" s="58" t="e">
        <f t="shared" si="7"/>
        <v>#N/A</v>
      </c>
      <c r="L30" s="26">
        <f t="shared" si="8"/>
        <v>1</v>
      </c>
      <c r="M30" s="26">
        <f t="shared" si="9"/>
        <v>2026</v>
      </c>
      <c r="N30" s="26">
        <f t="shared" si="10"/>
        <v>5</v>
      </c>
      <c r="O30" s="28">
        <v>46050</v>
      </c>
      <c r="P30" s="69" t="str">
        <f t="shared" si="11"/>
        <v>qua</v>
      </c>
      <c r="Q30" s="30">
        <f>SUMIF('SPR - QTD'!$A:$A,DADOS_GRAF!O30,'SPR - QTD'!$H:$H)</f>
        <v>527</v>
      </c>
      <c r="R30" s="30">
        <f>SUMIF('SCI - QTD'!$A:$A,DADOS_GRAF!O30,'SCI - QTD'!$H:$H)</f>
        <v>835.1</v>
      </c>
      <c r="S30" s="30">
        <f t="shared" si="12"/>
        <v>1362.1</v>
      </c>
      <c r="T30" s="103"/>
      <c r="U30" s="30">
        <v>4600</v>
      </c>
      <c r="V30" s="30" t="e">
        <f t="shared" si="16"/>
        <v>#DIV/0!</v>
      </c>
      <c r="W30" s="30">
        <f>SUMIF('SPR - QTD'!$A:$A,DADOS_GRAF!O30,'SPR - QTD'!$M:$M)</f>
        <v>0</v>
      </c>
      <c r="X30" s="30">
        <f>SUMIF('SCI - QTD'!$A:$A,DADOS_GRAF!O30,'SCI - QTD'!$L:$L)</f>
        <v>0</v>
      </c>
      <c r="Y30" s="103"/>
      <c r="Z30" s="61" t="e">
        <f t="shared" si="20"/>
        <v>#N/A</v>
      </c>
      <c r="AA30" s="61" t="e">
        <f t="shared" si="21"/>
        <v>#N/A</v>
      </c>
      <c r="AB30" s="61" t="e">
        <f t="shared" si="22"/>
        <v>#N/A</v>
      </c>
      <c r="AC30" s="102" t="s">
        <v>853</v>
      </c>
      <c r="AE30" s="71"/>
      <c r="AF30" s="121"/>
      <c r="AG30" s="60">
        <f>(AG31-AE16)/9</f>
        <v>1242418.0488888891</v>
      </c>
      <c r="AH30" s="26">
        <f t="shared" si="25"/>
        <v>9</v>
      </c>
      <c r="AI30" s="27" t="s">
        <v>24</v>
      </c>
      <c r="AJ30" s="23">
        <v>20</v>
      </c>
      <c r="AL30"/>
      <c r="AM30"/>
      <c r="AN30"/>
      <c r="AP30" s="27"/>
      <c r="AQ30" s="52"/>
      <c r="AR30" s="26"/>
      <c r="AS30" s="27"/>
      <c r="AT30" s="26">
        <f t="shared" si="24"/>
        <v>11</v>
      </c>
      <c r="AU30" s="26" t="s">
        <v>24</v>
      </c>
      <c r="AV30" s="66"/>
      <c r="AW30" s="66"/>
      <c r="AX30" s="66"/>
    </row>
    <row r="31" spans="2:55" x14ac:dyDescent="0.3">
      <c r="B31" s="64" t="str">
        <f t="shared" si="4"/>
        <v>qui</v>
      </c>
      <c r="C31" s="59">
        <f t="shared" si="5"/>
        <v>46051</v>
      </c>
      <c r="D31" s="45">
        <f t="shared" si="0"/>
        <v>0</v>
      </c>
      <c r="E31" s="45">
        <f t="shared" si="1"/>
        <v>0</v>
      </c>
      <c r="F31" s="49" t="e">
        <f t="shared" si="6"/>
        <v>#N/A</v>
      </c>
      <c r="G31" s="24">
        <v>3.5000000000000001E-3</v>
      </c>
      <c r="H31" s="58" t="e">
        <f t="shared" si="2"/>
        <v>#N/A</v>
      </c>
      <c r="I31" s="58" t="e">
        <f t="shared" si="3"/>
        <v>#N/A</v>
      </c>
      <c r="J31" s="58" t="e">
        <f t="shared" si="7"/>
        <v>#N/A</v>
      </c>
      <c r="L31" s="26">
        <f t="shared" si="8"/>
        <v>1</v>
      </c>
      <c r="M31" s="26">
        <f t="shared" si="9"/>
        <v>2026</v>
      </c>
      <c r="N31" s="26">
        <f t="shared" si="10"/>
        <v>5</v>
      </c>
      <c r="O31" s="28">
        <v>46051</v>
      </c>
      <c r="P31" s="69" t="str">
        <f t="shared" si="11"/>
        <v>qui</v>
      </c>
      <c r="Q31" s="30">
        <f>SUMIF('SPR - QTD'!$A:$A,DADOS_GRAF!O31,'SPR - QTD'!$H:$H)</f>
        <v>400</v>
      </c>
      <c r="R31" s="30">
        <f>SUMIF('SCI - QTD'!$A:$A,DADOS_GRAF!O31,'SCI - QTD'!$H:$H)</f>
        <v>470.5</v>
      </c>
      <c r="S31" s="30">
        <f t="shared" si="12"/>
        <v>870.5</v>
      </c>
      <c r="T31" s="103"/>
      <c r="U31" s="30">
        <v>4600</v>
      </c>
      <c r="V31" s="30" t="e">
        <f t="shared" si="16"/>
        <v>#DIV/0!</v>
      </c>
      <c r="W31" s="30">
        <f>SUMIF('SPR - QTD'!$A:$A,DADOS_GRAF!O31,'SPR - QTD'!$M:$M)</f>
        <v>0</v>
      </c>
      <c r="X31" s="30">
        <f>SUMIF('SCI - QTD'!$A:$A,DADOS_GRAF!O31,'SCI - QTD'!$L:$L)</f>
        <v>0</v>
      </c>
      <c r="Y31" s="103">
        <f>AE31-AE30</f>
        <v>0</v>
      </c>
      <c r="Z31" s="61" t="e">
        <f t="shared" si="20"/>
        <v>#N/A</v>
      </c>
      <c r="AA31" s="61" t="e">
        <f t="shared" si="21"/>
        <v>#DIV/0!</v>
      </c>
      <c r="AB31" s="61" t="e">
        <f t="shared" si="22"/>
        <v>#DIV/0!</v>
      </c>
      <c r="AC31" s="102" t="s">
        <v>853</v>
      </c>
      <c r="AE31" s="71"/>
      <c r="AF31" s="121"/>
      <c r="AG31" s="60">
        <v>16927646.140000001</v>
      </c>
      <c r="AH31" s="26">
        <f t="shared" si="25"/>
        <v>10</v>
      </c>
      <c r="AI31" s="27" t="s">
        <v>25</v>
      </c>
      <c r="AJ31" s="23">
        <v>20</v>
      </c>
      <c r="AL31"/>
      <c r="AM31"/>
      <c r="AN31"/>
      <c r="AP31" s="27"/>
      <c r="AQ31" s="52"/>
      <c r="AR31" s="26"/>
      <c r="AS31" s="27"/>
      <c r="AT31" s="26">
        <f t="shared" si="24"/>
        <v>12</v>
      </c>
      <c r="AU31" s="26" t="s">
        <v>25</v>
      </c>
      <c r="AV31" s="66"/>
      <c r="AW31" s="66"/>
      <c r="AX31" s="66"/>
    </row>
    <row r="32" spans="2:55" x14ac:dyDescent="0.3">
      <c r="B32" s="64" t="str">
        <f t="shared" si="4"/>
        <v>sex</v>
      </c>
      <c r="C32" s="59">
        <f t="shared" si="5"/>
        <v>46052</v>
      </c>
      <c r="D32" s="45">
        <f t="shared" si="0"/>
        <v>0</v>
      </c>
      <c r="E32" s="45">
        <f t="shared" si="1"/>
        <v>18904592.210000001</v>
      </c>
      <c r="F32" s="49">
        <f t="shared" si="6"/>
        <v>0</v>
      </c>
      <c r="G32" s="24">
        <v>3.5000000000000001E-3</v>
      </c>
      <c r="H32" s="58">
        <f t="shared" si="2"/>
        <v>0</v>
      </c>
      <c r="I32" s="58">
        <f t="shared" si="3"/>
        <v>0</v>
      </c>
      <c r="J32" s="58">
        <f t="shared" si="7"/>
        <v>0</v>
      </c>
      <c r="L32" s="26">
        <f t="shared" si="8"/>
        <v>1</v>
      </c>
      <c r="M32" s="26">
        <f t="shared" si="9"/>
        <v>2026</v>
      </c>
      <c r="N32" s="26">
        <f t="shared" si="10"/>
        <v>5</v>
      </c>
      <c r="O32" s="28">
        <v>46052</v>
      </c>
      <c r="P32" s="69" t="str">
        <f t="shared" si="11"/>
        <v>sex</v>
      </c>
      <c r="Q32" s="30">
        <f>SUMIF('SPR - QTD'!$A:$A,DADOS_GRAF!O32,'SPR - QTD'!$H:$H)</f>
        <v>293</v>
      </c>
      <c r="R32" s="30">
        <f>SUMIF('SCI - QTD'!$A:$A,DADOS_GRAF!O32,'SCI - QTD'!$H:$H)</f>
        <v>754</v>
      </c>
      <c r="S32" s="30">
        <f t="shared" si="12"/>
        <v>1047</v>
      </c>
      <c r="T32" s="103"/>
      <c r="U32" s="30">
        <v>4600</v>
      </c>
      <c r="V32" s="30" t="e">
        <f t="shared" si="16"/>
        <v>#DIV/0!</v>
      </c>
      <c r="W32" s="30">
        <f>SUMIF('SPR - QTD'!$A:$A,DADOS_GRAF!O32,'SPR - QTD'!$M:$M)</f>
        <v>0</v>
      </c>
      <c r="X32" s="30">
        <f>SUMIF('SCI - QTD'!$A:$A,DADOS_GRAF!O32,'SCI - QTD'!$L:$L)</f>
        <v>0</v>
      </c>
      <c r="Y32" s="103">
        <f>AE32-AE31</f>
        <v>18904592.210000001</v>
      </c>
      <c r="Z32" s="61">
        <f t="shared" si="20"/>
        <v>0</v>
      </c>
      <c r="AA32" s="61">
        <f t="shared" si="21"/>
        <v>0</v>
      </c>
      <c r="AB32" s="61">
        <f t="shared" si="22"/>
        <v>0</v>
      </c>
      <c r="AC32" s="102" t="s">
        <v>853</v>
      </c>
      <c r="AE32" s="71">
        <v>18904592.210000001</v>
      </c>
      <c r="AF32" s="121"/>
      <c r="AG32" s="60">
        <v>18803636.370199997</v>
      </c>
      <c r="AH32" s="26"/>
      <c r="AJ32" s="26">
        <f>SUM(AJ20:AJ31)</f>
        <v>251</v>
      </c>
      <c r="AP32" s="27"/>
      <c r="AR32" s="26"/>
      <c r="AS32" s="27"/>
      <c r="AT32" s="27"/>
      <c r="AU32" s="39"/>
      <c r="AW32" s="35"/>
      <c r="AX32" s="35"/>
    </row>
    <row r="33" spans="2:33" x14ac:dyDescent="0.3">
      <c r="B33" s="64" t="str">
        <f t="shared" si="4"/>
        <v>sáb</v>
      </c>
      <c r="C33" s="59">
        <f t="shared" si="5"/>
        <v>46053</v>
      </c>
      <c r="D33" s="45">
        <f t="shared" si="0"/>
        <v>0</v>
      </c>
      <c r="E33" s="45">
        <f t="shared" si="1"/>
        <v>0</v>
      </c>
      <c r="F33" s="49" t="e">
        <f t="shared" si="6"/>
        <v>#N/A</v>
      </c>
      <c r="G33" s="24">
        <v>3.5000000000000001E-3</v>
      </c>
      <c r="H33" s="58" t="e">
        <f t="shared" si="2"/>
        <v>#N/A</v>
      </c>
      <c r="I33" s="58" t="e">
        <f t="shared" si="3"/>
        <v>#N/A</v>
      </c>
      <c r="J33" s="58" t="e">
        <f t="shared" si="7"/>
        <v>#N/A</v>
      </c>
      <c r="L33" s="26">
        <f t="shared" si="8"/>
        <v>1</v>
      </c>
      <c r="M33" s="26">
        <f t="shared" si="9"/>
        <v>2026</v>
      </c>
      <c r="N33" s="26">
        <f t="shared" si="10"/>
        <v>5</v>
      </c>
      <c r="O33" s="28">
        <v>46053</v>
      </c>
      <c r="P33" s="69" t="str">
        <f t="shared" si="11"/>
        <v>sáb</v>
      </c>
      <c r="Q33" s="30">
        <f>SUMIF('SPR - QTD'!$A:$A,DADOS_GRAF!O33,'SPR - QTD'!$H:$H)</f>
        <v>46</v>
      </c>
      <c r="R33" s="30">
        <f>SUMIF('SCI - QTD'!$A:$A,DADOS_GRAF!O33,'SCI - QTD'!$H:$H)</f>
        <v>49</v>
      </c>
      <c r="S33" s="30">
        <f t="shared" si="12"/>
        <v>95</v>
      </c>
      <c r="T33" s="103"/>
      <c r="U33" s="30">
        <v>4600</v>
      </c>
      <c r="V33" s="30" t="e">
        <f t="shared" si="16"/>
        <v>#DIV/0!</v>
      </c>
      <c r="W33" s="30">
        <f>SUMIF('SPR - QTD'!$A:$A,DADOS_GRAF!O33,'SPR - QTD'!$M:$M)</f>
        <v>0</v>
      </c>
      <c r="X33" s="30">
        <f>SUMIF('SCI - QTD'!$A:$A,DADOS_GRAF!O33,'SCI - QTD'!$L:$L)</f>
        <v>0</v>
      </c>
      <c r="Y33" s="103"/>
      <c r="Z33" s="61"/>
      <c r="AA33" s="61"/>
      <c r="AB33" s="61"/>
      <c r="AC33" s="102"/>
      <c r="AE33" s="71"/>
      <c r="AF33" s="60"/>
      <c r="AG33" s="151"/>
    </row>
    <row r="34" spans="2:33" x14ac:dyDescent="0.3">
      <c r="B34" s="64" t="str">
        <f t="shared" si="4"/>
        <v>dom</v>
      </c>
      <c r="C34" s="59">
        <f t="shared" si="5"/>
        <v>46054</v>
      </c>
      <c r="D34" s="45">
        <f t="shared" si="0"/>
        <v>0</v>
      </c>
      <c r="E34" s="45">
        <f t="shared" si="1"/>
        <v>0</v>
      </c>
      <c r="F34" s="49" t="e">
        <f t="shared" si="6"/>
        <v>#N/A</v>
      </c>
      <c r="G34" s="24">
        <v>3.5000000000000001E-3</v>
      </c>
      <c r="H34" s="58" t="e">
        <f t="shared" si="2"/>
        <v>#N/A</v>
      </c>
      <c r="I34" s="58" t="e">
        <f t="shared" si="3"/>
        <v>#N/A</v>
      </c>
      <c r="J34" s="58" t="e">
        <f t="shared" si="7"/>
        <v>#N/A</v>
      </c>
      <c r="L34" s="26">
        <f t="shared" si="8"/>
        <v>2</v>
      </c>
      <c r="M34" s="26">
        <f t="shared" si="9"/>
        <v>2026</v>
      </c>
      <c r="N34" s="26">
        <f t="shared" si="10"/>
        <v>6</v>
      </c>
      <c r="O34" s="28">
        <v>46054</v>
      </c>
      <c r="P34" s="69" t="str">
        <f t="shared" si="11"/>
        <v>dom</v>
      </c>
      <c r="Q34" s="30">
        <f>SUMIF('SPR - QTD'!$A:$A,DADOS_GRAF!O34,'SPR - QTD'!$H:$H)</f>
        <v>57</v>
      </c>
      <c r="R34" s="30">
        <f>SUMIF('SCI - QTD'!$A:$A,DADOS_GRAF!O34,'SCI - QTD'!$H:$H)</f>
        <v>20</v>
      </c>
      <c r="S34" s="30">
        <f t="shared" si="12"/>
        <v>77</v>
      </c>
      <c r="T34" s="103"/>
      <c r="U34" s="30">
        <v>4600</v>
      </c>
      <c r="V34" s="30" t="e">
        <f t="shared" si="16"/>
        <v>#DIV/0!</v>
      </c>
      <c r="W34" s="30">
        <f>SUMIF('SPR - QTD'!$A:$A,DADOS_GRAF!O34,'SPR - QTD'!$M:$M)</f>
        <v>0</v>
      </c>
      <c r="X34" s="30">
        <f>SUMIF('SCI - QTD'!$A:$A,DADOS_GRAF!O34,'SCI - QTD'!$L:$L)</f>
        <v>0</v>
      </c>
      <c r="Y34" s="103"/>
      <c r="Z34" s="61"/>
      <c r="AA34" s="61"/>
      <c r="AB34" s="61"/>
      <c r="AC34" s="102"/>
      <c r="AE34" s="71"/>
      <c r="AF34" s="60"/>
      <c r="AG34" s="60"/>
    </row>
    <row r="35" spans="2:33" x14ac:dyDescent="0.3">
      <c r="B35" s="64" t="str">
        <f t="shared" si="4"/>
        <v>seg</v>
      </c>
      <c r="C35" s="59">
        <f t="shared" si="5"/>
        <v>46055</v>
      </c>
      <c r="D35" s="45">
        <f t="shared" si="0"/>
        <v>0</v>
      </c>
      <c r="E35" s="45">
        <f t="shared" si="1"/>
        <v>0</v>
      </c>
      <c r="F35" s="49" t="e">
        <f t="shared" ref="F35:F98" si="26">IFERROR(D35/E35,#N/A)</f>
        <v>#N/A</v>
      </c>
      <c r="G35" s="24">
        <v>3.5000000000000001E-3</v>
      </c>
      <c r="H35" s="58" t="e">
        <f t="shared" si="2"/>
        <v>#N/A</v>
      </c>
      <c r="I35" s="58" t="e">
        <f t="shared" si="3"/>
        <v>#N/A</v>
      </c>
      <c r="J35" s="58" t="e">
        <f t="shared" ref="J35:J98" si="27">SUM(H35:I35)</f>
        <v>#N/A</v>
      </c>
      <c r="L35" s="26">
        <f t="shared" ref="L35:L98" si="28">MONTH(O35)</f>
        <v>2</v>
      </c>
      <c r="M35" s="26">
        <f t="shared" ref="M35:M98" si="29">YEAR(O35)</f>
        <v>2026</v>
      </c>
      <c r="N35" s="26">
        <f t="shared" ref="N35:N98" si="30">WEEKNUM(O35)</f>
        <v>6</v>
      </c>
      <c r="O35" s="28">
        <v>46055</v>
      </c>
      <c r="P35" s="69" t="str">
        <f t="shared" ref="P35:P98" si="31">TEXT(WEEKDAY(O35),"ddd")</f>
        <v>seg</v>
      </c>
      <c r="Q35" s="30">
        <f>SUMIF('SPR - QTD'!$A:$A,DADOS_GRAF!O35,'SPR - QTD'!$H:$H)</f>
        <v>479</v>
      </c>
      <c r="R35" s="30">
        <f>SUMIF('SCI - QTD'!$A:$A,DADOS_GRAF!O35,'SCI - QTD'!$H:$H)</f>
        <v>583</v>
      </c>
      <c r="S35" s="30">
        <f t="shared" si="12"/>
        <v>1062</v>
      </c>
      <c r="T35" s="103"/>
      <c r="U35" s="30">
        <v>4600</v>
      </c>
      <c r="V35" s="30" t="e">
        <f t="shared" si="16"/>
        <v>#DIV/0!</v>
      </c>
      <c r="W35" s="30">
        <f>SUMIF('SPR - QTD'!$A:$A,DADOS_GRAF!O35,'SPR - QTD'!$M:$M)</f>
        <v>0</v>
      </c>
      <c r="X35" s="30">
        <f>SUMIF('SCI - QTD'!$A:$A,DADOS_GRAF!O35,'SCI - QTD'!$L:$L)</f>
        <v>0</v>
      </c>
      <c r="Y35" s="103"/>
      <c r="Z35" s="61"/>
      <c r="AA35" s="61"/>
      <c r="AB35" s="61"/>
      <c r="AC35" s="102"/>
      <c r="AE35" s="71"/>
      <c r="AF35" s="121"/>
    </row>
    <row r="36" spans="2:33" x14ac:dyDescent="0.3">
      <c r="B36" s="64" t="str">
        <f t="shared" si="4"/>
        <v>ter</v>
      </c>
      <c r="C36" s="59">
        <f t="shared" si="5"/>
        <v>46056</v>
      </c>
      <c r="D36" s="45">
        <f t="shared" si="0"/>
        <v>0</v>
      </c>
      <c r="E36" s="45">
        <f t="shared" si="1"/>
        <v>0</v>
      </c>
      <c r="F36" s="49" t="e">
        <f t="shared" si="26"/>
        <v>#N/A</v>
      </c>
      <c r="G36" s="24">
        <v>3.5000000000000001E-3</v>
      </c>
      <c r="H36" s="58" t="e">
        <f t="shared" si="2"/>
        <v>#N/A</v>
      </c>
      <c r="I36" s="58" t="e">
        <f t="shared" si="3"/>
        <v>#N/A</v>
      </c>
      <c r="J36" s="58" t="e">
        <f t="shared" si="27"/>
        <v>#N/A</v>
      </c>
      <c r="L36" s="26">
        <f t="shared" si="28"/>
        <v>2</v>
      </c>
      <c r="M36" s="26">
        <f t="shared" si="29"/>
        <v>2026</v>
      </c>
      <c r="N36" s="26">
        <f t="shared" si="30"/>
        <v>6</v>
      </c>
      <c r="O36" s="28">
        <v>46056</v>
      </c>
      <c r="P36" s="69" t="str">
        <f t="shared" si="31"/>
        <v>ter</v>
      </c>
      <c r="Q36" s="30">
        <f>SUMIF('SPR - QTD'!$A:$A,DADOS_GRAF!O36,'SPR - QTD'!$H:$H)</f>
        <v>300</v>
      </c>
      <c r="R36" s="30">
        <f>SUMIF('SCI - QTD'!$A:$A,DADOS_GRAF!O36,'SCI - QTD'!$H:$H)</f>
        <v>598</v>
      </c>
      <c r="S36" s="30">
        <f t="shared" si="12"/>
        <v>898</v>
      </c>
      <c r="T36" s="103"/>
      <c r="U36" s="30">
        <v>4600</v>
      </c>
      <c r="V36" s="30" t="e">
        <f t="shared" si="16"/>
        <v>#DIV/0!</v>
      </c>
      <c r="W36" s="30">
        <f>SUMIF('SPR - QTD'!$A:$A,DADOS_GRAF!O36,'SPR - QTD'!$M:$M)</f>
        <v>0</v>
      </c>
      <c r="X36" s="30">
        <f>SUMIF('SCI - QTD'!$A:$A,DADOS_GRAF!O36,'SCI - QTD'!$L:$L)</f>
        <v>0</v>
      </c>
      <c r="Y36" s="103"/>
      <c r="Z36" s="61"/>
      <c r="AA36" s="61"/>
      <c r="AB36" s="61"/>
      <c r="AC36" s="102"/>
      <c r="AE36" s="71"/>
      <c r="AF36" s="121"/>
    </row>
    <row r="37" spans="2:33" x14ac:dyDescent="0.3">
      <c r="B37" s="64" t="str">
        <f t="shared" si="4"/>
        <v>qua</v>
      </c>
      <c r="C37" s="59">
        <f t="shared" si="5"/>
        <v>46057</v>
      </c>
      <c r="D37" s="45">
        <f t="shared" si="0"/>
        <v>0</v>
      </c>
      <c r="E37" s="45">
        <f t="shared" si="1"/>
        <v>0</v>
      </c>
      <c r="F37" s="49" t="e">
        <f t="shared" si="26"/>
        <v>#N/A</v>
      </c>
      <c r="G37" s="24">
        <v>3.5000000000000001E-3</v>
      </c>
      <c r="H37" s="58" t="e">
        <f t="shared" si="2"/>
        <v>#N/A</v>
      </c>
      <c r="I37" s="58" t="e">
        <f t="shared" si="3"/>
        <v>#N/A</v>
      </c>
      <c r="J37" s="58" t="e">
        <f t="shared" si="27"/>
        <v>#N/A</v>
      </c>
      <c r="L37" s="26">
        <f t="shared" si="28"/>
        <v>2</v>
      </c>
      <c r="M37" s="26">
        <f t="shared" si="29"/>
        <v>2026</v>
      </c>
      <c r="N37" s="26">
        <f t="shared" si="30"/>
        <v>6</v>
      </c>
      <c r="O37" s="28">
        <v>46057</v>
      </c>
      <c r="P37" s="69" t="str">
        <f t="shared" si="31"/>
        <v>qua</v>
      </c>
      <c r="Q37" s="30">
        <f>SUMIF('SPR - QTD'!$A:$A,DADOS_GRAF!O37,'SPR - QTD'!$H:$H)</f>
        <v>370</v>
      </c>
      <c r="R37" s="30">
        <f>SUMIF('SCI - QTD'!$A:$A,DADOS_GRAF!O37,'SCI - QTD'!$H:$H)</f>
        <v>452.5</v>
      </c>
      <c r="S37" s="30">
        <f t="shared" si="12"/>
        <v>822.5</v>
      </c>
      <c r="T37" s="103"/>
      <c r="U37" s="30">
        <v>4600</v>
      </c>
      <c r="V37" s="30" t="e">
        <f t="shared" si="16"/>
        <v>#DIV/0!</v>
      </c>
      <c r="W37" s="30">
        <f>SUMIF('SPR - QTD'!$A:$A,DADOS_GRAF!O37,'SPR - QTD'!$M:$M)</f>
        <v>0</v>
      </c>
      <c r="X37" s="30">
        <f>SUMIF('SCI - QTD'!$A:$A,DADOS_GRAF!O37,'SCI - QTD'!$L:$L)</f>
        <v>0</v>
      </c>
      <c r="Y37" s="103"/>
      <c r="Z37" s="61"/>
      <c r="AA37" s="61"/>
      <c r="AB37" s="61"/>
      <c r="AC37" s="102"/>
      <c r="AE37" s="71"/>
      <c r="AF37" s="121"/>
    </row>
    <row r="38" spans="2:33" x14ac:dyDescent="0.3">
      <c r="B38" s="64" t="str">
        <f t="shared" si="4"/>
        <v>qui</v>
      </c>
      <c r="C38" s="59">
        <f t="shared" si="5"/>
        <v>46058</v>
      </c>
      <c r="D38" s="45">
        <f t="shared" si="0"/>
        <v>0</v>
      </c>
      <c r="E38" s="45">
        <f t="shared" si="1"/>
        <v>0</v>
      </c>
      <c r="F38" s="49" t="e">
        <f t="shared" si="26"/>
        <v>#N/A</v>
      </c>
      <c r="G38" s="24">
        <v>3.5000000000000001E-3</v>
      </c>
      <c r="H38" s="58" t="e">
        <f t="shared" si="2"/>
        <v>#N/A</v>
      </c>
      <c r="I38" s="58" t="e">
        <f t="shared" si="3"/>
        <v>#N/A</v>
      </c>
      <c r="J38" s="58" t="e">
        <f t="shared" si="27"/>
        <v>#N/A</v>
      </c>
      <c r="L38" s="26">
        <f t="shared" si="28"/>
        <v>2</v>
      </c>
      <c r="M38" s="26">
        <f t="shared" si="29"/>
        <v>2026</v>
      </c>
      <c r="N38" s="26">
        <f t="shared" si="30"/>
        <v>6</v>
      </c>
      <c r="O38" s="28">
        <v>46058</v>
      </c>
      <c r="P38" s="69" t="str">
        <f t="shared" si="31"/>
        <v>qui</v>
      </c>
      <c r="Q38" s="30">
        <f>SUMIF('SPR - QTD'!$A:$A,DADOS_GRAF!O38,'SPR - QTD'!$H:$H)</f>
        <v>522</v>
      </c>
      <c r="R38" s="30">
        <f>SUMIF('SCI - QTD'!$A:$A,DADOS_GRAF!O38,'SCI - QTD'!$H:$H)</f>
        <v>269.5</v>
      </c>
      <c r="S38" s="30">
        <f t="shared" si="12"/>
        <v>791.5</v>
      </c>
      <c r="T38" s="103"/>
      <c r="U38" s="30">
        <v>4600</v>
      </c>
      <c r="V38" s="30" t="e">
        <f t="shared" si="16"/>
        <v>#DIV/0!</v>
      </c>
      <c r="W38" s="30">
        <f>SUMIF('SPR - QTD'!$A:$A,DADOS_GRAF!O38,'SPR - QTD'!$M:$M)</f>
        <v>0</v>
      </c>
      <c r="X38" s="30">
        <f>SUMIF('SCI - QTD'!$A:$A,DADOS_GRAF!O38,'SCI - QTD'!$L:$L)</f>
        <v>0</v>
      </c>
      <c r="Y38" s="103"/>
      <c r="Z38" s="61"/>
      <c r="AA38" s="61"/>
      <c r="AB38" s="61"/>
      <c r="AC38" s="102"/>
      <c r="AE38" s="71"/>
      <c r="AF38" s="121"/>
    </row>
    <row r="39" spans="2:33" x14ac:dyDescent="0.3">
      <c r="B39" s="64" t="str">
        <f t="shared" si="4"/>
        <v>sex</v>
      </c>
      <c r="C39" s="59">
        <f t="shared" si="5"/>
        <v>46059</v>
      </c>
      <c r="D39" s="45">
        <f t="shared" si="0"/>
        <v>0</v>
      </c>
      <c r="E39" s="45">
        <f t="shared" si="1"/>
        <v>0</v>
      </c>
      <c r="F39" s="49" t="e">
        <f t="shared" si="26"/>
        <v>#N/A</v>
      </c>
      <c r="G39" s="24">
        <v>3.5000000000000001E-3</v>
      </c>
      <c r="H39" s="58" t="e">
        <f t="shared" si="2"/>
        <v>#N/A</v>
      </c>
      <c r="I39" s="58" t="e">
        <f t="shared" si="3"/>
        <v>#N/A</v>
      </c>
      <c r="J39" s="58" t="e">
        <f t="shared" si="27"/>
        <v>#N/A</v>
      </c>
      <c r="L39" s="26">
        <f t="shared" si="28"/>
        <v>2</v>
      </c>
      <c r="M39" s="26">
        <f t="shared" si="29"/>
        <v>2026</v>
      </c>
      <c r="N39" s="26">
        <f t="shared" si="30"/>
        <v>6</v>
      </c>
      <c r="O39" s="28">
        <v>46059</v>
      </c>
      <c r="P39" s="69" t="str">
        <f t="shared" si="31"/>
        <v>sex</v>
      </c>
      <c r="Q39" s="30">
        <f>SUMIF('SPR - QTD'!$A:$A,DADOS_GRAF!O39,'SPR - QTD'!$H:$H)</f>
        <v>376</v>
      </c>
      <c r="R39" s="30">
        <f>SUMIF('SCI - QTD'!$A:$A,DADOS_GRAF!O39,'SCI - QTD'!$H:$H)</f>
        <v>315.5</v>
      </c>
      <c r="S39" s="30">
        <f t="shared" si="12"/>
        <v>691.5</v>
      </c>
      <c r="T39" s="103"/>
      <c r="U39" s="30">
        <v>4600</v>
      </c>
      <c r="V39" s="30" t="e">
        <f t="shared" si="16"/>
        <v>#DIV/0!</v>
      </c>
      <c r="W39" s="30">
        <f>SUMIF('SPR - QTD'!$A:$A,DADOS_GRAF!O39,'SPR - QTD'!$M:$M)</f>
        <v>0</v>
      </c>
      <c r="X39" s="30">
        <f>SUMIF('SCI - QTD'!$A:$A,DADOS_GRAF!O39,'SCI - QTD'!$L:$L)</f>
        <v>0</v>
      </c>
      <c r="Y39" s="103"/>
      <c r="Z39" s="61"/>
      <c r="AA39" s="61"/>
      <c r="AB39" s="61"/>
      <c r="AC39" s="102"/>
      <c r="AE39" s="71"/>
      <c r="AF39" s="121"/>
    </row>
    <row r="40" spans="2:33" x14ac:dyDescent="0.3">
      <c r="B40" s="64" t="str">
        <f t="shared" si="4"/>
        <v>sáb</v>
      </c>
      <c r="C40" s="59">
        <f t="shared" si="5"/>
        <v>46060</v>
      </c>
      <c r="D40" s="45">
        <f t="shared" si="0"/>
        <v>0</v>
      </c>
      <c r="E40" s="45">
        <f t="shared" si="1"/>
        <v>0</v>
      </c>
      <c r="F40" s="49" t="e">
        <f t="shared" si="26"/>
        <v>#N/A</v>
      </c>
      <c r="G40" s="24">
        <v>3.5000000000000001E-3</v>
      </c>
      <c r="H40" s="58" t="e">
        <f t="shared" si="2"/>
        <v>#N/A</v>
      </c>
      <c r="I40" s="58" t="e">
        <f t="shared" si="3"/>
        <v>#N/A</v>
      </c>
      <c r="J40" s="58" t="e">
        <f t="shared" si="27"/>
        <v>#N/A</v>
      </c>
      <c r="L40" s="26">
        <f t="shared" si="28"/>
        <v>2</v>
      </c>
      <c r="M40" s="26">
        <f t="shared" si="29"/>
        <v>2026</v>
      </c>
      <c r="N40" s="26">
        <f t="shared" si="30"/>
        <v>6</v>
      </c>
      <c r="O40" s="28">
        <v>46060</v>
      </c>
      <c r="P40" s="69" t="str">
        <f t="shared" si="31"/>
        <v>sáb</v>
      </c>
      <c r="Q40" s="30">
        <f>SUMIF('SPR - QTD'!$A:$A,DADOS_GRAF!O40,'SPR - QTD'!$H:$H)</f>
        <v>67</v>
      </c>
      <c r="R40" s="30">
        <f>SUMIF('SCI - QTD'!$A:$A,DADOS_GRAF!O40,'SCI - QTD'!$H:$H)</f>
        <v>35</v>
      </c>
      <c r="S40" s="30">
        <f t="shared" si="12"/>
        <v>102</v>
      </c>
      <c r="T40" s="103"/>
      <c r="U40" s="30">
        <v>4600</v>
      </c>
      <c r="V40" s="30" t="e">
        <f t="shared" si="16"/>
        <v>#DIV/0!</v>
      </c>
      <c r="W40" s="30">
        <f>SUMIF('SPR - QTD'!$A:$A,DADOS_GRAF!O40,'SPR - QTD'!$M:$M)</f>
        <v>0</v>
      </c>
      <c r="X40" s="30">
        <f>SUMIF('SCI - QTD'!$A:$A,DADOS_GRAF!O40,'SCI - QTD'!$L:$L)</f>
        <v>0</v>
      </c>
      <c r="Y40" s="103"/>
      <c r="Z40" s="61"/>
      <c r="AA40" s="61"/>
      <c r="AB40" s="61"/>
      <c r="AC40" s="102"/>
      <c r="AE40" s="71"/>
      <c r="AF40" s="60"/>
    </row>
    <row r="41" spans="2:33" x14ac:dyDescent="0.3">
      <c r="B41" s="64" t="str">
        <f t="shared" si="4"/>
        <v>dom</v>
      </c>
      <c r="C41" s="59">
        <f t="shared" si="5"/>
        <v>46061</v>
      </c>
      <c r="D41" s="45">
        <f t="shared" si="0"/>
        <v>0</v>
      </c>
      <c r="E41" s="45">
        <f t="shared" si="1"/>
        <v>0</v>
      </c>
      <c r="F41" s="49" t="e">
        <f t="shared" si="26"/>
        <v>#N/A</v>
      </c>
      <c r="G41" s="24">
        <v>3.5000000000000001E-3</v>
      </c>
      <c r="H41" s="58" t="e">
        <f t="shared" si="2"/>
        <v>#N/A</v>
      </c>
      <c r="I41" s="58" t="e">
        <f t="shared" si="3"/>
        <v>#N/A</v>
      </c>
      <c r="J41" s="58" t="e">
        <f t="shared" si="27"/>
        <v>#N/A</v>
      </c>
      <c r="L41" s="26">
        <f t="shared" si="28"/>
        <v>2</v>
      </c>
      <c r="M41" s="26">
        <f t="shared" si="29"/>
        <v>2026</v>
      </c>
      <c r="N41" s="26">
        <f t="shared" si="30"/>
        <v>7</v>
      </c>
      <c r="O41" s="28">
        <v>46061</v>
      </c>
      <c r="P41" s="69" t="str">
        <f t="shared" si="31"/>
        <v>dom</v>
      </c>
      <c r="Q41" s="30">
        <f>SUMIF('SPR - QTD'!$A:$A,DADOS_GRAF!O41,'SPR - QTD'!$H:$H)</f>
        <v>42</v>
      </c>
      <c r="R41" s="30">
        <f>SUMIF('SCI - QTD'!$A:$A,DADOS_GRAF!O41,'SCI - QTD'!$H:$H)</f>
        <v>50.5</v>
      </c>
      <c r="S41" s="30">
        <f t="shared" si="12"/>
        <v>92.5</v>
      </c>
      <c r="T41" s="103"/>
      <c r="U41" s="30">
        <v>4600</v>
      </c>
      <c r="V41" s="30" t="e">
        <f t="shared" si="16"/>
        <v>#DIV/0!</v>
      </c>
      <c r="W41" s="30">
        <f>SUMIF('SPR - QTD'!$A:$A,DADOS_GRAF!O41,'SPR - QTD'!$M:$M)</f>
        <v>0</v>
      </c>
      <c r="X41" s="30">
        <f>SUMIF('SCI - QTD'!$A:$A,DADOS_GRAF!O41,'SCI - QTD'!$L:$L)</f>
        <v>0</v>
      </c>
      <c r="Y41" s="103"/>
      <c r="Z41" s="61"/>
      <c r="AA41" s="61"/>
      <c r="AB41" s="61"/>
      <c r="AC41" s="102"/>
      <c r="AE41" s="71"/>
    </row>
    <row r="42" spans="2:33" x14ac:dyDescent="0.3">
      <c r="B42" s="64" t="str">
        <f t="shared" si="4"/>
        <v>seg</v>
      </c>
      <c r="C42" s="59">
        <f t="shared" si="5"/>
        <v>46062</v>
      </c>
      <c r="D42" s="45">
        <f t="shared" si="0"/>
        <v>0</v>
      </c>
      <c r="E42" s="45">
        <f t="shared" si="1"/>
        <v>0</v>
      </c>
      <c r="F42" s="49" t="e">
        <f t="shared" si="26"/>
        <v>#N/A</v>
      </c>
      <c r="G42" s="24">
        <v>3.5000000000000001E-3</v>
      </c>
      <c r="H42" s="58" t="e">
        <f t="shared" si="2"/>
        <v>#N/A</v>
      </c>
      <c r="I42" s="58" t="e">
        <f t="shared" si="3"/>
        <v>#N/A</v>
      </c>
      <c r="J42" s="58" t="e">
        <f t="shared" si="27"/>
        <v>#N/A</v>
      </c>
      <c r="L42" s="26">
        <f t="shared" si="28"/>
        <v>2</v>
      </c>
      <c r="M42" s="26">
        <f t="shared" si="29"/>
        <v>2026</v>
      </c>
      <c r="N42" s="26">
        <f t="shared" si="30"/>
        <v>7</v>
      </c>
      <c r="O42" s="28">
        <v>46062</v>
      </c>
      <c r="P42" s="69" t="str">
        <f t="shared" si="31"/>
        <v>seg</v>
      </c>
      <c r="Q42" s="30">
        <f>SUMIF('SPR - QTD'!$A:$A,DADOS_GRAF!O42,'SPR - QTD'!$H:$H)</f>
        <v>295</v>
      </c>
      <c r="R42" s="30">
        <f>SUMIF('SCI - QTD'!$A:$A,DADOS_GRAF!O42,'SCI - QTD'!$H:$H)</f>
        <v>267.5</v>
      </c>
      <c r="S42" s="30">
        <f t="shared" si="12"/>
        <v>562.5</v>
      </c>
      <c r="T42" s="103"/>
      <c r="U42" s="30">
        <v>4600</v>
      </c>
      <c r="V42" s="30" t="e">
        <f t="shared" si="16"/>
        <v>#DIV/0!</v>
      </c>
      <c r="W42" s="30">
        <f>SUMIF('SPR - QTD'!$A:$A,DADOS_GRAF!O42,'SPR - QTD'!$M:$M)</f>
        <v>0</v>
      </c>
      <c r="X42" s="30">
        <f>SUMIF('SCI - QTD'!$A:$A,DADOS_GRAF!O42,'SCI - QTD'!$L:$L)</f>
        <v>0</v>
      </c>
      <c r="Y42" s="103"/>
      <c r="Z42" s="61"/>
      <c r="AA42" s="61"/>
      <c r="AB42" s="61"/>
      <c r="AC42" s="102"/>
      <c r="AE42" s="71"/>
    </row>
    <row r="43" spans="2:33" x14ac:dyDescent="0.3">
      <c r="B43" s="64" t="str">
        <f t="shared" si="4"/>
        <v>ter</v>
      </c>
      <c r="C43" s="59">
        <f t="shared" si="5"/>
        <v>46063</v>
      </c>
      <c r="D43" s="45">
        <f t="shared" si="0"/>
        <v>0</v>
      </c>
      <c r="E43" s="45">
        <f t="shared" si="1"/>
        <v>0</v>
      </c>
      <c r="F43" s="49" t="e">
        <f t="shared" si="26"/>
        <v>#N/A</v>
      </c>
      <c r="G43" s="24">
        <v>3.5000000000000001E-3</v>
      </c>
      <c r="H43" s="58" t="e">
        <f t="shared" si="2"/>
        <v>#N/A</v>
      </c>
      <c r="I43" s="58" t="e">
        <f t="shared" si="3"/>
        <v>#N/A</v>
      </c>
      <c r="J43" s="58" t="e">
        <f t="shared" si="27"/>
        <v>#N/A</v>
      </c>
      <c r="L43" s="26">
        <f t="shared" si="28"/>
        <v>2</v>
      </c>
      <c r="M43" s="26">
        <f t="shared" si="29"/>
        <v>2026</v>
      </c>
      <c r="N43" s="26">
        <f t="shared" si="30"/>
        <v>7</v>
      </c>
      <c r="O43" s="28">
        <v>46063</v>
      </c>
      <c r="P43" s="69" t="str">
        <f t="shared" si="31"/>
        <v>ter</v>
      </c>
      <c r="Q43" s="30">
        <f>SUMIF('SPR - QTD'!$A:$A,DADOS_GRAF!O43,'SPR - QTD'!$H:$H)</f>
        <v>425</v>
      </c>
      <c r="R43" s="30">
        <f>SUMIF('SCI - QTD'!$A:$A,DADOS_GRAF!O43,'SCI - QTD'!$H:$H)</f>
        <v>175.5</v>
      </c>
      <c r="S43" s="30">
        <f t="shared" si="12"/>
        <v>600.5</v>
      </c>
      <c r="T43" s="103"/>
      <c r="U43" s="30">
        <v>4600</v>
      </c>
      <c r="V43" s="30" t="e">
        <f t="shared" si="16"/>
        <v>#DIV/0!</v>
      </c>
      <c r="W43" s="30">
        <f>SUMIF('SPR - QTD'!$A:$A,DADOS_GRAF!O43,'SPR - QTD'!$M:$M)</f>
        <v>0</v>
      </c>
      <c r="X43" s="30">
        <f>SUMIF('SCI - QTD'!$A:$A,DADOS_GRAF!O43,'SCI - QTD'!$L:$L)</f>
        <v>0</v>
      </c>
      <c r="Y43" s="103"/>
      <c r="Z43" s="61"/>
      <c r="AA43" s="61"/>
      <c r="AB43" s="61"/>
      <c r="AC43" s="102"/>
      <c r="AE43" s="71"/>
      <c r="AF43" s="121"/>
    </row>
    <row r="44" spans="2:33" x14ac:dyDescent="0.3">
      <c r="B44" s="64" t="str">
        <f t="shared" si="4"/>
        <v>qua</v>
      </c>
      <c r="C44" s="59">
        <f t="shared" si="5"/>
        <v>46064</v>
      </c>
      <c r="D44" s="45">
        <f t="shared" si="0"/>
        <v>0</v>
      </c>
      <c r="E44" s="45">
        <f t="shared" si="1"/>
        <v>0</v>
      </c>
      <c r="F44" s="49" t="e">
        <f t="shared" si="26"/>
        <v>#N/A</v>
      </c>
      <c r="G44" s="24">
        <v>3.5000000000000001E-3</v>
      </c>
      <c r="H44" s="58" t="e">
        <f t="shared" si="2"/>
        <v>#N/A</v>
      </c>
      <c r="I44" s="58" t="e">
        <f t="shared" si="3"/>
        <v>#N/A</v>
      </c>
      <c r="J44" s="58" t="e">
        <f t="shared" si="27"/>
        <v>#N/A</v>
      </c>
      <c r="L44" s="26">
        <f t="shared" si="28"/>
        <v>2</v>
      </c>
      <c r="M44" s="26">
        <f t="shared" si="29"/>
        <v>2026</v>
      </c>
      <c r="N44" s="26">
        <f t="shared" si="30"/>
        <v>7</v>
      </c>
      <c r="O44" s="28">
        <v>46064</v>
      </c>
      <c r="P44" s="69" t="str">
        <f t="shared" si="31"/>
        <v>qua</v>
      </c>
      <c r="Q44" s="30">
        <f>SUMIF('SPR - QTD'!$A:$A,DADOS_GRAF!O44,'SPR - QTD'!$H:$H)</f>
        <v>595</v>
      </c>
      <c r="R44" s="30">
        <f>SUMIF('SCI - QTD'!$A:$A,DADOS_GRAF!O44,'SCI - QTD'!$H:$H)</f>
        <v>449.5</v>
      </c>
      <c r="S44" s="30">
        <f t="shared" si="12"/>
        <v>1044.5</v>
      </c>
      <c r="T44" s="103"/>
      <c r="U44" s="30">
        <v>4600</v>
      </c>
      <c r="V44" s="30" t="e">
        <f t="shared" si="16"/>
        <v>#DIV/0!</v>
      </c>
      <c r="W44" s="30">
        <f>SUMIF('SPR - QTD'!$A:$A,DADOS_GRAF!O44,'SPR - QTD'!$M:$M)</f>
        <v>0</v>
      </c>
      <c r="X44" s="30">
        <f>SUMIF('SCI - QTD'!$A:$A,DADOS_GRAF!O44,'SCI - QTD'!$L:$L)</f>
        <v>0</v>
      </c>
      <c r="Y44" s="103"/>
      <c r="Z44" s="61"/>
      <c r="AA44" s="61"/>
      <c r="AB44" s="61"/>
      <c r="AC44" s="102"/>
      <c r="AE44" s="71"/>
      <c r="AF44" s="121"/>
    </row>
    <row r="45" spans="2:33" x14ac:dyDescent="0.3">
      <c r="B45" s="64" t="str">
        <f t="shared" si="4"/>
        <v>qui</v>
      </c>
      <c r="C45" s="59">
        <f t="shared" si="5"/>
        <v>46065</v>
      </c>
      <c r="D45" s="45">
        <f t="shared" si="0"/>
        <v>0</v>
      </c>
      <c r="E45" s="45">
        <f t="shared" si="1"/>
        <v>0</v>
      </c>
      <c r="F45" s="49" t="e">
        <f t="shared" si="26"/>
        <v>#N/A</v>
      </c>
      <c r="G45" s="24">
        <v>3.5000000000000001E-3</v>
      </c>
      <c r="H45" s="58" t="e">
        <f t="shared" si="2"/>
        <v>#N/A</v>
      </c>
      <c r="I45" s="58" t="e">
        <f t="shared" si="3"/>
        <v>#N/A</v>
      </c>
      <c r="J45" s="58" t="e">
        <f t="shared" si="27"/>
        <v>#N/A</v>
      </c>
      <c r="L45" s="26">
        <f t="shared" si="28"/>
        <v>2</v>
      </c>
      <c r="M45" s="26">
        <f t="shared" si="29"/>
        <v>2026</v>
      </c>
      <c r="N45" s="26">
        <f t="shared" si="30"/>
        <v>7</v>
      </c>
      <c r="O45" s="28">
        <v>46065</v>
      </c>
      <c r="P45" s="69" t="str">
        <f t="shared" si="31"/>
        <v>qui</v>
      </c>
      <c r="Q45" s="30">
        <f>SUMIF('SPR - QTD'!$A:$A,DADOS_GRAF!O45,'SPR - QTD'!$H:$H)</f>
        <v>521</v>
      </c>
      <c r="R45" s="30">
        <f>SUMIF('SCI - QTD'!$A:$A,DADOS_GRAF!O45,'SCI - QTD'!$H:$H)</f>
        <v>392.5</v>
      </c>
      <c r="S45" s="30">
        <f t="shared" si="12"/>
        <v>913.5</v>
      </c>
      <c r="T45" s="103"/>
      <c r="U45" s="30">
        <v>4600</v>
      </c>
      <c r="V45" s="30" t="e">
        <f t="shared" si="16"/>
        <v>#DIV/0!</v>
      </c>
      <c r="W45" s="30">
        <f>SUMIF('SPR - QTD'!$A:$A,DADOS_GRAF!O45,'SPR - QTD'!$M:$M)</f>
        <v>0</v>
      </c>
      <c r="X45" s="30">
        <f>SUMIF('SCI - QTD'!$A:$A,DADOS_GRAF!O45,'SCI - QTD'!$L:$L)</f>
        <v>0</v>
      </c>
      <c r="Y45" s="103"/>
      <c r="Z45" s="61"/>
      <c r="AA45" s="61"/>
      <c r="AB45" s="61"/>
      <c r="AC45" s="102"/>
      <c r="AE45" s="71"/>
      <c r="AF45" s="121"/>
    </row>
    <row r="46" spans="2:33" x14ac:dyDescent="0.3">
      <c r="B46" s="64" t="str">
        <f t="shared" si="4"/>
        <v>sex</v>
      </c>
      <c r="C46" s="59">
        <f t="shared" si="5"/>
        <v>46066</v>
      </c>
      <c r="D46" s="45">
        <f t="shared" si="0"/>
        <v>0</v>
      </c>
      <c r="E46" s="45">
        <f t="shared" si="1"/>
        <v>0</v>
      </c>
      <c r="F46" s="49" t="e">
        <f t="shared" si="26"/>
        <v>#N/A</v>
      </c>
      <c r="G46" s="24">
        <v>3.5000000000000001E-3</v>
      </c>
      <c r="H46" s="58" t="e">
        <f t="shared" si="2"/>
        <v>#N/A</v>
      </c>
      <c r="I46" s="58" t="e">
        <f t="shared" si="3"/>
        <v>#N/A</v>
      </c>
      <c r="J46" s="58" t="e">
        <f t="shared" si="27"/>
        <v>#N/A</v>
      </c>
      <c r="L46" s="26">
        <f t="shared" si="28"/>
        <v>2</v>
      </c>
      <c r="M46" s="26">
        <f t="shared" si="29"/>
        <v>2026</v>
      </c>
      <c r="N46" s="26">
        <f t="shared" si="30"/>
        <v>7</v>
      </c>
      <c r="O46" s="28">
        <v>46066</v>
      </c>
      <c r="P46" s="69" t="str">
        <f t="shared" si="31"/>
        <v>sex</v>
      </c>
      <c r="Q46" s="30">
        <f>SUMIF('SPR - QTD'!$A:$A,DADOS_GRAF!O46,'SPR - QTD'!$H:$H)</f>
        <v>392</v>
      </c>
      <c r="R46" s="30">
        <f>SUMIF('SCI - QTD'!$A:$A,DADOS_GRAF!O46,'SCI - QTD'!$H:$H)</f>
        <v>462.5</v>
      </c>
      <c r="S46" s="30">
        <f t="shared" si="12"/>
        <v>854.5</v>
      </c>
      <c r="T46" s="103"/>
      <c r="U46" s="30">
        <v>4600</v>
      </c>
      <c r="V46" s="30" t="e">
        <f t="shared" si="16"/>
        <v>#DIV/0!</v>
      </c>
      <c r="W46" s="30">
        <f>SUMIF('SPR - QTD'!$A:$A,DADOS_GRAF!O46,'SPR - QTD'!$M:$M)</f>
        <v>0</v>
      </c>
      <c r="X46" s="30">
        <f>SUMIF('SCI - QTD'!$A:$A,DADOS_GRAF!O46,'SCI - QTD'!$L:$L)</f>
        <v>0</v>
      </c>
      <c r="Y46" s="103"/>
      <c r="Z46" s="61"/>
      <c r="AA46" s="61"/>
      <c r="AB46" s="61"/>
      <c r="AC46" s="102"/>
      <c r="AE46" s="71"/>
      <c r="AF46" s="121"/>
    </row>
    <row r="47" spans="2:33" x14ac:dyDescent="0.3">
      <c r="B47" s="64" t="str">
        <f t="shared" si="4"/>
        <v>sáb</v>
      </c>
      <c r="C47" s="59">
        <f t="shared" si="5"/>
        <v>46067</v>
      </c>
      <c r="D47" s="45">
        <f t="shared" si="0"/>
        <v>0</v>
      </c>
      <c r="E47" s="45">
        <f t="shared" si="1"/>
        <v>0</v>
      </c>
      <c r="F47" s="49" t="e">
        <f t="shared" si="26"/>
        <v>#N/A</v>
      </c>
      <c r="G47" s="24">
        <v>3.5000000000000001E-3</v>
      </c>
      <c r="H47" s="58" t="e">
        <f t="shared" si="2"/>
        <v>#N/A</v>
      </c>
      <c r="I47" s="58" t="e">
        <f t="shared" si="3"/>
        <v>#N/A</v>
      </c>
      <c r="J47" s="58" t="e">
        <f t="shared" si="27"/>
        <v>#N/A</v>
      </c>
      <c r="L47" s="26">
        <f t="shared" si="28"/>
        <v>2</v>
      </c>
      <c r="M47" s="26">
        <f t="shared" si="29"/>
        <v>2026</v>
      </c>
      <c r="N47" s="26">
        <f t="shared" si="30"/>
        <v>7</v>
      </c>
      <c r="O47" s="28">
        <v>46067</v>
      </c>
      <c r="P47" s="69" t="str">
        <f t="shared" si="31"/>
        <v>sáb</v>
      </c>
      <c r="Q47" s="30">
        <f>SUMIF('SPR - QTD'!$A:$A,DADOS_GRAF!O47,'SPR - QTD'!$H:$H)</f>
        <v>86</v>
      </c>
      <c r="R47" s="30">
        <f>SUMIF('SCI - QTD'!$A:$A,DADOS_GRAF!O47,'SCI - QTD'!$H:$H)</f>
        <v>170</v>
      </c>
      <c r="S47" s="30">
        <f t="shared" si="12"/>
        <v>256</v>
      </c>
      <c r="T47" s="103"/>
      <c r="U47" s="30">
        <v>4600</v>
      </c>
      <c r="V47" s="30" t="e">
        <f t="shared" si="16"/>
        <v>#DIV/0!</v>
      </c>
      <c r="W47" s="30">
        <f>SUMIF('SPR - QTD'!$A:$A,DADOS_GRAF!O47,'SPR - QTD'!$M:$M)</f>
        <v>0</v>
      </c>
      <c r="X47" s="30">
        <f>SUMIF('SCI - QTD'!$A:$A,DADOS_GRAF!O47,'SCI - QTD'!$L:$L)</f>
        <v>0</v>
      </c>
      <c r="Y47" s="103"/>
      <c r="Z47" s="61"/>
      <c r="AA47" s="61"/>
      <c r="AB47" s="61"/>
      <c r="AC47" s="102"/>
      <c r="AE47" s="71"/>
      <c r="AF47" s="121"/>
    </row>
    <row r="48" spans="2:33" x14ac:dyDescent="0.3">
      <c r="B48" s="64" t="str">
        <f t="shared" si="4"/>
        <v>dom</v>
      </c>
      <c r="C48" s="59">
        <f t="shared" si="5"/>
        <v>46068</v>
      </c>
      <c r="D48" s="45">
        <f t="shared" si="0"/>
        <v>0</v>
      </c>
      <c r="E48" s="45">
        <f t="shared" si="1"/>
        <v>0</v>
      </c>
      <c r="F48" s="49" t="e">
        <f t="shared" si="26"/>
        <v>#N/A</v>
      </c>
      <c r="G48" s="24">
        <v>3.5000000000000001E-3</v>
      </c>
      <c r="H48" s="58" t="e">
        <f t="shared" si="2"/>
        <v>#N/A</v>
      </c>
      <c r="I48" s="58" t="e">
        <f t="shared" si="3"/>
        <v>#N/A</v>
      </c>
      <c r="J48" s="58" t="e">
        <f t="shared" si="27"/>
        <v>#N/A</v>
      </c>
      <c r="L48" s="26">
        <f t="shared" si="28"/>
        <v>2</v>
      </c>
      <c r="M48" s="26">
        <f t="shared" si="29"/>
        <v>2026</v>
      </c>
      <c r="N48" s="26">
        <f t="shared" si="30"/>
        <v>8</v>
      </c>
      <c r="O48" s="28">
        <v>46068</v>
      </c>
      <c r="P48" s="69" t="str">
        <f t="shared" si="31"/>
        <v>dom</v>
      </c>
      <c r="Q48" s="30">
        <f>SUMIF('SPR - QTD'!$A:$A,DADOS_GRAF!O48,'SPR - QTD'!$H:$H)</f>
        <v>24</v>
      </c>
      <c r="R48" s="30">
        <f>SUMIF('SCI - QTD'!$A:$A,DADOS_GRAF!O48,'SCI - QTD'!$H:$H)</f>
        <v>103.5</v>
      </c>
      <c r="S48" s="30">
        <f t="shared" si="12"/>
        <v>127.5</v>
      </c>
      <c r="T48" s="103"/>
      <c r="U48" s="30">
        <v>4600</v>
      </c>
      <c r="V48" s="30" t="e">
        <f t="shared" si="16"/>
        <v>#DIV/0!</v>
      </c>
      <c r="W48" s="30">
        <f>SUMIF('SPR - QTD'!$A:$A,DADOS_GRAF!O48,'SPR - QTD'!$M:$M)</f>
        <v>0</v>
      </c>
      <c r="X48" s="30">
        <f>SUMIF('SCI - QTD'!$A:$A,DADOS_GRAF!O48,'SCI - QTD'!$L:$L)</f>
        <v>0</v>
      </c>
      <c r="Y48" s="103"/>
      <c r="Z48" s="61"/>
      <c r="AA48" s="61"/>
      <c r="AB48" s="61"/>
      <c r="AC48" s="102"/>
      <c r="AE48" s="71"/>
    </row>
    <row r="49" spans="2:32" x14ac:dyDescent="0.3">
      <c r="B49" s="64" t="str">
        <f t="shared" si="4"/>
        <v>seg</v>
      </c>
      <c r="C49" s="59">
        <f t="shared" si="5"/>
        <v>46069</v>
      </c>
      <c r="D49" s="45">
        <f t="shared" si="0"/>
        <v>0</v>
      </c>
      <c r="E49" s="45">
        <f t="shared" si="1"/>
        <v>0</v>
      </c>
      <c r="F49" s="49" t="e">
        <f t="shared" si="26"/>
        <v>#N/A</v>
      </c>
      <c r="G49" s="24">
        <v>3.5000000000000001E-3</v>
      </c>
      <c r="H49" s="58" t="e">
        <f t="shared" si="2"/>
        <v>#N/A</v>
      </c>
      <c r="I49" s="58" t="e">
        <f t="shared" si="3"/>
        <v>#N/A</v>
      </c>
      <c r="J49" s="58" t="e">
        <f t="shared" si="27"/>
        <v>#N/A</v>
      </c>
      <c r="L49" s="26">
        <f t="shared" si="28"/>
        <v>2</v>
      </c>
      <c r="M49" s="26">
        <f t="shared" si="29"/>
        <v>2026</v>
      </c>
      <c r="N49" s="26">
        <f t="shared" si="30"/>
        <v>8</v>
      </c>
      <c r="O49" s="28">
        <v>46069</v>
      </c>
      <c r="P49" s="69" t="str">
        <f t="shared" si="31"/>
        <v>seg</v>
      </c>
      <c r="Q49" s="30">
        <f>SUMIF('SPR - QTD'!$A:$A,DADOS_GRAF!O49,'SPR - QTD'!$H:$H)</f>
        <v>309</v>
      </c>
      <c r="R49" s="30">
        <f>SUMIF('SCI - QTD'!$A:$A,DADOS_GRAF!O49,'SCI - QTD'!$H:$H)</f>
        <v>276.5</v>
      </c>
      <c r="S49" s="30">
        <f t="shared" si="12"/>
        <v>585.5</v>
      </c>
      <c r="T49" s="103"/>
      <c r="U49" s="30">
        <v>4600</v>
      </c>
      <c r="V49" s="30" t="e">
        <f t="shared" si="16"/>
        <v>#DIV/0!</v>
      </c>
      <c r="W49" s="30">
        <f>SUMIF('SPR - QTD'!$A:$A,DADOS_GRAF!O49,'SPR - QTD'!$M:$M)</f>
        <v>0</v>
      </c>
      <c r="X49" s="30">
        <f>SUMIF('SCI - QTD'!$A:$A,DADOS_GRAF!O49,'SCI - QTD'!$L:$L)</f>
        <v>0</v>
      </c>
      <c r="Y49" s="103"/>
      <c r="Z49" s="61"/>
      <c r="AA49" s="61"/>
      <c r="AB49" s="61"/>
      <c r="AC49" s="102"/>
      <c r="AE49" s="71"/>
    </row>
    <row r="50" spans="2:32" x14ac:dyDescent="0.3">
      <c r="B50" s="64" t="str">
        <f t="shared" si="4"/>
        <v>ter</v>
      </c>
      <c r="C50" s="59">
        <f t="shared" si="5"/>
        <v>46070</v>
      </c>
      <c r="D50" s="45">
        <f t="shared" si="0"/>
        <v>0</v>
      </c>
      <c r="E50" s="45">
        <f t="shared" si="1"/>
        <v>0</v>
      </c>
      <c r="F50" s="49" t="e">
        <f t="shared" si="26"/>
        <v>#N/A</v>
      </c>
      <c r="G50" s="24">
        <v>3.5000000000000001E-3</v>
      </c>
      <c r="H50" s="58" t="e">
        <f t="shared" si="2"/>
        <v>#N/A</v>
      </c>
      <c r="I50" s="58" t="e">
        <f t="shared" si="3"/>
        <v>#N/A</v>
      </c>
      <c r="J50" s="58" t="e">
        <f t="shared" si="27"/>
        <v>#N/A</v>
      </c>
      <c r="L50" s="26">
        <f t="shared" si="28"/>
        <v>2</v>
      </c>
      <c r="M50" s="26">
        <f t="shared" si="29"/>
        <v>2026</v>
      </c>
      <c r="N50" s="26">
        <f t="shared" si="30"/>
        <v>8</v>
      </c>
      <c r="O50" s="28">
        <v>46070</v>
      </c>
      <c r="P50" s="69" t="str">
        <f t="shared" si="31"/>
        <v>ter</v>
      </c>
      <c r="Q50" s="30">
        <f>SUMIF('SPR - QTD'!$A:$A,DADOS_GRAF!O50,'SPR - QTD'!$H:$H)</f>
        <v>320</v>
      </c>
      <c r="R50" s="30">
        <f>SUMIF('SCI - QTD'!$A:$A,DADOS_GRAF!O50,'SCI - QTD'!$H:$H)</f>
        <v>603</v>
      </c>
      <c r="S50" s="30">
        <f t="shared" si="12"/>
        <v>923</v>
      </c>
      <c r="T50" s="103"/>
      <c r="U50" s="30">
        <v>4600</v>
      </c>
      <c r="V50" s="30" t="e">
        <f t="shared" si="16"/>
        <v>#DIV/0!</v>
      </c>
      <c r="W50" s="30">
        <f>SUMIF('SPR - QTD'!$A:$A,DADOS_GRAF!O50,'SPR - QTD'!$M:$M)</f>
        <v>0</v>
      </c>
      <c r="X50" s="30">
        <f>SUMIF('SCI - QTD'!$A:$A,DADOS_GRAF!O50,'SCI - QTD'!$L:$L)</f>
        <v>0</v>
      </c>
      <c r="Y50" s="103"/>
      <c r="Z50" s="61"/>
      <c r="AA50" s="61"/>
      <c r="AB50" s="61"/>
      <c r="AC50" s="102"/>
      <c r="AE50" s="71"/>
      <c r="AF50" s="121"/>
    </row>
    <row r="51" spans="2:32" x14ac:dyDescent="0.3">
      <c r="B51" s="64" t="str">
        <f t="shared" si="4"/>
        <v>qua</v>
      </c>
      <c r="C51" s="59">
        <f t="shared" si="5"/>
        <v>46071</v>
      </c>
      <c r="D51" s="45">
        <f t="shared" si="0"/>
        <v>0</v>
      </c>
      <c r="E51" s="45">
        <f t="shared" si="1"/>
        <v>0</v>
      </c>
      <c r="F51" s="49" t="e">
        <f t="shared" si="26"/>
        <v>#N/A</v>
      </c>
      <c r="G51" s="24">
        <v>3.5000000000000001E-3</v>
      </c>
      <c r="H51" s="58" t="e">
        <f t="shared" si="2"/>
        <v>#N/A</v>
      </c>
      <c r="I51" s="58" t="e">
        <f t="shared" si="3"/>
        <v>#N/A</v>
      </c>
      <c r="J51" s="58" t="e">
        <f t="shared" si="27"/>
        <v>#N/A</v>
      </c>
      <c r="L51" s="26">
        <f t="shared" si="28"/>
        <v>2</v>
      </c>
      <c r="M51" s="26">
        <f t="shared" si="29"/>
        <v>2026</v>
      </c>
      <c r="N51" s="26">
        <f t="shared" si="30"/>
        <v>8</v>
      </c>
      <c r="O51" s="28">
        <v>46071</v>
      </c>
      <c r="P51" s="69" t="str">
        <f t="shared" si="31"/>
        <v>qua</v>
      </c>
      <c r="Q51" s="30">
        <f>SUMIF('SPR - QTD'!$A:$A,DADOS_GRAF!O51,'SPR - QTD'!$H:$H)</f>
        <v>321</v>
      </c>
      <c r="R51" s="30">
        <f>SUMIF('SCI - QTD'!$A:$A,DADOS_GRAF!O51,'SCI - QTD'!$H:$H)</f>
        <v>460.5</v>
      </c>
      <c r="S51" s="30">
        <f t="shared" si="12"/>
        <v>781.5</v>
      </c>
      <c r="T51" s="103"/>
      <c r="U51" s="30">
        <v>4600</v>
      </c>
      <c r="V51" s="30" t="e">
        <f t="shared" si="16"/>
        <v>#DIV/0!</v>
      </c>
      <c r="W51" s="30">
        <f>SUMIF('SPR - QTD'!$A:$A,DADOS_GRAF!O51,'SPR - QTD'!$M:$M)</f>
        <v>0</v>
      </c>
      <c r="X51" s="30">
        <f>SUMIF('SCI - QTD'!$A:$A,DADOS_GRAF!O51,'SCI - QTD'!$L:$L)</f>
        <v>0</v>
      </c>
      <c r="Y51" s="103"/>
      <c r="Z51" s="61"/>
      <c r="AA51" s="61"/>
      <c r="AB51" s="61"/>
      <c r="AC51" s="102"/>
      <c r="AE51" s="71"/>
      <c r="AF51" s="121"/>
    </row>
    <row r="52" spans="2:32" x14ac:dyDescent="0.3">
      <c r="B52" s="64" t="str">
        <f t="shared" si="4"/>
        <v>qui</v>
      </c>
      <c r="C52" s="59">
        <f t="shared" si="5"/>
        <v>46072</v>
      </c>
      <c r="D52" s="45">
        <f t="shared" si="0"/>
        <v>0</v>
      </c>
      <c r="E52" s="45">
        <f t="shared" si="1"/>
        <v>0</v>
      </c>
      <c r="F52" s="49" t="e">
        <f t="shared" si="26"/>
        <v>#N/A</v>
      </c>
      <c r="G52" s="24">
        <v>3.5000000000000001E-3</v>
      </c>
      <c r="H52" s="58" t="e">
        <f t="shared" si="2"/>
        <v>#N/A</v>
      </c>
      <c r="I52" s="58" t="e">
        <f t="shared" si="3"/>
        <v>#N/A</v>
      </c>
      <c r="J52" s="58" t="e">
        <f t="shared" si="27"/>
        <v>#N/A</v>
      </c>
      <c r="L52" s="26">
        <f t="shared" si="28"/>
        <v>2</v>
      </c>
      <c r="M52" s="26">
        <f t="shared" si="29"/>
        <v>2026</v>
      </c>
      <c r="N52" s="26">
        <f t="shared" si="30"/>
        <v>8</v>
      </c>
      <c r="O52" s="28">
        <v>46072</v>
      </c>
      <c r="P52" s="69" t="str">
        <f t="shared" si="31"/>
        <v>qui</v>
      </c>
      <c r="Q52" s="30">
        <f>SUMIF('SPR - QTD'!$A:$A,DADOS_GRAF!O52,'SPR - QTD'!$H:$H)</f>
        <v>499</v>
      </c>
      <c r="R52" s="30">
        <f>SUMIF('SCI - QTD'!$A:$A,DADOS_GRAF!O52,'SCI - QTD'!$H:$H)</f>
        <v>365</v>
      </c>
      <c r="S52" s="30">
        <f t="shared" si="12"/>
        <v>864</v>
      </c>
      <c r="T52" s="103"/>
      <c r="U52" s="30">
        <v>4600</v>
      </c>
      <c r="V52" s="30" t="e">
        <f t="shared" si="16"/>
        <v>#DIV/0!</v>
      </c>
      <c r="W52" s="30">
        <f>SUMIF('SPR - QTD'!$A:$A,DADOS_GRAF!O52,'SPR - QTD'!$M:$M)</f>
        <v>0</v>
      </c>
      <c r="X52" s="30">
        <f>SUMIF('SCI - QTD'!$A:$A,DADOS_GRAF!O52,'SCI - QTD'!$L:$L)</f>
        <v>0</v>
      </c>
      <c r="Y52" s="103"/>
      <c r="Z52" s="61"/>
      <c r="AA52" s="61"/>
      <c r="AB52" s="61"/>
      <c r="AC52" s="102"/>
      <c r="AE52" s="71"/>
      <c r="AF52" s="121"/>
    </row>
    <row r="53" spans="2:32" x14ac:dyDescent="0.3">
      <c r="B53" s="64" t="str">
        <f t="shared" si="4"/>
        <v>sex</v>
      </c>
      <c r="C53" s="59">
        <f t="shared" si="5"/>
        <v>46073</v>
      </c>
      <c r="D53" s="45">
        <f t="shared" si="0"/>
        <v>0</v>
      </c>
      <c r="E53" s="45">
        <f t="shared" si="1"/>
        <v>0</v>
      </c>
      <c r="F53" s="49" t="e">
        <f t="shared" si="26"/>
        <v>#N/A</v>
      </c>
      <c r="G53" s="24">
        <v>3.5000000000000001E-3</v>
      </c>
      <c r="H53" s="58" t="e">
        <f t="shared" si="2"/>
        <v>#N/A</v>
      </c>
      <c r="I53" s="58" t="e">
        <f t="shared" si="3"/>
        <v>#N/A</v>
      </c>
      <c r="J53" s="58" t="e">
        <f t="shared" si="27"/>
        <v>#N/A</v>
      </c>
      <c r="L53" s="26">
        <f t="shared" si="28"/>
        <v>2</v>
      </c>
      <c r="M53" s="26">
        <f t="shared" si="29"/>
        <v>2026</v>
      </c>
      <c r="N53" s="26">
        <f t="shared" si="30"/>
        <v>8</v>
      </c>
      <c r="O53" s="28">
        <v>46073</v>
      </c>
      <c r="P53" s="69" t="str">
        <f t="shared" si="31"/>
        <v>sex</v>
      </c>
      <c r="Q53" s="30">
        <f>SUMIF('SPR - QTD'!$A:$A,DADOS_GRAF!O53,'SPR - QTD'!$H:$H)</f>
        <v>452</v>
      </c>
      <c r="R53" s="30">
        <f>SUMIF('SCI - QTD'!$A:$A,DADOS_GRAF!O53,'SCI - QTD'!$H:$H)</f>
        <v>339</v>
      </c>
      <c r="S53" s="30">
        <f t="shared" si="12"/>
        <v>791</v>
      </c>
      <c r="T53" s="103"/>
      <c r="U53" s="30">
        <v>4600</v>
      </c>
      <c r="V53" s="30" t="e">
        <f t="shared" si="16"/>
        <v>#DIV/0!</v>
      </c>
      <c r="W53" s="30">
        <f>SUMIF('SPR - QTD'!$A:$A,DADOS_GRAF!O53,'SPR - QTD'!$M:$M)</f>
        <v>0</v>
      </c>
      <c r="X53" s="30">
        <f>SUMIF('SCI - QTD'!$A:$A,DADOS_GRAF!O53,'SCI - QTD'!$L:$L)</f>
        <v>0</v>
      </c>
      <c r="Y53" s="103"/>
      <c r="Z53" s="61"/>
      <c r="AA53" s="61"/>
      <c r="AB53" s="61"/>
      <c r="AC53" s="102"/>
      <c r="AE53" s="71"/>
      <c r="AF53" s="121"/>
    </row>
    <row r="54" spans="2:32" x14ac:dyDescent="0.3">
      <c r="B54" s="64" t="str">
        <f t="shared" si="4"/>
        <v>sáb</v>
      </c>
      <c r="C54" s="59">
        <f t="shared" si="5"/>
        <v>46074</v>
      </c>
      <c r="D54" s="45">
        <f t="shared" si="0"/>
        <v>0</v>
      </c>
      <c r="E54" s="45">
        <f t="shared" si="1"/>
        <v>0</v>
      </c>
      <c r="F54" s="49" t="e">
        <f t="shared" si="26"/>
        <v>#N/A</v>
      </c>
      <c r="G54" s="24">
        <v>3.5000000000000001E-3</v>
      </c>
      <c r="H54" s="58" t="e">
        <f t="shared" si="2"/>
        <v>#N/A</v>
      </c>
      <c r="I54" s="58" t="e">
        <f t="shared" si="3"/>
        <v>#N/A</v>
      </c>
      <c r="J54" s="58" t="e">
        <f t="shared" si="27"/>
        <v>#N/A</v>
      </c>
      <c r="L54" s="26">
        <f t="shared" si="28"/>
        <v>2</v>
      </c>
      <c r="M54" s="26">
        <f t="shared" si="29"/>
        <v>2026</v>
      </c>
      <c r="N54" s="26">
        <f t="shared" si="30"/>
        <v>8</v>
      </c>
      <c r="O54" s="28">
        <v>46074</v>
      </c>
      <c r="P54" s="69" t="str">
        <f t="shared" si="31"/>
        <v>sáb</v>
      </c>
      <c r="Q54" s="30">
        <f>SUMIF('SPR - QTD'!$A:$A,DADOS_GRAF!O54,'SPR - QTD'!$H:$H)</f>
        <v>38</v>
      </c>
      <c r="R54" s="30">
        <f>SUMIF('SCI - QTD'!$A:$A,DADOS_GRAF!O54,'SCI - QTD'!$H:$H)</f>
        <v>66</v>
      </c>
      <c r="S54" s="30">
        <f t="shared" si="12"/>
        <v>104</v>
      </c>
      <c r="T54" s="103"/>
      <c r="U54" s="30">
        <v>4600</v>
      </c>
      <c r="V54" s="30" t="e">
        <f t="shared" si="16"/>
        <v>#DIV/0!</v>
      </c>
      <c r="W54" s="30">
        <f>SUMIF('SPR - QTD'!$A:$A,DADOS_GRAF!O54,'SPR - QTD'!$M:$M)</f>
        <v>0</v>
      </c>
      <c r="X54" s="30">
        <f>SUMIF('SCI - QTD'!$A:$A,DADOS_GRAF!O54,'SCI - QTD'!$L:$L)</f>
        <v>0</v>
      </c>
      <c r="Y54" s="103"/>
      <c r="Z54" s="61"/>
      <c r="AA54" s="61"/>
      <c r="AB54" s="61"/>
      <c r="AC54" s="102"/>
      <c r="AE54" s="71"/>
      <c r="AF54" s="121"/>
    </row>
    <row r="55" spans="2:32" x14ac:dyDescent="0.3">
      <c r="B55" s="64" t="str">
        <f t="shared" si="4"/>
        <v>dom</v>
      </c>
      <c r="C55" s="59">
        <f t="shared" si="5"/>
        <v>46075</v>
      </c>
      <c r="D55" s="45">
        <f t="shared" si="0"/>
        <v>0</v>
      </c>
      <c r="E55" s="45">
        <f t="shared" si="1"/>
        <v>0</v>
      </c>
      <c r="F55" s="49" t="e">
        <f t="shared" si="26"/>
        <v>#N/A</v>
      </c>
      <c r="G55" s="24">
        <v>3.5000000000000001E-3</v>
      </c>
      <c r="H55" s="58" t="e">
        <f t="shared" si="2"/>
        <v>#N/A</v>
      </c>
      <c r="I55" s="58" t="e">
        <f t="shared" si="3"/>
        <v>#N/A</v>
      </c>
      <c r="J55" s="58" t="e">
        <f t="shared" si="27"/>
        <v>#N/A</v>
      </c>
      <c r="L55" s="26">
        <f t="shared" si="28"/>
        <v>2</v>
      </c>
      <c r="M55" s="26">
        <f t="shared" si="29"/>
        <v>2026</v>
      </c>
      <c r="N55" s="26">
        <f t="shared" si="30"/>
        <v>9</v>
      </c>
      <c r="O55" s="28">
        <v>46075</v>
      </c>
      <c r="P55" s="69" t="str">
        <f t="shared" si="31"/>
        <v>dom</v>
      </c>
      <c r="Q55" s="30">
        <f>SUMIF('SPR - QTD'!$A:$A,DADOS_GRAF!O55,'SPR - QTD'!$H:$H)</f>
        <v>7</v>
      </c>
      <c r="R55" s="30">
        <f>SUMIF('SCI - QTD'!$A:$A,DADOS_GRAF!O55,'SCI - QTD'!$H:$H)</f>
        <v>11</v>
      </c>
      <c r="S55" s="30">
        <f t="shared" si="12"/>
        <v>18</v>
      </c>
      <c r="T55" s="103"/>
      <c r="U55" s="30">
        <v>4600</v>
      </c>
      <c r="V55" s="30" t="e">
        <f t="shared" si="16"/>
        <v>#DIV/0!</v>
      </c>
      <c r="W55" s="30">
        <f>SUMIF('SPR - QTD'!$A:$A,DADOS_GRAF!O55,'SPR - QTD'!$M:$M)</f>
        <v>0</v>
      </c>
      <c r="X55" s="30">
        <f>SUMIF('SCI - QTD'!$A:$A,DADOS_GRAF!O55,'SCI - QTD'!$L:$L)</f>
        <v>0</v>
      </c>
      <c r="Y55" s="103"/>
      <c r="Z55" s="61"/>
      <c r="AA55" s="61"/>
      <c r="AB55" s="61"/>
      <c r="AC55" s="102"/>
      <c r="AE55" s="71"/>
    </row>
    <row r="56" spans="2:32" x14ac:dyDescent="0.3">
      <c r="B56" s="64" t="str">
        <f t="shared" si="4"/>
        <v>seg</v>
      </c>
      <c r="C56" s="59">
        <f t="shared" si="5"/>
        <v>46076</v>
      </c>
      <c r="D56" s="45">
        <f t="shared" si="0"/>
        <v>0</v>
      </c>
      <c r="E56" s="45">
        <f t="shared" si="1"/>
        <v>0</v>
      </c>
      <c r="F56" s="49" t="e">
        <f t="shared" si="26"/>
        <v>#N/A</v>
      </c>
      <c r="G56" s="24">
        <v>3.5000000000000001E-3</v>
      </c>
      <c r="H56" s="58" t="e">
        <f t="shared" si="2"/>
        <v>#N/A</v>
      </c>
      <c r="I56" s="58" t="e">
        <f t="shared" si="3"/>
        <v>#N/A</v>
      </c>
      <c r="J56" s="58" t="e">
        <f t="shared" si="27"/>
        <v>#N/A</v>
      </c>
      <c r="L56" s="26">
        <f t="shared" si="28"/>
        <v>2</v>
      </c>
      <c r="M56" s="26">
        <f t="shared" si="29"/>
        <v>2026</v>
      </c>
      <c r="N56" s="26">
        <f t="shared" si="30"/>
        <v>9</v>
      </c>
      <c r="O56" s="28">
        <v>46076</v>
      </c>
      <c r="P56" s="69" t="str">
        <f t="shared" si="31"/>
        <v>seg</v>
      </c>
      <c r="Q56" s="30">
        <f>SUMIF('SPR - QTD'!$A:$A,DADOS_GRAF!O56,'SPR - QTD'!$H:$H)</f>
        <v>504</v>
      </c>
      <c r="R56" s="30">
        <f>SUMIF('SCI - QTD'!$A:$A,DADOS_GRAF!O56,'SCI - QTD'!$H:$H)</f>
        <v>241</v>
      </c>
      <c r="S56" s="30">
        <f t="shared" si="12"/>
        <v>745</v>
      </c>
      <c r="T56" s="103"/>
      <c r="U56" s="30">
        <v>4600</v>
      </c>
      <c r="V56" s="30" t="e">
        <f t="shared" si="16"/>
        <v>#DIV/0!</v>
      </c>
      <c r="W56" s="30">
        <f>SUMIF('SPR - QTD'!$A:$A,DADOS_GRAF!O56,'SPR - QTD'!$M:$M)</f>
        <v>0</v>
      </c>
      <c r="X56" s="30">
        <f>SUMIF('SCI - QTD'!$A:$A,DADOS_GRAF!O56,'SCI - QTD'!$L:$L)</f>
        <v>0</v>
      </c>
      <c r="Y56" s="103"/>
      <c r="Z56" s="61"/>
      <c r="AA56" s="61"/>
      <c r="AB56" s="61"/>
      <c r="AC56" s="102"/>
      <c r="AE56" s="71"/>
    </row>
    <row r="57" spans="2:32" x14ac:dyDescent="0.3">
      <c r="B57" s="64" t="str">
        <f t="shared" si="4"/>
        <v>ter</v>
      </c>
      <c r="C57" s="59">
        <f t="shared" si="5"/>
        <v>46077</v>
      </c>
      <c r="D57" s="45">
        <f t="shared" si="0"/>
        <v>0</v>
      </c>
      <c r="E57" s="45">
        <f t="shared" si="1"/>
        <v>0</v>
      </c>
      <c r="F57" s="49" t="e">
        <f t="shared" si="26"/>
        <v>#N/A</v>
      </c>
      <c r="G57" s="24">
        <v>3.5000000000000001E-3</v>
      </c>
      <c r="H57" s="58" t="e">
        <f t="shared" si="2"/>
        <v>#N/A</v>
      </c>
      <c r="I57" s="58" t="e">
        <f t="shared" si="3"/>
        <v>#N/A</v>
      </c>
      <c r="J57" s="58" t="e">
        <f t="shared" si="27"/>
        <v>#N/A</v>
      </c>
      <c r="L57" s="26">
        <f t="shared" si="28"/>
        <v>2</v>
      </c>
      <c r="M57" s="26">
        <f t="shared" si="29"/>
        <v>2026</v>
      </c>
      <c r="N57" s="26">
        <f t="shared" si="30"/>
        <v>9</v>
      </c>
      <c r="O57" s="28">
        <v>46077</v>
      </c>
      <c r="P57" s="69" t="str">
        <f t="shared" si="31"/>
        <v>ter</v>
      </c>
      <c r="Q57" s="30">
        <f>SUMIF('SPR - QTD'!$A:$A,DADOS_GRAF!O57,'SPR - QTD'!$H:$H)</f>
        <v>390</v>
      </c>
      <c r="R57" s="30">
        <f>SUMIF('SCI - QTD'!$A:$A,DADOS_GRAF!O57,'SCI - QTD'!$H:$H)</f>
        <v>180.9</v>
      </c>
      <c r="S57" s="30">
        <f t="shared" si="12"/>
        <v>570.9</v>
      </c>
      <c r="T57" s="103"/>
      <c r="U57" s="30">
        <v>4600</v>
      </c>
      <c r="V57" s="30" t="e">
        <f t="shared" si="16"/>
        <v>#DIV/0!</v>
      </c>
      <c r="W57" s="30">
        <f>SUMIF('SPR - QTD'!$A:$A,DADOS_GRAF!O57,'SPR - QTD'!$M:$M)</f>
        <v>0</v>
      </c>
      <c r="X57" s="30">
        <f>SUMIF('SCI - QTD'!$A:$A,DADOS_GRAF!O57,'SCI - QTD'!$L:$L)</f>
        <v>0</v>
      </c>
      <c r="Y57" s="103"/>
      <c r="Z57" s="61"/>
      <c r="AA57" s="61"/>
      <c r="AB57" s="61"/>
      <c r="AC57" s="102"/>
      <c r="AE57" s="71"/>
      <c r="AF57" s="121"/>
    </row>
    <row r="58" spans="2:32" x14ac:dyDescent="0.3">
      <c r="B58" s="64" t="str">
        <f t="shared" si="4"/>
        <v>qua</v>
      </c>
      <c r="C58" s="59">
        <f t="shared" si="5"/>
        <v>46078</v>
      </c>
      <c r="D58" s="45">
        <f t="shared" si="0"/>
        <v>0</v>
      </c>
      <c r="E58" s="45">
        <f t="shared" si="1"/>
        <v>0</v>
      </c>
      <c r="F58" s="49" t="e">
        <f t="shared" si="26"/>
        <v>#N/A</v>
      </c>
      <c r="G58" s="24">
        <v>3.5000000000000001E-3</v>
      </c>
      <c r="H58" s="58" t="e">
        <f t="shared" si="2"/>
        <v>#N/A</v>
      </c>
      <c r="I58" s="58" t="e">
        <f t="shared" si="3"/>
        <v>#N/A</v>
      </c>
      <c r="J58" s="58" t="e">
        <f t="shared" si="27"/>
        <v>#N/A</v>
      </c>
      <c r="L58" s="26">
        <f t="shared" si="28"/>
        <v>2</v>
      </c>
      <c r="M58" s="26">
        <f t="shared" si="29"/>
        <v>2026</v>
      </c>
      <c r="N58" s="26">
        <f t="shared" si="30"/>
        <v>9</v>
      </c>
      <c r="O58" s="28">
        <v>46078</v>
      </c>
      <c r="P58" s="69" t="str">
        <f t="shared" si="31"/>
        <v>qua</v>
      </c>
      <c r="Q58" s="30">
        <f>SUMIF('SPR - QTD'!$A:$A,DADOS_GRAF!O58,'SPR - QTD'!$H:$H)</f>
        <v>266</v>
      </c>
      <c r="R58" s="30">
        <f>SUMIF('SCI - QTD'!$A:$A,DADOS_GRAF!O58,'SCI - QTD'!$H:$H)</f>
        <v>397</v>
      </c>
      <c r="S58" s="30">
        <f t="shared" si="12"/>
        <v>663</v>
      </c>
      <c r="T58" s="103"/>
      <c r="U58" s="30">
        <v>4600</v>
      </c>
      <c r="V58" s="30" t="e">
        <f t="shared" si="16"/>
        <v>#DIV/0!</v>
      </c>
      <c r="W58" s="30">
        <f>SUMIF('SPR - QTD'!$A:$A,DADOS_GRAF!O58,'SPR - QTD'!$M:$M)</f>
        <v>0</v>
      </c>
      <c r="X58" s="30">
        <f>SUMIF('SCI - QTD'!$A:$A,DADOS_GRAF!O58,'SCI - QTD'!$L:$L)</f>
        <v>0</v>
      </c>
      <c r="Y58" s="103"/>
      <c r="Z58" s="61"/>
      <c r="AA58" s="61"/>
      <c r="AB58" s="61"/>
      <c r="AC58" s="102"/>
      <c r="AE58" s="71"/>
      <c r="AF58" s="121"/>
    </row>
    <row r="59" spans="2:32" x14ac:dyDescent="0.3">
      <c r="B59" s="64" t="str">
        <f t="shared" si="4"/>
        <v>qui</v>
      </c>
      <c r="C59" s="59">
        <f t="shared" si="5"/>
        <v>46079</v>
      </c>
      <c r="D59" s="45">
        <f t="shared" si="0"/>
        <v>0</v>
      </c>
      <c r="E59" s="45">
        <f t="shared" si="1"/>
        <v>0</v>
      </c>
      <c r="F59" s="49" t="e">
        <f t="shared" si="26"/>
        <v>#N/A</v>
      </c>
      <c r="G59" s="24">
        <v>3.5000000000000001E-3</v>
      </c>
      <c r="H59" s="58" t="e">
        <f t="shared" si="2"/>
        <v>#N/A</v>
      </c>
      <c r="I59" s="58" t="e">
        <f t="shared" si="3"/>
        <v>#N/A</v>
      </c>
      <c r="J59" s="58" t="e">
        <f t="shared" si="27"/>
        <v>#N/A</v>
      </c>
      <c r="L59" s="26">
        <f t="shared" si="28"/>
        <v>2</v>
      </c>
      <c r="M59" s="26">
        <f t="shared" si="29"/>
        <v>2026</v>
      </c>
      <c r="N59" s="26">
        <f t="shared" si="30"/>
        <v>9</v>
      </c>
      <c r="O59" s="28">
        <v>46079</v>
      </c>
      <c r="P59" s="69" t="str">
        <f t="shared" si="31"/>
        <v>qui</v>
      </c>
      <c r="Q59" s="30">
        <f>SUMIF('SPR - QTD'!$A:$A,DADOS_GRAF!O59,'SPR - QTD'!$H:$H)</f>
        <v>471</v>
      </c>
      <c r="R59" s="30">
        <f>SUMIF('SCI - QTD'!$A:$A,DADOS_GRAF!O59,'SCI - QTD'!$H:$H)</f>
        <v>376</v>
      </c>
      <c r="S59" s="30">
        <f t="shared" si="12"/>
        <v>847</v>
      </c>
      <c r="T59" s="103"/>
      <c r="U59" s="30">
        <v>4600</v>
      </c>
      <c r="V59" s="30" t="e">
        <f t="shared" si="16"/>
        <v>#DIV/0!</v>
      </c>
      <c r="W59" s="30">
        <f>SUMIF('SPR - QTD'!$A:$A,DADOS_GRAF!O59,'SPR - QTD'!$M:$M)</f>
        <v>0</v>
      </c>
      <c r="X59" s="30">
        <f>SUMIF('SCI - QTD'!$A:$A,DADOS_GRAF!O59,'SCI - QTD'!$L:$L)</f>
        <v>0</v>
      </c>
      <c r="Y59" s="103"/>
      <c r="Z59" s="61"/>
      <c r="AA59" s="61"/>
      <c r="AB59" s="61"/>
      <c r="AC59" s="102"/>
      <c r="AE59" s="71"/>
      <c r="AF59" s="121"/>
    </row>
    <row r="60" spans="2:32" x14ac:dyDescent="0.3">
      <c r="B60" s="64" t="str">
        <f t="shared" si="4"/>
        <v>sex</v>
      </c>
      <c r="C60" s="59">
        <f t="shared" si="5"/>
        <v>46080</v>
      </c>
      <c r="D60" s="45">
        <f t="shared" si="0"/>
        <v>0</v>
      </c>
      <c r="E60" s="45">
        <f t="shared" si="1"/>
        <v>0</v>
      </c>
      <c r="F60" s="49" t="e">
        <f t="shared" si="26"/>
        <v>#N/A</v>
      </c>
      <c r="G60" s="24">
        <v>3.5000000000000001E-3</v>
      </c>
      <c r="H60" s="58" t="e">
        <f t="shared" si="2"/>
        <v>#N/A</v>
      </c>
      <c r="I60" s="58" t="e">
        <f t="shared" si="3"/>
        <v>#N/A</v>
      </c>
      <c r="J60" s="58" t="e">
        <f t="shared" si="27"/>
        <v>#N/A</v>
      </c>
      <c r="L60" s="26">
        <f t="shared" si="28"/>
        <v>2</v>
      </c>
      <c r="M60" s="26">
        <f t="shared" si="29"/>
        <v>2026</v>
      </c>
      <c r="N60" s="26">
        <f t="shared" si="30"/>
        <v>9</v>
      </c>
      <c r="O60" s="28">
        <v>46080</v>
      </c>
      <c r="P60" s="69" t="str">
        <f t="shared" si="31"/>
        <v>sex</v>
      </c>
      <c r="Q60" s="30">
        <f>SUMIF('SPR - QTD'!$A:$A,DADOS_GRAF!O60,'SPR - QTD'!$H:$H)</f>
        <v>235</v>
      </c>
      <c r="R60" s="30">
        <f>SUMIF('SCI - QTD'!$A:$A,DADOS_GRAF!O60,'SCI - QTD'!$H:$H)</f>
        <v>263</v>
      </c>
      <c r="S60" s="30">
        <f t="shared" si="12"/>
        <v>498</v>
      </c>
      <c r="T60" s="103"/>
      <c r="U60" s="30">
        <v>4600</v>
      </c>
      <c r="V60" s="30" t="e">
        <f t="shared" si="16"/>
        <v>#DIV/0!</v>
      </c>
      <c r="W60" s="30">
        <f>SUMIF('SPR - QTD'!$A:$A,DADOS_GRAF!O60,'SPR - QTD'!$M:$M)</f>
        <v>0</v>
      </c>
      <c r="X60" s="30">
        <f>SUMIF('SCI - QTD'!$A:$A,DADOS_GRAF!O60,'SCI - QTD'!$L:$L)</f>
        <v>0</v>
      </c>
      <c r="Y60" s="103"/>
      <c r="Z60" s="61"/>
      <c r="AA60" s="61"/>
      <c r="AB60" s="61"/>
      <c r="AC60" s="102"/>
      <c r="AE60" s="71"/>
      <c r="AF60" s="121"/>
    </row>
    <row r="61" spans="2:32" x14ac:dyDescent="0.3">
      <c r="B61" s="64" t="str">
        <f t="shared" si="4"/>
        <v>sáb</v>
      </c>
      <c r="C61" s="59">
        <f t="shared" si="5"/>
        <v>46081</v>
      </c>
      <c r="D61" s="45">
        <f t="shared" si="0"/>
        <v>0</v>
      </c>
      <c r="E61" s="45">
        <f t="shared" si="1"/>
        <v>0</v>
      </c>
      <c r="F61" s="49" t="e">
        <f t="shared" si="26"/>
        <v>#N/A</v>
      </c>
      <c r="G61" s="24">
        <v>3.5000000000000001E-3</v>
      </c>
      <c r="H61" s="58" t="e">
        <f t="shared" si="2"/>
        <v>#N/A</v>
      </c>
      <c r="I61" s="58" t="e">
        <f t="shared" si="3"/>
        <v>#N/A</v>
      </c>
      <c r="J61" s="58" t="e">
        <f t="shared" si="27"/>
        <v>#N/A</v>
      </c>
      <c r="L61" s="26">
        <f t="shared" si="28"/>
        <v>2</v>
      </c>
      <c r="M61" s="26">
        <f t="shared" si="29"/>
        <v>2026</v>
      </c>
      <c r="N61" s="26">
        <f t="shared" si="30"/>
        <v>9</v>
      </c>
      <c r="O61" s="28">
        <v>46081</v>
      </c>
      <c r="P61" s="69" t="str">
        <f t="shared" si="31"/>
        <v>sáb</v>
      </c>
      <c r="Q61" s="30">
        <f>SUMIF('SPR - QTD'!$A:$A,DADOS_GRAF!O61,'SPR - QTD'!$H:$H)</f>
        <v>37</v>
      </c>
      <c r="R61" s="30">
        <f>SUMIF('SCI - QTD'!$A:$A,DADOS_GRAF!O61,'SCI - QTD'!$H:$H)</f>
        <v>107.5</v>
      </c>
      <c r="S61" s="30">
        <f t="shared" si="12"/>
        <v>144.5</v>
      </c>
      <c r="T61" s="103"/>
      <c r="U61" s="30">
        <v>4600</v>
      </c>
      <c r="V61" s="30" t="e">
        <f t="shared" si="16"/>
        <v>#DIV/0!</v>
      </c>
      <c r="W61" s="30">
        <f>SUMIF('SPR - QTD'!$A:$A,DADOS_GRAF!O61,'SPR - QTD'!$M:$M)</f>
        <v>0</v>
      </c>
      <c r="X61" s="30">
        <f>SUMIF('SCI - QTD'!$A:$A,DADOS_GRAF!O61,'SCI - QTD'!$L:$L)</f>
        <v>0</v>
      </c>
      <c r="Y61" s="103"/>
      <c r="Z61" s="61"/>
      <c r="AA61" s="61"/>
      <c r="AB61" s="61"/>
      <c r="AC61" s="102"/>
      <c r="AE61" s="71"/>
      <c r="AF61" s="121"/>
    </row>
    <row r="62" spans="2:32" x14ac:dyDescent="0.3">
      <c r="B62" s="64" t="str">
        <f t="shared" si="4"/>
        <v>dom</v>
      </c>
      <c r="C62" s="59">
        <f t="shared" si="5"/>
        <v>46082</v>
      </c>
      <c r="D62" s="45">
        <f t="shared" si="0"/>
        <v>0</v>
      </c>
      <c r="E62" s="45">
        <f t="shared" si="1"/>
        <v>0</v>
      </c>
      <c r="F62" s="49" t="e">
        <f t="shared" si="26"/>
        <v>#N/A</v>
      </c>
      <c r="G62" s="24">
        <v>3.5000000000000001E-3</v>
      </c>
      <c r="H62" s="58" t="e">
        <f t="shared" si="2"/>
        <v>#N/A</v>
      </c>
      <c r="I62" s="58" t="e">
        <f t="shared" si="3"/>
        <v>#N/A</v>
      </c>
      <c r="J62" s="58" t="e">
        <f t="shared" si="27"/>
        <v>#N/A</v>
      </c>
      <c r="L62" s="26">
        <f t="shared" si="28"/>
        <v>3</v>
      </c>
      <c r="M62" s="26">
        <f t="shared" si="29"/>
        <v>2026</v>
      </c>
      <c r="N62" s="26">
        <f t="shared" si="30"/>
        <v>10</v>
      </c>
      <c r="O62" s="28">
        <v>46082</v>
      </c>
      <c r="P62" s="69" t="str">
        <f t="shared" si="31"/>
        <v>dom</v>
      </c>
      <c r="Q62" s="30">
        <f>SUMIF('SPR - QTD'!$A:$A,DADOS_GRAF!O62,'SPR - QTD'!$H:$H)</f>
        <v>38</v>
      </c>
      <c r="R62" s="30">
        <f>SUMIF('SCI - QTD'!$A:$A,DADOS_GRAF!O62,'SCI - QTD'!$H:$H)</f>
        <v>35</v>
      </c>
      <c r="S62" s="30">
        <f t="shared" si="12"/>
        <v>73</v>
      </c>
      <c r="T62" s="103"/>
      <c r="U62" s="30">
        <v>4600</v>
      </c>
      <c r="V62" s="30" t="e">
        <f t="shared" si="16"/>
        <v>#DIV/0!</v>
      </c>
      <c r="W62" s="30">
        <f>SUMIF('SPR - QTD'!$A:$A,DADOS_GRAF!O62,'SPR - QTD'!$M:$M)</f>
        <v>0</v>
      </c>
      <c r="X62" s="30">
        <f>SUMIF('SCI - QTD'!$A:$A,DADOS_GRAF!O62,'SCI - QTD'!$L:$L)</f>
        <v>0</v>
      </c>
      <c r="Y62" s="103"/>
      <c r="Z62" s="61"/>
      <c r="AA62" s="61"/>
      <c r="AB62" s="61"/>
      <c r="AC62" s="102"/>
      <c r="AE62" s="71"/>
    </row>
    <row r="63" spans="2:32" x14ac:dyDescent="0.3">
      <c r="B63" s="64" t="str">
        <f t="shared" si="4"/>
        <v>seg</v>
      </c>
      <c r="C63" s="59">
        <f t="shared" si="5"/>
        <v>46083</v>
      </c>
      <c r="D63" s="45">
        <f t="shared" si="0"/>
        <v>0</v>
      </c>
      <c r="E63" s="45">
        <f t="shared" si="1"/>
        <v>0</v>
      </c>
      <c r="F63" s="49" t="e">
        <f t="shared" si="26"/>
        <v>#N/A</v>
      </c>
      <c r="G63" s="24">
        <v>3.5000000000000001E-3</v>
      </c>
      <c r="H63" s="58" t="e">
        <f t="shared" si="2"/>
        <v>#N/A</v>
      </c>
      <c r="I63" s="58" t="e">
        <f t="shared" si="3"/>
        <v>#N/A</v>
      </c>
      <c r="J63" s="58" t="e">
        <f t="shared" si="27"/>
        <v>#N/A</v>
      </c>
      <c r="L63" s="26">
        <f t="shared" si="28"/>
        <v>3</v>
      </c>
      <c r="M63" s="26">
        <f t="shared" si="29"/>
        <v>2026</v>
      </c>
      <c r="N63" s="26">
        <f t="shared" si="30"/>
        <v>10</v>
      </c>
      <c r="O63" s="28">
        <v>46083</v>
      </c>
      <c r="P63" s="69" t="str">
        <f t="shared" si="31"/>
        <v>seg</v>
      </c>
      <c r="Q63" s="30">
        <f>SUMIF('SPR - QTD'!$A:$A,DADOS_GRAF!O63,'SPR - QTD'!$H:$H)</f>
        <v>416</v>
      </c>
      <c r="R63" s="30">
        <f>SUMIF('SCI - QTD'!$A:$A,DADOS_GRAF!O63,'SCI - QTD'!$H:$H)</f>
        <v>319.5</v>
      </c>
      <c r="S63" s="30">
        <f t="shared" si="12"/>
        <v>735.5</v>
      </c>
      <c r="T63" s="103"/>
      <c r="U63" s="30">
        <v>4600</v>
      </c>
      <c r="V63" s="30" t="e">
        <f t="shared" si="16"/>
        <v>#DIV/0!</v>
      </c>
      <c r="W63" s="30">
        <f>SUMIF('SPR - QTD'!$A:$A,DADOS_GRAF!O63,'SPR - QTD'!$M:$M)</f>
        <v>0</v>
      </c>
      <c r="X63" s="30">
        <f>SUMIF('SCI - QTD'!$A:$A,DADOS_GRAF!O63,'SCI - QTD'!$L:$L)</f>
        <v>0</v>
      </c>
      <c r="Y63" s="103"/>
      <c r="Z63" s="61"/>
      <c r="AA63" s="61"/>
      <c r="AB63" s="61"/>
      <c r="AC63" s="102"/>
      <c r="AE63" s="71"/>
      <c r="AF63" s="105"/>
    </row>
    <row r="64" spans="2:32" x14ac:dyDescent="0.3">
      <c r="B64" s="64" t="str">
        <f t="shared" si="4"/>
        <v>ter</v>
      </c>
      <c r="C64" s="59">
        <f t="shared" si="5"/>
        <v>46084</v>
      </c>
      <c r="D64" s="45">
        <f t="shared" si="0"/>
        <v>0</v>
      </c>
      <c r="E64" s="45">
        <f t="shared" si="1"/>
        <v>0</v>
      </c>
      <c r="F64" s="49" t="e">
        <f t="shared" si="26"/>
        <v>#N/A</v>
      </c>
      <c r="G64" s="24">
        <v>3.5000000000000001E-3</v>
      </c>
      <c r="H64" s="58" t="e">
        <f t="shared" si="2"/>
        <v>#N/A</v>
      </c>
      <c r="I64" s="58" t="e">
        <f t="shared" si="3"/>
        <v>#N/A</v>
      </c>
      <c r="J64" s="58" t="e">
        <f t="shared" si="27"/>
        <v>#N/A</v>
      </c>
      <c r="L64" s="26">
        <f t="shared" si="28"/>
        <v>3</v>
      </c>
      <c r="M64" s="26">
        <f t="shared" si="29"/>
        <v>2026</v>
      </c>
      <c r="N64" s="26">
        <f t="shared" si="30"/>
        <v>10</v>
      </c>
      <c r="O64" s="28">
        <v>46084</v>
      </c>
      <c r="P64" s="69" t="str">
        <f t="shared" si="31"/>
        <v>ter</v>
      </c>
      <c r="Q64" s="30">
        <f>SUMIF('SPR - QTD'!$A:$A,DADOS_GRAF!O64,'SPR - QTD'!$H:$H)</f>
        <v>635</v>
      </c>
      <c r="R64" s="30">
        <f>SUMIF('SCI - QTD'!$A:$A,DADOS_GRAF!O64,'SCI - QTD'!$H:$H)</f>
        <v>0</v>
      </c>
      <c r="S64" s="30">
        <f t="shared" si="12"/>
        <v>635</v>
      </c>
      <c r="T64" s="103"/>
      <c r="U64" s="30">
        <v>4600</v>
      </c>
      <c r="V64" s="30" t="e">
        <f t="shared" si="16"/>
        <v>#DIV/0!</v>
      </c>
      <c r="W64" s="30">
        <f>SUMIF('SPR - QTD'!$A:$A,DADOS_GRAF!O64,'SPR - QTD'!$M:$M)</f>
        <v>0</v>
      </c>
      <c r="X64" s="30">
        <f>SUMIF('SCI - QTD'!$A:$A,DADOS_GRAF!O64,'SCI - QTD'!$L:$L)</f>
        <v>0</v>
      </c>
      <c r="Y64" s="103"/>
      <c r="Z64" s="61"/>
      <c r="AA64" s="61"/>
      <c r="AB64" s="61"/>
      <c r="AC64" s="102"/>
      <c r="AE64" s="71"/>
      <c r="AF64" s="121"/>
    </row>
    <row r="65" spans="2:32" x14ac:dyDescent="0.3">
      <c r="B65" s="64" t="str">
        <f t="shared" si="4"/>
        <v>qua</v>
      </c>
      <c r="C65" s="59">
        <f t="shared" si="5"/>
        <v>46085</v>
      </c>
      <c r="D65" s="45">
        <f t="shared" si="0"/>
        <v>0</v>
      </c>
      <c r="E65" s="45">
        <f t="shared" si="1"/>
        <v>0</v>
      </c>
      <c r="F65" s="49" t="e">
        <f t="shared" si="26"/>
        <v>#N/A</v>
      </c>
      <c r="G65" s="24">
        <v>3.5000000000000001E-3</v>
      </c>
      <c r="H65" s="58" t="e">
        <f t="shared" si="2"/>
        <v>#N/A</v>
      </c>
      <c r="I65" s="58" t="e">
        <f t="shared" si="3"/>
        <v>#N/A</v>
      </c>
      <c r="J65" s="58" t="e">
        <f t="shared" si="27"/>
        <v>#N/A</v>
      </c>
      <c r="L65" s="26">
        <f t="shared" si="28"/>
        <v>3</v>
      </c>
      <c r="M65" s="26">
        <f t="shared" si="29"/>
        <v>2026</v>
      </c>
      <c r="N65" s="26">
        <f t="shared" si="30"/>
        <v>10</v>
      </c>
      <c r="O65" s="28">
        <v>46085</v>
      </c>
      <c r="P65" s="69" t="str">
        <f t="shared" si="31"/>
        <v>qua</v>
      </c>
      <c r="Q65" s="30">
        <f>SUMIF('SPR - QTD'!$A:$A,DADOS_GRAF!O65,'SPR - QTD'!$H:$H)</f>
        <v>472</v>
      </c>
      <c r="R65" s="30">
        <f>SUMIF('SCI - QTD'!$A:$A,DADOS_GRAF!O65,'SCI - QTD'!$H:$H)</f>
        <v>0</v>
      </c>
      <c r="S65" s="30">
        <f t="shared" si="12"/>
        <v>472</v>
      </c>
      <c r="T65" s="103"/>
      <c r="U65" s="30">
        <v>4600</v>
      </c>
      <c r="V65" s="30" t="e">
        <f t="shared" si="16"/>
        <v>#DIV/0!</v>
      </c>
      <c r="W65" s="30">
        <f>SUMIF('SPR - QTD'!$A:$A,DADOS_GRAF!O65,'SPR - QTD'!$M:$M)</f>
        <v>0</v>
      </c>
      <c r="X65" s="30">
        <f>SUMIF('SCI - QTD'!$A:$A,DADOS_GRAF!O65,'SCI - QTD'!$L:$L)</f>
        <v>0</v>
      </c>
      <c r="Y65" s="103"/>
      <c r="Z65" s="61"/>
      <c r="AA65" s="61"/>
      <c r="AB65" s="61"/>
      <c r="AC65" s="102"/>
      <c r="AE65" s="71"/>
      <c r="AF65" s="121"/>
    </row>
    <row r="66" spans="2:32" x14ac:dyDescent="0.3">
      <c r="B66" s="64" t="str">
        <f t="shared" si="4"/>
        <v>qui</v>
      </c>
      <c r="C66" s="59">
        <f t="shared" si="5"/>
        <v>46086</v>
      </c>
      <c r="D66" s="45">
        <f t="shared" si="0"/>
        <v>0</v>
      </c>
      <c r="E66" s="45">
        <f t="shared" si="1"/>
        <v>0</v>
      </c>
      <c r="F66" s="49" t="e">
        <f t="shared" si="26"/>
        <v>#N/A</v>
      </c>
      <c r="G66" s="24">
        <v>3.5000000000000001E-3</v>
      </c>
      <c r="H66" s="58" t="e">
        <f t="shared" si="2"/>
        <v>#N/A</v>
      </c>
      <c r="I66" s="58" t="e">
        <f t="shared" si="3"/>
        <v>#N/A</v>
      </c>
      <c r="J66" s="58" t="e">
        <f t="shared" si="27"/>
        <v>#N/A</v>
      </c>
      <c r="L66" s="26">
        <f t="shared" si="28"/>
        <v>3</v>
      </c>
      <c r="M66" s="26">
        <f t="shared" si="29"/>
        <v>2026</v>
      </c>
      <c r="N66" s="26">
        <f t="shared" si="30"/>
        <v>10</v>
      </c>
      <c r="O66" s="28">
        <v>46086</v>
      </c>
      <c r="P66" s="69" t="str">
        <f t="shared" si="31"/>
        <v>qui</v>
      </c>
      <c r="Q66" s="30">
        <f>SUMIF('SPR - QTD'!$A:$A,DADOS_GRAF!O66,'SPR - QTD'!$H:$H)</f>
        <v>519</v>
      </c>
      <c r="R66" s="30">
        <f>SUMIF('SCI - QTD'!$A:$A,DADOS_GRAF!O66,'SCI - QTD'!$H:$H)</f>
        <v>0</v>
      </c>
      <c r="S66" s="30">
        <f t="shared" si="12"/>
        <v>519</v>
      </c>
      <c r="T66" s="103"/>
      <c r="U66" s="30">
        <v>4600</v>
      </c>
      <c r="V66" s="30" t="e">
        <f t="shared" si="16"/>
        <v>#DIV/0!</v>
      </c>
      <c r="W66" s="30">
        <f>SUMIF('SPR - QTD'!$A:$A,DADOS_GRAF!O66,'SPR - QTD'!$M:$M)</f>
        <v>0</v>
      </c>
      <c r="X66" s="30">
        <f>SUMIF('SCI - QTD'!$A:$A,DADOS_GRAF!O66,'SCI - QTD'!$L:$L)</f>
        <v>0</v>
      </c>
      <c r="Y66" s="103"/>
      <c r="Z66" s="61"/>
      <c r="AA66" s="61"/>
      <c r="AB66" s="61"/>
      <c r="AC66" s="102"/>
      <c r="AE66" s="71"/>
      <c r="AF66" s="121"/>
    </row>
    <row r="67" spans="2:32" x14ac:dyDescent="0.3">
      <c r="B67" s="64" t="str">
        <f t="shared" si="4"/>
        <v>sex</v>
      </c>
      <c r="C67" s="59">
        <f t="shared" si="5"/>
        <v>46087</v>
      </c>
      <c r="D67" s="45">
        <f t="shared" ref="D67:D130" si="32">IFERROR(SUMIF(O:O,C67,W:W),#N/A)</f>
        <v>0</v>
      </c>
      <c r="E67" s="45">
        <f t="shared" ref="E67:E130" si="33">IFERROR(SUMIF(O:O,C67,Y:Y),#N/A)</f>
        <v>0</v>
      </c>
      <c r="F67" s="49" t="e">
        <f t="shared" si="26"/>
        <v>#N/A</v>
      </c>
      <c r="G67" s="24">
        <v>3.5000000000000001E-3</v>
      </c>
      <c r="H67" s="58" t="e">
        <f t="shared" ref="H67:H130" si="34">IF(E67=0,#N/A,IFERROR(SUMIF(O:O,C67,W:W),#N/A)/E67)</f>
        <v>#N/A</v>
      </c>
      <c r="I67" s="58" t="e">
        <f t="shared" ref="I67:I130" si="35">IF(E67=0,#N/A,IFERROR(SUMIF(O:O,C67,X:X),#N/A)/E67)</f>
        <v>#N/A</v>
      </c>
      <c r="J67" s="58" t="e">
        <f t="shared" si="27"/>
        <v>#N/A</v>
      </c>
      <c r="L67" s="26">
        <f t="shared" si="28"/>
        <v>3</v>
      </c>
      <c r="M67" s="26">
        <f t="shared" si="29"/>
        <v>2026</v>
      </c>
      <c r="N67" s="26">
        <f t="shared" si="30"/>
        <v>10</v>
      </c>
      <c r="O67" s="28">
        <v>46087</v>
      </c>
      <c r="P67" s="69" t="str">
        <f t="shared" si="31"/>
        <v>sex</v>
      </c>
      <c r="Q67" s="30">
        <f>SUMIF('SPR - QTD'!$A:$A,DADOS_GRAF!O67,'SPR - QTD'!$H:$H)</f>
        <v>0</v>
      </c>
      <c r="R67" s="30">
        <f>SUMIF('SCI - QTD'!$A:$A,DADOS_GRAF!O67,'SCI - QTD'!$H:$H)</f>
        <v>0</v>
      </c>
      <c r="S67" s="30">
        <f t="shared" si="12"/>
        <v>0</v>
      </c>
      <c r="T67" s="103"/>
      <c r="U67" s="30">
        <v>4600</v>
      </c>
      <c r="V67" s="30" t="e">
        <f t="shared" si="16"/>
        <v>#DIV/0!</v>
      </c>
      <c r="W67" s="30">
        <f>SUMIF('SPR - QTD'!$A:$A,DADOS_GRAF!O67,'SPR - QTD'!$M:$M)</f>
        <v>0</v>
      </c>
      <c r="X67" s="30">
        <f>SUMIF('SCI - QTD'!$A:$A,DADOS_GRAF!O67,'SCI - QTD'!$L:$L)</f>
        <v>0</v>
      </c>
      <c r="Y67" s="103"/>
      <c r="Z67" s="61"/>
      <c r="AA67" s="61"/>
      <c r="AB67" s="61"/>
      <c r="AC67" s="102"/>
      <c r="AE67" s="71"/>
      <c r="AF67" s="121"/>
    </row>
    <row r="68" spans="2:32" x14ac:dyDescent="0.3">
      <c r="B68" s="64" t="str">
        <f t="shared" ref="B68:B131" si="36">TEXT(WEEKDAY(C68),"ddd")</f>
        <v>sáb</v>
      </c>
      <c r="C68" s="59">
        <f t="shared" ref="C68:C131" si="37">O68</f>
        <v>46088</v>
      </c>
      <c r="D68" s="45">
        <f t="shared" si="32"/>
        <v>0</v>
      </c>
      <c r="E68" s="45">
        <f t="shared" si="33"/>
        <v>0</v>
      </c>
      <c r="F68" s="49" t="e">
        <f t="shared" si="26"/>
        <v>#N/A</v>
      </c>
      <c r="G68" s="24">
        <v>3.5000000000000001E-3</v>
      </c>
      <c r="H68" s="58" t="e">
        <f t="shared" si="34"/>
        <v>#N/A</v>
      </c>
      <c r="I68" s="58" t="e">
        <f t="shared" si="35"/>
        <v>#N/A</v>
      </c>
      <c r="J68" s="58" t="e">
        <f t="shared" si="27"/>
        <v>#N/A</v>
      </c>
      <c r="L68" s="26">
        <f t="shared" si="28"/>
        <v>3</v>
      </c>
      <c r="M68" s="26">
        <f t="shared" si="29"/>
        <v>2026</v>
      </c>
      <c r="N68" s="26">
        <f t="shared" si="30"/>
        <v>10</v>
      </c>
      <c r="O68" s="28">
        <v>46088</v>
      </c>
      <c r="P68" s="69" t="str">
        <f t="shared" si="31"/>
        <v>sáb</v>
      </c>
      <c r="Q68" s="30">
        <f>SUMIF('SPR - QTD'!$A:$A,DADOS_GRAF!O68,'SPR - QTD'!$H:$H)</f>
        <v>0</v>
      </c>
      <c r="R68" s="30">
        <f>SUMIF('SCI - QTD'!$A:$A,DADOS_GRAF!O68,'SCI - QTD'!$H:$H)</f>
        <v>0</v>
      </c>
      <c r="S68" s="30">
        <f t="shared" ref="S68:S131" si="38">SUM(Q68:R68)</f>
        <v>0</v>
      </c>
      <c r="T68" s="103"/>
      <c r="U68" s="30">
        <v>4600</v>
      </c>
      <c r="V68" s="30" t="e">
        <f t="shared" si="16"/>
        <v>#DIV/0!</v>
      </c>
      <c r="W68" s="30">
        <f>SUMIF('SPR - QTD'!$A:$A,DADOS_GRAF!O68,'SPR - QTD'!$M:$M)</f>
        <v>0</v>
      </c>
      <c r="X68" s="30">
        <f>SUMIF('SCI - QTD'!$A:$A,DADOS_GRAF!O68,'SCI - QTD'!$L:$L)</f>
        <v>0</v>
      </c>
      <c r="Y68" s="103"/>
      <c r="Z68" s="61"/>
      <c r="AA68" s="61"/>
      <c r="AB68" s="61"/>
      <c r="AC68" s="102"/>
      <c r="AE68" s="71"/>
      <c r="AF68" s="121"/>
    </row>
    <row r="69" spans="2:32" x14ac:dyDescent="0.3">
      <c r="B69" s="64" t="str">
        <f t="shared" si="36"/>
        <v>dom</v>
      </c>
      <c r="C69" s="59">
        <f t="shared" si="37"/>
        <v>46089</v>
      </c>
      <c r="D69" s="45">
        <f t="shared" si="32"/>
        <v>0</v>
      </c>
      <c r="E69" s="45">
        <f t="shared" si="33"/>
        <v>0</v>
      </c>
      <c r="F69" s="49" t="e">
        <f t="shared" si="26"/>
        <v>#N/A</v>
      </c>
      <c r="G69" s="24">
        <v>3.5000000000000001E-3</v>
      </c>
      <c r="H69" s="58" t="e">
        <f t="shared" si="34"/>
        <v>#N/A</v>
      </c>
      <c r="I69" s="58" t="e">
        <f t="shared" si="35"/>
        <v>#N/A</v>
      </c>
      <c r="J69" s="58" t="e">
        <f t="shared" si="27"/>
        <v>#N/A</v>
      </c>
      <c r="L69" s="26">
        <f t="shared" si="28"/>
        <v>3</v>
      </c>
      <c r="M69" s="26">
        <f t="shared" si="29"/>
        <v>2026</v>
      </c>
      <c r="N69" s="26">
        <f t="shared" si="30"/>
        <v>11</v>
      </c>
      <c r="O69" s="28">
        <v>46089</v>
      </c>
      <c r="P69" s="69" t="str">
        <f t="shared" si="31"/>
        <v>dom</v>
      </c>
      <c r="Q69" s="30">
        <f>SUMIF('SPR - QTD'!$A:$A,DADOS_GRAF!O69,'SPR - QTD'!$H:$H)</f>
        <v>0</v>
      </c>
      <c r="R69" s="30">
        <f>SUMIF('SCI - QTD'!$A:$A,DADOS_GRAF!O69,'SCI - QTD'!$H:$H)</f>
        <v>0</v>
      </c>
      <c r="S69" s="30">
        <f t="shared" si="38"/>
        <v>0</v>
      </c>
      <c r="T69" s="103"/>
      <c r="U69" s="30">
        <v>4600</v>
      </c>
      <c r="V69" s="30" t="e">
        <f t="shared" ref="V69:V132" si="39">(S69/T69)*10^6</f>
        <v>#DIV/0!</v>
      </c>
      <c r="W69" s="30">
        <f>SUMIF('SPR - QTD'!$A:$A,DADOS_GRAF!O69,'SPR - QTD'!$M:$M)</f>
        <v>0</v>
      </c>
      <c r="X69" s="30">
        <f>SUMIF('SCI - QTD'!$A:$A,DADOS_GRAF!O69,'SCI - QTD'!$L:$L)</f>
        <v>0</v>
      </c>
      <c r="Y69" s="103"/>
      <c r="Z69" s="61"/>
      <c r="AA69" s="61"/>
      <c r="AB69" s="61"/>
      <c r="AC69" s="102"/>
      <c r="AE69" s="71"/>
    </row>
    <row r="70" spans="2:32" x14ac:dyDescent="0.3">
      <c r="B70" s="64" t="str">
        <f t="shared" si="36"/>
        <v>seg</v>
      </c>
      <c r="C70" s="59">
        <f t="shared" si="37"/>
        <v>46090</v>
      </c>
      <c r="D70" s="45">
        <f t="shared" si="32"/>
        <v>0</v>
      </c>
      <c r="E70" s="45">
        <f t="shared" si="33"/>
        <v>0</v>
      </c>
      <c r="F70" s="49" t="e">
        <f t="shared" si="26"/>
        <v>#N/A</v>
      </c>
      <c r="G70" s="24">
        <v>3.5000000000000001E-3</v>
      </c>
      <c r="H70" s="58" t="e">
        <f t="shared" si="34"/>
        <v>#N/A</v>
      </c>
      <c r="I70" s="58" t="e">
        <f t="shared" si="35"/>
        <v>#N/A</v>
      </c>
      <c r="J70" s="58" t="e">
        <f t="shared" si="27"/>
        <v>#N/A</v>
      </c>
      <c r="L70" s="26">
        <f t="shared" si="28"/>
        <v>3</v>
      </c>
      <c r="M70" s="26">
        <f t="shared" si="29"/>
        <v>2026</v>
      </c>
      <c r="N70" s="26">
        <f t="shared" si="30"/>
        <v>11</v>
      </c>
      <c r="O70" s="28">
        <v>46090</v>
      </c>
      <c r="P70" s="69" t="str">
        <f t="shared" si="31"/>
        <v>seg</v>
      </c>
      <c r="Q70" s="30">
        <f>SUMIF('SPR - QTD'!$A:$A,DADOS_GRAF!O70,'SPR - QTD'!$H:$H)</f>
        <v>0</v>
      </c>
      <c r="R70" s="30">
        <f>SUMIF('SCI - QTD'!$A:$A,DADOS_GRAF!O70,'SCI - QTD'!$H:$H)</f>
        <v>0</v>
      </c>
      <c r="S70" s="30">
        <f t="shared" si="38"/>
        <v>0</v>
      </c>
      <c r="T70" s="103"/>
      <c r="U70" s="30">
        <v>4600</v>
      </c>
      <c r="V70" s="30" t="e">
        <f t="shared" si="39"/>
        <v>#DIV/0!</v>
      </c>
      <c r="W70" s="30">
        <f>SUMIF('SPR - QTD'!$A:$A,DADOS_GRAF!O70,'SPR - QTD'!$M:$M)</f>
        <v>0</v>
      </c>
      <c r="X70" s="30">
        <f>SUMIF('SCI - QTD'!$A:$A,DADOS_GRAF!O70,'SCI - QTD'!$L:$L)</f>
        <v>0</v>
      </c>
      <c r="Y70" s="103"/>
      <c r="Z70" s="61"/>
      <c r="AA70" s="61"/>
      <c r="AB70" s="61"/>
      <c r="AC70" s="102"/>
      <c r="AE70" s="71"/>
      <c r="AF70" s="105"/>
    </row>
    <row r="71" spans="2:32" x14ac:dyDescent="0.3">
      <c r="B71" s="64" t="str">
        <f t="shared" si="36"/>
        <v>ter</v>
      </c>
      <c r="C71" s="59">
        <f t="shared" si="37"/>
        <v>46091</v>
      </c>
      <c r="D71" s="45">
        <f t="shared" si="32"/>
        <v>0</v>
      </c>
      <c r="E71" s="45">
        <f t="shared" si="33"/>
        <v>0</v>
      </c>
      <c r="F71" s="49" t="e">
        <f t="shared" si="26"/>
        <v>#N/A</v>
      </c>
      <c r="G71" s="24">
        <v>3.5000000000000001E-3</v>
      </c>
      <c r="H71" s="58" t="e">
        <f t="shared" si="34"/>
        <v>#N/A</v>
      </c>
      <c r="I71" s="58" t="e">
        <f t="shared" si="35"/>
        <v>#N/A</v>
      </c>
      <c r="J71" s="58" t="e">
        <f t="shared" si="27"/>
        <v>#N/A</v>
      </c>
      <c r="L71" s="26">
        <f t="shared" si="28"/>
        <v>3</v>
      </c>
      <c r="M71" s="26">
        <f t="shared" si="29"/>
        <v>2026</v>
      </c>
      <c r="N71" s="26">
        <f t="shared" si="30"/>
        <v>11</v>
      </c>
      <c r="O71" s="28">
        <v>46091</v>
      </c>
      <c r="P71" s="69" t="str">
        <f t="shared" si="31"/>
        <v>ter</v>
      </c>
      <c r="Q71" s="30">
        <f>SUMIF('SPR - QTD'!$A:$A,DADOS_GRAF!O71,'SPR - QTD'!$H:$H)</f>
        <v>0</v>
      </c>
      <c r="R71" s="30">
        <f>SUMIF('SCI - QTD'!$A:$A,DADOS_GRAF!O71,'SCI - QTD'!$H:$H)</f>
        <v>0</v>
      </c>
      <c r="S71" s="30">
        <f t="shared" si="38"/>
        <v>0</v>
      </c>
      <c r="T71" s="103"/>
      <c r="U71" s="30">
        <v>4600</v>
      </c>
      <c r="V71" s="30" t="e">
        <f t="shared" si="39"/>
        <v>#DIV/0!</v>
      </c>
      <c r="W71" s="30">
        <f>SUMIF('SPR - QTD'!$A:$A,DADOS_GRAF!O71,'SPR - QTD'!$M:$M)</f>
        <v>0</v>
      </c>
      <c r="X71" s="30">
        <f>SUMIF('SCI - QTD'!$A:$A,DADOS_GRAF!O71,'SCI - QTD'!$L:$L)</f>
        <v>0</v>
      </c>
      <c r="Y71" s="103"/>
      <c r="Z71" s="61"/>
      <c r="AA71" s="61"/>
      <c r="AB71" s="61"/>
      <c r="AC71" s="102"/>
      <c r="AE71" s="71"/>
      <c r="AF71" s="121"/>
    </row>
    <row r="72" spans="2:32" x14ac:dyDescent="0.3">
      <c r="B72" s="64" t="str">
        <f t="shared" si="36"/>
        <v>qua</v>
      </c>
      <c r="C72" s="59">
        <f t="shared" si="37"/>
        <v>46092</v>
      </c>
      <c r="D72" s="45">
        <f t="shared" si="32"/>
        <v>0</v>
      </c>
      <c r="E72" s="45">
        <f t="shared" si="33"/>
        <v>0</v>
      </c>
      <c r="F72" s="49" t="e">
        <f t="shared" si="26"/>
        <v>#N/A</v>
      </c>
      <c r="G72" s="24">
        <v>3.5000000000000001E-3</v>
      </c>
      <c r="H72" s="58" t="e">
        <f t="shared" si="34"/>
        <v>#N/A</v>
      </c>
      <c r="I72" s="58" t="e">
        <f t="shared" si="35"/>
        <v>#N/A</v>
      </c>
      <c r="J72" s="58" t="e">
        <f t="shared" si="27"/>
        <v>#N/A</v>
      </c>
      <c r="L72" s="26">
        <f t="shared" si="28"/>
        <v>3</v>
      </c>
      <c r="M72" s="26">
        <f t="shared" si="29"/>
        <v>2026</v>
      </c>
      <c r="N72" s="26">
        <f t="shared" si="30"/>
        <v>11</v>
      </c>
      <c r="O72" s="28">
        <v>46092</v>
      </c>
      <c r="P72" s="69" t="str">
        <f t="shared" si="31"/>
        <v>qua</v>
      </c>
      <c r="Q72" s="30">
        <f>SUMIF('SPR - QTD'!$A:$A,DADOS_GRAF!O72,'SPR - QTD'!$H:$H)</f>
        <v>0</v>
      </c>
      <c r="R72" s="30">
        <f>SUMIF('SCI - QTD'!$A:$A,DADOS_GRAF!O72,'SCI - QTD'!$H:$H)</f>
        <v>0</v>
      </c>
      <c r="S72" s="30">
        <f t="shared" si="38"/>
        <v>0</v>
      </c>
      <c r="T72" s="103"/>
      <c r="U72" s="30">
        <v>4600</v>
      </c>
      <c r="V72" s="30" t="e">
        <f t="shared" si="39"/>
        <v>#DIV/0!</v>
      </c>
      <c r="W72" s="30">
        <f>SUMIF('SPR - QTD'!$A:$A,DADOS_GRAF!O72,'SPR - QTD'!$M:$M)</f>
        <v>0</v>
      </c>
      <c r="X72" s="30">
        <f>SUMIF('SCI - QTD'!$A:$A,DADOS_GRAF!O72,'SCI - QTD'!$L:$L)</f>
        <v>0</v>
      </c>
      <c r="Y72" s="103"/>
      <c r="Z72" s="61"/>
      <c r="AA72" s="61"/>
      <c r="AB72" s="61"/>
      <c r="AC72" s="102"/>
      <c r="AE72" s="71"/>
      <c r="AF72" s="121"/>
    </row>
    <row r="73" spans="2:32" x14ac:dyDescent="0.3">
      <c r="B73" s="64" t="str">
        <f t="shared" si="36"/>
        <v>qui</v>
      </c>
      <c r="C73" s="59">
        <f t="shared" si="37"/>
        <v>46093</v>
      </c>
      <c r="D73" s="45">
        <f t="shared" si="32"/>
        <v>0</v>
      </c>
      <c r="E73" s="45">
        <f t="shared" si="33"/>
        <v>0</v>
      </c>
      <c r="F73" s="49" t="e">
        <f t="shared" si="26"/>
        <v>#N/A</v>
      </c>
      <c r="G73" s="24">
        <v>3.5000000000000001E-3</v>
      </c>
      <c r="H73" s="58" t="e">
        <f t="shared" si="34"/>
        <v>#N/A</v>
      </c>
      <c r="I73" s="58" t="e">
        <f t="shared" si="35"/>
        <v>#N/A</v>
      </c>
      <c r="J73" s="58" t="e">
        <f t="shared" si="27"/>
        <v>#N/A</v>
      </c>
      <c r="L73" s="26">
        <f t="shared" si="28"/>
        <v>3</v>
      </c>
      <c r="M73" s="26">
        <f t="shared" si="29"/>
        <v>2026</v>
      </c>
      <c r="N73" s="26">
        <f t="shared" si="30"/>
        <v>11</v>
      </c>
      <c r="O73" s="28">
        <v>46093</v>
      </c>
      <c r="P73" s="69" t="str">
        <f t="shared" si="31"/>
        <v>qui</v>
      </c>
      <c r="Q73" s="30">
        <f>SUMIF('SPR - QTD'!$A:$A,DADOS_GRAF!O73,'SPR - QTD'!$H:$H)</f>
        <v>0</v>
      </c>
      <c r="R73" s="30">
        <f>SUMIF('SCI - QTD'!$A:$A,DADOS_GRAF!O73,'SCI - QTD'!$H:$H)</f>
        <v>0</v>
      </c>
      <c r="S73" s="30">
        <f t="shared" si="38"/>
        <v>0</v>
      </c>
      <c r="T73" s="103"/>
      <c r="U73" s="30">
        <v>4600</v>
      </c>
      <c r="V73" s="30" t="e">
        <f t="shared" si="39"/>
        <v>#DIV/0!</v>
      </c>
      <c r="W73" s="30">
        <f>SUMIF('SPR - QTD'!$A:$A,DADOS_GRAF!O73,'SPR - QTD'!$M:$M)</f>
        <v>0</v>
      </c>
      <c r="X73" s="30">
        <f>SUMIF('SCI - QTD'!$A:$A,DADOS_GRAF!O73,'SCI - QTD'!$L:$L)</f>
        <v>0</v>
      </c>
      <c r="Y73" s="103"/>
      <c r="Z73" s="61"/>
      <c r="AA73" s="61"/>
      <c r="AB73" s="61"/>
      <c r="AC73" s="102"/>
      <c r="AE73" s="71"/>
      <c r="AF73" s="121"/>
    </row>
    <row r="74" spans="2:32" x14ac:dyDescent="0.3">
      <c r="B74" s="64" t="str">
        <f t="shared" si="36"/>
        <v>sex</v>
      </c>
      <c r="C74" s="59">
        <f t="shared" si="37"/>
        <v>46094</v>
      </c>
      <c r="D74" s="45">
        <f t="shared" si="32"/>
        <v>0</v>
      </c>
      <c r="E74" s="45">
        <f t="shared" si="33"/>
        <v>0</v>
      </c>
      <c r="F74" s="49" t="e">
        <f t="shared" si="26"/>
        <v>#N/A</v>
      </c>
      <c r="G74" s="24">
        <v>3.5000000000000001E-3</v>
      </c>
      <c r="H74" s="58" t="e">
        <f t="shared" si="34"/>
        <v>#N/A</v>
      </c>
      <c r="I74" s="58" t="e">
        <f t="shared" si="35"/>
        <v>#N/A</v>
      </c>
      <c r="J74" s="58" t="e">
        <f t="shared" si="27"/>
        <v>#N/A</v>
      </c>
      <c r="L74" s="26">
        <f t="shared" si="28"/>
        <v>3</v>
      </c>
      <c r="M74" s="26">
        <f t="shared" si="29"/>
        <v>2026</v>
      </c>
      <c r="N74" s="26">
        <f t="shared" si="30"/>
        <v>11</v>
      </c>
      <c r="O74" s="28">
        <v>46094</v>
      </c>
      <c r="P74" s="69" t="str">
        <f t="shared" si="31"/>
        <v>sex</v>
      </c>
      <c r="Q74" s="30">
        <f>SUMIF('SPR - QTD'!$A:$A,DADOS_GRAF!O74,'SPR - QTD'!$H:$H)</f>
        <v>0</v>
      </c>
      <c r="R74" s="30">
        <f>SUMIF('SCI - QTD'!$A:$A,DADOS_GRAF!O74,'SCI - QTD'!$H:$H)</f>
        <v>0</v>
      </c>
      <c r="S74" s="30">
        <f t="shared" si="38"/>
        <v>0</v>
      </c>
      <c r="T74" s="103"/>
      <c r="U74" s="30">
        <v>4600</v>
      </c>
      <c r="V74" s="30" t="e">
        <f t="shared" si="39"/>
        <v>#DIV/0!</v>
      </c>
      <c r="W74" s="30">
        <f>SUMIF('SPR - QTD'!$A:$A,DADOS_GRAF!O74,'SPR - QTD'!$M:$M)</f>
        <v>0</v>
      </c>
      <c r="X74" s="30">
        <f>SUMIF('SCI - QTD'!$A:$A,DADOS_GRAF!O74,'SCI - QTD'!$L:$L)</f>
        <v>0</v>
      </c>
      <c r="Y74" s="103"/>
      <c r="Z74" s="61"/>
      <c r="AA74" s="61"/>
      <c r="AB74" s="61"/>
      <c r="AC74" s="102"/>
      <c r="AE74" s="71"/>
      <c r="AF74" s="121"/>
    </row>
    <row r="75" spans="2:32" x14ac:dyDescent="0.3">
      <c r="B75" s="64" t="str">
        <f t="shared" si="36"/>
        <v>sáb</v>
      </c>
      <c r="C75" s="59">
        <f t="shared" si="37"/>
        <v>46095</v>
      </c>
      <c r="D75" s="45">
        <f t="shared" si="32"/>
        <v>0</v>
      </c>
      <c r="E75" s="45">
        <f t="shared" si="33"/>
        <v>0</v>
      </c>
      <c r="F75" s="49" t="e">
        <f t="shared" si="26"/>
        <v>#N/A</v>
      </c>
      <c r="G75" s="24">
        <v>3.5000000000000001E-3</v>
      </c>
      <c r="H75" s="58" t="e">
        <f t="shared" si="34"/>
        <v>#N/A</v>
      </c>
      <c r="I75" s="58" t="e">
        <f t="shared" si="35"/>
        <v>#N/A</v>
      </c>
      <c r="J75" s="58" t="e">
        <f t="shared" si="27"/>
        <v>#N/A</v>
      </c>
      <c r="L75" s="26">
        <f t="shared" si="28"/>
        <v>3</v>
      </c>
      <c r="M75" s="26">
        <f t="shared" si="29"/>
        <v>2026</v>
      </c>
      <c r="N75" s="26">
        <f t="shared" si="30"/>
        <v>11</v>
      </c>
      <c r="O75" s="28">
        <v>46095</v>
      </c>
      <c r="P75" s="69" t="str">
        <f t="shared" si="31"/>
        <v>sáb</v>
      </c>
      <c r="Q75" s="30">
        <f>SUMIF('SPR - QTD'!$A:$A,DADOS_GRAF!O75,'SPR - QTD'!$H:$H)</f>
        <v>0</v>
      </c>
      <c r="R75" s="30">
        <f>SUMIF('SCI - QTD'!$A:$A,DADOS_GRAF!O75,'SCI - QTD'!$H:$H)</f>
        <v>0</v>
      </c>
      <c r="S75" s="30">
        <f t="shared" si="38"/>
        <v>0</v>
      </c>
      <c r="T75" s="103"/>
      <c r="U75" s="30">
        <v>4600</v>
      </c>
      <c r="V75" s="30" t="e">
        <f t="shared" si="39"/>
        <v>#DIV/0!</v>
      </c>
      <c r="W75" s="30">
        <f>SUMIF('SPR - QTD'!$A:$A,DADOS_GRAF!O75,'SPR - QTD'!$M:$M)</f>
        <v>0</v>
      </c>
      <c r="X75" s="30">
        <f>SUMIF('SCI - QTD'!$A:$A,DADOS_GRAF!O75,'SCI - QTD'!$L:$L)</f>
        <v>0</v>
      </c>
      <c r="Y75" s="103"/>
      <c r="Z75" s="61"/>
      <c r="AA75" s="61"/>
      <c r="AB75" s="61"/>
      <c r="AC75" s="102"/>
      <c r="AE75" s="71"/>
      <c r="AF75" s="121"/>
    </row>
    <row r="76" spans="2:32" x14ac:dyDescent="0.3">
      <c r="B76" s="64" t="str">
        <f t="shared" si="36"/>
        <v>dom</v>
      </c>
      <c r="C76" s="59">
        <f t="shared" si="37"/>
        <v>46096</v>
      </c>
      <c r="D76" s="45">
        <f t="shared" si="32"/>
        <v>0</v>
      </c>
      <c r="E76" s="45">
        <f t="shared" si="33"/>
        <v>0</v>
      </c>
      <c r="F76" s="49" t="e">
        <f t="shared" si="26"/>
        <v>#N/A</v>
      </c>
      <c r="G76" s="24">
        <v>3.5000000000000001E-3</v>
      </c>
      <c r="H76" s="58" t="e">
        <f t="shared" si="34"/>
        <v>#N/A</v>
      </c>
      <c r="I76" s="58" t="e">
        <f t="shared" si="35"/>
        <v>#N/A</v>
      </c>
      <c r="J76" s="58" t="e">
        <f t="shared" si="27"/>
        <v>#N/A</v>
      </c>
      <c r="L76" s="26">
        <f t="shared" si="28"/>
        <v>3</v>
      </c>
      <c r="M76" s="26">
        <f t="shared" si="29"/>
        <v>2026</v>
      </c>
      <c r="N76" s="26">
        <f t="shared" si="30"/>
        <v>12</v>
      </c>
      <c r="O76" s="28">
        <v>46096</v>
      </c>
      <c r="P76" s="69" t="str">
        <f t="shared" si="31"/>
        <v>dom</v>
      </c>
      <c r="Q76" s="30">
        <f>SUMIF('SPR - QTD'!$A:$A,DADOS_GRAF!O76,'SPR - QTD'!$H:$H)</f>
        <v>0</v>
      </c>
      <c r="R76" s="30">
        <f>SUMIF('SCI - QTD'!$A:$A,DADOS_GRAF!O76,'SCI - QTD'!$H:$H)</f>
        <v>0</v>
      </c>
      <c r="S76" s="30">
        <f t="shared" si="38"/>
        <v>0</v>
      </c>
      <c r="T76" s="103"/>
      <c r="U76" s="30">
        <v>4600</v>
      </c>
      <c r="V76" s="30" t="e">
        <f t="shared" si="39"/>
        <v>#DIV/0!</v>
      </c>
      <c r="W76" s="30">
        <f>SUMIF('SPR - QTD'!$A:$A,DADOS_GRAF!O76,'SPR - QTD'!$M:$M)</f>
        <v>0</v>
      </c>
      <c r="X76" s="30">
        <f>SUMIF('SCI - QTD'!$A:$A,DADOS_GRAF!O76,'SCI - QTD'!$L:$L)</f>
        <v>0</v>
      </c>
      <c r="Y76" s="103"/>
      <c r="Z76" s="61"/>
      <c r="AA76" s="61"/>
      <c r="AB76" s="61"/>
      <c r="AC76" s="102"/>
      <c r="AE76" s="71"/>
      <c r="AF76" s="105"/>
    </row>
    <row r="77" spans="2:32" x14ac:dyDescent="0.3">
      <c r="B77" s="64" t="str">
        <f t="shared" si="36"/>
        <v>seg</v>
      </c>
      <c r="C77" s="59">
        <f t="shared" si="37"/>
        <v>46097</v>
      </c>
      <c r="D77" s="45">
        <f t="shared" si="32"/>
        <v>0</v>
      </c>
      <c r="E77" s="45">
        <f t="shared" si="33"/>
        <v>0</v>
      </c>
      <c r="F77" s="49" t="e">
        <f t="shared" si="26"/>
        <v>#N/A</v>
      </c>
      <c r="G77" s="24">
        <v>3.5000000000000001E-3</v>
      </c>
      <c r="H77" s="58" t="e">
        <f t="shared" si="34"/>
        <v>#N/A</v>
      </c>
      <c r="I77" s="58" t="e">
        <f t="shared" si="35"/>
        <v>#N/A</v>
      </c>
      <c r="J77" s="58" t="e">
        <f t="shared" si="27"/>
        <v>#N/A</v>
      </c>
      <c r="L77" s="26">
        <f t="shared" si="28"/>
        <v>3</v>
      </c>
      <c r="M77" s="26">
        <f t="shared" si="29"/>
        <v>2026</v>
      </c>
      <c r="N77" s="26">
        <f t="shared" si="30"/>
        <v>12</v>
      </c>
      <c r="O77" s="28">
        <v>46097</v>
      </c>
      <c r="P77" s="69" t="str">
        <f t="shared" si="31"/>
        <v>seg</v>
      </c>
      <c r="Q77" s="30">
        <f>SUMIF('SPR - QTD'!$A:$A,DADOS_GRAF!O77,'SPR - QTD'!$H:$H)</f>
        <v>0</v>
      </c>
      <c r="R77" s="30">
        <f>SUMIF('SCI - QTD'!$A:$A,DADOS_GRAF!O77,'SCI - QTD'!$H:$H)</f>
        <v>0</v>
      </c>
      <c r="S77" s="30">
        <f t="shared" si="38"/>
        <v>0</v>
      </c>
      <c r="T77" s="103"/>
      <c r="U77" s="30">
        <v>4600</v>
      </c>
      <c r="V77" s="30" t="e">
        <f t="shared" si="39"/>
        <v>#DIV/0!</v>
      </c>
      <c r="W77" s="30">
        <f>SUMIF('SPR - QTD'!$A:$A,DADOS_GRAF!O77,'SPR - QTD'!$M:$M)</f>
        <v>0</v>
      </c>
      <c r="X77" s="30">
        <f>SUMIF('SCI - QTD'!$A:$A,DADOS_GRAF!O77,'SCI - QTD'!$L:$L)</f>
        <v>0</v>
      </c>
      <c r="Y77" s="103"/>
      <c r="Z77" s="61"/>
      <c r="AA77" s="61"/>
      <c r="AB77" s="61"/>
      <c r="AC77" s="102"/>
      <c r="AE77" s="71"/>
    </row>
    <row r="78" spans="2:32" x14ac:dyDescent="0.3">
      <c r="B78" s="64" t="str">
        <f t="shared" si="36"/>
        <v>ter</v>
      </c>
      <c r="C78" s="59">
        <f t="shared" si="37"/>
        <v>46098</v>
      </c>
      <c r="D78" s="45">
        <f t="shared" si="32"/>
        <v>0</v>
      </c>
      <c r="E78" s="45">
        <f t="shared" si="33"/>
        <v>0</v>
      </c>
      <c r="F78" s="49" t="e">
        <f t="shared" si="26"/>
        <v>#N/A</v>
      </c>
      <c r="G78" s="24">
        <v>3.5000000000000001E-3</v>
      </c>
      <c r="H78" s="58" t="e">
        <f t="shared" si="34"/>
        <v>#N/A</v>
      </c>
      <c r="I78" s="58" t="e">
        <f t="shared" si="35"/>
        <v>#N/A</v>
      </c>
      <c r="J78" s="58" t="e">
        <f t="shared" si="27"/>
        <v>#N/A</v>
      </c>
      <c r="L78" s="26">
        <f t="shared" si="28"/>
        <v>3</v>
      </c>
      <c r="M78" s="26">
        <f t="shared" si="29"/>
        <v>2026</v>
      </c>
      <c r="N78" s="26">
        <f t="shared" si="30"/>
        <v>12</v>
      </c>
      <c r="O78" s="28">
        <v>46098</v>
      </c>
      <c r="P78" s="69" t="str">
        <f t="shared" si="31"/>
        <v>ter</v>
      </c>
      <c r="Q78" s="30">
        <f>SUMIF('SPR - QTD'!$A:$A,DADOS_GRAF!O78,'SPR - QTD'!$H:$H)</f>
        <v>0</v>
      </c>
      <c r="R78" s="30">
        <f>SUMIF('SCI - QTD'!$A:$A,DADOS_GRAF!O78,'SCI - QTD'!$H:$H)</f>
        <v>0</v>
      </c>
      <c r="S78" s="30">
        <f t="shared" si="38"/>
        <v>0</v>
      </c>
      <c r="T78" s="103"/>
      <c r="U78" s="30">
        <v>4600</v>
      </c>
      <c r="V78" s="30" t="e">
        <f t="shared" si="39"/>
        <v>#DIV/0!</v>
      </c>
      <c r="W78" s="30">
        <f>SUMIF('SPR - QTD'!$A:$A,DADOS_GRAF!O78,'SPR - QTD'!$M:$M)</f>
        <v>0</v>
      </c>
      <c r="X78" s="30">
        <f>SUMIF('SCI - QTD'!$A:$A,DADOS_GRAF!O78,'SCI - QTD'!$L:$L)</f>
        <v>0</v>
      </c>
      <c r="Y78" s="103"/>
      <c r="Z78" s="61"/>
      <c r="AA78" s="61"/>
      <c r="AB78" s="61"/>
      <c r="AC78" s="102"/>
      <c r="AE78" s="71"/>
      <c r="AF78" s="121"/>
    </row>
    <row r="79" spans="2:32" x14ac:dyDescent="0.3">
      <c r="B79" s="64" t="str">
        <f t="shared" si="36"/>
        <v>qua</v>
      </c>
      <c r="C79" s="59">
        <f t="shared" si="37"/>
        <v>46099</v>
      </c>
      <c r="D79" s="45">
        <f t="shared" si="32"/>
        <v>0</v>
      </c>
      <c r="E79" s="45">
        <f t="shared" si="33"/>
        <v>0</v>
      </c>
      <c r="F79" s="49" t="e">
        <f t="shared" si="26"/>
        <v>#N/A</v>
      </c>
      <c r="G79" s="24">
        <v>3.5000000000000001E-3</v>
      </c>
      <c r="H79" s="58" t="e">
        <f t="shared" si="34"/>
        <v>#N/A</v>
      </c>
      <c r="I79" s="58" t="e">
        <f t="shared" si="35"/>
        <v>#N/A</v>
      </c>
      <c r="J79" s="58" t="e">
        <f t="shared" si="27"/>
        <v>#N/A</v>
      </c>
      <c r="L79" s="26">
        <f t="shared" si="28"/>
        <v>3</v>
      </c>
      <c r="M79" s="26">
        <f t="shared" si="29"/>
        <v>2026</v>
      </c>
      <c r="N79" s="26">
        <f t="shared" si="30"/>
        <v>12</v>
      </c>
      <c r="O79" s="28">
        <v>46099</v>
      </c>
      <c r="P79" s="69" t="str">
        <f t="shared" si="31"/>
        <v>qua</v>
      </c>
      <c r="Q79" s="30">
        <f>SUMIF('SPR - QTD'!$A:$A,DADOS_GRAF!O79,'SPR - QTD'!$H:$H)</f>
        <v>0</v>
      </c>
      <c r="R79" s="30">
        <f>SUMIF('SCI - QTD'!$A:$A,DADOS_GRAF!O79,'SCI - QTD'!$H:$H)</f>
        <v>0</v>
      </c>
      <c r="S79" s="30">
        <f t="shared" si="38"/>
        <v>0</v>
      </c>
      <c r="T79" s="103"/>
      <c r="U79" s="30">
        <v>4600</v>
      </c>
      <c r="V79" s="30" t="e">
        <f t="shared" si="39"/>
        <v>#DIV/0!</v>
      </c>
      <c r="W79" s="30">
        <f>SUMIF('SPR - QTD'!$A:$A,DADOS_GRAF!O79,'SPR - QTD'!$M:$M)</f>
        <v>0</v>
      </c>
      <c r="X79" s="30">
        <f>SUMIF('SCI - QTD'!$A:$A,DADOS_GRAF!O79,'SCI - QTD'!$L:$L)</f>
        <v>0</v>
      </c>
      <c r="Y79" s="103"/>
      <c r="Z79" s="61"/>
      <c r="AA79" s="61"/>
      <c r="AB79" s="61"/>
      <c r="AC79" s="102"/>
      <c r="AE79" s="71"/>
      <c r="AF79" s="121"/>
    </row>
    <row r="80" spans="2:32" x14ac:dyDescent="0.3">
      <c r="B80" s="64" t="str">
        <f t="shared" si="36"/>
        <v>qui</v>
      </c>
      <c r="C80" s="59">
        <f t="shared" si="37"/>
        <v>46100</v>
      </c>
      <c r="D80" s="45">
        <f t="shared" si="32"/>
        <v>0</v>
      </c>
      <c r="E80" s="45">
        <f t="shared" si="33"/>
        <v>0</v>
      </c>
      <c r="F80" s="49" t="e">
        <f t="shared" si="26"/>
        <v>#N/A</v>
      </c>
      <c r="G80" s="24">
        <v>3.5000000000000001E-3</v>
      </c>
      <c r="H80" s="58" t="e">
        <f t="shared" si="34"/>
        <v>#N/A</v>
      </c>
      <c r="I80" s="58" t="e">
        <f t="shared" si="35"/>
        <v>#N/A</v>
      </c>
      <c r="J80" s="58" t="e">
        <f t="shared" si="27"/>
        <v>#N/A</v>
      </c>
      <c r="L80" s="26">
        <f t="shared" si="28"/>
        <v>3</v>
      </c>
      <c r="M80" s="26">
        <f t="shared" si="29"/>
        <v>2026</v>
      </c>
      <c r="N80" s="26">
        <f t="shared" si="30"/>
        <v>12</v>
      </c>
      <c r="O80" s="28">
        <v>46100</v>
      </c>
      <c r="P80" s="69" t="str">
        <f t="shared" si="31"/>
        <v>qui</v>
      </c>
      <c r="Q80" s="30">
        <f>SUMIF('SPR - QTD'!$A:$A,DADOS_GRAF!O80,'SPR - QTD'!$H:$H)</f>
        <v>0</v>
      </c>
      <c r="R80" s="30">
        <f>SUMIF('SCI - QTD'!$A:$A,DADOS_GRAF!O80,'SCI - QTD'!$H:$H)</f>
        <v>0</v>
      </c>
      <c r="S80" s="30">
        <f t="shared" si="38"/>
        <v>0</v>
      </c>
      <c r="T80" s="103"/>
      <c r="U80" s="30">
        <v>4600</v>
      </c>
      <c r="V80" s="30" t="e">
        <f t="shared" si="39"/>
        <v>#DIV/0!</v>
      </c>
      <c r="W80" s="30">
        <f>SUMIF('SPR - QTD'!$A:$A,DADOS_GRAF!O80,'SPR - QTD'!$M:$M)</f>
        <v>0</v>
      </c>
      <c r="X80" s="30">
        <f>SUMIF('SCI - QTD'!$A:$A,DADOS_GRAF!O80,'SCI - QTD'!$L:$L)</f>
        <v>0</v>
      </c>
      <c r="Y80" s="103"/>
      <c r="Z80" s="61"/>
      <c r="AA80" s="61"/>
      <c r="AB80" s="61"/>
      <c r="AC80" s="102"/>
      <c r="AE80" s="71"/>
      <c r="AF80" s="121"/>
    </row>
    <row r="81" spans="2:34" x14ac:dyDescent="0.3">
      <c r="B81" s="64" t="str">
        <f t="shared" si="36"/>
        <v>sex</v>
      </c>
      <c r="C81" s="59">
        <f t="shared" si="37"/>
        <v>46101</v>
      </c>
      <c r="D81" s="45">
        <f t="shared" si="32"/>
        <v>0</v>
      </c>
      <c r="E81" s="45">
        <f t="shared" si="33"/>
        <v>0</v>
      </c>
      <c r="F81" s="49" t="e">
        <f t="shared" si="26"/>
        <v>#N/A</v>
      </c>
      <c r="G81" s="24">
        <v>3.5000000000000001E-3</v>
      </c>
      <c r="H81" s="58" t="e">
        <f t="shared" si="34"/>
        <v>#N/A</v>
      </c>
      <c r="I81" s="58" t="e">
        <f t="shared" si="35"/>
        <v>#N/A</v>
      </c>
      <c r="J81" s="58" t="e">
        <f t="shared" si="27"/>
        <v>#N/A</v>
      </c>
      <c r="L81" s="26">
        <f t="shared" si="28"/>
        <v>3</v>
      </c>
      <c r="M81" s="26">
        <f t="shared" si="29"/>
        <v>2026</v>
      </c>
      <c r="N81" s="26">
        <f t="shared" si="30"/>
        <v>12</v>
      </c>
      <c r="O81" s="28">
        <v>46101</v>
      </c>
      <c r="P81" s="69" t="str">
        <f t="shared" si="31"/>
        <v>sex</v>
      </c>
      <c r="Q81" s="30">
        <f>SUMIF('SPR - QTD'!$A:$A,DADOS_GRAF!O81,'SPR - QTD'!$H:$H)</f>
        <v>0</v>
      </c>
      <c r="R81" s="30">
        <f>SUMIF('SCI - QTD'!$A:$A,DADOS_GRAF!O81,'SCI - QTD'!$H:$H)</f>
        <v>0</v>
      </c>
      <c r="S81" s="30">
        <f t="shared" si="38"/>
        <v>0</v>
      </c>
      <c r="T81" s="103"/>
      <c r="U81" s="30">
        <v>4600</v>
      </c>
      <c r="V81" s="30" t="e">
        <f t="shared" si="39"/>
        <v>#DIV/0!</v>
      </c>
      <c r="W81" s="30">
        <f>SUMIF('SPR - QTD'!$A:$A,DADOS_GRAF!O81,'SPR - QTD'!$M:$M)</f>
        <v>0</v>
      </c>
      <c r="X81" s="30">
        <f>SUMIF('SCI - QTD'!$A:$A,DADOS_GRAF!O81,'SCI - QTD'!$L:$L)</f>
        <v>0</v>
      </c>
      <c r="Y81" s="103"/>
      <c r="Z81" s="61"/>
      <c r="AA81" s="61"/>
      <c r="AB81" s="61"/>
      <c r="AC81" s="102"/>
      <c r="AE81" s="71"/>
      <c r="AF81" s="121"/>
    </row>
    <row r="82" spans="2:34" x14ac:dyDescent="0.3">
      <c r="B82" s="64" t="str">
        <f t="shared" si="36"/>
        <v>sáb</v>
      </c>
      <c r="C82" s="59">
        <f t="shared" si="37"/>
        <v>46102</v>
      </c>
      <c r="D82" s="45">
        <f t="shared" si="32"/>
        <v>0</v>
      </c>
      <c r="E82" s="45">
        <f t="shared" si="33"/>
        <v>0</v>
      </c>
      <c r="F82" s="49" t="e">
        <f t="shared" si="26"/>
        <v>#N/A</v>
      </c>
      <c r="G82" s="24">
        <v>3.5000000000000001E-3</v>
      </c>
      <c r="H82" s="58" t="e">
        <f t="shared" si="34"/>
        <v>#N/A</v>
      </c>
      <c r="I82" s="58" t="e">
        <f t="shared" si="35"/>
        <v>#N/A</v>
      </c>
      <c r="J82" s="58" t="e">
        <f t="shared" si="27"/>
        <v>#N/A</v>
      </c>
      <c r="L82" s="26">
        <f t="shared" si="28"/>
        <v>3</v>
      </c>
      <c r="M82" s="26">
        <f t="shared" si="29"/>
        <v>2026</v>
      </c>
      <c r="N82" s="26">
        <f t="shared" si="30"/>
        <v>12</v>
      </c>
      <c r="O82" s="28">
        <v>46102</v>
      </c>
      <c r="P82" s="69" t="str">
        <f t="shared" si="31"/>
        <v>sáb</v>
      </c>
      <c r="Q82" s="30">
        <f>SUMIF('SPR - QTD'!$A:$A,DADOS_GRAF!O82,'SPR - QTD'!$H:$H)</f>
        <v>0</v>
      </c>
      <c r="R82" s="30">
        <f>SUMIF('SCI - QTD'!$A:$A,DADOS_GRAF!O82,'SCI - QTD'!$H:$H)</f>
        <v>0</v>
      </c>
      <c r="S82" s="30">
        <f t="shared" si="38"/>
        <v>0</v>
      </c>
      <c r="T82" s="103"/>
      <c r="U82" s="30">
        <v>4600</v>
      </c>
      <c r="V82" s="30" t="e">
        <f t="shared" si="39"/>
        <v>#DIV/0!</v>
      </c>
      <c r="W82" s="30">
        <f>SUMIF('SPR - QTD'!$A:$A,DADOS_GRAF!O82,'SPR - QTD'!$M:$M)</f>
        <v>0</v>
      </c>
      <c r="X82" s="30">
        <f>SUMIF('SCI - QTD'!$A:$A,DADOS_GRAF!O82,'SCI - QTD'!$L:$L)</f>
        <v>0</v>
      </c>
      <c r="Y82" s="103"/>
      <c r="Z82" s="61"/>
      <c r="AA82" s="61"/>
      <c r="AB82" s="61"/>
      <c r="AC82" s="102"/>
      <c r="AE82" s="71"/>
      <c r="AF82" s="121"/>
    </row>
    <row r="83" spans="2:34" x14ac:dyDescent="0.3">
      <c r="B83" s="64" t="str">
        <f t="shared" si="36"/>
        <v>dom</v>
      </c>
      <c r="C83" s="59">
        <f t="shared" si="37"/>
        <v>46103</v>
      </c>
      <c r="D83" s="45">
        <f t="shared" si="32"/>
        <v>0</v>
      </c>
      <c r="E83" s="45">
        <f t="shared" si="33"/>
        <v>0</v>
      </c>
      <c r="F83" s="49" t="e">
        <f t="shared" si="26"/>
        <v>#N/A</v>
      </c>
      <c r="G83" s="24">
        <v>3.5000000000000001E-3</v>
      </c>
      <c r="H83" s="58" t="e">
        <f t="shared" si="34"/>
        <v>#N/A</v>
      </c>
      <c r="I83" s="58" t="e">
        <f t="shared" si="35"/>
        <v>#N/A</v>
      </c>
      <c r="J83" s="58" t="e">
        <f t="shared" si="27"/>
        <v>#N/A</v>
      </c>
      <c r="L83" s="26">
        <f t="shared" si="28"/>
        <v>3</v>
      </c>
      <c r="M83" s="26">
        <f t="shared" si="29"/>
        <v>2026</v>
      </c>
      <c r="N83" s="26">
        <f t="shared" si="30"/>
        <v>13</v>
      </c>
      <c r="O83" s="28">
        <v>46103</v>
      </c>
      <c r="P83" s="69" t="str">
        <f t="shared" si="31"/>
        <v>dom</v>
      </c>
      <c r="Q83" s="30">
        <f>SUMIF('SPR - QTD'!$A:$A,DADOS_GRAF!O83,'SPR - QTD'!$H:$H)</f>
        <v>0</v>
      </c>
      <c r="R83" s="30">
        <f>SUMIF('SCI - QTD'!$A:$A,DADOS_GRAF!O83,'SCI - QTD'!$H:$H)</f>
        <v>0</v>
      </c>
      <c r="S83" s="30">
        <f t="shared" si="38"/>
        <v>0</v>
      </c>
      <c r="T83" s="103"/>
      <c r="U83" s="30">
        <v>4600</v>
      </c>
      <c r="V83" s="30" t="e">
        <f t="shared" si="39"/>
        <v>#DIV/0!</v>
      </c>
      <c r="W83" s="30">
        <f>SUMIF('SPR - QTD'!$A:$A,DADOS_GRAF!O83,'SPR - QTD'!$M:$M)</f>
        <v>0</v>
      </c>
      <c r="X83" s="30">
        <f>SUMIF('SCI - QTD'!$A:$A,DADOS_GRAF!O83,'SCI - QTD'!$L:$L)</f>
        <v>0</v>
      </c>
      <c r="Y83" s="103"/>
      <c r="Z83" s="61"/>
      <c r="AA83" s="61"/>
      <c r="AB83" s="61"/>
      <c r="AC83" s="102"/>
      <c r="AE83" s="71"/>
    </row>
    <row r="84" spans="2:34" x14ac:dyDescent="0.3">
      <c r="B84" s="64" t="str">
        <f t="shared" si="36"/>
        <v>seg</v>
      </c>
      <c r="C84" s="59">
        <f t="shared" si="37"/>
        <v>46104</v>
      </c>
      <c r="D84" s="45">
        <f t="shared" si="32"/>
        <v>0</v>
      </c>
      <c r="E84" s="45">
        <f t="shared" si="33"/>
        <v>0</v>
      </c>
      <c r="F84" s="49" t="e">
        <f t="shared" si="26"/>
        <v>#N/A</v>
      </c>
      <c r="G84" s="24">
        <v>3.5000000000000001E-3</v>
      </c>
      <c r="H84" s="58" t="e">
        <f t="shared" si="34"/>
        <v>#N/A</v>
      </c>
      <c r="I84" s="58" t="e">
        <f t="shared" si="35"/>
        <v>#N/A</v>
      </c>
      <c r="J84" s="58" t="e">
        <f t="shared" si="27"/>
        <v>#N/A</v>
      </c>
      <c r="L84" s="26">
        <f t="shared" si="28"/>
        <v>3</v>
      </c>
      <c r="M84" s="26">
        <f t="shared" si="29"/>
        <v>2026</v>
      </c>
      <c r="N84" s="26">
        <f t="shared" si="30"/>
        <v>13</v>
      </c>
      <c r="O84" s="28">
        <v>46104</v>
      </c>
      <c r="P84" s="69" t="str">
        <f t="shared" si="31"/>
        <v>seg</v>
      </c>
      <c r="Q84" s="30">
        <f>SUMIF('SPR - QTD'!$A:$A,DADOS_GRAF!O84,'SPR - QTD'!$H:$H)</f>
        <v>0</v>
      </c>
      <c r="R84" s="30">
        <f>SUMIF('SCI - QTD'!$A:$A,DADOS_GRAF!O84,'SCI - QTD'!$H:$H)</f>
        <v>0</v>
      </c>
      <c r="S84" s="30">
        <f t="shared" si="38"/>
        <v>0</v>
      </c>
      <c r="T84" s="103"/>
      <c r="U84" s="30">
        <v>4600</v>
      </c>
      <c r="V84" s="30" t="e">
        <f t="shared" si="39"/>
        <v>#DIV/0!</v>
      </c>
      <c r="W84" s="30">
        <f>SUMIF('SPR - QTD'!$A:$A,DADOS_GRAF!O84,'SPR - QTD'!$M:$M)</f>
        <v>0</v>
      </c>
      <c r="X84" s="30">
        <f>SUMIF('SCI - QTD'!$A:$A,DADOS_GRAF!O84,'SCI - QTD'!$L:$L)</f>
        <v>0</v>
      </c>
      <c r="Y84" s="103"/>
      <c r="Z84" s="61"/>
      <c r="AA84" s="61"/>
      <c r="AB84" s="61"/>
      <c r="AC84" s="102"/>
      <c r="AE84" s="71"/>
    </row>
    <row r="85" spans="2:34" x14ac:dyDescent="0.3">
      <c r="B85" s="64" t="str">
        <f t="shared" si="36"/>
        <v>ter</v>
      </c>
      <c r="C85" s="59">
        <f t="shared" si="37"/>
        <v>46105</v>
      </c>
      <c r="D85" s="45">
        <f t="shared" si="32"/>
        <v>0</v>
      </c>
      <c r="E85" s="45">
        <f t="shared" si="33"/>
        <v>0</v>
      </c>
      <c r="F85" s="49" t="e">
        <f t="shared" si="26"/>
        <v>#N/A</v>
      </c>
      <c r="G85" s="24">
        <v>3.5000000000000001E-3</v>
      </c>
      <c r="H85" s="58" t="e">
        <f t="shared" si="34"/>
        <v>#N/A</v>
      </c>
      <c r="I85" s="58" t="e">
        <f t="shared" si="35"/>
        <v>#N/A</v>
      </c>
      <c r="J85" s="58" t="e">
        <f t="shared" si="27"/>
        <v>#N/A</v>
      </c>
      <c r="L85" s="26">
        <f t="shared" si="28"/>
        <v>3</v>
      </c>
      <c r="M85" s="26">
        <f t="shared" si="29"/>
        <v>2026</v>
      </c>
      <c r="N85" s="26">
        <f t="shared" si="30"/>
        <v>13</v>
      </c>
      <c r="O85" s="28">
        <v>46105</v>
      </c>
      <c r="P85" s="69" t="str">
        <f t="shared" si="31"/>
        <v>ter</v>
      </c>
      <c r="Q85" s="30">
        <f>SUMIF('SPR - QTD'!$A:$A,DADOS_GRAF!O85,'SPR - QTD'!$H:$H)</f>
        <v>0</v>
      </c>
      <c r="R85" s="30">
        <f>SUMIF('SCI - QTD'!$A:$A,DADOS_GRAF!O85,'SCI - QTD'!$H:$H)</f>
        <v>0</v>
      </c>
      <c r="S85" s="30">
        <f t="shared" si="38"/>
        <v>0</v>
      </c>
      <c r="T85" s="103"/>
      <c r="U85" s="30">
        <v>4600</v>
      </c>
      <c r="V85" s="30" t="e">
        <f t="shared" si="39"/>
        <v>#DIV/0!</v>
      </c>
      <c r="W85" s="30">
        <f>SUMIF('SPR - QTD'!$A:$A,DADOS_GRAF!O85,'SPR - QTD'!$M:$M)</f>
        <v>0</v>
      </c>
      <c r="X85" s="30">
        <f>SUMIF('SCI - QTD'!$A:$A,DADOS_GRAF!O85,'SCI - QTD'!$L:$L)</f>
        <v>0</v>
      </c>
      <c r="Y85" s="103"/>
      <c r="Z85" s="61"/>
      <c r="AA85" s="61"/>
      <c r="AB85" s="61"/>
      <c r="AC85" s="102"/>
      <c r="AE85" s="71"/>
      <c r="AF85" s="121"/>
    </row>
    <row r="86" spans="2:34" x14ac:dyDescent="0.3">
      <c r="B86" s="64" t="str">
        <f t="shared" si="36"/>
        <v>qua</v>
      </c>
      <c r="C86" s="59">
        <f t="shared" si="37"/>
        <v>46106</v>
      </c>
      <c r="D86" s="45">
        <f t="shared" si="32"/>
        <v>0</v>
      </c>
      <c r="E86" s="45">
        <f t="shared" si="33"/>
        <v>0</v>
      </c>
      <c r="F86" s="49" t="e">
        <f t="shared" si="26"/>
        <v>#N/A</v>
      </c>
      <c r="G86" s="24">
        <v>3.5000000000000001E-3</v>
      </c>
      <c r="H86" s="58" t="e">
        <f t="shared" si="34"/>
        <v>#N/A</v>
      </c>
      <c r="I86" s="58" t="e">
        <f t="shared" si="35"/>
        <v>#N/A</v>
      </c>
      <c r="J86" s="58" t="e">
        <f t="shared" si="27"/>
        <v>#N/A</v>
      </c>
      <c r="L86" s="26">
        <f t="shared" si="28"/>
        <v>3</v>
      </c>
      <c r="M86" s="26">
        <f t="shared" si="29"/>
        <v>2026</v>
      </c>
      <c r="N86" s="26">
        <f t="shared" si="30"/>
        <v>13</v>
      </c>
      <c r="O86" s="28">
        <v>46106</v>
      </c>
      <c r="P86" s="69" t="str">
        <f t="shared" si="31"/>
        <v>qua</v>
      </c>
      <c r="Q86" s="30">
        <f>SUMIF('SPR - QTD'!$A:$A,DADOS_GRAF!O86,'SPR - QTD'!$H:$H)</f>
        <v>0</v>
      </c>
      <c r="R86" s="30">
        <f>SUMIF('SCI - QTD'!$A:$A,DADOS_GRAF!O86,'SCI - QTD'!$H:$H)</f>
        <v>0</v>
      </c>
      <c r="S86" s="30">
        <f t="shared" si="38"/>
        <v>0</v>
      </c>
      <c r="T86" s="103"/>
      <c r="U86" s="30">
        <v>4600</v>
      </c>
      <c r="V86" s="30" t="e">
        <f t="shared" si="39"/>
        <v>#DIV/0!</v>
      </c>
      <c r="W86" s="30">
        <f>SUMIF('SPR - QTD'!$A:$A,DADOS_GRAF!O86,'SPR - QTD'!$M:$M)</f>
        <v>0</v>
      </c>
      <c r="X86" s="30">
        <f>SUMIF('SCI - QTD'!$A:$A,DADOS_GRAF!O86,'SCI - QTD'!$L:$L)</f>
        <v>0</v>
      </c>
      <c r="Y86" s="103"/>
      <c r="Z86" s="61"/>
      <c r="AA86" s="61"/>
      <c r="AB86" s="61"/>
      <c r="AC86" s="102"/>
      <c r="AE86" s="71"/>
      <c r="AF86" s="121"/>
    </row>
    <row r="87" spans="2:34" x14ac:dyDescent="0.3">
      <c r="B87" s="64" t="str">
        <f t="shared" si="36"/>
        <v>qui</v>
      </c>
      <c r="C87" s="59">
        <f t="shared" si="37"/>
        <v>46107</v>
      </c>
      <c r="D87" s="45">
        <f t="shared" si="32"/>
        <v>0</v>
      </c>
      <c r="E87" s="45">
        <f t="shared" si="33"/>
        <v>0</v>
      </c>
      <c r="F87" s="49" t="e">
        <f t="shared" si="26"/>
        <v>#N/A</v>
      </c>
      <c r="G87" s="24">
        <v>3.5000000000000001E-3</v>
      </c>
      <c r="H87" s="58" t="e">
        <f t="shared" si="34"/>
        <v>#N/A</v>
      </c>
      <c r="I87" s="58" t="e">
        <f t="shared" si="35"/>
        <v>#N/A</v>
      </c>
      <c r="J87" s="58" t="e">
        <f t="shared" si="27"/>
        <v>#N/A</v>
      </c>
      <c r="L87" s="26">
        <f t="shared" si="28"/>
        <v>3</v>
      </c>
      <c r="M87" s="26">
        <f t="shared" si="29"/>
        <v>2026</v>
      </c>
      <c r="N87" s="26">
        <f t="shared" si="30"/>
        <v>13</v>
      </c>
      <c r="O87" s="28">
        <v>46107</v>
      </c>
      <c r="P87" s="69" t="str">
        <f t="shared" si="31"/>
        <v>qui</v>
      </c>
      <c r="Q87" s="30">
        <f>SUMIF('SPR - QTD'!$A:$A,DADOS_GRAF!O87,'SPR - QTD'!$H:$H)</f>
        <v>0</v>
      </c>
      <c r="R87" s="30">
        <f>SUMIF('SCI - QTD'!$A:$A,DADOS_GRAF!O87,'SCI - QTD'!$H:$H)</f>
        <v>0</v>
      </c>
      <c r="S87" s="30">
        <f t="shared" si="38"/>
        <v>0</v>
      </c>
      <c r="T87" s="103"/>
      <c r="U87" s="30">
        <v>4600</v>
      </c>
      <c r="V87" s="30" t="e">
        <f t="shared" si="39"/>
        <v>#DIV/0!</v>
      </c>
      <c r="W87" s="30">
        <f>SUMIF('SPR - QTD'!$A:$A,DADOS_GRAF!O87,'SPR - QTD'!$M:$M)</f>
        <v>0</v>
      </c>
      <c r="X87" s="30">
        <f>SUMIF('SCI - QTD'!$A:$A,DADOS_GRAF!O87,'SCI - QTD'!$L:$L)</f>
        <v>0</v>
      </c>
      <c r="Y87" s="103"/>
      <c r="Z87" s="61"/>
      <c r="AA87" s="61"/>
      <c r="AB87" s="61"/>
      <c r="AC87" s="102"/>
      <c r="AE87" s="71"/>
      <c r="AF87" s="121"/>
    </row>
    <row r="88" spans="2:34" x14ac:dyDescent="0.3">
      <c r="B88" s="64" t="str">
        <f t="shared" si="36"/>
        <v>sex</v>
      </c>
      <c r="C88" s="59">
        <f t="shared" si="37"/>
        <v>46108</v>
      </c>
      <c r="D88" s="45">
        <f t="shared" si="32"/>
        <v>0</v>
      </c>
      <c r="E88" s="45">
        <f t="shared" si="33"/>
        <v>0</v>
      </c>
      <c r="F88" s="49" t="e">
        <f t="shared" si="26"/>
        <v>#N/A</v>
      </c>
      <c r="G88" s="24">
        <v>3.5000000000000001E-3</v>
      </c>
      <c r="H88" s="58" t="e">
        <f t="shared" si="34"/>
        <v>#N/A</v>
      </c>
      <c r="I88" s="58" t="e">
        <f t="shared" si="35"/>
        <v>#N/A</v>
      </c>
      <c r="J88" s="58" t="e">
        <f t="shared" si="27"/>
        <v>#N/A</v>
      </c>
      <c r="L88" s="26">
        <f t="shared" si="28"/>
        <v>3</v>
      </c>
      <c r="M88" s="26">
        <f t="shared" si="29"/>
        <v>2026</v>
      </c>
      <c r="N88" s="26">
        <f t="shared" si="30"/>
        <v>13</v>
      </c>
      <c r="O88" s="28">
        <v>46108</v>
      </c>
      <c r="P88" s="69" t="str">
        <f t="shared" si="31"/>
        <v>sex</v>
      </c>
      <c r="Q88" s="30">
        <f>SUMIF('SPR - QTD'!$A:$A,DADOS_GRAF!O88,'SPR - QTD'!$H:$H)</f>
        <v>0</v>
      </c>
      <c r="R88" s="30">
        <f>SUMIF('SCI - QTD'!$A:$A,DADOS_GRAF!O88,'SCI - QTD'!$H:$H)</f>
        <v>0</v>
      </c>
      <c r="S88" s="30">
        <f t="shared" si="38"/>
        <v>0</v>
      </c>
      <c r="T88" s="103"/>
      <c r="U88" s="30">
        <v>4600</v>
      </c>
      <c r="V88" s="30" t="e">
        <f t="shared" si="39"/>
        <v>#DIV/0!</v>
      </c>
      <c r="W88" s="30">
        <f>SUMIF('SPR - QTD'!$A:$A,DADOS_GRAF!O88,'SPR - QTD'!$M:$M)</f>
        <v>0</v>
      </c>
      <c r="X88" s="30">
        <f>SUMIF('SCI - QTD'!$A:$A,DADOS_GRAF!O88,'SCI - QTD'!$L:$L)</f>
        <v>0</v>
      </c>
      <c r="Y88" s="103"/>
      <c r="Z88" s="61"/>
      <c r="AA88" s="61"/>
      <c r="AB88" s="61"/>
      <c r="AC88" s="102"/>
      <c r="AE88" s="71"/>
      <c r="AF88" s="121"/>
    </row>
    <row r="89" spans="2:34" x14ac:dyDescent="0.3">
      <c r="B89" s="64" t="str">
        <f t="shared" si="36"/>
        <v>sáb</v>
      </c>
      <c r="C89" s="59">
        <f t="shared" si="37"/>
        <v>46109</v>
      </c>
      <c r="D89" s="45">
        <f t="shared" si="32"/>
        <v>0</v>
      </c>
      <c r="E89" s="45">
        <f t="shared" si="33"/>
        <v>0</v>
      </c>
      <c r="F89" s="49" t="e">
        <f t="shared" si="26"/>
        <v>#N/A</v>
      </c>
      <c r="G89" s="24">
        <v>3.5000000000000001E-3</v>
      </c>
      <c r="H89" s="58" t="e">
        <f t="shared" si="34"/>
        <v>#N/A</v>
      </c>
      <c r="I89" s="58" t="e">
        <f t="shared" si="35"/>
        <v>#N/A</v>
      </c>
      <c r="J89" s="58" t="e">
        <f t="shared" si="27"/>
        <v>#N/A</v>
      </c>
      <c r="L89" s="26">
        <f t="shared" si="28"/>
        <v>3</v>
      </c>
      <c r="M89" s="26">
        <f t="shared" si="29"/>
        <v>2026</v>
      </c>
      <c r="N89" s="26">
        <f t="shared" si="30"/>
        <v>13</v>
      </c>
      <c r="O89" s="28">
        <v>46109</v>
      </c>
      <c r="P89" s="69" t="str">
        <f t="shared" si="31"/>
        <v>sáb</v>
      </c>
      <c r="Q89" s="30">
        <f>SUMIF('SPR - QTD'!$A:$A,DADOS_GRAF!O89,'SPR - QTD'!$H:$H)</f>
        <v>0</v>
      </c>
      <c r="R89" s="30">
        <f>SUMIF('SCI - QTD'!$A:$A,DADOS_GRAF!O89,'SCI - QTD'!$H:$H)</f>
        <v>0</v>
      </c>
      <c r="S89" s="30">
        <f t="shared" si="38"/>
        <v>0</v>
      </c>
      <c r="T89" s="103"/>
      <c r="U89" s="30">
        <v>4600</v>
      </c>
      <c r="V89" s="30" t="e">
        <f t="shared" si="39"/>
        <v>#DIV/0!</v>
      </c>
      <c r="W89" s="30">
        <f>SUMIF('SPR - QTD'!$A:$A,DADOS_GRAF!O89,'SPR - QTD'!$M:$M)</f>
        <v>0</v>
      </c>
      <c r="X89" s="30">
        <f>SUMIF('SCI - QTD'!$A:$A,DADOS_GRAF!O89,'SCI - QTD'!$L:$L)</f>
        <v>0</v>
      </c>
      <c r="Y89" s="103"/>
      <c r="Z89" s="61"/>
      <c r="AA89" s="61"/>
      <c r="AB89" s="61"/>
      <c r="AC89" s="102"/>
      <c r="AE89" s="71"/>
      <c r="AF89" s="121"/>
    </row>
    <row r="90" spans="2:34" x14ac:dyDescent="0.3">
      <c r="B90" s="64" t="str">
        <f t="shared" si="36"/>
        <v>dom</v>
      </c>
      <c r="C90" s="59">
        <f t="shared" si="37"/>
        <v>46110</v>
      </c>
      <c r="D90" s="45">
        <f t="shared" si="32"/>
        <v>0</v>
      </c>
      <c r="E90" s="45">
        <f t="shared" si="33"/>
        <v>0</v>
      </c>
      <c r="F90" s="49" t="e">
        <f t="shared" si="26"/>
        <v>#N/A</v>
      </c>
      <c r="G90" s="24">
        <v>3.5000000000000001E-3</v>
      </c>
      <c r="H90" s="58" t="e">
        <f t="shared" si="34"/>
        <v>#N/A</v>
      </c>
      <c r="I90" s="58" t="e">
        <f t="shared" si="35"/>
        <v>#N/A</v>
      </c>
      <c r="J90" s="58" t="e">
        <f t="shared" si="27"/>
        <v>#N/A</v>
      </c>
      <c r="L90" s="26">
        <f t="shared" si="28"/>
        <v>3</v>
      </c>
      <c r="M90" s="26">
        <f t="shared" si="29"/>
        <v>2026</v>
      </c>
      <c r="N90" s="26">
        <f t="shared" si="30"/>
        <v>14</v>
      </c>
      <c r="O90" s="28">
        <v>46110</v>
      </c>
      <c r="P90" s="69" t="str">
        <f t="shared" si="31"/>
        <v>dom</v>
      </c>
      <c r="Q90" s="30">
        <f>SUMIF('SPR - QTD'!$A:$A,DADOS_GRAF!O90,'SPR - QTD'!$H:$H)</f>
        <v>0</v>
      </c>
      <c r="R90" s="30">
        <f>SUMIF('SCI - QTD'!$A:$A,DADOS_GRAF!O90,'SCI - QTD'!$H:$H)</f>
        <v>0</v>
      </c>
      <c r="S90" s="30">
        <f t="shared" si="38"/>
        <v>0</v>
      </c>
      <c r="T90" s="103"/>
      <c r="U90" s="30">
        <v>4600</v>
      </c>
      <c r="V90" s="30" t="e">
        <f t="shared" si="39"/>
        <v>#DIV/0!</v>
      </c>
      <c r="W90" s="30">
        <f>SUMIF('SPR - QTD'!$A:$A,DADOS_GRAF!O90,'SPR - QTD'!$M:$M)</f>
        <v>0</v>
      </c>
      <c r="X90" s="30">
        <f>SUMIF('SCI - QTD'!$A:$A,DADOS_GRAF!O90,'SCI - QTD'!$L:$L)</f>
        <v>0</v>
      </c>
      <c r="Y90" s="103"/>
      <c r="Z90" s="61"/>
      <c r="AA90" s="61"/>
      <c r="AB90" s="61"/>
      <c r="AC90" s="102"/>
      <c r="AE90" s="71"/>
    </row>
    <row r="91" spans="2:34" x14ac:dyDescent="0.3">
      <c r="B91" s="64" t="str">
        <f t="shared" si="36"/>
        <v>seg</v>
      </c>
      <c r="C91" s="59">
        <f t="shared" si="37"/>
        <v>46111</v>
      </c>
      <c r="D91" s="45">
        <f t="shared" si="32"/>
        <v>0</v>
      </c>
      <c r="E91" s="45">
        <f t="shared" si="33"/>
        <v>0</v>
      </c>
      <c r="F91" s="49" t="e">
        <f t="shared" si="26"/>
        <v>#N/A</v>
      </c>
      <c r="G91" s="24">
        <v>3.5000000000000001E-3</v>
      </c>
      <c r="H91" s="58" t="e">
        <f t="shared" si="34"/>
        <v>#N/A</v>
      </c>
      <c r="I91" s="58" t="e">
        <f t="shared" si="35"/>
        <v>#N/A</v>
      </c>
      <c r="J91" s="58" t="e">
        <f t="shared" si="27"/>
        <v>#N/A</v>
      </c>
      <c r="L91" s="26">
        <f t="shared" si="28"/>
        <v>3</v>
      </c>
      <c r="M91" s="26">
        <f t="shared" si="29"/>
        <v>2026</v>
      </c>
      <c r="N91" s="26">
        <f t="shared" si="30"/>
        <v>14</v>
      </c>
      <c r="O91" s="28">
        <v>46111</v>
      </c>
      <c r="P91" s="69" t="str">
        <f t="shared" si="31"/>
        <v>seg</v>
      </c>
      <c r="Q91" s="30">
        <f>SUMIF('SPR - QTD'!$A:$A,DADOS_GRAF!O91,'SPR - QTD'!$H:$H)</f>
        <v>0</v>
      </c>
      <c r="R91" s="30">
        <f>SUMIF('SCI - QTD'!$A:$A,DADOS_GRAF!O91,'SCI - QTD'!$H:$H)</f>
        <v>0</v>
      </c>
      <c r="S91" s="30">
        <f t="shared" si="38"/>
        <v>0</v>
      </c>
      <c r="T91" s="103"/>
      <c r="U91" s="30">
        <v>4600</v>
      </c>
      <c r="V91" s="30" t="e">
        <f t="shared" si="39"/>
        <v>#DIV/0!</v>
      </c>
      <c r="W91" s="30">
        <f>SUMIF('SPR - QTD'!$A:$A,DADOS_GRAF!O91,'SPR - QTD'!$M:$M)</f>
        <v>0</v>
      </c>
      <c r="X91" s="30">
        <f>SUMIF('SCI - QTD'!$A:$A,DADOS_GRAF!O91,'SCI - QTD'!$L:$L)</f>
        <v>0</v>
      </c>
      <c r="Y91" s="103"/>
      <c r="Z91" s="61"/>
      <c r="AA91" s="61"/>
      <c r="AB91" s="61"/>
      <c r="AC91" s="102"/>
      <c r="AE91" s="71"/>
    </row>
    <row r="92" spans="2:34" x14ac:dyDescent="0.3">
      <c r="B92" s="64" t="str">
        <f t="shared" si="36"/>
        <v>ter</v>
      </c>
      <c r="C92" s="59">
        <f t="shared" si="37"/>
        <v>46112</v>
      </c>
      <c r="D92" s="45">
        <f t="shared" si="32"/>
        <v>0</v>
      </c>
      <c r="E92" s="45">
        <f t="shared" si="33"/>
        <v>0</v>
      </c>
      <c r="F92" s="49" t="e">
        <f t="shared" si="26"/>
        <v>#N/A</v>
      </c>
      <c r="G92" s="24">
        <v>3.5000000000000001E-3</v>
      </c>
      <c r="H92" s="58" t="e">
        <f t="shared" si="34"/>
        <v>#N/A</v>
      </c>
      <c r="I92" s="58" t="e">
        <f t="shared" si="35"/>
        <v>#N/A</v>
      </c>
      <c r="J92" s="58" t="e">
        <f t="shared" si="27"/>
        <v>#N/A</v>
      </c>
      <c r="L92" s="26">
        <f t="shared" si="28"/>
        <v>3</v>
      </c>
      <c r="M92" s="26">
        <f t="shared" si="29"/>
        <v>2026</v>
      </c>
      <c r="N92" s="26">
        <f t="shared" si="30"/>
        <v>14</v>
      </c>
      <c r="O92" s="28">
        <v>46112</v>
      </c>
      <c r="P92" s="69" t="str">
        <f t="shared" si="31"/>
        <v>ter</v>
      </c>
      <c r="Q92" s="30">
        <f>SUMIF('SPR - QTD'!$A:$A,DADOS_GRAF!O92,'SPR - QTD'!$H:$H)</f>
        <v>0</v>
      </c>
      <c r="R92" s="30">
        <f>SUMIF('SCI - QTD'!$A:$A,DADOS_GRAF!O92,'SCI - QTD'!$H:$H)</f>
        <v>0</v>
      </c>
      <c r="S92" s="30">
        <f t="shared" si="38"/>
        <v>0</v>
      </c>
      <c r="T92" s="103"/>
      <c r="U92" s="30">
        <v>4600</v>
      </c>
      <c r="V92" s="30" t="e">
        <f t="shared" si="39"/>
        <v>#DIV/0!</v>
      </c>
      <c r="W92" s="30">
        <f>SUMIF('SPR - QTD'!$A:$A,DADOS_GRAF!O92,'SPR - QTD'!$M:$M)</f>
        <v>0</v>
      </c>
      <c r="X92" s="30">
        <f>SUMIF('SCI - QTD'!$A:$A,DADOS_GRAF!O92,'SCI - QTD'!$L:$L)</f>
        <v>0</v>
      </c>
      <c r="Y92" s="103"/>
      <c r="Z92" s="61"/>
      <c r="AA92" s="61"/>
      <c r="AB92" s="61"/>
      <c r="AC92" s="102"/>
      <c r="AE92" s="71"/>
      <c r="AF92" s="121"/>
    </row>
    <row r="93" spans="2:34" x14ac:dyDescent="0.3">
      <c r="B93" s="64" t="str">
        <f t="shared" si="36"/>
        <v>qua</v>
      </c>
      <c r="C93" s="59">
        <f t="shared" si="37"/>
        <v>46113</v>
      </c>
      <c r="D93" s="45">
        <f t="shared" si="32"/>
        <v>0</v>
      </c>
      <c r="E93" s="45">
        <f t="shared" si="33"/>
        <v>0</v>
      </c>
      <c r="F93" s="49" t="e">
        <f t="shared" si="26"/>
        <v>#N/A</v>
      </c>
      <c r="G93" s="24">
        <v>3.2000000000000002E-3</v>
      </c>
      <c r="H93" s="58" t="e">
        <f t="shared" si="34"/>
        <v>#N/A</v>
      </c>
      <c r="I93" s="58" t="e">
        <f t="shared" si="35"/>
        <v>#N/A</v>
      </c>
      <c r="J93" s="58" t="e">
        <f t="shared" si="27"/>
        <v>#N/A</v>
      </c>
      <c r="L93" s="26">
        <f t="shared" si="28"/>
        <v>4</v>
      </c>
      <c r="M93" s="26">
        <f t="shared" si="29"/>
        <v>2026</v>
      </c>
      <c r="N93" s="26">
        <f t="shared" si="30"/>
        <v>14</v>
      </c>
      <c r="O93" s="28">
        <v>46113</v>
      </c>
      <c r="P93" s="69" t="str">
        <f t="shared" si="31"/>
        <v>qua</v>
      </c>
      <c r="Q93" s="30">
        <f>SUMIF('SPR - QTD'!$A:$A,DADOS_GRAF!O93,'SPR - QTD'!$H:$H)</f>
        <v>0</v>
      </c>
      <c r="R93" s="30">
        <f>SUMIF('SCI - QTD'!$A:$A,DADOS_GRAF!O93,'SCI - QTD'!$H:$H)</f>
        <v>0</v>
      </c>
      <c r="S93" s="30">
        <f t="shared" si="38"/>
        <v>0</v>
      </c>
      <c r="T93" s="103"/>
      <c r="U93" s="30">
        <v>4600</v>
      </c>
      <c r="V93" s="30" t="e">
        <f t="shared" si="39"/>
        <v>#DIV/0!</v>
      </c>
      <c r="W93" s="30">
        <f>SUMIF('SPR - QTD'!$A:$A,DADOS_GRAF!O93,'SPR - QTD'!$M:$M)</f>
        <v>0</v>
      </c>
      <c r="X93" s="30">
        <f>SUMIF('SCI - QTD'!$A:$A,DADOS_GRAF!O93,'SCI - QTD'!$L:$L)</f>
        <v>0</v>
      </c>
      <c r="Y93" s="103"/>
      <c r="Z93" s="61"/>
      <c r="AA93" s="61"/>
      <c r="AB93" s="61"/>
      <c r="AC93" s="102"/>
      <c r="AE93" s="71"/>
      <c r="AF93" s="121"/>
      <c r="AH93" s="87"/>
    </row>
    <row r="94" spans="2:34" x14ac:dyDescent="0.3">
      <c r="B94" s="64" t="str">
        <f t="shared" si="36"/>
        <v>qui</v>
      </c>
      <c r="C94" s="59">
        <f t="shared" si="37"/>
        <v>46114</v>
      </c>
      <c r="D94" s="45">
        <f t="shared" si="32"/>
        <v>0</v>
      </c>
      <c r="E94" s="45">
        <f t="shared" si="33"/>
        <v>0</v>
      </c>
      <c r="F94" s="49" t="e">
        <f t="shared" si="26"/>
        <v>#N/A</v>
      </c>
      <c r="G94" s="24">
        <v>3.2000000000000002E-3</v>
      </c>
      <c r="H94" s="58" t="e">
        <f t="shared" si="34"/>
        <v>#N/A</v>
      </c>
      <c r="I94" s="58" t="e">
        <f t="shared" si="35"/>
        <v>#N/A</v>
      </c>
      <c r="J94" s="58" t="e">
        <f t="shared" si="27"/>
        <v>#N/A</v>
      </c>
      <c r="L94" s="26">
        <f t="shared" si="28"/>
        <v>4</v>
      </c>
      <c r="M94" s="26">
        <f t="shared" si="29"/>
        <v>2026</v>
      </c>
      <c r="N94" s="26">
        <f t="shared" si="30"/>
        <v>14</v>
      </c>
      <c r="O94" s="28">
        <v>46114</v>
      </c>
      <c r="P94" s="69" t="str">
        <f t="shared" si="31"/>
        <v>qui</v>
      </c>
      <c r="Q94" s="30">
        <f>SUMIF('SPR - QTD'!$A:$A,DADOS_GRAF!O94,'SPR - QTD'!$H:$H)</f>
        <v>0</v>
      </c>
      <c r="R94" s="30">
        <f>SUMIF('SCI - QTD'!$A:$A,DADOS_GRAF!O94,'SCI - QTD'!$H:$H)</f>
        <v>0</v>
      </c>
      <c r="S94" s="30">
        <f t="shared" si="38"/>
        <v>0</v>
      </c>
      <c r="T94" s="103"/>
      <c r="U94" s="30">
        <v>4600</v>
      </c>
      <c r="V94" s="30" t="e">
        <f t="shared" si="39"/>
        <v>#DIV/0!</v>
      </c>
      <c r="W94" s="30">
        <f>SUMIF('SPR - QTD'!$A:$A,DADOS_GRAF!O94,'SPR - QTD'!$M:$M)</f>
        <v>0</v>
      </c>
      <c r="X94" s="30">
        <f>SUMIF('SCI - QTD'!$A:$A,DADOS_GRAF!O94,'SCI - QTD'!$L:$L)</f>
        <v>0</v>
      </c>
      <c r="Y94" s="103"/>
      <c r="Z94" s="61"/>
      <c r="AA94" s="61"/>
      <c r="AB94" s="61"/>
      <c r="AC94" s="102"/>
      <c r="AE94" s="71"/>
      <c r="AF94" s="121"/>
      <c r="AH94" s="105"/>
    </row>
    <row r="95" spans="2:34" x14ac:dyDescent="0.3">
      <c r="B95" s="64" t="str">
        <f t="shared" si="36"/>
        <v>sex</v>
      </c>
      <c r="C95" s="59">
        <f t="shared" si="37"/>
        <v>46115</v>
      </c>
      <c r="D95" s="45">
        <f t="shared" si="32"/>
        <v>0</v>
      </c>
      <c r="E95" s="45">
        <f t="shared" si="33"/>
        <v>0</v>
      </c>
      <c r="F95" s="49" t="e">
        <f t="shared" si="26"/>
        <v>#N/A</v>
      </c>
      <c r="G95" s="24">
        <v>3.2000000000000002E-3</v>
      </c>
      <c r="H95" s="58" t="e">
        <f t="shared" si="34"/>
        <v>#N/A</v>
      </c>
      <c r="I95" s="58" t="e">
        <f t="shared" si="35"/>
        <v>#N/A</v>
      </c>
      <c r="J95" s="58" t="e">
        <f t="shared" si="27"/>
        <v>#N/A</v>
      </c>
      <c r="L95" s="26">
        <f t="shared" si="28"/>
        <v>4</v>
      </c>
      <c r="M95" s="26">
        <f t="shared" si="29"/>
        <v>2026</v>
      </c>
      <c r="N95" s="26">
        <f t="shared" si="30"/>
        <v>14</v>
      </c>
      <c r="O95" s="28">
        <v>46115</v>
      </c>
      <c r="P95" s="69" t="str">
        <f t="shared" si="31"/>
        <v>sex</v>
      </c>
      <c r="Q95" s="30">
        <f>SUMIF('SPR - QTD'!$A:$A,DADOS_GRAF!O95,'SPR - QTD'!$H:$H)</f>
        <v>0</v>
      </c>
      <c r="R95" s="30">
        <f>SUMIF('SCI - QTD'!$A:$A,DADOS_GRAF!O95,'SCI - QTD'!$H:$H)</f>
        <v>0</v>
      </c>
      <c r="S95" s="30">
        <f t="shared" si="38"/>
        <v>0</v>
      </c>
      <c r="T95" s="103"/>
      <c r="U95" s="30">
        <v>4600</v>
      </c>
      <c r="V95" s="30" t="e">
        <f t="shared" si="39"/>
        <v>#DIV/0!</v>
      </c>
      <c r="W95" s="30">
        <f>SUMIF('SPR - QTD'!$A:$A,DADOS_GRAF!O95,'SPR - QTD'!$M:$M)</f>
        <v>0</v>
      </c>
      <c r="X95" s="30">
        <f>SUMIF('SCI - QTD'!$A:$A,DADOS_GRAF!O95,'SCI - QTD'!$L:$L)</f>
        <v>0</v>
      </c>
      <c r="Y95" s="103"/>
      <c r="Z95" s="61"/>
      <c r="AA95" s="61"/>
      <c r="AB95" s="61"/>
      <c r="AC95" s="102"/>
      <c r="AE95" s="71"/>
      <c r="AF95" s="121"/>
    </row>
    <row r="96" spans="2:34" x14ac:dyDescent="0.3">
      <c r="B96" s="64" t="str">
        <f t="shared" si="36"/>
        <v>sáb</v>
      </c>
      <c r="C96" s="59">
        <f t="shared" si="37"/>
        <v>46116</v>
      </c>
      <c r="D96" s="45">
        <f t="shared" si="32"/>
        <v>0</v>
      </c>
      <c r="E96" s="45">
        <f t="shared" si="33"/>
        <v>0</v>
      </c>
      <c r="F96" s="49" t="e">
        <f t="shared" si="26"/>
        <v>#N/A</v>
      </c>
      <c r="G96" s="24">
        <v>3.2000000000000002E-3</v>
      </c>
      <c r="H96" s="58" t="e">
        <f t="shared" si="34"/>
        <v>#N/A</v>
      </c>
      <c r="I96" s="58" t="e">
        <f t="shared" si="35"/>
        <v>#N/A</v>
      </c>
      <c r="J96" s="58" t="e">
        <f t="shared" si="27"/>
        <v>#N/A</v>
      </c>
      <c r="L96" s="26">
        <f t="shared" si="28"/>
        <v>4</v>
      </c>
      <c r="M96" s="26">
        <f t="shared" si="29"/>
        <v>2026</v>
      </c>
      <c r="N96" s="26">
        <f t="shared" si="30"/>
        <v>14</v>
      </c>
      <c r="O96" s="28">
        <v>46116</v>
      </c>
      <c r="P96" s="69" t="str">
        <f t="shared" si="31"/>
        <v>sáb</v>
      </c>
      <c r="Q96" s="30">
        <f>SUMIF('SPR - QTD'!$A:$A,DADOS_GRAF!O96,'SPR - QTD'!$H:$H)</f>
        <v>0</v>
      </c>
      <c r="R96" s="30">
        <f>SUMIF('SCI - QTD'!$A:$A,DADOS_GRAF!O96,'SCI - QTD'!$H:$H)</f>
        <v>0</v>
      </c>
      <c r="S96" s="30">
        <f t="shared" si="38"/>
        <v>0</v>
      </c>
      <c r="T96" s="103"/>
      <c r="U96" s="30">
        <v>4600</v>
      </c>
      <c r="V96" s="30" t="e">
        <f t="shared" si="39"/>
        <v>#DIV/0!</v>
      </c>
      <c r="W96" s="30">
        <f>SUMIF('SPR - QTD'!$A:$A,DADOS_GRAF!O96,'SPR - QTD'!$M:$M)</f>
        <v>0</v>
      </c>
      <c r="X96" s="30">
        <f>SUMIF('SCI - QTD'!$A:$A,DADOS_GRAF!O96,'SCI - QTD'!$L:$L)</f>
        <v>0</v>
      </c>
      <c r="Y96" s="103"/>
      <c r="Z96" s="61"/>
      <c r="AA96" s="61"/>
      <c r="AB96" s="61"/>
      <c r="AC96" s="102"/>
      <c r="AE96" s="71"/>
      <c r="AF96" s="121"/>
    </row>
    <row r="97" spans="2:32" x14ac:dyDescent="0.3">
      <c r="B97" s="64" t="str">
        <f t="shared" si="36"/>
        <v>dom</v>
      </c>
      <c r="C97" s="59">
        <f t="shared" si="37"/>
        <v>46117</v>
      </c>
      <c r="D97" s="45">
        <f t="shared" si="32"/>
        <v>0</v>
      </c>
      <c r="E97" s="45">
        <f t="shared" si="33"/>
        <v>0</v>
      </c>
      <c r="F97" s="49" t="e">
        <f t="shared" si="26"/>
        <v>#N/A</v>
      </c>
      <c r="G97" s="24">
        <v>3.2000000000000002E-3</v>
      </c>
      <c r="H97" s="58" t="e">
        <f t="shared" si="34"/>
        <v>#N/A</v>
      </c>
      <c r="I97" s="58" t="e">
        <f t="shared" si="35"/>
        <v>#N/A</v>
      </c>
      <c r="J97" s="58" t="e">
        <f t="shared" si="27"/>
        <v>#N/A</v>
      </c>
      <c r="L97" s="26">
        <f t="shared" si="28"/>
        <v>4</v>
      </c>
      <c r="M97" s="26">
        <f t="shared" si="29"/>
        <v>2026</v>
      </c>
      <c r="N97" s="26">
        <f t="shared" si="30"/>
        <v>15</v>
      </c>
      <c r="O97" s="28">
        <v>46117</v>
      </c>
      <c r="P97" s="69" t="str">
        <f t="shared" si="31"/>
        <v>dom</v>
      </c>
      <c r="Q97" s="30">
        <f>SUMIF('SPR - QTD'!$A:$A,DADOS_GRAF!O97,'SPR - QTD'!$H:$H)</f>
        <v>0</v>
      </c>
      <c r="R97" s="30">
        <f>SUMIF('SCI - QTD'!$A:$A,DADOS_GRAF!O97,'SCI - QTD'!$H:$H)</f>
        <v>0</v>
      </c>
      <c r="S97" s="30">
        <f t="shared" si="38"/>
        <v>0</v>
      </c>
      <c r="T97" s="103"/>
      <c r="U97" s="30">
        <v>4600</v>
      </c>
      <c r="V97" s="30" t="e">
        <f t="shared" si="39"/>
        <v>#DIV/0!</v>
      </c>
      <c r="W97" s="30">
        <f>SUMIF('SPR - QTD'!$A:$A,DADOS_GRAF!O97,'SPR - QTD'!$M:$M)</f>
        <v>0</v>
      </c>
      <c r="X97" s="30">
        <f>SUMIF('SCI - QTD'!$A:$A,DADOS_GRAF!O97,'SCI - QTD'!$L:$L)</f>
        <v>0</v>
      </c>
      <c r="Y97" s="103"/>
      <c r="Z97" s="61"/>
      <c r="AA97" s="61"/>
      <c r="AB97" s="61"/>
      <c r="AC97" s="102"/>
      <c r="AE97" s="71"/>
      <c r="AF97" s="74"/>
    </row>
    <row r="98" spans="2:32" x14ac:dyDescent="0.3">
      <c r="B98" s="64" t="str">
        <f t="shared" si="36"/>
        <v>seg</v>
      </c>
      <c r="C98" s="59">
        <f t="shared" si="37"/>
        <v>46118</v>
      </c>
      <c r="D98" s="45">
        <f t="shared" si="32"/>
        <v>0</v>
      </c>
      <c r="E98" s="45">
        <f t="shared" si="33"/>
        <v>0</v>
      </c>
      <c r="F98" s="49" t="e">
        <f t="shared" si="26"/>
        <v>#N/A</v>
      </c>
      <c r="G98" s="24">
        <v>3.2000000000000002E-3</v>
      </c>
      <c r="H98" s="58" t="e">
        <f t="shared" si="34"/>
        <v>#N/A</v>
      </c>
      <c r="I98" s="58" t="e">
        <f t="shared" si="35"/>
        <v>#N/A</v>
      </c>
      <c r="J98" s="58" t="e">
        <f t="shared" si="27"/>
        <v>#N/A</v>
      </c>
      <c r="L98" s="26">
        <f t="shared" si="28"/>
        <v>4</v>
      </c>
      <c r="M98" s="26">
        <f t="shared" si="29"/>
        <v>2026</v>
      </c>
      <c r="N98" s="26">
        <f t="shared" si="30"/>
        <v>15</v>
      </c>
      <c r="O98" s="28">
        <v>46118</v>
      </c>
      <c r="P98" s="69" t="str">
        <f t="shared" si="31"/>
        <v>seg</v>
      </c>
      <c r="Q98" s="30">
        <f>SUMIF('SPR - QTD'!$A:$A,DADOS_GRAF!O98,'SPR - QTD'!$H:$H)</f>
        <v>0</v>
      </c>
      <c r="R98" s="30">
        <f>SUMIF('SCI - QTD'!$A:$A,DADOS_GRAF!O98,'SCI - QTD'!$H:$H)</f>
        <v>0</v>
      </c>
      <c r="S98" s="30">
        <f t="shared" si="38"/>
        <v>0</v>
      </c>
      <c r="T98" s="103"/>
      <c r="U98" s="30">
        <v>4600</v>
      </c>
      <c r="V98" s="30" t="e">
        <f t="shared" si="39"/>
        <v>#DIV/0!</v>
      </c>
      <c r="W98" s="30">
        <f>SUMIF('SPR - QTD'!$A:$A,DADOS_GRAF!O98,'SPR - QTD'!$M:$M)</f>
        <v>0</v>
      </c>
      <c r="X98" s="30">
        <f>SUMIF('SCI - QTD'!$A:$A,DADOS_GRAF!O98,'SCI - QTD'!$L:$L)</f>
        <v>0</v>
      </c>
      <c r="Y98" s="103"/>
      <c r="Z98" s="61"/>
      <c r="AA98" s="61"/>
      <c r="AB98" s="61"/>
      <c r="AC98" s="102"/>
      <c r="AE98" s="71"/>
      <c r="AF98" s="74"/>
    </row>
    <row r="99" spans="2:32" x14ac:dyDescent="0.3">
      <c r="B99" s="64" t="str">
        <f t="shared" si="36"/>
        <v>ter</v>
      </c>
      <c r="C99" s="59">
        <f t="shared" si="37"/>
        <v>46119</v>
      </c>
      <c r="D99" s="45">
        <f t="shared" si="32"/>
        <v>0</v>
      </c>
      <c r="E99" s="45">
        <f t="shared" si="33"/>
        <v>0</v>
      </c>
      <c r="F99" s="49" t="e">
        <f t="shared" ref="F99:F155" si="40">IFERROR(D99/E99,#N/A)</f>
        <v>#N/A</v>
      </c>
      <c r="G99" s="24">
        <v>3.2000000000000002E-3</v>
      </c>
      <c r="H99" s="58" t="e">
        <f t="shared" si="34"/>
        <v>#N/A</v>
      </c>
      <c r="I99" s="58" t="e">
        <f t="shared" si="35"/>
        <v>#N/A</v>
      </c>
      <c r="J99" s="58" t="e">
        <f t="shared" ref="J99:J155" si="41">SUM(H99:I99)</f>
        <v>#N/A</v>
      </c>
      <c r="L99" s="26">
        <f t="shared" ref="L99:L155" si="42">MONTH(O99)</f>
        <v>4</v>
      </c>
      <c r="M99" s="26">
        <f t="shared" ref="M99:M155" si="43">YEAR(O99)</f>
        <v>2026</v>
      </c>
      <c r="N99" s="26">
        <f t="shared" ref="N99:N155" si="44">WEEKNUM(O99)</f>
        <v>15</v>
      </c>
      <c r="O99" s="28">
        <v>46119</v>
      </c>
      <c r="P99" s="69" t="str">
        <f t="shared" ref="P99:P155" si="45">TEXT(WEEKDAY(O99),"ddd")</f>
        <v>ter</v>
      </c>
      <c r="Q99" s="30">
        <f>SUMIF('SPR - QTD'!$A:$A,DADOS_GRAF!O99,'SPR - QTD'!$H:$H)</f>
        <v>0</v>
      </c>
      <c r="R99" s="30">
        <f>SUMIF('SCI - QTD'!$A:$A,DADOS_GRAF!O99,'SCI - QTD'!$H:$H)</f>
        <v>0</v>
      </c>
      <c r="S99" s="30">
        <f t="shared" si="38"/>
        <v>0</v>
      </c>
      <c r="T99" s="103"/>
      <c r="U99" s="30">
        <v>4600</v>
      </c>
      <c r="V99" s="30" t="e">
        <f t="shared" si="39"/>
        <v>#DIV/0!</v>
      </c>
      <c r="W99" s="30">
        <f>SUMIF('SPR - QTD'!$A:$A,DADOS_GRAF!O99,'SPR - QTD'!$M:$M)</f>
        <v>0</v>
      </c>
      <c r="X99" s="30">
        <f>SUMIF('SCI - QTD'!$A:$A,DADOS_GRAF!O99,'SCI - QTD'!$L:$L)</f>
        <v>0</v>
      </c>
      <c r="Y99" s="103"/>
      <c r="Z99" s="61"/>
      <c r="AA99" s="61"/>
      <c r="AB99" s="61"/>
      <c r="AC99" s="102"/>
      <c r="AE99" s="71"/>
      <c r="AF99" s="121"/>
    </row>
    <row r="100" spans="2:32" x14ac:dyDescent="0.3">
      <c r="B100" s="64" t="str">
        <f t="shared" si="36"/>
        <v>qua</v>
      </c>
      <c r="C100" s="59">
        <f t="shared" si="37"/>
        <v>46120</v>
      </c>
      <c r="D100" s="45">
        <f t="shared" si="32"/>
        <v>0</v>
      </c>
      <c r="E100" s="45">
        <f t="shared" si="33"/>
        <v>0</v>
      </c>
      <c r="F100" s="49" t="e">
        <f t="shared" si="40"/>
        <v>#N/A</v>
      </c>
      <c r="G100" s="24">
        <v>3.2000000000000002E-3</v>
      </c>
      <c r="H100" s="58" t="e">
        <f t="shared" si="34"/>
        <v>#N/A</v>
      </c>
      <c r="I100" s="58" t="e">
        <f t="shared" si="35"/>
        <v>#N/A</v>
      </c>
      <c r="J100" s="58" t="e">
        <f t="shared" si="41"/>
        <v>#N/A</v>
      </c>
      <c r="L100" s="26">
        <f t="shared" si="42"/>
        <v>4</v>
      </c>
      <c r="M100" s="26">
        <f t="shared" si="43"/>
        <v>2026</v>
      </c>
      <c r="N100" s="26">
        <f t="shared" si="44"/>
        <v>15</v>
      </c>
      <c r="O100" s="28">
        <v>46120</v>
      </c>
      <c r="P100" s="69" t="str">
        <f t="shared" si="45"/>
        <v>qua</v>
      </c>
      <c r="Q100" s="30">
        <f>SUMIF('SPR - QTD'!$A:$A,DADOS_GRAF!O100,'SPR - QTD'!$H:$H)</f>
        <v>0</v>
      </c>
      <c r="R100" s="30">
        <f>SUMIF('SCI - QTD'!$A:$A,DADOS_GRAF!O100,'SCI - QTD'!$H:$H)</f>
        <v>0</v>
      </c>
      <c r="S100" s="30">
        <f t="shared" si="38"/>
        <v>0</v>
      </c>
      <c r="T100" s="103"/>
      <c r="U100" s="30">
        <v>4600</v>
      </c>
      <c r="V100" s="30" t="e">
        <f t="shared" si="39"/>
        <v>#DIV/0!</v>
      </c>
      <c r="W100" s="30">
        <f>SUMIF('SPR - QTD'!$A:$A,DADOS_GRAF!O100,'SPR - QTD'!$M:$M)</f>
        <v>0</v>
      </c>
      <c r="X100" s="30">
        <f>SUMIF('SCI - QTD'!$A:$A,DADOS_GRAF!O100,'SCI - QTD'!$L:$L)</f>
        <v>0</v>
      </c>
      <c r="Y100" s="103"/>
      <c r="Z100" s="61"/>
      <c r="AA100" s="61"/>
      <c r="AB100" s="61"/>
      <c r="AC100" s="102"/>
      <c r="AE100" s="71"/>
      <c r="AF100" s="121"/>
    </row>
    <row r="101" spans="2:32" x14ac:dyDescent="0.3">
      <c r="B101" s="64" t="str">
        <f t="shared" si="36"/>
        <v>qui</v>
      </c>
      <c r="C101" s="59">
        <f t="shared" si="37"/>
        <v>46121</v>
      </c>
      <c r="D101" s="45">
        <f t="shared" si="32"/>
        <v>0</v>
      </c>
      <c r="E101" s="45">
        <f t="shared" si="33"/>
        <v>0</v>
      </c>
      <c r="F101" s="49" t="e">
        <f t="shared" si="40"/>
        <v>#N/A</v>
      </c>
      <c r="G101" s="24">
        <v>3.2000000000000002E-3</v>
      </c>
      <c r="H101" s="58" t="e">
        <f t="shared" si="34"/>
        <v>#N/A</v>
      </c>
      <c r="I101" s="58" t="e">
        <f t="shared" si="35"/>
        <v>#N/A</v>
      </c>
      <c r="J101" s="58" t="e">
        <f t="shared" si="41"/>
        <v>#N/A</v>
      </c>
      <c r="L101" s="26">
        <f t="shared" si="42"/>
        <v>4</v>
      </c>
      <c r="M101" s="26">
        <f t="shared" si="43"/>
        <v>2026</v>
      </c>
      <c r="N101" s="26">
        <f t="shared" si="44"/>
        <v>15</v>
      </c>
      <c r="O101" s="28">
        <v>46121</v>
      </c>
      <c r="P101" s="69" t="str">
        <f t="shared" si="45"/>
        <v>qui</v>
      </c>
      <c r="Q101" s="30">
        <f>SUMIF('SPR - QTD'!$A:$A,DADOS_GRAF!O101,'SPR - QTD'!$H:$H)</f>
        <v>0</v>
      </c>
      <c r="R101" s="30">
        <f>SUMIF('SCI - QTD'!$A:$A,DADOS_GRAF!O101,'SCI - QTD'!$H:$H)</f>
        <v>0</v>
      </c>
      <c r="S101" s="30">
        <f t="shared" si="38"/>
        <v>0</v>
      </c>
      <c r="T101" s="103"/>
      <c r="U101" s="30">
        <v>4600</v>
      </c>
      <c r="V101" s="30" t="e">
        <f t="shared" si="39"/>
        <v>#DIV/0!</v>
      </c>
      <c r="W101" s="30">
        <f>SUMIF('SPR - QTD'!$A:$A,DADOS_GRAF!O101,'SPR - QTD'!$M:$M)</f>
        <v>0</v>
      </c>
      <c r="X101" s="30">
        <f>SUMIF('SCI - QTD'!$A:$A,DADOS_GRAF!O101,'SCI - QTD'!$L:$L)</f>
        <v>0</v>
      </c>
      <c r="Y101" s="103"/>
      <c r="Z101" s="61"/>
      <c r="AA101" s="61"/>
      <c r="AB101" s="61"/>
      <c r="AC101" s="102"/>
      <c r="AE101" s="71"/>
      <c r="AF101" s="121"/>
    </row>
    <row r="102" spans="2:32" x14ac:dyDescent="0.3">
      <c r="B102" s="64" t="str">
        <f t="shared" si="36"/>
        <v>sex</v>
      </c>
      <c r="C102" s="59">
        <f t="shared" si="37"/>
        <v>46122</v>
      </c>
      <c r="D102" s="45">
        <f t="shared" si="32"/>
        <v>0</v>
      </c>
      <c r="E102" s="45">
        <f t="shared" si="33"/>
        <v>0</v>
      </c>
      <c r="F102" s="49" t="e">
        <f t="shared" si="40"/>
        <v>#N/A</v>
      </c>
      <c r="G102" s="24">
        <v>3.2000000000000002E-3</v>
      </c>
      <c r="H102" s="58" t="e">
        <f t="shared" si="34"/>
        <v>#N/A</v>
      </c>
      <c r="I102" s="58" t="e">
        <f t="shared" si="35"/>
        <v>#N/A</v>
      </c>
      <c r="J102" s="58" t="e">
        <f t="shared" si="41"/>
        <v>#N/A</v>
      </c>
      <c r="L102" s="26">
        <f t="shared" si="42"/>
        <v>4</v>
      </c>
      <c r="M102" s="26">
        <f t="shared" si="43"/>
        <v>2026</v>
      </c>
      <c r="N102" s="26">
        <f t="shared" si="44"/>
        <v>15</v>
      </c>
      <c r="O102" s="28">
        <v>46122</v>
      </c>
      <c r="P102" s="69" t="str">
        <f t="shared" si="45"/>
        <v>sex</v>
      </c>
      <c r="Q102" s="30">
        <f>SUMIF('SPR - QTD'!$A:$A,DADOS_GRAF!O102,'SPR - QTD'!$H:$H)</f>
        <v>0</v>
      </c>
      <c r="R102" s="30">
        <f>SUMIF('SCI - QTD'!$A:$A,DADOS_GRAF!O102,'SCI - QTD'!$H:$H)</f>
        <v>0</v>
      </c>
      <c r="S102" s="30">
        <f t="shared" si="38"/>
        <v>0</v>
      </c>
      <c r="T102" s="103"/>
      <c r="U102" s="30">
        <v>4600</v>
      </c>
      <c r="V102" s="30" t="e">
        <f t="shared" si="39"/>
        <v>#DIV/0!</v>
      </c>
      <c r="W102" s="30">
        <f>SUMIF('SPR - QTD'!$A:$A,DADOS_GRAF!O102,'SPR - QTD'!$M:$M)</f>
        <v>0</v>
      </c>
      <c r="X102" s="30">
        <f>SUMIF('SCI - QTD'!$A:$A,DADOS_GRAF!O102,'SCI - QTD'!$L:$L)</f>
        <v>0</v>
      </c>
      <c r="Y102" s="103"/>
      <c r="Z102" s="61"/>
      <c r="AA102" s="61"/>
      <c r="AB102" s="61"/>
      <c r="AC102" s="102"/>
      <c r="AE102" s="71"/>
      <c r="AF102" s="121"/>
    </row>
    <row r="103" spans="2:32" x14ac:dyDescent="0.3">
      <c r="B103" s="64" t="str">
        <f t="shared" si="36"/>
        <v>sáb</v>
      </c>
      <c r="C103" s="59">
        <f t="shared" si="37"/>
        <v>46123</v>
      </c>
      <c r="D103" s="45">
        <f t="shared" si="32"/>
        <v>0</v>
      </c>
      <c r="E103" s="45">
        <f t="shared" si="33"/>
        <v>0</v>
      </c>
      <c r="F103" s="49" t="e">
        <f t="shared" si="40"/>
        <v>#N/A</v>
      </c>
      <c r="G103" s="24">
        <v>3.2000000000000002E-3</v>
      </c>
      <c r="H103" s="58" t="e">
        <f t="shared" si="34"/>
        <v>#N/A</v>
      </c>
      <c r="I103" s="58" t="e">
        <f t="shared" si="35"/>
        <v>#N/A</v>
      </c>
      <c r="J103" s="58" t="e">
        <f t="shared" si="41"/>
        <v>#N/A</v>
      </c>
      <c r="L103" s="26">
        <f t="shared" si="42"/>
        <v>4</v>
      </c>
      <c r="M103" s="26">
        <f t="shared" si="43"/>
        <v>2026</v>
      </c>
      <c r="N103" s="26">
        <f t="shared" si="44"/>
        <v>15</v>
      </c>
      <c r="O103" s="28">
        <v>46123</v>
      </c>
      <c r="P103" s="69" t="str">
        <f t="shared" si="45"/>
        <v>sáb</v>
      </c>
      <c r="Q103" s="30">
        <f>SUMIF('SPR - QTD'!$A:$A,DADOS_GRAF!O103,'SPR - QTD'!$H:$H)</f>
        <v>0</v>
      </c>
      <c r="R103" s="30">
        <f>SUMIF('SCI - QTD'!$A:$A,DADOS_GRAF!O103,'SCI - QTD'!$H:$H)</f>
        <v>0</v>
      </c>
      <c r="S103" s="30">
        <f t="shared" si="38"/>
        <v>0</v>
      </c>
      <c r="T103" s="103"/>
      <c r="U103" s="30">
        <v>4600</v>
      </c>
      <c r="V103" s="30" t="e">
        <f t="shared" si="39"/>
        <v>#DIV/0!</v>
      </c>
      <c r="W103" s="30">
        <f>SUMIF('SPR - QTD'!$A:$A,DADOS_GRAF!O103,'SPR - QTD'!$M:$M)</f>
        <v>0</v>
      </c>
      <c r="X103" s="30">
        <f>SUMIF('SCI - QTD'!$A:$A,DADOS_GRAF!O103,'SCI - QTD'!$L:$L)</f>
        <v>0</v>
      </c>
      <c r="Y103" s="103"/>
      <c r="Z103" s="61"/>
      <c r="AA103" s="61"/>
      <c r="AB103" s="61"/>
      <c r="AC103" s="102"/>
      <c r="AE103" s="71"/>
      <c r="AF103" s="121"/>
    </row>
    <row r="104" spans="2:32" x14ac:dyDescent="0.3">
      <c r="B104" s="64" t="str">
        <f t="shared" si="36"/>
        <v>dom</v>
      </c>
      <c r="C104" s="59">
        <f t="shared" si="37"/>
        <v>46124</v>
      </c>
      <c r="D104" s="45">
        <f t="shared" si="32"/>
        <v>0</v>
      </c>
      <c r="E104" s="45">
        <f t="shared" si="33"/>
        <v>0</v>
      </c>
      <c r="F104" s="49" t="e">
        <f t="shared" si="40"/>
        <v>#N/A</v>
      </c>
      <c r="G104" s="24">
        <v>3.2000000000000002E-3</v>
      </c>
      <c r="H104" s="58" t="e">
        <f t="shared" si="34"/>
        <v>#N/A</v>
      </c>
      <c r="I104" s="58" t="e">
        <f t="shared" si="35"/>
        <v>#N/A</v>
      </c>
      <c r="J104" s="58" t="e">
        <f t="shared" si="41"/>
        <v>#N/A</v>
      </c>
      <c r="L104" s="26">
        <f t="shared" si="42"/>
        <v>4</v>
      </c>
      <c r="M104" s="26">
        <f t="shared" si="43"/>
        <v>2026</v>
      </c>
      <c r="N104" s="26">
        <f t="shared" si="44"/>
        <v>16</v>
      </c>
      <c r="O104" s="28">
        <v>46124</v>
      </c>
      <c r="P104" s="69" t="str">
        <f t="shared" si="45"/>
        <v>dom</v>
      </c>
      <c r="Q104" s="30">
        <f>SUMIF('SPR - QTD'!$A:$A,DADOS_GRAF!O104,'SPR - QTD'!$H:$H)</f>
        <v>0</v>
      </c>
      <c r="R104" s="30">
        <f>SUMIF('SCI - QTD'!$A:$A,DADOS_GRAF!O104,'SCI - QTD'!$H:$H)</f>
        <v>0</v>
      </c>
      <c r="S104" s="30">
        <f>SUM(Q104:R104)</f>
        <v>0</v>
      </c>
      <c r="T104" s="103"/>
      <c r="U104" s="30">
        <v>4600</v>
      </c>
      <c r="V104" s="30" t="e">
        <f t="shared" si="39"/>
        <v>#DIV/0!</v>
      </c>
      <c r="W104" s="30">
        <f>SUMIF('SPR - QTD'!$A:$A,DADOS_GRAF!O104,'SPR - QTD'!$M:$M)</f>
        <v>0</v>
      </c>
      <c r="X104" s="30">
        <f>SUMIF('SCI - QTD'!$A:$A,DADOS_GRAF!O104,'SCI - QTD'!$L:$L)</f>
        <v>0</v>
      </c>
      <c r="Y104" s="103"/>
      <c r="Z104" s="61"/>
      <c r="AA104" s="61"/>
      <c r="AB104" s="61"/>
      <c r="AC104" s="102"/>
      <c r="AE104" s="71"/>
      <c r="AF104" s="74"/>
    </row>
    <row r="105" spans="2:32" x14ac:dyDescent="0.3">
      <c r="B105" s="64" t="str">
        <f t="shared" si="36"/>
        <v>seg</v>
      </c>
      <c r="C105" s="59">
        <f t="shared" si="37"/>
        <v>46125</v>
      </c>
      <c r="D105" s="45">
        <f t="shared" si="32"/>
        <v>0</v>
      </c>
      <c r="E105" s="45">
        <f t="shared" si="33"/>
        <v>0</v>
      </c>
      <c r="F105" s="49" t="e">
        <f t="shared" si="40"/>
        <v>#N/A</v>
      </c>
      <c r="G105" s="24">
        <v>3.2000000000000002E-3</v>
      </c>
      <c r="H105" s="58" t="e">
        <f t="shared" si="34"/>
        <v>#N/A</v>
      </c>
      <c r="I105" s="58" t="e">
        <f t="shared" si="35"/>
        <v>#N/A</v>
      </c>
      <c r="J105" s="58" t="e">
        <f t="shared" si="41"/>
        <v>#N/A</v>
      </c>
      <c r="L105" s="26">
        <f t="shared" si="42"/>
        <v>4</v>
      </c>
      <c r="M105" s="26">
        <f t="shared" si="43"/>
        <v>2026</v>
      </c>
      <c r="N105" s="26">
        <f t="shared" si="44"/>
        <v>16</v>
      </c>
      <c r="O105" s="28">
        <v>46125</v>
      </c>
      <c r="P105" s="69" t="str">
        <f t="shared" si="45"/>
        <v>seg</v>
      </c>
      <c r="Q105" s="30">
        <f>SUMIF('SPR - QTD'!$A:$A,DADOS_GRAF!O105,'SPR - QTD'!$H:$H)</f>
        <v>0</v>
      </c>
      <c r="R105" s="30">
        <f>SUMIF('SCI - QTD'!$A:$A,DADOS_GRAF!O105,'SCI - QTD'!$H:$H)</f>
        <v>0</v>
      </c>
      <c r="S105" s="30">
        <f>SUM(Q105:R105)</f>
        <v>0</v>
      </c>
      <c r="T105" s="103"/>
      <c r="U105" s="30">
        <v>4600</v>
      </c>
      <c r="V105" s="30" t="e">
        <f t="shared" si="39"/>
        <v>#DIV/0!</v>
      </c>
      <c r="W105" s="30">
        <f>SUMIF('SPR - QTD'!$A:$A,DADOS_GRAF!O105,'SPR - QTD'!$M:$M)</f>
        <v>0</v>
      </c>
      <c r="X105" s="30">
        <f>SUMIF('SCI - QTD'!$A:$A,DADOS_GRAF!O105,'SCI - QTD'!$L:$L)</f>
        <v>0</v>
      </c>
      <c r="Y105" s="103"/>
      <c r="Z105" s="61"/>
      <c r="AA105" s="61"/>
      <c r="AB105" s="61"/>
      <c r="AC105" s="102"/>
      <c r="AE105" s="71"/>
      <c r="AF105" s="74"/>
    </row>
    <row r="106" spans="2:32" x14ac:dyDescent="0.3">
      <c r="B106" s="64" t="str">
        <f t="shared" si="36"/>
        <v>ter</v>
      </c>
      <c r="C106" s="59">
        <f t="shared" si="37"/>
        <v>46126</v>
      </c>
      <c r="D106" s="45">
        <f t="shared" si="32"/>
        <v>0</v>
      </c>
      <c r="E106" s="45">
        <f t="shared" si="33"/>
        <v>0</v>
      </c>
      <c r="F106" s="49" t="e">
        <f t="shared" si="40"/>
        <v>#N/A</v>
      </c>
      <c r="G106" s="24">
        <v>3.2000000000000002E-3</v>
      </c>
      <c r="H106" s="58" t="e">
        <f t="shared" si="34"/>
        <v>#N/A</v>
      </c>
      <c r="I106" s="58" t="e">
        <f t="shared" si="35"/>
        <v>#N/A</v>
      </c>
      <c r="J106" s="58" t="e">
        <f t="shared" si="41"/>
        <v>#N/A</v>
      </c>
      <c r="L106" s="26">
        <f t="shared" si="42"/>
        <v>4</v>
      </c>
      <c r="M106" s="26">
        <f t="shared" si="43"/>
        <v>2026</v>
      </c>
      <c r="N106" s="26">
        <f t="shared" si="44"/>
        <v>16</v>
      </c>
      <c r="O106" s="28">
        <v>46126</v>
      </c>
      <c r="P106" s="69" t="str">
        <f t="shared" si="45"/>
        <v>ter</v>
      </c>
      <c r="Q106" s="30">
        <f>SUMIF('SPR - QTD'!$A:$A,DADOS_GRAF!O106,'SPR - QTD'!$H:$H)</f>
        <v>0</v>
      </c>
      <c r="R106" s="30">
        <f>SUMIF('SCI - QTD'!$A:$A,DADOS_GRAF!O106,'SCI - QTD'!$H:$H)</f>
        <v>0</v>
      </c>
      <c r="S106" s="30">
        <f>SUM(Q106:R106)</f>
        <v>0</v>
      </c>
      <c r="T106" s="103"/>
      <c r="U106" s="30">
        <v>4600</v>
      </c>
      <c r="V106" s="30" t="e">
        <f t="shared" si="39"/>
        <v>#DIV/0!</v>
      </c>
      <c r="W106" s="30">
        <f>SUMIF('SPR - QTD'!$A:$A,DADOS_GRAF!O106,'SPR - QTD'!$M:$M)</f>
        <v>0</v>
      </c>
      <c r="X106" s="30">
        <f>SUMIF('SCI - QTD'!$A:$A,DADOS_GRAF!O106,'SCI - QTD'!$L:$L)</f>
        <v>0</v>
      </c>
      <c r="Y106" s="103"/>
      <c r="Z106" s="61"/>
      <c r="AA106" s="61"/>
      <c r="AB106" s="61"/>
      <c r="AC106" s="102"/>
      <c r="AE106" s="71"/>
      <c r="AF106" s="121"/>
    </row>
    <row r="107" spans="2:32" x14ac:dyDescent="0.3">
      <c r="B107" s="64" t="str">
        <f t="shared" si="36"/>
        <v>qua</v>
      </c>
      <c r="C107" s="59">
        <f t="shared" si="37"/>
        <v>46127</v>
      </c>
      <c r="D107" s="45">
        <f t="shared" si="32"/>
        <v>0</v>
      </c>
      <c r="E107" s="45">
        <f t="shared" si="33"/>
        <v>0</v>
      </c>
      <c r="F107" s="49" t="e">
        <f t="shared" si="40"/>
        <v>#N/A</v>
      </c>
      <c r="G107" s="24">
        <v>3.2000000000000002E-3</v>
      </c>
      <c r="H107" s="58" t="e">
        <f t="shared" si="34"/>
        <v>#N/A</v>
      </c>
      <c r="I107" s="58" t="e">
        <f t="shared" si="35"/>
        <v>#N/A</v>
      </c>
      <c r="J107" s="58" t="e">
        <f t="shared" si="41"/>
        <v>#N/A</v>
      </c>
      <c r="L107" s="26">
        <f t="shared" si="42"/>
        <v>4</v>
      </c>
      <c r="M107" s="26">
        <f t="shared" si="43"/>
        <v>2026</v>
      </c>
      <c r="N107" s="26">
        <f t="shared" si="44"/>
        <v>16</v>
      </c>
      <c r="O107" s="28">
        <v>46127</v>
      </c>
      <c r="P107" s="69" t="str">
        <f t="shared" si="45"/>
        <v>qua</v>
      </c>
      <c r="Q107" s="30">
        <f>SUMIF('SPR - QTD'!$A:$A,DADOS_GRAF!O107,'SPR - QTD'!$H:$H)</f>
        <v>0</v>
      </c>
      <c r="R107" s="30">
        <f>SUMIF('SCI - QTD'!$A:$A,DADOS_GRAF!O107,'SCI - QTD'!$H:$H)</f>
        <v>0</v>
      </c>
      <c r="S107" s="30">
        <f t="shared" si="38"/>
        <v>0</v>
      </c>
      <c r="T107" s="103"/>
      <c r="U107" s="30">
        <v>4600</v>
      </c>
      <c r="V107" s="30" t="e">
        <f t="shared" si="39"/>
        <v>#DIV/0!</v>
      </c>
      <c r="W107" s="30">
        <f>SUMIF('SPR - QTD'!$A:$A,DADOS_GRAF!O107,'SPR - QTD'!$M:$M)</f>
        <v>0</v>
      </c>
      <c r="X107" s="30">
        <f>SUMIF('SCI - QTD'!$A:$A,DADOS_GRAF!O107,'SCI - QTD'!$L:$L)</f>
        <v>0</v>
      </c>
      <c r="Y107" s="103"/>
      <c r="Z107" s="61"/>
      <c r="AA107" s="61"/>
      <c r="AB107" s="61"/>
      <c r="AC107" s="102"/>
      <c r="AE107" s="71"/>
      <c r="AF107" s="121"/>
    </row>
    <row r="108" spans="2:32" x14ac:dyDescent="0.3">
      <c r="B108" s="64" t="str">
        <f t="shared" si="36"/>
        <v>qui</v>
      </c>
      <c r="C108" s="59">
        <f t="shared" si="37"/>
        <v>46128</v>
      </c>
      <c r="D108" s="45">
        <f t="shared" si="32"/>
        <v>0</v>
      </c>
      <c r="E108" s="45">
        <f t="shared" si="33"/>
        <v>0</v>
      </c>
      <c r="F108" s="49" t="e">
        <f t="shared" si="40"/>
        <v>#N/A</v>
      </c>
      <c r="G108" s="24">
        <v>3.2000000000000002E-3</v>
      </c>
      <c r="H108" s="58" t="e">
        <f t="shared" si="34"/>
        <v>#N/A</v>
      </c>
      <c r="I108" s="58" t="e">
        <f t="shared" si="35"/>
        <v>#N/A</v>
      </c>
      <c r="J108" s="58" t="e">
        <f t="shared" si="41"/>
        <v>#N/A</v>
      </c>
      <c r="L108" s="26">
        <f t="shared" si="42"/>
        <v>4</v>
      </c>
      <c r="M108" s="26">
        <f t="shared" si="43"/>
        <v>2026</v>
      </c>
      <c r="N108" s="26">
        <f t="shared" si="44"/>
        <v>16</v>
      </c>
      <c r="O108" s="28">
        <v>46128</v>
      </c>
      <c r="P108" s="69" t="str">
        <f t="shared" si="45"/>
        <v>qui</v>
      </c>
      <c r="Q108" s="30">
        <f>SUMIF('SPR - QTD'!$A:$A,DADOS_GRAF!O108,'SPR - QTD'!$H:$H)</f>
        <v>0</v>
      </c>
      <c r="R108" s="30">
        <f>SUMIF('SCI - QTD'!$A:$A,DADOS_GRAF!O108,'SCI - QTD'!$H:$H)</f>
        <v>0</v>
      </c>
      <c r="S108" s="30">
        <f t="shared" si="38"/>
        <v>0</v>
      </c>
      <c r="T108" s="103"/>
      <c r="U108" s="30">
        <v>4600</v>
      </c>
      <c r="V108" s="30" t="e">
        <f t="shared" si="39"/>
        <v>#DIV/0!</v>
      </c>
      <c r="W108" s="30">
        <f>SUMIF('SPR - QTD'!$A:$A,DADOS_GRAF!O108,'SPR - QTD'!$M:$M)</f>
        <v>0</v>
      </c>
      <c r="X108" s="30">
        <f>SUMIF('SCI - QTD'!$A:$A,DADOS_GRAF!O108,'SCI - QTD'!$L:$L)</f>
        <v>0</v>
      </c>
      <c r="Y108" s="103"/>
      <c r="Z108" s="61"/>
      <c r="AA108" s="61"/>
      <c r="AB108" s="61"/>
      <c r="AC108" s="102"/>
      <c r="AE108" s="71"/>
      <c r="AF108" s="121"/>
    </row>
    <row r="109" spans="2:32" x14ac:dyDescent="0.3">
      <c r="B109" s="64" t="str">
        <f t="shared" si="36"/>
        <v>sex</v>
      </c>
      <c r="C109" s="59">
        <f t="shared" si="37"/>
        <v>46129</v>
      </c>
      <c r="D109" s="45">
        <f t="shared" si="32"/>
        <v>0</v>
      </c>
      <c r="E109" s="45">
        <f t="shared" si="33"/>
        <v>0</v>
      </c>
      <c r="F109" s="49" t="e">
        <f t="shared" si="40"/>
        <v>#N/A</v>
      </c>
      <c r="G109" s="24">
        <v>3.2000000000000002E-3</v>
      </c>
      <c r="H109" s="58" t="e">
        <f t="shared" si="34"/>
        <v>#N/A</v>
      </c>
      <c r="I109" s="58" t="e">
        <f t="shared" si="35"/>
        <v>#N/A</v>
      </c>
      <c r="J109" s="58" t="e">
        <f t="shared" si="41"/>
        <v>#N/A</v>
      </c>
      <c r="L109" s="26">
        <f t="shared" si="42"/>
        <v>4</v>
      </c>
      <c r="M109" s="26">
        <f t="shared" si="43"/>
        <v>2026</v>
      </c>
      <c r="N109" s="26">
        <f t="shared" si="44"/>
        <v>16</v>
      </c>
      <c r="O109" s="28">
        <v>46129</v>
      </c>
      <c r="P109" s="69" t="str">
        <f t="shared" si="45"/>
        <v>sex</v>
      </c>
      <c r="Q109" s="30">
        <f>SUMIF('SPR - QTD'!$A:$A,DADOS_GRAF!O109,'SPR - QTD'!$H:$H)</f>
        <v>0</v>
      </c>
      <c r="R109" s="30">
        <f>SUMIF('SCI - QTD'!$A:$A,DADOS_GRAF!O109,'SCI - QTD'!$H:$H)</f>
        <v>0</v>
      </c>
      <c r="S109" s="30">
        <f t="shared" si="38"/>
        <v>0</v>
      </c>
      <c r="T109" s="103"/>
      <c r="U109" s="30">
        <v>4600</v>
      </c>
      <c r="V109" s="30" t="e">
        <f t="shared" si="39"/>
        <v>#DIV/0!</v>
      </c>
      <c r="W109" s="30">
        <f>SUMIF('SPR - QTD'!$A:$A,DADOS_GRAF!O109,'SPR - QTD'!$M:$M)</f>
        <v>0</v>
      </c>
      <c r="X109" s="30">
        <f>SUMIF('SCI - QTD'!$A:$A,DADOS_GRAF!O109,'SCI - QTD'!$L:$L)</f>
        <v>0</v>
      </c>
      <c r="Y109" s="103"/>
      <c r="Z109" s="61"/>
      <c r="AA109" s="61"/>
      <c r="AB109" s="61"/>
      <c r="AC109" s="102"/>
      <c r="AE109" s="71"/>
      <c r="AF109" s="121"/>
    </row>
    <row r="110" spans="2:32" x14ac:dyDescent="0.3">
      <c r="B110" s="64" t="str">
        <f t="shared" si="36"/>
        <v>sáb</v>
      </c>
      <c r="C110" s="59">
        <f t="shared" si="37"/>
        <v>46130</v>
      </c>
      <c r="D110" s="45">
        <f t="shared" si="32"/>
        <v>0</v>
      </c>
      <c r="E110" s="45">
        <f t="shared" si="33"/>
        <v>0</v>
      </c>
      <c r="F110" s="49" t="e">
        <f t="shared" si="40"/>
        <v>#N/A</v>
      </c>
      <c r="G110" s="24">
        <v>3.2000000000000002E-3</v>
      </c>
      <c r="H110" s="58" t="e">
        <f t="shared" si="34"/>
        <v>#N/A</v>
      </c>
      <c r="I110" s="58" t="e">
        <f t="shared" si="35"/>
        <v>#N/A</v>
      </c>
      <c r="J110" s="58" t="e">
        <f t="shared" si="41"/>
        <v>#N/A</v>
      </c>
      <c r="L110" s="26">
        <f t="shared" si="42"/>
        <v>4</v>
      </c>
      <c r="M110" s="26">
        <f t="shared" si="43"/>
        <v>2026</v>
      </c>
      <c r="N110" s="26">
        <f t="shared" si="44"/>
        <v>16</v>
      </c>
      <c r="O110" s="28">
        <v>46130</v>
      </c>
      <c r="P110" s="69" t="str">
        <f t="shared" si="45"/>
        <v>sáb</v>
      </c>
      <c r="Q110" s="30">
        <f>SUMIF('SPR - QTD'!$A:$A,DADOS_GRAF!O110,'SPR - QTD'!$H:$H)</f>
        <v>0</v>
      </c>
      <c r="R110" s="30">
        <f>SUMIF('SCI - QTD'!$A:$A,DADOS_GRAF!O110,'SCI - QTD'!$H:$H)</f>
        <v>0</v>
      </c>
      <c r="S110" s="30">
        <f t="shared" si="38"/>
        <v>0</v>
      </c>
      <c r="T110" s="103"/>
      <c r="U110" s="30">
        <v>4600</v>
      </c>
      <c r="V110" s="30" t="e">
        <f t="shared" si="39"/>
        <v>#DIV/0!</v>
      </c>
      <c r="W110" s="30">
        <f>SUMIF('SPR - QTD'!$A:$A,DADOS_GRAF!O110,'SPR - QTD'!$M:$M)</f>
        <v>0</v>
      </c>
      <c r="X110" s="30">
        <f>SUMIF('SCI - QTD'!$A:$A,DADOS_GRAF!O110,'SCI - QTD'!$L:$L)</f>
        <v>0</v>
      </c>
      <c r="Y110" s="103"/>
      <c r="Z110" s="61"/>
      <c r="AA110" s="61"/>
      <c r="AB110" s="61"/>
      <c r="AC110" s="102"/>
      <c r="AE110" s="71"/>
      <c r="AF110" s="74"/>
    </row>
    <row r="111" spans="2:32" x14ac:dyDescent="0.3">
      <c r="B111" s="64" t="str">
        <f t="shared" si="36"/>
        <v>dom</v>
      </c>
      <c r="C111" s="59">
        <f t="shared" si="37"/>
        <v>46131</v>
      </c>
      <c r="D111" s="45">
        <f t="shared" si="32"/>
        <v>0</v>
      </c>
      <c r="E111" s="45">
        <f t="shared" si="33"/>
        <v>0</v>
      </c>
      <c r="F111" s="49" t="e">
        <f t="shared" si="40"/>
        <v>#N/A</v>
      </c>
      <c r="G111" s="24">
        <v>3.2000000000000002E-3</v>
      </c>
      <c r="H111" s="58" t="e">
        <f t="shared" si="34"/>
        <v>#N/A</v>
      </c>
      <c r="I111" s="58" t="e">
        <f t="shared" si="35"/>
        <v>#N/A</v>
      </c>
      <c r="J111" s="58" t="e">
        <f t="shared" si="41"/>
        <v>#N/A</v>
      </c>
      <c r="L111" s="26">
        <f t="shared" si="42"/>
        <v>4</v>
      </c>
      <c r="M111" s="26">
        <f t="shared" si="43"/>
        <v>2026</v>
      </c>
      <c r="N111" s="26">
        <f t="shared" si="44"/>
        <v>17</v>
      </c>
      <c r="O111" s="28">
        <v>46131</v>
      </c>
      <c r="P111" s="69" t="str">
        <f t="shared" si="45"/>
        <v>dom</v>
      </c>
      <c r="Q111" s="30">
        <f>SUMIF('SPR - QTD'!$A:$A,DADOS_GRAF!O111,'SPR - QTD'!$H:$H)</f>
        <v>0</v>
      </c>
      <c r="R111" s="30">
        <f>SUMIF('SCI - QTD'!$A:$A,DADOS_GRAF!O111,'SCI - QTD'!$H:$H)</f>
        <v>0</v>
      </c>
      <c r="S111" s="30">
        <f t="shared" si="38"/>
        <v>0</v>
      </c>
      <c r="T111" s="103"/>
      <c r="U111" s="30">
        <v>4600</v>
      </c>
      <c r="V111" s="30" t="e">
        <f t="shared" si="39"/>
        <v>#DIV/0!</v>
      </c>
      <c r="W111" s="30">
        <f>SUMIF('SPR - QTD'!$A:$A,DADOS_GRAF!O111,'SPR - QTD'!$M:$M)</f>
        <v>0</v>
      </c>
      <c r="X111" s="30">
        <f>SUMIF('SCI - QTD'!$A:$A,DADOS_GRAF!O111,'SCI - QTD'!$L:$L)</f>
        <v>0</v>
      </c>
      <c r="Y111" s="103"/>
      <c r="Z111" s="61"/>
      <c r="AA111" s="61"/>
      <c r="AB111" s="61"/>
      <c r="AC111" s="102"/>
      <c r="AE111" s="71"/>
      <c r="AF111" s="74"/>
    </row>
    <row r="112" spans="2:32" x14ac:dyDescent="0.3">
      <c r="B112" s="64" t="str">
        <f t="shared" si="36"/>
        <v>seg</v>
      </c>
      <c r="C112" s="59">
        <f t="shared" si="37"/>
        <v>46132</v>
      </c>
      <c r="D112" s="45">
        <f t="shared" si="32"/>
        <v>0</v>
      </c>
      <c r="E112" s="45">
        <f t="shared" si="33"/>
        <v>0</v>
      </c>
      <c r="F112" s="49" t="e">
        <f t="shared" si="40"/>
        <v>#N/A</v>
      </c>
      <c r="G112" s="24">
        <v>3.2000000000000002E-3</v>
      </c>
      <c r="H112" s="58" t="e">
        <f t="shared" si="34"/>
        <v>#N/A</v>
      </c>
      <c r="I112" s="58" t="e">
        <f t="shared" si="35"/>
        <v>#N/A</v>
      </c>
      <c r="J112" s="58" t="e">
        <f t="shared" si="41"/>
        <v>#N/A</v>
      </c>
      <c r="L112" s="26">
        <f t="shared" si="42"/>
        <v>4</v>
      </c>
      <c r="M112" s="26">
        <f t="shared" si="43"/>
        <v>2026</v>
      </c>
      <c r="N112" s="26">
        <f t="shared" si="44"/>
        <v>17</v>
      </c>
      <c r="O112" s="28">
        <v>46132</v>
      </c>
      <c r="P112" s="69" t="str">
        <f t="shared" si="45"/>
        <v>seg</v>
      </c>
      <c r="Q112" s="30">
        <f>SUMIF('SPR - QTD'!$A:$A,DADOS_GRAF!O112,'SPR - QTD'!$H:$H)</f>
        <v>0</v>
      </c>
      <c r="R112" s="30">
        <f>SUMIF('SCI - QTD'!$A:$A,DADOS_GRAF!O112,'SCI - QTD'!$H:$H)</f>
        <v>0</v>
      </c>
      <c r="S112" s="30">
        <f t="shared" si="38"/>
        <v>0</v>
      </c>
      <c r="T112" s="103"/>
      <c r="U112" s="30">
        <v>4600</v>
      </c>
      <c r="V112" s="30" t="e">
        <f t="shared" si="39"/>
        <v>#DIV/0!</v>
      </c>
      <c r="W112" s="30">
        <f>SUMIF('SPR - QTD'!$A:$A,DADOS_GRAF!O112,'SPR - QTD'!$M:$M)</f>
        <v>0</v>
      </c>
      <c r="X112" s="30">
        <f>SUMIF('SCI - QTD'!$A:$A,DADOS_GRAF!O112,'SCI - QTD'!$L:$L)</f>
        <v>0</v>
      </c>
      <c r="Y112" s="103"/>
      <c r="Z112" s="61"/>
      <c r="AA112" s="61"/>
      <c r="AB112" s="61"/>
      <c r="AC112" s="102"/>
      <c r="AE112" s="71"/>
      <c r="AF112" s="74"/>
    </row>
    <row r="113" spans="2:32" x14ac:dyDescent="0.3">
      <c r="B113" s="64" t="str">
        <f t="shared" si="36"/>
        <v>ter</v>
      </c>
      <c r="C113" s="59">
        <f t="shared" si="37"/>
        <v>46133</v>
      </c>
      <c r="D113" s="45">
        <f t="shared" si="32"/>
        <v>0</v>
      </c>
      <c r="E113" s="45">
        <f t="shared" si="33"/>
        <v>0</v>
      </c>
      <c r="F113" s="49" t="e">
        <f t="shared" si="40"/>
        <v>#N/A</v>
      </c>
      <c r="G113" s="24">
        <v>3.2000000000000002E-3</v>
      </c>
      <c r="H113" s="58" t="e">
        <f t="shared" si="34"/>
        <v>#N/A</v>
      </c>
      <c r="I113" s="58" t="e">
        <f t="shared" si="35"/>
        <v>#N/A</v>
      </c>
      <c r="J113" s="58" t="e">
        <f t="shared" si="41"/>
        <v>#N/A</v>
      </c>
      <c r="L113" s="26">
        <f t="shared" si="42"/>
        <v>4</v>
      </c>
      <c r="M113" s="26">
        <f t="shared" si="43"/>
        <v>2026</v>
      </c>
      <c r="N113" s="26">
        <f t="shared" si="44"/>
        <v>17</v>
      </c>
      <c r="O113" s="28">
        <v>46133</v>
      </c>
      <c r="P113" s="69" t="str">
        <f t="shared" si="45"/>
        <v>ter</v>
      </c>
      <c r="Q113" s="30">
        <f>SUMIF('SPR - QTD'!$A:$A,DADOS_GRAF!O113,'SPR - QTD'!$H:$H)</f>
        <v>0</v>
      </c>
      <c r="R113" s="30">
        <f>SUMIF('SCI - QTD'!$A:$A,DADOS_GRAF!O113,'SCI - QTD'!$H:$H)</f>
        <v>0</v>
      </c>
      <c r="S113" s="30">
        <f t="shared" si="38"/>
        <v>0</v>
      </c>
      <c r="T113" s="103"/>
      <c r="U113" s="30">
        <v>4600</v>
      </c>
      <c r="V113" s="30" t="e">
        <f t="shared" si="39"/>
        <v>#DIV/0!</v>
      </c>
      <c r="W113" s="30">
        <f>SUMIF('SPR - QTD'!$A:$A,DADOS_GRAF!O113,'SPR - QTD'!$M:$M)</f>
        <v>0</v>
      </c>
      <c r="X113" s="30">
        <f>SUMIF('SCI - QTD'!$A:$A,DADOS_GRAF!O113,'SCI - QTD'!$L:$L)</f>
        <v>0</v>
      </c>
      <c r="Y113" s="103"/>
      <c r="Z113" s="61"/>
      <c r="AA113" s="61"/>
      <c r="AB113" s="61"/>
      <c r="AC113" s="102"/>
      <c r="AE113" s="71"/>
      <c r="AF113" s="74"/>
    </row>
    <row r="114" spans="2:32" x14ac:dyDescent="0.3">
      <c r="B114" s="64" t="str">
        <f t="shared" si="36"/>
        <v>qua</v>
      </c>
      <c r="C114" s="59">
        <f t="shared" si="37"/>
        <v>46134</v>
      </c>
      <c r="D114" s="45">
        <f t="shared" si="32"/>
        <v>0</v>
      </c>
      <c r="E114" s="45">
        <f t="shared" si="33"/>
        <v>0</v>
      </c>
      <c r="F114" s="49" t="e">
        <f t="shared" si="40"/>
        <v>#N/A</v>
      </c>
      <c r="G114" s="24">
        <v>3.2000000000000002E-3</v>
      </c>
      <c r="H114" s="58" t="e">
        <f t="shared" si="34"/>
        <v>#N/A</v>
      </c>
      <c r="I114" s="58" t="e">
        <f t="shared" si="35"/>
        <v>#N/A</v>
      </c>
      <c r="J114" s="58" t="e">
        <f t="shared" si="41"/>
        <v>#N/A</v>
      </c>
      <c r="L114" s="26">
        <f t="shared" si="42"/>
        <v>4</v>
      </c>
      <c r="M114" s="26">
        <f t="shared" si="43"/>
        <v>2026</v>
      </c>
      <c r="N114" s="26">
        <f t="shared" si="44"/>
        <v>17</v>
      </c>
      <c r="O114" s="28">
        <v>46134</v>
      </c>
      <c r="P114" s="69" t="str">
        <f t="shared" si="45"/>
        <v>qua</v>
      </c>
      <c r="Q114" s="30">
        <f>SUMIF('SPR - QTD'!$A:$A,DADOS_GRAF!O114,'SPR - QTD'!$H:$H)</f>
        <v>0</v>
      </c>
      <c r="R114" s="30">
        <f>SUMIF('SCI - QTD'!$A:$A,DADOS_GRAF!O114,'SCI - QTD'!$H:$H)</f>
        <v>0</v>
      </c>
      <c r="S114" s="30">
        <f t="shared" si="38"/>
        <v>0</v>
      </c>
      <c r="T114" s="103"/>
      <c r="U114" s="30">
        <v>4600</v>
      </c>
      <c r="V114" s="30" t="e">
        <f t="shared" si="39"/>
        <v>#DIV/0!</v>
      </c>
      <c r="W114" s="30">
        <f>SUMIF('SPR - QTD'!$A:$A,DADOS_GRAF!O114,'SPR - QTD'!$M:$M)</f>
        <v>0</v>
      </c>
      <c r="X114" s="30">
        <f>SUMIF('SCI - QTD'!$A:$A,DADOS_GRAF!O114,'SCI - QTD'!$L:$L)</f>
        <v>0</v>
      </c>
      <c r="Y114" s="103"/>
      <c r="Z114" s="61"/>
      <c r="AA114" s="61"/>
      <c r="AB114" s="61"/>
      <c r="AC114" s="102"/>
      <c r="AE114" s="71"/>
      <c r="AF114" s="121"/>
    </row>
    <row r="115" spans="2:32" x14ac:dyDescent="0.3">
      <c r="B115" s="64" t="str">
        <f t="shared" si="36"/>
        <v>qui</v>
      </c>
      <c r="C115" s="59">
        <f t="shared" si="37"/>
        <v>46135</v>
      </c>
      <c r="D115" s="45">
        <f t="shared" si="32"/>
        <v>0</v>
      </c>
      <c r="E115" s="45">
        <f t="shared" si="33"/>
        <v>0</v>
      </c>
      <c r="F115" s="49" t="e">
        <f t="shared" si="40"/>
        <v>#N/A</v>
      </c>
      <c r="G115" s="24">
        <v>3.2000000000000002E-3</v>
      </c>
      <c r="H115" s="58" t="e">
        <f t="shared" si="34"/>
        <v>#N/A</v>
      </c>
      <c r="I115" s="58" t="e">
        <f t="shared" si="35"/>
        <v>#N/A</v>
      </c>
      <c r="J115" s="58" t="e">
        <f t="shared" si="41"/>
        <v>#N/A</v>
      </c>
      <c r="L115" s="26">
        <f t="shared" si="42"/>
        <v>4</v>
      </c>
      <c r="M115" s="26">
        <f t="shared" si="43"/>
        <v>2026</v>
      </c>
      <c r="N115" s="26">
        <f t="shared" si="44"/>
        <v>17</v>
      </c>
      <c r="O115" s="28">
        <v>46135</v>
      </c>
      <c r="P115" s="69" t="str">
        <f t="shared" si="45"/>
        <v>qui</v>
      </c>
      <c r="Q115" s="30">
        <f>SUMIF('SPR - QTD'!$A:$A,DADOS_GRAF!O115,'SPR - QTD'!$H:$H)</f>
        <v>0</v>
      </c>
      <c r="R115" s="30">
        <f>SUMIF('SCI - QTD'!$A:$A,DADOS_GRAF!O115,'SCI - QTD'!$H:$H)</f>
        <v>0</v>
      </c>
      <c r="S115" s="30">
        <f t="shared" si="38"/>
        <v>0</v>
      </c>
      <c r="T115" s="103"/>
      <c r="U115" s="30">
        <v>4600</v>
      </c>
      <c r="V115" s="30" t="e">
        <f t="shared" si="39"/>
        <v>#DIV/0!</v>
      </c>
      <c r="W115" s="30">
        <f>SUMIF('SPR - QTD'!$A:$A,DADOS_GRAF!O115,'SPR - QTD'!$M:$M)</f>
        <v>0</v>
      </c>
      <c r="X115" s="30">
        <f>SUMIF('SCI - QTD'!$A:$A,DADOS_GRAF!O115,'SCI - QTD'!$L:$L)</f>
        <v>0</v>
      </c>
      <c r="Y115" s="103"/>
      <c r="Z115" s="61"/>
      <c r="AA115" s="61"/>
      <c r="AB115" s="61"/>
      <c r="AC115" s="102"/>
      <c r="AE115" s="71"/>
      <c r="AF115" s="121"/>
    </row>
    <row r="116" spans="2:32" x14ac:dyDescent="0.3">
      <c r="B116" s="64" t="str">
        <f t="shared" si="36"/>
        <v>sex</v>
      </c>
      <c r="C116" s="59">
        <f t="shared" si="37"/>
        <v>46136</v>
      </c>
      <c r="D116" s="45">
        <f t="shared" si="32"/>
        <v>0</v>
      </c>
      <c r="E116" s="45">
        <f t="shared" si="33"/>
        <v>0</v>
      </c>
      <c r="F116" s="49" t="e">
        <f t="shared" si="40"/>
        <v>#N/A</v>
      </c>
      <c r="G116" s="24">
        <v>3.2000000000000002E-3</v>
      </c>
      <c r="H116" s="58" t="e">
        <f t="shared" si="34"/>
        <v>#N/A</v>
      </c>
      <c r="I116" s="58" t="e">
        <f t="shared" si="35"/>
        <v>#N/A</v>
      </c>
      <c r="J116" s="58" t="e">
        <f t="shared" si="41"/>
        <v>#N/A</v>
      </c>
      <c r="L116" s="26">
        <f t="shared" si="42"/>
        <v>4</v>
      </c>
      <c r="M116" s="26">
        <f t="shared" si="43"/>
        <v>2026</v>
      </c>
      <c r="N116" s="26">
        <f t="shared" si="44"/>
        <v>17</v>
      </c>
      <c r="O116" s="28">
        <v>46136</v>
      </c>
      <c r="P116" s="69" t="str">
        <f t="shared" si="45"/>
        <v>sex</v>
      </c>
      <c r="Q116" s="30">
        <f>SUMIF('SPR - QTD'!$A:$A,DADOS_GRAF!O116,'SPR - QTD'!$H:$H)</f>
        <v>0</v>
      </c>
      <c r="R116" s="30">
        <f>SUMIF('SCI - QTD'!$A:$A,DADOS_GRAF!O116,'SCI - QTD'!$H:$H)</f>
        <v>0</v>
      </c>
      <c r="S116" s="30">
        <f t="shared" si="38"/>
        <v>0</v>
      </c>
      <c r="T116" s="103"/>
      <c r="U116" s="30">
        <v>4600</v>
      </c>
      <c r="V116" s="30" t="e">
        <f t="shared" si="39"/>
        <v>#DIV/0!</v>
      </c>
      <c r="W116" s="30">
        <f>SUMIF('SPR - QTD'!$A:$A,DADOS_GRAF!O116,'SPR - QTD'!$M:$M)</f>
        <v>0</v>
      </c>
      <c r="X116" s="30">
        <f>SUMIF('SCI - QTD'!$A:$A,DADOS_GRAF!O116,'SCI - QTD'!$L:$L)</f>
        <v>0</v>
      </c>
      <c r="Y116" s="103"/>
      <c r="Z116" s="61"/>
      <c r="AA116" s="61"/>
      <c r="AB116" s="61"/>
      <c r="AC116" s="102"/>
      <c r="AE116" s="71"/>
      <c r="AF116" s="121"/>
    </row>
    <row r="117" spans="2:32" x14ac:dyDescent="0.3">
      <c r="B117" s="64" t="str">
        <f t="shared" si="36"/>
        <v>sáb</v>
      </c>
      <c r="C117" s="59">
        <f t="shared" si="37"/>
        <v>46137</v>
      </c>
      <c r="D117" s="45">
        <f t="shared" si="32"/>
        <v>0</v>
      </c>
      <c r="E117" s="45">
        <f t="shared" si="33"/>
        <v>0</v>
      </c>
      <c r="F117" s="49" t="e">
        <f t="shared" si="40"/>
        <v>#N/A</v>
      </c>
      <c r="G117" s="24">
        <v>3.2000000000000002E-3</v>
      </c>
      <c r="H117" s="58" t="e">
        <f t="shared" si="34"/>
        <v>#N/A</v>
      </c>
      <c r="I117" s="58" t="e">
        <f t="shared" si="35"/>
        <v>#N/A</v>
      </c>
      <c r="J117" s="58" t="e">
        <f t="shared" si="41"/>
        <v>#N/A</v>
      </c>
      <c r="L117" s="26">
        <f t="shared" si="42"/>
        <v>4</v>
      </c>
      <c r="M117" s="26">
        <f t="shared" si="43"/>
        <v>2026</v>
      </c>
      <c r="N117" s="26">
        <f t="shared" si="44"/>
        <v>17</v>
      </c>
      <c r="O117" s="28">
        <v>46137</v>
      </c>
      <c r="P117" s="69" t="str">
        <f t="shared" si="45"/>
        <v>sáb</v>
      </c>
      <c r="Q117" s="30">
        <f>SUMIF('SPR - QTD'!$A:$A,DADOS_GRAF!O117,'SPR - QTD'!$H:$H)</f>
        <v>0</v>
      </c>
      <c r="R117" s="30">
        <f>SUMIF('SCI - QTD'!$A:$A,DADOS_GRAF!O117,'SCI - QTD'!$H:$H)</f>
        <v>0</v>
      </c>
      <c r="S117" s="30">
        <f t="shared" si="38"/>
        <v>0</v>
      </c>
      <c r="T117" s="103"/>
      <c r="U117" s="30">
        <v>4600</v>
      </c>
      <c r="V117" s="30" t="e">
        <f t="shared" si="39"/>
        <v>#DIV/0!</v>
      </c>
      <c r="W117" s="30">
        <f>SUMIF('SPR - QTD'!$A:$A,DADOS_GRAF!O117,'SPR - QTD'!$M:$M)</f>
        <v>0</v>
      </c>
      <c r="X117" s="30">
        <f>SUMIF('SCI - QTD'!$A:$A,DADOS_GRAF!O117,'SCI - QTD'!$L:$L)</f>
        <v>0</v>
      </c>
      <c r="Y117" s="103"/>
      <c r="Z117" s="61"/>
      <c r="AA117" s="61"/>
      <c r="AB117" s="61"/>
      <c r="AC117" s="102"/>
      <c r="AE117" s="71"/>
      <c r="AF117" s="121"/>
    </row>
    <row r="118" spans="2:32" x14ac:dyDescent="0.3">
      <c r="B118" s="64" t="str">
        <f t="shared" si="36"/>
        <v>dom</v>
      </c>
      <c r="C118" s="59">
        <f t="shared" si="37"/>
        <v>46138</v>
      </c>
      <c r="D118" s="45">
        <f t="shared" si="32"/>
        <v>0</v>
      </c>
      <c r="E118" s="45">
        <f t="shared" si="33"/>
        <v>0</v>
      </c>
      <c r="F118" s="49" t="e">
        <f t="shared" si="40"/>
        <v>#N/A</v>
      </c>
      <c r="G118" s="24">
        <v>3.2000000000000002E-3</v>
      </c>
      <c r="H118" s="58" t="e">
        <f t="shared" si="34"/>
        <v>#N/A</v>
      </c>
      <c r="I118" s="58" t="e">
        <f t="shared" si="35"/>
        <v>#N/A</v>
      </c>
      <c r="J118" s="58" t="e">
        <f t="shared" si="41"/>
        <v>#N/A</v>
      </c>
      <c r="L118" s="26">
        <f t="shared" si="42"/>
        <v>4</v>
      </c>
      <c r="M118" s="26">
        <f t="shared" si="43"/>
        <v>2026</v>
      </c>
      <c r="N118" s="26">
        <f t="shared" si="44"/>
        <v>18</v>
      </c>
      <c r="O118" s="28">
        <v>46138</v>
      </c>
      <c r="P118" s="69" t="str">
        <f t="shared" si="45"/>
        <v>dom</v>
      </c>
      <c r="Q118" s="30">
        <f>SUMIF('SPR - QTD'!$A:$A,DADOS_GRAF!O118,'SPR - QTD'!$H:$H)</f>
        <v>0</v>
      </c>
      <c r="R118" s="30">
        <f>SUMIF('SCI - QTD'!$A:$A,DADOS_GRAF!O118,'SCI - QTD'!$H:$H)</f>
        <v>0</v>
      </c>
      <c r="S118" s="30">
        <f t="shared" si="38"/>
        <v>0</v>
      </c>
      <c r="T118" s="103"/>
      <c r="U118" s="30">
        <v>4600</v>
      </c>
      <c r="V118" s="30" t="e">
        <f t="shared" si="39"/>
        <v>#DIV/0!</v>
      </c>
      <c r="W118" s="30">
        <f>SUMIF('SPR - QTD'!$A:$A,DADOS_GRAF!O118,'SPR - QTD'!$M:$M)</f>
        <v>0</v>
      </c>
      <c r="X118" s="30">
        <f>SUMIF('SCI - QTD'!$A:$A,DADOS_GRAF!O118,'SCI - QTD'!$L:$L)</f>
        <v>0</v>
      </c>
      <c r="Y118" s="103"/>
      <c r="Z118" s="61"/>
      <c r="AA118" s="61"/>
      <c r="AB118" s="61"/>
      <c r="AC118" s="102"/>
      <c r="AE118" s="71"/>
      <c r="AF118" s="74"/>
    </row>
    <row r="119" spans="2:32" x14ac:dyDescent="0.3">
      <c r="B119" s="64" t="str">
        <f t="shared" si="36"/>
        <v>seg</v>
      </c>
      <c r="C119" s="59">
        <f t="shared" si="37"/>
        <v>46139</v>
      </c>
      <c r="D119" s="45">
        <f t="shared" si="32"/>
        <v>0</v>
      </c>
      <c r="E119" s="45">
        <f t="shared" si="33"/>
        <v>0</v>
      </c>
      <c r="F119" s="49" t="e">
        <f t="shared" si="40"/>
        <v>#N/A</v>
      </c>
      <c r="G119" s="24">
        <v>3.2000000000000002E-3</v>
      </c>
      <c r="H119" s="58" t="e">
        <f t="shared" si="34"/>
        <v>#N/A</v>
      </c>
      <c r="I119" s="58" t="e">
        <f t="shared" si="35"/>
        <v>#N/A</v>
      </c>
      <c r="J119" s="58" t="e">
        <f t="shared" si="41"/>
        <v>#N/A</v>
      </c>
      <c r="L119" s="26">
        <f t="shared" si="42"/>
        <v>4</v>
      </c>
      <c r="M119" s="26">
        <f t="shared" si="43"/>
        <v>2026</v>
      </c>
      <c r="N119" s="26">
        <f t="shared" si="44"/>
        <v>18</v>
      </c>
      <c r="O119" s="28">
        <v>46139</v>
      </c>
      <c r="P119" s="69" t="str">
        <f t="shared" si="45"/>
        <v>seg</v>
      </c>
      <c r="Q119" s="30">
        <f>SUMIF('SPR - QTD'!$A:$A,DADOS_GRAF!O119,'SPR - QTD'!$H:$H)</f>
        <v>0</v>
      </c>
      <c r="R119" s="30">
        <f>SUMIF('SCI - QTD'!$A:$A,DADOS_GRAF!O119,'SCI - QTD'!$H:$H)</f>
        <v>0</v>
      </c>
      <c r="S119" s="30">
        <f t="shared" si="38"/>
        <v>0</v>
      </c>
      <c r="T119" s="103"/>
      <c r="U119" s="30">
        <v>4600</v>
      </c>
      <c r="V119" s="30" t="e">
        <f t="shared" si="39"/>
        <v>#DIV/0!</v>
      </c>
      <c r="W119" s="30">
        <f>SUMIF('SPR - QTD'!$A:$A,DADOS_GRAF!O119,'SPR - QTD'!$M:$M)</f>
        <v>0</v>
      </c>
      <c r="X119" s="30">
        <f>SUMIF('SCI - QTD'!$A:$A,DADOS_GRAF!O119,'SCI - QTD'!$L:$L)</f>
        <v>0</v>
      </c>
      <c r="Y119" s="103"/>
      <c r="Z119" s="61"/>
      <c r="AA119" s="61"/>
      <c r="AB119" s="61"/>
      <c r="AC119" s="102"/>
      <c r="AE119" s="71"/>
      <c r="AF119" s="74"/>
    </row>
    <row r="120" spans="2:32" x14ac:dyDescent="0.3">
      <c r="B120" s="64" t="str">
        <f t="shared" si="36"/>
        <v>ter</v>
      </c>
      <c r="C120" s="59">
        <f t="shared" si="37"/>
        <v>46140</v>
      </c>
      <c r="D120" s="45">
        <f t="shared" si="32"/>
        <v>0</v>
      </c>
      <c r="E120" s="45">
        <f t="shared" si="33"/>
        <v>0</v>
      </c>
      <c r="F120" s="49" t="e">
        <f t="shared" si="40"/>
        <v>#N/A</v>
      </c>
      <c r="G120" s="24">
        <v>3.2000000000000002E-3</v>
      </c>
      <c r="H120" s="58" t="e">
        <f t="shared" si="34"/>
        <v>#N/A</v>
      </c>
      <c r="I120" s="58" t="e">
        <f t="shared" si="35"/>
        <v>#N/A</v>
      </c>
      <c r="J120" s="58" t="e">
        <f t="shared" si="41"/>
        <v>#N/A</v>
      </c>
      <c r="L120" s="26">
        <f t="shared" si="42"/>
        <v>4</v>
      </c>
      <c r="M120" s="26">
        <f t="shared" si="43"/>
        <v>2026</v>
      </c>
      <c r="N120" s="26">
        <f t="shared" si="44"/>
        <v>18</v>
      </c>
      <c r="O120" s="28">
        <v>46140</v>
      </c>
      <c r="P120" s="69" t="str">
        <f t="shared" si="45"/>
        <v>ter</v>
      </c>
      <c r="Q120" s="30">
        <f>SUMIF('SPR - QTD'!$A:$A,DADOS_GRAF!O120,'SPR - QTD'!$H:$H)</f>
        <v>0</v>
      </c>
      <c r="R120" s="30">
        <f>SUMIF('SCI - QTD'!$A:$A,DADOS_GRAF!O120,'SCI - QTD'!$H:$H)</f>
        <v>0</v>
      </c>
      <c r="S120" s="30">
        <f t="shared" si="38"/>
        <v>0</v>
      </c>
      <c r="T120" s="103"/>
      <c r="U120" s="30">
        <v>4600</v>
      </c>
      <c r="V120" s="30" t="e">
        <f t="shared" si="39"/>
        <v>#DIV/0!</v>
      </c>
      <c r="W120" s="30">
        <f>SUMIF('SPR - QTD'!$A:$A,DADOS_GRAF!O120,'SPR - QTD'!$M:$M)</f>
        <v>0</v>
      </c>
      <c r="X120" s="30">
        <f>SUMIF('SCI - QTD'!$A:$A,DADOS_GRAF!O120,'SCI - QTD'!$L:$L)</f>
        <v>0</v>
      </c>
      <c r="Y120" s="103"/>
      <c r="Z120" s="61"/>
      <c r="AA120" s="61"/>
      <c r="AB120" s="61"/>
      <c r="AC120" s="102"/>
      <c r="AE120" s="71"/>
      <c r="AF120" s="121"/>
    </row>
    <row r="121" spans="2:32" x14ac:dyDescent="0.3">
      <c r="B121" s="64" t="str">
        <f t="shared" si="36"/>
        <v>qua</v>
      </c>
      <c r="C121" s="59">
        <f t="shared" si="37"/>
        <v>46141</v>
      </c>
      <c r="D121" s="45">
        <f t="shared" si="32"/>
        <v>0</v>
      </c>
      <c r="E121" s="45">
        <f t="shared" si="33"/>
        <v>0</v>
      </c>
      <c r="F121" s="49" t="e">
        <f t="shared" si="40"/>
        <v>#N/A</v>
      </c>
      <c r="G121" s="24">
        <v>3.2000000000000002E-3</v>
      </c>
      <c r="H121" s="58" t="e">
        <f t="shared" si="34"/>
        <v>#N/A</v>
      </c>
      <c r="I121" s="58" t="e">
        <f t="shared" si="35"/>
        <v>#N/A</v>
      </c>
      <c r="J121" s="58" t="e">
        <f t="shared" si="41"/>
        <v>#N/A</v>
      </c>
      <c r="L121" s="26">
        <f t="shared" si="42"/>
        <v>4</v>
      </c>
      <c r="M121" s="26">
        <f t="shared" si="43"/>
        <v>2026</v>
      </c>
      <c r="N121" s="26">
        <f t="shared" si="44"/>
        <v>18</v>
      </c>
      <c r="O121" s="28">
        <v>46141</v>
      </c>
      <c r="P121" s="69" t="str">
        <f t="shared" si="45"/>
        <v>qua</v>
      </c>
      <c r="Q121" s="30">
        <f>SUMIF('SPR - QTD'!$A:$A,DADOS_GRAF!O121,'SPR - QTD'!$H:$H)</f>
        <v>0</v>
      </c>
      <c r="R121" s="30">
        <f>SUMIF('SCI - QTD'!$A:$A,DADOS_GRAF!O121,'SCI - QTD'!$H:$H)</f>
        <v>0</v>
      </c>
      <c r="S121" s="30">
        <f t="shared" si="38"/>
        <v>0</v>
      </c>
      <c r="T121" s="103"/>
      <c r="U121" s="30">
        <v>4600</v>
      </c>
      <c r="V121" s="30" t="e">
        <f t="shared" si="39"/>
        <v>#DIV/0!</v>
      </c>
      <c r="W121" s="30">
        <f>SUMIF('SPR - QTD'!$A:$A,DADOS_GRAF!O121,'SPR - QTD'!$M:$M)</f>
        <v>0</v>
      </c>
      <c r="X121" s="30">
        <f>SUMIF('SCI - QTD'!$A:$A,DADOS_GRAF!O121,'SCI - QTD'!$L:$L)</f>
        <v>0</v>
      </c>
      <c r="Y121" s="103"/>
      <c r="Z121" s="61"/>
      <c r="AA121" s="61"/>
      <c r="AB121" s="61"/>
      <c r="AC121" s="102"/>
      <c r="AE121" s="71"/>
      <c r="AF121" s="121"/>
    </row>
    <row r="122" spans="2:32" x14ac:dyDescent="0.3">
      <c r="B122" s="64" t="str">
        <f t="shared" si="36"/>
        <v>qui</v>
      </c>
      <c r="C122" s="59">
        <f t="shared" si="37"/>
        <v>46142</v>
      </c>
      <c r="D122" s="45">
        <f t="shared" si="32"/>
        <v>0</v>
      </c>
      <c r="E122" s="45">
        <f t="shared" si="33"/>
        <v>0</v>
      </c>
      <c r="F122" s="49" t="e">
        <f t="shared" si="40"/>
        <v>#N/A</v>
      </c>
      <c r="G122" s="24">
        <v>3.2000000000000002E-3</v>
      </c>
      <c r="H122" s="58" t="e">
        <f t="shared" si="34"/>
        <v>#N/A</v>
      </c>
      <c r="I122" s="58" t="e">
        <f t="shared" si="35"/>
        <v>#N/A</v>
      </c>
      <c r="J122" s="58" t="e">
        <f t="shared" si="41"/>
        <v>#N/A</v>
      </c>
      <c r="L122" s="26">
        <f t="shared" si="42"/>
        <v>4</v>
      </c>
      <c r="M122" s="26">
        <f t="shared" si="43"/>
        <v>2026</v>
      </c>
      <c r="N122" s="26">
        <f t="shared" si="44"/>
        <v>18</v>
      </c>
      <c r="O122" s="28">
        <v>46142</v>
      </c>
      <c r="P122" s="69" t="str">
        <f t="shared" si="45"/>
        <v>qui</v>
      </c>
      <c r="Q122" s="30">
        <f>SUMIF('SPR - QTD'!$A:$A,DADOS_GRAF!O122,'SPR - QTD'!$H:$H)</f>
        <v>0</v>
      </c>
      <c r="R122" s="30">
        <f>SUMIF('SCI - QTD'!$A:$A,DADOS_GRAF!O122,'SCI - QTD'!$H:$H)</f>
        <v>0</v>
      </c>
      <c r="S122" s="30">
        <f t="shared" si="38"/>
        <v>0</v>
      </c>
      <c r="T122" s="103"/>
      <c r="U122" s="30">
        <v>4600</v>
      </c>
      <c r="V122" s="30" t="e">
        <f t="shared" si="39"/>
        <v>#DIV/0!</v>
      </c>
      <c r="W122" s="30">
        <f>SUMIF('SPR - QTD'!$A:$A,DADOS_GRAF!O122,'SPR - QTD'!$M:$M)</f>
        <v>0</v>
      </c>
      <c r="X122" s="30">
        <f>SUMIF('SCI - QTD'!$A:$A,DADOS_GRAF!O122,'SCI - QTD'!$L:$L)</f>
        <v>0</v>
      </c>
      <c r="Y122" s="103"/>
      <c r="Z122" s="61"/>
      <c r="AA122" s="61"/>
      <c r="AB122" s="61"/>
      <c r="AC122" s="102"/>
      <c r="AE122" s="71"/>
      <c r="AF122" s="121"/>
    </row>
    <row r="123" spans="2:32" x14ac:dyDescent="0.3">
      <c r="B123" s="64" t="str">
        <f t="shared" si="36"/>
        <v>sex</v>
      </c>
      <c r="C123" s="59">
        <f t="shared" si="37"/>
        <v>46143</v>
      </c>
      <c r="D123" s="45">
        <f t="shared" si="32"/>
        <v>0</v>
      </c>
      <c r="E123" s="45">
        <f t="shared" si="33"/>
        <v>0</v>
      </c>
      <c r="F123" s="49" t="e">
        <f t="shared" si="40"/>
        <v>#N/A</v>
      </c>
      <c r="G123" s="24">
        <v>3.2000000000000002E-3</v>
      </c>
      <c r="H123" s="58" t="e">
        <f t="shared" si="34"/>
        <v>#N/A</v>
      </c>
      <c r="I123" s="58" t="e">
        <f t="shared" si="35"/>
        <v>#N/A</v>
      </c>
      <c r="J123" s="58" t="e">
        <f t="shared" si="41"/>
        <v>#N/A</v>
      </c>
      <c r="L123" s="26">
        <f t="shared" si="42"/>
        <v>5</v>
      </c>
      <c r="M123" s="26">
        <f t="shared" si="43"/>
        <v>2026</v>
      </c>
      <c r="N123" s="26">
        <f t="shared" si="44"/>
        <v>18</v>
      </c>
      <c r="O123" s="28">
        <v>46143</v>
      </c>
      <c r="P123" s="69" t="str">
        <f t="shared" si="45"/>
        <v>sex</v>
      </c>
      <c r="Q123" s="30">
        <f>SUMIF('SPR - QTD'!$A:$A,DADOS_GRAF!O123,'SPR - QTD'!$H:$H)</f>
        <v>0</v>
      </c>
      <c r="R123" s="30">
        <f>SUMIF('SCI - QTD'!$A:$A,DADOS_GRAF!O123,'SCI - QTD'!$H:$H)</f>
        <v>0</v>
      </c>
      <c r="S123" s="30">
        <f t="shared" si="38"/>
        <v>0</v>
      </c>
      <c r="T123" s="103"/>
      <c r="U123" s="30">
        <v>4600</v>
      </c>
      <c r="V123" s="30" t="e">
        <f t="shared" si="39"/>
        <v>#DIV/0!</v>
      </c>
      <c r="W123" s="30">
        <f>SUMIF('SPR - QTD'!$A:$A,DADOS_GRAF!O123,'SPR - QTD'!$M:$M)</f>
        <v>0</v>
      </c>
      <c r="X123" s="30">
        <f>SUMIF('SCI - QTD'!$A:$A,DADOS_GRAF!O123,'SCI - QTD'!$L:$L)</f>
        <v>0</v>
      </c>
      <c r="Y123" s="103"/>
      <c r="Z123" s="61"/>
      <c r="AA123" s="61"/>
      <c r="AB123" s="61"/>
      <c r="AC123" s="102"/>
      <c r="AE123" s="71"/>
    </row>
    <row r="124" spans="2:32" x14ac:dyDescent="0.3">
      <c r="B124" s="64" t="str">
        <f t="shared" si="36"/>
        <v>sáb</v>
      </c>
      <c r="C124" s="59">
        <f t="shared" si="37"/>
        <v>46144</v>
      </c>
      <c r="D124" s="45">
        <f t="shared" si="32"/>
        <v>0</v>
      </c>
      <c r="E124" s="45">
        <f t="shared" si="33"/>
        <v>0</v>
      </c>
      <c r="F124" s="49" t="e">
        <f t="shared" si="40"/>
        <v>#N/A</v>
      </c>
      <c r="G124" s="24">
        <v>3.2000000000000002E-3</v>
      </c>
      <c r="H124" s="58" t="e">
        <f t="shared" si="34"/>
        <v>#N/A</v>
      </c>
      <c r="I124" s="58" t="e">
        <f t="shared" si="35"/>
        <v>#N/A</v>
      </c>
      <c r="J124" s="58" t="e">
        <f t="shared" si="41"/>
        <v>#N/A</v>
      </c>
      <c r="L124" s="26">
        <f t="shared" si="42"/>
        <v>5</v>
      </c>
      <c r="M124" s="26">
        <f t="shared" si="43"/>
        <v>2026</v>
      </c>
      <c r="N124" s="26">
        <f t="shared" si="44"/>
        <v>18</v>
      </c>
      <c r="O124" s="28">
        <v>46144</v>
      </c>
      <c r="P124" s="69" t="str">
        <f t="shared" si="45"/>
        <v>sáb</v>
      </c>
      <c r="Q124" s="30">
        <f>SUMIF('SPR - QTD'!$A:$A,DADOS_GRAF!O124,'SPR - QTD'!$H:$H)</f>
        <v>0</v>
      </c>
      <c r="R124" s="30">
        <f>SUMIF('SCI - QTD'!$A:$A,DADOS_GRAF!O124,'SCI - QTD'!$H:$H)</f>
        <v>0</v>
      </c>
      <c r="S124" s="30">
        <f t="shared" si="38"/>
        <v>0</v>
      </c>
      <c r="T124" s="103"/>
      <c r="U124" s="30">
        <v>4600</v>
      </c>
      <c r="V124" s="30" t="e">
        <f t="shared" si="39"/>
        <v>#DIV/0!</v>
      </c>
      <c r="W124" s="30">
        <f>SUMIF('SPR - QTD'!$A:$A,DADOS_GRAF!O124,'SPR - QTD'!$M:$M)</f>
        <v>0</v>
      </c>
      <c r="X124" s="30">
        <f>SUMIF('SCI - QTD'!$A:$A,DADOS_GRAF!O124,'SCI - QTD'!$L:$L)</f>
        <v>0</v>
      </c>
      <c r="Y124" s="103"/>
      <c r="Z124" s="61"/>
      <c r="AA124" s="61"/>
      <c r="AB124" s="61"/>
      <c r="AC124" s="102"/>
      <c r="AE124" s="71"/>
      <c r="AF124" s="121"/>
    </row>
    <row r="125" spans="2:32" x14ac:dyDescent="0.3">
      <c r="B125" s="64" t="str">
        <f t="shared" si="36"/>
        <v>dom</v>
      </c>
      <c r="C125" s="59">
        <f t="shared" si="37"/>
        <v>46145</v>
      </c>
      <c r="D125" s="45">
        <f t="shared" si="32"/>
        <v>0</v>
      </c>
      <c r="E125" s="45">
        <f t="shared" si="33"/>
        <v>0</v>
      </c>
      <c r="F125" s="49" t="e">
        <f t="shared" si="40"/>
        <v>#N/A</v>
      </c>
      <c r="G125" s="24">
        <v>3.2000000000000002E-3</v>
      </c>
      <c r="H125" s="58" t="e">
        <f t="shared" si="34"/>
        <v>#N/A</v>
      </c>
      <c r="I125" s="58" t="e">
        <f t="shared" si="35"/>
        <v>#N/A</v>
      </c>
      <c r="J125" s="58" t="e">
        <f t="shared" si="41"/>
        <v>#N/A</v>
      </c>
      <c r="L125" s="26">
        <f t="shared" si="42"/>
        <v>5</v>
      </c>
      <c r="M125" s="26">
        <f t="shared" si="43"/>
        <v>2026</v>
      </c>
      <c r="N125" s="26">
        <f t="shared" si="44"/>
        <v>19</v>
      </c>
      <c r="O125" s="28">
        <v>46145</v>
      </c>
      <c r="P125" s="69" t="str">
        <f t="shared" si="45"/>
        <v>dom</v>
      </c>
      <c r="Q125" s="30">
        <f>SUMIF('SPR - QTD'!$A:$A,DADOS_GRAF!O125,'SPR - QTD'!$H:$H)</f>
        <v>0</v>
      </c>
      <c r="R125" s="30">
        <f>SUMIF('SCI - QTD'!$A:$A,DADOS_GRAF!O125,'SCI - QTD'!$H:$H)</f>
        <v>0</v>
      </c>
      <c r="S125" s="30">
        <f t="shared" si="38"/>
        <v>0</v>
      </c>
      <c r="T125" s="103"/>
      <c r="U125" s="30">
        <v>4600</v>
      </c>
      <c r="V125" s="30" t="e">
        <f t="shared" si="39"/>
        <v>#DIV/0!</v>
      </c>
      <c r="W125" s="30">
        <f>SUMIF('SPR - QTD'!$A:$A,DADOS_GRAF!O125,'SPR - QTD'!$M:$M)</f>
        <v>0</v>
      </c>
      <c r="X125" s="30">
        <f>SUMIF('SCI - QTD'!$A:$A,DADOS_GRAF!O125,'SCI - QTD'!$L:$L)</f>
        <v>0</v>
      </c>
      <c r="Y125" s="103"/>
      <c r="Z125" s="61"/>
      <c r="AA125" s="61"/>
      <c r="AB125" s="61"/>
      <c r="AC125" s="102"/>
      <c r="AE125" s="71"/>
    </row>
    <row r="126" spans="2:32" x14ac:dyDescent="0.3">
      <c r="B126" s="64" t="str">
        <f t="shared" si="36"/>
        <v>seg</v>
      </c>
      <c r="C126" s="59">
        <f t="shared" si="37"/>
        <v>46146</v>
      </c>
      <c r="D126" s="45">
        <f t="shared" si="32"/>
        <v>0</v>
      </c>
      <c r="E126" s="45">
        <f t="shared" si="33"/>
        <v>0</v>
      </c>
      <c r="F126" s="49" t="e">
        <f t="shared" si="40"/>
        <v>#N/A</v>
      </c>
      <c r="G126" s="24">
        <v>3.2000000000000002E-3</v>
      </c>
      <c r="H126" s="58" t="e">
        <f t="shared" si="34"/>
        <v>#N/A</v>
      </c>
      <c r="I126" s="58" t="e">
        <f t="shared" si="35"/>
        <v>#N/A</v>
      </c>
      <c r="J126" s="58" t="e">
        <f t="shared" si="41"/>
        <v>#N/A</v>
      </c>
      <c r="L126" s="26">
        <f t="shared" si="42"/>
        <v>5</v>
      </c>
      <c r="M126" s="26">
        <f t="shared" si="43"/>
        <v>2026</v>
      </c>
      <c r="N126" s="26">
        <f t="shared" si="44"/>
        <v>19</v>
      </c>
      <c r="O126" s="28">
        <v>46146</v>
      </c>
      <c r="P126" s="69" t="str">
        <f t="shared" si="45"/>
        <v>seg</v>
      </c>
      <c r="Q126" s="30">
        <f>SUMIF('SPR - QTD'!$A:$A,DADOS_GRAF!O126,'SPR - QTD'!$H:$H)</f>
        <v>0</v>
      </c>
      <c r="R126" s="30">
        <f>SUMIF('SCI - QTD'!$A:$A,DADOS_GRAF!O126,'SCI - QTD'!$H:$H)</f>
        <v>0</v>
      </c>
      <c r="S126" s="30">
        <f t="shared" si="38"/>
        <v>0</v>
      </c>
      <c r="T126" s="103"/>
      <c r="U126" s="30">
        <v>4600</v>
      </c>
      <c r="V126" s="30" t="e">
        <f t="shared" si="39"/>
        <v>#DIV/0!</v>
      </c>
      <c r="W126" s="30">
        <f>SUMIF('SPR - QTD'!$A:$A,DADOS_GRAF!O126,'SPR - QTD'!$M:$M)</f>
        <v>0</v>
      </c>
      <c r="X126" s="30">
        <f>SUMIF('SCI - QTD'!$A:$A,DADOS_GRAF!O126,'SCI - QTD'!$L:$L)</f>
        <v>0</v>
      </c>
      <c r="Y126" s="103"/>
      <c r="Z126" s="61"/>
      <c r="AA126" s="61"/>
      <c r="AB126" s="61"/>
      <c r="AC126" s="102"/>
      <c r="AE126" s="71"/>
    </row>
    <row r="127" spans="2:32" x14ac:dyDescent="0.3">
      <c r="B127" s="64" t="str">
        <f t="shared" si="36"/>
        <v>ter</v>
      </c>
      <c r="C127" s="59">
        <f t="shared" si="37"/>
        <v>46147</v>
      </c>
      <c r="D127" s="45">
        <f t="shared" si="32"/>
        <v>0</v>
      </c>
      <c r="E127" s="45">
        <f t="shared" si="33"/>
        <v>0</v>
      </c>
      <c r="F127" s="49" t="e">
        <f t="shared" si="40"/>
        <v>#N/A</v>
      </c>
      <c r="G127" s="24">
        <v>3.2000000000000002E-3</v>
      </c>
      <c r="H127" s="58" t="e">
        <f t="shared" si="34"/>
        <v>#N/A</v>
      </c>
      <c r="I127" s="58" t="e">
        <f t="shared" si="35"/>
        <v>#N/A</v>
      </c>
      <c r="J127" s="58" t="e">
        <f t="shared" si="41"/>
        <v>#N/A</v>
      </c>
      <c r="L127" s="26">
        <f t="shared" si="42"/>
        <v>5</v>
      </c>
      <c r="M127" s="26">
        <f t="shared" si="43"/>
        <v>2026</v>
      </c>
      <c r="N127" s="26">
        <f t="shared" si="44"/>
        <v>19</v>
      </c>
      <c r="O127" s="28">
        <v>46147</v>
      </c>
      <c r="P127" s="69" t="str">
        <f t="shared" si="45"/>
        <v>ter</v>
      </c>
      <c r="Q127" s="30">
        <f>SUMIF('SPR - QTD'!$A:$A,DADOS_GRAF!O127,'SPR - QTD'!$H:$H)</f>
        <v>0</v>
      </c>
      <c r="R127" s="30">
        <f>SUMIF('SCI - QTD'!$A:$A,DADOS_GRAF!O127,'SCI - QTD'!$H:$H)</f>
        <v>0</v>
      </c>
      <c r="S127" s="30">
        <f t="shared" si="38"/>
        <v>0</v>
      </c>
      <c r="T127" s="103"/>
      <c r="U127" s="30">
        <v>4600</v>
      </c>
      <c r="V127" s="30" t="e">
        <f t="shared" si="39"/>
        <v>#DIV/0!</v>
      </c>
      <c r="W127" s="30">
        <f>SUMIF('SPR - QTD'!$A:$A,DADOS_GRAF!O127,'SPR - QTD'!$M:$M)</f>
        <v>0</v>
      </c>
      <c r="X127" s="30">
        <f>SUMIF('SCI - QTD'!$A:$A,DADOS_GRAF!O127,'SCI - QTD'!$L:$L)</f>
        <v>0</v>
      </c>
      <c r="Y127" s="103"/>
      <c r="Z127" s="61"/>
      <c r="AA127" s="61"/>
      <c r="AB127" s="61"/>
      <c r="AC127" s="102"/>
      <c r="AE127" s="71"/>
      <c r="AF127" s="121"/>
    </row>
    <row r="128" spans="2:32" x14ac:dyDescent="0.3">
      <c r="B128" s="64" t="str">
        <f t="shared" si="36"/>
        <v>qua</v>
      </c>
      <c r="C128" s="59">
        <f t="shared" si="37"/>
        <v>46148</v>
      </c>
      <c r="D128" s="45">
        <f t="shared" si="32"/>
        <v>0</v>
      </c>
      <c r="E128" s="45">
        <f t="shared" si="33"/>
        <v>0</v>
      </c>
      <c r="F128" s="49" t="e">
        <f t="shared" si="40"/>
        <v>#N/A</v>
      </c>
      <c r="G128" s="24">
        <v>3.2000000000000002E-3</v>
      </c>
      <c r="H128" s="58" t="e">
        <f t="shared" si="34"/>
        <v>#N/A</v>
      </c>
      <c r="I128" s="58" t="e">
        <f t="shared" si="35"/>
        <v>#N/A</v>
      </c>
      <c r="J128" s="58" t="e">
        <f t="shared" si="41"/>
        <v>#N/A</v>
      </c>
      <c r="L128" s="26">
        <f t="shared" si="42"/>
        <v>5</v>
      </c>
      <c r="M128" s="26">
        <f t="shared" si="43"/>
        <v>2026</v>
      </c>
      <c r="N128" s="26">
        <f t="shared" si="44"/>
        <v>19</v>
      </c>
      <c r="O128" s="28">
        <v>46148</v>
      </c>
      <c r="P128" s="69" t="str">
        <f t="shared" si="45"/>
        <v>qua</v>
      </c>
      <c r="Q128" s="30">
        <f>SUMIF('SPR - QTD'!$A:$A,DADOS_GRAF!O128,'SPR - QTD'!$H:$H)</f>
        <v>0</v>
      </c>
      <c r="R128" s="30">
        <f>SUMIF('SCI - QTD'!$A:$A,DADOS_GRAF!O128,'SCI - QTD'!$H:$H)</f>
        <v>0</v>
      </c>
      <c r="S128" s="30">
        <f t="shared" si="38"/>
        <v>0</v>
      </c>
      <c r="T128" s="103"/>
      <c r="U128" s="30">
        <v>4600</v>
      </c>
      <c r="V128" s="30" t="e">
        <f t="shared" si="39"/>
        <v>#DIV/0!</v>
      </c>
      <c r="W128" s="30">
        <f>SUMIF('SPR - QTD'!$A:$A,DADOS_GRAF!O128,'SPR - QTD'!$M:$M)</f>
        <v>0</v>
      </c>
      <c r="X128" s="30">
        <f>SUMIF('SCI - QTD'!$A:$A,DADOS_GRAF!O128,'SCI - QTD'!$L:$L)</f>
        <v>0</v>
      </c>
      <c r="Y128" s="103"/>
      <c r="Z128" s="61"/>
      <c r="AA128" s="61"/>
      <c r="AB128" s="61"/>
      <c r="AC128" s="102"/>
      <c r="AE128" s="71"/>
      <c r="AF128" s="121"/>
    </row>
    <row r="129" spans="2:39" x14ac:dyDescent="0.3">
      <c r="B129" s="64" t="str">
        <f t="shared" si="36"/>
        <v>qui</v>
      </c>
      <c r="C129" s="59">
        <f t="shared" si="37"/>
        <v>46149</v>
      </c>
      <c r="D129" s="45">
        <f t="shared" si="32"/>
        <v>0</v>
      </c>
      <c r="E129" s="45">
        <f t="shared" si="33"/>
        <v>0</v>
      </c>
      <c r="F129" s="49" t="e">
        <f t="shared" si="40"/>
        <v>#N/A</v>
      </c>
      <c r="G129" s="24">
        <v>3.2000000000000002E-3</v>
      </c>
      <c r="H129" s="58" t="e">
        <f t="shared" si="34"/>
        <v>#N/A</v>
      </c>
      <c r="I129" s="58" t="e">
        <f t="shared" si="35"/>
        <v>#N/A</v>
      </c>
      <c r="J129" s="58" t="e">
        <f t="shared" si="41"/>
        <v>#N/A</v>
      </c>
      <c r="L129" s="26">
        <f t="shared" si="42"/>
        <v>5</v>
      </c>
      <c r="M129" s="26">
        <f t="shared" si="43"/>
        <v>2026</v>
      </c>
      <c r="N129" s="26">
        <f t="shared" si="44"/>
        <v>19</v>
      </c>
      <c r="O129" s="28">
        <v>46149</v>
      </c>
      <c r="P129" s="69" t="str">
        <f t="shared" si="45"/>
        <v>qui</v>
      </c>
      <c r="Q129" s="30">
        <f>SUMIF('SPR - QTD'!$A:$A,DADOS_GRAF!O129,'SPR - QTD'!$H:$H)</f>
        <v>0</v>
      </c>
      <c r="R129" s="30">
        <f>SUMIF('SCI - QTD'!$A:$A,DADOS_GRAF!O129,'SCI - QTD'!$H:$H)</f>
        <v>0</v>
      </c>
      <c r="S129" s="30">
        <f t="shared" si="38"/>
        <v>0</v>
      </c>
      <c r="T129" s="103"/>
      <c r="U129" s="30">
        <v>4600</v>
      </c>
      <c r="V129" s="30" t="e">
        <f t="shared" si="39"/>
        <v>#DIV/0!</v>
      </c>
      <c r="W129" s="30">
        <f>SUMIF('SPR - QTD'!$A:$A,DADOS_GRAF!O129,'SPR - QTD'!$M:$M)</f>
        <v>0</v>
      </c>
      <c r="X129" s="30">
        <f>SUMIF('SCI - QTD'!$A:$A,DADOS_GRAF!O129,'SCI - QTD'!$L:$L)</f>
        <v>0</v>
      </c>
      <c r="Y129" s="103"/>
      <c r="Z129" s="61"/>
      <c r="AA129" s="61"/>
      <c r="AB129" s="61"/>
      <c r="AC129" s="102"/>
      <c r="AE129" s="71"/>
      <c r="AF129" s="121"/>
    </row>
    <row r="130" spans="2:39" x14ac:dyDescent="0.3">
      <c r="B130" s="64" t="str">
        <f t="shared" si="36"/>
        <v>sex</v>
      </c>
      <c r="C130" s="59">
        <f t="shared" si="37"/>
        <v>46150</v>
      </c>
      <c r="D130" s="45">
        <f t="shared" si="32"/>
        <v>0</v>
      </c>
      <c r="E130" s="45">
        <f t="shared" si="33"/>
        <v>0</v>
      </c>
      <c r="F130" s="49" t="e">
        <f t="shared" si="40"/>
        <v>#N/A</v>
      </c>
      <c r="G130" s="24">
        <v>3.2000000000000002E-3</v>
      </c>
      <c r="H130" s="58" t="e">
        <f t="shared" si="34"/>
        <v>#N/A</v>
      </c>
      <c r="I130" s="58" t="e">
        <f t="shared" si="35"/>
        <v>#N/A</v>
      </c>
      <c r="J130" s="58" t="e">
        <f t="shared" si="41"/>
        <v>#N/A</v>
      </c>
      <c r="L130" s="26">
        <f t="shared" si="42"/>
        <v>5</v>
      </c>
      <c r="M130" s="26">
        <f t="shared" si="43"/>
        <v>2026</v>
      </c>
      <c r="N130" s="26">
        <f t="shared" si="44"/>
        <v>19</v>
      </c>
      <c r="O130" s="28">
        <v>46150</v>
      </c>
      <c r="P130" s="69" t="str">
        <f t="shared" si="45"/>
        <v>sex</v>
      </c>
      <c r="Q130" s="30">
        <f>SUMIF('SPR - QTD'!$A:$A,DADOS_GRAF!O130,'SPR - QTD'!$H:$H)</f>
        <v>0</v>
      </c>
      <c r="R130" s="30">
        <f>SUMIF('SCI - QTD'!$A:$A,DADOS_GRAF!O130,'SCI - QTD'!$H:$H)</f>
        <v>0</v>
      </c>
      <c r="S130" s="30">
        <f t="shared" si="38"/>
        <v>0</v>
      </c>
      <c r="T130" s="103"/>
      <c r="U130" s="30">
        <v>4600</v>
      </c>
      <c r="V130" s="30" t="e">
        <f t="shared" si="39"/>
        <v>#DIV/0!</v>
      </c>
      <c r="W130" s="30">
        <f>SUMIF('SPR - QTD'!$A:$A,DADOS_GRAF!O130,'SPR - QTD'!$M:$M)</f>
        <v>0</v>
      </c>
      <c r="X130" s="30">
        <f>SUMIF('SCI - QTD'!$A:$A,DADOS_GRAF!O130,'SCI - QTD'!$L:$L)</f>
        <v>0</v>
      </c>
      <c r="Y130" s="103"/>
      <c r="Z130" s="61"/>
      <c r="AA130" s="61"/>
      <c r="AB130" s="61"/>
      <c r="AC130" s="102"/>
      <c r="AE130" s="71"/>
      <c r="AF130" s="121"/>
    </row>
    <row r="131" spans="2:39" x14ac:dyDescent="0.3">
      <c r="B131" s="64" t="str">
        <f t="shared" si="36"/>
        <v>sáb</v>
      </c>
      <c r="C131" s="59">
        <f t="shared" si="37"/>
        <v>46151</v>
      </c>
      <c r="D131" s="45">
        <f t="shared" ref="D131:D194" si="46">IFERROR(SUMIF(O:O,C131,W:W),#N/A)</f>
        <v>0</v>
      </c>
      <c r="E131" s="45">
        <f t="shared" ref="E131:E194" si="47">IFERROR(SUMIF(O:O,C131,Y:Y),#N/A)</f>
        <v>0</v>
      </c>
      <c r="F131" s="49" t="e">
        <f t="shared" si="40"/>
        <v>#N/A</v>
      </c>
      <c r="G131" s="24">
        <v>3.2000000000000002E-3</v>
      </c>
      <c r="H131" s="58" t="e">
        <f t="shared" ref="H131:H194" si="48">IF(E131=0,#N/A,IFERROR(SUMIF(O:O,C131,W:W),#N/A)/E131)</f>
        <v>#N/A</v>
      </c>
      <c r="I131" s="58" t="e">
        <f t="shared" ref="I131:I194" si="49">IF(E131=0,#N/A,IFERROR(SUMIF(O:O,C131,X:X),#N/A)/E131)</f>
        <v>#N/A</v>
      </c>
      <c r="J131" s="58" t="e">
        <f t="shared" si="41"/>
        <v>#N/A</v>
      </c>
      <c r="L131" s="26">
        <f t="shared" si="42"/>
        <v>5</v>
      </c>
      <c r="M131" s="26">
        <f t="shared" si="43"/>
        <v>2026</v>
      </c>
      <c r="N131" s="26">
        <f t="shared" si="44"/>
        <v>19</v>
      </c>
      <c r="O131" s="28">
        <v>46151</v>
      </c>
      <c r="P131" s="69" t="str">
        <f t="shared" si="45"/>
        <v>sáb</v>
      </c>
      <c r="Q131" s="30">
        <f>SUMIF('SPR - QTD'!$A:$A,DADOS_GRAF!O131,'SPR - QTD'!$H:$H)</f>
        <v>0</v>
      </c>
      <c r="R131" s="30">
        <f>SUMIF('SCI - QTD'!$A:$A,DADOS_GRAF!O131,'SCI - QTD'!$H:$H)</f>
        <v>0</v>
      </c>
      <c r="S131" s="30">
        <f t="shared" si="38"/>
        <v>0</v>
      </c>
      <c r="T131" s="103"/>
      <c r="U131" s="30">
        <v>4600</v>
      </c>
      <c r="V131" s="30" t="e">
        <f t="shared" si="39"/>
        <v>#DIV/0!</v>
      </c>
      <c r="W131" s="30">
        <f>SUMIF('SPR - QTD'!$A:$A,DADOS_GRAF!O131,'SPR - QTD'!$M:$M)</f>
        <v>0</v>
      </c>
      <c r="X131" s="30">
        <f>SUMIF('SCI - QTD'!$A:$A,DADOS_GRAF!O131,'SCI - QTD'!$L:$L)</f>
        <v>0</v>
      </c>
      <c r="Y131" s="103"/>
      <c r="Z131" s="61"/>
      <c r="AA131" s="61"/>
      <c r="AB131" s="61"/>
      <c r="AC131" s="102"/>
      <c r="AE131" s="71"/>
      <c r="AF131" s="121"/>
    </row>
    <row r="132" spans="2:39" x14ac:dyDescent="0.3">
      <c r="B132" s="64" t="str">
        <f t="shared" ref="B132:B155" si="50">TEXT(WEEKDAY(C132),"ddd")</f>
        <v>dom</v>
      </c>
      <c r="C132" s="59">
        <f t="shared" ref="C132:C155" si="51">O132</f>
        <v>46152</v>
      </c>
      <c r="D132" s="45">
        <f t="shared" si="46"/>
        <v>0</v>
      </c>
      <c r="E132" s="45">
        <f t="shared" si="47"/>
        <v>0</v>
      </c>
      <c r="F132" s="49" t="e">
        <f t="shared" si="40"/>
        <v>#N/A</v>
      </c>
      <c r="G132" s="24">
        <v>3.2000000000000002E-3</v>
      </c>
      <c r="H132" s="58" t="e">
        <f t="shared" si="48"/>
        <v>#N/A</v>
      </c>
      <c r="I132" s="58" t="e">
        <f t="shared" si="49"/>
        <v>#N/A</v>
      </c>
      <c r="J132" s="58" t="e">
        <f t="shared" si="41"/>
        <v>#N/A</v>
      </c>
      <c r="L132" s="26">
        <f t="shared" si="42"/>
        <v>5</v>
      </c>
      <c r="M132" s="26">
        <f t="shared" si="43"/>
        <v>2026</v>
      </c>
      <c r="N132" s="26">
        <f t="shared" si="44"/>
        <v>20</v>
      </c>
      <c r="O132" s="28">
        <v>46152</v>
      </c>
      <c r="P132" s="69" t="str">
        <f t="shared" si="45"/>
        <v>dom</v>
      </c>
      <c r="Q132" s="30">
        <f>SUMIF('SPR - QTD'!$A:$A,DADOS_GRAF!O132,'SPR - QTD'!$H:$H)</f>
        <v>0</v>
      </c>
      <c r="R132" s="30">
        <f>SUMIF('SCI - QTD'!$A:$A,DADOS_GRAF!O132,'SCI - QTD'!$H:$H)</f>
        <v>0</v>
      </c>
      <c r="S132" s="30">
        <f t="shared" ref="S132:S155" si="52">SUM(Q132:R132)</f>
        <v>0</v>
      </c>
      <c r="T132" s="103"/>
      <c r="U132" s="30">
        <v>4600</v>
      </c>
      <c r="V132" s="30" t="e">
        <f t="shared" si="39"/>
        <v>#DIV/0!</v>
      </c>
      <c r="W132" s="30">
        <f>SUMIF('SPR - QTD'!$A:$A,DADOS_GRAF!O132,'SPR - QTD'!$M:$M)</f>
        <v>0</v>
      </c>
      <c r="X132" s="30">
        <f>SUMIF('SCI - QTD'!$A:$A,DADOS_GRAF!O132,'SCI - QTD'!$L:$L)</f>
        <v>0</v>
      </c>
      <c r="Y132" s="103"/>
      <c r="Z132" s="61"/>
      <c r="AA132" s="61"/>
      <c r="AB132" s="61"/>
      <c r="AC132" s="102"/>
      <c r="AE132" s="71"/>
    </row>
    <row r="133" spans="2:39" x14ac:dyDescent="0.3">
      <c r="B133" s="64" t="str">
        <f t="shared" si="50"/>
        <v>seg</v>
      </c>
      <c r="C133" s="59">
        <f t="shared" si="51"/>
        <v>46153</v>
      </c>
      <c r="D133" s="45">
        <f t="shared" si="46"/>
        <v>0</v>
      </c>
      <c r="E133" s="45">
        <f t="shared" si="47"/>
        <v>0</v>
      </c>
      <c r="F133" s="49" t="e">
        <f t="shared" si="40"/>
        <v>#N/A</v>
      </c>
      <c r="G133" s="24">
        <v>3.2000000000000002E-3</v>
      </c>
      <c r="H133" s="58" t="e">
        <f t="shared" si="48"/>
        <v>#N/A</v>
      </c>
      <c r="I133" s="58" t="e">
        <f t="shared" si="49"/>
        <v>#N/A</v>
      </c>
      <c r="J133" s="58" t="e">
        <f t="shared" si="41"/>
        <v>#N/A</v>
      </c>
      <c r="L133" s="26">
        <f t="shared" si="42"/>
        <v>5</v>
      </c>
      <c r="M133" s="26">
        <f t="shared" si="43"/>
        <v>2026</v>
      </c>
      <c r="N133" s="26">
        <f t="shared" si="44"/>
        <v>20</v>
      </c>
      <c r="O133" s="28">
        <v>46153</v>
      </c>
      <c r="P133" s="69" t="str">
        <f t="shared" si="45"/>
        <v>seg</v>
      </c>
      <c r="Q133" s="30">
        <f>SUMIF('SPR - QTD'!$A:$A,DADOS_GRAF!O133,'SPR - QTD'!$H:$H)</f>
        <v>0</v>
      </c>
      <c r="R133" s="30">
        <f>SUMIF('SCI - QTD'!$A:$A,DADOS_GRAF!O133,'SCI - QTD'!$H:$H)</f>
        <v>0</v>
      </c>
      <c r="S133" s="30">
        <f t="shared" si="52"/>
        <v>0</v>
      </c>
      <c r="T133" s="103"/>
      <c r="U133" s="30">
        <v>4600</v>
      </c>
      <c r="V133" s="30" t="e">
        <f>(S133/T134)*10^6</f>
        <v>#DIV/0!</v>
      </c>
      <c r="W133" s="30">
        <f>SUMIF('SPR - QTD'!$A:$A,DADOS_GRAF!O133,'SPR - QTD'!$M:$M)</f>
        <v>0</v>
      </c>
      <c r="X133" s="30">
        <f>SUMIF('SCI - QTD'!$A:$A,DADOS_GRAF!O133,'SCI - QTD'!$L:$L)</f>
        <v>0</v>
      </c>
      <c r="Y133" s="103"/>
      <c r="Z133" s="61"/>
      <c r="AA133" s="61"/>
      <c r="AB133" s="61"/>
      <c r="AC133" s="102"/>
      <c r="AE133" s="71"/>
    </row>
    <row r="134" spans="2:39" x14ac:dyDescent="0.3">
      <c r="B134" s="64" t="str">
        <f t="shared" si="50"/>
        <v>ter</v>
      </c>
      <c r="C134" s="59">
        <f t="shared" si="51"/>
        <v>46154</v>
      </c>
      <c r="D134" s="45">
        <f t="shared" si="46"/>
        <v>0</v>
      </c>
      <c r="E134" s="45">
        <f t="shared" si="47"/>
        <v>0</v>
      </c>
      <c r="F134" s="49" t="e">
        <f t="shared" si="40"/>
        <v>#N/A</v>
      </c>
      <c r="G134" s="24">
        <v>3.2000000000000002E-3</v>
      </c>
      <c r="H134" s="58" t="e">
        <f t="shared" si="48"/>
        <v>#N/A</v>
      </c>
      <c r="I134" s="58" t="e">
        <f t="shared" si="49"/>
        <v>#N/A</v>
      </c>
      <c r="J134" s="58" t="e">
        <f t="shared" si="41"/>
        <v>#N/A</v>
      </c>
      <c r="L134" s="26">
        <f t="shared" si="42"/>
        <v>5</v>
      </c>
      <c r="M134" s="26">
        <f t="shared" si="43"/>
        <v>2026</v>
      </c>
      <c r="N134" s="26">
        <f t="shared" si="44"/>
        <v>20</v>
      </c>
      <c r="O134" s="28">
        <v>46154</v>
      </c>
      <c r="P134" s="69" t="str">
        <f t="shared" si="45"/>
        <v>ter</v>
      </c>
      <c r="Q134" s="30">
        <f>SUMIF('SPR - QTD'!$A:$A,DADOS_GRAF!O134,'SPR - QTD'!$H:$H)</f>
        <v>0</v>
      </c>
      <c r="R134" s="30">
        <f>SUMIF('SCI - QTD'!$A:$A,DADOS_GRAF!O134,'SCI - QTD'!$H:$H)</f>
        <v>0</v>
      </c>
      <c r="S134" s="30">
        <f t="shared" si="52"/>
        <v>0</v>
      </c>
      <c r="T134" s="103"/>
      <c r="U134" s="30">
        <v>4600</v>
      </c>
      <c r="V134" s="30" t="e">
        <f t="shared" ref="V134:V155" si="53">(S134/T134)*10^6</f>
        <v>#DIV/0!</v>
      </c>
      <c r="W134" s="30">
        <f>SUMIF('SPR - QTD'!$A:$A,DADOS_GRAF!O134,'SPR - QTD'!$M:$M)</f>
        <v>0</v>
      </c>
      <c r="X134" s="30">
        <f>SUMIF('SCI - QTD'!$A:$A,DADOS_GRAF!O134,'SCI - QTD'!$L:$L)</f>
        <v>0</v>
      </c>
      <c r="Y134" s="103"/>
      <c r="Z134" s="61"/>
      <c r="AA134" s="61"/>
      <c r="AB134" s="61"/>
      <c r="AC134" s="102"/>
      <c r="AE134" s="71"/>
      <c r="AF134" s="121"/>
    </row>
    <row r="135" spans="2:39" x14ac:dyDescent="0.3">
      <c r="B135" s="64" t="str">
        <f t="shared" si="50"/>
        <v>qua</v>
      </c>
      <c r="C135" s="59">
        <f t="shared" si="51"/>
        <v>46155</v>
      </c>
      <c r="D135" s="45">
        <f t="shared" si="46"/>
        <v>0</v>
      </c>
      <c r="E135" s="45">
        <f t="shared" si="47"/>
        <v>0</v>
      </c>
      <c r="F135" s="49" t="e">
        <f t="shared" si="40"/>
        <v>#N/A</v>
      </c>
      <c r="G135" s="24">
        <v>3.2000000000000002E-3</v>
      </c>
      <c r="H135" s="58" t="e">
        <f t="shared" si="48"/>
        <v>#N/A</v>
      </c>
      <c r="I135" s="58" t="e">
        <f t="shared" si="49"/>
        <v>#N/A</v>
      </c>
      <c r="J135" s="58" t="e">
        <f t="shared" si="41"/>
        <v>#N/A</v>
      </c>
      <c r="L135" s="26">
        <f t="shared" si="42"/>
        <v>5</v>
      </c>
      <c r="M135" s="26">
        <f t="shared" si="43"/>
        <v>2026</v>
      </c>
      <c r="N135" s="26">
        <f t="shared" si="44"/>
        <v>20</v>
      </c>
      <c r="O135" s="28">
        <v>46155</v>
      </c>
      <c r="P135" s="69" t="str">
        <f t="shared" si="45"/>
        <v>qua</v>
      </c>
      <c r="Q135" s="30">
        <f>SUMIF('SPR - QTD'!$A:$A,DADOS_GRAF!O135,'SPR - QTD'!$H:$H)</f>
        <v>0</v>
      </c>
      <c r="R135" s="30">
        <f>SUMIF('SCI - QTD'!$A:$A,DADOS_GRAF!O135,'SCI - QTD'!$H:$H)</f>
        <v>0</v>
      </c>
      <c r="S135" s="30">
        <f t="shared" si="52"/>
        <v>0</v>
      </c>
      <c r="T135" s="103"/>
      <c r="U135" s="30">
        <v>4600</v>
      </c>
      <c r="V135" s="30" t="e">
        <f t="shared" si="53"/>
        <v>#DIV/0!</v>
      </c>
      <c r="W135" s="30">
        <f>SUMIF('SPR - QTD'!$A:$A,DADOS_GRAF!O135,'SPR - QTD'!$M:$M)</f>
        <v>0</v>
      </c>
      <c r="X135" s="30">
        <f>SUMIF('SCI - QTD'!$A:$A,DADOS_GRAF!O135,'SCI - QTD'!$L:$L)</f>
        <v>0</v>
      </c>
      <c r="Y135" s="103"/>
      <c r="Z135" s="61"/>
      <c r="AA135" s="61"/>
      <c r="AB135" s="61"/>
      <c r="AC135" s="102"/>
      <c r="AE135" s="71"/>
      <c r="AF135" s="121"/>
    </row>
    <row r="136" spans="2:39" x14ac:dyDescent="0.3">
      <c r="B136" s="64" t="str">
        <f t="shared" si="50"/>
        <v>qui</v>
      </c>
      <c r="C136" s="59">
        <f t="shared" si="51"/>
        <v>46156</v>
      </c>
      <c r="D136" s="45">
        <f t="shared" si="46"/>
        <v>0</v>
      </c>
      <c r="E136" s="45">
        <f t="shared" si="47"/>
        <v>0</v>
      </c>
      <c r="F136" s="49" t="e">
        <f t="shared" si="40"/>
        <v>#N/A</v>
      </c>
      <c r="G136" s="24">
        <v>3.2000000000000002E-3</v>
      </c>
      <c r="H136" s="58" t="e">
        <f t="shared" si="48"/>
        <v>#N/A</v>
      </c>
      <c r="I136" s="58" t="e">
        <f t="shared" si="49"/>
        <v>#N/A</v>
      </c>
      <c r="J136" s="58" t="e">
        <f t="shared" si="41"/>
        <v>#N/A</v>
      </c>
      <c r="L136" s="26">
        <f t="shared" si="42"/>
        <v>5</v>
      </c>
      <c r="M136" s="26">
        <f t="shared" si="43"/>
        <v>2026</v>
      </c>
      <c r="N136" s="26">
        <f t="shared" si="44"/>
        <v>20</v>
      </c>
      <c r="O136" s="28">
        <v>46156</v>
      </c>
      <c r="P136" s="69" t="str">
        <f t="shared" si="45"/>
        <v>qui</v>
      </c>
      <c r="Q136" s="30">
        <f>SUMIF('SPR - QTD'!$A:$A,DADOS_GRAF!O136,'SPR - QTD'!$H:$H)</f>
        <v>0</v>
      </c>
      <c r="R136" s="30">
        <f>SUMIF('SCI - QTD'!$A:$A,DADOS_GRAF!O136,'SCI - QTD'!$H:$H)</f>
        <v>0</v>
      </c>
      <c r="S136" s="30">
        <f t="shared" si="52"/>
        <v>0</v>
      </c>
      <c r="T136" s="103"/>
      <c r="U136" s="30">
        <v>4600</v>
      </c>
      <c r="V136" s="30" t="e">
        <f t="shared" si="53"/>
        <v>#DIV/0!</v>
      </c>
      <c r="W136" s="30">
        <f>SUMIF('SPR - QTD'!$A:$A,DADOS_GRAF!O136,'SPR - QTD'!$M:$M)</f>
        <v>0</v>
      </c>
      <c r="X136" s="30">
        <f>SUMIF('SCI - QTD'!$A:$A,DADOS_GRAF!O136,'SCI - QTD'!$L:$L)</f>
        <v>0</v>
      </c>
      <c r="Y136" s="103"/>
      <c r="Z136" s="61"/>
      <c r="AA136" s="61"/>
      <c r="AB136" s="61"/>
      <c r="AC136" s="102"/>
      <c r="AE136" s="71"/>
      <c r="AF136" s="121"/>
    </row>
    <row r="137" spans="2:39" x14ac:dyDescent="0.3">
      <c r="B137" s="64" t="str">
        <f t="shared" si="50"/>
        <v>sex</v>
      </c>
      <c r="C137" s="59">
        <f t="shared" si="51"/>
        <v>46157</v>
      </c>
      <c r="D137" s="45">
        <f t="shared" si="46"/>
        <v>0</v>
      </c>
      <c r="E137" s="45">
        <f t="shared" si="47"/>
        <v>0</v>
      </c>
      <c r="F137" s="49" t="e">
        <f t="shared" si="40"/>
        <v>#N/A</v>
      </c>
      <c r="G137" s="24">
        <v>3.2000000000000002E-3</v>
      </c>
      <c r="H137" s="58" t="e">
        <f t="shared" si="48"/>
        <v>#N/A</v>
      </c>
      <c r="I137" s="58" t="e">
        <f t="shared" si="49"/>
        <v>#N/A</v>
      </c>
      <c r="J137" s="58" t="e">
        <f t="shared" si="41"/>
        <v>#N/A</v>
      </c>
      <c r="L137" s="26">
        <f t="shared" si="42"/>
        <v>5</v>
      </c>
      <c r="M137" s="26">
        <f t="shared" si="43"/>
        <v>2026</v>
      </c>
      <c r="N137" s="26">
        <f t="shared" si="44"/>
        <v>20</v>
      </c>
      <c r="O137" s="28">
        <v>46157</v>
      </c>
      <c r="P137" s="69" t="str">
        <f t="shared" si="45"/>
        <v>sex</v>
      </c>
      <c r="Q137" s="30">
        <f>SUMIF('SPR - QTD'!$A:$A,DADOS_GRAF!O137,'SPR - QTD'!$H:$H)</f>
        <v>0</v>
      </c>
      <c r="R137" s="30">
        <f>SUMIF('SCI - QTD'!$A:$A,DADOS_GRAF!O137,'SCI - QTD'!$H:$H)</f>
        <v>0</v>
      </c>
      <c r="S137" s="30">
        <f t="shared" si="52"/>
        <v>0</v>
      </c>
      <c r="T137" s="103"/>
      <c r="U137" s="30">
        <v>4600</v>
      </c>
      <c r="V137" s="30" t="e">
        <f t="shared" si="53"/>
        <v>#DIV/0!</v>
      </c>
      <c r="W137" s="30">
        <f>SUMIF('SPR - QTD'!$A:$A,DADOS_GRAF!O137,'SPR - QTD'!$M:$M)</f>
        <v>0</v>
      </c>
      <c r="X137" s="30">
        <f>SUMIF('SCI - QTD'!$A:$A,DADOS_GRAF!O137,'SCI - QTD'!$L:$L)</f>
        <v>0</v>
      </c>
      <c r="Y137" s="103"/>
      <c r="Z137" s="61"/>
      <c r="AA137" s="61"/>
      <c r="AB137" s="61"/>
      <c r="AC137" s="102"/>
      <c r="AE137" s="71"/>
      <c r="AF137" s="121"/>
    </row>
    <row r="138" spans="2:39" x14ac:dyDescent="0.3">
      <c r="B138" s="64" t="str">
        <f t="shared" si="50"/>
        <v>sáb</v>
      </c>
      <c r="C138" s="59">
        <f t="shared" si="51"/>
        <v>46158</v>
      </c>
      <c r="D138" s="45">
        <f t="shared" si="46"/>
        <v>0</v>
      </c>
      <c r="E138" s="45">
        <f t="shared" si="47"/>
        <v>0</v>
      </c>
      <c r="F138" s="49" t="e">
        <f t="shared" si="40"/>
        <v>#N/A</v>
      </c>
      <c r="G138" s="24">
        <v>3.2000000000000002E-3</v>
      </c>
      <c r="H138" s="58" t="e">
        <f t="shared" si="48"/>
        <v>#N/A</v>
      </c>
      <c r="I138" s="58" t="e">
        <f t="shared" si="49"/>
        <v>#N/A</v>
      </c>
      <c r="J138" s="58" t="e">
        <f t="shared" si="41"/>
        <v>#N/A</v>
      </c>
      <c r="L138" s="26">
        <f t="shared" si="42"/>
        <v>5</v>
      </c>
      <c r="M138" s="26">
        <f t="shared" si="43"/>
        <v>2026</v>
      </c>
      <c r="N138" s="26">
        <f t="shared" si="44"/>
        <v>20</v>
      </c>
      <c r="O138" s="28">
        <v>46158</v>
      </c>
      <c r="P138" s="69" t="str">
        <f t="shared" si="45"/>
        <v>sáb</v>
      </c>
      <c r="Q138" s="30">
        <f>SUMIF('SPR - QTD'!$A:$A,DADOS_GRAF!O138,'SPR - QTD'!$H:$H)</f>
        <v>0</v>
      </c>
      <c r="R138" s="30">
        <f>SUMIF('SCI - QTD'!$A:$A,DADOS_GRAF!O138,'SCI - QTD'!$H:$H)</f>
        <v>0</v>
      </c>
      <c r="S138" s="30">
        <f t="shared" si="52"/>
        <v>0</v>
      </c>
      <c r="T138" s="103"/>
      <c r="U138" s="30">
        <v>4600</v>
      </c>
      <c r="V138" s="30" t="e">
        <f t="shared" si="53"/>
        <v>#DIV/0!</v>
      </c>
      <c r="W138" s="30">
        <f>SUMIF('SPR - QTD'!$A:$A,DADOS_GRAF!O138,'SPR - QTD'!$M:$M)</f>
        <v>0</v>
      </c>
      <c r="X138" s="30">
        <f>SUMIF('SCI - QTD'!$A:$A,DADOS_GRAF!O138,'SCI - QTD'!$L:$L)</f>
        <v>0</v>
      </c>
      <c r="Y138" s="103"/>
      <c r="Z138" s="61"/>
      <c r="AA138" s="61"/>
      <c r="AB138" s="61"/>
      <c r="AC138" s="102"/>
      <c r="AE138" s="71"/>
      <c r="AF138" s="121"/>
    </row>
    <row r="139" spans="2:39" x14ac:dyDescent="0.3">
      <c r="B139" s="64" t="str">
        <f t="shared" si="50"/>
        <v>dom</v>
      </c>
      <c r="C139" s="59">
        <f t="shared" si="51"/>
        <v>46159</v>
      </c>
      <c r="D139" s="45">
        <f t="shared" si="46"/>
        <v>0</v>
      </c>
      <c r="E139" s="45">
        <f t="shared" si="47"/>
        <v>0</v>
      </c>
      <c r="F139" s="49" t="e">
        <f t="shared" si="40"/>
        <v>#N/A</v>
      </c>
      <c r="G139" s="24">
        <v>3.2000000000000002E-3</v>
      </c>
      <c r="H139" s="58" t="e">
        <f t="shared" si="48"/>
        <v>#N/A</v>
      </c>
      <c r="I139" s="58" t="e">
        <f t="shared" si="49"/>
        <v>#N/A</v>
      </c>
      <c r="J139" s="58" t="e">
        <f t="shared" si="41"/>
        <v>#N/A</v>
      </c>
      <c r="L139" s="26">
        <f t="shared" si="42"/>
        <v>5</v>
      </c>
      <c r="M139" s="26">
        <f t="shared" si="43"/>
        <v>2026</v>
      </c>
      <c r="N139" s="26">
        <f t="shared" si="44"/>
        <v>21</v>
      </c>
      <c r="O139" s="28">
        <v>46159</v>
      </c>
      <c r="P139" s="69" t="str">
        <f t="shared" si="45"/>
        <v>dom</v>
      </c>
      <c r="Q139" s="30">
        <f>SUMIF('SPR - QTD'!$A:$A,DADOS_GRAF!O139,'SPR - QTD'!$H:$H)</f>
        <v>0</v>
      </c>
      <c r="R139" s="30">
        <f>SUMIF('SCI - QTD'!$A:$A,DADOS_GRAF!O139,'SCI - QTD'!$H:$H)</f>
        <v>0</v>
      </c>
      <c r="S139" s="30">
        <f t="shared" si="52"/>
        <v>0</v>
      </c>
      <c r="T139" s="103"/>
      <c r="U139" s="30">
        <v>4600</v>
      </c>
      <c r="V139" s="30" t="e">
        <f t="shared" si="53"/>
        <v>#DIV/0!</v>
      </c>
      <c r="W139" s="30">
        <f>SUMIF('SPR - QTD'!$A:$A,DADOS_GRAF!O139,'SPR - QTD'!$M:$M)</f>
        <v>0</v>
      </c>
      <c r="X139" s="30">
        <f>SUMIF('SCI - QTD'!$A:$A,DADOS_GRAF!O139,'SCI - QTD'!$L:$L)</f>
        <v>0</v>
      </c>
      <c r="Y139" s="103"/>
      <c r="Z139" s="61"/>
      <c r="AA139" s="61"/>
      <c r="AB139" s="61"/>
      <c r="AC139" s="102"/>
      <c r="AE139" s="71"/>
    </row>
    <row r="140" spans="2:39" x14ac:dyDescent="0.3">
      <c r="B140" s="64" t="str">
        <f t="shared" si="50"/>
        <v>seg</v>
      </c>
      <c r="C140" s="59">
        <f t="shared" si="51"/>
        <v>46160</v>
      </c>
      <c r="D140" s="45">
        <f t="shared" si="46"/>
        <v>0</v>
      </c>
      <c r="E140" s="45">
        <f t="shared" si="47"/>
        <v>0</v>
      </c>
      <c r="F140" s="49" t="e">
        <f t="shared" si="40"/>
        <v>#N/A</v>
      </c>
      <c r="G140" s="24">
        <v>3.2000000000000002E-3</v>
      </c>
      <c r="H140" s="58" t="e">
        <f t="shared" si="48"/>
        <v>#N/A</v>
      </c>
      <c r="I140" s="58" t="e">
        <f t="shared" si="49"/>
        <v>#N/A</v>
      </c>
      <c r="J140" s="58" t="e">
        <f t="shared" si="41"/>
        <v>#N/A</v>
      </c>
      <c r="L140" s="26">
        <f t="shared" si="42"/>
        <v>5</v>
      </c>
      <c r="M140" s="26">
        <f t="shared" si="43"/>
        <v>2026</v>
      </c>
      <c r="N140" s="26">
        <f t="shared" si="44"/>
        <v>21</v>
      </c>
      <c r="O140" s="28">
        <v>46160</v>
      </c>
      <c r="P140" s="69" t="str">
        <f t="shared" si="45"/>
        <v>seg</v>
      </c>
      <c r="Q140" s="30">
        <f>SUMIF('SPR - QTD'!$A:$A,DADOS_GRAF!O140,'SPR - QTD'!$H:$H)</f>
        <v>0</v>
      </c>
      <c r="R140" s="30">
        <f>SUMIF('SCI - QTD'!$A:$A,DADOS_GRAF!O140,'SCI - QTD'!$H:$H)</f>
        <v>0</v>
      </c>
      <c r="S140" s="30">
        <f t="shared" si="52"/>
        <v>0</v>
      </c>
      <c r="T140" s="103"/>
      <c r="U140" s="30">
        <v>4600</v>
      </c>
      <c r="V140" s="30" t="e">
        <f t="shared" si="53"/>
        <v>#DIV/0!</v>
      </c>
      <c r="W140" s="30">
        <f>SUMIF('SPR - QTD'!$A:$A,DADOS_GRAF!O140,'SPR - QTD'!$M:$M)</f>
        <v>0</v>
      </c>
      <c r="X140" s="30">
        <f>SUMIF('SCI - QTD'!$A:$A,DADOS_GRAF!O140,'SCI - QTD'!$L:$L)</f>
        <v>0</v>
      </c>
      <c r="Y140" s="103"/>
      <c r="Z140" s="61"/>
      <c r="AA140" s="61"/>
      <c r="AB140" s="61"/>
      <c r="AC140" s="102"/>
      <c r="AE140" s="71"/>
    </row>
    <row r="141" spans="2:39" x14ac:dyDescent="0.3">
      <c r="B141" s="64" t="str">
        <f t="shared" si="50"/>
        <v>ter</v>
      </c>
      <c r="C141" s="59">
        <f t="shared" si="51"/>
        <v>46161</v>
      </c>
      <c r="D141" s="45">
        <f t="shared" si="46"/>
        <v>0</v>
      </c>
      <c r="E141" s="45">
        <f t="shared" si="47"/>
        <v>0</v>
      </c>
      <c r="F141" s="49" t="e">
        <f t="shared" si="40"/>
        <v>#N/A</v>
      </c>
      <c r="G141" s="24">
        <v>3.2000000000000002E-3</v>
      </c>
      <c r="H141" s="58" t="e">
        <f t="shared" si="48"/>
        <v>#N/A</v>
      </c>
      <c r="I141" s="58" t="e">
        <f t="shared" si="49"/>
        <v>#N/A</v>
      </c>
      <c r="J141" s="58" t="e">
        <f t="shared" si="41"/>
        <v>#N/A</v>
      </c>
      <c r="L141" s="26">
        <f t="shared" si="42"/>
        <v>5</v>
      </c>
      <c r="M141" s="26">
        <f t="shared" si="43"/>
        <v>2026</v>
      </c>
      <c r="N141" s="26">
        <f t="shared" si="44"/>
        <v>21</v>
      </c>
      <c r="O141" s="28">
        <v>46161</v>
      </c>
      <c r="P141" s="69" t="str">
        <f t="shared" si="45"/>
        <v>ter</v>
      </c>
      <c r="Q141" s="30">
        <f>SUMIF('SPR - QTD'!$A:$A,DADOS_GRAF!O141,'SPR - QTD'!$H:$H)</f>
        <v>0</v>
      </c>
      <c r="R141" s="30">
        <f>SUMIF('SCI - QTD'!$A:$A,DADOS_GRAF!O141,'SCI - QTD'!$H:$H)</f>
        <v>0</v>
      </c>
      <c r="S141" s="30">
        <f t="shared" si="52"/>
        <v>0</v>
      </c>
      <c r="T141" s="103"/>
      <c r="U141" s="30">
        <v>4600</v>
      </c>
      <c r="V141" s="30" t="e">
        <f t="shared" si="53"/>
        <v>#DIV/0!</v>
      </c>
      <c r="W141" s="30">
        <f>SUMIF('SPR - QTD'!$A:$A,DADOS_GRAF!O141,'SPR - QTD'!$M:$M)</f>
        <v>0</v>
      </c>
      <c r="X141" s="30">
        <f>SUMIF('SCI - QTD'!$A:$A,DADOS_GRAF!O141,'SCI - QTD'!$L:$L)</f>
        <v>0</v>
      </c>
      <c r="Y141" s="103"/>
      <c r="Z141" s="61"/>
      <c r="AA141" s="61"/>
      <c r="AB141" s="61"/>
      <c r="AC141" s="102"/>
      <c r="AE141" s="71"/>
      <c r="AF141" s="121"/>
      <c r="AM141" s="27" t="s">
        <v>864</v>
      </c>
    </row>
    <row r="142" spans="2:39" x14ac:dyDescent="0.3">
      <c r="B142" s="64" t="str">
        <f t="shared" si="50"/>
        <v>qua</v>
      </c>
      <c r="C142" s="59">
        <f t="shared" si="51"/>
        <v>46162</v>
      </c>
      <c r="D142" s="45">
        <f t="shared" si="46"/>
        <v>0</v>
      </c>
      <c r="E142" s="45">
        <f t="shared" si="47"/>
        <v>0</v>
      </c>
      <c r="F142" s="49" t="e">
        <f t="shared" si="40"/>
        <v>#N/A</v>
      </c>
      <c r="G142" s="24">
        <v>3.2000000000000002E-3</v>
      </c>
      <c r="H142" s="58" t="e">
        <f t="shared" si="48"/>
        <v>#N/A</v>
      </c>
      <c r="I142" s="58" t="e">
        <f t="shared" si="49"/>
        <v>#N/A</v>
      </c>
      <c r="J142" s="58" t="e">
        <f t="shared" si="41"/>
        <v>#N/A</v>
      </c>
      <c r="L142" s="26">
        <f t="shared" si="42"/>
        <v>5</v>
      </c>
      <c r="M142" s="26">
        <f t="shared" si="43"/>
        <v>2026</v>
      </c>
      <c r="N142" s="26">
        <f t="shared" si="44"/>
        <v>21</v>
      </c>
      <c r="O142" s="28">
        <v>46162</v>
      </c>
      <c r="P142" s="69" t="str">
        <f t="shared" si="45"/>
        <v>qua</v>
      </c>
      <c r="Q142" s="30">
        <f>SUMIF('SPR - QTD'!$A:$A,DADOS_GRAF!O142,'SPR - QTD'!$H:$H)</f>
        <v>0</v>
      </c>
      <c r="R142" s="30">
        <f>SUMIF('SCI - QTD'!$A:$A,DADOS_GRAF!O142,'SCI - QTD'!$H:$H)</f>
        <v>0</v>
      </c>
      <c r="S142" s="30">
        <f t="shared" si="52"/>
        <v>0</v>
      </c>
      <c r="T142" s="103"/>
      <c r="U142" s="30">
        <v>4600</v>
      </c>
      <c r="V142" s="30" t="e">
        <f t="shared" si="53"/>
        <v>#DIV/0!</v>
      </c>
      <c r="W142" s="30">
        <f>SUMIF('SPR - QTD'!$A:$A,DADOS_GRAF!O142,'SPR - QTD'!$M:$M)</f>
        <v>0</v>
      </c>
      <c r="X142" s="30">
        <f>SUMIF('SCI - QTD'!$A:$A,DADOS_GRAF!O142,'SCI - QTD'!$L:$L)</f>
        <v>0</v>
      </c>
      <c r="Y142" s="103"/>
      <c r="Z142" s="61"/>
      <c r="AA142" s="61"/>
      <c r="AB142" s="61"/>
      <c r="AC142" s="102"/>
      <c r="AE142" s="71"/>
      <c r="AF142" s="121"/>
    </row>
    <row r="143" spans="2:39" x14ac:dyDescent="0.3">
      <c r="B143" s="64" t="str">
        <f t="shared" si="50"/>
        <v>qui</v>
      </c>
      <c r="C143" s="59">
        <f t="shared" si="51"/>
        <v>46163</v>
      </c>
      <c r="D143" s="45">
        <f t="shared" si="46"/>
        <v>0</v>
      </c>
      <c r="E143" s="45">
        <f t="shared" si="47"/>
        <v>0</v>
      </c>
      <c r="F143" s="49" t="e">
        <f t="shared" si="40"/>
        <v>#N/A</v>
      </c>
      <c r="G143" s="24">
        <v>3.2000000000000002E-3</v>
      </c>
      <c r="H143" s="58" t="e">
        <f t="shared" si="48"/>
        <v>#N/A</v>
      </c>
      <c r="I143" s="58" t="e">
        <f t="shared" si="49"/>
        <v>#N/A</v>
      </c>
      <c r="J143" s="58" t="e">
        <f t="shared" si="41"/>
        <v>#N/A</v>
      </c>
      <c r="L143" s="26">
        <f t="shared" si="42"/>
        <v>5</v>
      </c>
      <c r="M143" s="26">
        <f t="shared" si="43"/>
        <v>2026</v>
      </c>
      <c r="N143" s="26">
        <f t="shared" si="44"/>
        <v>21</v>
      </c>
      <c r="O143" s="28">
        <v>46163</v>
      </c>
      <c r="P143" s="69" t="str">
        <f t="shared" si="45"/>
        <v>qui</v>
      </c>
      <c r="Q143" s="30">
        <f>SUMIF('SPR - QTD'!$A:$A,DADOS_GRAF!O143,'SPR - QTD'!$H:$H)</f>
        <v>0</v>
      </c>
      <c r="R143" s="30">
        <f>SUMIF('SCI - QTD'!$A:$A,DADOS_GRAF!O143,'SCI - QTD'!$H:$H)</f>
        <v>0</v>
      </c>
      <c r="S143" s="30">
        <f t="shared" si="52"/>
        <v>0</v>
      </c>
      <c r="T143" s="103"/>
      <c r="U143" s="30">
        <v>4600</v>
      </c>
      <c r="V143" s="30" t="e">
        <f t="shared" si="53"/>
        <v>#DIV/0!</v>
      </c>
      <c r="W143" s="30">
        <f>SUMIF('SPR - QTD'!$A:$A,DADOS_GRAF!O143,'SPR - QTD'!$M:$M)</f>
        <v>0</v>
      </c>
      <c r="X143" s="30">
        <f>SUMIF('SCI - QTD'!$A:$A,DADOS_GRAF!O143,'SCI - QTD'!$L:$L)</f>
        <v>0</v>
      </c>
      <c r="Y143" s="103"/>
      <c r="Z143" s="61"/>
      <c r="AA143" s="61"/>
      <c r="AB143" s="61"/>
      <c r="AC143" s="102"/>
      <c r="AE143" s="71"/>
      <c r="AF143" s="121"/>
    </row>
    <row r="144" spans="2:39" x14ac:dyDescent="0.3">
      <c r="B144" s="64" t="str">
        <f t="shared" si="50"/>
        <v>sex</v>
      </c>
      <c r="C144" s="59">
        <f t="shared" si="51"/>
        <v>46164</v>
      </c>
      <c r="D144" s="45">
        <f t="shared" si="46"/>
        <v>0</v>
      </c>
      <c r="E144" s="45">
        <f t="shared" si="47"/>
        <v>0</v>
      </c>
      <c r="F144" s="49" t="e">
        <f t="shared" si="40"/>
        <v>#N/A</v>
      </c>
      <c r="G144" s="24">
        <v>3.2000000000000002E-3</v>
      </c>
      <c r="H144" s="58" t="e">
        <f t="shared" si="48"/>
        <v>#N/A</v>
      </c>
      <c r="I144" s="58" t="e">
        <f t="shared" si="49"/>
        <v>#N/A</v>
      </c>
      <c r="J144" s="58" t="e">
        <f t="shared" si="41"/>
        <v>#N/A</v>
      </c>
      <c r="L144" s="26">
        <f t="shared" si="42"/>
        <v>5</v>
      </c>
      <c r="M144" s="26">
        <f t="shared" si="43"/>
        <v>2026</v>
      </c>
      <c r="N144" s="26">
        <f t="shared" si="44"/>
        <v>21</v>
      </c>
      <c r="O144" s="28">
        <v>46164</v>
      </c>
      <c r="P144" s="69" t="str">
        <f t="shared" si="45"/>
        <v>sex</v>
      </c>
      <c r="Q144" s="30">
        <f>SUMIF('SPR - QTD'!$A:$A,DADOS_GRAF!O144,'SPR - QTD'!$H:$H)</f>
        <v>0</v>
      </c>
      <c r="R144" s="30">
        <f>SUMIF('SCI - QTD'!$A:$A,DADOS_GRAF!O144,'SCI - QTD'!$H:$H)</f>
        <v>0</v>
      </c>
      <c r="S144" s="30">
        <f t="shared" si="52"/>
        <v>0</v>
      </c>
      <c r="T144" s="103"/>
      <c r="U144" s="30">
        <v>4600</v>
      </c>
      <c r="V144" s="30" t="e">
        <f t="shared" si="53"/>
        <v>#DIV/0!</v>
      </c>
      <c r="W144" s="30">
        <f>SUMIF('SPR - QTD'!$A:$A,DADOS_GRAF!O144,'SPR - QTD'!$M:$M)</f>
        <v>0</v>
      </c>
      <c r="X144" s="30">
        <f>SUMIF('SCI - QTD'!$A:$A,DADOS_GRAF!O144,'SCI - QTD'!$L:$L)</f>
        <v>0</v>
      </c>
      <c r="Y144" s="103"/>
      <c r="Z144" s="61"/>
      <c r="AA144" s="61"/>
      <c r="AB144" s="61"/>
      <c r="AC144" s="102"/>
      <c r="AE144" s="71"/>
      <c r="AF144" s="121"/>
    </row>
    <row r="145" spans="2:34" x14ac:dyDescent="0.3">
      <c r="B145" s="64" t="str">
        <f t="shared" si="50"/>
        <v>sáb</v>
      </c>
      <c r="C145" s="59">
        <f t="shared" si="51"/>
        <v>46165</v>
      </c>
      <c r="D145" s="45">
        <f t="shared" si="46"/>
        <v>0</v>
      </c>
      <c r="E145" s="45">
        <f t="shared" si="47"/>
        <v>0</v>
      </c>
      <c r="F145" s="49" t="e">
        <f t="shared" si="40"/>
        <v>#N/A</v>
      </c>
      <c r="G145" s="24">
        <v>3.2000000000000002E-3</v>
      </c>
      <c r="H145" s="58" t="e">
        <f t="shared" si="48"/>
        <v>#N/A</v>
      </c>
      <c r="I145" s="58" t="e">
        <f t="shared" si="49"/>
        <v>#N/A</v>
      </c>
      <c r="J145" s="58" t="e">
        <f t="shared" si="41"/>
        <v>#N/A</v>
      </c>
      <c r="L145" s="26">
        <f t="shared" si="42"/>
        <v>5</v>
      </c>
      <c r="M145" s="26">
        <f t="shared" si="43"/>
        <v>2026</v>
      </c>
      <c r="N145" s="26">
        <f t="shared" si="44"/>
        <v>21</v>
      </c>
      <c r="O145" s="28">
        <v>46165</v>
      </c>
      <c r="P145" s="69" t="str">
        <f t="shared" si="45"/>
        <v>sáb</v>
      </c>
      <c r="Q145" s="30">
        <f>SUMIF('SPR - QTD'!$A:$A,DADOS_GRAF!O145,'SPR - QTD'!$H:$H)</f>
        <v>0</v>
      </c>
      <c r="R145" s="30">
        <f>SUMIF('SCI - QTD'!$A:$A,DADOS_GRAF!O145,'SCI - QTD'!$H:$H)</f>
        <v>0</v>
      </c>
      <c r="S145" s="30">
        <f t="shared" si="52"/>
        <v>0</v>
      </c>
      <c r="T145" s="103"/>
      <c r="U145" s="30">
        <v>4600</v>
      </c>
      <c r="V145" s="30" t="e">
        <f t="shared" si="53"/>
        <v>#DIV/0!</v>
      </c>
      <c r="W145" s="30">
        <f>SUMIF('SPR - QTD'!$A:$A,DADOS_GRAF!O145,'SPR - QTD'!$M:$M)</f>
        <v>0</v>
      </c>
      <c r="X145" s="30">
        <f>SUMIF('SCI - QTD'!$A:$A,DADOS_GRAF!O145,'SCI - QTD'!$L:$L)</f>
        <v>0</v>
      </c>
      <c r="Y145" s="103"/>
      <c r="Z145" s="61"/>
      <c r="AA145" s="61"/>
      <c r="AB145" s="61"/>
      <c r="AC145" s="102"/>
      <c r="AE145" s="71"/>
      <c r="AF145" s="121"/>
    </row>
    <row r="146" spans="2:34" x14ac:dyDescent="0.3">
      <c r="B146" s="64" t="str">
        <f t="shared" si="50"/>
        <v>dom</v>
      </c>
      <c r="C146" s="59">
        <f t="shared" si="51"/>
        <v>46166</v>
      </c>
      <c r="D146" s="45">
        <f t="shared" si="46"/>
        <v>0</v>
      </c>
      <c r="E146" s="45">
        <f t="shared" si="47"/>
        <v>0</v>
      </c>
      <c r="F146" s="49" t="e">
        <f t="shared" si="40"/>
        <v>#N/A</v>
      </c>
      <c r="G146" s="24">
        <v>3.2000000000000002E-3</v>
      </c>
      <c r="H146" s="58" t="e">
        <f t="shared" si="48"/>
        <v>#N/A</v>
      </c>
      <c r="I146" s="58" t="e">
        <f t="shared" si="49"/>
        <v>#N/A</v>
      </c>
      <c r="J146" s="58" t="e">
        <f t="shared" si="41"/>
        <v>#N/A</v>
      </c>
      <c r="L146" s="26">
        <f t="shared" si="42"/>
        <v>5</v>
      </c>
      <c r="M146" s="26">
        <f t="shared" si="43"/>
        <v>2026</v>
      </c>
      <c r="N146" s="26">
        <f t="shared" si="44"/>
        <v>22</v>
      </c>
      <c r="O146" s="28">
        <v>46166</v>
      </c>
      <c r="P146" s="69" t="str">
        <f t="shared" si="45"/>
        <v>dom</v>
      </c>
      <c r="Q146" s="30">
        <f>SUMIF('SPR - QTD'!$A:$A,DADOS_GRAF!O146,'SPR - QTD'!$H:$H)</f>
        <v>0</v>
      </c>
      <c r="R146" s="30">
        <f>SUMIF('SCI - QTD'!$A:$A,DADOS_GRAF!O146,'SCI - QTD'!$H:$H)</f>
        <v>0</v>
      </c>
      <c r="S146" s="30">
        <f t="shared" si="52"/>
        <v>0</v>
      </c>
      <c r="T146" s="103"/>
      <c r="U146" s="30">
        <v>4600</v>
      </c>
      <c r="V146" s="30" t="e">
        <f t="shared" si="53"/>
        <v>#DIV/0!</v>
      </c>
      <c r="W146" s="30">
        <f>SUMIF('SPR - QTD'!$A:$A,DADOS_GRAF!O146,'SPR - QTD'!$M:$M)</f>
        <v>0</v>
      </c>
      <c r="X146" s="30">
        <f>SUMIF('SCI - QTD'!$A:$A,DADOS_GRAF!O146,'SCI - QTD'!$L:$L)</f>
        <v>0</v>
      </c>
      <c r="Y146" s="103"/>
      <c r="Z146" s="61"/>
      <c r="AA146" s="61"/>
      <c r="AB146" s="61"/>
      <c r="AC146" s="102"/>
      <c r="AE146" s="71"/>
    </row>
    <row r="147" spans="2:34" x14ac:dyDescent="0.3">
      <c r="B147" s="64" t="str">
        <f t="shared" si="50"/>
        <v>seg</v>
      </c>
      <c r="C147" s="59">
        <f t="shared" si="51"/>
        <v>46167</v>
      </c>
      <c r="D147" s="45">
        <f t="shared" si="46"/>
        <v>0</v>
      </c>
      <c r="E147" s="45">
        <f t="shared" si="47"/>
        <v>0</v>
      </c>
      <c r="F147" s="49" t="e">
        <f t="shared" si="40"/>
        <v>#N/A</v>
      </c>
      <c r="G147" s="24">
        <v>3.2000000000000002E-3</v>
      </c>
      <c r="H147" s="58" t="e">
        <f t="shared" si="48"/>
        <v>#N/A</v>
      </c>
      <c r="I147" s="58" t="e">
        <f t="shared" si="49"/>
        <v>#N/A</v>
      </c>
      <c r="J147" s="58" t="e">
        <f t="shared" si="41"/>
        <v>#N/A</v>
      </c>
      <c r="L147" s="26">
        <f t="shared" si="42"/>
        <v>5</v>
      </c>
      <c r="M147" s="26">
        <f t="shared" si="43"/>
        <v>2026</v>
      </c>
      <c r="N147" s="26">
        <f t="shared" si="44"/>
        <v>22</v>
      </c>
      <c r="O147" s="28">
        <v>46167</v>
      </c>
      <c r="P147" s="69" t="str">
        <f t="shared" si="45"/>
        <v>seg</v>
      </c>
      <c r="Q147" s="30">
        <f>SUMIF('SPR - QTD'!$A:$A,DADOS_GRAF!O147,'SPR - QTD'!$H:$H)</f>
        <v>0</v>
      </c>
      <c r="R147" s="30">
        <f>SUMIF('SCI - QTD'!$A:$A,DADOS_GRAF!O147,'SCI - QTD'!$H:$H)</f>
        <v>0</v>
      </c>
      <c r="S147" s="30">
        <f t="shared" si="52"/>
        <v>0</v>
      </c>
      <c r="T147" s="103"/>
      <c r="U147" s="30">
        <v>4600</v>
      </c>
      <c r="V147" s="30" t="e">
        <f t="shared" si="53"/>
        <v>#DIV/0!</v>
      </c>
      <c r="W147" s="30">
        <f>SUMIF('SPR - QTD'!$A:$A,DADOS_GRAF!O147,'SPR - QTD'!$M:$M)</f>
        <v>0</v>
      </c>
      <c r="X147" s="30">
        <f>SUMIF('SCI - QTD'!$A:$A,DADOS_GRAF!O147,'SCI - QTD'!$L:$L)</f>
        <v>0</v>
      </c>
      <c r="Y147" s="103"/>
      <c r="Z147" s="61"/>
      <c r="AA147" s="61"/>
      <c r="AB147" s="61"/>
      <c r="AC147" s="102"/>
      <c r="AE147" s="71"/>
    </row>
    <row r="148" spans="2:34" x14ac:dyDescent="0.3">
      <c r="B148" s="64" t="str">
        <f t="shared" si="50"/>
        <v>ter</v>
      </c>
      <c r="C148" s="59">
        <f t="shared" si="51"/>
        <v>46168</v>
      </c>
      <c r="D148" s="45">
        <f t="shared" si="46"/>
        <v>0</v>
      </c>
      <c r="E148" s="45">
        <f t="shared" si="47"/>
        <v>0</v>
      </c>
      <c r="F148" s="49" t="e">
        <f t="shared" si="40"/>
        <v>#N/A</v>
      </c>
      <c r="G148" s="24">
        <v>3.2000000000000002E-3</v>
      </c>
      <c r="H148" s="58" t="e">
        <f t="shared" si="48"/>
        <v>#N/A</v>
      </c>
      <c r="I148" s="58" t="e">
        <f t="shared" si="49"/>
        <v>#N/A</v>
      </c>
      <c r="J148" s="58" t="e">
        <f t="shared" si="41"/>
        <v>#N/A</v>
      </c>
      <c r="L148" s="26">
        <f t="shared" si="42"/>
        <v>5</v>
      </c>
      <c r="M148" s="26">
        <f t="shared" si="43"/>
        <v>2026</v>
      </c>
      <c r="N148" s="26">
        <f t="shared" si="44"/>
        <v>22</v>
      </c>
      <c r="O148" s="28">
        <v>46168</v>
      </c>
      <c r="P148" s="69" t="str">
        <f t="shared" si="45"/>
        <v>ter</v>
      </c>
      <c r="Q148" s="30">
        <f>SUMIF('SPR - QTD'!$A:$A,DADOS_GRAF!O148,'SPR - QTD'!$H:$H)</f>
        <v>0</v>
      </c>
      <c r="R148" s="30">
        <f>SUMIF('SCI - QTD'!$A:$A,DADOS_GRAF!O148,'SCI - QTD'!$H:$H)</f>
        <v>0</v>
      </c>
      <c r="S148" s="30">
        <f t="shared" si="52"/>
        <v>0</v>
      </c>
      <c r="T148" s="103"/>
      <c r="U148" s="30">
        <v>4600</v>
      </c>
      <c r="V148" s="30" t="e">
        <f t="shared" si="53"/>
        <v>#DIV/0!</v>
      </c>
      <c r="W148" s="30">
        <f>SUMIF('SPR - QTD'!$A:$A,DADOS_GRAF!O148,'SPR - QTD'!$M:$M)</f>
        <v>0</v>
      </c>
      <c r="X148" s="30">
        <f>SUMIF('SCI - QTD'!$A:$A,DADOS_GRAF!O148,'SCI - QTD'!$L:$L)</f>
        <v>0</v>
      </c>
      <c r="Y148" s="103"/>
      <c r="Z148" s="61"/>
      <c r="AA148" s="61"/>
      <c r="AB148" s="61"/>
      <c r="AC148" s="102"/>
      <c r="AE148" s="71"/>
      <c r="AF148" s="121"/>
    </row>
    <row r="149" spans="2:34" x14ac:dyDescent="0.3">
      <c r="B149" s="64" t="str">
        <f t="shared" si="50"/>
        <v>qua</v>
      </c>
      <c r="C149" s="59">
        <f t="shared" si="51"/>
        <v>46169</v>
      </c>
      <c r="D149" s="45">
        <f t="shared" si="46"/>
        <v>0</v>
      </c>
      <c r="E149" s="45">
        <f t="shared" si="47"/>
        <v>0</v>
      </c>
      <c r="F149" s="49" t="e">
        <f t="shared" si="40"/>
        <v>#N/A</v>
      </c>
      <c r="G149" s="24">
        <v>3.2000000000000002E-3</v>
      </c>
      <c r="H149" s="58" t="e">
        <f t="shared" si="48"/>
        <v>#N/A</v>
      </c>
      <c r="I149" s="58" t="e">
        <f t="shared" si="49"/>
        <v>#N/A</v>
      </c>
      <c r="J149" s="58" t="e">
        <f t="shared" si="41"/>
        <v>#N/A</v>
      </c>
      <c r="L149" s="26">
        <f t="shared" si="42"/>
        <v>5</v>
      </c>
      <c r="M149" s="26">
        <f t="shared" si="43"/>
        <v>2026</v>
      </c>
      <c r="N149" s="26">
        <f t="shared" si="44"/>
        <v>22</v>
      </c>
      <c r="O149" s="28">
        <v>46169</v>
      </c>
      <c r="P149" s="69" t="str">
        <f t="shared" si="45"/>
        <v>qua</v>
      </c>
      <c r="Q149" s="30">
        <f>SUMIF('SPR - QTD'!$A:$A,DADOS_GRAF!O149,'SPR - QTD'!$H:$H)</f>
        <v>0</v>
      </c>
      <c r="R149" s="30">
        <f>SUMIF('SCI - QTD'!$A:$A,DADOS_GRAF!O149,'SCI - QTD'!$H:$H)</f>
        <v>0</v>
      </c>
      <c r="S149" s="30">
        <f t="shared" si="52"/>
        <v>0</v>
      </c>
      <c r="T149" s="103"/>
      <c r="U149" s="30">
        <v>4600</v>
      </c>
      <c r="V149" s="30" t="e">
        <f t="shared" si="53"/>
        <v>#DIV/0!</v>
      </c>
      <c r="W149" s="30">
        <f>SUMIF('SPR - QTD'!$A:$A,DADOS_GRAF!O149,'SPR - QTD'!$M:$M)</f>
        <v>0</v>
      </c>
      <c r="X149" s="30">
        <f>SUMIF('SCI - QTD'!$A:$A,DADOS_GRAF!O149,'SCI - QTD'!$L:$L)</f>
        <v>0</v>
      </c>
      <c r="Y149" s="103"/>
      <c r="Z149" s="61"/>
      <c r="AA149" s="61"/>
      <c r="AB149" s="61"/>
      <c r="AC149" s="102"/>
      <c r="AE149" s="71"/>
      <c r="AF149" s="121"/>
    </row>
    <row r="150" spans="2:34" x14ac:dyDescent="0.3">
      <c r="B150" s="64" t="str">
        <f t="shared" si="50"/>
        <v>qui</v>
      </c>
      <c r="C150" s="59">
        <f t="shared" si="51"/>
        <v>46170</v>
      </c>
      <c r="D150" s="45">
        <f t="shared" si="46"/>
        <v>0</v>
      </c>
      <c r="E150" s="45">
        <f t="shared" si="47"/>
        <v>0</v>
      </c>
      <c r="F150" s="49" t="e">
        <f t="shared" si="40"/>
        <v>#N/A</v>
      </c>
      <c r="G150" s="24">
        <v>3.2000000000000002E-3</v>
      </c>
      <c r="H150" s="58" t="e">
        <f t="shared" si="48"/>
        <v>#N/A</v>
      </c>
      <c r="I150" s="58" t="e">
        <f t="shared" si="49"/>
        <v>#N/A</v>
      </c>
      <c r="J150" s="58" t="e">
        <f t="shared" si="41"/>
        <v>#N/A</v>
      </c>
      <c r="L150" s="26">
        <f t="shared" si="42"/>
        <v>5</v>
      </c>
      <c r="M150" s="26">
        <f t="shared" si="43"/>
        <v>2026</v>
      </c>
      <c r="N150" s="26">
        <f t="shared" si="44"/>
        <v>22</v>
      </c>
      <c r="O150" s="28">
        <v>46170</v>
      </c>
      <c r="P150" s="69" t="str">
        <f t="shared" si="45"/>
        <v>qui</v>
      </c>
      <c r="Q150" s="30">
        <f>SUMIF('SPR - QTD'!$A:$A,DADOS_GRAF!O150,'SPR - QTD'!$H:$H)</f>
        <v>0</v>
      </c>
      <c r="R150" s="30">
        <f>SUMIF('SCI - QTD'!$A:$A,DADOS_GRAF!O150,'SCI - QTD'!$H:$H)</f>
        <v>0</v>
      </c>
      <c r="S150" s="30">
        <f t="shared" si="52"/>
        <v>0</v>
      </c>
      <c r="T150" s="103"/>
      <c r="U150" s="30">
        <v>4600</v>
      </c>
      <c r="V150" s="30" t="e">
        <f t="shared" si="53"/>
        <v>#DIV/0!</v>
      </c>
      <c r="W150" s="30">
        <f>SUMIF('SPR - QTD'!$A:$A,DADOS_GRAF!O150,'SPR - QTD'!$M:$M)</f>
        <v>0</v>
      </c>
      <c r="X150" s="30">
        <f>SUMIF('SCI - QTD'!$A:$A,DADOS_GRAF!O150,'SCI - QTD'!$L:$L)</f>
        <v>0</v>
      </c>
      <c r="Y150" s="103"/>
      <c r="Z150" s="61"/>
      <c r="AA150" s="61"/>
      <c r="AB150" s="61"/>
      <c r="AC150" s="102"/>
      <c r="AE150" s="71"/>
      <c r="AF150" s="121"/>
    </row>
    <row r="151" spans="2:34" x14ac:dyDescent="0.3">
      <c r="B151" s="64" t="str">
        <f t="shared" si="50"/>
        <v>sex</v>
      </c>
      <c r="C151" s="59">
        <f t="shared" si="51"/>
        <v>46171</v>
      </c>
      <c r="D151" s="45">
        <f t="shared" si="46"/>
        <v>0</v>
      </c>
      <c r="E151" s="45">
        <f t="shared" si="47"/>
        <v>0</v>
      </c>
      <c r="F151" s="49" t="e">
        <f t="shared" si="40"/>
        <v>#N/A</v>
      </c>
      <c r="G151" s="24">
        <v>3.2000000000000002E-3</v>
      </c>
      <c r="H151" s="58" t="e">
        <f t="shared" si="48"/>
        <v>#N/A</v>
      </c>
      <c r="I151" s="58" t="e">
        <f t="shared" si="49"/>
        <v>#N/A</v>
      </c>
      <c r="J151" s="58" t="e">
        <f t="shared" si="41"/>
        <v>#N/A</v>
      </c>
      <c r="L151" s="26">
        <f t="shared" si="42"/>
        <v>5</v>
      </c>
      <c r="M151" s="26">
        <f t="shared" si="43"/>
        <v>2026</v>
      </c>
      <c r="N151" s="26">
        <f t="shared" si="44"/>
        <v>22</v>
      </c>
      <c r="O151" s="28">
        <v>46171</v>
      </c>
      <c r="P151" s="69" t="str">
        <f t="shared" si="45"/>
        <v>sex</v>
      </c>
      <c r="Q151" s="30">
        <f>SUMIF('SPR - QTD'!$A:$A,DADOS_GRAF!O151,'SPR - QTD'!$H:$H)</f>
        <v>0</v>
      </c>
      <c r="R151" s="30">
        <f>SUMIF('SCI - QTD'!$A:$A,DADOS_GRAF!O151,'SCI - QTD'!$H:$H)</f>
        <v>0</v>
      </c>
      <c r="S151" s="30">
        <f t="shared" si="52"/>
        <v>0</v>
      </c>
      <c r="T151" s="103"/>
      <c r="U151" s="30">
        <v>4600</v>
      </c>
      <c r="V151" s="30" t="e">
        <f t="shared" si="53"/>
        <v>#DIV/0!</v>
      </c>
      <c r="W151" s="30">
        <f>SUMIF('SPR - QTD'!$A:$A,DADOS_GRAF!O151,'SPR - QTD'!$M:$M)</f>
        <v>0</v>
      </c>
      <c r="X151" s="30">
        <f>SUMIF('SCI - QTD'!$A:$A,DADOS_GRAF!O151,'SCI - QTD'!$L:$L)</f>
        <v>0</v>
      </c>
      <c r="Y151" s="103"/>
      <c r="Z151" s="61"/>
      <c r="AA151" s="61"/>
      <c r="AB151" s="61"/>
      <c r="AC151" s="102"/>
      <c r="AE151" s="71"/>
      <c r="AF151" s="121"/>
    </row>
    <row r="152" spans="2:34" x14ac:dyDescent="0.3">
      <c r="B152" s="64" t="str">
        <f t="shared" si="50"/>
        <v>sáb</v>
      </c>
      <c r="C152" s="59">
        <f t="shared" si="51"/>
        <v>46172</v>
      </c>
      <c r="D152" s="45">
        <f t="shared" si="46"/>
        <v>0</v>
      </c>
      <c r="E152" s="45">
        <f t="shared" si="47"/>
        <v>0</v>
      </c>
      <c r="F152" s="49" t="e">
        <f t="shared" si="40"/>
        <v>#N/A</v>
      </c>
      <c r="G152" s="24">
        <v>3.2000000000000002E-3</v>
      </c>
      <c r="H152" s="58" t="e">
        <f t="shared" si="48"/>
        <v>#N/A</v>
      </c>
      <c r="I152" s="58" t="e">
        <f t="shared" si="49"/>
        <v>#N/A</v>
      </c>
      <c r="J152" s="58" t="e">
        <f t="shared" si="41"/>
        <v>#N/A</v>
      </c>
      <c r="L152" s="26">
        <f t="shared" si="42"/>
        <v>5</v>
      </c>
      <c r="M152" s="26">
        <f t="shared" si="43"/>
        <v>2026</v>
      </c>
      <c r="N152" s="26">
        <f t="shared" si="44"/>
        <v>22</v>
      </c>
      <c r="O152" s="28">
        <v>46172</v>
      </c>
      <c r="P152" s="69" t="str">
        <f t="shared" si="45"/>
        <v>sáb</v>
      </c>
      <c r="Q152" s="30">
        <f>SUMIF('SPR - QTD'!$A:$A,DADOS_GRAF!O152,'SPR - QTD'!$H:$H)</f>
        <v>0</v>
      </c>
      <c r="R152" s="30">
        <f>SUMIF('SCI - QTD'!$A:$A,DADOS_GRAF!O152,'SCI - QTD'!$H:$H)</f>
        <v>0</v>
      </c>
      <c r="S152" s="30">
        <f t="shared" si="52"/>
        <v>0</v>
      </c>
      <c r="T152" s="103"/>
      <c r="U152" s="30">
        <v>4600</v>
      </c>
      <c r="V152" s="30" t="e">
        <f t="shared" si="53"/>
        <v>#DIV/0!</v>
      </c>
      <c r="W152" s="30">
        <f>SUMIF('SPR - QTD'!$A:$A,DADOS_GRAF!O152,'SPR - QTD'!$M:$M)</f>
        <v>0</v>
      </c>
      <c r="X152" s="30">
        <f>SUMIF('SCI - QTD'!$A:$A,DADOS_GRAF!O152,'SCI - QTD'!$L:$L)</f>
        <v>0</v>
      </c>
      <c r="Y152" s="103"/>
      <c r="Z152" s="61"/>
      <c r="AA152" s="61"/>
      <c r="AB152" s="61"/>
      <c r="AC152" s="102"/>
      <c r="AE152" s="71"/>
      <c r="AF152" s="121"/>
    </row>
    <row r="153" spans="2:34" x14ac:dyDescent="0.3">
      <c r="B153" s="64" t="str">
        <f t="shared" si="50"/>
        <v>dom</v>
      </c>
      <c r="C153" s="59">
        <f t="shared" si="51"/>
        <v>46173</v>
      </c>
      <c r="D153" s="45">
        <f t="shared" si="46"/>
        <v>0</v>
      </c>
      <c r="E153" s="45">
        <f t="shared" si="47"/>
        <v>0</v>
      </c>
      <c r="F153" s="49" t="e">
        <f t="shared" si="40"/>
        <v>#N/A</v>
      </c>
      <c r="G153" s="24">
        <v>3.2000000000000002E-3</v>
      </c>
      <c r="H153" s="58" t="e">
        <f t="shared" si="48"/>
        <v>#N/A</v>
      </c>
      <c r="I153" s="58" t="e">
        <f t="shared" si="49"/>
        <v>#N/A</v>
      </c>
      <c r="J153" s="58" t="e">
        <f t="shared" si="41"/>
        <v>#N/A</v>
      </c>
      <c r="L153" s="26">
        <f t="shared" si="42"/>
        <v>5</v>
      </c>
      <c r="M153" s="26">
        <f t="shared" si="43"/>
        <v>2026</v>
      </c>
      <c r="N153" s="26">
        <f t="shared" si="44"/>
        <v>23</v>
      </c>
      <c r="O153" s="28">
        <v>46173</v>
      </c>
      <c r="P153" s="69" t="str">
        <f t="shared" si="45"/>
        <v>dom</v>
      </c>
      <c r="Q153" s="30">
        <f>SUMIF('SPR - QTD'!$A:$A,DADOS_GRAF!O153,'SPR - QTD'!$H:$H)</f>
        <v>0</v>
      </c>
      <c r="R153" s="30">
        <f>SUMIF('SCI - QTD'!$A:$A,DADOS_GRAF!O153,'SCI - QTD'!$H:$H)</f>
        <v>0</v>
      </c>
      <c r="S153" s="30">
        <f t="shared" si="52"/>
        <v>0</v>
      </c>
      <c r="T153" s="103"/>
      <c r="U153" s="30">
        <v>4600</v>
      </c>
      <c r="V153" s="30" t="e">
        <f t="shared" si="53"/>
        <v>#DIV/0!</v>
      </c>
      <c r="W153" s="30">
        <f>SUMIF('SPR - QTD'!$A:$A,DADOS_GRAF!O153,'SPR - QTD'!$M:$M)</f>
        <v>0</v>
      </c>
      <c r="X153" s="30">
        <f>SUMIF('SCI - QTD'!$A:$A,DADOS_GRAF!O153,'SCI - QTD'!$L:$L)</f>
        <v>0</v>
      </c>
      <c r="Y153" s="103"/>
      <c r="Z153" s="61"/>
      <c r="AA153" s="61"/>
      <c r="AB153" s="61"/>
      <c r="AC153" s="102"/>
      <c r="AE153" s="71"/>
    </row>
    <row r="154" spans="2:34" x14ac:dyDescent="0.3">
      <c r="B154" s="64" t="str">
        <f t="shared" si="50"/>
        <v>seg</v>
      </c>
      <c r="C154" s="59">
        <f t="shared" si="51"/>
        <v>46174</v>
      </c>
      <c r="D154" s="45">
        <f t="shared" si="46"/>
        <v>0</v>
      </c>
      <c r="E154" s="45">
        <f t="shared" si="47"/>
        <v>0</v>
      </c>
      <c r="F154" s="49" t="e">
        <f t="shared" si="40"/>
        <v>#N/A</v>
      </c>
      <c r="G154" s="24">
        <v>3.2000000000000002E-3</v>
      </c>
      <c r="H154" s="58" t="e">
        <f t="shared" si="48"/>
        <v>#N/A</v>
      </c>
      <c r="I154" s="58" t="e">
        <f t="shared" si="49"/>
        <v>#N/A</v>
      </c>
      <c r="J154" s="58" t="e">
        <f t="shared" si="41"/>
        <v>#N/A</v>
      </c>
      <c r="L154" s="26">
        <f t="shared" si="42"/>
        <v>6</v>
      </c>
      <c r="M154" s="26">
        <f t="shared" si="43"/>
        <v>2026</v>
      </c>
      <c r="N154" s="26">
        <f t="shared" si="44"/>
        <v>23</v>
      </c>
      <c r="O154" s="28">
        <v>46174</v>
      </c>
      <c r="P154" s="69" t="str">
        <f t="shared" si="45"/>
        <v>seg</v>
      </c>
      <c r="Q154" s="30">
        <f>SUMIF('SPR - QTD'!$A:$A,DADOS_GRAF!O154,'SPR - QTD'!$H:$H)</f>
        <v>0</v>
      </c>
      <c r="R154" s="30">
        <f>SUMIF('SCI - QTD'!$A:$A,DADOS_GRAF!O154,'SCI - QTD'!$H:$H)</f>
        <v>0</v>
      </c>
      <c r="S154" s="30">
        <f t="shared" si="52"/>
        <v>0</v>
      </c>
      <c r="T154" s="103"/>
      <c r="U154" s="30">
        <v>4600</v>
      </c>
      <c r="V154" s="30" t="e">
        <f t="shared" si="53"/>
        <v>#DIV/0!</v>
      </c>
      <c r="W154" s="30">
        <f>SUMIF('SPR - QTD'!$A:$A,DADOS_GRAF!O154,'SPR - QTD'!$M:$M)</f>
        <v>0</v>
      </c>
      <c r="X154" s="30">
        <f>SUMIF('SCI - QTD'!$A:$A,DADOS_GRAF!O154,'SCI - QTD'!$L:$L)</f>
        <v>0</v>
      </c>
      <c r="Y154" s="103"/>
      <c r="Z154" s="61"/>
      <c r="AA154" s="61"/>
      <c r="AB154" s="61"/>
      <c r="AC154" s="102"/>
      <c r="AE154" s="71"/>
      <c r="AH154" s="60"/>
    </row>
    <row r="155" spans="2:34" x14ac:dyDescent="0.3">
      <c r="B155" s="64" t="str">
        <f t="shared" si="50"/>
        <v>ter</v>
      </c>
      <c r="C155" s="59">
        <f t="shared" si="51"/>
        <v>46175</v>
      </c>
      <c r="D155" s="45">
        <f t="shared" si="46"/>
        <v>0</v>
      </c>
      <c r="E155" s="45">
        <f t="shared" si="47"/>
        <v>0</v>
      </c>
      <c r="F155" s="49" t="e">
        <f t="shared" si="40"/>
        <v>#N/A</v>
      </c>
      <c r="G155" s="24">
        <v>3.2000000000000002E-3</v>
      </c>
      <c r="H155" s="58" t="e">
        <f t="shared" si="48"/>
        <v>#N/A</v>
      </c>
      <c r="I155" s="58" t="e">
        <f t="shared" si="49"/>
        <v>#N/A</v>
      </c>
      <c r="J155" s="58" t="e">
        <f t="shared" si="41"/>
        <v>#N/A</v>
      </c>
      <c r="L155" s="26">
        <f t="shared" si="42"/>
        <v>6</v>
      </c>
      <c r="M155" s="26">
        <f t="shared" si="43"/>
        <v>2026</v>
      </c>
      <c r="N155" s="26">
        <f t="shared" si="44"/>
        <v>23</v>
      </c>
      <c r="O155" s="28">
        <v>46175</v>
      </c>
      <c r="P155" s="69" t="str">
        <f t="shared" si="45"/>
        <v>ter</v>
      </c>
      <c r="Q155" s="30">
        <f>SUMIF('SPR - QTD'!$A:$A,DADOS_GRAF!O155,'SPR - QTD'!$H:$H)</f>
        <v>0</v>
      </c>
      <c r="R155" s="30">
        <f>SUMIF('SCI - QTD'!$A:$A,DADOS_GRAF!O155,'SCI - QTD'!$H:$H)</f>
        <v>0</v>
      </c>
      <c r="S155" s="30">
        <f t="shared" si="52"/>
        <v>0</v>
      </c>
      <c r="T155" s="103"/>
      <c r="U155" s="30">
        <v>4600</v>
      </c>
      <c r="V155" s="30" t="e">
        <f t="shared" si="53"/>
        <v>#DIV/0!</v>
      </c>
      <c r="W155" s="30">
        <f>SUMIF('SPR - QTD'!$A:$A,DADOS_GRAF!O155,'SPR - QTD'!$M:$M)</f>
        <v>0</v>
      </c>
      <c r="X155" s="30">
        <f>SUMIF('SCI - QTD'!$A:$A,DADOS_GRAF!O155,'SCI - QTD'!$L:$L)</f>
        <v>0</v>
      </c>
      <c r="Y155" s="103"/>
      <c r="Z155" s="61"/>
      <c r="AA155" s="61"/>
      <c r="AB155" s="61"/>
      <c r="AC155" s="102"/>
      <c r="AE155" s="71"/>
      <c r="AF155" s="121"/>
    </row>
    <row r="156" spans="2:34" x14ac:dyDescent="0.3">
      <c r="B156" s="64" t="str">
        <f t="shared" ref="B156:B203" si="54">TEXT(WEEKDAY(C156),"ddd")</f>
        <v>qua</v>
      </c>
      <c r="C156" s="59">
        <f t="shared" ref="C156:C203" si="55">O156</f>
        <v>46176</v>
      </c>
      <c r="D156" s="45">
        <f t="shared" si="46"/>
        <v>0</v>
      </c>
      <c r="E156" s="45">
        <f t="shared" si="47"/>
        <v>0</v>
      </c>
      <c r="F156" s="49" t="e">
        <f t="shared" ref="F156:F203" si="56">IFERROR(D156/E156,#N/A)</f>
        <v>#N/A</v>
      </c>
      <c r="G156" s="24">
        <v>1.0032000000000001</v>
      </c>
      <c r="H156" s="58" t="e">
        <f t="shared" si="48"/>
        <v>#N/A</v>
      </c>
      <c r="I156" s="58" t="e">
        <f t="shared" si="49"/>
        <v>#N/A</v>
      </c>
      <c r="J156" s="58" t="e">
        <f t="shared" ref="J156:J203" si="57">SUM(H156:I156)</f>
        <v>#N/A</v>
      </c>
      <c r="L156" s="26">
        <f t="shared" ref="L156:L203" si="58">MONTH(O156)</f>
        <v>6</v>
      </c>
      <c r="M156" s="26">
        <f t="shared" ref="M156:M203" si="59">YEAR(O156)</f>
        <v>2026</v>
      </c>
      <c r="N156" s="26">
        <f t="shared" ref="N156:N203" si="60">WEEKNUM(O156)</f>
        <v>23</v>
      </c>
      <c r="O156" s="28">
        <v>46176</v>
      </c>
      <c r="P156" s="69" t="str">
        <f t="shared" ref="P156:P203" si="61">TEXT(WEEKDAY(O156),"ddd")</f>
        <v>qua</v>
      </c>
      <c r="Q156" s="30">
        <f>SUMIF('SPR - QTD'!$A:$A,DADOS_GRAF!O156,'SPR - QTD'!$H:$H)</f>
        <v>0</v>
      </c>
      <c r="R156" s="30">
        <f>SUMIF('SCI - QTD'!$A:$A,DADOS_GRAF!O156,'SCI - QTD'!$H:$H)</f>
        <v>0</v>
      </c>
      <c r="S156" s="30">
        <f t="shared" ref="S156:S203" si="62">SUM(Q156:R156)</f>
        <v>0</v>
      </c>
      <c r="T156" s="103"/>
      <c r="U156" s="30">
        <v>4601</v>
      </c>
      <c r="V156" s="30" t="e">
        <f t="shared" ref="V156:V203" si="63">(S156/T156)*10^6</f>
        <v>#DIV/0!</v>
      </c>
      <c r="W156" s="30">
        <f>SUMIF('SPR - QTD'!$A:$A,DADOS_GRAF!O156,'SPR - QTD'!$M:$M)</f>
        <v>0</v>
      </c>
      <c r="X156" s="30">
        <f>SUMIF('SCI - QTD'!$A:$A,DADOS_GRAF!O156,'SCI - QTD'!$L:$L)</f>
        <v>0</v>
      </c>
      <c r="Y156" s="103"/>
      <c r="Z156" s="61"/>
      <c r="AA156" s="61"/>
      <c r="AB156" s="61"/>
      <c r="AC156" s="102"/>
      <c r="AE156" s="71"/>
      <c r="AF156" s="121"/>
    </row>
    <row r="157" spans="2:34" x14ac:dyDescent="0.3">
      <c r="B157" s="64" t="str">
        <f t="shared" si="54"/>
        <v>qui</v>
      </c>
      <c r="C157" s="59">
        <f t="shared" si="55"/>
        <v>46177</v>
      </c>
      <c r="D157" s="45">
        <f t="shared" si="46"/>
        <v>0</v>
      </c>
      <c r="E157" s="45">
        <f t="shared" si="47"/>
        <v>0</v>
      </c>
      <c r="F157" s="49" t="e">
        <f t="shared" si="56"/>
        <v>#N/A</v>
      </c>
      <c r="G157" s="24">
        <v>2.0032000000000001</v>
      </c>
      <c r="H157" s="58" t="e">
        <f t="shared" si="48"/>
        <v>#N/A</v>
      </c>
      <c r="I157" s="58" t="e">
        <f t="shared" si="49"/>
        <v>#N/A</v>
      </c>
      <c r="J157" s="58" t="e">
        <f t="shared" si="57"/>
        <v>#N/A</v>
      </c>
      <c r="L157" s="26">
        <f t="shared" si="58"/>
        <v>6</v>
      </c>
      <c r="M157" s="26">
        <f t="shared" si="59"/>
        <v>2026</v>
      </c>
      <c r="N157" s="26">
        <f t="shared" si="60"/>
        <v>23</v>
      </c>
      <c r="O157" s="28">
        <v>46177</v>
      </c>
      <c r="P157" s="69" t="str">
        <f t="shared" si="61"/>
        <v>qui</v>
      </c>
      <c r="Q157" s="30">
        <f>SUMIF('SPR - QTD'!$A:$A,DADOS_GRAF!O157,'SPR - QTD'!$H:$H)</f>
        <v>0</v>
      </c>
      <c r="R157" s="30">
        <f>SUMIF('SCI - QTD'!$A:$A,DADOS_GRAF!O157,'SCI - QTD'!$H:$H)</f>
        <v>0</v>
      </c>
      <c r="S157" s="30">
        <f t="shared" si="62"/>
        <v>0</v>
      </c>
      <c r="T157" s="103"/>
      <c r="U157" s="30">
        <v>4602</v>
      </c>
      <c r="V157" s="30" t="e">
        <f t="shared" si="63"/>
        <v>#DIV/0!</v>
      </c>
      <c r="W157" s="30">
        <f>SUMIF('SPR - QTD'!$A:$A,DADOS_GRAF!O157,'SPR - QTD'!$M:$M)</f>
        <v>0</v>
      </c>
      <c r="X157" s="30">
        <f>SUMIF('SCI - QTD'!$A:$A,DADOS_GRAF!O157,'SCI - QTD'!$L:$L)</f>
        <v>0</v>
      </c>
      <c r="Y157" s="103"/>
      <c r="Z157" s="61"/>
      <c r="AA157" s="61"/>
      <c r="AB157" s="61"/>
      <c r="AC157" s="102"/>
      <c r="AE157" s="71"/>
      <c r="AF157" s="121"/>
    </row>
    <row r="158" spans="2:34" x14ac:dyDescent="0.3">
      <c r="B158" s="64" t="str">
        <f t="shared" si="54"/>
        <v>sex</v>
      </c>
      <c r="C158" s="59">
        <f t="shared" si="55"/>
        <v>46178</v>
      </c>
      <c r="D158" s="45">
        <f t="shared" si="46"/>
        <v>0</v>
      </c>
      <c r="E158" s="45">
        <f t="shared" si="47"/>
        <v>0</v>
      </c>
      <c r="F158" s="49" t="e">
        <f t="shared" si="56"/>
        <v>#N/A</v>
      </c>
      <c r="G158" s="24">
        <v>3.0032000000000001</v>
      </c>
      <c r="H158" s="58" t="e">
        <f t="shared" si="48"/>
        <v>#N/A</v>
      </c>
      <c r="I158" s="58" t="e">
        <f t="shared" si="49"/>
        <v>#N/A</v>
      </c>
      <c r="J158" s="58" t="e">
        <f t="shared" si="57"/>
        <v>#N/A</v>
      </c>
      <c r="L158" s="26">
        <f t="shared" si="58"/>
        <v>6</v>
      </c>
      <c r="M158" s="26">
        <f t="shared" si="59"/>
        <v>2026</v>
      </c>
      <c r="N158" s="26">
        <f t="shared" si="60"/>
        <v>23</v>
      </c>
      <c r="O158" s="28">
        <v>46178</v>
      </c>
      <c r="P158" s="69" t="str">
        <f t="shared" si="61"/>
        <v>sex</v>
      </c>
      <c r="Q158" s="30">
        <f>SUMIF('SPR - QTD'!$A:$A,DADOS_GRAF!O158,'SPR - QTD'!$H:$H)</f>
        <v>0</v>
      </c>
      <c r="R158" s="30">
        <f>SUMIF('SCI - QTD'!$A:$A,DADOS_GRAF!O158,'SCI - QTD'!$H:$H)</f>
        <v>0</v>
      </c>
      <c r="S158" s="30">
        <f t="shared" si="62"/>
        <v>0</v>
      </c>
      <c r="T158" s="103"/>
      <c r="U158" s="30">
        <v>4603</v>
      </c>
      <c r="V158" s="30" t="e">
        <f t="shared" si="63"/>
        <v>#DIV/0!</v>
      </c>
      <c r="W158" s="30">
        <f>SUMIF('SPR - QTD'!$A:$A,DADOS_GRAF!O158,'SPR - QTD'!$M:$M)</f>
        <v>0</v>
      </c>
      <c r="X158" s="30">
        <f>SUMIF('SCI - QTD'!$A:$A,DADOS_GRAF!O158,'SCI - QTD'!$L:$L)</f>
        <v>0</v>
      </c>
      <c r="Y158" s="103"/>
      <c r="Z158" s="61"/>
      <c r="AA158" s="61"/>
      <c r="AB158" s="61"/>
      <c r="AC158" s="102"/>
      <c r="AE158" s="71"/>
      <c r="AF158" s="121"/>
    </row>
    <row r="159" spans="2:34" x14ac:dyDescent="0.3">
      <c r="B159" s="64" t="str">
        <f t="shared" si="54"/>
        <v>sáb</v>
      </c>
      <c r="C159" s="59">
        <f t="shared" si="55"/>
        <v>46179</v>
      </c>
      <c r="D159" s="45">
        <f t="shared" si="46"/>
        <v>0</v>
      </c>
      <c r="E159" s="45">
        <f t="shared" si="47"/>
        <v>0</v>
      </c>
      <c r="F159" s="49" t="e">
        <f t="shared" si="56"/>
        <v>#N/A</v>
      </c>
      <c r="G159" s="24">
        <v>4.0031999999999996</v>
      </c>
      <c r="H159" s="58" t="e">
        <f t="shared" si="48"/>
        <v>#N/A</v>
      </c>
      <c r="I159" s="58" t="e">
        <f t="shared" si="49"/>
        <v>#N/A</v>
      </c>
      <c r="J159" s="58" t="e">
        <f t="shared" si="57"/>
        <v>#N/A</v>
      </c>
      <c r="L159" s="26">
        <f t="shared" si="58"/>
        <v>6</v>
      </c>
      <c r="M159" s="26">
        <f t="shared" si="59"/>
        <v>2026</v>
      </c>
      <c r="N159" s="26">
        <f t="shared" si="60"/>
        <v>23</v>
      </c>
      <c r="O159" s="28">
        <v>46179</v>
      </c>
      <c r="P159" s="69" t="str">
        <f t="shared" si="61"/>
        <v>sáb</v>
      </c>
      <c r="Q159" s="30">
        <f>SUMIF('SPR - QTD'!$A:$A,DADOS_GRAF!O159,'SPR - QTD'!$H:$H)</f>
        <v>0</v>
      </c>
      <c r="R159" s="30">
        <f>SUMIF('SCI - QTD'!$A:$A,DADOS_GRAF!O159,'SCI - QTD'!$H:$H)</f>
        <v>0</v>
      </c>
      <c r="S159" s="30">
        <f t="shared" si="62"/>
        <v>0</v>
      </c>
      <c r="T159" s="103"/>
      <c r="U159" s="30">
        <v>4604</v>
      </c>
      <c r="V159" s="30" t="e">
        <f t="shared" si="63"/>
        <v>#DIV/0!</v>
      </c>
      <c r="W159" s="30">
        <f>SUMIF('SPR - QTD'!$A:$A,DADOS_GRAF!O159,'SPR - QTD'!$M:$M)</f>
        <v>0</v>
      </c>
      <c r="X159" s="30">
        <f>SUMIF('SCI - QTD'!$A:$A,DADOS_GRAF!O159,'SCI - QTD'!$L:$L)</f>
        <v>0</v>
      </c>
      <c r="Y159" s="103"/>
      <c r="Z159" s="61"/>
      <c r="AA159" s="61"/>
      <c r="AB159" s="61"/>
      <c r="AC159" s="102"/>
      <c r="AE159" s="71"/>
      <c r="AF159" s="121"/>
    </row>
    <row r="160" spans="2:34" x14ac:dyDescent="0.3">
      <c r="B160" s="64" t="str">
        <f t="shared" si="54"/>
        <v>dom</v>
      </c>
      <c r="C160" s="59">
        <f t="shared" si="55"/>
        <v>46180</v>
      </c>
      <c r="D160" s="45">
        <f t="shared" si="46"/>
        <v>0</v>
      </c>
      <c r="E160" s="45">
        <f t="shared" si="47"/>
        <v>0</v>
      </c>
      <c r="F160" s="49" t="e">
        <f t="shared" si="56"/>
        <v>#N/A</v>
      </c>
      <c r="G160" s="24">
        <v>5.0031999999999996</v>
      </c>
      <c r="H160" s="58" t="e">
        <f t="shared" si="48"/>
        <v>#N/A</v>
      </c>
      <c r="I160" s="58" t="e">
        <f t="shared" si="49"/>
        <v>#N/A</v>
      </c>
      <c r="J160" s="58" t="e">
        <f t="shared" si="57"/>
        <v>#N/A</v>
      </c>
      <c r="L160" s="26">
        <f t="shared" si="58"/>
        <v>6</v>
      </c>
      <c r="M160" s="26">
        <f t="shared" si="59"/>
        <v>2026</v>
      </c>
      <c r="N160" s="26">
        <f t="shared" si="60"/>
        <v>24</v>
      </c>
      <c r="O160" s="28">
        <v>46180</v>
      </c>
      <c r="P160" s="69" t="str">
        <f t="shared" si="61"/>
        <v>dom</v>
      </c>
      <c r="Q160" s="30">
        <f>SUMIF('SPR - QTD'!$A:$A,DADOS_GRAF!O160,'SPR - QTD'!$H:$H)</f>
        <v>0</v>
      </c>
      <c r="R160" s="30">
        <f>SUMIF('SCI - QTD'!$A:$A,DADOS_GRAF!O160,'SCI - QTD'!$H:$H)</f>
        <v>0</v>
      </c>
      <c r="S160" s="30">
        <f t="shared" si="62"/>
        <v>0</v>
      </c>
      <c r="T160" s="103"/>
      <c r="U160" s="30">
        <v>4605</v>
      </c>
      <c r="V160" s="30" t="e">
        <f t="shared" si="63"/>
        <v>#DIV/0!</v>
      </c>
      <c r="W160" s="30">
        <f>SUMIF('SPR - QTD'!$A:$A,DADOS_GRAF!O160,'SPR - QTD'!$M:$M)</f>
        <v>0</v>
      </c>
      <c r="X160" s="30">
        <f>SUMIF('SCI - QTD'!$A:$A,DADOS_GRAF!O160,'SCI - QTD'!$L:$L)</f>
        <v>0</v>
      </c>
      <c r="Y160" s="103"/>
      <c r="Z160" s="61"/>
      <c r="AA160" s="61"/>
      <c r="AB160" s="61"/>
      <c r="AC160" s="102"/>
      <c r="AE160" s="71"/>
      <c r="AF160" s="121"/>
    </row>
    <row r="161" spans="2:32" x14ac:dyDescent="0.3">
      <c r="B161" s="64" t="str">
        <f t="shared" si="54"/>
        <v>seg</v>
      </c>
      <c r="C161" s="59">
        <f t="shared" si="55"/>
        <v>46181</v>
      </c>
      <c r="D161" s="45">
        <f t="shared" si="46"/>
        <v>0</v>
      </c>
      <c r="E161" s="45">
        <f t="shared" si="47"/>
        <v>0</v>
      </c>
      <c r="F161" s="49" t="e">
        <f t="shared" si="56"/>
        <v>#N/A</v>
      </c>
      <c r="G161" s="24">
        <v>6.0031999999999996</v>
      </c>
      <c r="H161" s="58" t="e">
        <f t="shared" si="48"/>
        <v>#N/A</v>
      </c>
      <c r="I161" s="58" t="e">
        <f t="shared" si="49"/>
        <v>#N/A</v>
      </c>
      <c r="J161" s="58" t="e">
        <f t="shared" si="57"/>
        <v>#N/A</v>
      </c>
      <c r="L161" s="26">
        <f t="shared" si="58"/>
        <v>6</v>
      </c>
      <c r="M161" s="26">
        <f t="shared" si="59"/>
        <v>2026</v>
      </c>
      <c r="N161" s="26">
        <f t="shared" si="60"/>
        <v>24</v>
      </c>
      <c r="O161" s="28">
        <v>46181</v>
      </c>
      <c r="P161" s="69" t="str">
        <f t="shared" si="61"/>
        <v>seg</v>
      </c>
      <c r="Q161" s="30">
        <f>SUMIF('SPR - QTD'!$A:$A,DADOS_GRAF!O161,'SPR - QTD'!$H:$H)</f>
        <v>0</v>
      </c>
      <c r="R161" s="30">
        <f>SUMIF('SCI - QTD'!$A:$A,DADOS_GRAF!O161,'SCI - QTD'!$H:$H)</f>
        <v>0</v>
      </c>
      <c r="S161" s="30">
        <f t="shared" si="62"/>
        <v>0</v>
      </c>
      <c r="T161" s="103"/>
      <c r="U161" s="30">
        <v>4606</v>
      </c>
      <c r="V161" s="30" t="e">
        <f t="shared" si="63"/>
        <v>#DIV/0!</v>
      </c>
      <c r="W161" s="30">
        <f>SUMIF('SPR - QTD'!$A:$A,DADOS_GRAF!O161,'SPR - QTD'!$M:$M)</f>
        <v>0</v>
      </c>
      <c r="X161" s="30">
        <f>SUMIF('SCI - QTD'!$A:$A,DADOS_GRAF!O161,'SCI - QTD'!$L:$L)</f>
        <v>0</v>
      </c>
      <c r="Y161" s="103"/>
      <c r="Z161" s="61"/>
      <c r="AA161" s="61"/>
      <c r="AB161" s="61"/>
      <c r="AC161" s="102"/>
      <c r="AE161" s="71"/>
      <c r="AF161" s="121"/>
    </row>
    <row r="162" spans="2:32" x14ac:dyDescent="0.3">
      <c r="B162" s="64" t="str">
        <f t="shared" si="54"/>
        <v>ter</v>
      </c>
      <c r="C162" s="59">
        <f t="shared" si="55"/>
        <v>46182</v>
      </c>
      <c r="D162" s="45">
        <f t="shared" si="46"/>
        <v>0</v>
      </c>
      <c r="E162" s="45">
        <f t="shared" si="47"/>
        <v>0</v>
      </c>
      <c r="F162" s="49" t="e">
        <f t="shared" si="56"/>
        <v>#N/A</v>
      </c>
      <c r="G162" s="24">
        <v>7.0031999999999996</v>
      </c>
      <c r="H162" s="58" t="e">
        <f t="shared" si="48"/>
        <v>#N/A</v>
      </c>
      <c r="I162" s="58" t="e">
        <f t="shared" si="49"/>
        <v>#N/A</v>
      </c>
      <c r="J162" s="58" t="e">
        <f t="shared" si="57"/>
        <v>#N/A</v>
      </c>
      <c r="L162" s="26">
        <f t="shared" si="58"/>
        <v>6</v>
      </c>
      <c r="M162" s="26">
        <f t="shared" si="59"/>
        <v>2026</v>
      </c>
      <c r="N162" s="26">
        <f t="shared" si="60"/>
        <v>24</v>
      </c>
      <c r="O162" s="28">
        <v>46182</v>
      </c>
      <c r="P162" s="69" t="str">
        <f t="shared" si="61"/>
        <v>ter</v>
      </c>
      <c r="Q162" s="30">
        <f>SUMIF('SPR - QTD'!$A:$A,DADOS_GRAF!O162,'SPR - QTD'!$H:$H)</f>
        <v>0</v>
      </c>
      <c r="R162" s="30">
        <f>SUMIF('SCI - QTD'!$A:$A,DADOS_GRAF!O162,'SCI - QTD'!$H:$H)</f>
        <v>0</v>
      </c>
      <c r="S162" s="30">
        <f t="shared" si="62"/>
        <v>0</v>
      </c>
      <c r="T162" s="103"/>
      <c r="U162" s="30">
        <v>4607</v>
      </c>
      <c r="V162" s="30" t="e">
        <f t="shared" si="63"/>
        <v>#DIV/0!</v>
      </c>
      <c r="W162" s="30">
        <f>SUMIF('SPR - QTD'!$A:$A,DADOS_GRAF!O162,'SPR - QTD'!$M:$M)</f>
        <v>0</v>
      </c>
      <c r="X162" s="30">
        <f>SUMIF('SCI - QTD'!$A:$A,DADOS_GRAF!O162,'SCI - QTD'!$L:$L)</f>
        <v>0</v>
      </c>
      <c r="Y162" s="103"/>
      <c r="Z162" s="61"/>
      <c r="AA162" s="61"/>
      <c r="AB162" s="61"/>
      <c r="AC162" s="102"/>
      <c r="AE162" s="71"/>
      <c r="AF162" s="121"/>
    </row>
    <row r="163" spans="2:32" x14ac:dyDescent="0.3">
      <c r="B163" s="64" t="str">
        <f t="shared" si="54"/>
        <v>qua</v>
      </c>
      <c r="C163" s="59">
        <f t="shared" si="55"/>
        <v>46183</v>
      </c>
      <c r="D163" s="45">
        <f t="shared" si="46"/>
        <v>0</v>
      </c>
      <c r="E163" s="45">
        <f t="shared" si="47"/>
        <v>0</v>
      </c>
      <c r="F163" s="49" t="e">
        <f t="shared" si="56"/>
        <v>#N/A</v>
      </c>
      <c r="G163" s="24">
        <v>8.0031999999999996</v>
      </c>
      <c r="H163" s="58" t="e">
        <f t="shared" si="48"/>
        <v>#N/A</v>
      </c>
      <c r="I163" s="58" t="e">
        <f t="shared" si="49"/>
        <v>#N/A</v>
      </c>
      <c r="J163" s="58" t="e">
        <f t="shared" si="57"/>
        <v>#N/A</v>
      </c>
      <c r="L163" s="26">
        <f t="shared" si="58"/>
        <v>6</v>
      </c>
      <c r="M163" s="26">
        <f t="shared" si="59"/>
        <v>2026</v>
      </c>
      <c r="N163" s="26">
        <f t="shared" si="60"/>
        <v>24</v>
      </c>
      <c r="O163" s="28">
        <v>46183</v>
      </c>
      <c r="P163" s="69" t="str">
        <f t="shared" si="61"/>
        <v>qua</v>
      </c>
      <c r="Q163" s="30">
        <f>SUMIF('SPR - QTD'!$A:$A,DADOS_GRAF!O163,'SPR - QTD'!$H:$H)</f>
        <v>0</v>
      </c>
      <c r="R163" s="30">
        <f>SUMIF('SCI - QTD'!$A:$A,DADOS_GRAF!O163,'SCI - QTD'!$H:$H)</f>
        <v>0</v>
      </c>
      <c r="S163" s="30">
        <f t="shared" si="62"/>
        <v>0</v>
      </c>
      <c r="T163" s="103"/>
      <c r="U163" s="30">
        <v>4608</v>
      </c>
      <c r="V163" s="30" t="e">
        <f t="shared" si="63"/>
        <v>#DIV/0!</v>
      </c>
      <c r="W163" s="30">
        <f>SUMIF('SPR - QTD'!$A:$A,DADOS_GRAF!O163,'SPR - QTD'!$M:$M)</f>
        <v>0</v>
      </c>
      <c r="X163" s="30">
        <f>SUMIF('SCI - QTD'!$A:$A,DADOS_GRAF!O163,'SCI - QTD'!$L:$L)</f>
        <v>0</v>
      </c>
      <c r="Y163" s="103"/>
      <c r="Z163" s="61"/>
      <c r="AA163" s="61"/>
      <c r="AB163" s="61"/>
      <c r="AC163" s="102"/>
      <c r="AE163" s="71"/>
      <c r="AF163" s="121"/>
    </row>
    <row r="164" spans="2:32" x14ac:dyDescent="0.3">
      <c r="B164" s="64" t="str">
        <f t="shared" si="54"/>
        <v>qui</v>
      </c>
      <c r="C164" s="59">
        <f t="shared" si="55"/>
        <v>46184</v>
      </c>
      <c r="D164" s="45">
        <f t="shared" si="46"/>
        <v>0</v>
      </c>
      <c r="E164" s="45">
        <f t="shared" si="47"/>
        <v>0</v>
      </c>
      <c r="F164" s="49" t="e">
        <f t="shared" si="56"/>
        <v>#N/A</v>
      </c>
      <c r="G164" s="24">
        <v>9.0031999999999996</v>
      </c>
      <c r="H164" s="58" t="e">
        <f t="shared" si="48"/>
        <v>#N/A</v>
      </c>
      <c r="I164" s="58" t="e">
        <f t="shared" si="49"/>
        <v>#N/A</v>
      </c>
      <c r="J164" s="58" t="e">
        <f t="shared" si="57"/>
        <v>#N/A</v>
      </c>
      <c r="L164" s="26">
        <f t="shared" si="58"/>
        <v>6</v>
      </c>
      <c r="M164" s="26">
        <f t="shared" si="59"/>
        <v>2026</v>
      </c>
      <c r="N164" s="26">
        <f t="shared" si="60"/>
        <v>24</v>
      </c>
      <c r="O164" s="28">
        <v>46184</v>
      </c>
      <c r="P164" s="69" t="str">
        <f t="shared" si="61"/>
        <v>qui</v>
      </c>
      <c r="Q164" s="30">
        <f>SUMIF('SPR - QTD'!$A:$A,DADOS_GRAF!O164,'SPR - QTD'!$H:$H)</f>
        <v>0</v>
      </c>
      <c r="R164" s="30">
        <f>SUMIF('SCI - QTD'!$A:$A,DADOS_GRAF!O164,'SCI - QTD'!$H:$H)</f>
        <v>0</v>
      </c>
      <c r="S164" s="30">
        <f t="shared" si="62"/>
        <v>0</v>
      </c>
      <c r="T164" s="103"/>
      <c r="U164" s="30">
        <v>4609</v>
      </c>
      <c r="V164" s="30" t="e">
        <f t="shared" si="63"/>
        <v>#DIV/0!</v>
      </c>
      <c r="W164" s="30">
        <f>SUMIF('SPR - QTD'!$A:$A,DADOS_GRAF!O164,'SPR - QTD'!$M:$M)</f>
        <v>0</v>
      </c>
      <c r="X164" s="30">
        <f>SUMIF('SCI - QTD'!$A:$A,DADOS_GRAF!O164,'SCI - QTD'!$L:$L)</f>
        <v>0</v>
      </c>
      <c r="Y164" s="103"/>
      <c r="Z164" s="61"/>
      <c r="AA164" s="61"/>
      <c r="AB164" s="61"/>
      <c r="AC164" s="102"/>
      <c r="AE164" s="71"/>
      <c r="AF164" s="121"/>
    </row>
    <row r="165" spans="2:32" x14ac:dyDescent="0.3">
      <c r="B165" s="64" t="str">
        <f t="shared" si="54"/>
        <v>sex</v>
      </c>
      <c r="C165" s="59">
        <f t="shared" si="55"/>
        <v>46185</v>
      </c>
      <c r="D165" s="45">
        <f t="shared" si="46"/>
        <v>0</v>
      </c>
      <c r="E165" s="45">
        <f t="shared" si="47"/>
        <v>0</v>
      </c>
      <c r="F165" s="49" t="e">
        <f t="shared" si="56"/>
        <v>#N/A</v>
      </c>
      <c r="G165" s="24">
        <v>10.0032</v>
      </c>
      <c r="H165" s="58" t="e">
        <f t="shared" si="48"/>
        <v>#N/A</v>
      </c>
      <c r="I165" s="58" t="e">
        <f t="shared" si="49"/>
        <v>#N/A</v>
      </c>
      <c r="J165" s="58" t="e">
        <f t="shared" si="57"/>
        <v>#N/A</v>
      </c>
      <c r="L165" s="26">
        <f t="shared" si="58"/>
        <v>6</v>
      </c>
      <c r="M165" s="26">
        <f t="shared" si="59"/>
        <v>2026</v>
      </c>
      <c r="N165" s="26">
        <f t="shared" si="60"/>
        <v>24</v>
      </c>
      <c r="O165" s="28">
        <v>46185</v>
      </c>
      <c r="P165" s="69" t="str">
        <f t="shared" si="61"/>
        <v>sex</v>
      </c>
      <c r="Q165" s="30">
        <f>SUMIF('SPR - QTD'!$A:$A,DADOS_GRAF!O165,'SPR - QTD'!$H:$H)</f>
        <v>0</v>
      </c>
      <c r="R165" s="30">
        <f>SUMIF('SCI - QTD'!$A:$A,DADOS_GRAF!O165,'SCI - QTD'!$H:$H)</f>
        <v>0</v>
      </c>
      <c r="S165" s="30">
        <f t="shared" si="62"/>
        <v>0</v>
      </c>
      <c r="T165" s="103"/>
      <c r="U165" s="30">
        <v>4610</v>
      </c>
      <c r="V165" s="30" t="e">
        <f t="shared" si="63"/>
        <v>#DIV/0!</v>
      </c>
      <c r="W165" s="30">
        <f>SUMIF('SPR - QTD'!$A:$A,DADOS_GRAF!O165,'SPR - QTD'!$M:$M)</f>
        <v>0</v>
      </c>
      <c r="X165" s="30">
        <f>SUMIF('SCI - QTD'!$A:$A,DADOS_GRAF!O165,'SCI - QTD'!$L:$L)</f>
        <v>0</v>
      </c>
      <c r="Y165" s="103"/>
      <c r="Z165" s="61"/>
      <c r="AA165" s="61"/>
      <c r="AB165" s="61"/>
      <c r="AC165" s="102"/>
      <c r="AE165" s="71"/>
      <c r="AF165" s="121"/>
    </row>
    <row r="166" spans="2:32" x14ac:dyDescent="0.3">
      <c r="B166" s="64" t="str">
        <f t="shared" si="54"/>
        <v>sáb</v>
      </c>
      <c r="C166" s="59">
        <f t="shared" si="55"/>
        <v>46186</v>
      </c>
      <c r="D166" s="45">
        <f t="shared" si="46"/>
        <v>0</v>
      </c>
      <c r="E166" s="45">
        <f t="shared" si="47"/>
        <v>0</v>
      </c>
      <c r="F166" s="49" t="e">
        <f t="shared" si="56"/>
        <v>#N/A</v>
      </c>
      <c r="G166" s="24">
        <v>11.0032</v>
      </c>
      <c r="H166" s="58" t="e">
        <f t="shared" si="48"/>
        <v>#N/A</v>
      </c>
      <c r="I166" s="58" t="e">
        <f t="shared" si="49"/>
        <v>#N/A</v>
      </c>
      <c r="J166" s="58" t="e">
        <f t="shared" si="57"/>
        <v>#N/A</v>
      </c>
      <c r="L166" s="26">
        <f t="shared" si="58"/>
        <v>6</v>
      </c>
      <c r="M166" s="26">
        <f t="shared" si="59"/>
        <v>2026</v>
      </c>
      <c r="N166" s="26">
        <f t="shared" si="60"/>
        <v>24</v>
      </c>
      <c r="O166" s="28">
        <v>46186</v>
      </c>
      <c r="P166" s="69" t="str">
        <f t="shared" si="61"/>
        <v>sáb</v>
      </c>
      <c r="Q166" s="30">
        <f>SUMIF('SPR - QTD'!$A:$A,DADOS_GRAF!O166,'SPR - QTD'!$H:$H)</f>
        <v>0</v>
      </c>
      <c r="R166" s="30">
        <f>SUMIF('SCI - QTD'!$A:$A,DADOS_GRAF!O166,'SCI - QTD'!$H:$H)</f>
        <v>0</v>
      </c>
      <c r="S166" s="30">
        <f t="shared" si="62"/>
        <v>0</v>
      </c>
      <c r="T166" s="103"/>
      <c r="U166" s="30">
        <v>4611</v>
      </c>
      <c r="V166" s="30" t="e">
        <f t="shared" si="63"/>
        <v>#DIV/0!</v>
      </c>
      <c r="W166" s="30">
        <f>SUMIF('SPR - QTD'!$A:$A,DADOS_GRAF!O166,'SPR - QTD'!$M:$M)</f>
        <v>0</v>
      </c>
      <c r="X166" s="30">
        <f>SUMIF('SCI - QTD'!$A:$A,DADOS_GRAF!O166,'SCI - QTD'!$L:$L)</f>
        <v>0</v>
      </c>
      <c r="Y166" s="103"/>
      <c r="Z166" s="61"/>
      <c r="AA166" s="61"/>
      <c r="AB166" s="61"/>
      <c r="AC166" s="102"/>
      <c r="AE166" s="71"/>
      <c r="AF166" s="121"/>
    </row>
    <row r="167" spans="2:32" x14ac:dyDescent="0.3">
      <c r="B167" s="64" t="str">
        <f t="shared" si="54"/>
        <v>dom</v>
      </c>
      <c r="C167" s="59">
        <f t="shared" si="55"/>
        <v>46187</v>
      </c>
      <c r="D167" s="45">
        <f t="shared" si="46"/>
        <v>0</v>
      </c>
      <c r="E167" s="45">
        <f t="shared" si="47"/>
        <v>0</v>
      </c>
      <c r="F167" s="49" t="e">
        <f t="shared" si="56"/>
        <v>#N/A</v>
      </c>
      <c r="G167" s="24">
        <v>12.0032</v>
      </c>
      <c r="H167" s="58" t="e">
        <f t="shared" si="48"/>
        <v>#N/A</v>
      </c>
      <c r="I167" s="58" t="e">
        <f t="shared" si="49"/>
        <v>#N/A</v>
      </c>
      <c r="J167" s="58" t="e">
        <f t="shared" si="57"/>
        <v>#N/A</v>
      </c>
      <c r="L167" s="26">
        <f t="shared" si="58"/>
        <v>6</v>
      </c>
      <c r="M167" s="26">
        <f t="shared" si="59"/>
        <v>2026</v>
      </c>
      <c r="N167" s="26">
        <f t="shared" si="60"/>
        <v>25</v>
      </c>
      <c r="O167" s="28">
        <v>46187</v>
      </c>
      <c r="P167" s="69" t="str">
        <f t="shared" si="61"/>
        <v>dom</v>
      </c>
      <c r="Q167" s="30">
        <f>SUMIF('SPR - QTD'!$A:$A,DADOS_GRAF!O167,'SPR - QTD'!$H:$H)</f>
        <v>0</v>
      </c>
      <c r="R167" s="30">
        <f>SUMIF('SCI - QTD'!$A:$A,DADOS_GRAF!O167,'SCI - QTD'!$H:$H)</f>
        <v>0</v>
      </c>
      <c r="S167" s="30">
        <f t="shared" si="62"/>
        <v>0</v>
      </c>
      <c r="T167" s="103"/>
      <c r="U167" s="30">
        <v>4612</v>
      </c>
      <c r="V167" s="30" t="e">
        <f t="shared" si="63"/>
        <v>#DIV/0!</v>
      </c>
      <c r="W167" s="30">
        <f>SUMIF('SPR - QTD'!$A:$A,DADOS_GRAF!O167,'SPR - QTD'!$M:$M)</f>
        <v>0</v>
      </c>
      <c r="X167" s="30">
        <f>SUMIF('SCI - QTD'!$A:$A,DADOS_GRAF!O167,'SCI - QTD'!$L:$L)</f>
        <v>0</v>
      </c>
      <c r="Y167" s="103"/>
      <c r="Z167" s="61"/>
      <c r="AA167" s="61"/>
      <c r="AB167" s="61"/>
      <c r="AC167" s="102"/>
      <c r="AE167" s="71"/>
      <c r="AF167" s="121"/>
    </row>
    <row r="168" spans="2:32" x14ac:dyDescent="0.3">
      <c r="B168" s="64" t="str">
        <f t="shared" si="54"/>
        <v>seg</v>
      </c>
      <c r="C168" s="59">
        <f t="shared" si="55"/>
        <v>46188</v>
      </c>
      <c r="D168" s="45">
        <f t="shared" si="46"/>
        <v>0</v>
      </c>
      <c r="E168" s="45">
        <f t="shared" si="47"/>
        <v>0</v>
      </c>
      <c r="F168" s="49" t="e">
        <f t="shared" si="56"/>
        <v>#N/A</v>
      </c>
      <c r="G168" s="24">
        <v>13.0032</v>
      </c>
      <c r="H168" s="58" t="e">
        <f t="shared" si="48"/>
        <v>#N/A</v>
      </c>
      <c r="I168" s="58" t="e">
        <f t="shared" si="49"/>
        <v>#N/A</v>
      </c>
      <c r="J168" s="58" t="e">
        <f t="shared" si="57"/>
        <v>#N/A</v>
      </c>
      <c r="L168" s="26">
        <f t="shared" si="58"/>
        <v>6</v>
      </c>
      <c r="M168" s="26">
        <f t="shared" si="59"/>
        <v>2026</v>
      </c>
      <c r="N168" s="26">
        <f t="shared" si="60"/>
        <v>25</v>
      </c>
      <c r="O168" s="28">
        <v>46188</v>
      </c>
      <c r="P168" s="69" t="str">
        <f t="shared" si="61"/>
        <v>seg</v>
      </c>
      <c r="Q168" s="30">
        <f>SUMIF('SPR - QTD'!$A:$A,DADOS_GRAF!O168,'SPR - QTD'!$H:$H)</f>
        <v>0</v>
      </c>
      <c r="R168" s="30">
        <f>SUMIF('SCI - QTD'!$A:$A,DADOS_GRAF!O168,'SCI - QTD'!$H:$H)</f>
        <v>0</v>
      </c>
      <c r="S168" s="30">
        <f t="shared" si="62"/>
        <v>0</v>
      </c>
      <c r="T168" s="103"/>
      <c r="U168" s="30">
        <v>4613</v>
      </c>
      <c r="V168" s="30" t="e">
        <f t="shared" si="63"/>
        <v>#DIV/0!</v>
      </c>
      <c r="W168" s="30">
        <f>SUMIF('SPR - QTD'!$A:$A,DADOS_GRAF!O168,'SPR - QTD'!$M:$M)</f>
        <v>0</v>
      </c>
      <c r="X168" s="30">
        <f>SUMIF('SCI - QTD'!$A:$A,DADOS_GRAF!O168,'SCI - QTD'!$L:$L)</f>
        <v>0</v>
      </c>
      <c r="Y168" s="103"/>
      <c r="Z168" s="61"/>
      <c r="AA168" s="61"/>
      <c r="AB168" s="61"/>
      <c r="AC168" s="102"/>
      <c r="AE168" s="71"/>
      <c r="AF168" s="121"/>
    </row>
    <row r="169" spans="2:32" x14ac:dyDescent="0.3">
      <c r="B169" s="64" t="str">
        <f t="shared" si="54"/>
        <v>ter</v>
      </c>
      <c r="C169" s="59">
        <f t="shared" si="55"/>
        <v>46189</v>
      </c>
      <c r="D169" s="45">
        <f t="shared" si="46"/>
        <v>0</v>
      </c>
      <c r="E169" s="45">
        <f t="shared" si="47"/>
        <v>0</v>
      </c>
      <c r="F169" s="49" t="e">
        <f t="shared" si="56"/>
        <v>#N/A</v>
      </c>
      <c r="G169" s="24">
        <v>14.0032</v>
      </c>
      <c r="H169" s="58" t="e">
        <f t="shared" si="48"/>
        <v>#N/A</v>
      </c>
      <c r="I169" s="58" t="e">
        <f t="shared" si="49"/>
        <v>#N/A</v>
      </c>
      <c r="J169" s="58" t="e">
        <f t="shared" si="57"/>
        <v>#N/A</v>
      </c>
      <c r="L169" s="26">
        <f t="shared" si="58"/>
        <v>6</v>
      </c>
      <c r="M169" s="26">
        <f t="shared" si="59"/>
        <v>2026</v>
      </c>
      <c r="N169" s="26">
        <f t="shared" si="60"/>
        <v>25</v>
      </c>
      <c r="O169" s="28">
        <v>46189</v>
      </c>
      <c r="P169" s="69" t="str">
        <f t="shared" si="61"/>
        <v>ter</v>
      </c>
      <c r="Q169" s="30">
        <f>SUMIF('SPR - QTD'!$A:$A,DADOS_GRAF!O169,'SPR - QTD'!$H:$H)</f>
        <v>0</v>
      </c>
      <c r="R169" s="30">
        <f>SUMIF('SCI - QTD'!$A:$A,DADOS_GRAF!O169,'SCI - QTD'!$H:$H)</f>
        <v>0</v>
      </c>
      <c r="S169" s="30">
        <f t="shared" si="62"/>
        <v>0</v>
      </c>
      <c r="T169" s="103"/>
      <c r="U169" s="30">
        <v>4614</v>
      </c>
      <c r="V169" s="30" t="e">
        <f t="shared" si="63"/>
        <v>#DIV/0!</v>
      </c>
      <c r="W169" s="30">
        <f>SUMIF('SPR - QTD'!$A:$A,DADOS_GRAF!O169,'SPR - QTD'!$M:$M)</f>
        <v>0</v>
      </c>
      <c r="X169" s="30">
        <f>SUMIF('SCI - QTD'!$A:$A,DADOS_GRAF!O169,'SCI - QTD'!$L:$L)</f>
        <v>0</v>
      </c>
      <c r="Y169" s="103"/>
      <c r="Z169" s="61"/>
      <c r="AA169" s="61"/>
      <c r="AB169" s="61"/>
      <c r="AC169" s="102"/>
      <c r="AE169" s="71"/>
      <c r="AF169" s="121"/>
    </row>
    <row r="170" spans="2:32" x14ac:dyDescent="0.3">
      <c r="B170" s="64" t="str">
        <f t="shared" si="54"/>
        <v>qua</v>
      </c>
      <c r="C170" s="59">
        <f t="shared" si="55"/>
        <v>46190</v>
      </c>
      <c r="D170" s="45">
        <f t="shared" si="46"/>
        <v>0</v>
      </c>
      <c r="E170" s="45">
        <f t="shared" si="47"/>
        <v>0</v>
      </c>
      <c r="F170" s="49" t="e">
        <f t="shared" si="56"/>
        <v>#N/A</v>
      </c>
      <c r="G170" s="24">
        <v>15.0032</v>
      </c>
      <c r="H170" s="58" t="e">
        <f t="shared" si="48"/>
        <v>#N/A</v>
      </c>
      <c r="I170" s="58" t="e">
        <f t="shared" si="49"/>
        <v>#N/A</v>
      </c>
      <c r="J170" s="58" t="e">
        <f t="shared" si="57"/>
        <v>#N/A</v>
      </c>
      <c r="L170" s="26">
        <f t="shared" si="58"/>
        <v>6</v>
      </c>
      <c r="M170" s="26">
        <f t="shared" si="59"/>
        <v>2026</v>
      </c>
      <c r="N170" s="26">
        <f t="shared" si="60"/>
        <v>25</v>
      </c>
      <c r="O170" s="28">
        <v>46190</v>
      </c>
      <c r="P170" s="69" t="str">
        <f t="shared" si="61"/>
        <v>qua</v>
      </c>
      <c r="Q170" s="30">
        <f>SUMIF('SPR - QTD'!$A:$A,DADOS_GRAF!O170,'SPR - QTD'!$H:$H)</f>
        <v>0</v>
      </c>
      <c r="R170" s="30">
        <f>SUMIF('SCI - QTD'!$A:$A,DADOS_GRAF!O170,'SCI - QTD'!$H:$H)</f>
        <v>0</v>
      </c>
      <c r="S170" s="30">
        <f t="shared" si="62"/>
        <v>0</v>
      </c>
      <c r="T170" s="103"/>
      <c r="U170" s="30">
        <v>4615</v>
      </c>
      <c r="V170" s="30" t="e">
        <f t="shared" si="63"/>
        <v>#DIV/0!</v>
      </c>
      <c r="W170" s="30">
        <f>SUMIF('SPR - QTD'!$A:$A,DADOS_GRAF!O170,'SPR - QTD'!$M:$M)</f>
        <v>0</v>
      </c>
      <c r="X170" s="30">
        <f>SUMIF('SCI - QTD'!$A:$A,DADOS_GRAF!O170,'SCI - QTD'!$L:$L)</f>
        <v>0</v>
      </c>
      <c r="Y170" s="103"/>
      <c r="Z170" s="61"/>
      <c r="AA170" s="61"/>
      <c r="AB170" s="61"/>
      <c r="AC170" s="102"/>
      <c r="AE170" s="71"/>
      <c r="AF170" s="121"/>
    </row>
    <row r="171" spans="2:32" x14ac:dyDescent="0.3">
      <c r="B171" s="64" t="str">
        <f t="shared" si="54"/>
        <v>qui</v>
      </c>
      <c r="C171" s="59">
        <f t="shared" si="55"/>
        <v>46191</v>
      </c>
      <c r="D171" s="45">
        <f t="shared" si="46"/>
        <v>0</v>
      </c>
      <c r="E171" s="45">
        <f t="shared" si="47"/>
        <v>0</v>
      </c>
      <c r="F171" s="49" t="e">
        <f t="shared" si="56"/>
        <v>#N/A</v>
      </c>
      <c r="G171" s="24">
        <v>16.0032</v>
      </c>
      <c r="H171" s="58" t="e">
        <f t="shared" si="48"/>
        <v>#N/A</v>
      </c>
      <c r="I171" s="58" t="e">
        <f t="shared" si="49"/>
        <v>#N/A</v>
      </c>
      <c r="J171" s="58" t="e">
        <f t="shared" si="57"/>
        <v>#N/A</v>
      </c>
      <c r="L171" s="26">
        <f t="shared" si="58"/>
        <v>6</v>
      </c>
      <c r="M171" s="26">
        <f t="shared" si="59"/>
        <v>2026</v>
      </c>
      <c r="N171" s="26">
        <f t="shared" si="60"/>
        <v>25</v>
      </c>
      <c r="O171" s="28">
        <v>46191</v>
      </c>
      <c r="P171" s="69" t="str">
        <f t="shared" si="61"/>
        <v>qui</v>
      </c>
      <c r="Q171" s="30">
        <f>SUMIF('SPR - QTD'!$A:$A,DADOS_GRAF!O171,'SPR - QTD'!$H:$H)</f>
        <v>0</v>
      </c>
      <c r="R171" s="30">
        <f>SUMIF('SCI - QTD'!$A:$A,DADOS_GRAF!O171,'SCI - QTD'!$H:$H)</f>
        <v>0</v>
      </c>
      <c r="S171" s="30">
        <f t="shared" si="62"/>
        <v>0</v>
      </c>
      <c r="T171" s="103"/>
      <c r="U171" s="30">
        <v>4616</v>
      </c>
      <c r="V171" s="30" t="e">
        <f t="shared" si="63"/>
        <v>#DIV/0!</v>
      </c>
      <c r="W171" s="30">
        <f>SUMIF('SPR - QTD'!$A:$A,DADOS_GRAF!O171,'SPR - QTD'!$M:$M)</f>
        <v>0</v>
      </c>
      <c r="X171" s="30">
        <f>SUMIF('SCI - QTD'!$A:$A,DADOS_GRAF!O171,'SCI - QTD'!$L:$L)</f>
        <v>0</v>
      </c>
      <c r="Y171" s="103"/>
      <c r="Z171" s="61"/>
      <c r="AA171" s="61"/>
      <c r="AB171" s="61"/>
      <c r="AC171" s="102"/>
      <c r="AE171" s="71"/>
      <c r="AF171" s="121"/>
    </row>
    <row r="172" spans="2:32" x14ac:dyDescent="0.3">
      <c r="B172" s="64" t="str">
        <f t="shared" si="54"/>
        <v>sex</v>
      </c>
      <c r="C172" s="59">
        <f t="shared" si="55"/>
        <v>46192</v>
      </c>
      <c r="D172" s="45">
        <f t="shared" si="46"/>
        <v>0</v>
      </c>
      <c r="E172" s="45">
        <f t="shared" si="47"/>
        <v>0</v>
      </c>
      <c r="F172" s="49" t="e">
        <f t="shared" si="56"/>
        <v>#N/A</v>
      </c>
      <c r="G172" s="24">
        <v>17.0032</v>
      </c>
      <c r="H172" s="58" t="e">
        <f t="shared" si="48"/>
        <v>#N/A</v>
      </c>
      <c r="I172" s="58" t="e">
        <f t="shared" si="49"/>
        <v>#N/A</v>
      </c>
      <c r="J172" s="58" t="e">
        <f t="shared" si="57"/>
        <v>#N/A</v>
      </c>
      <c r="L172" s="26">
        <f t="shared" si="58"/>
        <v>6</v>
      </c>
      <c r="M172" s="26">
        <f t="shared" si="59"/>
        <v>2026</v>
      </c>
      <c r="N172" s="26">
        <f t="shared" si="60"/>
        <v>25</v>
      </c>
      <c r="O172" s="28">
        <v>46192</v>
      </c>
      <c r="P172" s="69" t="str">
        <f t="shared" si="61"/>
        <v>sex</v>
      </c>
      <c r="Q172" s="30">
        <f>SUMIF('SPR - QTD'!$A:$A,DADOS_GRAF!O172,'SPR - QTD'!$H:$H)</f>
        <v>0</v>
      </c>
      <c r="R172" s="30">
        <f>SUMIF('SCI - QTD'!$A:$A,DADOS_GRAF!O172,'SCI - QTD'!$H:$H)</f>
        <v>0</v>
      </c>
      <c r="S172" s="30">
        <f t="shared" si="62"/>
        <v>0</v>
      </c>
      <c r="T172" s="103"/>
      <c r="U172" s="30">
        <v>4617</v>
      </c>
      <c r="V172" s="30" t="e">
        <f t="shared" si="63"/>
        <v>#DIV/0!</v>
      </c>
      <c r="W172" s="30">
        <f>SUMIF('SPR - QTD'!$A:$A,DADOS_GRAF!O172,'SPR - QTD'!$M:$M)</f>
        <v>0</v>
      </c>
      <c r="X172" s="30">
        <f>SUMIF('SCI - QTD'!$A:$A,DADOS_GRAF!O172,'SCI - QTD'!$L:$L)</f>
        <v>0</v>
      </c>
      <c r="Y172" s="103"/>
      <c r="Z172" s="61"/>
      <c r="AA172" s="61"/>
      <c r="AB172" s="61"/>
      <c r="AC172" s="102"/>
      <c r="AE172" s="71"/>
      <c r="AF172" s="121"/>
    </row>
    <row r="173" spans="2:32" x14ac:dyDescent="0.3">
      <c r="B173" s="64" t="str">
        <f t="shared" si="54"/>
        <v>sáb</v>
      </c>
      <c r="C173" s="59">
        <f t="shared" si="55"/>
        <v>46193</v>
      </c>
      <c r="D173" s="45">
        <f t="shared" si="46"/>
        <v>0</v>
      </c>
      <c r="E173" s="45">
        <f t="shared" si="47"/>
        <v>0</v>
      </c>
      <c r="F173" s="49" t="e">
        <f t="shared" si="56"/>
        <v>#N/A</v>
      </c>
      <c r="G173" s="24">
        <v>18.0032</v>
      </c>
      <c r="H173" s="58" t="e">
        <f t="shared" si="48"/>
        <v>#N/A</v>
      </c>
      <c r="I173" s="58" t="e">
        <f t="shared" si="49"/>
        <v>#N/A</v>
      </c>
      <c r="J173" s="58" t="e">
        <f t="shared" si="57"/>
        <v>#N/A</v>
      </c>
      <c r="L173" s="26">
        <f t="shared" si="58"/>
        <v>6</v>
      </c>
      <c r="M173" s="26">
        <f t="shared" si="59"/>
        <v>2026</v>
      </c>
      <c r="N173" s="26">
        <f t="shared" si="60"/>
        <v>25</v>
      </c>
      <c r="O173" s="28">
        <v>46193</v>
      </c>
      <c r="P173" s="69" t="str">
        <f t="shared" si="61"/>
        <v>sáb</v>
      </c>
      <c r="Q173" s="30">
        <f>SUMIF('SPR - QTD'!$A:$A,DADOS_GRAF!O173,'SPR - QTD'!$H:$H)</f>
        <v>0</v>
      </c>
      <c r="R173" s="30">
        <f>SUMIF('SCI - QTD'!$A:$A,DADOS_GRAF!O173,'SCI - QTD'!$H:$H)</f>
        <v>0</v>
      </c>
      <c r="S173" s="30">
        <f t="shared" si="62"/>
        <v>0</v>
      </c>
      <c r="T173" s="103"/>
      <c r="U173" s="30">
        <v>4618</v>
      </c>
      <c r="V173" s="30" t="e">
        <f t="shared" si="63"/>
        <v>#DIV/0!</v>
      </c>
      <c r="W173" s="30">
        <f>SUMIF('SPR - QTD'!$A:$A,DADOS_GRAF!O173,'SPR - QTD'!$M:$M)</f>
        <v>0</v>
      </c>
      <c r="X173" s="30">
        <f>SUMIF('SCI - QTD'!$A:$A,DADOS_GRAF!O173,'SCI - QTD'!$L:$L)</f>
        <v>0</v>
      </c>
      <c r="Y173" s="103"/>
      <c r="Z173" s="61"/>
      <c r="AA173" s="61"/>
      <c r="AB173" s="61"/>
      <c r="AC173" s="102"/>
      <c r="AE173" s="71"/>
      <c r="AF173" s="121"/>
    </row>
    <row r="174" spans="2:32" x14ac:dyDescent="0.3">
      <c r="B174" s="64" t="str">
        <f t="shared" si="54"/>
        <v>dom</v>
      </c>
      <c r="C174" s="59">
        <f t="shared" si="55"/>
        <v>46194</v>
      </c>
      <c r="D174" s="45">
        <f t="shared" si="46"/>
        <v>0</v>
      </c>
      <c r="E174" s="45">
        <f t="shared" si="47"/>
        <v>0</v>
      </c>
      <c r="F174" s="49" t="e">
        <f t="shared" si="56"/>
        <v>#N/A</v>
      </c>
      <c r="G174" s="24">
        <v>19.0032</v>
      </c>
      <c r="H174" s="58" t="e">
        <f t="shared" si="48"/>
        <v>#N/A</v>
      </c>
      <c r="I174" s="58" t="e">
        <f t="shared" si="49"/>
        <v>#N/A</v>
      </c>
      <c r="J174" s="58" t="e">
        <f t="shared" si="57"/>
        <v>#N/A</v>
      </c>
      <c r="L174" s="26">
        <f t="shared" si="58"/>
        <v>6</v>
      </c>
      <c r="M174" s="26">
        <f t="shared" si="59"/>
        <v>2026</v>
      </c>
      <c r="N174" s="26">
        <f t="shared" si="60"/>
        <v>26</v>
      </c>
      <c r="O174" s="28">
        <v>46194</v>
      </c>
      <c r="P174" s="69" t="str">
        <f t="shared" si="61"/>
        <v>dom</v>
      </c>
      <c r="Q174" s="30">
        <f>SUMIF('SPR - QTD'!$A:$A,DADOS_GRAF!O174,'SPR - QTD'!$H:$H)</f>
        <v>0</v>
      </c>
      <c r="R174" s="30">
        <f>SUMIF('SCI - QTD'!$A:$A,DADOS_GRAF!O174,'SCI - QTD'!$H:$H)</f>
        <v>0</v>
      </c>
      <c r="S174" s="30">
        <f t="shared" si="62"/>
        <v>0</v>
      </c>
      <c r="T174" s="103"/>
      <c r="U174" s="30">
        <v>4619</v>
      </c>
      <c r="V174" s="30" t="e">
        <f t="shared" si="63"/>
        <v>#DIV/0!</v>
      </c>
      <c r="W174" s="30">
        <f>SUMIF('SPR - QTD'!$A:$A,DADOS_GRAF!O174,'SPR - QTD'!$M:$M)</f>
        <v>0</v>
      </c>
      <c r="X174" s="30">
        <f>SUMIF('SCI - QTD'!$A:$A,DADOS_GRAF!O174,'SCI - QTD'!$L:$L)</f>
        <v>0</v>
      </c>
      <c r="Y174" s="103"/>
      <c r="Z174" s="61"/>
      <c r="AA174" s="61"/>
      <c r="AB174" s="61"/>
      <c r="AC174" s="102"/>
      <c r="AE174" s="71"/>
      <c r="AF174" s="121"/>
    </row>
    <row r="175" spans="2:32" x14ac:dyDescent="0.3">
      <c r="B175" s="64" t="str">
        <f t="shared" si="54"/>
        <v>seg</v>
      </c>
      <c r="C175" s="59">
        <f t="shared" si="55"/>
        <v>46195</v>
      </c>
      <c r="D175" s="45">
        <f t="shared" si="46"/>
        <v>0</v>
      </c>
      <c r="E175" s="45">
        <f t="shared" si="47"/>
        <v>0</v>
      </c>
      <c r="F175" s="49" t="e">
        <f t="shared" si="56"/>
        <v>#N/A</v>
      </c>
      <c r="G175" s="24">
        <v>20.0032</v>
      </c>
      <c r="H175" s="58" t="e">
        <f t="shared" si="48"/>
        <v>#N/A</v>
      </c>
      <c r="I175" s="58" t="e">
        <f t="shared" si="49"/>
        <v>#N/A</v>
      </c>
      <c r="J175" s="58" t="e">
        <f t="shared" si="57"/>
        <v>#N/A</v>
      </c>
      <c r="L175" s="26">
        <f t="shared" si="58"/>
        <v>6</v>
      </c>
      <c r="M175" s="26">
        <f t="shared" si="59"/>
        <v>2026</v>
      </c>
      <c r="N175" s="26">
        <f t="shared" si="60"/>
        <v>26</v>
      </c>
      <c r="O175" s="28">
        <v>46195</v>
      </c>
      <c r="P175" s="69" t="str">
        <f t="shared" si="61"/>
        <v>seg</v>
      </c>
      <c r="Q175" s="30">
        <f>SUMIF('SPR - QTD'!$A:$A,DADOS_GRAF!O175,'SPR - QTD'!$H:$H)</f>
        <v>0</v>
      </c>
      <c r="R175" s="30">
        <f>SUMIF('SCI - QTD'!$A:$A,DADOS_GRAF!O175,'SCI - QTD'!$H:$H)</f>
        <v>0</v>
      </c>
      <c r="S175" s="30">
        <f t="shared" si="62"/>
        <v>0</v>
      </c>
      <c r="T175" s="103"/>
      <c r="U175" s="30">
        <v>4620</v>
      </c>
      <c r="V175" s="30" t="e">
        <f t="shared" si="63"/>
        <v>#DIV/0!</v>
      </c>
      <c r="W175" s="30">
        <f>SUMIF('SPR - QTD'!$A:$A,DADOS_GRAF!O175,'SPR - QTD'!$M:$M)</f>
        <v>0</v>
      </c>
      <c r="X175" s="30">
        <f>SUMIF('SCI - QTD'!$A:$A,DADOS_GRAF!O175,'SCI - QTD'!$L:$L)</f>
        <v>0</v>
      </c>
      <c r="Y175" s="103"/>
      <c r="Z175" s="61"/>
      <c r="AA175" s="61"/>
      <c r="AB175" s="61"/>
      <c r="AC175" s="102"/>
      <c r="AE175" s="71"/>
      <c r="AF175" s="121"/>
    </row>
    <row r="176" spans="2:32" x14ac:dyDescent="0.3">
      <c r="B176" s="64" t="str">
        <f t="shared" si="54"/>
        <v>ter</v>
      </c>
      <c r="C176" s="59">
        <f t="shared" si="55"/>
        <v>46196</v>
      </c>
      <c r="D176" s="45">
        <f t="shared" si="46"/>
        <v>0</v>
      </c>
      <c r="E176" s="45">
        <f t="shared" si="47"/>
        <v>0</v>
      </c>
      <c r="F176" s="49" t="e">
        <f t="shared" si="56"/>
        <v>#N/A</v>
      </c>
      <c r="G176" s="24">
        <v>21.0032</v>
      </c>
      <c r="H176" s="58" t="e">
        <f t="shared" si="48"/>
        <v>#N/A</v>
      </c>
      <c r="I176" s="58" t="e">
        <f t="shared" si="49"/>
        <v>#N/A</v>
      </c>
      <c r="J176" s="58" t="e">
        <f t="shared" si="57"/>
        <v>#N/A</v>
      </c>
      <c r="L176" s="26">
        <f t="shared" si="58"/>
        <v>6</v>
      </c>
      <c r="M176" s="26">
        <f t="shared" si="59"/>
        <v>2026</v>
      </c>
      <c r="N176" s="26">
        <f t="shared" si="60"/>
        <v>26</v>
      </c>
      <c r="O176" s="28">
        <v>46196</v>
      </c>
      <c r="P176" s="69" t="str">
        <f t="shared" si="61"/>
        <v>ter</v>
      </c>
      <c r="Q176" s="30">
        <f>SUMIF('SPR - QTD'!$A:$A,DADOS_GRAF!O176,'SPR - QTD'!$H:$H)</f>
        <v>0</v>
      </c>
      <c r="R176" s="30">
        <f>SUMIF('SCI - QTD'!$A:$A,DADOS_GRAF!O176,'SCI - QTD'!$H:$H)</f>
        <v>0</v>
      </c>
      <c r="S176" s="30">
        <f t="shared" si="62"/>
        <v>0</v>
      </c>
      <c r="T176" s="103"/>
      <c r="U176" s="30">
        <v>4621</v>
      </c>
      <c r="V176" s="30" t="e">
        <f t="shared" si="63"/>
        <v>#DIV/0!</v>
      </c>
      <c r="W176" s="30">
        <f>SUMIF('SPR - QTD'!$A:$A,DADOS_GRAF!O176,'SPR - QTD'!$M:$M)</f>
        <v>0</v>
      </c>
      <c r="X176" s="30">
        <f>SUMIF('SCI - QTD'!$A:$A,DADOS_GRAF!O176,'SCI - QTD'!$L:$L)</f>
        <v>0</v>
      </c>
      <c r="Y176" s="103"/>
      <c r="Z176" s="61"/>
      <c r="AA176" s="61"/>
      <c r="AB176" s="61"/>
      <c r="AC176" s="102"/>
      <c r="AE176" s="71"/>
      <c r="AF176" s="121"/>
    </row>
    <row r="177" spans="2:32" x14ac:dyDescent="0.3">
      <c r="B177" s="64" t="str">
        <f t="shared" si="54"/>
        <v>qua</v>
      </c>
      <c r="C177" s="59">
        <f t="shared" si="55"/>
        <v>46197</v>
      </c>
      <c r="D177" s="45">
        <f t="shared" si="46"/>
        <v>0</v>
      </c>
      <c r="E177" s="45">
        <f t="shared" si="47"/>
        <v>0</v>
      </c>
      <c r="F177" s="49" t="e">
        <f t="shared" si="56"/>
        <v>#N/A</v>
      </c>
      <c r="G177" s="24">
        <v>22.0032</v>
      </c>
      <c r="H177" s="58" t="e">
        <f t="shared" si="48"/>
        <v>#N/A</v>
      </c>
      <c r="I177" s="58" t="e">
        <f t="shared" si="49"/>
        <v>#N/A</v>
      </c>
      <c r="J177" s="58" t="e">
        <f t="shared" si="57"/>
        <v>#N/A</v>
      </c>
      <c r="L177" s="26">
        <f t="shared" si="58"/>
        <v>6</v>
      </c>
      <c r="M177" s="26">
        <f t="shared" si="59"/>
        <v>2026</v>
      </c>
      <c r="N177" s="26">
        <f t="shared" si="60"/>
        <v>26</v>
      </c>
      <c r="O177" s="28">
        <v>46197</v>
      </c>
      <c r="P177" s="69" t="str">
        <f t="shared" si="61"/>
        <v>qua</v>
      </c>
      <c r="Q177" s="30">
        <f>SUMIF('SPR - QTD'!$A:$A,DADOS_GRAF!O177,'SPR - QTD'!$H:$H)</f>
        <v>0</v>
      </c>
      <c r="R177" s="30">
        <f>SUMIF('SCI - QTD'!$A:$A,DADOS_GRAF!O177,'SCI - QTD'!$H:$H)</f>
        <v>0</v>
      </c>
      <c r="S177" s="30">
        <f t="shared" si="62"/>
        <v>0</v>
      </c>
      <c r="T177" s="103"/>
      <c r="U177" s="30">
        <v>4622</v>
      </c>
      <c r="V177" s="30" t="e">
        <f t="shared" si="63"/>
        <v>#DIV/0!</v>
      </c>
      <c r="W177" s="30">
        <f>SUMIF('SPR - QTD'!$A:$A,DADOS_GRAF!O177,'SPR - QTD'!$M:$M)</f>
        <v>0</v>
      </c>
      <c r="X177" s="30">
        <f>SUMIF('SCI - QTD'!$A:$A,DADOS_GRAF!O177,'SCI - QTD'!$L:$L)</f>
        <v>0</v>
      </c>
      <c r="Y177" s="103"/>
      <c r="Z177" s="61"/>
      <c r="AA177" s="61"/>
      <c r="AB177" s="61"/>
      <c r="AC177" s="102"/>
      <c r="AE177" s="71"/>
      <c r="AF177" s="121"/>
    </row>
    <row r="178" spans="2:32" x14ac:dyDescent="0.3">
      <c r="B178" s="64" t="str">
        <f t="shared" si="54"/>
        <v>qui</v>
      </c>
      <c r="C178" s="59">
        <f t="shared" si="55"/>
        <v>46198</v>
      </c>
      <c r="D178" s="45">
        <f t="shared" si="46"/>
        <v>0</v>
      </c>
      <c r="E178" s="45">
        <f t="shared" si="47"/>
        <v>0</v>
      </c>
      <c r="F178" s="49" t="e">
        <f t="shared" si="56"/>
        <v>#N/A</v>
      </c>
      <c r="G178" s="24">
        <v>23.0032</v>
      </c>
      <c r="H178" s="58" t="e">
        <f t="shared" si="48"/>
        <v>#N/A</v>
      </c>
      <c r="I178" s="58" t="e">
        <f t="shared" si="49"/>
        <v>#N/A</v>
      </c>
      <c r="J178" s="58" t="e">
        <f t="shared" si="57"/>
        <v>#N/A</v>
      </c>
      <c r="L178" s="26">
        <f t="shared" si="58"/>
        <v>6</v>
      </c>
      <c r="M178" s="26">
        <f t="shared" si="59"/>
        <v>2026</v>
      </c>
      <c r="N178" s="26">
        <f t="shared" si="60"/>
        <v>26</v>
      </c>
      <c r="O178" s="28">
        <v>46198</v>
      </c>
      <c r="P178" s="69" t="str">
        <f t="shared" si="61"/>
        <v>qui</v>
      </c>
      <c r="Q178" s="30">
        <f>SUMIF('SPR - QTD'!$A:$A,DADOS_GRAF!O178,'SPR - QTD'!$H:$H)</f>
        <v>0</v>
      </c>
      <c r="R178" s="30">
        <f>SUMIF('SCI - QTD'!$A:$A,DADOS_GRAF!O178,'SCI - QTD'!$H:$H)</f>
        <v>0</v>
      </c>
      <c r="S178" s="30">
        <f t="shared" si="62"/>
        <v>0</v>
      </c>
      <c r="T178" s="103"/>
      <c r="U178" s="30">
        <v>4623</v>
      </c>
      <c r="V178" s="30" t="e">
        <f t="shared" si="63"/>
        <v>#DIV/0!</v>
      </c>
      <c r="W178" s="30">
        <f>SUMIF('SPR - QTD'!$A:$A,DADOS_GRAF!O178,'SPR - QTD'!$M:$M)</f>
        <v>0</v>
      </c>
      <c r="X178" s="30">
        <f>SUMIF('SCI - QTD'!$A:$A,DADOS_GRAF!O178,'SCI - QTD'!$L:$L)</f>
        <v>0</v>
      </c>
      <c r="Y178" s="103"/>
      <c r="Z178" s="61"/>
      <c r="AA178" s="61"/>
      <c r="AB178" s="61"/>
      <c r="AC178" s="102"/>
      <c r="AE178" s="71"/>
      <c r="AF178" s="121"/>
    </row>
    <row r="179" spans="2:32" x14ac:dyDescent="0.3">
      <c r="B179" s="64" t="str">
        <f t="shared" si="54"/>
        <v>sex</v>
      </c>
      <c r="C179" s="59">
        <f t="shared" si="55"/>
        <v>46199</v>
      </c>
      <c r="D179" s="45">
        <f t="shared" si="46"/>
        <v>0</v>
      </c>
      <c r="E179" s="45">
        <f t="shared" si="47"/>
        <v>0</v>
      </c>
      <c r="F179" s="49" t="e">
        <f t="shared" si="56"/>
        <v>#N/A</v>
      </c>
      <c r="G179" s="24">
        <v>24.0032</v>
      </c>
      <c r="H179" s="58" t="e">
        <f t="shared" si="48"/>
        <v>#N/A</v>
      </c>
      <c r="I179" s="58" t="e">
        <f t="shared" si="49"/>
        <v>#N/A</v>
      </c>
      <c r="J179" s="58" t="e">
        <f t="shared" si="57"/>
        <v>#N/A</v>
      </c>
      <c r="L179" s="26">
        <f t="shared" si="58"/>
        <v>6</v>
      </c>
      <c r="M179" s="26">
        <f t="shared" si="59"/>
        <v>2026</v>
      </c>
      <c r="N179" s="26">
        <f t="shared" si="60"/>
        <v>26</v>
      </c>
      <c r="O179" s="28">
        <v>46199</v>
      </c>
      <c r="P179" s="69" t="str">
        <f t="shared" si="61"/>
        <v>sex</v>
      </c>
      <c r="Q179" s="30">
        <f>SUMIF('SPR - QTD'!$A:$A,DADOS_GRAF!O179,'SPR - QTD'!$H:$H)</f>
        <v>0</v>
      </c>
      <c r="R179" s="30">
        <f>SUMIF('SCI - QTD'!$A:$A,DADOS_GRAF!O179,'SCI - QTD'!$H:$H)</f>
        <v>0</v>
      </c>
      <c r="S179" s="30">
        <f t="shared" si="62"/>
        <v>0</v>
      </c>
      <c r="T179" s="103"/>
      <c r="U179" s="30">
        <v>4624</v>
      </c>
      <c r="V179" s="30" t="e">
        <f t="shared" si="63"/>
        <v>#DIV/0!</v>
      </c>
      <c r="W179" s="30">
        <f>SUMIF('SPR - QTD'!$A:$A,DADOS_GRAF!O179,'SPR - QTD'!$M:$M)</f>
        <v>0</v>
      </c>
      <c r="X179" s="30">
        <f>SUMIF('SCI - QTD'!$A:$A,DADOS_GRAF!O179,'SCI - QTD'!$L:$L)</f>
        <v>0</v>
      </c>
      <c r="Y179" s="103"/>
      <c r="Z179" s="61"/>
      <c r="AA179" s="61"/>
      <c r="AB179" s="61"/>
      <c r="AC179" s="102"/>
      <c r="AE179" s="71"/>
      <c r="AF179" s="121"/>
    </row>
    <row r="180" spans="2:32" x14ac:dyDescent="0.3">
      <c r="B180" s="64" t="str">
        <f t="shared" si="54"/>
        <v>sáb</v>
      </c>
      <c r="C180" s="59">
        <f t="shared" si="55"/>
        <v>46200</v>
      </c>
      <c r="D180" s="45">
        <f t="shared" si="46"/>
        <v>0</v>
      </c>
      <c r="E180" s="45">
        <f t="shared" si="47"/>
        <v>0</v>
      </c>
      <c r="F180" s="49" t="e">
        <f t="shared" si="56"/>
        <v>#N/A</v>
      </c>
      <c r="G180" s="24">
        <v>25.0032</v>
      </c>
      <c r="H180" s="58" t="e">
        <f t="shared" si="48"/>
        <v>#N/A</v>
      </c>
      <c r="I180" s="58" t="e">
        <f t="shared" si="49"/>
        <v>#N/A</v>
      </c>
      <c r="J180" s="58" t="e">
        <f t="shared" si="57"/>
        <v>#N/A</v>
      </c>
      <c r="L180" s="26">
        <f t="shared" si="58"/>
        <v>6</v>
      </c>
      <c r="M180" s="26">
        <f t="shared" si="59"/>
        <v>2026</v>
      </c>
      <c r="N180" s="26">
        <f t="shared" si="60"/>
        <v>26</v>
      </c>
      <c r="O180" s="28">
        <v>46200</v>
      </c>
      <c r="P180" s="69" t="str">
        <f t="shared" si="61"/>
        <v>sáb</v>
      </c>
      <c r="Q180" s="30">
        <f>SUMIF('SPR - QTD'!$A:$A,DADOS_GRAF!O180,'SPR - QTD'!$H:$H)</f>
        <v>0</v>
      </c>
      <c r="R180" s="30">
        <f>SUMIF('SCI - QTD'!$A:$A,DADOS_GRAF!O180,'SCI - QTD'!$H:$H)</f>
        <v>0</v>
      </c>
      <c r="S180" s="30">
        <f t="shared" si="62"/>
        <v>0</v>
      </c>
      <c r="T180" s="103"/>
      <c r="U180" s="30">
        <v>4625</v>
      </c>
      <c r="V180" s="30" t="e">
        <f t="shared" si="63"/>
        <v>#DIV/0!</v>
      </c>
      <c r="W180" s="30">
        <f>SUMIF('SPR - QTD'!$A:$A,DADOS_GRAF!O180,'SPR - QTD'!$M:$M)</f>
        <v>0</v>
      </c>
      <c r="X180" s="30">
        <f>SUMIF('SCI - QTD'!$A:$A,DADOS_GRAF!O180,'SCI - QTD'!$L:$L)</f>
        <v>0</v>
      </c>
      <c r="Y180" s="103"/>
      <c r="Z180" s="61"/>
      <c r="AA180" s="61"/>
      <c r="AB180" s="61"/>
      <c r="AC180" s="102"/>
      <c r="AE180" s="71"/>
      <c r="AF180" s="121"/>
    </row>
    <row r="181" spans="2:32" x14ac:dyDescent="0.3">
      <c r="B181" s="64" t="str">
        <f t="shared" si="54"/>
        <v>dom</v>
      </c>
      <c r="C181" s="59">
        <f t="shared" si="55"/>
        <v>46201</v>
      </c>
      <c r="D181" s="45">
        <f t="shared" si="46"/>
        <v>0</v>
      </c>
      <c r="E181" s="45">
        <f t="shared" si="47"/>
        <v>0</v>
      </c>
      <c r="F181" s="49" t="e">
        <f t="shared" si="56"/>
        <v>#N/A</v>
      </c>
      <c r="G181" s="24">
        <v>26.0032</v>
      </c>
      <c r="H181" s="58" t="e">
        <f t="shared" si="48"/>
        <v>#N/A</v>
      </c>
      <c r="I181" s="58" t="e">
        <f t="shared" si="49"/>
        <v>#N/A</v>
      </c>
      <c r="J181" s="58" t="e">
        <f t="shared" si="57"/>
        <v>#N/A</v>
      </c>
      <c r="L181" s="26">
        <f t="shared" si="58"/>
        <v>6</v>
      </c>
      <c r="M181" s="26">
        <f t="shared" si="59"/>
        <v>2026</v>
      </c>
      <c r="N181" s="26">
        <f t="shared" si="60"/>
        <v>27</v>
      </c>
      <c r="O181" s="28">
        <v>46201</v>
      </c>
      <c r="P181" s="69" t="str">
        <f t="shared" si="61"/>
        <v>dom</v>
      </c>
      <c r="Q181" s="30">
        <f>SUMIF('SPR - QTD'!$A:$A,DADOS_GRAF!O181,'SPR - QTD'!$H:$H)</f>
        <v>0</v>
      </c>
      <c r="R181" s="30">
        <f>SUMIF('SCI - QTD'!$A:$A,DADOS_GRAF!O181,'SCI - QTD'!$H:$H)</f>
        <v>0</v>
      </c>
      <c r="S181" s="30">
        <f t="shared" si="62"/>
        <v>0</v>
      </c>
      <c r="T181" s="103"/>
      <c r="U181" s="30">
        <v>4626</v>
      </c>
      <c r="V181" s="30" t="e">
        <f t="shared" si="63"/>
        <v>#DIV/0!</v>
      </c>
      <c r="W181" s="30">
        <f>SUMIF('SPR - QTD'!$A:$A,DADOS_GRAF!O181,'SPR - QTD'!$M:$M)</f>
        <v>0</v>
      </c>
      <c r="X181" s="30">
        <f>SUMIF('SCI - QTD'!$A:$A,DADOS_GRAF!O181,'SCI - QTD'!$L:$L)</f>
        <v>0</v>
      </c>
      <c r="Y181" s="103"/>
      <c r="Z181" s="61"/>
      <c r="AA181" s="61"/>
      <c r="AB181" s="61"/>
      <c r="AC181" s="102"/>
      <c r="AE181" s="71"/>
      <c r="AF181" s="121"/>
    </row>
    <row r="182" spans="2:32" x14ac:dyDescent="0.3">
      <c r="B182" s="64" t="str">
        <f t="shared" si="54"/>
        <v>seg</v>
      </c>
      <c r="C182" s="59">
        <f t="shared" si="55"/>
        <v>46202</v>
      </c>
      <c r="D182" s="45">
        <f t="shared" si="46"/>
        <v>0</v>
      </c>
      <c r="E182" s="45">
        <f t="shared" si="47"/>
        <v>0</v>
      </c>
      <c r="F182" s="49" t="e">
        <f t="shared" si="56"/>
        <v>#N/A</v>
      </c>
      <c r="G182" s="24">
        <v>27.0032</v>
      </c>
      <c r="H182" s="58" t="e">
        <f t="shared" si="48"/>
        <v>#N/A</v>
      </c>
      <c r="I182" s="58" t="e">
        <f t="shared" si="49"/>
        <v>#N/A</v>
      </c>
      <c r="J182" s="58" t="e">
        <f t="shared" si="57"/>
        <v>#N/A</v>
      </c>
      <c r="L182" s="26">
        <f t="shared" si="58"/>
        <v>6</v>
      </c>
      <c r="M182" s="26">
        <f t="shared" si="59"/>
        <v>2026</v>
      </c>
      <c r="N182" s="26">
        <f t="shared" si="60"/>
        <v>27</v>
      </c>
      <c r="O182" s="28">
        <v>46202</v>
      </c>
      <c r="P182" s="69" t="str">
        <f t="shared" si="61"/>
        <v>seg</v>
      </c>
      <c r="Q182" s="30">
        <f>SUMIF('SPR - QTD'!$A:$A,DADOS_GRAF!O182,'SPR - QTD'!$H:$H)</f>
        <v>0</v>
      </c>
      <c r="R182" s="30">
        <f>SUMIF('SCI - QTD'!$A:$A,DADOS_GRAF!O182,'SCI - QTD'!$H:$H)</f>
        <v>0</v>
      </c>
      <c r="S182" s="30">
        <f t="shared" si="62"/>
        <v>0</v>
      </c>
      <c r="T182" s="103"/>
      <c r="U182" s="30">
        <v>4627</v>
      </c>
      <c r="V182" s="30" t="e">
        <f t="shared" si="63"/>
        <v>#DIV/0!</v>
      </c>
      <c r="W182" s="30">
        <f>SUMIF('SPR - QTD'!$A:$A,DADOS_GRAF!O182,'SPR - QTD'!$M:$M)</f>
        <v>0</v>
      </c>
      <c r="X182" s="30">
        <f>SUMIF('SCI - QTD'!$A:$A,DADOS_GRAF!O182,'SCI - QTD'!$L:$L)</f>
        <v>0</v>
      </c>
      <c r="Y182" s="103"/>
      <c r="Z182" s="61"/>
      <c r="AA182" s="61"/>
      <c r="AB182" s="61"/>
      <c r="AC182" s="102"/>
      <c r="AE182" s="71"/>
      <c r="AF182" s="121"/>
    </row>
    <row r="183" spans="2:32" x14ac:dyDescent="0.3">
      <c r="B183" s="64" t="str">
        <f t="shared" si="54"/>
        <v>ter</v>
      </c>
      <c r="C183" s="59">
        <f t="shared" si="55"/>
        <v>46203</v>
      </c>
      <c r="D183" s="45">
        <f t="shared" si="46"/>
        <v>0</v>
      </c>
      <c r="E183" s="45">
        <f t="shared" si="47"/>
        <v>0</v>
      </c>
      <c r="F183" s="49" t="e">
        <f t="shared" si="56"/>
        <v>#N/A</v>
      </c>
      <c r="G183" s="24">
        <v>28.0032</v>
      </c>
      <c r="H183" s="58" t="e">
        <f t="shared" si="48"/>
        <v>#N/A</v>
      </c>
      <c r="I183" s="58" t="e">
        <f t="shared" si="49"/>
        <v>#N/A</v>
      </c>
      <c r="J183" s="58" t="e">
        <f t="shared" si="57"/>
        <v>#N/A</v>
      </c>
      <c r="L183" s="26">
        <f t="shared" si="58"/>
        <v>6</v>
      </c>
      <c r="M183" s="26">
        <f t="shared" si="59"/>
        <v>2026</v>
      </c>
      <c r="N183" s="26">
        <f t="shared" si="60"/>
        <v>27</v>
      </c>
      <c r="O183" s="28">
        <v>46203</v>
      </c>
      <c r="P183" s="69" t="str">
        <f t="shared" si="61"/>
        <v>ter</v>
      </c>
      <c r="Q183" s="30">
        <f>SUMIF('SPR - QTD'!$A:$A,DADOS_GRAF!O183,'SPR - QTD'!$H:$H)</f>
        <v>0</v>
      </c>
      <c r="R183" s="30">
        <f>SUMIF('SCI - QTD'!$A:$A,DADOS_GRAF!O183,'SCI - QTD'!$H:$H)</f>
        <v>0</v>
      </c>
      <c r="S183" s="30">
        <f t="shared" si="62"/>
        <v>0</v>
      </c>
      <c r="T183" s="103"/>
      <c r="U183" s="30">
        <v>4628</v>
      </c>
      <c r="V183" s="30" t="e">
        <f t="shared" si="63"/>
        <v>#DIV/0!</v>
      </c>
      <c r="W183" s="30">
        <f>SUMIF('SPR - QTD'!$A:$A,DADOS_GRAF!O183,'SPR - QTD'!$M:$M)</f>
        <v>0</v>
      </c>
      <c r="X183" s="30">
        <f>SUMIF('SCI - QTD'!$A:$A,DADOS_GRAF!O183,'SCI - QTD'!$L:$L)</f>
        <v>0</v>
      </c>
      <c r="Y183" s="103"/>
      <c r="Z183" s="61"/>
      <c r="AA183" s="61"/>
      <c r="AB183" s="61"/>
      <c r="AC183" s="102"/>
      <c r="AE183" s="71"/>
      <c r="AF183" s="121"/>
    </row>
    <row r="184" spans="2:32" x14ac:dyDescent="0.3">
      <c r="B184" s="64" t="str">
        <f t="shared" si="54"/>
        <v>qua</v>
      </c>
      <c r="C184" s="59">
        <f t="shared" si="55"/>
        <v>46204</v>
      </c>
      <c r="D184" s="45">
        <f t="shared" si="46"/>
        <v>0</v>
      </c>
      <c r="E184" s="45">
        <f t="shared" si="47"/>
        <v>0</v>
      </c>
      <c r="F184" s="49" t="e">
        <f t="shared" si="56"/>
        <v>#N/A</v>
      </c>
      <c r="G184" s="24">
        <v>29.0032</v>
      </c>
      <c r="H184" s="58" t="e">
        <f t="shared" si="48"/>
        <v>#N/A</v>
      </c>
      <c r="I184" s="58" t="e">
        <f t="shared" si="49"/>
        <v>#N/A</v>
      </c>
      <c r="J184" s="58" t="e">
        <f t="shared" si="57"/>
        <v>#N/A</v>
      </c>
      <c r="L184" s="26">
        <f t="shared" si="58"/>
        <v>7</v>
      </c>
      <c r="M184" s="26">
        <f t="shared" si="59"/>
        <v>2026</v>
      </c>
      <c r="N184" s="26">
        <f t="shared" si="60"/>
        <v>27</v>
      </c>
      <c r="O184" s="28">
        <v>46204</v>
      </c>
      <c r="P184" s="69" t="str">
        <f t="shared" si="61"/>
        <v>qua</v>
      </c>
      <c r="Q184" s="30">
        <f>SUMIF('SPR - QTD'!$A:$A,DADOS_GRAF!O184,'SPR - QTD'!$H:$H)</f>
        <v>0</v>
      </c>
      <c r="R184" s="30">
        <f>SUMIF('SCI - QTD'!$A:$A,DADOS_GRAF!O184,'SCI - QTD'!$H:$H)</f>
        <v>0</v>
      </c>
      <c r="S184" s="30">
        <f t="shared" si="62"/>
        <v>0</v>
      </c>
      <c r="T184" s="103"/>
      <c r="U184" s="30">
        <v>4629</v>
      </c>
      <c r="V184" s="30" t="e">
        <f t="shared" si="63"/>
        <v>#DIV/0!</v>
      </c>
      <c r="W184" s="30">
        <f>SUMIF('SPR - QTD'!$A:$A,DADOS_GRAF!O184,'SPR - QTD'!$M:$M)</f>
        <v>0</v>
      </c>
      <c r="X184" s="30">
        <f>SUMIF('SCI - QTD'!$A:$A,DADOS_GRAF!O184,'SCI - QTD'!$L:$L)</f>
        <v>0</v>
      </c>
      <c r="Y184" s="103"/>
      <c r="Z184" s="61"/>
      <c r="AA184" s="61"/>
      <c r="AB184" s="61"/>
      <c r="AC184" s="102"/>
      <c r="AE184" s="71"/>
      <c r="AF184" s="121"/>
    </row>
    <row r="185" spans="2:32" x14ac:dyDescent="0.3">
      <c r="B185" s="64" t="str">
        <f t="shared" si="54"/>
        <v>qui</v>
      </c>
      <c r="C185" s="59">
        <f t="shared" si="55"/>
        <v>46205</v>
      </c>
      <c r="D185" s="45">
        <f t="shared" si="46"/>
        <v>0</v>
      </c>
      <c r="E185" s="45">
        <f t="shared" si="47"/>
        <v>0</v>
      </c>
      <c r="F185" s="49" t="e">
        <f t="shared" si="56"/>
        <v>#N/A</v>
      </c>
      <c r="G185" s="24">
        <v>30.0032</v>
      </c>
      <c r="H185" s="58" t="e">
        <f t="shared" si="48"/>
        <v>#N/A</v>
      </c>
      <c r="I185" s="58" t="e">
        <f t="shared" si="49"/>
        <v>#N/A</v>
      </c>
      <c r="J185" s="58" t="e">
        <f t="shared" si="57"/>
        <v>#N/A</v>
      </c>
      <c r="L185" s="26">
        <f t="shared" si="58"/>
        <v>7</v>
      </c>
      <c r="M185" s="26">
        <f t="shared" si="59"/>
        <v>2026</v>
      </c>
      <c r="N185" s="26">
        <f t="shared" si="60"/>
        <v>27</v>
      </c>
      <c r="O185" s="28">
        <v>46205</v>
      </c>
      <c r="P185" s="69" t="str">
        <f t="shared" si="61"/>
        <v>qui</v>
      </c>
      <c r="Q185" s="30">
        <f>SUMIF('SPR - QTD'!$A:$A,DADOS_GRAF!O185,'SPR - QTD'!$H:$H)</f>
        <v>0</v>
      </c>
      <c r="R185" s="30">
        <f>SUMIF('SCI - QTD'!$A:$A,DADOS_GRAF!O185,'SCI - QTD'!$H:$H)</f>
        <v>0</v>
      </c>
      <c r="S185" s="30">
        <f t="shared" si="62"/>
        <v>0</v>
      </c>
      <c r="T185" s="103"/>
      <c r="U185" s="30">
        <v>4630</v>
      </c>
      <c r="V185" s="30" t="e">
        <f t="shared" si="63"/>
        <v>#DIV/0!</v>
      </c>
      <c r="W185" s="30">
        <f>SUMIF('SPR - QTD'!$A:$A,DADOS_GRAF!O185,'SPR - QTD'!$M:$M)</f>
        <v>0</v>
      </c>
      <c r="X185" s="30">
        <f>SUMIF('SCI - QTD'!$A:$A,DADOS_GRAF!O185,'SCI - QTD'!$L:$L)</f>
        <v>0</v>
      </c>
      <c r="Y185" s="103"/>
      <c r="Z185" s="61"/>
      <c r="AA185" s="61"/>
      <c r="AB185" s="61"/>
      <c r="AC185" s="102"/>
      <c r="AE185" s="71"/>
      <c r="AF185" s="121"/>
    </row>
    <row r="186" spans="2:32" x14ac:dyDescent="0.3">
      <c r="B186" s="64" t="str">
        <f t="shared" si="54"/>
        <v>sex</v>
      </c>
      <c r="C186" s="59">
        <f t="shared" si="55"/>
        <v>46206</v>
      </c>
      <c r="D186" s="45">
        <f t="shared" si="46"/>
        <v>0</v>
      </c>
      <c r="E186" s="45">
        <f t="shared" si="47"/>
        <v>0</v>
      </c>
      <c r="F186" s="49" t="e">
        <f t="shared" si="56"/>
        <v>#N/A</v>
      </c>
      <c r="G186" s="24">
        <v>31.0032</v>
      </c>
      <c r="H186" s="58" t="e">
        <f t="shared" si="48"/>
        <v>#N/A</v>
      </c>
      <c r="I186" s="58" t="e">
        <f t="shared" si="49"/>
        <v>#N/A</v>
      </c>
      <c r="J186" s="58" t="e">
        <f t="shared" si="57"/>
        <v>#N/A</v>
      </c>
      <c r="L186" s="26">
        <f t="shared" si="58"/>
        <v>7</v>
      </c>
      <c r="M186" s="26">
        <f t="shared" si="59"/>
        <v>2026</v>
      </c>
      <c r="N186" s="26">
        <f t="shared" si="60"/>
        <v>27</v>
      </c>
      <c r="O186" s="28">
        <v>46206</v>
      </c>
      <c r="P186" s="69" t="str">
        <f t="shared" si="61"/>
        <v>sex</v>
      </c>
      <c r="Q186" s="30">
        <f>SUMIF('SPR - QTD'!$A:$A,DADOS_GRAF!O186,'SPR - QTD'!$H:$H)</f>
        <v>0</v>
      </c>
      <c r="R186" s="30">
        <f>SUMIF('SCI - QTD'!$A:$A,DADOS_GRAF!O186,'SCI - QTD'!$H:$H)</f>
        <v>0</v>
      </c>
      <c r="S186" s="30">
        <f t="shared" si="62"/>
        <v>0</v>
      </c>
      <c r="T186" s="103"/>
      <c r="U186" s="30">
        <v>4631</v>
      </c>
      <c r="V186" s="30" t="e">
        <f t="shared" si="63"/>
        <v>#DIV/0!</v>
      </c>
      <c r="W186" s="30">
        <f>SUMIF('SPR - QTD'!$A:$A,DADOS_GRAF!O186,'SPR - QTD'!$M:$M)</f>
        <v>0</v>
      </c>
      <c r="X186" s="30">
        <f>SUMIF('SCI - QTD'!$A:$A,DADOS_GRAF!O186,'SCI - QTD'!$L:$L)</f>
        <v>0</v>
      </c>
      <c r="Y186" s="103"/>
      <c r="Z186" s="61"/>
      <c r="AA186" s="61"/>
      <c r="AB186" s="61"/>
      <c r="AC186" s="102"/>
      <c r="AE186" s="71"/>
      <c r="AF186" s="121"/>
    </row>
    <row r="187" spans="2:32" x14ac:dyDescent="0.3">
      <c r="B187" s="64" t="str">
        <f t="shared" si="54"/>
        <v>sáb</v>
      </c>
      <c r="C187" s="59">
        <f t="shared" si="55"/>
        <v>46207</v>
      </c>
      <c r="D187" s="45">
        <f t="shared" si="46"/>
        <v>0</v>
      </c>
      <c r="E187" s="45">
        <f t="shared" si="47"/>
        <v>0</v>
      </c>
      <c r="F187" s="49" t="e">
        <f t="shared" si="56"/>
        <v>#N/A</v>
      </c>
      <c r="G187" s="24">
        <v>32.0032</v>
      </c>
      <c r="H187" s="58" t="e">
        <f t="shared" si="48"/>
        <v>#N/A</v>
      </c>
      <c r="I187" s="58" t="e">
        <f t="shared" si="49"/>
        <v>#N/A</v>
      </c>
      <c r="J187" s="58" t="e">
        <f t="shared" si="57"/>
        <v>#N/A</v>
      </c>
      <c r="L187" s="26">
        <f t="shared" si="58"/>
        <v>7</v>
      </c>
      <c r="M187" s="26">
        <f t="shared" si="59"/>
        <v>2026</v>
      </c>
      <c r="N187" s="26">
        <f t="shared" si="60"/>
        <v>27</v>
      </c>
      <c r="O187" s="28">
        <v>46207</v>
      </c>
      <c r="P187" s="69" t="str">
        <f t="shared" si="61"/>
        <v>sáb</v>
      </c>
      <c r="Q187" s="30">
        <f>SUMIF('SPR - QTD'!$A:$A,DADOS_GRAF!O187,'SPR - QTD'!$H:$H)</f>
        <v>0</v>
      </c>
      <c r="R187" s="30">
        <f>SUMIF('SCI - QTD'!$A:$A,DADOS_GRAF!O187,'SCI - QTD'!$H:$H)</f>
        <v>0</v>
      </c>
      <c r="S187" s="30">
        <f t="shared" si="62"/>
        <v>0</v>
      </c>
      <c r="T187" s="103"/>
      <c r="U187" s="30">
        <v>4632</v>
      </c>
      <c r="V187" s="30" t="e">
        <f t="shared" si="63"/>
        <v>#DIV/0!</v>
      </c>
      <c r="W187" s="30">
        <f>SUMIF('SPR - QTD'!$A:$A,DADOS_GRAF!O187,'SPR - QTD'!$M:$M)</f>
        <v>0</v>
      </c>
      <c r="X187" s="30">
        <f>SUMIF('SCI - QTD'!$A:$A,DADOS_GRAF!O187,'SCI - QTD'!$L:$L)</f>
        <v>0</v>
      </c>
      <c r="Y187" s="103"/>
      <c r="Z187" s="61"/>
      <c r="AA187" s="61"/>
      <c r="AB187" s="61"/>
      <c r="AC187" s="102"/>
      <c r="AE187" s="71"/>
      <c r="AF187" s="121"/>
    </row>
    <row r="188" spans="2:32" x14ac:dyDescent="0.3">
      <c r="B188" s="64" t="str">
        <f t="shared" si="54"/>
        <v>dom</v>
      </c>
      <c r="C188" s="59">
        <f t="shared" si="55"/>
        <v>46208</v>
      </c>
      <c r="D188" s="45">
        <f t="shared" si="46"/>
        <v>0</v>
      </c>
      <c r="E188" s="45">
        <f t="shared" si="47"/>
        <v>0</v>
      </c>
      <c r="F188" s="49" t="e">
        <f t="shared" si="56"/>
        <v>#N/A</v>
      </c>
      <c r="G188" s="24">
        <v>33.0032</v>
      </c>
      <c r="H188" s="58" t="e">
        <f t="shared" si="48"/>
        <v>#N/A</v>
      </c>
      <c r="I188" s="58" t="e">
        <f t="shared" si="49"/>
        <v>#N/A</v>
      </c>
      <c r="J188" s="58" t="e">
        <f t="shared" si="57"/>
        <v>#N/A</v>
      </c>
      <c r="L188" s="26">
        <f t="shared" si="58"/>
        <v>7</v>
      </c>
      <c r="M188" s="26">
        <f t="shared" si="59"/>
        <v>2026</v>
      </c>
      <c r="N188" s="26">
        <f t="shared" si="60"/>
        <v>28</v>
      </c>
      <c r="O188" s="28">
        <v>46208</v>
      </c>
      <c r="P188" s="69" t="str">
        <f t="shared" si="61"/>
        <v>dom</v>
      </c>
      <c r="Q188" s="30">
        <f>SUMIF('SPR - QTD'!$A:$A,DADOS_GRAF!O188,'SPR - QTD'!$H:$H)</f>
        <v>0</v>
      </c>
      <c r="R188" s="30">
        <f>SUMIF('SCI - QTD'!$A:$A,DADOS_GRAF!O188,'SCI - QTD'!$H:$H)</f>
        <v>0</v>
      </c>
      <c r="S188" s="30">
        <f t="shared" si="62"/>
        <v>0</v>
      </c>
      <c r="T188" s="103"/>
      <c r="U188" s="30">
        <v>4633</v>
      </c>
      <c r="V188" s="30" t="e">
        <f t="shared" si="63"/>
        <v>#DIV/0!</v>
      </c>
      <c r="W188" s="30">
        <f>SUMIF('SPR - QTD'!$A:$A,DADOS_GRAF!O188,'SPR - QTD'!$M:$M)</f>
        <v>0</v>
      </c>
      <c r="X188" s="30">
        <f>SUMIF('SCI - QTD'!$A:$A,DADOS_GRAF!O188,'SCI - QTD'!$L:$L)</f>
        <v>0</v>
      </c>
      <c r="Y188" s="103"/>
      <c r="Z188" s="61"/>
      <c r="AA188" s="61"/>
      <c r="AB188" s="61"/>
      <c r="AC188" s="102"/>
      <c r="AE188" s="71"/>
      <c r="AF188" s="121"/>
    </row>
    <row r="189" spans="2:32" x14ac:dyDescent="0.3">
      <c r="B189" s="64" t="str">
        <f t="shared" si="54"/>
        <v>seg</v>
      </c>
      <c r="C189" s="59">
        <f t="shared" si="55"/>
        <v>46209</v>
      </c>
      <c r="D189" s="45">
        <f t="shared" si="46"/>
        <v>0</v>
      </c>
      <c r="E189" s="45">
        <f t="shared" si="47"/>
        <v>0</v>
      </c>
      <c r="F189" s="49" t="e">
        <f t="shared" si="56"/>
        <v>#N/A</v>
      </c>
      <c r="G189" s="24">
        <v>34.0032</v>
      </c>
      <c r="H189" s="58" t="e">
        <f t="shared" si="48"/>
        <v>#N/A</v>
      </c>
      <c r="I189" s="58" t="e">
        <f t="shared" si="49"/>
        <v>#N/A</v>
      </c>
      <c r="J189" s="58" t="e">
        <f t="shared" si="57"/>
        <v>#N/A</v>
      </c>
      <c r="L189" s="26">
        <f t="shared" si="58"/>
        <v>7</v>
      </c>
      <c r="M189" s="26">
        <f t="shared" si="59"/>
        <v>2026</v>
      </c>
      <c r="N189" s="26">
        <f t="shared" si="60"/>
        <v>28</v>
      </c>
      <c r="O189" s="28">
        <v>46209</v>
      </c>
      <c r="P189" s="69" t="str">
        <f t="shared" si="61"/>
        <v>seg</v>
      </c>
      <c r="Q189" s="30">
        <f>SUMIF('SPR - QTD'!$A:$A,DADOS_GRAF!O189,'SPR - QTD'!$H:$H)</f>
        <v>0</v>
      </c>
      <c r="R189" s="30">
        <f>SUMIF('SCI - QTD'!$A:$A,DADOS_GRAF!O189,'SCI - QTD'!$H:$H)</f>
        <v>0</v>
      </c>
      <c r="S189" s="30">
        <f t="shared" si="62"/>
        <v>0</v>
      </c>
      <c r="T189" s="103"/>
      <c r="U189" s="30">
        <v>4634</v>
      </c>
      <c r="V189" s="30" t="e">
        <f t="shared" si="63"/>
        <v>#DIV/0!</v>
      </c>
      <c r="W189" s="30">
        <f>SUMIF('SPR - QTD'!$A:$A,DADOS_GRAF!O189,'SPR - QTD'!$M:$M)</f>
        <v>0</v>
      </c>
      <c r="X189" s="30">
        <f>SUMIF('SCI - QTD'!$A:$A,DADOS_GRAF!O189,'SCI - QTD'!$L:$L)</f>
        <v>0</v>
      </c>
      <c r="Y189" s="103"/>
      <c r="Z189" s="61"/>
      <c r="AA189" s="61"/>
      <c r="AB189" s="61"/>
      <c r="AC189" s="102"/>
      <c r="AE189" s="71"/>
      <c r="AF189" s="121"/>
    </row>
    <row r="190" spans="2:32" x14ac:dyDescent="0.3">
      <c r="B190" s="64" t="str">
        <f t="shared" si="54"/>
        <v>ter</v>
      </c>
      <c r="C190" s="59">
        <f t="shared" si="55"/>
        <v>46210</v>
      </c>
      <c r="D190" s="45">
        <f t="shared" si="46"/>
        <v>0</v>
      </c>
      <c r="E190" s="45">
        <f t="shared" si="47"/>
        <v>0</v>
      </c>
      <c r="F190" s="49" t="e">
        <f t="shared" si="56"/>
        <v>#N/A</v>
      </c>
      <c r="G190" s="24">
        <v>35.0032</v>
      </c>
      <c r="H190" s="58" t="e">
        <f t="shared" si="48"/>
        <v>#N/A</v>
      </c>
      <c r="I190" s="58" t="e">
        <f t="shared" si="49"/>
        <v>#N/A</v>
      </c>
      <c r="J190" s="58" t="e">
        <f t="shared" si="57"/>
        <v>#N/A</v>
      </c>
      <c r="L190" s="26">
        <f t="shared" si="58"/>
        <v>7</v>
      </c>
      <c r="M190" s="26">
        <f t="shared" si="59"/>
        <v>2026</v>
      </c>
      <c r="N190" s="26">
        <f t="shared" si="60"/>
        <v>28</v>
      </c>
      <c r="O190" s="28">
        <v>46210</v>
      </c>
      <c r="P190" s="69" t="str">
        <f t="shared" si="61"/>
        <v>ter</v>
      </c>
      <c r="Q190" s="30">
        <f>SUMIF('SPR - QTD'!$A:$A,DADOS_GRAF!O190,'SPR - QTD'!$H:$H)</f>
        <v>0</v>
      </c>
      <c r="R190" s="30">
        <f>SUMIF('SCI - QTD'!$A:$A,DADOS_GRAF!O190,'SCI - QTD'!$H:$H)</f>
        <v>0</v>
      </c>
      <c r="S190" s="30">
        <f t="shared" si="62"/>
        <v>0</v>
      </c>
      <c r="T190" s="103"/>
      <c r="U190" s="30">
        <v>4635</v>
      </c>
      <c r="V190" s="30" t="e">
        <f t="shared" si="63"/>
        <v>#DIV/0!</v>
      </c>
      <c r="W190" s="30">
        <f>SUMIF('SPR - QTD'!$A:$A,DADOS_GRAF!O190,'SPR - QTD'!$M:$M)</f>
        <v>0</v>
      </c>
      <c r="X190" s="30">
        <f>SUMIF('SCI - QTD'!$A:$A,DADOS_GRAF!O190,'SCI - QTD'!$L:$L)</f>
        <v>0</v>
      </c>
      <c r="Y190" s="103"/>
      <c r="Z190" s="61"/>
      <c r="AA190" s="61"/>
      <c r="AB190" s="61"/>
      <c r="AC190" s="102"/>
      <c r="AE190" s="71"/>
      <c r="AF190" s="121"/>
    </row>
    <row r="191" spans="2:32" x14ac:dyDescent="0.3">
      <c r="B191" s="64" t="str">
        <f t="shared" si="54"/>
        <v>qua</v>
      </c>
      <c r="C191" s="59">
        <f t="shared" si="55"/>
        <v>46211</v>
      </c>
      <c r="D191" s="45">
        <f t="shared" si="46"/>
        <v>0</v>
      </c>
      <c r="E191" s="45">
        <f t="shared" si="47"/>
        <v>0</v>
      </c>
      <c r="F191" s="49" t="e">
        <f t="shared" si="56"/>
        <v>#N/A</v>
      </c>
      <c r="G191" s="24">
        <v>36.0032</v>
      </c>
      <c r="H191" s="58" t="e">
        <f t="shared" si="48"/>
        <v>#N/A</v>
      </c>
      <c r="I191" s="58" t="e">
        <f t="shared" si="49"/>
        <v>#N/A</v>
      </c>
      <c r="J191" s="58" t="e">
        <f t="shared" si="57"/>
        <v>#N/A</v>
      </c>
      <c r="L191" s="26">
        <f t="shared" si="58"/>
        <v>7</v>
      </c>
      <c r="M191" s="26">
        <f t="shared" si="59"/>
        <v>2026</v>
      </c>
      <c r="N191" s="26">
        <f t="shared" si="60"/>
        <v>28</v>
      </c>
      <c r="O191" s="28">
        <v>46211</v>
      </c>
      <c r="P191" s="69" t="str">
        <f t="shared" si="61"/>
        <v>qua</v>
      </c>
      <c r="Q191" s="30">
        <f>SUMIF('SPR - QTD'!$A:$A,DADOS_GRAF!O191,'SPR - QTD'!$H:$H)</f>
        <v>0</v>
      </c>
      <c r="R191" s="30">
        <f>SUMIF('SCI - QTD'!$A:$A,DADOS_GRAF!O191,'SCI - QTD'!$H:$H)</f>
        <v>0</v>
      </c>
      <c r="S191" s="30">
        <f t="shared" si="62"/>
        <v>0</v>
      </c>
      <c r="T191" s="103"/>
      <c r="U191" s="30">
        <v>4636</v>
      </c>
      <c r="V191" s="30" t="e">
        <f t="shared" si="63"/>
        <v>#DIV/0!</v>
      </c>
      <c r="W191" s="30">
        <f>SUMIF('SPR - QTD'!$A:$A,DADOS_GRAF!O191,'SPR - QTD'!$M:$M)</f>
        <v>0</v>
      </c>
      <c r="X191" s="30">
        <f>SUMIF('SCI - QTD'!$A:$A,DADOS_GRAF!O191,'SCI - QTD'!$L:$L)</f>
        <v>0</v>
      </c>
      <c r="Y191" s="103"/>
      <c r="Z191" s="61"/>
      <c r="AA191" s="61"/>
      <c r="AB191" s="61"/>
      <c r="AC191" s="102"/>
      <c r="AE191" s="71"/>
      <c r="AF191" s="121"/>
    </row>
    <row r="192" spans="2:32" x14ac:dyDescent="0.3">
      <c r="B192" s="64" t="str">
        <f t="shared" si="54"/>
        <v>qui</v>
      </c>
      <c r="C192" s="59">
        <f t="shared" si="55"/>
        <v>46212</v>
      </c>
      <c r="D192" s="45">
        <f t="shared" si="46"/>
        <v>0</v>
      </c>
      <c r="E192" s="45">
        <f t="shared" si="47"/>
        <v>0</v>
      </c>
      <c r="F192" s="49" t="e">
        <f t="shared" si="56"/>
        <v>#N/A</v>
      </c>
      <c r="G192" s="24">
        <v>37.0032</v>
      </c>
      <c r="H192" s="58" t="e">
        <f t="shared" si="48"/>
        <v>#N/A</v>
      </c>
      <c r="I192" s="58" t="e">
        <f t="shared" si="49"/>
        <v>#N/A</v>
      </c>
      <c r="J192" s="58" t="e">
        <f t="shared" si="57"/>
        <v>#N/A</v>
      </c>
      <c r="L192" s="26">
        <f t="shared" si="58"/>
        <v>7</v>
      </c>
      <c r="M192" s="26">
        <f t="shared" si="59"/>
        <v>2026</v>
      </c>
      <c r="N192" s="26">
        <f t="shared" si="60"/>
        <v>28</v>
      </c>
      <c r="O192" s="28">
        <v>46212</v>
      </c>
      <c r="P192" s="69" t="str">
        <f t="shared" si="61"/>
        <v>qui</v>
      </c>
      <c r="Q192" s="30">
        <f>SUMIF('SPR - QTD'!$A:$A,DADOS_GRAF!O192,'SPR - QTD'!$H:$H)</f>
        <v>0</v>
      </c>
      <c r="R192" s="30">
        <f>SUMIF('SCI - QTD'!$A:$A,DADOS_GRAF!O192,'SCI - QTD'!$H:$H)</f>
        <v>0</v>
      </c>
      <c r="S192" s="30">
        <f t="shared" si="62"/>
        <v>0</v>
      </c>
      <c r="T192" s="103"/>
      <c r="U192" s="30">
        <v>4637</v>
      </c>
      <c r="V192" s="30" t="e">
        <f t="shared" si="63"/>
        <v>#DIV/0!</v>
      </c>
      <c r="W192" s="30">
        <f>SUMIF('SPR - QTD'!$A:$A,DADOS_GRAF!O192,'SPR - QTD'!$M:$M)</f>
        <v>0</v>
      </c>
      <c r="X192" s="30">
        <f>SUMIF('SCI - QTD'!$A:$A,DADOS_GRAF!O192,'SCI - QTD'!$L:$L)</f>
        <v>0</v>
      </c>
      <c r="Y192" s="103"/>
      <c r="Z192" s="61"/>
      <c r="AA192" s="61"/>
      <c r="AB192" s="61"/>
      <c r="AC192" s="102"/>
      <c r="AE192" s="71"/>
      <c r="AF192" s="121"/>
    </row>
    <row r="193" spans="2:32" x14ac:dyDescent="0.3">
      <c r="B193" s="64" t="str">
        <f t="shared" si="54"/>
        <v>sex</v>
      </c>
      <c r="C193" s="59">
        <f t="shared" si="55"/>
        <v>46213</v>
      </c>
      <c r="D193" s="45">
        <f t="shared" si="46"/>
        <v>0</v>
      </c>
      <c r="E193" s="45">
        <f t="shared" si="47"/>
        <v>0</v>
      </c>
      <c r="F193" s="49" t="e">
        <f t="shared" si="56"/>
        <v>#N/A</v>
      </c>
      <c r="G193" s="24">
        <v>38.0032</v>
      </c>
      <c r="H193" s="58" t="e">
        <f t="shared" si="48"/>
        <v>#N/A</v>
      </c>
      <c r="I193" s="58" t="e">
        <f t="shared" si="49"/>
        <v>#N/A</v>
      </c>
      <c r="J193" s="58" t="e">
        <f t="shared" si="57"/>
        <v>#N/A</v>
      </c>
      <c r="L193" s="26">
        <f t="shared" si="58"/>
        <v>7</v>
      </c>
      <c r="M193" s="26">
        <f t="shared" si="59"/>
        <v>2026</v>
      </c>
      <c r="N193" s="26">
        <f t="shared" si="60"/>
        <v>28</v>
      </c>
      <c r="O193" s="28">
        <v>46213</v>
      </c>
      <c r="P193" s="69" t="str">
        <f t="shared" si="61"/>
        <v>sex</v>
      </c>
      <c r="Q193" s="30">
        <f>SUMIF('SPR - QTD'!$A:$A,DADOS_GRAF!O193,'SPR - QTD'!$H:$H)</f>
        <v>0</v>
      </c>
      <c r="R193" s="30">
        <f>SUMIF('SCI - QTD'!$A:$A,DADOS_GRAF!O193,'SCI - QTD'!$H:$H)</f>
        <v>0</v>
      </c>
      <c r="S193" s="30">
        <f t="shared" si="62"/>
        <v>0</v>
      </c>
      <c r="T193" s="103"/>
      <c r="U193" s="30">
        <v>4638</v>
      </c>
      <c r="V193" s="30" t="e">
        <f t="shared" si="63"/>
        <v>#DIV/0!</v>
      </c>
      <c r="W193" s="30">
        <f>SUMIF('SPR - QTD'!$A:$A,DADOS_GRAF!O193,'SPR - QTD'!$M:$M)</f>
        <v>0</v>
      </c>
      <c r="X193" s="30">
        <f>SUMIF('SCI - QTD'!$A:$A,DADOS_GRAF!O193,'SCI - QTD'!$L:$L)</f>
        <v>0</v>
      </c>
      <c r="Y193" s="103"/>
      <c r="Z193" s="61"/>
      <c r="AA193" s="61"/>
      <c r="AB193" s="61"/>
      <c r="AC193" s="102"/>
      <c r="AE193" s="71"/>
      <c r="AF193" s="121"/>
    </row>
    <row r="194" spans="2:32" x14ac:dyDescent="0.3">
      <c r="B194" s="64" t="str">
        <f t="shared" si="54"/>
        <v>sáb</v>
      </c>
      <c r="C194" s="59">
        <f t="shared" si="55"/>
        <v>46214</v>
      </c>
      <c r="D194" s="45">
        <f t="shared" si="46"/>
        <v>0</v>
      </c>
      <c r="E194" s="45">
        <f t="shared" si="47"/>
        <v>0</v>
      </c>
      <c r="F194" s="49" t="e">
        <f t="shared" si="56"/>
        <v>#N/A</v>
      </c>
      <c r="G194" s="24">
        <v>39.0032</v>
      </c>
      <c r="H194" s="58" t="e">
        <f t="shared" si="48"/>
        <v>#N/A</v>
      </c>
      <c r="I194" s="58" t="e">
        <f t="shared" si="49"/>
        <v>#N/A</v>
      </c>
      <c r="J194" s="58" t="e">
        <f t="shared" si="57"/>
        <v>#N/A</v>
      </c>
      <c r="L194" s="26">
        <f t="shared" si="58"/>
        <v>7</v>
      </c>
      <c r="M194" s="26">
        <f t="shared" si="59"/>
        <v>2026</v>
      </c>
      <c r="N194" s="26">
        <f t="shared" si="60"/>
        <v>28</v>
      </c>
      <c r="O194" s="28">
        <v>46214</v>
      </c>
      <c r="P194" s="69" t="str">
        <f t="shared" si="61"/>
        <v>sáb</v>
      </c>
      <c r="Q194" s="30">
        <f>SUMIF('SPR - QTD'!$A:$A,DADOS_GRAF!O194,'SPR - QTD'!$H:$H)</f>
        <v>0</v>
      </c>
      <c r="R194" s="30">
        <f>SUMIF('SCI - QTD'!$A:$A,DADOS_GRAF!O194,'SCI - QTD'!$H:$H)</f>
        <v>0</v>
      </c>
      <c r="S194" s="30">
        <f t="shared" si="62"/>
        <v>0</v>
      </c>
      <c r="T194" s="103"/>
      <c r="U194" s="30">
        <v>4639</v>
      </c>
      <c r="V194" s="30" t="e">
        <f t="shared" si="63"/>
        <v>#DIV/0!</v>
      </c>
      <c r="W194" s="30">
        <f>SUMIF('SPR - QTD'!$A:$A,DADOS_GRAF!O194,'SPR - QTD'!$M:$M)</f>
        <v>0</v>
      </c>
      <c r="X194" s="30">
        <f>SUMIF('SCI - QTD'!$A:$A,DADOS_GRAF!O194,'SCI - QTD'!$L:$L)</f>
        <v>0</v>
      </c>
      <c r="Y194" s="103"/>
      <c r="Z194" s="61"/>
      <c r="AA194" s="61"/>
      <c r="AB194" s="61"/>
      <c r="AC194" s="102"/>
      <c r="AE194" s="71"/>
      <c r="AF194" s="121"/>
    </row>
    <row r="195" spans="2:32" x14ac:dyDescent="0.3">
      <c r="B195" s="64" t="str">
        <f t="shared" si="54"/>
        <v>dom</v>
      </c>
      <c r="C195" s="59">
        <f t="shared" si="55"/>
        <v>46215</v>
      </c>
      <c r="D195" s="45">
        <f t="shared" ref="D195:D258" si="64">IFERROR(SUMIF(O:O,C195,W:W),#N/A)</f>
        <v>0</v>
      </c>
      <c r="E195" s="45">
        <f t="shared" ref="E195:E258" si="65">IFERROR(SUMIF(O:O,C195,Y:Y),#N/A)</f>
        <v>0</v>
      </c>
      <c r="F195" s="49" t="e">
        <f t="shared" si="56"/>
        <v>#N/A</v>
      </c>
      <c r="G195" s="24">
        <v>40.0032</v>
      </c>
      <c r="H195" s="58" t="e">
        <f t="shared" ref="H195:H258" si="66">IF(E195=0,#N/A,IFERROR(SUMIF(O:O,C195,W:W),#N/A)/E195)</f>
        <v>#N/A</v>
      </c>
      <c r="I195" s="58" t="e">
        <f t="shared" ref="I195:I258" si="67">IF(E195=0,#N/A,IFERROR(SUMIF(O:O,C195,X:X),#N/A)/E195)</f>
        <v>#N/A</v>
      </c>
      <c r="J195" s="58" t="e">
        <f t="shared" si="57"/>
        <v>#N/A</v>
      </c>
      <c r="L195" s="26">
        <f t="shared" si="58"/>
        <v>7</v>
      </c>
      <c r="M195" s="26">
        <f t="shared" si="59"/>
        <v>2026</v>
      </c>
      <c r="N195" s="26">
        <f t="shared" si="60"/>
        <v>29</v>
      </c>
      <c r="O195" s="28">
        <v>46215</v>
      </c>
      <c r="P195" s="69" t="str">
        <f t="shared" si="61"/>
        <v>dom</v>
      </c>
      <c r="Q195" s="30">
        <f>SUMIF('SPR - QTD'!$A:$A,DADOS_GRAF!O195,'SPR - QTD'!$H:$H)</f>
        <v>0</v>
      </c>
      <c r="R195" s="30">
        <f>SUMIF('SCI - QTD'!$A:$A,DADOS_GRAF!O195,'SCI - QTD'!$H:$H)</f>
        <v>0</v>
      </c>
      <c r="S195" s="30">
        <f t="shared" si="62"/>
        <v>0</v>
      </c>
      <c r="T195" s="103"/>
      <c r="U195" s="30">
        <v>4640</v>
      </c>
      <c r="V195" s="30" t="e">
        <f t="shared" si="63"/>
        <v>#DIV/0!</v>
      </c>
      <c r="W195" s="30">
        <f>SUMIF('SPR - QTD'!$A:$A,DADOS_GRAF!O195,'SPR - QTD'!$M:$M)</f>
        <v>0</v>
      </c>
      <c r="X195" s="30">
        <f>SUMIF('SCI - QTD'!$A:$A,DADOS_GRAF!O195,'SCI - QTD'!$L:$L)</f>
        <v>0</v>
      </c>
      <c r="Y195" s="103"/>
      <c r="Z195" s="61"/>
      <c r="AA195" s="61"/>
      <c r="AB195" s="61"/>
      <c r="AC195" s="102"/>
      <c r="AE195" s="71"/>
      <c r="AF195" s="121"/>
    </row>
    <row r="196" spans="2:32" x14ac:dyDescent="0.3">
      <c r="B196" s="64" t="str">
        <f t="shared" si="54"/>
        <v>seg</v>
      </c>
      <c r="C196" s="59">
        <f t="shared" si="55"/>
        <v>46216</v>
      </c>
      <c r="D196" s="45">
        <f t="shared" si="64"/>
        <v>0</v>
      </c>
      <c r="E196" s="45">
        <f t="shared" si="65"/>
        <v>0</v>
      </c>
      <c r="F196" s="49" t="e">
        <f t="shared" si="56"/>
        <v>#N/A</v>
      </c>
      <c r="G196" s="24">
        <v>41.0032</v>
      </c>
      <c r="H196" s="58" t="e">
        <f t="shared" si="66"/>
        <v>#N/A</v>
      </c>
      <c r="I196" s="58" t="e">
        <f t="shared" si="67"/>
        <v>#N/A</v>
      </c>
      <c r="J196" s="58" t="e">
        <f t="shared" si="57"/>
        <v>#N/A</v>
      </c>
      <c r="L196" s="26">
        <f t="shared" si="58"/>
        <v>7</v>
      </c>
      <c r="M196" s="26">
        <f t="shared" si="59"/>
        <v>2026</v>
      </c>
      <c r="N196" s="26">
        <f t="shared" si="60"/>
        <v>29</v>
      </c>
      <c r="O196" s="28">
        <v>46216</v>
      </c>
      <c r="P196" s="69" t="str">
        <f t="shared" si="61"/>
        <v>seg</v>
      </c>
      <c r="Q196" s="30">
        <f>SUMIF('SPR - QTD'!$A:$A,DADOS_GRAF!O196,'SPR - QTD'!$H:$H)</f>
        <v>0</v>
      </c>
      <c r="R196" s="30">
        <f>SUMIF('SCI - QTD'!$A:$A,DADOS_GRAF!O196,'SCI - QTD'!$H:$H)</f>
        <v>0</v>
      </c>
      <c r="S196" s="30">
        <f t="shared" si="62"/>
        <v>0</v>
      </c>
      <c r="T196" s="103"/>
      <c r="U196" s="30">
        <v>4641</v>
      </c>
      <c r="V196" s="30" t="e">
        <f t="shared" si="63"/>
        <v>#DIV/0!</v>
      </c>
      <c r="W196" s="30">
        <f>SUMIF('SPR - QTD'!$A:$A,DADOS_GRAF!O196,'SPR - QTD'!$M:$M)</f>
        <v>0</v>
      </c>
      <c r="X196" s="30">
        <f>SUMIF('SCI - QTD'!$A:$A,DADOS_GRAF!O196,'SCI - QTD'!$L:$L)</f>
        <v>0</v>
      </c>
      <c r="Y196" s="103"/>
      <c r="Z196" s="61"/>
      <c r="AA196" s="61"/>
      <c r="AB196" s="61"/>
      <c r="AC196" s="102"/>
      <c r="AE196" s="71"/>
      <c r="AF196" s="121"/>
    </row>
    <row r="197" spans="2:32" x14ac:dyDescent="0.3">
      <c r="B197" s="64" t="str">
        <f t="shared" si="54"/>
        <v>ter</v>
      </c>
      <c r="C197" s="59">
        <f t="shared" si="55"/>
        <v>46217</v>
      </c>
      <c r="D197" s="45">
        <f t="shared" si="64"/>
        <v>0</v>
      </c>
      <c r="E197" s="45">
        <f t="shared" si="65"/>
        <v>0</v>
      </c>
      <c r="F197" s="49" t="e">
        <f t="shared" si="56"/>
        <v>#N/A</v>
      </c>
      <c r="G197" s="24">
        <v>42.0032</v>
      </c>
      <c r="H197" s="58" t="e">
        <f t="shared" si="66"/>
        <v>#N/A</v>
      </c>
      <c r="I197" s="58" t="e">
        <f t="shared" si="67"/>
        <v>#N/A</v>
      </c>
      <c r="J197" s="58" t="e">
        <f t="shared" si="57"/>
        <v>#N/A</v>
      </c>
      <c r="L197" s="26">
        <f t="shared" si="58"/>
        <v>7</v>
      </c>
      <c r="M197" s="26">
        <f t="shared" si="59"/>
        <v>2026</v>
      </c>
      <c r="N197" s="26">
        <f t="shared" si="60"/>
        <v>29</v>
      </c>
      <c r="O197" s="28">
        <v>46217</v>
      </c>
      <c r="P197" s="69" t="str">
        <f t="shared" si="61"/>
        <v>ter</v>
      </c>
      <c r="Q197" s="30">
        <f>SUMIF('SPR - QTD'!$A:$A,DADOS_GRAF!O197,'SPR - QTD'!$H:$H)</f>
        <v>0</v>
      </c>
      <c r="R197" s="30">
        <f>SUMIF('SCI - QTD'!$A:$A,DADOS_GRAF!O197,'SCI - QTD'!$H:$H)</f>
        <v>0</v>
      </c>
      <c r="S197" s="30">
        <f t="shared" si="62"/>
        <v>0</v>
      </c>
      <c r="T197" s="103"/>
      <c r="U197" s="30">
        <v>4642</v>
      </c>
      <c r="V197" s="30" t="e">
        <f t="shared" si="63"/>
        <v>#DIV/0!</v>
      </c>
      <c r="W197" s="30">
        <f>SUMIF('SPR - QTD'!$A:$A,DADOS_GRAF!O197,'SPR - QTD'!$M:$M)</f>
        <v>0</v>
      </c>
      <c r="X197" s="30">
        <f>SUMIF('SCI - QTD'!$A:$A,DADOS_GRAF!O197,'SCI - QTD'!$L:$L)</f>
        <v>0</v>
      </c>
      <c r="Y197" s="103"/>
      <c r="Z197" s="61"/>
      <c r="AA197" s="61"/>
      <c r="AB197" s="61"/>
      <c r="AC197" s="102"/>
      <c r="AE197" s="71"/>
      <c r="AF197" s="121"/>
    </row>
    <row r="198" spans="2:32" x14ac:dyDescent="0.3">
      <c r="B198" s="64" t="str">
        <f t="shared" si="54"/>
        <v>qua</v>
      </c>
      <c r="C198" s="59">
        <f t="shared" si="55"/>
        <v>46218</v>
      </c>
      <c r="D198" s="45">
        <f t="shared" si="64"/>
        <v>0</v>
      </c>
      <c r="E198" s="45">
        <f t="shared" si="65"/>
        <v>0</v>
      </c>
      <c r="F198" s="49" t="e">
        <f t="shared" si="56"/>
        <v>#N/A</v>
      </c>
      <c r="G198" s="24">
        <v>43.0032</v>
      </c>
      <c r="H198" s="58" t="e">
        <f t="shared" si="66"/>
        <v>#N/A</v>
      </c>
      <c r="I198" s="58" t="e">
        <f t="shared" si="67"/>
        <v>#N/A</v>
      </c>
      <c r="J198" s="58" t="e">
        <f t="shared" si="57"/>
        <v>#N/A</v>
      </c>
      <c r="L198" s="26">
        <f t="shared" si="58"/>
        <v>7</v>
      </c>
      <c r="M198" s="26">
        <f t="shared" si="59"/>
        <v>2026</v>
      </c>
      <c r="N198" s="26">
        <f t="shared" si="60"/>
        <v>29</v>
      </c>
      <c r="O198" s="28">
        <v>46218</v>
      </c>
      <c r="P198" s="69" t="str">
        <f t="shared" si="61"/>
        <v>qua</v>
      </c>
      <c r="Q198" s="30">
        <f>SUMIF('SPR - QTD'!$A:$A,DADOS_GRAF!O198,'SPR - QTD'!$H:$H)</f>
        <v>0</v>
      </c>
      <c r="R198" s="30">
        <f>SUMIF('SCI - QTD'!$A:$A,DADOS_GRAF!O198,'SCI - QTD'!$H:$H)</f>
        <v>0</v>
      </c>
      <c r="S198" s="30">
        <f t="shared" si="62"/>
        <v>0</v>
      </c>
      <c r="T198" s="103"/>
      <c r="U198" s="30">
        <v>4643</v>
      </c>
      <c r="V198" s="30" t="e">
        <f t="shared" si="63"/>
        <v>#DIV/0!</v>
      </c>
      <c r="W198" s="30">
        <f>SUMIF('SPR - QTD'!$A:$A,DADOS_GRAF!O198,'SPR - QTD'!$M:$M)</f>
        <v>0</v>
      </c>
      <c r="X198" s="30">
        <f>SUMIF('SCI - QTD'!$A:$A,DADOS_GRAF!O198,'SCI - QTD'!$L:$L)</f>
        <v>0</v>
      </c>
      <c r="Y198" s="103"/>
      <c r="Z198" s="61"/>
      <c r="AA198" s="61"/>
      <c r="AB198" s="61"/>
      <c r="AC198" s="102"/>
      <c r="AE198" s="71"/>
      <c r="AF198" s="121"/>
    </row>
    <row r="199" spans="2:32" x14ac:dyDescent="0.3">
      <c r="B199" s="64" t="str">
        <f t="shared" si="54"/>
        <v>qui</v>
      </c>
      <c r="C199" s="59">
        <f t="shared" si="55"/>
        <v>46219</v>
      </c>
      <c r="D199" s="45">
        <f t="shared" si="64"/>
        <v>0</v>
      </c>
      <c r="E199" s="45">
        <f t="shared" si="65"/>
        <v>0</v>
      </c>
      <c r="F199" s="49" t="e">
        <f t="shared" si="56"/>
        <v>#N/A</v>
      </c>
      <c r="G199" s="24">
        <v>44.0032</v>
      </c>
      <c r="H199" s="58" t="e">
        <f t="shared" si="66"/>
        <v>#N/A</v>
      </c>
      <c r="I199" s="58" t="e">
        <f t="shared" si="67"/>
        <v>#N/A</v>
      </c>
      <c r="J199" s="58" t="e">
        <f t="shared" si="57"/>
        <v>#N/A</v>
      </c>
      <c r="L199" s="26">
        <f t="shared" si="58"/>
        <v>7</v>
      </c>
      <c r="M199" s="26">
        <f t="shared" si="59"/>
        <v>2026</v>
      </c>
      <c r="N199" s="26">
        <f t="shared" si="60"/>
        <v>29</v>
      </c>
      <c r="O199" s="28">
        <v>46219</v>
      </c>
      <c r="P199" s="69" t="str">
        <f t="shared" si="61"/>
        <v>qui</v>
      </c>
      <c r="Q199" s="30">
        <f>SUMIF('SPR - QTD'!$A:$A,DADOS_GRAF!O199,'SPR - QTD'!$H:$H)</f>
        <v>0</v>
      </c>
      <c r="R199" s="30">
        <f>SUMIF('SCI - QTD'!$A:$A,DADOS_GRAF!O199,'SCI - QTD'!$H:$H)</f>
        <v>0</v>
      </c>
      <c r="S199" s="30">
        <f t="shared" si="62"/>
        <v>0</v>
      </c>
      <c r="T199" s="103"/>
      <c r="U199" s="30">
        <v>4644</v>
      </c>
      <c r="V199" s="30" t="e">
        <f t="shared" si="63"/>
        <v>#DIV/0!</v>
      </c>
      <c r="W199" s="30">
        <f>SUMIF('SPR - QTD'!$A:$A,DADOS_GRAF!O199,'SPR - QTD'!$M:$M)</f>
        <v>0</v>
      </c>
      <c r="X199" s="30">
        <f>SUMIF('SCI - QTD'!$A:$A,DADOS_GRAF!O199,'SCI - QTD'!$L:$L)</f>
        <v>0</v>
      </c>
      <c r="Y199" s="103"/>
      <c r="Z199" s="61"/>
      <c r="AA199" s="61"/>
      <c r="AB199" s="61"/>
      <c r="AC199" s="102"/>
      <c r="AE199" s="71"/>
      <c r="AF199" s="121"/>
    </row>
    <row r="200" spans="2:32" x14ac:dyDescent="0.3">
      <c r="B200" s="64" t="str">
        <f t="shared" si="54"/>
        <v>sex</v>
      </c>
      <c r="C200" s="59">
        <f t="shared" si="55"/>
        <v>46220</v>
      </c>
      <c r="D200" s="45">
        <f t="shared" si="64"/>
        <v>0</v>
      </c>
      <c r="E200" s="45">
        <f t="shared" si="65"/>
        <v>0</v>
      </c>
      <c r="F200" s="49" t="e">
        <f t="shared" si="56"/>
        <v>#N/A</v>
      </c>
      <c r="G200" s="24">
        <v>45.0032</v>
      </c>
      <c r="H200" s="58" t="e">
        <f t="shared" si="66"/>
        <v>#N/A</v>
      </c>
      <c r="I200" s="58" t="e">
        <f t="shared" si="67"/>
        <v>#N/A</v>
      </c>
      <c r="J200" s="58" t="e">
        <f t="shared" si="57"/>
        <v>#N/A</v>
      </c>
      <c r="L200" s="26">
        <f t="shared" si="58"/>
        <v>7</v>
      </c>
      <c r="M200" s="26">
        <f t="shared" si="59"/>
        <v>2026</v>
      </c>
      <c r="N200" s="26">
        <f t="shared" si="60"/>
        <v>29</v>
      </c>
      <c r="O200" s="28">
        <v>46220</v>
      </c>
      <c r="P200" s="69" t="str">
        <f t="shared" si="61"/>
        <v>sex</v>
      </c>
      <c r="Q200" s="30">
        <f>SUMIF('SPR - QTD'!$A:$A,DADOS_GRAF!O200,'SPR - QTD'!$H:$H)</f>
        <v>0</v>
      </c>
      <c r="R200" s="30">
        <f>SUMIF('SCI - QTD'!$A:$A,DADOS_GRAF!O200,'SCI - QTD'!$H:$H)</f>
        <v>0</v>
      </c>
      <c r="S200" s="30">
        <f t="shared" si="62"/>
        <v>0</v>
      </c>
      <c r="T200" s="103"/>
      <c r="U200" s="30">
        <v>4645</v>
      </c>
      <c r="V200" s="30" t="e">
        <f t="shared" si="63"/>
        <v>#DIV/0!</v>
      </c>
      <c r="W200" s="30">
        <f>SUMIF('SPR - QTD'!$A:$A,DADOS_GRAF!O200,'SPR - QTD'!$M:$M)</f>
        <v>0</v>
      </c>
      <c r="X200" s="30">
        <f>SUMIF('SCI - QTD'!$A:$A,DADOS_GRAF!O200,'SCI - QTD'!$L:$L)</f>
        <v>0</v>
      </c>
      <c r="Y200" s="103"/>
      <c r="Z200" s="61"/>
      <c r="AA200" s="61"/>
      <c r="AB200" s="61"/>
      <c r="AC200" s="102"/>
      <c r="AE200" s="71"/>
      <c r="AF200" s="121"/>
    </row>
    <row r="201" spans="2:32" x14ac:dyDescent="0.3">
      <c r="B201" s="64" t="str">
        <f t="shared" si="54"/>
        <v>sáb</v>
      </c>
      <c r="C201" s="59">
        <f t="shared" si="55"/>
        <v>46221</v>
      </c>
      <c r="D201" s="45">
        <f t="shared" si="64"/>
        <v>0</v>
      </c>
      <c r="E201" s="45">
        <f t="shared" si="65"/>
        <v>0</v>
      </c>
      <c r="F201" s="49" t="e">
        <f t="shared" si="56"/>
        <v>#N/A</v>
      </c>
      <c r="G201" s="24">
        <v>46.0032</v>
      </c>
      <c r="H201" s="58" t="e">
        <f t="shared" si="66"/>
        <v>#N/A</v>
      </c>
      <c r="I201" s="58" t="e">
        <f t="shared" si="67"/>
        <v>#N/A</v>
      </c>
      <c r="J201" s="58" t="e">
        <f t="shared" si="57"/>
        <v>#N/A</v>
      </c>
      <c r="L201" s="26">
        <f t="shared" si="58"/>
        <v>7</v>
      </c>
      <c r="M201" s="26">
        <f t="shared" si="59"/>
        <v>2026</v>
      </c>
      <c r="N201" s="26">
        <f t="shared" si="60"/>
        <v>29</v>
      </c>
      <c r="O201" s="28">
        <v>46221</v>
      </c>
      <c r="P201" s="69" t="str">
        <f t="shared" si="61"/>
        <v>sáb</v>
      </c>
      <c r="Q201" s="30">
        <f>SUMIF('SPR - QTD'!$A:$A,DADOS_GRAF!O201,'SPR - QTD'!$H:$H)</f>
        <v>0</v>
      </c>
      <c r="R201" s="30">
        <f>SUMIF('SCI - QTD'!$A:$A,DADOS_GRAF!O201,'SCI - QTD'!$H:$H)</f>
        <v>0</v>
      </c>
      <c r="S201" s="30">
        <f t="shared" si="62"/>
        <v>0</v>
      </c>
      <c r="T201" s="103"/>
      <c r="U201" s="30">
        <v>4646</v>
      </c>
      <c r="V201" s="30" t="e">
        <f t="shared" si="63"/>
        <v>#DIV/0!</v>
      </c>
      <c r="W201" s="30">
        <f>SUMIF('SPR - QTD'!$A:$A,DADOS_GRAF!O201,'SPR - QTD'!$M:$M)</f>
        <v>0</v>
      </c>
      <c r="X201" s="30">
        <f>SUMIF('SCI - QTD'!$A:$A,DADOS_GRAF!O201,'SCI - QTD'!$L:$L)</f>
        <v>0</v>
      </c>
      <c r="Y201" s="103"/>
      <c r="Z201" s="61"/>
      <c r="AA201" s="61"/>
      <c r="AB201" s="61"/>
      <c r="AC201" s="102"/>
      <c r="AE201" s="71"/>
      <c r="AF201" s="121"/>
    </row>
    <row r="202" spans="2:32" x14ac:dyDescent="0.3">
      <c r="B202" s="64" t="str">
        <f t="shared" si="54"/>
        <v>dom</v>
      </c>
      <c r="C202" s="59">
        <f t="shared" si="55"/>
        <v>46222</v>
      </c>
      <c r="D202" s="45">
        <f t="shared" si="64"/>
        <v>0</v>
      </c>
      <c r="E202" s="45">
        <f t="shared" si="65"/>
        <v>0</v>
      </c>
      <c r="F202" s="49" t="e">
        <f t="shared" si="56"/>
        <v>#N/A</v>
      </c>
      <c r="G202" s="24">
        <v>47.0032</v>
      </c>
      <c r="H202" s="58" t="e">
        <f t="shared" si="66"/>
        <v>#N/A</v>
      </c>
      <c r="I202" s="58" t="e">
        <f t="shared" si="67"/>
        <v>#N/A</v>
      </c>
      <c r="J202" s="58" t="e">
        <f t="shared" si="57"/>
        <v>#N/A</v>
      </c>
      <c r="L202" s="26">
        <f t="shared" si="58"/>
        <v>7</v>
      </c>
      <c r="M202" s="26">
        <f t="shared" si="59"/>
        <v>2026</v>
      </c>
      <c r="N202" s="26">
        <f t="shared" si="60"/>
        <v>30</v>
      </c>
      <c r="O202" s="28">
        <v>46222</v>
      </c>
      <c r="P202" s="69" t="str">
        <f t="shared" si="61"/>
        <v>dom</v>
      </c>
      <c r="Q202" s="30">
        <f>SUMIF('SPR - QTD'!$A:$A,DADOS_GRAF!O202,'SPR - QTD'!$H:$H)</f>
        <v>0</v>
      </c>
      <c r="R202" s="30">
        <f>SUMIF('SCI - QTD'!$A:$A,DADOS_GRAF!O202,'SCI - QTD'!$H:$H)</f>
        <v>0</v>
      </c>
      <c r="S202" s="30">
        <f t="shared" si="62"/>
        <v>0</v>
      </c>
      <c r="T202" s="103"/>
      <c r="U202" s="30">
        <v>4647</v>
      </c>
      <c r="V202" s="30" t="e">
        <f t="shared" si="63"/>
        <v>#DIV/0!</v>
      </c>
      <c r="W202" s="30">
        <f>SUMIF('SPR - QTD'!$A:$A,DADOS_GRAF!O202,'SPR - QTD'!$M:$M)</f>
        <v>0</v>
      </c>
      <c r="X202" s="30">
        <f>SUMIF('SCI - QTD'!$A:$A,DADOS_GRAF!O202,'SCI - QTD'!$L:$L)</f>
        <v>0</v>
      </c>
      <c r="Y202" s="103"/>
      <c r="Z202" s="61"/>
      <c r="AA202" s="61"/>
      <c r="AB202" s="61"/>
      <c r="AC202" s="102"/>
      <c r="AE202" s="71"/>
      <c r="AF202" s="121"/>
    </row>
    <row r="203" spans="2:32" x14ac:dyDescent="0.3">
      <c r="B203" s="64" t="str">
        <f t="shared" si="54"/>
        <v>seg</v>
      </c>
      <c r="C203" s="59">
        <f t="shared" si="55"/>
        <v>46223</v>
      </c>
      <c r="D203" s="45">
        <f t="shared" si="64"/>
        <v>0</v>
      </c>
      <c r="E203" s="45">
        <f t="shared" si="65"/>
        <v>0</v>
      </c>
      <c r="F203" s="49" t="e">
        <f t="shared" si="56"/>
        <v>#N/A</v>
      </c>
      <c r="G203" s="24">
        <v>48.0032</v>
      </c>
      <c r="H203" s="58" t="e">
        <f t="shared" si="66"/>
        <v>#N/A</v>
      </c>
      <c r="I203" s="58" t="e">
        <f t="shared" si="67"/>
        <v>#N/A</v>
      </c>
      <c r="J203" s="58" t="e">
        <f t="shared" si="57"/>
        <v>#N/A</v>
      </c>
      <c r="L203" s="26">
        <f t="shared" si="58"/>
        <v>7</v>
      </c>
      <c r="M203" s="26">
        <f t="shared" si="59"/>
        <v>2026</v>
      </c>
      <c r="N203" s="26">
        <f t="shared" si="60"/>
        <v>30</v>
      </c>
      <c r="O203" s="28">
        <v>46223</v>
      </c>
      <c r="P203" s="69" t="str">
        <f t="shared" si="61"/>
        <v>seg</v>
      </c>
      <c r="Q203" s="30">
        <f>SUMIF('SPR - QTD'!$A:$A,DADOS_GRAF!O203,'SPR - QTD'!$H:$H)</f>
        <v>0</v>
      </c>
      <c r="R203" s="30">
        <f>SUMIF('SCI - QTD'!$A:$A,DADOS_GRAF!O203,'SCI - QTD'!$H:$H)</f>
        <v>0</v>
      </c>
      <c r="S203" s="30">
        <f t="shared" si="62"/>
        <v>0</v>
      </c>
      <c r="T203" s="103"/>
      <c r="U203" s="30">
        <v>4648</v>
      </c>
      <c r="V203" s="30" t="e">
        <f t="shared" si="63"/>
        <v>#DIV/0!</v>
      </c>
      <c r="W203" s="30">
        <f>SUMIF('SPR - QTD'!$A:$A,DADOS_GRAF!O203,'SPR - QTD'!$M:$M)</f>
        <v>0</v>
      </c>
      <c r="X203" s="30">
        <f>SUMIF('SCI - QTD'!$A:$A,DADOS_GRAF!O203,'SCI - QTD'!$L:$L)</f>
        <v>0</v>
      </c>
      <c r="Y203" s="103"/>
      <c r="Z203" s="61"/>
      <c r="AA203" s="61"/>
      <c r="AB203" s="61"/>
      <c r="AC203" s="102"/>
      <c r="AE203" s="71"/>
      <c r="AF203" s="121"/>
    </row>
    <row r="204" spans="2:32" x14ac:dyDescent="0.3">
      <c r="B204" s="64" t="str">
        <f t="shared" ref="B204:B267" si="68">TEXT(WEEKDAY(C204),"ddd")</f>
        <v>ter</v>
      </c>
      <c r="C204" s="59">
        <f t="shared" ref="C204:C267" si="69">O204</f>
        <v>46224</v>
      </c>
      <c r="D204" s="45">
        <f t="shared" si="64"/>
        <v>0</v>
      </c>
      <c r="E204" s="45">
        <f t="shared" si="65"/>
        <v>0</v>
      </c>
      <c r="F204" s="49" t="e">
        <f t="shared" ref="F204:F267" si="70">IFERROR(D204/E204,#N/A)</f>
        <v>#N/A</v>
      </c>
      <c r="G204" s="24">
        <v>49.0032</v>
      </c>
      <c r="H204" s="58" t="e">
        <f t="shared" si="66"/>
        <v>#N/A</v>
      </c>
      <c r="I204" s="58" t="e">
        <f t="shared" si="67"/>
        <v>#N/A</v>
      </c>
      <c r="J204" s="58" t="e">
        <f t="shared" ref="J204:J267" si="71">SUM(H204:I204)</f>
        <v>#N/A</v>
      </c>
      <c r="L204" s="26">
        <f t="shared" ref="L204:L267" si="72">MONTH(O204)</f>
        <v>7</v>
      </c>
      <c r="M204" s="26">
        <f t="shared" ref="M204:M267" si="73">YEAR(O204)</f>
        <v>2026</v>
      </c>
      <c r="N204" s="26">
        <f t="shared" ref="N204:N267" si="74">WEEKNUM(O204)</f>
        <v>30</v>
      </c>
      <c r="O204" s="28">
        <v>46224</v>
      </c>
      <c r="P204" s="69" t="str">
        <f t="shared" ref="P204:P267" si="75">TEXT(WEEKDAY(O204),"ddd")</f>
        <v>ter</v>
      </c>
      <c r="Q204" s="30">
        <f>SUMIF('SPR - QTD'!$A:$A,DADOS_GRAF!O204,'SPR - QTD'!$H:$H)</f>
        <v>0</v>
      </c>
      <c r="R204" s="30">
        <f>SUMIF('SCI - QTD'!$A:$A,DADOS_GRAF!O204,'SCI - QTD'!$H:$H)</f>
        <v>0</v>
      </c>
      <c r="S204" s="30">
        <f t="shared" ref="S204:S267" si="76">SUM(Q204:R204)</f>
        <v>0</v>
      </c>
      <c r="T204" s="103"/>
      <c r="U204" s="30">
        <v>4649</v>
      </c>
      <c r="V204" s="30" t="e">
        <f t="shared" ref="V204:V267" si="77">(S204/T204)*10^6</f>
        <v>#DIV/0!</v>
      </c>
      <c r="W204" s="30">
        <f>SUMIF('SPR - QTD'!$A:$A,DADOS_GRAF!O204,'SPR - QTD'!$M:$M)</f>
        <v>0</v>
      </c>
      <c r="X204" s="30">
        <f>SUMIF('SCI - QTD'!$A:$A,DADOS_GRAF!O204,'SCI - QTD'!$L:$L)</f>
        <v>0</v>
      </c>
      <c r="Y204" s="103"/>
      <c r="Z204" s="61"/>
      <c r="AA204" s="61"/>
      <c r="AB204" s="61"/>
      <c r="AC204" s="102"/>
      <c r="AE204" s="71"/>
      <c r="AF204" s="121"/>
    </row>
    <row r="205" spans="2:32" x14ac:dyDescent="0.3">
      <c r="B205" s="64" t="str">
        <f t="shared" si="68"/>
        <v>qua</v>
      </c>
      <c r="C205" s="59">
        <f t="shared" si="69"/>
        <v>46225</v>
      </c>
      <c r="D205" s="45">
        <f t="shared" si="64"/>
        <v>0</v>
      </c>
      <c r="E205" s="45">
        <f t="shared" si="65"/>
        <v>0</v>
      </c>
      <c r="F205" s="49" t="e">
        <f t="shared" si="70"/>
        <v>#N/A</v>
      </c>
      <c r="G205" s="24">
        <v>50.0032</v>
      </c>
      <c r="H205" s="58" t="e">
        <f t="shared" si="66"/>
        <v>#N/A</v>
      </c>
      <c r="I205" s="58" t="e">
        <f t="shared" si="67"/>
        <v>#N/A</v>
      </c>
      <c r="J205" s="58" t="e">
        <f t="shared" si="71"/>
        <v>#N/A</v>
      </c>
      <c r="L205" s="26">
        <f t="shared" si="72"/>
        <v>7</v>
      </c>
      <c r="M205" s="26">
        <f t="shared" si="73"/>
        <v>2026</v>
      </c>
      <c r="N205" s="26">
        <f t="shared" si="74"/>
        <v>30</v>
      </c>
      <c r="O205" s="28">
        <v>46225</v>
      </c>
      <c r="P205" s="69" t="str">
        <f t="shared" si="75"/>
        <v>qua</v>
      </c>
      <c r="Q205" s="30">
        <f>SUMIF('SPR - QTD'!$A:$A,DADOS_GRAF!O205,'SPR - QTD'!$H:$H)</f>
        <v>0</v>
      </c>
      <c r="R205" s="30">
        <f>SUMIF('SCI - QTD'!$A:$A,DADOS_GRAF!O205,'SCI - QTD'!$H:$H)</f>
        <v>0</v>
      </c>
      <c r="S205" s="30">
        <f t="shared" si="76"/>
        <v>0</v>
      </c>
      <c r="T205" s="103"/>
      <c r="U205" s="30">
        <v>4650</v>
      </c>
      <c r="V205" s="30" t="e">
        <f t="shared" si="77"/>
        <v>#DIV/0!</v>
      </c>
      <c r="W205" s="30">
        <f>SUMIF('SPR - QTD'!$A:$A,DADOS_GRAF!O205,'SPR - QTD'!$M:$M)</f>
        <v>0</v>
      </c>
      <c r="X205" s="30">
        <f>SUMIF('SCI - QTD'!$A:$A,DADOS_GRAF!O205,'SCI - QTD'!$L:$L)</f>
        <v>0</v>
      </c>
      <c r="Y205" s="103"/>
      <c r="Z205" s="61"/>
      <c r="AA205" s="61"/>
      <c r="AB205" s="61"/>
      <c r="AC205" s="102"/>
      <c r="AE205" s="71"/>
      <c r="AF205" s="121"/>
    </row>
    <row r="206" spans="2:32" x14ac:dyDescent="0.3">
      <c r="B206" s="64" t="str">
        <f t="shared" si="68"/>
        <v>qui</v>
      </c>
      <c r="C206" s="59">
        <f t="shared" si="69"/>
        <v>46226</v>
      </c>
      <c r="D206" s="45">
        <f t="shared" si="64"/>
        <v>0</v>
      </c>
      <c r="E206" s="45">
        <f t="shared" si="65"/>
        <v>0</v>
      </c>
      <c r="F206" s="49" t="e">
        <f t="shared" si="70"/>
        <v>#N/A</v>
      </c>
      <c r="G206" s="24">
        <v>51.0032</v>
      </c>
      <c r="H206" s="58" t="e">
        <f t="shared" si="66"/>
        <v>#N/A</v>
      </c>
      <c r="I206" s="58" t="e">
        <f t="shared" si="67"/>
        <v>#N/A</v>
      </c>
      <c r="J206" s="58" t="e">
        <f t="shared" si="71"/>
        <v>#N/A</v>
      </c>
      <c r="L206" s="26">
        <f t="shared" si="72"/>
        <v>7</v>
      </c>
      <c r="M206" s="26">
        <f t="shared" si="73"/>
        <v>2026</v>
      </c>
      <c r="N206" s="26">
        <f t="shared" si="74"/>
        <v>30</v>
      </c>
      <c r="O206" s="28">
        <v>46226</v>
      </c>
      <c r="P206" s="69" t="str">
        <f t="shared" si="75"/>
        <v>qui</v>
      </c>
      <c r="Q206" s="30">
        <f>SUMIF('SPR - QTD'!$A:$A,DADOS_GRAF!O206,'SPR - QTD'!$H:$H)</f>
        <v>0</v>
      </c>
      <c r="R206" s="30">
        <f>SUMIF('SCI - QTD'!$A:$A,DADOS_GRAF!O206,'SCI - QTD'!$H:$H)</f>
        <v>0</v>
      </c>
      <c r="S206" s="30">
        <f t="shared" si="76"/>
        <v>0</v>
      </c>
      <c r="T206" s="103"/>
      <c r="U206" s="30">
        <v>4651</v>
      </c>
      <c r="V206" s="30" t="e">
        <f t="shared" si="77"/>
        <v>#DIV/0!</v>
      </c>
      <c r="W206" s="30">
        <f>SUMIF('SPR - QTD'!$A:$A,DADOS_GRAF!O206,'SPR - QTD'!$M:$M)</f>
        <v>0</v>
      </c>
      <c r="X206" s="30">
        <f>SUMIF('SCI - QTD'!$A:$A,DADOS_GRAF!O206,'SCI - QTD'!$L:$L)</f>
        <v>0</v>
      </c>
      <c r="Y206" s="103"/>
      <c r="Z206" s="61"/>
      <c r="AA206" s="61"/>
      <c r="AB206" s="61"/>
      <c r="AC206" s="102"/>
      <c r="AE206" s="71"/>
      <c r="AF206" s="121"/>
    </row>
    <row r="207" spans="2:32" x14ac:dyDescent="0.3">
      <c r="B207" s="64" t="str">
        <f t="shared" si="68"/>
        <v>sex</v>
      </c>
      <c r="C207" s="59">
        <f t="shared" si="69"/>
        <v>46227</v>
      </c>
      <c r="D207" s="45">
        <f t="shared" si="64"/>
        <v>0</v>
      </c>
      <c r="E207" s="45">
        <f t="shared" si="65"/>
        <v>0</v>
      </c>
      <c r="F207" s="49" t="e">
        <f t="shared" si="70"/>
        <v>#N/A</v>
      </c>
      <c r="G207" s="24">
        <v>52.0032</v>
      </c>
      <c r="H207" s="58" t="e">
        <f t="shared" si="66"/>
        <v>#N/A</v>
      </c>
      <c r="I207" s="58" t="e">
        <f t="shared" si="67"/>
        <v>#N/A</v>
      </c>
      <c r="J207" s="58" t="e">
        <f t="shared" si="71"/>
        <v>#N/A</v>
      </c>
      <c r="L207" s="26">
        <f t="shared" si="72"/>
        <v>7</v>
      </c>
      <c r="M207" s="26">
        <f t="shared" si="73"/>
        <v>2026</v>
      </c>
      <c r="N207" s="26">
        <f t="shared" si="74"/>
        <v>30</v>
      </c>
      <c r="O207" s="28">
        <v>46227</v>
      </c>
      <c r="P207" s="69" t="str">
        <f t="shared" si="75"/>
        <v>sex</v>
      </c>
      <c r="Q207" s="30">
        <f>SUMIF('SPR - QTD'!$A:$A,DADOS_GRAF!O207,'SPR - QTD'!$H:$H)</f>
        <v>0</v>
      </c>
      <c r="R207" s="30">
        <f>SUMIF('SCI - QTD'!$A:$A,DADOS_GRAF!O207,'SCI - QTD'!$H:$H)</f>
        <v>0</v>
      </c>
      <c r="S207" s="30">
        <f t="shared" si="76"/>
        <v>0</v>
      </c>
      <c r="T207" s="103"/>
      <c r="U207" s="30">
        <v>4652</v>
      </c>
      <c r="V207" s="30" t="e">
        <f t="shared" si="77"/>
        <v>#DIV/0!</v>
      </c>
      <c r="W207" s="30">
        <f>SUMIF('SPR - QTD'!$A:$A,DADOS_GRAF!O207,'SPR - QTD'!$M:$M)</f>
        <v>0</v>
      </c>
      <c r="X207" s="30">
        <f>SUMIF('SCI - QTD'!$A:$A,DADOS_GRAF!O207,'SCI - QTD'!$L:$L)</f>
        <v>0</v>
      </c>
      <c r="Y207" s="103"/>
      <c r="Z207" s="61"/>
      <c r="AA207" s="61"/>
      <c r="AB207" s="61"/>
      <c r="AC207" s="102"/>
      <c r="AE207" s="71"/>
      <c r="AF207" s="121"/>
    </row>
    <row r="208" spans="2:32" x14ac:dyDescent="0.3">
      <c r="B208" s="64" t="str">
        <f t="shared" si="68"/>
        <v>sáb</v>
      </c>
      <c r="C208" s="59">
        <f t="shared" si="69"/>
        <v>46228</v>
      </c>
      <c r="D208" s="45">
        <f t="shared" si="64"/>
        <v>0</v>
      </c>
      <c r="E208" s="45">
        <f t="shared" si="65"/>
        <v>0</v>
      </c>
      <c r="F208" s="49" t="e">
        <f t="shared" si="70"/>
        <v>#N/A</v>
      </c>
      <c r="G208" s="24">
        <v>53.0032</v>
      </c>
      <c r="H208" s="58" t="e">
        <f t="shared" si="66"/>
        <v>#N/A</v>
      </c>
      <c r="I208" s="58" t="e">
        <f t="shared" si="67"/>
        <v>#N/A</v>
      </c>
      <c r="J208" s="58" t="e">
        <f t="shared" si="71"/>
        <v>#N/A</v>
      </c>
      <c r="L208" s="26">
        <f t="shared" si="72"/>
        <v>7</v>
      </c>
      <c r="M208" s="26">
        <f t="shared" si="73"/>
        <v>2026</v>
      </c>
      <c r="N208" s="26">
        <f t="shared" si="74"/>
        <v>30</v>
      </c>
      <c r="O208" s="28">
        <v>46228</v>
      </c>
      <c r="P208" s="69" t="str">
        <f t="shared" si="75"/>
        <v>sáb</v>
      </c>
      <c r="Q208" s="30">
        <f>SUMIF('SPR - QTD'!$A:$A,DADOS_GRAF!O208,'SPR - QTD'!$H:$H)</f>
        <v>0</v>
      </c>
      <c r="R208" s="30">
        <f>SUMIF('SCI - QTD'!$A:$A,DADOS_GRAF!O208,'SCI - QTD'!$H:$H)</f>
        <v>0</v>
      </c>
      <c r="S208" s="30">
        <f t="shared" si="76"/>
        <v>0</v>
      </c>
      <c r="T208" s="103"/>
      <c r="U208" s="30">
        <v>4653</v>
      </c>
      <c r="V208" s="30" t="e">
        <f t="shared" si="77"/>
        <v>#DIV/0!</v>
      </c>
      <c r="W208" s="30">
        <f>SUMIF('SPR - QTD'!$A:$A,DADOS_GRAF!O208,'SPR - QTD'!$M:$M)</f>
        <v>0</v>
      </c>
      <c r="X208" s="30">
        <f>SUMIF('SCI - QTD'!$A:$A,DADOS_GRAF!O208,'SCI - QTD'!$L:$L)</f>
        <v>0</v>
      </c>
      <c r="Y208" s="103"/>
      <c r="Z208" s="61"/>
      <c r="AA208" s="61"/>
      <c r="AB208" s="61"/>
      <c r="AC208" s="102"/>
      <c r="AE208" s="71"/>
      <c r="AF208" s="121"/>
    </row>
    <row r="209" spans="2:32" x14ac:dyDescent="0.3">
      <c r="B209" s="64" t="str">
        <f t="shared" si="68"/>
        <v>dom</v>
      </c>
      <c r="C209" s="59">
        <f t="shared" si="69"/>
        <v>46229</v>
      </c>
      <c r="D209" s="45">
        <f t="shared" si="64"/>
        <v>0</v>
      </c>
      <c r="E209" s="45">
        <f t="shared" si="65"/>
        <v>0</v>
      </c>
      <c r="F209" s="49" t="e">
        <f t="shared" si="70"/>
        <v>#N/A</v>
      </c>
      <c r="G209" s="24">
        <v>54.0032</v>
      </c>
      <c r="H209" s="58" t="e">
        <f t="shared" si="66"/>
        <v>#N/A</v>
      </c>
      <c r="I209" s="58" t="e">
        <f t="shared" si="67"/>
        <v>#N/A</v>
      </c>
      <c r="J209" s="58" t="e">
        <f t="shared" si="71"/>
        <v>#N/A</v>
      </c>
      <c r="L209" s="26">
        <f t="shared" si="72"/>
        <v>7</v>
      </c>
      <c r="M209" s="26">
        <f t="shared" si="73"/>
        <v>2026</v>
      </c>
      <c r="N209" s="26">
        <f t="shared" si="74"/>
        <v>31</v>
      </c>
      <c r="O209" s="28">
        <v>46229</v>
      </c>
      <c r="P209" s="69" t="str">
        <f t="shared" si="75"/>
        <v>dom</v>
      </c>
      <c r="Q209" s="30">
        <f>SUMIF('SPR - QTD'!$A:$A,DADOS_GRAF!O209,'SPR - QTD'!$H:$H)</f>
        <v>0</v>
      </c>
      <c r="R209" s="30">
        <f>SUMIF('SCI - QTD'!$A:$A,DADOS_GRAF!O209,'SCI - QTD'!$H:$H)</f>
        <v>0</v>
      </c>
      <c r="S209" s="30">
        <f t="shared" si="76"/>
        <v>0</v>
      </c>
      <c r="T209" s="103"/>
      <c r="U209" s="30">
        <v>4654</v>
      </c>
      <c r="V209" s="30" t="e">
        <f t="shared" si="77"/>
        <v>#DIV/0!</v>
      </c>
      <c r="W209" s="30">
        <f>SUMIF('SPR - QTD'!$A:$A,DADOS_GRAF!O209,'SPR - QTD'!$M:$M)</f>
        <v>0</v>
      </c>
      <c r="X209" s="30">
        <f>SUMIF('SCI - QTD'!$A:$A,DADOS_GRAF!O209,'SCI - QTD'!$L:$L)</f>
        <v>0</v>
      </c>
      <c r="Y209" s="103"/>
      <c r="Z209" s="61"/>
      <c r="AA209" s="61"/>
      <c r="AB209" s="61"/>
      <c r="AC209" s="102"/>
      <c r="AE209" s="71"/>
      <c r="AF209" s="121"/>
    </row>
    <row r="210" spans="2:32" x14ac:dyDescent="0.3">
      <c r="B210" s="64" t="str">
        <f t="shared" si="68"/>
        <v>seg</v>
      </c>
      <c r="C210" s="59">
        <f t="shared" si="69"/>
        <v>46230</v>
      </c>
      <c r="D210" s="45">
        <f t="shared" si="64"/>
        <v>0</v>
      </c>
      <c r="E210" s="45">
        <f t="shared" si="65"/>
        <v>0</v>
      </c>
      <c r="F210" s="49" t="e">
        <f t="shared" si="70"/>
        <v>#N/A</v>
      </c>
      <c r="G210" s="24">
        <v>55.0032</v>
      </c>
      <c r="H210" s="58" t="e">
        <f t="shared" si="66"/>
        <v>#N/A</v>
      </c>
      <c r="I210" s="58" t="e">
        <f t="shared" si="67"/>
        <v>#N/A</v>
      </c>
      <c r="J210" s="58" t="e">
        <f t="shared" si="71"/>
        <v>#N/A</v>
      </c>
      <c r="L210" s="26">
        <f t="shared" si="72"/>
        <v>7</v>
      </c>
      <c r="M210" s="26">
        <f t="shared" si="73"/>
        <v>2026</v>
      </c>
      <c r="N210" s="26">
        <f t="shared" si="74"/>
        <v>31</v>
      </c>
      <c r="O210" s="28">
        <v>46230</v>
      </c>
      <c r="P210" s="69" t="str">
        <f t="shared" si="75"/>
        <v>seg</v>
      </c>
      <c r="Q210" s="30">
        <f>SUMIF('SPR - QTD'!$A:$A,DADOS_GRAF!O210,'SPR - QTD'!$H:$H)</f>
        <v>0</v>
      </c>
      <c r="R210" s="30">
        <f>SUMIF('SCI - QTD'!$A:$A,DADOS_GRAF!O210,'SCI - QTD'!$H:$H)</f>
        <v>0</v>
      </c>
      <c r="S210" s="30">
        <f t="shared" si="76"/>
        <v>0</v>
      </c>
      <c r="T210" s="103"/>
      <c r="U210" s="30">
        <v>4655</v>
      </c>
      <c r="V210" s="30" t="e">
        <f t="shared" si="77"/>
        <v>#DIV/0!</v>
      </c>
      <c r="W210" s="30">
        <f>SUMIF('SPR - QTD'!$A:$A,DADOS_GRAF!O210,'SPR - QTD'!$M:$M)</f>
        <v>0</v>
      </c>
      <c r="X210" s="30">
        <f>SUMIF('SCI - QTD'!$A:$A,DADOS_GRAF!O210,'SCI - QTD'!$L:$L)</f>
        <v>0</v>
      </c>
      <c r="Y210" s="103"/>
      <c r="Z210" s="61"/>
      <c r="AA210" s="61"/>
      <c r="AB210" s="61"/>
      <c r="AC210" s="102"/>
      <c r="AE210" s="71"/>
      <c r="AF210" s="121"/>
    </row>
    <row r="211" spans="2:32" x14ac:dyDescent="0.3">
      <c r="B211" s="64" t="str">
        <f t="shared" si="68"/>
        <v>ter</v>
      </c>
      <c r="C211" s="59">
        <f t="shared" si="69"/>
        <v>46231</v>
      </c>
      <c r="D211" s="45">
        <f t="shared" si="64"/>
        <v>0</v>
      </c>
      <c r="E211" s="45">
        <f t="shared" si="65"/>
        <v>0</v>
      </c>
      <c r="F211" s="49" t="e">
        <f t="shared" si="70"/>
        <v>#N/A</v>
      </c>
      <c r="G211" s="24">
        <v>56.0032</v>
      </c>
      <c r="H211" s="58" t="e">
        <f t="shared" si="66"/>
        <v>#N/A</v>
      </c>
      <c r="I211" s="58" t="e">
        <f t="shared" si="67"/>
        <v>#N/A</v>
      </c>
      <c r="J211" s="58" t="e">
        <f t="shared" si="71"/>
        <v>#N/A</v>
      </c>
      <c r="L211" s="26">
        <f t="shared" si="72"/>
        <v>7</v>
      </c>
      <c r="M211" s="26">
        <f t="shared" si="73"/>
        <v>2026</v>
      </c>
      <c r="N211" s="26">
        <f t="shared" si="74"/>
        <v>31</v>
      </c>
      <c r="O211" s="28">
        <v>46231</v>
      </c>
      <c r="P211" s="69" t="str">
        <f t="shared" si="75"/>
        <v>ter</v>
      </c>
      <c r="Q211" s="30">
        <f>SUMIF('SPR - QTD'!$A:$A,DADOS_GRAF!O211,'SPR - QTD'!$H:$H)</f>
        <v>0</v>
      </c>
      <c r="R211" s="30">
        <f>SUMIF('SCI - QTD'!$A:$A,DADOS_GRAF!O211,'SCI - QTD'!$H:$H)</f>
        <v>0</v>
      </c>
      <c r="S211" s="30">
        <f t="shared" si="76"/>
        <v>0</v>
      </c>
      <c r="T211" s="103"/>
      <c r="U211" s="30">
        <v>4656</v>
      </c>
      <c r="V211" s="30" t="e">
        <f t="shared" si="77"/>
        <v>#DIV/0!</v>
      </c>
      <c r="W211" s="30">
        <f>SUMIF('SPR - QTD'!$A:$A,DADOS_GRAF!O211,'SPR - QTD'!$M:$M)</f>
        <v>0</v>
      </c>
      <c r="X211" s="30">
        <f>SUMIF('SCI - QTD'!$A:$A,DADOS_GRAF!O211,'SCI - QTD'!$L:$L)</f>
        <v>0</v>
      </c>
      <c r="Y211" s="103"/>
      <c r="Z211" s="61"/>
      <c r="AA211" s="61"/>
      <c r="AB211" s="61"/>
      <c r="AC211" s="102"/>
      <c r="AE211" s="71"/>
      <c r="AF211" s="121"/>
    </row>
    <row r="212" spans="2:32" x14ac:dyDescent="0.3">
      <c r="B212" s="64" t="str">
        <f t="shared" si="68"/>
        <v>qua</v>
      </c>
      <c r="C212" s="59">
        <f t="shared" si="69"/>
        <v>46232</v>
      </c>
      <c r="D212" s="45">
        <f t="shared" si="64"/>
        <v>0</v>
      </c>
      <c r="E212" s="45">
        <f t="shared" si="65"/>
        <v>0</v>
      </c>
      <c r="F212" s="49" t="e">
        <f t="shared" si="70"/>
        <v>#N/A</v>
      </c>
      <c r="G212" s="24">
        <v>57.0032</v>
      </c>
      <c r="H212" s="58" t="e">
        <f t="shared" si="66"/>
        <v>#N/A</v>
      </c>
      <c r="I212" s="58" t="e">
        <f t="shared" si="67"/>
        <v>#N/A</v>
      </c>
      <c r="J212" s="58" t="e">
        <f t="shared" si="71"/>
        <v>#N/A</v>
      </c>
      <c r="L212" s="26">
        <f t="shared" si="72"/>
        <v>7</v>
      </c>
      <c r="M212" s="26">
        <f t="shared" si="73"/>
        <v>2026</v>
      </c>
      <c r="N212" s="26">
        <f t="shared" si="74"/>
        <v>31</v>
      </c>
      <c r="O212" s="28">
        <v>46232</v>
      </c>
      <c r="P212" s="69" t="str">
        <f t="shared" si="75"/>
        <v>qua</v>
      </c>
      <c r="Q212" s="30">
        <f>SUMIF('SPR - QTD'!$A:$A,DADOS_GRAF!O212,'SPR - QTD'!$H:$H)</f>
        <v>0</v>
      </c>
      <c r="R212" s="30">
        <f>SUMIF('SCI - QTD'!$A:$A,DADOS_GRAF!O212,'SCI - QTD'!$H:$H)</f>
        <v>0</v>
      </c>
      <c r="S212" s="30">
        <f t="shared" si="76"/>
        <v>0</v>
      </c>
      <c r="T212" s="103"/>
      <c r="U212" s="30">
        <v>4657</v>
      </c>
      <c r="V212" s="30" t="e">
        <f t="shared" si="77"/>
        <v>#DIV/0!</v>
      </c>
      <c r="W212" s="30">
        <f>SUMIF('SPR - QTD'!$A:$A,DADOS_GRAF!O212,'SPR - QTD'!$M:$M)</f>
        <v>0</v>
      </c>
      <c r="X212" s="30">
        <f>SUMIF('SCI - QTD'!$A:$A,DADOS_GRAF!O212,'SCI - QTD'!$L:$L)</f>
        <v>0</v>
      </c>
      <c r="Y212" s="103"/>
      <c r="Z212" s="61"/>
      <c r="AA212" s="61"/>
      <c r="AB212" s="61"/>
      <c r="AC212" s="102"/>
      <c r="AE212" s="71"/>
      <c r="AF212" s="121"/>
    </row>
    <row r="213" spans="2:32" x14ac:dyDescent="0.3">
      <c r="B213" s="64" t="str">
        <f t="shared" si="68"/>
        <v>qui</v>
      </c>
      <c r="C213" s="59">
        <f t="shared" si="69"/>
        <v>46233</v>
      </c>
      <c r="D213" s="45">
        <f t="shared" si="64"/>
        <v>0</v>
      </c>
      <c r="E213" s="45">
        <f t="shared" si="65"/>
        <v>0</v>
      </c>
      <c r="F213" s="49" t="e">
        <f t="shared" si="70"/>
        <v>#N/A</v>
      </c>
      <c r="G213" s="24">
        <v>58.0032</v>
      </c>
      <c r="H213" s="58" t="e">
        <f t="shared" si="66"/>
        <v>#N/A</v>
      </c>
      <c r="I213" s="58" t="e">
        <f t="shared" si="67"/>
        <v>#N/A</v>
      </c>
      <c r="J213" s="58" t="e">
        <f t="shared" si="71"/>
        <v>#N/A</v>
      </c>
      <c r="L213" s="26">
        <f t="shared" si="72"/>
        <v>7</v>
      </c>
      <c r="M213" s="26">
        <f t="shared" si="73"/>
        <v>2026</v>
      </c>
      <c r="N213" s="26">
        <f t="shared" si="74"/>
        <v>31</v>
      </c>
      <c r="O213" s="28">
        <v>46233</v>
      </c>
      <c r="P213" s="69" t="str">
        <f t="shared" si="75"/>
        <v>qui</v>
      </c>
      <c r="Q213" s="30">
        <f>SUMIF('SPR - QTD'!$A:$A,DADOS_GRAF!O213,'SPR - QTD'!$H:$H)</f>
        <v>0</v>
      </c>
      <c r="R213" s="30">
        <f>SUMIF('SCI - QTD'!$A:$A,DADOS_GRAF!O213,'SCI - QTD'!$H:$H)</f>
        <v>0</v>
      </c>
      <c r="S213" s="30">
        <f t="shared" si="76"/>
        <v>0</v>
      </c>
      <c r="T213" s="103"/>
      <c r="U213" s="30">
        <v>4658</v>
      </c>
      <c r="V213" s="30" t="e">
        <f t="shared" si="77"/>
        <v>#DIV/0!</v>
      </c>
      <c r="W213" s="30">
        <f>SUMIF('SPR - QTD'!$A:$A,DADOS_GRAF!O213,'SPR - QTD'!$M:$M)</f>
        <v>0</v>
      </c>
      <c r="X213" s="30">
        <f>SUMIF('SCI - QTD'!$A:$A,DADOS_GRAF!O213,'SCI - QTD'!$L:$L)</f>
        <v>0</v>
      </c>
      <c r="Y213" s="103"/>
      <c r="Z213" s="61"/>
      <c r="AA213" s="61"/>
      <c r="AB213" s="61"/>
      <c r="AC213" s="102"/>
      <c r="AE213" s="71"/>
      <c r="AF213" s="121"/>
    </row>
    <row r="214" spans="2:32" x14ac:dyDescent="0.3">
      <c r="B214" s="64" t="str">
        <f t="shared" si="68"/>
        <v>sex</v>
      </c>
      <c r="C214" s="59">
        <f t="shared" si="69"/>
        <v>46234</v>
      </c>
      <c r="D214" s="45">
        <f t="shared" si="64"/>
        <v>0</v>
      </c>
      <c r="E214" s="45">
        <f t="shared" si="65"/>
        <v>0</v>
      </c>
      <c r="F214" s="49" t="e">
        <f t="shared" si="70"/>
        <v>#N/A</v>
      </c>
      <c r="G214" s="24">
        <v>59.0032</v>
      </c>
      <c r="H214" s="58" t="e">
        <f t="shared" si="66"/>
        <v>#N/A</v>
      </c>
      <c r="I214" s="58" t="e">
        <f t="shared" si="67"/>
        <v>#N/A</v>
      </c>
      <c r="J214" s="58" t="e">
        <f t="shared" si="71"/>
        <v>#N/A</v>
      </c>
      <c r="L214" s="26">
        <f t="shared" si="72"/>
        <v>7</v>
      </c>
      <c r="M214" s="26">
        <f t="shared" si="73"/>
        <v>2026</v>
      </c>
      <c r="N214" s="26">
        <f t="shared" si="74"/>
        <v>31</v>
      </c>
      <c r="O214" s="28">
        <v>46234</v>
      </c>
      <c r="P214" s="69" t="str">
        <f t="shared" si="75"/>
        <v>sex</v>
      </c>
      <c r="Q214" s="30">
        <f>SUMIF('SPR - QTD'!$A:$A,DADOS_GRAF!O214,'SPR - QTD'!$H:$H)</f>
        <v>0</v>
      </c>
      <c r="R214" s="30">
        <f>SUMIF('SCI - QTD'!$A:$A,DADOS_GRAF!O214,'SCI - QTD'!$H:$H)</f>
        <v>0</v>
      </c>
      <c r="S214" s="30">
        <f t="shared" si="76"/>
        <v>0</v>
      </c>
      <c r="T214" s="103"/>
      <c r="U214" s="30">
        <v>4659</v>
      </c>
      <c r="V214" s="30" t="e">
        <f t="shared" si="77"/>
        <v>#DIV/0!</v>
      </c>
      <c r="W214" s="30">
        <f>SUMIF('SPR - QTD'!$A:$A,DADOS_GRAF!O214,'SPR - QTD'!$M:$M)</f>
        <v>0</v>
      </c>
      <c r="X214" s="30">
        <f>SUMIF('SCI - QTD'!$A:$A,DADOS_GRAF!O214,'SCI - QTD'!$L:$L)</f>
        <v>0</v>
      </c>
      <c r="Y214" s="103"/>
      <c r="Z214" s="61"/>
      <c r="AA214" s="61"/>
      <c r="AB214" s="61"/>
      <c r="AC214" s="102"/>
      <c r="AE214" s="71"/>
      <c r="AF214" s="121"/>
    </row>
    <row r="215" spans="2:32" x14ac:dyDescent="0.3">
      <c r="B215" s="64" t="str">
        <f t="shared" si="68"/>
        <v>sáb</v>
      </c>
      <c r="C215" s="59">
        <f t="shared" si="69"/>
        <v>46235</v>
      </c>
      <c r="D215" s="45">
        <f t="shared" si="64"/>
        <v>0</v>
      </c>
      <c r="E215" s="45">
        <f t="shared" si="65"/>
        <v>0</v>
      </c>
      <c r="F215" s="49" t="e">
        <f t="shared" si="70"/>
        <v>#N/A</v>
      </c>
      <c r="G215" s="24">
        <v>60.0032</v>
      </c>
      <c r="H215" s="58" t="e">
        <f t="shared" si="66"/>
        <v>#N/A</v>
      </c>
      <c r="I215" s="58" t="e">
        <f t="shared" si="67"/>
        <v>#N/A</v>
      </c>
      <c r="J215" s="58" t="e">
        <f t="shared" si="71"/>
        <v>#N/A</v>
      </c>
      <c r="L215" s="26">
        <f t="shared" si="72"/>
        <v>8</v>
      </c>
      <c r="M215" s="26">
        <f t="shared" si="73"/>
        <v>2026</v>
      </c>
      <c r="N215" s="26">
        <f t="shared" si="74"/>
        <v>31</v>
      </c>
      <c r="O215" s="28">
        <v>46235</v>
      </c>
      <c r="P215" s="69" t="str">
        <f t="shared" si="75"/>
        <v>sáb</v>
      </c>
      <c r="Q215" s="30">
        <f>SUMIF('SPR - QTD'!$A:$A,DADOS_GRAF!O215,'SPR - QTD'!$H:$H)</f>
        <v>0</v>
      </c>
      <c r="R215" s="30">
        <f>SUMIF('SCI - QTD'!$A:$A,DADOS_GRAF!O215,'SCI - QTD'!$H:$H)</f>
        <v>0</v>
      </c>
      <c r="S215" s="30">
        <f t="shared" si="76"/>
        <v>0</v>
      </c>
      <c r="T215" s="103"/>
      <c r="U215" s="30">
        <v>4660</v>
      </c>
      <c r="V215" s="30" t="e">
        <f t="shared" si="77"/>
        <v>#DIV/0!</v>
      </c>
      <c r="W215" s="30">
        <f>SUMIF('SPR - QTD'!$A:$A,DADOS_GRAF!O215,'SPR - QTD'!$M:$M)</f>
        <v>0</v>
      </c>
      <c r="X215" s="30">
        <f>SUMIF('SCI - QTD'!$A:$A,DADOS_GRAF!O215,'SCI - QTD'!$L:$L)</f>
        <v>0</v>
      </c>
      <c r="Y215" s="103"/>
      <c r="Z215" s="61"/>
      <c r="AA215" s="61"/>
      <c r="AB215" s="61"/>
      <c r="AC215" s="102"/>
      <c r="AE215" s="71"/>
      <c r="AF215" s="121"/>
    </row>
    <row r="216" spans="2:32" x14ac:dyDescent="0.3">
      <c r="B216" s="64" t="str">
        <f t="shared" si="68"/>
        <v>dom</v>
      </c>
      <c r="C216" s="59">
        <f t="shared" si="69"/>
        <v>46236</v>
      </c>
      <c r="D216" s="45">
        <f t="shared" si="64"/>
        <v>0</v>
      </c>
      <c r="E216" s="45">
        <f t="shared" si="65"/>
        <v>0</v>
      </c>
      <c r="F216" s="49" t="e">
        <f t="shared" si="70"/>
        <v>#N/A</v>
      </c>
      <c r="G216" s="24">
        <v>61.0032</v>
      </c>
      <c r="H216" s="58" t="e">
        <f t="shared" si="66"/>
        <v>#N/A</v>
      </c>
      <c r="I216" s="58" t="e">
        <f t="shared" si="67"/>
        <v>#N/A</v>
      </c>
      <c r="J216" s="58" t="e">
        <f t="shared" si="71"/>
        <v>#N/A</v>
      </c>
      <c r="L216" s="26">
        <f t="shared" si="72"/>
        <v>8</v>
      </c>
      <c r="M216" s="26">
        <f t="shared" si="73"/>
        <v>2026</v>
      </c>
      <c r="N216" s="26">
        <f t="shared" si="74"/>
        <v>32</v>
      </c>
      <c r="O216" s="28">
        <v>46236</v>
      </c>
      <c r="P216" s="69" t="str">
        <f t="shared" si="75"/>
        <v>dom</v>
      </c>
      <c r="Q216" s="30">
        <f>SUMIF('SPR - QTD'!$A:$A,DADOS_GRAF!O216,'SPR - QTD'!$H:$H)</f>
        <v>0</v>
      </c>
      <c r="R216" s="30">
        <f>SUMIF('SCI - QTD'!$A:$A,DADOS_GRAF!O216,'SCI - QTD'!$H:$H)</f>
        <v>0</v>
      </c>
      <c r="S216" s="30">
        <f t="shared" si="76"/>
        <v>0</v>
      </c>
      <c r="T216" s="103"/>
      <c r="U216" s="30">
        <v>4661</v>
      </c>
      <c r="V216" s="30" t="e">
        <f t="shared" si="77"/>
        <v>#DIV/0!</v>
      </c>
      <c r="W216" s="30">
        <f>SUMIF('SPR - QTD'!$A:$A,DADOS_GRAF!O216,'SPR - QTD'!$M:$M)</f>
        <v>0</v>
      </c>
      <c r="X216" s="30">
        <f>SUMIF('SCI - QTD'!$A:$A,DADOS_GRAF!O216,'SCI - QTD'!$L:$L)</f>
        <v>0</v>
      </c>
      <c r="Y216" s="103"/>
      <c r="Z216" s="61"/>
      <c r="AA216" s="61"/>
      <c r="AB216" s="61"/>
      <c r="AC216" s="102"/>
      <c r="AE216" s="71"/>
      <c r="AF216" s="121"/>
    </row>
    <row r="217" spans="2:32" x14ac:dyDescent="0.3">
      <c r="B217" s="64" t="str">
        <f t="shared" si="68"/>
        <v>seg</v>
      </c>
      <c r="C217" s="59">
        <f t="shared" si="69"/>
        <v>46237</v>
      </c>
      <c r="D217" s="45">
        <f t="shared" si="64"/>
        <v>0</v>
      </c>
      <c r="E217" s="45">
        <f t="shared" si="65"/>
        <v>0</v>
      </c>
      <c r="F217" s="49" t="e">
        <f t="shared" si="70"/>
        <v>#N/A</v>
      </c>
      <c r="G217" s="24">
        <v>62.0032</v>
      </c>
      <c r="H217" s="58" t="e">
        <f t="shared" si="66"/>
        <v>#N/A</v>
      </c>
      <c r="I217" s="58" t="e">
        <f t="shared" si="67"/>
        <v>#N/A</v>
      </c>
      <c r="J217" s="58" t="e">
        <f t="shared" si="71"/>
        <v>#N/A</v>
      </c>
      <c r="L217" s="26">
        <f t="shared" si="72"/>
        <v>8</v>
      </c>
      <c r="M217" s="26">
        <f t="shared" si="73"/>
        <v>2026</v>
      </c>
      <c r="N217" s="26">
        <f t="shared" si="74"/>
        <v>32</v>
      </c>
      <c r="O217" s="28">
        <v>46237</v>
      </c>
      <c r="P217" s="69" t="str">
        <f t="shared" si="75"/>
        <v>seg</v>
      </c>
      <c r="Q217" s="30">
        <f>SUMIF('SPR - QTD'!$A:$A,DADOS_GRAF!O217,'SPR - QTD'!$H:$H)</f>
        <v>0</v>
      </c>
      <c r="R217" s="30">
        <f>SUMIF('SCI - QTD'!$A:$A,DADOS_GRAF!O217,'SCI - QTD'!$H:$H)</f>
        <v>0</v>
      </c>
      <c r="S217" s="30">
        <f t="shared" si="76"/>
        <v>0</v>
      </c>
      <c r="T217" s="103"/>
      <c r="U217" s="30">
        <v>4662</v>
      </c>
      <c r="V217" s="30" t="e">
        <f t="shared" si="77"/>
        <v>#DIV/0!</v>
      </c>
      <c r="W217" s="30">
        <f>SUMIF('SPR - QTD'!$A:$A,DADOS_GRAF!O217,'SPR - QTD'!$M:$M)</f>
        <v>0</v>
      </c>
      <c r="X217" s="30">
        <f>SUMIF('SCI - QTD'!$A:$A,DADOS_GRAF!O217,'SCI - QTD'!$L:$L)</f>
        <v>0</v>
      </c>
      <c r="Y217" s="103"/>
      <c r="Z217" s="61"/>
      <c r="AA217" s="61"/>
      <c r="AB217" s="61"/>
      <c r="AC217" s="102"/>
      <c r="AE217" s="71"/>
      <c r="AF217" s="121"/>
    </row>
    <row r="218" spans="2:32" x14ac:dyDescent="0.3">
      <c r="B218" s="64" t="str">
        <f t="shared" si="68"/>
        <v>ter</v>
      </c>
      <c r="C218" s="59">
        <f t="shared" si="69"/>
        <v>46238</v>
      </c>
      <c r="D218" s="45">
        <f t="shared" si="64"/>
        <v>0</v>
      </c>
      <c r="E218" s="45">
        <f t="shared" si="65"/>
        <v>0</v>
      </c>
      <c r="F218" s="49" t="e">
        <f t="shared" si="70"/>
        <v>#N/A</v>
      </c>
      <c r="G218" s="24">
        <v>63.0032</v>
      </c>
      <c r="H218" s="58" t="e">
        <f t="shared" si="66"/>
        <v>#N/A</v>
      </c>
      <c r="I218" s="58" t="e">
        <f t="shared" si="67"/>
        <v>#N/A</v>
      </c>
      <c r="J218" s="58" t="e">
        <f t="shared" si="71"/>
        <v>#N/A</v>
      </c>
      <c r="L218" s="26">
        <f t="shared" si="72"/>
        <v>8</v>
      </c>
      <c r="M218" s="26">
        <f t="shared" si="73"/>
        <v>2026</v>
      </c>
      <c r="N218" s="26">
        <f t="shared" si="74"/>
        <v>32</v>
      </c>
      <c r="O218" s="28">
        <v>46238</v>
      </c>
      <c r="P218" s="69" t="str">
        <f t="shared" si="75"/>
        <v>ter</v>
      </c>
      <c r="Q218" s="30">
        <f>SUMIF('SPR - QTD'!$A:$A,DADOS_GRAF!O218,'SPR - QTD'!$H:$H)</f>
        <v>0</v>
      </c>
      <c r="R218" s="30">
        <f>SUMIF('SCI - QTD'!$A:$A,DADOS_GRAF!O218,'SCI - QTD'!$H:$H)</f>
        <v>0</v>
      </c>
      <c r="S218" s="30">
        <f t="shared" si="76"/>
        <v>0</v>
      </c>
      <c r="T218" s="103"/>
      <c r="U218" s="30">
        <v>4663</v>
      </c>
      <c r="V218" s="30" t="e">
        <f t="shared" si="77"/>
        <v>#DIV/0!</v>
      </c>
      <c r="W218" s="30">
        <f>SUMIF('SPR - QTD'!$A:$A,DADOS_GRAF!O218,'SPR - QTD'!$M:$M)</f>
        <v>0</v>
      </c>
      <c r="X218" s="30">
        <f>SUMIF('SCI - QTD'!$A:$A,DADOS_GRAF!O218,'SCI - QTD'!$L:$L)</f>
        <v>0</v>
      </c>
      <c r="Y218" s="103"/>
      <c r="Z218" s="61"/>
      <c r="AA218" s="61"/>
      <c r="AB218" s="61"/>
      <c r="AC218" s="102"/>
      <c r="AE218" s="71"/>
      <c r="AF218" s="121"/>
    </row>
    <row r="219" spans="2:32" x14ac:dyDescent="0.3">
      <c r="B219" s="64" t="str">
        <f t="shared" si="68"/>
        <v>qua</v>
      </c>
      <c r="C219" s="59">
        <f t="shared" si="69"/>
        <v>46239</v>
      </c>
      <c r="D219" s="45">
        <f t="shared" si="64"/>
        <v>0</v>
      </c>
      <c r="E219" s="45">
        <f t="shared" si="65"/>
        <v>0</v>
      </c>
      <c r="F219" s="49" t="e">
        <f t="shared" si="70"/>
        <v>#N/A</v>
      </c>
      <c r="G219" s="24">
        <v>64.003200000000007</v>
      </c>
      <c r="H219" s="58" t="e">
        <f t="shared" si="66"/>
        <v>#N/A</v>
      </c>
      <c r="I219" s="58" t="e">
        <f t="shared" si="67"/>
        <v>#N/A</v>
      </c>
      <c r="J219" s="58" t="e">
        <f t="shared" si="71"/>
        <v>#N/A</v>
      </c>
      <c r="L219" s="26">
        <f t="shared" si="72"/>
        <v>8</v>
      </c>
      <c r="M219" s="26">
        <f t="shared" si="73"/>
        <v>2026</v>
      </c>
      <c r="N219" s="26">
        <f t="shared" si="74"/>
        <v>32</v>
      </c>
      <c r="O219" s="28">
        <v>46239</v>
      </c>
      <c r="P219" s="69" t="str">
        <f t="shared" si="75"/>
        <v>qua</v>
      </c>
      <c r="Q219" s="30">
        <f>SUMIF('SPR - QTD'!$A:$A,DADOS_GRAF!O219,'SPR - QTD'!$H:$H)</f>
        <v>0</v>
      </c>
      <c r="R219" s="30">
        <f>SUMIF('SCI - QTD'!$A:$A,DADOS_GRAF!O219,'SCI - QTD'!$H:$H)</f>
        <v>0</v>
      </c>
      <c r="S219" s="30">
        <f t="shared" si="76"/>
        <v>0</v>
      </c>
      <c r="T219" s="103"/>
      <c r="U219" s="30">
        <v>4664</v>
      </c>
      <c r="V219" s="30" t="e">
        <f t="shared" si="77"/>
        <v>#DIV/0!</v>
      </c>
      <c r="W219" s="30">
        <f>SUMIF('SPR - QTD'!$A:$A,DADOS_GRAF!O219,'SPR - QTD'!$M:$M)</f>
        <v>0</v>
      </c>
      <c r="X219" s="30">
        <f>SUMIF('SCI - QTD'!$A:$A,DADOS_GRAF!O219,'SCI - QTD'!$L:$L)</f>
        <v>0</v>
      </c>
      <c r="Y219" s="103"/>
      <c r="Z219" s="61"/>
      <c r="AA219" s="61"/>
      <c r="AB219" s="61"/>
      <c r="AC219" s="102"/>
      <c r="AE219" s="71"/>
      <c r="AF219" s="121"/>
    </row>
    <row r="220" spans="2:32" x14ac:dyDescent="0.3">
      <c r="B220" s="64" t="str">
        <f t="shared" si="68"/>
        <v>qui</v>
      </c>
      <c r="C220" s="59">
        <f t="shared" si="69"/>
        <v>46240</v>
      </c>
      <c r="D220" s="45">
        <f t="shared" si="64"/>
        <v>0</v>
      </c>
      <c r="E220" s="45">
        <f t="shared" si="65"/>
        <v>0</v>
      </c>
      <c r="F220" s="49" t="e">
        <f t="shared" si="70"/>
        <v>#N/A</v>
      </c>
      <c r="G220" s="24">
        <v>65.003200000000007</v>
      </c>
      <c r="H220" s="58" t="e">
        <f t="shared" si="66"/>
        <v>#N/A</v>
      </c>
      <c r="I220" s="58" t="e">
        <f t="shared" si="67"/>
        <v>#N/A</v>
      </c>
      <c r="J220" s="58" t="e">
        <f t="shared" si="71"/>
        <v>#N/A</v>
      </c>
      <c r="L220" s="26">
        <f t="shared" si="72"/>
        <v>8</v>
      </c>
      <c r="M220" s="26">
        <f t="shared" si="73"/>
        <v>2026</v>
      </c>
      <c r="N220" s="26">
        <f t="shared" si="74"/>
        <v>32</v>
      </c>
      <c r="O220" s="28">
        <v>46240</v>
      </c>
      <c r="P220" s="69" t="str">
        <f t="shared" si="75"/>
        <v>qui</v>
      </c>
      <c r="Q220" s="30">
        <f>SUMIF('SPR - QTD'!$A:$A,DADOS_GRAF!O220,'SPR - QTD'!$H:$H)</f>
        <v>0</v>
      </c>
      <c r="R220" s="30">
        <f>SUMIF('SCI - QTD'!$A:$A,DADOS_GRAF!O220,'SCI - QTD'!$H:$H)</f>
        <v>0</v>
      </c>
      <c r="S220" s="30">
        <f t="shared" si="76"/>
        <v>0</v>
      </c>
      <c r="T220" s="103"/>
      <c r="U220" s="30">
        <v>4665</v>
      </c>
      <c r="V220" s="30" t="e">
        <f t="shared" si="77"/>
        <v>#DIV/0!</v>
      </c>
      <c r="W220" s="30">
        <f>SUMIF('SPR - QTD'!$A:$A,DADOS_GRAF!O220,'SPR - QTD'!$M:$M)</f>
        <v>0</v>
      </c>
      <c r="X220" s="30">
        <f>SUMIF('SCI - QTD'!$A:$A,DADOS_GRAF!O220,'SCI - QTD'!$L:$L)</f>
        <v>0</v>
      </c>
      <c r="Y220" s="103"/>
      <c r="Z220" s="61"/>
      <c r="AA220" s="61"/>
      <c r="AB220" s="61"/>
      <c r="AC220" s="102"/>
      <c r="AE220" s="71"/>
      <c r="AF220" s="121"/>
    </row>
    <row r="221" spans="2:32" x14ac:dyDescent="0.3">
      <c r="B221" s="64" t="str">
        <f t="shared" si="68"/>
        <v>sex</v>
      </c>
      <c r="C221" s="59">
        <f t="shared" si="69"/>
        <v>46241</v>
      </c>
      <c r="D221" s="45">
        <f t="shared" si="64"/>
        <v>0</v>
      </c>
      <c r="E221" s="45">
        <f t="shared" si="65"/>
        <v>0</v>
      </c>
      <c r="F221" s="49" t="e">
        <f t="shared" si="70"/>
        <v>#N/A</v>
      </c>
      <c r="G221" s="24">
        <v>66.003200000000007</v>
      </c>
      <c r="H221" s="58" t="e">
        <f t="shared" si="66"/>
        <v>#N/A</v>
      </c>
      <c r="I221" s="58" t="e">
        <f t="shared" si="67"/>
        <v>#N/A</v>
      </c>
      <c r="J221" s="58" t="e">
        <f t="shared" si="71"/>
        <v>#N/A</v>
      </c>
      <c r="L221" s="26">
        <f t="shared" si="72"/>
        <v>8</v>
      </c>
      <c r="M221" s="26">
        <f t="shared" si="73"/>
        <v>2026</v>
      </c>
      <c r="N221" s="26">
        <f t="shared" si="74"/>
        <v>32</v>
      </c>
      <c r="O221" s="28">
        <v>46241</v>
      </c>
      <c r="P221" s="69" t="str">
        <f t="shared" si="75"/>
        <v>sex</v>
      </c>
      <c r="Q221" s="30">
        <f>SUMIF('SPR - QTD'!$A:$A,DADOS_GRAF!O221,'SPR - QTD'!$H:$H)</f>
        <v>0</v>
      </c>
      <c r="R221" s="30">
        <f>SUMIF('SCI - QTD'!$A:$A,DADOS_GRAF!O221,'SCI - QTD'!$H:$H)</f>
        <v>0</v>
      </c>
      <c r="S221" s="30">
        <f t="shared" si="76"/>
        <v>0</v>
      </c>
      <c r="T221" s="103"/>
      <c r="U221" s="30">
        <v>4666</v>
      </c>
      <c r="V221" s="30" t="e">
        <f t="shared" si="77"/>
        <v>#DIV/0!</v>
      </c>
      <c r="W221" s="30">
        <f>SUMIF('SPR - QTD'!$A:$A,DADOS_GRAF!O221,'SPR - QTD'!$M:$M)</f>
        <v>0</v>
      </c>
      <c r="X221" s="30">
        <f>SUMIF('SCI - QTD'!$A:$A,DADOS_GRAF!O221,'SCI - QTD'!$L:$L)</f>
        <v>0</v>
      </c>
      <c r="Y221" s="103"/>
      <c r="Z221" s="61"/>
      <c r="AA221" s="61"/>
      <c r="AB221" s="61"/>
      <c r="AC221" s="102"/>
      <c r="AE221" s="71"/>
      <c r="AF221" s="121"/>
    </row>
    <row r="222" spans="2:32" x14ac:dyDescent="0.3">
      <c r="B222" s="64" t="str">
        <f t="shared" si="68"/>
        <v>sáb</v>
      </c>
      <c r="C222" s="59">
        <f t="shared" si="69"/>
        <v>46242</v>
      </c>
      <c r="D222" s="45">
        <f t="shared" si="64"/>
        <v>0</v>
      </c>
      <c r="E222" s="45">
        <f t="shared" si="65"/>
        <v>0</v>
      </c>
      <c r="F222" s="49" t="e">
        <f t="shared" si="70"/>
        <v>#N/A</v>
      </c>
      <c r="G222" s="24">
        <v>67.003200000000007</v>
      </c>
      <c r="H222" s="58" t="e">
        <f t="shared" si="66"/>
        <v>#N/A</v>
      </c>
      <c r="I222" s="58" t="e">
        <f t="shared" si="67"/>
        <v>#N/A</v>
      </c>
      <c r="J222" s="58" t="e">
        <f t="shared" si="71"/>
        <v>#N/A</v>
      </c>
      <c r="L222" s="26">
        <f t="shared" si="72"/>
        <v>8</v>
      </c>
      <c r="M222" s="26">
        <f t="shared" si="73"/>
        <v>2026</v>
      </c>
      <c r="N222" s="26">
        <f t="shared" si="74"/>
        <v>32</v>
      </c>
      <c r="O222" s="28">
        <v>46242</v>
      </c>
      <c r="P222" s="69" t="str">
        <f t="shared" si="75"/>
        <v>sáb</v>
      </c>
      <c r="Q222" s="30">
        <f>SUMIF('SPR - QTD'!$A:$A,DADOS_GRAF!O222,'SPR - QTD'!$H:$H)</f>
        <v>0</v>
      </c>
      <c r="R222" s="30">
        <f>SUMIF('SCI - QTD'!$A:$A,DADOS_GRAF!O222,'SCI - QTD'!$H:$H)</f>
        <v>0</v>
      </c>
      <c r="S222" s="30">
        <f t="shared" si="76"/>
        <v>0</v>
      </c>
      <c r="T222" s="103"/>
      <c r="U222" s="30">
        <v>4667</v>
      </c>
      <c r="V222" s="30" t="e">
        <f t="shared" si="77"/>
        <v>#DIV/0!</v>
      </c>
      <c r="W222" s="30">
        <f>SUMIF('SPR - QTD'!$A:$A,DADOS_GRAF!O222,'SPR - QTD'!$M:$M)</f>
        <v>0</v>
      </c>
      <c r="X222" s="30">
        <f>SUMIF('SCI - QTD'!$A:$A,DADOS_GRAF!O222,'SCI - QTD'!$L:$L)</f>
        <v>0</v>
      </c>
      <c r="Y222" s="103"/>
      <c r="Z222" s="61"/>
      <c r="AA222" s="61"/>
      <c r="AB222" s="61"/>
      <c r="AC222" s="102"/>
      <c r="AE222" s="71"/>
      <c r="AF222" s="121"/>
    </row>
    <row r="223" spans="2:32" x14ac:dyDescent="0.3">
      <c r="B223" s="64" t="str">
        <f t="shared" si="68"/>
        <v>dom</v>
      </c>
      <c r="C223" s="59">
        <f t="shared" si="69"/>
        <v>46243</v>
      </c>
      <c r="D223" s="45">
        <f t="shared" si="64"/>
        <v>0</v>
      </c>
      <c r="E223" s="45">
        <f t="shared" si="65"/>
        <v>0</v>
      </c>
      <c r="F223" s="49" t="e">
        <f t="shared" si="70"/>
        <v>#N/A</v>
      </c>
      <c r="G223" s="24">
        <v>68.003200000000007</v>
      </c>
      <c r="H223" s="58" t="e">
        <f t="shared" si="66"/>
        <v>#N/A</v>
      </c>
      <c r="I223" s="58" t="e">
        <f t="shared" si="67"/>
        <v>#N/A</v>
      </c>
      <c r="J223" s="58" t="e">
        <f t="shared" si="71"/>
        <v>#N/A</v>
      </c>
      <c r="L223" s="26">
        <f t="shared" si="72"/>
        <v>8</v>
      </c>
      <c r="M223" s="26">
        <f t="shared" si="73"/>
        <v>2026</v>
      </c>
      <c r="N223" s="26">
        <f t="shared" si="74"/>
        <v>33</v>
      </c>
      <c r="O223" s="28">
        <v>46243</v>
      </c>
      <c r="P223" s="69" t="str">
        <f t="shared" si="75"/>
        <v>dom</v>
      </c>
      <c r="Q223" s="30">
        <f>SUMIF('SPR - QTD'!$A:$A,DADOS_GRAF!O223,'SPR - QTD'!$H:$H)</f>
        <v>0</v>
      </c>
      <c r="R223" s="30">
        <f>SUMIF('SCI - QTD'!$A:$A,DADOS_GRAF!O223,'SCI - QTD'!$H:$H)</f>
        <v>0</v>
      </c>
      <c r="S223" s="30">
        <f t="shared" si="76"/>
        <v>0</v>
      </c>
      <c r="T223" s="103"/>
      <c r="U223" s="30">
        <v>4668</v>
      </c>
      <c r="V223" s="30" t="e">
        <f t="shared" si="77"/>
        <v>#DIV/0!</v>
      </c>
      <c r="W223" s="30">
        <f>SUMIF('SPR - QTD'!$A:$A,DADOS_GRAF!O223,'SPR - QTD'!$M:$M)</f>
        <v>0</v>
      </c>
      <c r="X223" s="30">
        <f>SUMIF('SCI - QTD'!$A:$A,DADOS_GRAF!O223,'SCI - QTD'!$L:$L)</f>
        <v>0</v>
      </c>
      <c r="Y223" s="103"/>
      <c r="Z223" s="61"/>
      <c r="AA223" s="61"/>
      <c r="AB223" s="61"/>
      <c r="AC223" s="102"/>
      <c r="AE223" s="71"/>
      <c r="AF223" s="121"/>
    </row>
    <row r="224" spans="2:32" x14ac:dyDescent="0.3">
      <c r="B224" s="64" t="str">
        <f t="shared" si="68"/>
        <v>seg</v>
      </c>
      <c r="C224" s="59">
        <f t="shared" si="69"/>
        <v>46244</v>
      </c>
      <c r="D224" s="45">
        <f t="shared" si="64"/>
        <v>0</v>
      </c>
      <c r="E224" s="45">
        <f t="shared" si="65"/>
        <v>0</v>
      </c>
      <c r="F224" s="49" t="e">
        <f t="shared" si="70"/>
        <v>#N/A</v>
      </c>
      <c r="G224" s="24">
        <v>69.003200000000007</v>
      </c>
      <c r="H224" s="58" t="e">
        <f t="shared" si="66"/>
        <v>#N/A</v>
      </c>
      <c r="I224" s="58" t="e">
        <f t="shared" si="67"/>
        <v>#N/A</v>
      </c>
      <c r="J224" s="58" t="e">
        <f t="shared" si="71"/>
        <v>#N/A</v>
      </c>
      <c r="L224" s="26">
        <f t="shared" si="72"/>
        <v>8</v>
      </c>
      <c r="M224" s="26">
        <f t="shared" si="73"/>
        <v>2026</v>
      </c>
      <c r="N224" s="26">
        <f t="shared" si="74"/>
        <v>33</v>
      </c>
      <c r="O224" s="28">
        <v>46244</v>
      </c>
      <c r="P224" s="69" t="str">
        <f t="shared" si="75"/>
        <v>seg</v>
      </c>
      <c r="Q224" s="30">
        <f>SUMIF('SPR - QTD'!$A:$A,DADOS_GRAF!O224,'SPR - QTD'!$H:$H)</f>
        <v>0</v>
      </c>
      <c r="R224" s="30">
        <f>SUMIF('SCI - QTD'!$A:$A,DADOS_GRAF!O224,'SCI - QTD'!$H:$H)</f>
        <v>0</v>
      </c>
      <c r="S224" s="30">
        <f t="shared" si="76"/>
        <v>0</v>
      </c>
      <c r="T224" s="103"/>
      <c r="U224" s="30">
        <v>4669</v>
      </c>
      <c r="V224" s="30" t="e">
        <f t="shared" si="77"/>
        <v>#DIV/0!</v>
      </c>
      <c r="W224" s="30">
        <f>SUMIF('SPR - QTD'!$A:$A,DADOS_GRAF!O224,'SPR - QTD'!$M:$M)</f>
        <v>0</v>
      </c>
      <c r="X224" s="30">
        <f>SUMIF('SCI - QTD'!$A:$A,DADOS_GRAF!O224,'SCI - QTD'!$L:$L)</f>
        <v>0</v>
      </c>
      <c r="Y224" s="103"/>
      <c r="Z224" s="61"/>
      <c r="AA224" s="61"/>
      <c r="AB224" s="61"/>
      <c r="AC224" s="102"/>
      <c r="AE224" s="71"/>
      <c r="AF224" s="121"/>
    </row>
    <row r="225" spans="2:32" x14ac:dyDescent="0.3">
      <c r="B225" s="64" t="str">
        <f t="shared" si="68"/>
        <v>ter</v>
      </c>
      <c r="C225" s="59">
        <f t="shared" si="69"/>
        <v>46245</v>
      </c>
      <c r="D225" s="45">
        <f t="shared" si="64"/>
        <v>0</v>
      </c>
      <c r="E225" s="45">
        <f t="shared" si="65"/>
        <v>0</v>
      </c>
      <c r="F225" s="49" t="e">
        <f t="shared" si="70"/>
        <v>#N/A</v>
      </c>
      <c r="G225" s="24">
        <v>70.003200000000007</v>
      </c>
      <c r="H225" s="58" t="e">
        <f t="shared" si="66"/>
        <v>#N/A</v>
      </c>
      <c r="I225" s="58" t="e">
        <f t="shared" si="67"/>
        <v>#N/A</v>
      </c>
      <c r="J225" s="58" t="e">
        <f t="shared" si="71"/>
        <v>#N/A</v>
      </c>
      <c r="L225" s="26">
        <f t="shared" si="72"/>
        <v>8</v>
      </c>
      <c r="M225" s="26">
        <f t="shared" si="73"/>
        <v>2026</v>
      </c>
      <c r="N225" s="26">
        <f t="shared" si="74"/>
        <v>33</v>
      </c>
      <c r="O225" s="28">
        <v>46245</v>
      </c>
      <c r="P225" s="69" t="str">
        <f t="shared" si="75"/>
        <v>ter</v>
      </c>
      <c r="Q225" s="30">
        <f>SUMIF('SPR - QTD'!$A:$A,DADOS_GRAF!O225,'SPR - QTD'!$H:$H)</f>
        <v>0</v>
      </c>
      <c r="R225" s="30">
        <f>SUMIF('SCI - QTD'!$A:$A,DADOS_GRAF!O225,'SCI - QTD'!$H:$H)</f>
        <v>0</v>
      </c>
      <c r="S225" s="30">
        <f t="shared" si="76"/>
        <v>0</v>
      </c>
      <c r="T225" s="103"/>
      <c r="U225" s="30">
        <v>4670</v>
      </c>
      <c r="V225" s="30" t="e">
        <f t="shared" si="77"/>
        <v>#DIV/0!</v>
      </c>
      <c r="W225" s="30">
        <f>SUMIF('SPR - QTD'!$A:$A,DADOS_GRAF!O225,'SPR - QTD'!$M:$M)</f>
        <v>0</v>
      </c>
      <c r="X225" s="30">
        <f>SUMIF('SCI - QTD'!$A:$A,DADOS_GRAF!O225,'SCI - QTD'!$L:$L)</f>
        <v>0</v>
      </c>
      <c r="Y225" s="103"/>
      <c r="Z225" s="61"/>
      <c r="AA225" s="61"/>
      <c r="AB225" s="61"/>
      <c r="AC225" s="102"/>
      <c r="AE225" s="71"/>
      <c r="AF225" s="121"/>
    </row>
    <row r="226" spans="2:32" x14ac:dyDescent="0.3">
      <c r="B226" s="64" t="str">
        <f t="shared" si="68"/>
        <v>qua</v>
      </c>
      <c r="C226" s="59">
        <f t="shared" si="69"/>
        <v>46246</v>
      </c>
      <c r="D226" s="45">
        <f t="shared" si="64"/>
        <v>0</v>
      </c>
      <c r="E226" s="45">
        <f t="shared" si="65"/>
        <v>0</v>
      </c>
      <c r="F226" s="49" t="e">
        <f t="shared" si="70"/>
        <v>#N/A</v>
      </c>
      <c r="G226" s="24">
        <v>71.003200000000007</v>
      </c>
      <c r="H226" s="58" t="e">
        <f t="shared" si="66"/>
        <v>#N/A</v>
      </c>
      <c r="I226" s="58" t="e">
        <f t="shared" si="67"/>
        <v>#N/A</v>
      </c>
      <c r="J226" s="58" t="e">
        <f t="shared" si="71"/>
        <v>#N/A</v>
      </c>
      <c r="L226" s="26">
        <f t="shared" si="72"/>
        <v>8</v>
      </c>
      <c r="M226" s="26">
        <f t="shared" si="73"/>
        <v>2026</v>
      </c>
      <c r="N226" s="26">
        <f t="shared" si="74"/>
        <v>33</v>
      </c>
      <c r="O226" s="28">
        <v>46246</v>
      </c>
      <c r="P226" s="69" t="str">
        <f t="shared" si="75"/>
        <v>qua</v>
      </c>
      <c r="Q226" s="30">
        <f>SUMIF('SPR - QTD'!$A:$A,DADOS_GRAF!O226,'SPR - QTD'!$H:$H)</f>
        <v>0</v>
      </c>
      <c r="R226" s="30">
        <f>SUMIF('SCI - QTD'!$A:$A,DADOS_GRAF!O226,'SCI - QTD'!$H:$H)</f>
        <v>0</v>
      </c>
      <c r="S226" s="30">
        <f t="shared" si="76"/>
        <v>0</v>
      </c>
      <c r="T226" s="103"/>
      <c r="U226" s="30">
        <v>4671</v>
      </c>
      <c r="V226" s="30" t="e">
        <f t="shared" si="77"/>
        <v>#DIV/0!</v>
      </c>
      <c r="W226" s="30">
        <f>SUMIF('SPR - QTD'!$A:$A,DADOS_GRAF!O226,'SPR - QTD'!$M:$M)</f>
        <v>0</v>
      </c>
      <c r="X226" s="30">
        <f>SUMIF('SCI - QTD'!$A:$A,DADOS_GRAF!O226,'SCI - QTD'!$L:$L)</f>
        <v>0</v>
      </c>
      <c r="Y226" s="103"/>
      <c r="Z226" s="61"/>
      <c r="AA226" s="61"/>
      <c r="AB226" s="61"/>
      <c r="AC226" s="102"/>
      <c r="AE226" s="71"/>
      <c r="AF226" s="121"/>
    </row>
    <row r="227" spans="2:32" x14ac:dyDescent="0.3">
      <c r="B227" s="64" t="str">
        <f t="shared" si="68"/>
        <v>qui</v>
      </c>
      <c r="C227" s="59">
        <f t="shared" si="69"/>
        <v>46247</v>
      </c>
      <c r="D227" s="45">
        <f t="shared" si="64"/>
        <v>0</v>
      </c>
      <c r="E227" s="45">
        <f t="shared" si="65"/>
        <v>0</v>
      </c>
      <c r="F227" s="49" t="e">
        <f t="shared" si="70"/>
        <v>#N/A</v>
      </c>
      <c r="G227" s="24">
        <v>72.003200000000007</v>
      </c>
      <c r="H227" s="58" t="e">
        <f t="shared" si="66"/>
        <v>#N/A</v>
      </c>
      <c r="I227" s="58" t="e">
        <f t="shared" si="67"/>
        <v>#N/A</v>
      </c>
      <c r="J227" s="58" t="e">
        <f t="shared" si="71"/>
        <v>#N/A</v>
      </c>
      <c r="L227" s="26">
        <f t="shared" si="72"/>
        <v>8</v>
      </c>
      <c r="M227" s="26">
        <f t="shared" si="73"/>
        <v>2026</v>
      </c>
      <c r="N227" s="26">
        <f t="shared" si="74"/>
        <v>33</v>
      </c>
      <c r="O227" s="28">
        <v>46247</v>
      </c>
      <c r="P227" s="69" t="str">
        <f t="shared" si="75"/>
        <v>qui</v>
      </c>
      <c r="Q227" s="30">
        <f>SUMIF('SPR - QTD'!$A:$A,DADOS_GRAF!O227,'SPR - QTD'!$H:$H)</f>
        <v>0</v>
      </c>
      <c r="R227" s="30">
        <f>SUMIF('SCI - QTD'!$A:$A,DADOS_GRAF!O227,'SCI - QTD'!$H:$H)</f>
        <v>0</v>
      </c>
      <c r="S227" s="30">
        <f t="shared" si="76"/>
        <v>0</v>
      </c>
      <c r="T227" s="103"/>
      <c r="U227" s="30">
        <v>4672</v>
      </c>
      <c r="V227" s="30" t="e">
        <f t="shared" si="77"/>
        <v>#DIV/0!</v>
      </c>
      <c r="W227" s="30">
        <f>SUMIF('SPR - QTD'!$A:$A,DADOS_GRAF!O227,'SPR - QTD'!$M:$M)</f>
        <v>0</v>
      </c>
      <c r="X227" s="30">
        <f>SUMIF('SCI - QTD'!$A:$A,DADOS_GRAF!O227,'SCI - QTD'!$L:$L)</f>
        <v>0</v>
      </c>
      <c r="Y227" s="103"/>
      <c r="Z227" s="61"/>
      <c r="AA227" s="61"/>
      <c r="AB227" s="61"/>
      <c r="AC227" s="102"/>
      <c r="AE227" s="71"/>
      <c r="AF227" s="121"/>
    </row>
    <row r="228" spans="2:32" x14ac:dyDescent="0.3">
      <c r="B228" s="64" t="str">
        <f t="shared" si="68"/>
        <v>sex</v>
      </c>
      <c r="C228" s="59">
        <f t="shared" si="69"/>
        <v>46248</v>
      </c>
      <c r="D228" s="45">
        <f t="shared" si="64"/>
        <v>0</v>
      </c>
      <c r="E228" s="45">
        <f t="shared" si="65"/>
        <v>0</v>
      </c>
      <c r="F228" s="49" t="e">
        <f t="shared" si="70"/>
        <v>#N/A</v>
      </c>
      <c r="G228" s="24">
        <v>73.003200000000007</v>
      </c>
      <c r="H228" s="58" t="e">
        <f t="shared" si="66"/>
        <v>#N/A</v>
      </c>
      <c r="I228" s="58" t="e">
        <f t="shared" si="67"/>
        <v>#N/A</v>
      </c>
      <c r="J228" s="58" t="e">
        <f t="shared" si="71"/>
        <v>#N/A</v>
      </c>
      <c r="L228" s="26">
        <f t="shared" si="72"/>
        <v>8</v>
      </c>
      <c r="M228" s="26">
        <f t="shared" si="73"/>
        <v>2026</v>
      </c>
      <c r="N228" s="26">
        <f t="shared" si="74"/>
        <v>33</v>
      </c>
      <c r="O228" s="28">
        <v>46248</v>
      </c>
      <c r="P228" s="69" t="str">
        <f t="shared" si="75"/>
        <v>sex</v>
      </c>
      <c r="Q228" s="30">
        <f>SUMIF('SPR - QTD'!$A:$A,DADOS_GRAF!O228,'SPR - QTD'!$H:$H)</f>
        <v>0</v>
      </c>
      <c r="R228" s="30">
        <f>SUMIF('SCI - QTD'!$A:$A,DADOS_GRAF!O228,'SCI - QTD'!$H:$H)</f>
        <v>0</v>
      </c>
      <c r="S228" s="30">
        <f t="shared" si="76"/>
        <v>0</v>
      </c>
      <c r="T228" s="103"/>
      <c r="U228" s="30">
        <v>4673</v>
      </c>
      <c r="V228" s="30" t="e">
        <f t="shared" si="77"/>
        <v>#DIV/0!</v>
      </c>
      <c r="W228" s="30">
        <f>SUMIF('SPR - QTD'!$A:$A,DADOS_GRAF!O228,'SPR - QTD'!$M:$M)</f>
        <v>0</v>
      </c>
      <c r="X228" s="30">
        <f>SUMIF('SCI - QTD'!$A:$A,DADOS_GRAF!O228,'SCI - QTD'!$L:$L)</f>
        <v>0</v>
      </c>
      <c r="Y228" s="103"/>
      <c r="Z228" s="61"/>
      <c r="AA228" s="61"/>
      <c r="AB228" s="61"/>
      <c r="AC228" s="102"/>
      <c r="AE228" s="71"/>
      <c r="AF228" s="121"/>
    </row>
    <row r="229" spans="2:32" x14ac:dyDescent="0.3">
      <c r="B229" s="64" t="str">
        <f t="shared" si="68"/>
        <v>sáb</v>
      </c>
      <c r="C229" s="59">
        <f t="shared" si="69"/>
        <v>46249</v>
      </c>
      <c r="D229" s="45">
        <f t="shared" si="64"/>
        <v>0</v>
      </c>
      <c r="E229" s="45">
        <f t="shared" si="65"/>
        <v>0</v>
      </c>
      <c r="F229" s="49" t="e">
        <f t="shared" si="70"/>
        <v>#N/A</v>
      </c>
      <c r="G229" s="24">
        <v>74.003200000000007</v>
      </c>
      <c r="H229" s="58" t="e">
        <f t="shared" si="66"/>
        <v>#N/A</v>
      </c>
      <c r="I229" s="58" t="e">
        <f t="shared" si="67"/>
        <v>#N/A</v>
      </c>
      <c r="J229" s="58" t="e">
        <f t="shared" si="71"/>
        <v>#N/A</v>
      </c>
      <c r="L229" s="26">
        <f t="shared" si="72"/>
        <v>8</v>
      </c>
      <c r="M229" s="26">
        <f t="shared" si="73"/>
        <v>2026</v>
      </c>
      <c r="N229" s="26">
        <f t="shared" si="74"/>
        <v>33</v>
      </c>
      <c r="O229" s="28">
        <v>46249</v>
      </c>
      <c r="P229" s="69" t="str">
        <f t="shared" si="75"/>
        <v>sáb</v>
      </c>
      <c r="Q229" s="30">
        <f>SUMIF('SPR - QTD'!$A:$A,DADOS_GRAF!O229,'SPR - QTD'!$H:$H)</f>
        <v>0</v>
      </c>
      <c r="R229" s="30">
        <f>SUMIF('SCI - QTD'!$A:$A,DADOS_GRAF!O229,'SCI - QTD'!$H:$H)</f>
        <v>0</v>
      </c>
      <c r="S229" s="30">
        <f t="shared" si="76"/>
        <v>0</v>
      </c>
      <c r="T229" s="103"/>
      <c r="U229" s="30">
        <v>4674</v>
      </c>
      <c r="V229" s="30" t="e">
        <f t="shared" si="77"/>
        <v>#DIV/0!</v>
      </c>
      <c r="W229" s="30">
        <f>SUMIF('SPR - QTD'!$A:$A,DADOS_GRAF!O229,'SPR - QTD'!$M:$M)</f>
        <v>0</v>
      </c>
      <c r="X229" s="30">
        <f>SUMIF('SCI - QTD'!$A:$A,DADOS_GRAF!O229,'SCI - QTD'!$L:$L)</f>
        <v>0</v>
      </c>
      <c r="Y229" s="103"/>
      <c r="Z229" s="61"/>
      <c r="AA229" s="61"/>
      <c r="AB229" s="61"/>
      <c r="AC229" s="102"/>
      <c r="AE229" s="71"/>
      <c r="AF229" s="121"/>
    </row>
    <row r="230" spans="2:32" x14ac:dyDescent="0.3">
      <c r="B230" s="64" t="str">
        <f t="shared" si="68"/>
        <v>dom</v>
      </c>
      <c r="C230" s="59">
        <f t="shared" si="69"/>
        <v>46250</v>
      </c>
      <c r="D230" s="45">
        <f t="shared" si="64"/>
        <v>0</v>
      </c>
      <c r="E230" s="45">
        <f t="shared" si="65"/>
        <v>0</v>
      </c>
      <c r="F230" s="49" t="e">
        <f t="shared" si="70"/>
        <v>#N/A</v>
      </c>
      <c r="G230" s="24">
        <v>75.003200000000007</v>
      </c>
      <c r="H230" s="58" t="e">
        <f t="shared" si="66"/>
        <v>#N/A</v>
      </c>
      <c r="I230" s="58" t="e">
        <f t="shared" si="67"/>
        <v>#N/A</v>
      </c>
      <c r="J230" s="58" t="e">
        <f t="shared" si="71"/>
        <v>#N/A</v>
      </c>
      <c r="L230" s="26">
        <f t="shared" si="72"/>
        <v>8</v>
      </c>
      <c r="M230" s="26">
        <f t="shared" si="73"/>
        <v>2026</v>
      </c>
      <c r="N230" s="26">
        <f t="shared" si="74"/>
        <v>34</v>
      </c>
      <c r="O230" s="28">
        <v>46250</v>
      </c>
      <c r="P230" s="69" t="str">
        <f t="shared" si="75"/>
        <v>dom</v>
      </c>
      <c r="Q230" s="30">
        <f>SUMIF('SPR - QTD'!$A:$A,DADOS_GRAF!O230,'SPR - QTD'!$H:$H)</f>
        <v>0</v>
      </c>
      <c r="R230" s="30">
        <f>SUMIF('SCI - QTD'!$A:$A,DADOS_GRAF!O230,'SCI - QTD'!$H:$H)</f>
        <v>0</v>
      </c>
      <c r="S230" s="30">
        <f t="shared" si="76"/>
        <v>0</v>
      </c>
      <c r="T230" s="103"/>
      <c r="U230" s="30">
        <v>4675</v>
      </c>
      <c r="V230" s="30" t="e">
        <f t="shared" si="77"/>
        <v>#DIV/0!</v>
      </c>
      <c r="W230" s="30">
        <f>SUMIF('SPR - QTD'!$A:$A,DADOS_GRAF!O230,'SPR - QTD'!$M:$M)</f>
        <v>0</v>
      </c>
      <c r="X230" s="30">
        <f>SUMIF('SCI - QTD'!$A:$A,DADOS_GRAF!O230,'SCI - QTD'!$L:$L)</f>
        <v>0</v>
      </c>
      <c r="Y230" s="103"/>
      <c r="Z230" s="61"/>
      <c r="AA230" s="61"/>
      <c r="AB230" s="61"/>
      <c r="AC230" s="102"/>
      <c r="AE230" s="71"/>
      <c r="AF230" s="121"/>
    </row>
    <row r="231" spans="2:32" x14ac:dyDescent="0.3">
      <c r="B231" s="64" t="str">
        <f t="shared" si="68"/>
        <v>seg</v>
      </c>
      <c r="C231" s="59">
        <f t="shared" si="69"/>
        <v>46251</v>
      </c>
      <c r="D231" s="45">
        <f t="shared" si="64"/>
        <v>0</v>
      </c>
      <c r="E231" s="45">
        <f t="shared" si="65"/>
        <v>0</v>
      </c>
      <c r="F231" s="49" t="e">
        <f t="shared" si="70"/>
        <v>#N/A</v>
      </c>
      <c r="G231" s="24">
        <v>76.003200000000007</v>
      </c>
      <c r="H231" s="58" t="e">
        <f t="shared" si="66"/>
        <v>#N/A</v>
      </c>
      <c r="I231" s="58" t="e">
        <f t="shared" si="67"/>
        <v>#N/A</v>
      </c>
      <c r="J231" s="58" t="e">
        <f t="shared" si="71"/>
        <v>#N/A</v>
      </c>
      <c r="L231" s="26">
        <f t="shared" si="72"/>
        <v>8</v>
      </c>
      <c r="M231" s="26">
        <f t="shared" si="73"/>
        <v>2026</v>
      </c>
      <c r="N231" s="26">
        <f t="shared" si="74"/>
        <v>34</v>
      </c>
      <c r="O231" s="28">
        <v>46251</v>
      </c>
      <c r="P231" s="69" t="str">
        <f t="shared" si="75"/>
        <v>seg</v>
      </c>
      <c r="Q231" s="30">
        <f>SUMIF('SPR - QTD'!$A:$A,DADOS_GRAF!O231,'SPR - QTD'!$H:$H)</f>
        <v>0</v>
      </c>
      <c r="R231" s="30">
        <f>SUMIF('SCI - QTD'!$A:$A,DADOS_GRAF!O231,'SCI - QTD'!$H:$H)</f>
        <v>0</v>
      </c>
      <c r="S231" s="30">
        <f t="shared" si="76"/>
        <v>0</v>
      </c>
      <c r="T231" s="103"/>
      <c r="U231" s="30">
        <v>4676</v>
      </c>
      <c r="V231" s="30" t="e">
        <f t="shared" si="77"/>
        <v>#DIV/0!</v>
      </c>
      <c r="W231" s="30">
        <f>SUMIF('SPR - QTD'!$A:$A,DADOS_GRAF!O231,'SPR - QTD'!$M:$M)</f>
        <v>0</v>
      </c>
      <c r="X231" s="30">
        <f>SUMIF('SCI - QTD'!$A:$A,DADOS_GRAF!O231,'SCI - QTD'!$L:$L)</f>
        <v>0</v>
      </c>
      <c r="Y231" s="103"/>
      <c r="Z231" s="61"/>
      <c r="AA231" s="61"/>
      <c r="AB231" s="61"/>
      <c r="AC231" s="102"/>
      <c r="AE231" s="71"/>
      <c r="AF231" s="121"/>
    </row>
    <row r="232" spans="2:32" x14ac:dyDescent="0.3">
      <c r="B232" s="64" t="str">
        <f t="shared" si="68"/>
        <v>ter</v>
      </c>
      <c r="C232" s="59">
        <f t="shared" si="69"/>
        <v>46252</v>
      </c>
      <c r="D232" s="45">
        <f t="shared" si="64"/>
        <v>0</v>
      </c>
      <c r="E232" s="45">
        <f t="shared" si="65"/>
        <v>0</v>
      </c>
      <c r="F232" s="49" t="e">
        <f t="shared" si="70"/>
        <v>#N/A</v>
      </c>
      <c r="G232" s="24">
        <v>77.003200000000007</v>
      </c>
      <c r="H232" s="58" t="e">
        <f t="shared" si="66"/>
        <v>#N/A</v>
      </c>
      <c r="I232" s="58" t="e">
        <f t="shared" si="67"/>
        <v>#N/A</v>
      </c>
      <c r="J232" s="58" t="e">
        <f t="shared" si="71"/>
        <v>#N/A</v>
      </c>
      <c r="L232" s="26">
        <f t="shared" si="72"/>
        <v>8</v>
      </c>
      <c r="M232" s="26">
        <f t="shared" si="73"/>
        <v>2026</v>
      </c>
      <c r="N232" s="26">
        <f t="shared" si="74"/>
        <v>34</v>
      </c>
      <c r="O232" s="28">
        <v>46252</v>
      </c>
      <c r="P232" s="69" t="str">
        <f t="shared" si="75"/>
        <v>ter</v>
      </c>
      <c r="Q232" s="30">
        <f>SUMIF('SPR - QTD'!$A:$A,DADOS_GRAF!O232,'SPR - QTD'!$H:$H)</f>
        <v>0</v>
      </c>
      <c r="R232" s="30">
        <f>SUMIF('SCI - QTD'!$A:$A,DADOS_GRAF!O232,'SCI - QTD'!$H:$H)</f>
        <v>0</v>
      </c>
      <c r="S232" s="30">
        <f t="shared" si="76"/>
        <v>0</v>
      </c>
      <c r="T232" s="103"/>
      <c r="U232" s="30">
        <v>4677</v>
      </c>
      <c r="V232" s="30" t="e">
        <f t="shared" si="77"/>
        <v>#DIV/0!</v>
      </c>
      <c r="W232" s="30">
        <f>SUMIF('SPR - QTD'!$A:$A,DADOS_GRAF!O232,'SPR - QTD'!$M:$M)</f>
        <v>0</v>
      </c>
      <c r="X232" s="30">
        <f>SUMIF('SCI - QTD'!$A:$A,DADOS_GRAF!O232,'SCI - QTD'!$L:$L)</f>
        <v>0</v>
      </c>
      <c r="Y232" s="103"/>
      <c r="Z232" s="61"/>
      <c r="AA232" s="61"/>
      <c r="AB232" s="61"/>
      <c r="AC232" s="102"/>
      <c r="AE232" s="71"/>
      <c r="AF232" s="121"/>
    </row>
    <row r="233" spans="2:32" x14ac:dyDescent="0.3">
      <c r="B233" s="64" t="str">
        <f t="shared" si="68"/>
        <v>qua</v>
      </c>
      <c r="C233" s="59">
        <f t="shared" si="69"/>
        <v>46253</v>
      </c>
      <c r="D233" s="45">
        <f t="shared" si="64"/>
        <v>0</v>
      </c>
      <c r="E233" s="45">
        <f t="shared" si="65"/>
        <v>0</v>
      </c>
      <c r="F233" s="49" t="e">
        <f t="shared" si="70"/>
        <v>#N/A</v>
      </c>
      <c r="G233" s="24">
        <v>78.003200000000007</v>
      </c>
      <c r="H233" s="58" t="e">
        <f t="shared" si="66"/>
        <v>#N/A</v>
      </c>
      <c r="I233" s="58" t="e">
        <f t="shared" si="67"/>
        <v>#N/A</v>
      </c>
      <c r="J233" s="58" t="e">
        <f t="shared" si="71"/>
        <v>#N/A</v>
      </c>
      <c r="L233" s="26">
        <f t="shared" si="72"/>
        <v>8</v>
      </c>
      <c r="M233" s="26">
        <f t="shared" si="73"/>
        <v>2026</v>
      </c>
      <c r="N233" s="26">
        <f t="shared" si="74"/>
        <v>34</v>
      </c>
      <c r="O233" s="28">
        <v>46253</v>
      </c>
      <c r="P233" s="69" t="str">
        <f t="shared" si="75"/>
        <v>qua</v>
      </c>
      <c r="Q233" s="30">
        <f>SUMIF('SPR - QTD'!$A:$A,DADOS_GRAF!O233,'SPR - QTD'!$H:$H)</f>
        <v>0</v>
      </c>
      <c r="R233" s="30">
        <f>SUMIF('SCI - QTD'!$A:$A,DADOS_GRAF!O233,'SCI - QTD'!$H:$H)</f>
        <v>0</v>
      </c>
      <c r="S233" s="30">
        <f t="shared" si="76"/>
        <v>0</v>
      </c>
      <c r="T233" s="103"/>
      <c r="U233" s="30">
        <v>4678</v>
      </c>
      <c r="V233" s="30" t="e">
        <f t="shared" si="77"/>
        <v>#DIV/0!</v>
      </c>
      <c r="W233" s="30">
        <f>SUMIF('SPR - QTD'!$A:$A,DADOS_GRAF!O233,'SPR - QTD'!$M:$M)</f>
        <v>0</v>
      </c>
      <c r="X233" s="30">
        <f>SUMIF('SCI - QTD'!$A:$A,DADOS_GRAF!O233,'SCI - QTD'!$L:$L)</f>
        <v>0</v>
      </c>
      <c r="Y233" s="103"/>
      <c r="Z233" s="61"/>
      <c r="AA233" s="61"/>
      <c r="AB233" s="61"/>
      <c r="AC233" s="102"/>
      <c r="AE233" s="71"/>
      <c r="AF233" s="121"/>
    </row>
    <row r="234" spans="2:32" x14ac:dyDescent="0.3">
      <c r="B234" s="64" t="str">
        <f t="shared" si="68"/>
        <v>qui</v>
      </c>
      <c r="C234" s="59">
        <f t="shared" si="69"/>
        <v>46254</v>
      </c>
      <c r="D234" s="45">
        <f t="shared" si="64"/>
        <v>0</v>
      </c>
      <c r="E234" s="45">
        <f t="shared" si="65"/>
        <v>0</v>
      </c>
      <c r="F234" s="49" t="e">
        <f t="shared" si="70"/>
        <v>#N/A</v>
      </c>
      <c r="G234" s="24">
        <v>79.003200000000007</v>
      </c>
      <c r="H234" s="58" t="e">
        <f t="shared" si="66"/>
        <v>#N/A</v>
      </c>
      <c r="I234" s="58" t="e">
        <f t="shared" si="67"/>
        <v>#N/A</v>
      </c>
      <c r="J234" s="58" t="e">
        <f t="shared" si="71"/>
        <v>#N/A</v>
      </c>
      <c r="L234" s="26">
        <f t="shared" si="72"/>
        <v>8</v>
      </c>
      <c r="M234" s="26">
        <f t="shared" si="73"/>
        <v>2026</v>
      </c>
      <c r="N234" s="26">
        <f t="shared" si="74"/>
        <v>34</v>
      </c>
      <c r="O234" s="28">
        <v>46254</v>
      </c>
      <c r="P234" s="69" t="str">
        <f t="shared" si="75"/>
        <v>qui</v>
      </c>
      <c r="Q234" s="30">
        <f>SUMIF('SPR - QTD'!$A:$A,DADOS_GRAF!O234,'SPR - QTD'!$H:$H)</f>
        <v>0</v>
      </c>
      <c r="R234" s="30">
        <f>SUMIF('SCI - QTD'!$A:$A,DADOS_GRAF!O234,'SCI - QTD'!$H:$H)</f>
        <v>0</v>
      </c>
      <c r="S234" s="30">
        <f t="shared" si="76"/>
        <v>0</v>
      </c>
      <c r="T234" s="103"/>
      <c r="U234" s="30">
        <v>4679</v>
      </c>
      <c r="V234" s="30" t="e">
        <f t="shared" si="77"/>
        <v>#DIV/0!</v>
      </c>
      <c r="W234" s="30">
        <f>SUMIF('SPR - QTD'!$A:$A,DADOS_GRAF!O234,'SPR - QTD'!$M:$M)</f>
        <v>0</v>
      </c>
      <c r="X234" s="30">
        <f>SUMIF('SCI - QTD'!$A:$A,DADOS_GRAF!O234,'SCI - QTD'!$L:$L)</f>
        <v>0</v>
      </c>
      <c r="Y234" s="103"/>
      <c r="Z234" s="61"/>
      <c r="AA234" s="61"/>
      <c r="AB234" s="61"/>
      <c r="AC234" s="102"/>
      <c r="AE234" s="71"/>
      <c r="AF234" s="121"/>
    </row>
    <row r="235" spans="2:32" x14ac:dyDescent="0.3">
      <c r="B235" s="64" t="str">
        <f t="shared" si="68"/>
        <v>sex</v>
      </c>
      <c r="C235" s="59">
        <f t="shared" si="69"/>
        <v>46255</v>
      </c>
      <c r="D235" s="45">
        <f t="shared" si="64"/>
        <v>0</v>
      </c>
      <c r="E235" s="45">
        <f t="shared" si="65"/>
        <v>0</v>
      </c>
      <c r="F235" s="49" t="e">
        <f t="shared" si="70"/>
        <v>#N/A</v>
      </c>
      <c r="G235" s="24">
        <v>80.003200000000007</v>
      </c>
      <c r="H235" s="58" t="e">
        <f t="shared" si="66"/>
        <v>#N/A</v>
      </c>
      <c r="I235" s="58" t="e">
        <f t="shared" si="67"/>
        <v>#N/A</v>
      </c>
      <c r="J235" s="58" t="e">
        <f t="shared" si="71"/>
        <v>#N/A</v>
      </c>
      <c r="L235" s="26">
        <f t="shared" si="72"/>
        <v>8</v>
      </c>
      <c r="M235" s="26">
        <f t="shared" si="73"/>
        <v>2026</v>
      </c>
      <c r="N235" s="26">
        <f t="shared" si="74"/>
        <v>34</v>
      </c>
      <c r="O235" s="28">
        <v>46255</v>
      </c>
      <c r="P235" s="69" t="str">
        <f t="shared" si="75"/>
        <v>sex</v>
      </c>
      <c r="Q235" s="30">
        <f>SUMIF('SPR - QTD'!$A:$A,DADOS_GRAF!O235,'SPR - QTD'!$H:$H)</f>
        <v>0</v>
      </c>
      <c r="R235" s="30">
        <f>SUMIF('SCI - QTD'!$A:$A,DADOS_GRAF!O235,'SCI - QTD'!$H:$H)</f>
        <v>0</v>
      </c>
      <c r="S235" s="30">
        <f t="shared" si="76"/>
        <v>0</v>
      </c>
      <c r="T235" s="103"/>
      <c r="U235" s="30">
        <v>4680</v>
      </c>
      <c r="V235" s="30" t="e">
        <f t="shared" si="77"/>
        <v>#DIV/0!</v>
      </c>
      <c r="W235" s="30">
        <f>SUMIF('SPR - QTD'!$A:$A,DADOS_GRAF!O235,'SPR - QTD'!$M:$M)</f>
        <v>0</v>
      </c>
      <c r="X235" s="30">
        <f>SUMIF('SCI - QTD'!$A:$A,DADOS_GRAF!O235,'SCI - QTD'!$L:$L)</f>
        <v>0</v>
      </c>
      <c r="Y235" s="103"/>
      <c r="Z235" s="61"/>
      <c r="AA235" s="61"/>
      <c r="AB235" s="61"/>
      <c r="AC235" s="102"/>
      <c r="AE235" s="71"/>
      <c r="AF235" s="121"/>
    </row>
    <row r="236" spans="2:32" x14ac:dyDescent="0.3">
      <c r="B236" s="64" t="str">
        <f t="shared" si="68"/>
        <v>sáb</v>
      </c>
      <c r="C236" s="59">
        <f t="shared" si="69"/>
        <v>46256</v>
      </c>
      <c r="D236" s="45">
        <f t="shared" si="64"/>
        <v>0</v>
      </c>
      <c r="E236" s="45">
        <f t="shared" si="65"/>
        <v>0</v>
      </c>
      <c r="F236" s="49" t="e">
        <f t="shared" si="70"/>
        <v>#N/A</v>
      </c>
      <c r="G236" s="24">
        <v>81.003200000000007</v>
      </c>
      <c r="H236" s="58" t="e">
        <f t="shared" si="66"/>
        <v>#N/A</v>
      </c>
      <c r="I236" s="58" t="e">
        <f t="shared" si="67"/>
        <v>#N/A</v>
      </c>
      <c r="J236" s="58" t="e">
        <f t="shared" si="71"/>
        <v>#N/A</v>
      </c>
      <c r="L236" s="26">
        <f t="shared" si="72"/>
        <v>8</v>
      </c>
      <c r="M236" s="26">
        <f t="shared" si="73"/>
        <v>2026</v>
      </c>
      <c r="N236" s="26">
        <f t="shared" si="74"/>
        <v>34</v>
      </c>
      <c r="O236" s="28">
        <v>46256</v>
      </c>
      <c r="P236" s="69" t="str">
        <f t="shared" si="75"/>
        <v>sáb</v>
      </c>
      <c r="Q236" s="30">
        <f>SUMIF('SPR - QTD'!$A:$A,DADOS_GRAF!O236,'SPR - QTD'!$H:$H)</f>
        <v>0</v>
      </c>
      <c r="R236" s="30">
        <f>SUMIF('SCI - QTD'!$A:$A,DADOS_GRAF!O236,'SCI - QTD'!$H:$H)</f>
        <v>0</v>
      </c>
      <c r="S236" s="30">
        <f t="shared" si="76"/>
        <v>0</v>
      </c>
      <c r="T236" s="103"/>
      <c r="U236" s="30">
        <v>4681</v>
      </c>
      <c r="V236" s="30" t="e">
        <f t="shared" si="77"/>
        <v>#DIV/0!</v>
      </c>
      <c r="W236" s="30">
        <f>SUMIF('SPR - QTD'!$A:$A,DADOS_GRAF!O236,'SPR - QTD'!$M:$M)</f>
        <v>0</v>
      </c>
      <c r="X236" s="30">
        <f>SUMIF('SCI - QTD'!$A:$A,DADOS_GRAF!O236,'SCI - QTD'!$L:$L)</f>
        <v>0</v>
      </c>
      <c r="Y236" s="103"/>
      <c r="Z236" s="61"/>
      <c r="AA236" s="61"/>
      <c r="AB236" s="61"/>
      <c r="AC236" s="102"/>
      <c r="AE236" s="71"/>
      <c r="AF236" s="121"/>
    </row>
    <row r="237" spans="2:32" x14ac:dyDescent="0.3">
      <c r="B237" s="64" t="str">
        <f t="shared" si="68"/>
        <v>dom</v>
      </c>
      <c r="C237" s="59">
        <f t="shared" si="69"/>
        <v>46257</v>
      </c>
      <c r="D237" s="45">
        <f t="shared" si="64"/>
        <v>0</v>
      </c>
      <c r="E237" s="45">
        <f t="shared" si="65"/>
        <v>0</v>
      </c>
      <c r="F237" s="49" t="e">
        <f t="shared" si="70"/>
        <v>#N/A</v>
      </c>
      <c r="G237" s="24">
        <v>82.003200000000007</v>
      </c>
      <c r="H237" s="58" t="e">
        <f t="shared" si="66"/>
        <v>#N/A</v>
      </c>
      <c r="I237" s="58" t="e">
        <f t="shared" si="67"/>
        <v>#N/A</v>
      </c>
      <c r="J237" s="58" t="e">
        <f t="shared" si="71"/>
        <v>#N/A</v>
      </c>
      <c r="L237" s="26">
        <f t="shared" si="72"/>
        <v>8</v>
      </c>
      <c r="M237" s="26">
        <f t="shared" si="73"/>
        <v>2026</v>
      </c>
      <c r="N237" s="26">
        <f t="shared" si="74"/>
        <v>35</v>
      </c>
      <c r="O237" s="28">
        <v>46257</v>
      </c>
      <c r="P237" s="69" t="str">
        <f t="shared" si="75"/>
        <v>dom</v>
      </c>
      <c r="Q237" s="30">
        <f>SUMIF('SPR - QTD'!$A:$A,DADOS_GRAF!O237,'SPR - QTD'!$H:$H)</f>
        <v>0</v>
      </c>
      <c r="R237" s="30">
        <f>SUMIF('SCI - QTD'!$A:$A,DADOS_GRAF!O237,'SCI - QTD'!$H:$H)</f>
        <v>0</v>
      </c>
      <c r="S237" s="30">
        <f t="shared" si="76"/>
        <v>0</v>
      </c>
      <c r="T237" s="103"/>
      <c r="U237" s="30">
        <v>4682</v>
      </c>
      <c r="V237" s="30" t="e">
        <f t="shared" si="77"/>
        <v>#DIV/0!</v>
      </c>
      <c r="W237" s="30">
        <f>SUMIF('SPR - QTD'!$A:$A,DADOS_GRAF!O237,'SPR - QTD'!$M:$M)</f>
        <v>0</v>
      </c>
      <c r="X237" s="30">
        <f>SUMIF('SCI - QTD'!$A:$A,DADOS_GRAF!O237,'SCI - QTD'!$L:$L)</f>
        <v>0</v>
      </c>
      <c r="Y237" s="103"/>
      <c r="Z237" s="61"/>
      <c r="AA237" s="61"/>
      <c r="AB237" s="61"/>
      <c r="AC237" s="102"/>
      <c r="AE237" s="71"/>
      <c r="AF237" s="121"/>
    </row>
    <row r="238" spans="2:32" x14ac:dyDescent="0.3">
      <c r="B238" s="64" t="str">
        <f t="shared" si="68"/>
        <v>seg</v>
      </c>
      <c r="C238" s="59">
        <f t="shared" si="69"/>
        <v>46258</v>
      </c>
      <c r="D238" s="45">
        <f t="shared" si="64"/>
        <v>0</v>
      </c>
      <c r="E238" s="45">
        <f t="shared" si="65"/>
        <v>0</v>
      </c>
      <c r="F238" s="49" t="e">
        <f t="shared" si="70"/>
        <v>#N/A</v>
      </c>
      <c r="G238" s="24">
        <v>83.003200000000007</v>
      </c>
      <c r="H238" s="58" t="e">
        <f t="shared" si="66"/>
        <v>#N/A</v>
      </c>
      <c r="I238" s="58" t="e">
        <f t="shared" si="67"/>
        <v>#N/A</v>
      </c>
      <c r="J238" s="58" t="e">
        <f t="shared" si="71"/>
        <v>#N/A</v>
      </c>
      <c r="L238" s="26">
        <f t="shared" si="72"/>
        <v>8</v>
      </c>
      <c r="M238" s="26">
        <f t="shared" si="73"/>
        <v>2026</v>
      </c>
      <c r="N238" s="26">
        <f t="shared" si="74"/>
        <v>35</v>
      </c>
      <c r="O238" s="28">
        <v>46258</v>
      </c>
      <c r="P238" s="69" t="str">
        <f t="shared" si="75"/>
        <v>seg</v>
      </c>
      <c r="Q238" s="30">
        <f>SUMIF('SPR - QTD'!$A:$A,DADOS_GRAF!O238,'SPR - QTD'!$H:$H)</f>
        <v>0</v>
      </c>
      <c r="R238" s="30">
        <f>SUMIF('SCI - QTD'!$A:$A,DADOS_GRAF!O238,'SCI - QTD'!$H:$H)</f>
        <v>0</v>
      </c>
      <c r="S238" s="30">
        <f t="shared" si="76"/>
        <v>0</v>
      </c>
      <c r="T238" s="103"/>
      <c r="U238" s="30">
        <v>4683</v>
      </c>
      <c r="V238" s="30" t="e">
        <f t="shared" si="77"/>
        <v>#DIV/0!</v>
      </c>
      <c r="W238" s="30">
        <f>SUMIF('SPR - QTD'!$A:$A,DADOS_GRAF!O238,'SPR - QTD'!$M:$M)</f>
        <v>0</v>
      </c>
      <c r="X238" s="30">
        <f>SUMIF('SCI - QTD'!$A:$A,DADOS_GRAF!O238,'SCI - QTD'!$L:$L)</f>
        <v>0</v>
      </c>
      <c r="Y238" s="103"/>
      <c r="Z238" s="61"/>
      <c r="AA238" s="61"/>
      <c r="AB238" s="61"/>
      <c r="AC238" s="102"/>
      <c r="AE238" s="71"/>
      <c r="AF238" s="121"/>
    </row>
    <row r="239" spans="2:32" x14ac:dyDescent="0.3">
      <c r="B239" s="64" t="str">
        <f t="shared" si="68"/>
        <v>ter</v>
      </c>
      <c r="C239" s="59">
        <f t="shared" si="69"/>
        <v>46259</v>
      </c>
      <c r="D239" s="45">
        <f t="shared" si="64"/>
        <v>0</v>
      </c>
      <c r="E239" s="45">
        <f t="shared" si="65"/>
        <v>0</v>
      </c>
      <c r="F239" s="49" t="e">
        <f t="shared" si="70"/>
        <v>#N/A</v>
      </c>
      <c r="G239" s="24">
        <v>84.003200000000007</v>
      </c>
      <c r="H239" s="58" t="e">
        <f t="shared" si="66"/>
        <v>#N/A</v>
      </c>
      <c r="I239" s="58" t="e">
        <f t="shared" si="67"/>
        <v>#N/A</v>
      </c>
      <c r="J239" s="58" t="e">
        <f t="shared" si="71"/>
        <v>#N/A</v>
      </c>
      <c r="L239" s="26">
        <f t="shared" si="72"/>
        <v>8</v>
      </c>
      <c r="M239" s="26">
        <f t="shared" si="73"/>
        <v>2026</v>
      </c>
      <c r="N239" s="26">
        <f t="shared" si="74"/>
        <v>35</v>
      </c>
      <c r="O239" s="28">
        <v>46259</v>
      </c>
      <c r="P239" s="69" t="str">
        <f t="shared" si="75"/>
        <v>ter</v>
      </c>
      <c r="Q239" s="30">
        <f>SUMIF('SPR - QTD'!$A:$A,DADOS_GRAF!O239,'SPR - QTD'!$H:$H)</f>
        <v>0</v>
      </c>
      <c r="R239" s="30">
        <f>SUMIF('SCI - QTD'!$A:$A,DADOS_GRAF!O239,'SCI - QTD'!$H:$H)</f>
        <v>0</v>
      </c>
      <c r="S239" s="30">
        <f t="shared" si="76"/>
        <v>0</v>
      </c>
      <c r="T239" s="103"/>
      <c r="U239" s="30">
        <v>4684</v>
      </c>
      <c r="V239" s="30" t="e">
        <f t="shared" si="77"/>
        <v>#DIV/0!</v>
      </c>
      <c r="W239" s="30">
        <f>SUMIF('SPR - QTD'!$A:$A,DADOS_GRAF!O239,'SPR - QTD'!$M:$M)</f>
        <v>0</v>
      </c>
      <c r="X239" s="30">
        <f>SUMIF('SCI - QTD'!$A:$A,DADOS_GRAF!O239,'SCI - QTD'!$L:$L)</f>
        <v>0</v>
      </c>
      <c r="Y239" s="103"/>
      <c r="Z239" s="61"/>
      <c r="AA239" s="61"/>
      <c r="AB239" s="61"/>
      <c r="AC239" s="102"/>
      <c r="AE239" s="71"/>
      <c r="AF239" s="121"/>
    </row>
    <row r="240" spans="2:32" x14ac:dyDescent="0.3">
      <c r="B240" s="64" t="str">
        <f t="shared" si="68"/>
        <v>qua</v>
      </c>
      <c r="C240" s="59">
        <f t="shared" si="69"/>
        <v>46260</v>
      </c>
      <c r="D240" s="45">
        <f t="shared" si="64"/>
        <v>0</v>
      </c>
      <c r="E240" s="45">
        <f t="shared" si="65"/>
        <v>0</v>
      </c>
      <c r="F240" s="49" t="e">
        <f t="shared" si="70"/>
        <v>#N/A</v>
      </c>
      <c r="G240" s="24">
        <v>85.003200000000007</v>
      </c>
      <c r="H240" s="58" t="e">
        <f t="shared" si="66"/>
        <v>#N/A</v>
      </c>
      <c r="I240" s="58" t="e">
        <f t="shared" si="67"/>
        <v>#N/A</v>
      </c>
      <c r="J240" s="58" t="e">
        <f t="shared" si="71"/>
        <v>#N/A</v>
      </c>
      <c r="L240" s="26">
        <f t="shared" si="72"/>
        <v>8</v>
      </c>
      <c r="M240" s="26">
        <f t="shared" si="73"/>
        <v>2026</v>
      </c>
      <c r="N240" s="26">
        <f t="shared" si="74"/>
        <v>35</v>
      </c>
      <c r="O240" s="28">
        <v>46260</v>
      </c>
      <c r="P240" s="69" t="str">
        <f t="shared" si="75"/>
        <v>qua</v>
      </c>
      <c r="Q240" s="30">
        <f>SUMIF('SPR - QTD'!$A:$A,DADOS_GRAF!O240,'SPR - QTD'!$H:$H)</f>
        <v>0</v>
      </c>
      <c r="R240" s="30">
        <f>SUMIF('SCI - QTD'!$A:$A,DADOS_GRAF!O240,'SCI - QTD'!$H:$H)</f>
        <v>0</v>
      </c>
      <c r="S240" s="30">
        <f t="shared" si="76"/>
        <v>0</v>
      </c>
      <c r="T240" s="103"/>
      <c r="U240" s="30">
        <v>4685</v>
      </c>
      <c r="V240" s="30" t="e">
        <f t="shared" si="77"/>
        <v>#DIV/0!</v>
      </c>
      <c r="W240" s="30">
        <f>SUMIF('SPR - QTD'!$A:$A,DADOS_GRAF!O240,'SPR - QTD'!$M:$M)</f>
        <v>0</v>
      </c>
      <c r="X240" s="30">
        <f>SUMIF('SCI - QTD'!$A:$A,DADOS_GRAF!O240,'SCI - QTD'!$L:$L)</f>
        <v>0</v>
      </c>
      <c r="Y240" s="103"/>
      <c r="Z240" s="61"/>
      <c r="AA240" s="61"/>
      <c r="AB240" s="61"/>
      <c r="AC240" s="102"/>
      <c r="AE240" s="71"/>
      <c r="AF240" s="121"/>
    </row>
    <row r="241" spans="2:32" x14ac:dyDescent="0.3">
      <c r="B241" s="64" t="str">
        <f t="shared" si="68"/>
        <v>qui</v>
      </c>
      <c r="C241" s="59">
        <f t="shared" si="69"/>
        <v>46261</v>
      </c>
      <c r="D241" s="45">
        <f t="shared" si="64"/>
        <v>0</v>
      </c>
      <c r="E241" s="45">
        <f t="shared" si="65"/>
        <v>0</v>
      </c>
      <c r="F241" s="49" t="e">
        <f t="shared" si="70"/>
        <v>#N/A</v>
      </c>
      <c r="G241" s="24">
        <v>86.003200000000007</v>
      </c>
      <c r="H241" s="58" t="e">
        <f t="shared" si="66"/>
        <v>#N/A</v>
      </c>
      <c r="I241" s="58" t="e">
        <f t="shared" si="67"/>
        <v>#N/A</v>
      </c>
      <c r="J241" s="58" t="e">
        <f t="shared" si="71"/>
        <v>#N/A</v>
      </c>
      <c r="L241" s="26">
        <f t="shared" si="72"/>
        <v>8</v>
      </c>
      <c r="M241" s="26">
        <f t="shared" si="73"/>
        <v>2026</v>
      </c>
      <c r="N241" s="26">
        <f t="shared" si="74"/>
        <v>35</v>
      </c>
      <c r="O241" s="28">
        <v>46261</v>
      </c>
      <c r="P241" s="69" t="str">
        <f t="shared" si="75"/>
        <v>qui</v>
      </c>
      <c r="Q241" s="30">
        <f>SUMIF('SPR - QTD'!$A:$A,DADOS_GRAF!O241,'SPR - QTD'!$H:$H)</f>
        <v>0</v>
      </c>
      <c r="R241" s="30">
        <f>SUMIF('SCI - QTD'!$A:$A,DADOS_GRAF!O241,'SCI - QTD'!$H:$H)</f>
        <v>0</v>
      </c>
      <c r="S241" s="30">
        <f t="shared" si="76"/>
        <v>0</v>
      </c>
      <c r="T241" s="103"/>
      <c r="U241" s="30">
        <v>4686</v>
      </c>
      <c r="V241" s="30" t="e">
        <f t="shared" si="77"/>
        <v>#DIV/0!</v>
      </c>
      <c r="W241" s="30">
        <f>SUMIF('SPR - QTD'!$A:$A,DADOS_GRAF!O241,'SPR - QTD'!$M:$M)</f>
        <v>0</v>
      </c>
      <c r="X241" s="30">
        <f>SUMIF('SCI - QTD'!$A:$A,DADOS_GRAF!O241,'SCI - QTD'!$L:$L)</f>
        <v>0</v>
      </c>
      <c r="Y241" s="103"/>
      <c r="Z241" s="61"/>
      <c r="AA241" s="61"/>
      <c r="AB241" s="61"/>
      <c r="AC241" s="102"/>
      <c r="AE241" s="71"/>
      <c r="AF241" s="121"/>
    </row>
    <row r="242" spans="2:32" x14ac:dyDescent="0.3">
      <c r="B242" s="64" t="str">
        <f t="shared" si="68"/>
        <v>sex</v>
      </c>
      <c r="C242" s="59">
        <f t="shared" si="69"/>
        <v>46262</v>
      </c>
      <c r="D242" s="45">
        <f t="shared" si="64"/>
        <v>0</v>
      </c>
      <c r="E242" s="45">
        <f t="shared" si="65"/>
        <v>0</v>
      </c>
      <c r="F242" s="49" t="e">
        <f t="shared" si="70"/>
        <v>#N/A</v>
      </c>
      <c r="G242" s="24">
        <v>87.003200000000007</v>
      </c>
      <c r="H242" s="58" t="e">
        <f t="shared" si="66"/>
        <v>#N/A</v>
      </c>
      <c r="I242" s="58" t="e">
        <f t="shared" si="67"/>
        <v>#N/A</v>
      </c>
      <c r="J242" s="58" t="e">
        <f t="shared" si="71"/>
        <v>#N/A</v>
      </c>
      <c r="L242" s="26">
        <f t="shared" si="72"/>
        <v>8</v>
      </c>
      <c r="M242" s="26">
        <f t="shared" si="73"/>
        <v>2026</v>
      </c>
      <c r="N242" s="26">
        <f t="shared" si="74"/>
        <v>35</v>
      </c>
      <c r="O242" s="28">
        <v>46262</v>
      </c>
      <c r="P242" s="69" t="str">
        <f t="shared" si="75"/>
        <v>sex</v>
      </c>
      <c r="Q242" s="30">
        <f>SUMIF('SPR - QTD'!$A:$A,DADOS_GRAF!O242,'SPR - QTD'!$H:$H)</f>
        <v>0</v>
      </c>
      <c r="R242" s="30">
        <f>SUMIF('SCI - QTD'!$A:$A,DADOS_GRAF!O242,'SCI - QTD'!$H:$H)</f>
        <v>0</v>
      </c>
      <c r="S242" s="30">
        <f t="shared" si="76"/>
        <v>0</v>
      </c>
      <c r="T242" s="103"/>
      <c r="U242" s="30">
        <v>4687</v>
      </c>
      <c r="V242" s="30" t="e">
        <f t="shared" si="77"/>
        <v>#DIV/0!</v>
      </c>
      <c r="W242" s="30">
        <f>SUMIF('SPR - QTD'!$A:$A,DADOS_GRAF!O242,'SPR - QTD'!$M:$M)</f>
        <v>0</v>
      </c>
      <c r="X242" s="30">
        <f>SUMIF('SCI - QTD'!$A:$A,DADOS_GRAF!O242,'SCI - QTD'!$L:$L)</f>
        <v>0</v>
      </c>
      <c r="Y242" s="103"/>
      <c r="Z242" s="61"/>
      <c r="AA242" s="61"/>
      <c r="AB242" s="61"/>
      <c r="AC242" s="102"/>
      <c r="AE242" s="71"/>
      <c r="AF242" s="121"/>
    </row>
    <row r="243" spans="2:32" x14ac:dyDescent="0.3">
      <c r="B243" s="64" t="str">
        <f t="shared" si="68"/>
        <v>sáb</v>
      </c>
      <c r="C243" s="59">
        <f t="shared" si="69"/>
        <v>46263</v>
      </c>
      <c r="D243" s="45">
        <f t="shared" si="64"/>
        <v>0</v>
      </c>
      <c r="E243" s="45">
        <f t="shared" si="65"/>
        <v>0</v>
      </c>
      <c r="F243" s="49" t="e">
        <f t="shared" si="70"/>
        <v>#N/A</v>
      </c>
      <c r="G243" s="24">
        <v>88.003200000000007</v>
      </c>
      <c r="H243" s="58" t="e">
        <f t="shared" si="66"/>
        <v>#N/A</v>
      </c>
      <c r="I243" s="58" t="e">
        <f t="shared" si="67"/>
        <v>#N/A</v>
      </c>
      <c r="J243" s="58" t="e">
        <f t="shared" si="71"/>
        <v>#N/A</v>
      </c>
      <c r="L243" s="26">
        <f t="shared" si="72"/>
        <v>8</v>
      </c>
      <c r="M243" s="26">
        <f t="shared" si="73"/>
        <v>2026</v>
      </c>
      <c r="N243" s="26">
        <f t="shared" si="74"/>
        <v>35</v>
      </c>
      <c r="O243" s="28">
        <v>46263</v>
      </c>
      <c r="P243" s="69" t="str">
        <f t="shared" si="75"/>
        <v>sáb</v>
      </c>
      <c r="Q243" s="30">
        <f>SUMIF('SPR - QTD'!$A:$A,DADOS_GRAF!O243,'SPR - QTD'!$H:$H)</f>
        <v>0</v>
      </c>
      <c r="R243" s="30">
        <f>SUMIF('SCI - QTD'!$A:$A,DADOS_GRAF!O243,'SCI - QTD'!$H:$H)</f>
        <v>0</v>
      </c>
      <c r="S243" s="30">
        <f t="shared" si="76"/>
        <v>0</v>
      </c>
      <c r="T243" s="103"/>
      <c r="U243" s="30">
        <v>4688</v>
      </c>
      <c r="V243" s="30" t="e">
        <f t="shared" si="77"/>
        <v>#DIV/0!</v>
      </c>
      <c r="W243" s="30">
        <f>SUMIF('SPR - QTD'!$A:$A,DADOS_GRAF!O243,'SPR - QTD'!$M:$M)</f>
        <v>0</v>
      </c>
      <c r="X243" s="30">
        <f>SUMIF('SCI - QTD'!$A:$A,DADOS_GRAF!O243,'SCI - QTD'!$L:$L)</f>
        <v>0</v>
      </c>
      <c r="Y243" s="103"/>
      <c r="Z243" s="61"/>
      <c r="AA243" s="61"/>
      <c r="AB243" s="61"/>
      <c r="AC243" s="102"/>
      <c r="AE243" s="71"/>
      <c r="AF243" s="121"/>
    </row>
    <row r="244" spans="2:32" x14ac:dyDescent="0.3">
      <c r="B244" s="64" t="str">
        <f t="shared" si="68"/>
        <v>dom</v>
      </c>
      <c r="C244" s="59">
        <f t="shared" si="69"/>
        <v>46264</v>
      </c>
      <c r="D244" s="45">
        <f t="shared" si="64"/>
        <v>0</v>
      </c>
      <c r="E244" s="45">
        <f t="shared" si="65"/>
        <v>0</v>
      </c>
      <c r="F244" s="49" t="e">
        <f t="shared" si="70"/>
        <v>#N/A</v>
      </c>
      <c r="G244" s="24">
        <v>89.003200000000007</v>
      </c>
      <c r="H244" s="58" t="e">
        <f t="shared" si="66"/>
        <v>#N/A</v>
      </c>
      <c r="I244" s="58" t="e">
        <f t="shared" si="67"/>
        <v>#N/A</v>
      </c>
      <c r="J244" s="58" t="e">
        <f t="shared" si="71"/>
        <v>#N/A</v>
      </c>
      <c r="L244" s="26">
        <f t="shared" si="72"/>
        <v>8</v>
      </c>
      <c r="M244" s="26">
        <f t="shared" si="73"/>
        <v>2026</v>
      </c>
      <c r="N244" s="26">
        <f t="shared" si="74"/>
        <v>36</v>
      </c>
      <c r="O244" s="28">
        <v>46264</v>
      </c>
      <c r="P244" s="69" t="str">
        <f t="shared" si="75"/>
        <v>dom</v>
      </c>
      <c r="Q244" s="30">
        <f>SUMIF('SPR - QTD'!$A:$A,DADOS_GRAF!O244,'SPR - QTD'!$H:$H)</f>
        <v>0</v>
      </c>
      <c r="R244" s="30">
        <f>SUMIF('SCI - QTD'!$A:$A,DADOS_GRAF!O244,'SCI - QTD'!$H:$H)</f>
        <v>0</v>
      </c>
      <c r="S244" s="30">
        <f t="shared" si="76"/>
        <v>0</v>
      </c>
      <c r="T244" s="103"/>
      <c r="U244" s="30">
        <v>4689</v>
      </c>
      <c r="V244" s="30" t="e">
        <f t="shared" si="77"/>
        <v>#DIV/0!</v>
      </c>
      <c r="W244" s="30">
        <f>SUMIF('SPR - QTD'!$A:$A,DADOS_GRAF!O244,'SPR - QTD'!$M:$M)</f>
        <v>0</v>
      </c>
      <c r="X244" s="30">
        <f>SUMIF('SCI - QTD'!$A:$A,DADOS_GRAF!O244,'SCI - QTD'!$L:$L)</f>
        <v>0</v>
      </c>
      <c r="Y244" s="103"/>
      <c r="Z244" s="61"/>
      <c r="AA244" s="61"/>
      <c r="AB244" s="61"/>
      <c r="AC244" s="102"/>
      <c r="AE244" s="71"/>
      <c r="AF244" s="121"/>
    </row>
    <row r="245" spans="2:32" x14ac:dyDescent="0.3">
      <c r="B245" s="64" t="str">
        <f t="shared" si="68"/>
        <v>seg</v>
      </c>
      <c r="C245" s="59">
        <f t="shared" si="69"/>
        <v>46265</v>
      </c>
      <c r="D245" s="45">
        <f t="shared" si="64"/>
        <v>0</v>
      </c>
      <c r="E245" s="45">
        <f t="shared" si="65"/>
        <v>0</v>
      </c>
      <c r="F245" s="49" t="e">
        <f t="shared" si="70"/>
        <v>#N/A</v>
      </c>
      <c r="G245" s="24">
        <v>90.003200000000007</v>
      </c>
      <c r="H245" s="58" t="e">
        <f t="shared" si="66"/>
        <v>#N/A</v>
      </c>
      <c r="I245" s="58" t="e">
        <f t="shared" si="67"/>
        <v>#N/A</v>
      </c>
      <c r="J245" s="58" t="e">
        <f t="shared" si="71"/>
        <v>#N/A</v>
      </c>
      <c r="L245" s="26">
        <f t="shared" si="72"/>
        <v>8</v>
      </c>
      <c r="M245" s="26">
        <f t="shared" si="73"/>
        <v>2026</v>
      </c>
      <c r="N245" s="26">
        <f t="shared" si="74"/>
        <v>36</v>
      </c>
      <c r="O245" s="28">
        <v>46265</v>
      </c>
      <c r="P245" s="69" t="str">
        <f t="shared" si="75"/>
        <v>seg</v>
      </c>
      <c r="Q245" s="30">
        <f>SUMIF('SPR - QTD'!$A:$A,DADOS_GRAF!O245,'SPR - QTD'!$H:$H)</f>
        <v>0</v>
      </c>
      <c r="R245" s="30">
        <f>SUMIF('SCI - QTD'!$A:$A,DADOS_GRAF!O245,'SCI - QTD'!$H:$H)</f>
        <v>0</v>
      </c>
      <c r="S245" s="30">
        <f t="shared" si="76"/>
        <v>0</v>
      </c>
      <c r="T245" s="103"/>
      <c r="U245" s="30">
        <v>4690</v>
      </c>
      <c r="V245" s="30" t="e">
        <f t="shared" si="77"/>
        <v>#DIV/0!</v>
      </c>
      <c r="W245" s="30">
        <f>SUMIF('SPR - QTD'!$A:$A,DADOS_GRAF!O245,'SPR - QTD'!$M:$M)</f>
        <v>0</v>
      </c>
      <c r="X245" s="30">
        <f>SUMIF('SCI - QTD'!$A:$A,DADOS_GRAF!O245,'SCI - QTD'!$L:$L)</f>
        <v>0</v>
      </c>
      <c r="Y245" s="103"/>
      <c r="Z245" s="61"/>
      <c r="AA245" s="61"/>
      <c r="AB245" s="61"/>
      <c r="AC245" s="102"/>
      <c r="AE245" s="71"/>
      <c r="AF245" s="121"/>
    </row>
    <row r="246" spans="2:32" x14ac:dyDescent="0.3">
      <c r="B246" s="64" t="str">
        <f t="shared" si="68"/>
        <v>ter</v>
      </c>
      <c r="C246" s="59">
        <f t="shared" si="69"/>
        <v>46266</v>
      </c>
      <c r="D246" s="45">
        <f t="shared" si="64"/>
        <v>0</v>
      </c>
      <c r="E246" s="45">
        <f t="shared" si="65"/>
        <v>0</v>
      </c>
      <c r="F246" s="49" t="e">
        <f t="shared" si="70"/>
        <v>#N/A</v>
      </c>
      <c r="G246" s="24">
        <v>91.003200000000007</v>
      </c>
      <c r="H246" s="58" t="e">
        <f t="shared" si="66"/>
        <v>#N/A</v>
      </c>
      <c r="I246" s="58" t="e">
        <f t="shared" si="67"/>
        <v>#N/A</v>
      </c>
      <c r="J246" s="58" t="e">
        <f t="shared" si="71"/>
        <v>#N/A</v>
      </c>
      <c r="L246" s="26">
        <f t="shared" si="72"/>
        <v>9</v>
      </c>
      <c r="M246" s="26">
        <f t="shared" si="73"/>
        <v>2026</v>
      </c>
      <c r="N246" s="26">
        <f t="shared" si="74"/>
        <v>36</v>
      </c>
      <c r="O246" s="28">
        <v>46266</v>
      </c>
      <c r="P246" s="69" t="str">
        <f t="shared" si="75"/>
        <v>ter</v>
      </c>
      <c r="Q246" s="30">
        <f>SUMIF('SPR - QTD'!$A:$A,DADOS_GRAF!O246,'SPR - QTD'!$H:$H)</f>
        <v>0</v>
      </c>
      <c r="R246" s="30">
        <f>SUMIF('SCI - QTD'!$A:$A,DADOS_GRAF!O246,'SCI - QTD'!$H:$H)</f>
        <v>0</v>
      </c>
      <c r="S246" s="30">
        <f t="shared" si="76"/>
        <v>0</v>
      </c>
      <c r="T246" s="103"/>
      <c r="U246" s="30">
        <v>4691</v>
      </c>
      <c r="V246" s="30" t="e">
        <f t="shared" si="77"/>
        <v>#DIV/0!</v>
      </c>
      <c r="W246" s="30">
        <f>SUMIF('SPR - QTD'!$A:$A,DADOS_GRAF!O246,'SPR - QTD'!$M:$M)</f>
        <v>0</v>
      </c>
      <c r="X246" s="30">
        <f>SUMIF('SCI - QTD'!$A:$A,DADOS_GRAF!O246,'SCI - QTD'!$L:$L)</f>
        <v>0</v>
      </c>
      <c r="Y246" s="103"/>
      <c r="Z246" s="61"/>
      <c r="AA246" s="61"/>
      <c r="AB246" s="61"/>
      <c r="AC246" s="102"/>
      <c r="AE246" s="71"/>
      <c r="AF246" s="121"/>
    </row>
    <row r="247" spans="2:32" x14ac:dyDescent="0.3">
      <c r="B247" s="64" t="str">
        <f t="shared" si="68"/>
        <v>qua</v>
      </c>
      <c r="C247" s="59">
        <f t="shared" si="69"/>
        <v>46267</v>
      </c>
      <c r="D247" s="45">
        <f t="shared" si="64"/>
        <v>0</v>
      </c>
      <c r="E247" s="45">
        <f t="shared" si="65"/>
        <v>0</v>
      </c>
      <c r="F247" s="49" t="e">
        <f t="shared" si="70"/>
        <v>#N/A</v>
      </c>
      <c r="G247" s="24">
        <v>92.003200000000007</v>
      </c>
      <c r="H247" s="58" t="e">
        <f t="shared" si="66"/>
        <v>#N/A</v>
      </c>
      <c r="I247" s="58" t="e">
        <f t="shared" si="67"/>
        <v>#N/A</v>
      </c>
      <c r="J247" s="58" t="e">
        <f t="shared" si="71"/>
        <v>#N/A</v>
      </c>
      <c r="L247" s="26">
        <f t="shared" si="72"/>
        <v>9</v>
      </c>
      <c r="M247" s="26">
        <f t="shared" si="73"/>
        <v>2026</v>
      </c>
      <c r="N247" s="26">
        <f t="shared" si="74"/>
        <v>36</v>
      </c>
      <c r="O247" s="28">
        <v>46267</v>
      </c>
      <c r="P247" s="69" t="str">
        <f t="shared" si="75"/>
        <v>qua</v>
      </c>
      <c r="Q247" s="30">
        <f>SUMIF('SPR - QTD'!$A:$A,DADOS_GRAF!O247,'SPR - QTD'!$H:$H)</f>
        <v>0</v>
      </c>
      <c r="R247" s="30">
        <f>SUMIF('SCI - QTD'!$A:$A,DADOS_GRAF!O247,'SCI - QTD'!$H:$H)</f>
        <v>0</v>
      </c>
      <c r="S247" s="30">
        <f t="shared" si="76"/>
        <v>0</v>
      </c>
      <c r="T247" s="103"/>
      <c r="U247" s="30">
        <v>4692</v>
      </c>
      <c r="V247" s="30" t="e">
        <f t="shared" si="77"/>
        <v>#DIV/0!</v>
      </c>
      <c r="W247" s="30">
        <f>SUMIF('SPR - QTD'!$A:$A,DADOS_GRAF!O247,'SPR - QTD'!$M:$M)</f>
        <v>0</v>
      </c>
      <c r="X247" s="30">
        <f>SUMIF('SCI - QTD'!$A:$A,DADOS_GRAF!O247,'SCI - QTD'!$L:$L)</f>
        <v>0</v>
      </c>
      <c r="Y247" s="103"/>
      <c r="Z247" s="61"/>
      <c r="AA247" s="61"/>
      <c r="AB247" s="61"/>
      <c r="AC247" s="102"/>
      <c r="AE247" s="71"/>
      <c r="AF247" s="121"/>
    </row>
    <row r="248" spans="2:32" x14ac:dyDescent="0.3">
      <c r="B248" s="64" t="str">
        <f t="shared" si="68"/>
        <v>qui</v>
      </c>
      <c r="C248" s="59">
        <f t="shared" si="69"/>
        <v>46268</v>
      </c>
      <c r="D248" s="45">
        <f t="shared" si="64"/>
        <v>0</v>
      </c>
      <c r="E248" s="45">
        <f t="shared" si="65"/>
        <v>0</v>
      </c>
      <c r="F248" s="49" t="e">
        <f t="shared" si="70"/>
        <v>#N/A</v>
      </c>
      <c r="G248" s="24">
        <v>93.003200000000007</v>
      </c>
      <c r="H248" s="58" t="e">
        <f t="shared" si="66"/>
        <v>#N/A</v>
      </c>
      <c r="I248" s="58" t="e">
        <f t="shared" si="67"/>
        <v>#N/A</v>
      </c>
      <c r="J248" s="58" t="e">
        <f t="shared" si="71"/>
        <v>#N/A</v>
      </c>
      <c r="L248" s="26">
        <f t="shared" si="72"/>
        <v>9</v>
      </c>
      <c r="M248" s="26">
        <f t="shared" si="73"/>
        <v>2026</v>
      </c>
      <c r="N248" s="26">
        <f t="shared" si="74"/>
        <v>36</v>
      </c>
      <c r="O248" s="28">
        <v>46268</v>
      </c>
      <c r="P248" s="69" t="str">
        <f t="shared" si="75"/>
        <v>qui</v>
      </c>
      <c r="Q248" s="30">
        <f>SUMIF('SPR - QTD'!$A:$A,DADOS_GRAF!O248,'SPR - QTD'!$H:$H)</f>
        <v>0</v>
      </c>
      <c r="R248" s="30">
        <f>SUMIF('SCI - QTD'!$A:$A,DADOS_GRAF!O248,'SCI - QTD'!$H:$H)</f>
        <v>0</v>
      </c>
      <c r="S248" s="30">
        <f t="shared" si="76"/>
        <v>0</v>
      </c>
      <c r="T248" s="103"/>
      <c r="U248" s="30">
        <v>4693</v>
      </c>
      <c r="V248" s="30" t="e">
        <f t="shared" si="77"/>
        <v>#DIV/0!</v>
      </c>
      <c r="W248" s="30">
        <f>SUMIF('SPR - QTD'!$A:$A,DADOS_GRAF!O248,'SPR - QTD'!$M:$M)</f>
        <v>0</v>
      </c>
      <c r="X248" s="30">
        <f>SUMIF('SCI - QTD'!$A:$A,DADOS_GRAF!O248,'SCI - QTD'!$L:$L)</f>
        <v>0</v>
      </c>
      <c r="Y248" s="103"/>
      <c r="Z248" s="61"/>
      <c r="AA248" s="61"/>
      <c r="AB248" s="61"/>
      <c r="AC248" s="102"/>
      <c r="AE248" s="71"/>
      <c r="AF248" s="121"/>
    </row>
    <row r="249" spans="2:32" x14ac:dyDescent="0.3">
      <c r="B249" s="64" t="str">
        <f t="shared" si="68"/>
        <v>sex</v>
      </c>
      <c r="C249" s="59">
        <f t="shared" si="69"/>
        <v>46269</v>
      </c>
      <c r="D249" s="45">
        <f t="shared" si="64"/>
        <v>0</v>
      </c>
      <c r="E249" s="45">
        <f t="shared" si="65"/>
        <v>0</v>
      </c>
      <c r="F249" s="49" t="e">
        <f t="shared" si="70"/>
        <v>#N/A</v>
      </c>
      <c r="G249" s="24">
        <v>94.003200000000007</v>
      </c>
      <c r="H249" s="58" t="e">
        <f t="shared" si="66"/>
        <v>#N/A</v>
      </c>
      <c r="I249" s="58" t="e">
        <f t="shared" si="67"/>
        <v>#N/A</v>
      </c>
      <c r="J249" s="58" t="e">
        <f t="shared" si="71"/>
        <v>#N/A</v>
      </c>
      <c r="L249" s="26">
        <f t="shared" si="72"/>
        <v>9</v>
      </c>
      <c r="M249" s="26">
        <f t="shared" si="73"/>
        <v>2026</v>
      </c>
      <c r="N249" s="26">
        <f t="shared" si="74"/>
        <v>36</v>
      </c>
      <c r="O249" s="28">
        <v>46269</v>
      </c>
      <c r="P249" s="69" t="str">
        <f t="shared" si="75"/>
        <v>sex</v>
      </c>
      <c r="Q249" s="30">
        <f>SUMIF('SPR - QTD'!$A:$A,DADOS_GRAF!O249,'SPR - QTD'!$H:$H)</f>
        <v>0</v>
      </c>
      <c r="R249" s="30">
        <f>SUMIF('SCI - QTD'!$A:$A,DADOS_GRAF!O249,'SCI - QTD'!$H:$H)</f>
        <v>0</v>
      </c>
      <c r="S249" s="30">
        <f t="shared" si="76"/>
        <v>0</v>
      </c>
      <c r="T249" s="103"/>
      <c r="U249" s="30">
        <v>4694</v>
      </c>
      <c r="V249" s="30" t="e">
        <f t="shared" si="77"/>
        <v>#DIV/0!</v>
      </c>
      <c r="W249" s="30">
        <f>SUMIF('SPR - QTD'!$A:$A,DADOS_GRAF!O249,'SPR - QTD'!$M:$M)</f>
        <v>0</v>
      </c>
      <c r="X249" s="30">
        <f>SUMIF('SCI - QTD'!$A:$A,DADOS_GRAF!O249,'SCI - QTD'!$L:$L)</f>
        <v>0</v>
      </c>
      <c r="Y249" s="103"/>
      <c r="Z249" s="61"/>
      <c r="AA249" s="61"/>
      <c r="AB249" s="61"/>
      <c r="AC249" s="102"/>
      <c r="AE249" s="71"/>
      <c r="AF249" s="121"/>
    </row>
    <row r="250" spans="2:32" x14ac:dyDescent="0.3">
      <c r="B250" s="64" t="str">
        <f t="shared" si="68"/>
        <v>sáb</v>
      </c>
      <c r="C250" s="59">
        <f t="shared" si="69"/>
        <v>46270</v>
      </c>
      <c r="D250" s="45">
        <f t="shared" si="64"/>
        <v>0</v>
      </c>
      <c r="E250" s="45">
        <f t="shared" si="65"/>
        <v>0</v>
      </c>
      <c r="F250" s="49" t="e">
        <f t="shared" si="70"/>
        <v>#N/A</v>
      </c>
      <c r="G250" s="24">
        <v>95.003200000000007</v>
      </c>
      <c r="H250" s="58" t="e">
        <f t="shared" si="66"/>
        <v>#N/A</v>
      </c>
      <c r="I250" s="58" t="e">
        <f t="shared" si="67"/>
        <v>#N/A</v>
      </c>
      <c r="J250" s="58" t="e">
        <f t="shared" si="71"/>
        <v>#N/A</v>
      </c>
      <c r="L250" s="26">
        <f t="shared" si="72"/>
        <v>9</v>
      </c>
      <c r="M250" s="26">
        <f t="shared" si="73"/>
        <v>2026</v>
      </c>
      <c r="N250" s="26">
        <f t="shared" si="74"/>
        <v>36</v>
      </c>
      <c r="O250" s="28">
        <v>46270</v>
      </c>
      <c r="P250" s="69" t="str">
        <f t="shared" si="75"/>
        <v>sáb</v>
      </c>
      <c r="Q250" s="30">
        <f>SUMIF('SPR - QTD'!$A:$A,DADOS_GRAF!O250,'SPR - QTD'!$H:$H)</f>
        <v>0</v>
      </c>
      <c r="R250" s="30">
        <f>SUMIF('SCI - QTD'!$A:$A,DADOS_GRAF!O250,'SCI - QTD'!$H:$H)</f>
        <v>0</v>
      </c>
      <c r="S250" s="30">
        <f t="shared" si="76"/>
        <v>0</v>
      </c>
      <c r="T250" s="103"/>
      <c r="U250" s="30">
        <v>4695</v>
      </c>
      <c r="V250" s="30" t="e">
        <f t="shared" si="77"/>
        <v>#DIV/0!</v>
      </c>
      <c r="W250" s="30">
        <f>SUMIF('SPR - QTD'!$A:$A,DADOS_GRAF!O250,'SPR - QTD'!$M:$M)</f>
        <v>0</v>
      </c>
      <c r="X250" s="30">
        <f>SUMIF('SCI - QTD'!$A:$A,DADOS_GRAF!O250,'SCI - QTD'!$L:$L)</f>
        <v>0</v>
      </c>
      <c r="Y250" s="103"/>
      <c r="Z250" s="61"/>
      <c r="AA250" s="61"/>
      <c r="AB250" s="61"/>
      <c r="AC250" s="102"/>
      <c r="AE250" s="71"/>
      <c r="AF250" s="121"/>
    </row>
    <row r="251" spans="2:32" x14ac:dyDescent="0.3">
      <c r="B251" s="64" t="str">
        <f t="shared" si="68"/>
        <v>dom</v>
      </c>
      <c r="C251" s="59">
        <f t="shared" si="69"/>
        <v>46271</v>
      </c>
      <c r="D251" s="45">
        <f t="shared" si="64"/>
        <v>0</v>
      </c>
      <c r="E251" s="45">
        <f t="shared" si="65"/>
        <v>0</v>
      </c>
      <c r="F251" s="49" t="e">
        <f t="shared" si="70"/>
        <v>#N/A</v>
      </c>
      <c r="G251" s="24">
        <v>96.003200000000007</v>
      </c>
      <c r="H251" s="58" t="e">
        <f t="shared" si="66"/>
        <v>#N/A</v>
      </c>
      <c r="I251" s="58" t="e">
        <f t="shared" si="67"/>
        <v>#N/A</v>
      </c>
      <c r="J251" s="58" t="e">
        <f t="shared" si="71"/>
        <v>#N/A</v>
      </c>
      <c r="L251" s="26">
        <f t="shared" si="72"/>
        <v>9</v>
      </c>
      <c r="M251" s="26">
        <f t="shared" si="73"/>
        <v>2026</v>
      </c>
      <c r="N251" s="26">
        <f t="shared" si="74"/>
        <v>37</v>
      </c>
      <c r="O251" s="28">
        <v>46271</v>
      </c>
      <c r="P251" s="69" t="str">
        <f t="shared" si="75"/>
        <v>dom</v>
      </c>
      <c r="Q251" s="30">
        <f>SUMIF('SPR - QTD'!$A:$A,DADOS_GRAF!O251,'SPR - QTD'!$H:$H)</f>
        <v>0</v>
      </c>
      <c r="R251" s="30">
        <f>SUMIF('SCI - QTD'!$A:$A,DADOS_GRAF!O251,'SCI - QTD'!$H:$H)</f>
        <v>0</v>
      </c>
      <c r="S251" s="30">
        <f t="shared" si="76"/>
        <v>0</v>
      </c>
      <c r="T251" s="103"/>
      <c r="U251" s="30">
        <v>4696</v>
      </c>
      <c r="V251" s="30" t="e">
        <f t="shared" si="77"/>
        <v>#DIV/0!</v>
      </c>
      <c r="W251" s="30">
        <f>SUMIF('SPR - QTD'!$A:$A,DADOS_GRAF!O251,'SPR - QTD'!$M:$M)</f>
        <v>0</v>
      </c>
      <c r="X251" s="30">
        <f>SUMIF('SCI - QTD'!$A:$A,DADOS_GRAF!O251,'SCI - QTD'!$L:$L)</f>
        <v>0</v>
      </c>
      <c r="Y251" s="103"/>
      <c r="Z251" s="61"/>
      <c r="AA251" s="61"/>
      <c r="AB251" s="61"/>
      <c r="AC251" s="102"/>
      <c r="AE251" s="71"/>
      <c r="AF251" s="121"/>
    </row>
    <row r="252" spans="2:32" x14ac:dyDescent="0.3">
      <c r="B252" s="64" t="str">
        <f t="shared" si="68"/>
        <v>seg</v>
      </c>
      <c r="C252" s="59">
        <f t="shared" si="69"/>
        <v>46272</v>
      </c>
      <c r="D252" s="45">
        <f t="shared" si="64"/>
        <v>0</v>
      </c>
      <c r="E252" s="45">
        <f t="shared" si="65"/>
        <v>0</v>
      </c>
      <c r="F252" s="49" t="e">
        <f t="shared" si="70"/>
        <v>#N/A</v>
      </c>
      <c r="G252" s="24">
        <v>97.003200000000007</v>
      </c>
      <c r="H252" s="58" t="e">
        <f t="shared" si="66"/>
        <v>#N/A</v>
      </c>
      <c r="I252" s="58" t="e">
        <f t="shared" si="67"/>
        <v>#N/A</v>
      </c>
      <c r="J252" s="58" t="e">
        <f t="shared" si="71"/>
        <v>#N/A</v>
      </c>
      <c r="L252" s="26">
        <f t="shared" si="72"/>
        <v>9</v>
      </c>
      <c r="M252" s="26">
        <f t="shared" si="73"/>
        <v>2026</v>
      </c>
      <c r="N252" s="26">
        <f t="shared" si="74"/>
        <v>37</v>
      </c>
      <c r="O252" s="28">
        <v>46272</v>
      </c>
      <c r="P252" s="69" t="str">
        <f t="shared" si="75"/>
        <v>seg</v>
      </c>
      <c r="Q252" s="30">
        <f>SUMIF('SPR - QTD'!$A:$A,DADOS_GRAF!O252,'SPR - QTD'!$H:$H)</f>
        <v>0</v>
      </c>
      <c r="R252" s="30">
        <f>SUMIF('SCI - QTD'!$A:$A,DADOS_GRAF!O252,'SCI - QTD'!$H:$H)</f>
        <v>0</v>
      </c>
      <c r="S252" s="30">
        <f t="shared" si="76"/>
        <v>0</v>
      </c>
      <c r="T252" s="103"/>
      <c r="U252" s="30">
        <v>4697</v>
      </c>
      <c r="V252" s="30" t="e">
        <f t="shared" si="77"/>
        <v>#DIV/0!</v>
      </c>
      <c r="W252" s="30">
        <f>SUMIF('SPR - QTD'!$A:$A,DADOS_GRAF!O252,'SPR - QTD'!$M:$M)</f>
        <v>0</v>
      </c>
      <c r="X252" s="30">
        <f>SUMIF('SCI - QTD'!$A:$A,DADOS_GRAF!O252,'SCI - QTD'!$L:$L)</f>
        <v>0</v>
      </c>
      <c r="Y252" s="103"/>
      <c r="Z252" s="61"/>
      <c r="AA252" s="61"/>
      <c r="AB252" s="61"/>
      <c r="AC252" s="102"/>
      <c r="AE252" s="71"/>
      <c r="AF252" s="121"/>
    </row>
    <row r="253" spans="2:32" x14ac:dyDescent="0.3">
      <c r="B253" s="64" t="str">
        <f t="shared" si="68"/>
        <v>ter</v>
      </c>
      <c r="C253" s="59">
        <f t="shared" si="69"/>
        <v>46273</v>
      </c>
      <c r="D253" s="45">
        <f t="shared" si="64"/>
        <v>0</v>
      </c>
      <c r="E253" s="45">
        <f t="shared" si="65"/>
        <v>0</v>
      </c>
      <c r="F253" s="49" t="e">
        <f t="shared" si="70"/>
        <v>#N/A</v>
      </c>
      <c r="G253" s="24">
        <v>98.003200000000007</v>
      </c>
      <c r="H253" s="58" t="e">
        <f t="shared" si="66"/>
        <v>#N/A</v>
      </c>
      <c r="I253" s="58" t="e">
        <f t="shared" si="67"/>
        <v>#N/A</v>
      </c>
      <c r="J253" s="58" t="e">
        <f t="shared" si="71"/>
        <v>#N/A</v>
      </c>
      <c r="L253" s="26">
        <f t="shared" si="72"/>
        <v>9</v>
      </c>
      <c r="M253" s="26">
        <f t="shared" si="73"/>
        <v>2026</v>
      </c>
      <c r="N253" s="26">
        <f t="shared" si="74"/>
        <v>37</v>
      </c>
      <c r="O253" s="28">
        <v>46273</v>
      </c>
      <c r="P253" s="69" t="str">
        <f t="shared" si="75"/>
        <v>ter</v>
      </c>
      <c r="Q253" s="30">
        <f>SUMIF('SPR - QTD'!$A:$A,DADOS_GRAF!O253,'SPR - QTD'!$H:$H)</f>
        <v>0</v>
      </c>
      <c r="R253" s="30">
        <f>SUMIF('SCI - QTD'!$A:$A,DADOS_GRAF!O253,'SCI - QTD'!$H:$H)</f>
        <v>0</v>
      </c>
      <c r="S253" s="30">
        <f t="shared" si="76"/>
        <v>0</v>
      </c>
      <c r="T253" s="103"/>
      <c r="U253" s="30">
        <v>4698</v>
      </c>
      <c r="V253" s="30" t="e">
        <f t="shared" si="77"/>
        <v>#DIV/0!</v>
      </c>
      <c r="W253" s="30">
        <f>SUMIF('SPR - QTD'!$A:$A,DADOS_GRAF!O253,'SPR - QTD'!$M:$M)</f>
        <v>0</v>
      </c>
      <c r="X253" s="30">
        <f>SUMIF('SCI - QTD'!$A:$A,DADOS_GRAF!O253,'SCI - QTD'!$L:$L)</f>
        <v>0</v>
      </c>
      <c r="Y253" s="103"/>
      <c r="Z253" s="61"/>
      <c r="AA253" s="61"/>
      <c r="AB253" s="61"/>
      <c r="AC253" s="102"/>
      <c r="AE253" s="71"/>
      <c r="AF253" s="121"/>
    </row>
    <row r="254" spans="2:32" x14ac:dyDescent="0.3">
      <c r="B254" s="64" t="str">
        <f t="shared" si="68"/>
        <v>qua</v>
      </c>
      <c r="C254" s="59">
        <f t="shared" si="69"/>
        <v>46274</v>
      </c>
      <c r="D254" s="45">
        <f t="shared" si="64"/>
        <v>0</v>
      </c>
      <c r="E254" s="45">
        <f t="shared" si="65"/>
        <v>0</v>
      </c>
      <c r="F254" s="49" t="e">
        <f t="shared" si="70"/>
        <v>#N/A</v>
      </c>
      <c r="G254" s="24">
        <v>99.003200000000007</v>
      </c>
      <c r="H254" s="58" t="e">
        <f t="shared" si="66"/>
        <v>#N/A</v>
      </c>
      <c r="I254" s="58" t="e">
        <f t="shared" si="67"/>
        <v>#N/A</v>
      </c>
      <c r="J254" s="58" t="e">
        <f t="shared" si="71"/>
        <v>#N/A</v>
      </c>
      <c r="L254" s="26">
        <f t="shared" si="72"/>
        <v>9</v>
      </c>
      <c r="M254" s="26">
        <f t="shared" si="73"/>
        <v>2026</v>
      </c>
      <c r="N254" s="26">
        <f t="shared" si="74"/>
        <v>37</v>
      </c>
      <c r="O254" s="28">
        <v>46274</v>
      </c>
      <c r="P254" s="69" t="str">
        <f t="shared" si="75"/>
        <v>qua</v>
      </c>
      <c r="Q254" s="30">
        <f>SUMIF('SPR - QTD'!$A:$A,DADOS_GRAF!O254,'SPR - QTD'!$H:$H)</f>
        <v>0</v>
      </c>
      <c r="R254" s="30">
        <f>SUMIF('SCI - QTD'!$A:$A,DADOS_GRAF!O254,'SCI - QTD'!$H:$H)</f>
        <v>0</v>
      </c>
      <c r="S254" s="30">
        <f t="shared" si="76"/>
        <v>0</v>
      </c>
      <c r="T254" s="103"/>
      <c r="U254" s="30">
        <v>4699</v>
      </c>
      <c r="V254" s="30" t="e">
        <f t="shared" si="77"/>
        <v>#DIV/0!</v>
      </c>
      <c r="W254" s="30">
        <f>SUMIF('SPR - QTD'!$A:$A,DADOS_GRAF!O254,'SPR - QTD'!$M:$M)</f>
        <v>0</v>
      </c>
      <c r="X254" s="30">
        <f>SUMIF('SCI - QTD'!$A:$A,DADOS_GRAF!O254,'SCI - QTD'!$L:$L)</f>
        <v>0</v>
      </c>
      <c r="Y254" s="103"/>
      <c r="Z254" s="61"/>
      <c r="AA254" s="61"/>
      <c r="AB254" s="61"/>
      <c r="AC254" s="102"/>
      <c r="AE254" s="71"/>
      <c r="AF254" s="121"/>
    </row>
    <row r="255" spans="2:32" x14ac:dyDescent="0.3">
      <c r="B255" s="64" t="str">
        <f t="shared" si="68"/>
        <v>qui</v>
      </c>
      <c r="C255" s="59">
        <f t="shared" si="69"/>
        <v>46275</v>
      </c>
      <c r="D255" s="45">
        <f t="shared" si="64"/>
        <v>0</v>
      </c>
      <c r="E255" s="45">
        <f t="shared" si="65"/>
        <v>0</v>
      </c>
      <c r="F255" s="49" t="e">
        <f t="shared" si="70"/>
        <v>#N/A</v>
      </c>
      <c r="G255" s="24">
        <v>100.00320000000001</v>
      </c>
      <c r="H255" s="58" t="e">
        <f t="shared" si="66"/>
        <v>#N/A</v>
      </c>
      <c r="I255" s="58" t="e">
        <f t="shared" si="67"/>
        <v>#N/A</v>
      </c>
      <c r="J255" s="58" t="e">
        <f t="shared" si="71"/>
        <v>#N/A</v>
      </c>
      <c r="L255" s="26">
        <f t="shared" si="72"/>
        <v>9</v>
      </c>
      <c r="M255" s="26">
        <f t="shared" si="73"/>
        <v>2026</v>
      </c>
      <c r="N255" s="26">
        <f t="shared" si="74"/>
        <v>37</v>
      </c>
      <c r="O255" s="28">
        <v>46275</v>
      </c>
      <c r="P255" s="69" t="str">
        <f t="shared" si="75"/>
        <v>qui</v>
      </c>
      <c r="Q255" s="30">
        <f>SUMIF('SPR - QTD'!$A:$A,DADOS_GRAF!O255,'SPR - QTD'!$H:$H)</f>
        <v>0</v>
      </c>
      <c r="R255" s="30">
        <f>SUMIF('SCI - QTD'!$A:$A,DADOS_GRAF!O255,'SCI - QTD'!$H:$H)</f>
        <v>0</v>
      </c>
      <c r="S255" s="30">
        <f t="shared" si="76"/>
        <v>0</v>
      </c>
      <c r="T255" s="103"/>
      <c r="U255" s="30">
        <v>4700</v>
      </c>
      <c r="V255" s="30" t="e">
        <f t="shared" si="77"/>
        <v>#DIV/0!</v>
      </c>
      <c r="W255" s="30">
        <f>SUMIF('SPR - QTD'!$A:$A,DADOS_GRAF!O255,'SPR - QTD'!$M:$M)</f>
        <v>0</v>
      </c>
      <c r="X255" s="30">
        <f>SUMIF('SCI - QTD'!$A:$A,DADOS_GRAF!O255,'SCI - QTD'!$L:$L)</f>
        <v>0</v>
      </c>
      <c r="Y255" s="103"/>
      <c r="Z255" s="61"/>
      <c r="AA255" s="61"/>
      <c r="AB255" s="61"/>
      <c r="AC255" s="102"/>
      <c r="AE255" s="71"/>
      <c r="AF255" s="121"/>
    </row>
    <row r="256" spans="2:32" x14ac:dyDescent="0.3">
      <c r="B256" s="64" t="str">
        <f t="shared" si="68"/>
        <v>sex</v>
      </c>
      <c r="C256" s="59">
        <f t="shared" si="69"/>
        <v>46276</v>
      </c>
      <c r="D256" s="45">
        <f t="shared" si="64"/>
        <v>0</v>
      </c>
      <c r="E256" s="45">
        <f t="shared" si="65"/>
        <v>0</v>
      </c>
      <c r="F256" s="49" t="e">
        <f t="shared" si="70"/>
        <v>#N/A</v>
      </c>
      <c r="G256" s="24">
        <v>101.00320000000001</v>
      </c>
      <c r="H256" s="58" t="e">
        <f t="shared" si="66"/>
        <v>#N/A</v>
      </c>
      <c r="I256" s="58" t="e">
        <f t="shared" si="67"/>
        <v>#N/A</v>
      </c>
      <c r="J256" s="58" t="e">
        <f t="shared" si="71"/>
        <v>#N/A</v>
      </c>
      <c r="L256" s="26">
        <f t="shared" si="72"/>
        <v>9</v>
      </c>
      <c r="M256" s="26">
        <f t="shared" si="73"/>
        <v>2026</v>
      </c>
      <c r="N256" s="26">
        <f t="shared" si="74"/>
        <v>37</v>
      </c>
      <c r="O256" s="28">
        <v>46276</v>
      </c>
      <c r="P256" s="69" t="str">
        <f t="shared" si="75"/>
        <v>sex</v>
      </c>
      <c r="Q256" s="30">
        <f>SUMIF('SPR - QTD'!$A:$A,DADOS_GRAF!O256,'SPR - QTD'!$H:$H)</f>
        <v>0</v>
      </c>
      <c r="R256" s="30">
        <f>SUMIF('SCI - QTD'!$A:$A,DADOS_GRAF!O256,'SCI - QTD'!$H:$H)</f>
        <v>0</v>
      </c>
      <c r="S256" s="30">
        <f t="shared" si="76"/>
        <v>0</v>
      </c>
      <c r="T256" s="103"/>
      <c r="U256" s="30">
        <v>4701</v>
      </c>
      <c r="V256" s="30" t="e">
        <f t="shared" si="77"/>
        <v>#DIV/0!</v>
      </c>
      <c r="W256" s="30">
        <f>SUMIF('SPR - QTD'!$A:$A,DADOS_GRAF!O256,'SPR - QTD'!$M:$M)</f>
        <v>0</v>
      </c>
      <c r="X256" s="30">
        <f>SUMIF('SCI - QTD'!$A:$A,DADOS_GRAF!O256,'SCI - QTD'!$L:$L)</f>
        <v>0</v>
      </c>
      <c r="Y256" s="103"/>
      <c r="Z256" s="61"/>
      <c r="AA256" s="61"/>
      <c r="AB256" s="61"/>
      <c r="AC256" s="102"/>
      <c r="AE256" s="71"/>
      <c r="AF256" s="121"/>
    </row>
    <row r="257" spans="2:32" x14ac:dyDescent="0.3">
      <c r="B257" s="64" t="str">
        <f t="shared" si="68"/>
        <v>sáb</v>
      </c>
      <c r="C257" s="59">
        <f t="shared" si="69"/>
        <v>46277</v>
      </c>
      <c r="D257" s="45">
        <f t="shared" si="64"/>
        <v>0</v>
      </c>
      <c r="E257" s="45">
        <f t="shared" si="65"/>
        <v>0</v>
      </c>
      <c r="F257" s="49" t="e">
        <f t="shared" si="70"/>
        <v>#N/A</v>
      </c>
      <c r="G257" s="24">
        <v>102.00320000000001</v>
      </c>
      <c r="H257" s="58" t="e">
        <f t="shared" si="66"/>
        <v>#N/A</v>
      </c>
      <c r="I257" s="58" t="e">
        <f t="shared" si="67"/>
        <v>#N/A</v>
      </c>
      <c r="J257" s="58" t="e">
        <f t="shared" si="71"/>
        <v>#N/A</v>
      </c>
      <c r="L257" s="26">
        <f t="shared" si="72"/>
        <v>9</v>
      </c>
      <c r="M257" s="26">
        <f t="shared" si="73"/>
        <v>2026</v>
      </c>
      <c r="N257" s="26">
        <f t="shared" si="74"/>
        <v>37</v>
      </c>
      <c r="O257" s="28">
        <v>46277</v>
      </c>
      <c r="P257" s="69" t="str">
        <f t="shared" si="75"/>
        <v>sáb</v>
      </c>
      <c r="Q257" s="30">
        <f>SUMIF('SPR - QTD'!$A:$A,DADOS_GRAF!O257,'SPR - QTD'!$H:$H)</f>
        <v>0</v>
      </c>
      <c r="R257" s="30">
        <f>SUMIF('SCI - QTD'!$A:$A,DADOS_GRAF!O257,'SCI - QTD'!$H:$H)</f>
        <v>0</v>
      </c>
      <c r="S257" s="30">
        <f t="shared" si="76"/>
        <v>0</v>
      </c>
      <c r="T257" s="103"/>
      <c r="U257" s="30">
        <v>4702</v>
      </c>
      <c r="V257" s="30" t="e">
        <f t="shared" si="77"/>
        <v>#DIV/0!</v>
      </c>
      <c r="W257" s="30">
        <f>SUMIF('SPR - QTD'!$A:$A,DADOS_GRAF!O257,'SPR - QTD'!$M:$M)</f>
        <v>0</v>
      </c>
      <c r="X257" s="30">
        <f>SUMIF('SCI - QTD'!$A:$A,DADOS_GRAF!O257,'SCI - QTD'!$L:$L)</f>
        <v>0</v>
      </c>
      <c r="Y257" s="103"/>
      <c r="Z257" s="61"/>
      <c r="AA257" s="61"/>
      <c r="AB257" s="61"/>
      <c r="AC257" s="102"/>
      <c r="AE257" s="71"/>
      <c r="AF257" s="121"/>
    </row>
    <row r="258" spans="2:32" x14ac:dyDescent="0.3">
      <c r="B258" s="64" t="str">
        <f t="shared" si="68"/>
        <v>dom</v>
      </c>
      <c r="C258" s="59">
        <f t="shared" si="69"/>
        <v>46278</v>
      </c>
      <c r="D258" s="45">
        <f t="shared" si="64"/>
        <v>0</v>
      </c>
      <c r="E258" s="45">
        <f t="shared" si="65"/>
        <v>0</v>
      </c>
      <c r="F258" s="49" t="e">
        <f t="shared" si="70"/>
        <v>#N/A</v>
      </c>
      <c r="G258" s="24">
        <v>103.00320000000001</v>
      </c>
      <c r="H258" s="58" t="e">
        <f t="shared" si="66"/>
        <v>#N/A</v>
      </c>
      <c r="I258" s="58" t="e">
        <f t="shared" si="67"/>
        <v>#N/A</v>
      </c>
      <c r="J258" s="58" t="e">
        <f t="shared" si="71"/>
        <v>#N/A</v>
      </c>
      <c r="L258" s="26">
        <f t="shared" si="72"/>
        <v>9</v>
      </c>
      <c r="M258" s="26">
        <f t="shared" si="73"/>
        <v>2026</v>
      </c>
      <c r="N258" s="26">
        <f t="shared" si="74"/>
        <v>38</v>
      </c>
      <c r="O258" s="28">
        <v>46278</v>
      </c>
      <c r="P258" s="69" t="str">
        <f t="shared" si="75"/>
        <v>dom</v>
      </c>
      <c r="Q258" s="30">
        <f>SUMIF('SPR - QTD'!$A:$A,DADOS_GRAF!O258,'SPR - QTD'!$H:$H)</f>
        <v>0</v>
      </c>
      <c r="R258" s="30">
        <f>SUMIF('SCI - QTD'!$A:$A,DADOS_GRAF!O258,'SCI - QTD'!$H:$H)</f>
        <v>0</v>
      </c>
      <c r="S258" s="30">
        <f t="shared" si="76"/>
        <v>0</v>
      </c>
      <c r="T258" s="103"/>
      <c r="U258" s="30">
        <v>4703</v>
      </c>
      <c r="V258" s="30" t="e">
        <f t="shared" si="77"/>
        <v>#DIV/0!</v>
      </c>
      <c r="W258" s="30">
        <f>SUMIF('SPR - QTD'!$A:$A,DADOS_GRAF!O258,'SPR - QTD'!$M:$M)</f>
        <v>0</v>
      </c>
      <c r="X258" s="30">
        <f>SUMIF('SCI - QTD'!$A:$A,DADOS_GRAF!O258,'SCI - QTD'!$L:$L)</f>
        <v>0</v>
      </c>
      <c r="Y258" s="103"/>
      <c r="Z258" s="61"/>
      <c r="AA258" s="61"/>
      <c r="AB258" s="61"/>
      <c r="AC258" s="102"/>
      <c r="AE258" s="71"/>
      <c r="AF258" s="121"/>
    </row>
    <row r="259" spans="2:32" x14ac:dyDescent="0.3">
      <c r="B259" s="64" t="str">
        <f t="shared" si="68"/>
        <v>seg</v>
      </c>
      <c r="C259" s="59">
        <f t="shared" si="69"/>
        <v>46279</v>
      </c>
      <c r="D259" s="45">
        <f t="shared" ref="D259:D322" si="78">IFERROR(SUMIF(O:O,C259,W:W),#N/A)</f>
        <v>0</v>
      </c>
      <c r="E259" s="45">
        <f t="shared" ref="E259:E322" si="79">IFERROR(SUMIF(O:O,C259,Y:Y),#N/A)</f>
        <v>0</v>
      </c>
      <c r="F259" s="49" t="e">
        <f t="shared" si="70"/>
        <v>#N/A</v>
      </c>
      <c r="G259" s="24">
        <v>104.00320000000001</v>
      </c>
      <c r="H259" s="58" t="e">
        <f t="shared" ref="H259:H322" si="80">IF(E259=0,#N/A,IFERROR(SUMIF(O:O,C259,W:W),#N/A)/E259)</f>
        <v>#N/A</v>
      </c>
      <c r="I259" s="58" t="e">
        <f t="shared" ref="I259:I322" si="81">IF(E259=0,#N/A,IFERROR(SUMIF(O:O,C259,X:X),#N/A)/E259)</f>
        <v>#N/A</v>
      </c>
      <c r="J259" s="58" t="e">
        <f t="shared" si="71"/>
        <v>#N/A</v>
      </c>
      <c r="L259" s="26">
        <f t="shared" si="72"/>
        <v>9</v>
      </c>
      <c r="M259" s="26">
        <f t="shared" si="73"/>
        <v>2026</v>
      </c>
      <c r="N259" s="26">
        <f t="shared" si="74"/>
        <v>38</v>
      </c>
      <c r="O259" s="28">
        <v>46279</v>
      </c>
      <c r="P259" s="69" t="str">
        <f t="shared" si="75"/>
        <v>seg</v>
      </c>
      <c r="Q259" s="30">
        <f>SUMIF('SPR - QTD'!$A:$A,DADOS_GRAF!O259,'SPR - QTD'!$H:$H)</f>
        <v>0</v>
      </c>
      <c r="R259" s="30">
        <f>SUMIF('SCI - QTD'!$A:$A,DADOS_GRAF!O259,'SCI - QTD'!$H:$H)</f>
        <v>0</v>
      </c>
      <c r="S259" s="30">
        <f t="shared" si="76"/>
        <v>0</v>
      </c>
      <c r="T259" s="103"/>
      <c r="U259" s="30">
        <v>4704</v>
      </c>
      <c r="V259" s="30" t="e">
        <f t="shared" si="77"/>
        <v>#DIV/0!</v>
      </c>
      <c r="W259" s="30">
        <f>SUMIF('SPR - QTD'!$A:$A,DADOS_GRAF!O259,'SPR - QTD'!$M:$M)</f>
        <v>0</v>
      </c>
      <c r="X259" s="30">
        <f>SUMIF('SCI - QTD'!$A:$A,DADOS_GRAF!O259,'SCI - QTD'!$L:$L)</f>
        <v>0</v>
      </c>
      <c r="Y259" s="103"/>
      <c r="Z259" s="61"/>
      <c r="AA259" s="61"/>
      <c r="AB259" s="61"/>
      <c r="AC259" s="102"/>
      <c r="AE259" s="71"/>
      <c r="AF259" s="121"/>
    </row>
    <row r="260" spans="2:32" x14ac:dyDescent="0.3">
      <c r="B260" s="64" t="str">
        <f t="shared" si="68"/>
        <v>ter</v>
      </c>
      <c r="C260" s="59">
        <f t="shared" si="69"/>
        <v>46280</v>
      </c>
      <c r="D260" s="45">
        <f t="shared" si="78"/>
        <v>0</v>
      </c>
      <c r="E260" s="45">
        <f t="shared" si="79"/>
        <v>0</v>
      </c>
      <c r="F260" s="49" t="e">
        <f t="shared" si="70"/>
        <v>#N/A</v>
      </c>
      <c r="G260" s="24">
        <v>105.00320000000001</v>
      </c>
      <c r="H260" s="58" t="e">
        <f t="shared" si="80"/>
        <v>#N/A</v>
      </c>
      <c r="I260" s="58" t="e">
        <f t="shared" si="81"/>
        <v>#N/A</v>
      </c>
      <c r="J260" s="58" t="e">
        <f t="shared" si="71"/>
        <v>#N/A</v>
      </c>
      <c r="L260" s="26">
        <f t="shared" si="72"/>
        <v>9</v>
      </c>
      <c r="M260" s="26">
        <f t="shared" si="73"/>
        <v>2026</v>
      </c>
      <c r="N260" s="26">
        <f t="shared" si="74"/>
        <v>38</v>
      </c>
      <c r="O260" s="28">
        <v>46280</v>
      </c>
      <c r="P260" s="69" t="str">
        <f t="shared" si="75"/>
        <v>ter</v>
      </c>
      <c r="Q260" s="30">
        <f>SUMIF('SPR - QTD'!$A:$A,DADOS_GRAF!O260,'SPR - QTD'!$H:$H)</f>
        <v>0</v>
      </c>
      <c r="R260" s="30">
        <f>SUMIF('SCI - QTD'!$A:$A,DADOS_GRAF!O260,'SCI - QTD'!$H:$H)</f>
        <v>0</v>
      </c>
      <c r="S260" s="30">
        <f t="shared" si="76"/>
        <v>0</v>
      </c>
      <c r="T260" s="103"/>
      <c r="U260" s="30">
        <v>4705</v>
      </c>
      <c r="V260" s="30" t="e">
        <f t="shared" si="77"/>
        <v>#DIV/0!</v>
      </c>
      <c r="W260" s="30">
        <f>SUMIF('SPR - QTD'!$A:$A,DADOS_GRAF!O260,'SPR - QTD'!$M:$M)</f>
        <v>0</v>
      </c>
      <c r="X260" s="30">
        <f>SUMIF('SCI - QTD'!$A:$A,DADOS_GRAF!O260,'SCI - QTD'!$L:$L)</f>
        <v>0</v>
      </c>
      <c r="Y260" s="103"/>
      <c r="Z260" s="61"/>
      <c r="AA260" s="61"/>
      <c r="AB260" s="61"/>
      <c r="AC260" s="102"/>
      <c r="AE260" s="71"/>
      <c r="AF260" s="121"/>
    </row>
    <row r="261" spans="2:32" x14ac:dyDescent="0.3">
      <c r="B261" s="64" t="str">
        <f t="shared" si="68"/>
        <v>qua</v>
      </c>
      <c r="C261" s="59">
        <f t="shared" si="69"/>
        <v>46281</v>
      </c>
      <c r="D261" s="45">
        <f t="shared" si="78"/>
        <v>0</v>
      </c>
      <c r="E261" s="45">
        <f t="shared" si="79"/>
        <v>0</v>
      </c>
      <c r="F261" s="49" t="e">
        <f t="shared" si="70"/>
        <v>#N/A</v>
      </c>
      <c r="G261" s="24">
        <v>106.00320000000001</v>
      </c>
      <c r="H261" s="58" t="e">
        <f t="shared" si="80"/>
        <v>#N/A</v>
      </c>
      <c r="I261" s="58" t="e">
        <f t="shared" si="81"/>
        <v>#N/A</v>
      </c>
      <c r="J261" s="58" t="e">
        <f t="shared" si="71"/>
        <v>#N/A</v>
      </c>
      <c r="L261" s="26">
        <f t="shared" si="72"/>
        <v>9</v>
      </c>
      <c r="M261" s="26">
        <f t="shared" si="73"/>
        <v>2026</v>
      </c>
      <c r="N261" s="26">
        <f t="shared" si="74"/>
        <v>38</v>
      </c>
      <c r="O261" s="28">
        <v>46281</v>
      </c>
      <c r="P261" s="69" t="str">
        <f t="shared" si="75"/>
        <v>qua</v>
      </c>
      <c r="Q261" s="30">
        <f>SUMIF('SPR - QTD'!$A:$A,DADOS_GRAF!O261,'SPR - QTD'!$H:$H)</f>
        <v>0</v>
      </c>
      <c r="R261" s="30">
        <f>SUMIF('SCI - QTD'!$A:$A,DADOS_GRAF!O261,'SCI - QTD'!$H:$H)</f>
        <v>0</v>
      </c>
      <c r="S261" s="30">
        <f t="shared" si="76"/>
        <v>0</v>
      </c>
      <c r="T261" s="103"/>
      <c r="U261" s="30">
        <v>4706</v>
      </c>
      <c r="V261" s="30" t="e">
        <f t="shared" si="77"/>
        <v>#DIV/0!</v>
      </c>
      <c r="W261" s="30">
        <f>SUMIF('SPR - QTD'!$A:$A,DADOS_GRAF!O261,'SPR - QTD'!$M:$M)</f>
        <v>0</v>
      </c>
      <c r="X261" s="30">
        <f>SUMIF('SCI - QTD'!$A:$A,DADOS_GRAF!O261,'SCI - QTD'!$L:$L)</f>
        <v>0</v>
      </c>
      <c r="Y261" s="103"/>
      <c r="Z261" s="61"/>
      <c r="AA261" s="61"/>
      <c r="AB261" s="61"/>
      <c r="AC261" s="102"/>
      <c r="AE261" s="71"/>
      <c r="AF261" s="121"/>
    </row>
    <row r="262" spans="2:32" x14ac:dyDescent="0.3">
      <c r="B262" s="64" t="str">
        <f t="shared" si="68"/>
        <v>qui</v>
      </c>
      <c r="C262" s="59">
        <f t="shared" si="69"/>
        <v>46282</v>
      </c>
      <c r="D262" s="45">
        <f t="shared" si="78"/>
        <v>0</v>
      </c>
      <c r="E262" s="45">
        <f t="shared" si="79"/>
        <v>0</v>
      </c>
      <c r="F262" s="49" t="e">
        <f t="shared" si="70"/>
        <v>#N/A</v>
      </c>
      <c r="G262" s="24">
        <v>107.00320000000001</v>
      </c>
      <c r="H262" s="58" t="e">
        <f t="shared" si="80"/>
        <v>#N/A</v>
      </c>
      <c r="I262" s="58" t="e">
        <f t="shared" si="81"/>
        <v>#N/A</v>
      </c>
      <c r="J262" s="58" t="e">
        <f t="shared" si="71"/>
        <v>#N/A</v>
      </c>
      <c r="L262" s="26">
        <f t="shared" si="72"/>
        <v>9</v>
      </c>
      <c r="M262" s="26">
        <f t="shared" si="73"/>
        <v>2026</v>
      </c>
      <c r="N262" s="26">
        <f t="shared" si="74"/>
        <v>38</v>
      </c>
      <c r="O262" s="28">
        <v>46282</v>
      </c>
      <c r="P262" s="69" t="str">
        <f t="shared" si="75"/>
        <v>qui</v>
      </c>
      <c r="Q262" s="30">
        <f>SUMIF('SPR - QTD'!$A:$A,DADOS_GRAF!O262,'SPR - QTD'!$H:$H)</f>
        <v>0</v>
      </c>
      <c r="R262" s="30">
        <f>SUMIF('SCI - QTD'!$A:$A,DADOS_GRAF!O262,'SCI - QTD'!$H:$H)</f>
        <v>0</v>
      </c>
      <c r="S262" s="30">
        <f t="shared" si="76"/>
        <v>0</v>
      </c>
      <c r="T262" s="103"/>
      <c r="U262" s="30">
        <v>4707</v>
      </c>
      <c r="V262" s="30" t="e">
        <f t="shared" si="77"/>
        <v>#DIV/0!</v>
      </c>
      <c r="W262" s="30">
        <f>SUMIF('SPR - QTD'!$A:$A,DADOS_GRAF!O262,'SPR - QTD'!$M:$M)</f>
        <v>0</v>
      </c>
      <c r="X262" s="30">
        <f>SUMIF('SCI - QTD'!$A:$A,DADOS_GRAF!O262,'SCI - QTD'!$L:$L)</f>
        <v>0</v>
      </c>
      <c r="Y262" s="103"/>
      <c r="Z262" s="61"/>
      <c r="AA262" s="61"/>
      <c r="AB262" s="61"/>
      <c r="AC262" s="102"/>
      <c r="AE262" s="71"/>
      <c r="AF262" s="121"/>
    </row>
    <row r="263" spans="2:32" x14ac:dyDescent="0.3">
      <c r="B263" s="64" t="str">
        <f t="shared" si="68"/>
        <v>sex</v>
      </c>
      <c r="C263" s="59">
        <f t="shared" si="69"/>
        <v>46283</v>
      </c>
      <c r="D263" s="45">
        <f t="shared" si="78"/>
        <v>0</v>
      </c>
      <c r="E263" s="45">
        <f t="shared" si="79"/>
        <v>0</v>
      </c>
      <c r="F263" s="49" t="e">
        <f t="shared" si="70"/>
        <v>#N/A</v>
      </c>
      <c r="G263" s="24">
        <v>108.00320000000001</v>
      </c>
      <c r="H263" s="58" t="e">
        <f t="shared" si="80"/>
        <v>#N/A</v>
      </c>
      <c r="I263" s="58" t="e">
        <f t="shared" si="81"/>
        <v>#N/A</v>
      </c>
      <c r="J263" s="58" t="e">
        <f t="shared" si="71"/>
        <v>#N/A</v>
      </c>
      <c r="L263" s="26">
        <f t="shared" si="72"/>
        <v>9</v>
      </c>
      <c r="M263" s="26">
        <f t="shared" si="73"/>
        <v>2026</v>
      </c>
      <c r="N263" s="26">
        <f t="shared" si="74"/>
        <v>38</v>
      </c>
      <c r="O263" s="28">
        <v>46283</v>
      </c>
      <c r="P263" s="69" t="str">
        <f t="shared" si="75"/>
        <v>sex</v>
      </c>
      <c r="Q263" s="30">
        <f>SUMIF('SPR - QTD'!$A:$A,DADOS_GRAF!O263,'SPR - QTD'!$H:$H)</f>
        <v>0</v>
      </c>
      <c r="R263" s="30">
        <f>SUMIF('SCI - QTD'!$A:$A,DADOS_GRAF!O263,'SCI - QTD'!$H:$H)</f>
        <v>0</v>
      </c>
      <c r="S263" s="30">
        <f t="shared" si="76"/>
        <v>0</v>
      </c>
      <c r="T263" s="103"/>
      <c r="U263" s="30">
        <v>4708</v>
      </c>
      <c r="V263" s="30" t="e">
        <f t="shared" si="77"/>
        <v>#DIV/0!</v>
      </c>
      <c r="W263" s="30">
        <f>SUMIF('SPR - QTD'!$A:$A,DADOS_GRAF!O263,'SPR - QTD'!$M:$M)</f>
        <v>0</v>
      </c>
      <c r="X263" s="30">
        <f>SUMIF('SCI - QTD'!$A:$A,DADOS_GRAF!O263,'SCI - QTD'!$L:$L)</f>
        <v>0</v>
      </c>
      <c r="Y263" s="103"/>
      <c r="Z263" s="61"/>
      <c r="AA263" s="61"/>
      <c r="AB263" s="61"/>
      <c r="AC263" s="102"/>
      <c r="AE263" s="71"/>
      <c r="AF263" s="121"/>
    </row>
    <row r="264" spans="2:32" x14ac:dyDescent="0.3">
      <c r="B264" s="64" t="str">
        <f t="shared" si="68"/>
        <v>sáb</v>
      </c>
      <c r="C264" s="59">
        <f t="shared" si="69"/>
        <v>46284</v>
      </c>
      <c r="D264" s="45">
        <f t="shared" si="78"/>
        <v>0</v>
      </c>
      <c r="E264" s="45">
        <f t="shared" si="79"/>
        <v>0</v>
      </c>
      <c r="F264" s="49" t="e">
        <f t="shared" si="70"/>
        <v>#N/A</v>
      </c>
      <c r="G264" s="24">
        <v>109.00320000000001</v>
      </c>
      <c r="H264" s="58" t="e">
        <f t="shared" si="80"/>
        <v>#N/A</v>
      </c>
      <c r="I264" s="58" t="e">
        <f t="shared" si="81"/>
        <v>#N/A</v>
      </c>
      <c r="J264" s="58" t="e">
        <f t="shared" si="71"/>
        <v>#N/A</v>
      </c>
      <c r="L264" s="26">
        <f t="shared" si="72"/>
        <v>9</v>
      </c>
      <c r="M264" s="26">
        <f t="shared" si="73"/>
        <v>2026</v>
      </c>
      <c r="N264" s="26">
        <f t="shared" si="74"/>
        <v>38</v>
      </c>
      <c r="O264" s="28">
        <v>46284</v>
      </c>
      <c r="P264" s="69" t="str">
        <f t="shared" si="75"/>
        <v>sáb</v>
      </c>
      <c r="Q264" s="30">
        <f>SUMIF('SPR - QTD'!$A:$A,DADOS_GRAF!O264,'SPR - QTD'!$H:$H)</f>
        <v>0</v>
      </c>
      <c r="R264" s="30">
        <f>SUMIF('SCI - QTD'!$A:$A,DADOS_GRAF!O264,'SCI - QTD'!$H:$H)</f>
        <v>0</v>
      </c>
      <c r="S264" s="30">
        <f t="shared" si="76"/>
        <v>0</v>
      </c>
      <c r="T264" s="103"/>
      <c r="U264" s="30">
        <v>4709</v>
      </c>
      <c r="V264" s="30" t="e">
        <f t="shared" si="77"/>
        <v>#DIV/0!</v>
      </c>
      <c r="W264" s="30">
        <f>SUMIF('SPR - QTD'!$A:$A,DADOS_GRAF!O264,'SPR - QTD'!$M:$M)</f>
        <v>0</v>
      </c>
      <c r="X264" s="30">
        <f>SUMIF('SCI - QTD'!$A:$A,DADOS_GRAF!O264,'SCI - QTD'!$L:$L)</f>
        <v>0</v>
      </c>
      <c r="Y264" s="103"/>
      <c r="Z264" s="61"/>
      <c r="AA264" s="61"/>
      <c r="AB264" s="61"/>
      <c r="AC264" s="102"/>
      <c r="AE264" s="71"/>
      <c r="AF264" s="121"/>
    </row>
    <row r="265" spans="2:32" x14ac:dyDescent="0.3">
      <c r="B265" s="64" t="str">
        <f t="shared" si="68"/>
        <v>dom</v>
      </c>
      <c r="C265" s="59">
        <f t="shared" si="69"/>
        <v>46285</v>
      </c>
      <c r="D265" s="45">
        <f t="shared" si="78"/>
        <v>0</v>
      </c>
      <c r="E265" s="45">
        <f t="shared" si="79"/>
        <v>0</v>
      </c>
      <c r="F265" s="49" t="e">
        <f t="shared" si="70"/>
        <v>#N/A</v>
      </c>
      <c r="G265" s="24">
        <v>110.00320000000001</v>
      </c>
      <c r="H265" s="58" t="e">
        <f t="shared" si="80"/>
        <v>#N/A</v>
      </c>
      <c r="I265" s="58" t="e">
        <f t="shared" si="81"/>
        <v>#N/A</v>
      </c>
      <c r="J265" s="58" t="e">
        <f t="shared" si="71"/>
        <v>#N/A</v>
      </c>
      <c r="L265" s="26">
        <f t="shared" si="72"/>
        <v>9</v>
      </c>
      <c r="M265" s="26">
        <f t="shared" si="73"/>
        <v>2026</v>
      </c>
      <c r="N265" s="26">
        <f t="shared" si="74"/>
        <v>39</v>
      </c>
      <c r="O265" s="28">
        <v>46285</v>
      </c>
      <c r="P265" s="69" t="str">
        <f t="shared" si="75"/>
        <v>dom</v>
      </c>
      <c r="Q265" s="30">
        <f>SUMIF('SPR - QTD'!$A:$A,DADOS_GRAF!O265,'SPR - QTD'!$H:$H)</f>
        <v>0</v>
      </c>
      <c r="R265" s="30">
        <f>SUMIF('SCI - QTD'!$A:$A,DADOS_GRAF!O265,'SCI - QTD'!$H:$H)</f>
        <v>0</v>
      </c>
      <c r="S265" s="30">
        <f t="shared" si="76"/>
        <v>0</v>
      </c>
      <c r="T265" s="103"/>
      <c r="U265" s="30">
        <v>4710</v>
      </c>
      <c r="V265" s="30" t="e">
        <f t="shared" si="77"/>
        <v>#DIV/0!</v>
      </c>
      <c r="W265" s="30">
        <f>SUMIF('SPR - QTD'!$A:$A,DADOS_GRAF!O265,'SPR - QTD'!$M:$M)</f>
        <v>0</v>
      </c>
      <c r="X265" s="30">
        <f>SUMIF('SCI - QTD'!$A:$A,DADOS_GRAF!O265,'SCI - QTD'!$L:$L)</f>
        <v>0</v>
      </c>
      <c r="Y265" s="103"/>
      <c r="Z265" s="61"/>
      <c r="AA265" s="61"/>
      <c r="AB265" s="61"/>
      <c r="AC265" s="102"/>
      <c r="AE265" s="71"/>
      <c r="AF265" s="121"/>
    </row>
    <row r="266" spans="2:32" x14ac:dyDescent="0.3">
      <c r="B266" s="64" t="str">
        <f t="shared" si="68"/>
        <v>seg</v>
      </c>
      <c r="C266" s="59">
        <f t="shared" si="69"/>
        <v>46286</v>
      </c>
      <c r="D266" s="45">
        <f t="shared" si="78"/>
        <v>0</v>
      </c>
      <c r="E266" s="45">
        <f t="shared" si="79"/>
        <v>0</v>
      </c>
      <c r="F266" s="49" t="e">
        <f t="shared" si="70"/>
        <v>#N/A</v>
      </c>
      <c r="G266" s="24">
        <v>111.00320000000001</v>
      </c>
      <c r="H266" s="58" t="e">
        <f t="shared" si="80"/>
        <v>#N/A</v>
      </c>
      <c r="I266" s="58" t="e">
        <f t="shared" si="81"/>
        <v>#N/A</v>
      </c>
      <c r="J266" s="58" t="e">
        <f t="shared" si="71"/>
        <v>#N/A</v>
      </c>
      <c r="L266" s="26">
        <f t="shared" si="72"/>
        <v>9</v>
      </c>
      <c r="M266" s="26">
        <f t="shared" si="73"/>
        <v>2026</v>
      </c>
      <c r="N266" s="26">
        <f t="shared" si="74"/>
        <v>39</v>
      </c>
      <c r="O266" s="28">
        <v>46286</v>
      </c>
      <c r="P266" s="69" t="str">
        <f t="shared" si="75"/>
        <v>seg</v>
      </c>
      <c r="Q266" s="30">
        <f>SUMIF('SPR - QTD'!$A:$A,DADOS_GRAF!O266,'SPR - QTD'!$H:$H)</f>
        <v>0</v>
      </c>
      <c r="R266" s="30">
        <f>SUMIF('SCI - QTD'!$A:$A,DADOS_GRAF!O266,'SCI - QTD'!$H:$H)</f>
        <v>0</v>
      </c>
      <c r="S266" s="30">
        <f t="shared" si="76"/>
        <v>0</v>
      </c>
      <c r="T266" s="103"/>
      <c r="U266" s="30">
        <v>4711</v>
      </c>
      <c r="V266" s="30" t="e">
        <f t="shared" si="77"/>
        <v>#DIV/0!</v>
      </c>
      <c r="W266" s="30">
        <f>SUMIF('SPR - QTD'!$A:$A,DADOS_GRAF!O266,'SPR - QTD'!$M:$M)</f>
        <v>0</v>
      </c>
      <c r="X266" s="30">
        <f>SUMIF('SCI - QTD'!$A:$A,DADOS_GRAF!O266,'SCI - QTD'!$L:$L)</f>
        <v>0</v>
      </c>
      <c r="Y266" s="103"/>
      <c r="Z266" s="61"/>
      <c r="AA266" s="61"/>
      <c r="AB266" s="61"/>
      <c r="AC266" s="102"/>
      <c r="AE266" s="71"/>
      <c r="AF266" s="121"/>
    </row>
    <row r="267" spans="2:32" x14ac:dyDescent="0.3">
      <c r="B267" s="64" t="str">
        <f t="shared" si="68"/>
        <v>ter</v>
      </c>
      <c r="C267" s="59">
        <f t="shared" si="69"/>
        <v>46287</v>
      </c>
      <c r="D267" s="45">
        <f t="shared" si="78"/>
        <v>0</v>
      </c>
      <c r="E267" s="45">
        <f t="shared" si="79"/>
        <v>0</v>
      </c>
      <c r="F267" s="49" t="e">
        <f t="shared" si="70"/>
        <v>#N/A</v>
      </c>
      <c r="G267" s="24">
        <v>112.00320000000001</v>
      </c>
      <c r="H267" s="58" t="e">
        <f t="shared" si="80"/>
        <v>#N/A</v>
      </c>
      <c r="I267" s="58" t="e">
        <f t="shared" si="81"/>
        <v>#N/A</v>
      </c>
      <c r="J267" s="58" t="e">
        <f t="shared" si="71"/>
        <v>#N/A</v>
      </c>
      <c r="L267" s="26">
        <f t="shared" si="72"/>
        <v>9</v>
      </c>
      <c r="M267" s="26">
        <f t="shared" si="73"/>
        <v>2026</v>
      </c>
      <c r="N267" s="26">
        <f t="shared" si="74"/>
        <v>39</v>
      </c>
      <c r="O267" s="28">
        <v>46287</v>
      </c>
      <c r="P267" s="69" t="str">
        <f t="shared" si="75"/>
        <v>ter</v>
      </c>
      <c r="Q267" s="30">
        <f>SUMIF('SPR - QTD'!$A:$A,DADOS_GRAF!O267,'SPR - QTD'!$H:$H)</f>
        <v>0</v>
      </c>
      <c r="R267" s="30">
        <f>SUMIF('SCI - QTD'!$A:$A,DADOS_GRAF!O267,'SCI - QTD'!$H:$H)</f>
        <v>0</v>
      </c>
      <c r="S267" s="30">
        <f t="shared" si="76"/>
        <v>0</v>
      </c>
      <c r="T267" s="103"/>
      <c r="U267" s="30">
        <v>4712</v>
      </c>
      <c r="V267" s="30" t="e">
        <f t="shared" si="77"/>
        <v>#DIV/0!</v>
      </c>
      <c r="W267" s="30">
        <f>SUMIF('SPR - QTD'!$A:$A,DADOS_GRAF!O267,'SPR - QTD'!$M:$M)</f>
        <v>0</v>
      </c>
      <c r="X267" s="30">
        <f>SUMIF('SCI - QTD'!$A:$A,DADOS_GRAF!O267,'SCI - QTD'!$L:$L)</f>
        <v>0</v>
      </c>
      <c r="Y267" s="103"/>
      <c r="Z267" s="61"/>
      <c r="AA267" s="61"/>
      <c r="AB267" s="61"/>
      <c r="AC267" s="102"/>
      <c r="AE267" s="71"/>
      <c r="AF267" s="121"/>
    </row>
    <row r="268" spans="2:32" x14ac:dyDescent="0.3">
      <c r="B268" s="64" t="str">
        <f t="shared" ref="B268:B331" si="82">TEXT(WEEKDAY(C268),"ddd")</f>
        <v>qua</v>
      </c>
      <c r="C268" s="59">
        <f t="shared" ref="C268:C331" si="83">O268</f>
        <v>46288</v>
      </c>
      <c r="D268" s="45">
        <f t="shared" si="78"/>
        <v>0</v>
      </c>
      <c r="E268" s="45">
        <f t="shared" si="79"/>
        <v>0</v>
      </c>
      <c r="F268" s="49" t="e">
        <f t="shared" ref="F268:F331" si="84">IFERROR(D268/E268,#N/A)</f>
        <v>#N/A</v>
      </c>
      <c r="G268" s="24">
        <v>113.00320000000001</v>
      </c>
      <c r="H268" s="58" t="e">
        <f t="shared" si="80"/>
        <v>#N/A</v>
      </c>
      <c r="I268" s="58" t="e">
        <f t="shared" si="81"/>
        <v>#N/A</v>
      </c>
      <c r="J268" s="58" t="e">
        <f t="shared" ref="J268:J331" si="85">SUM(H268:I268)</f>
        <v>#N/A</v>
      </c>
      <c r="L268" s="26">
        <f t="shared" ref="L268:L331" si="86">MONTH(O268)</f>
        <v>9</v>
      </c>
      <c r="M268" s="26">
        <f t="shared" ref="M268:M331" si="87">YEAR(O268)</f>
        <v>2026</v>
      </c>
      <c r="N268" s="26">
        <f t="shared" ref="N268:N331" si="88">WEEKNUM(O268)</f>
        <v>39</v>
      </c>
      <c r="O268" s="28">
        <v>46288</v>
      </c>
      <c r="P268" s="69" t="str">
        <f t="shared" ref="P268:P331" si="89">TEXT(WEEKDAY(O268),"ddd")</f>
        <v>qua</v>
      </c>
      <c r="Q268" s="30">
        <f>SUMIF('SPR - QTD'!$A:$A,DADOS_GRAF!O268,'SPR - QTD'!$H:$H)</f>
        <v>0</v>
      </c>
      <c r="R268" s="30">
        <f>SUMIF('SCI - QTD'!$A:$A,DADOS_GRAF!O268,'SCI - QTD'!$H:$H)</f>
        <v>0</v>
      </c>
      <c r="S268" s="30">
        <f t="shared" ref="S268:S331" si="90">SUM(Q268:R268)</f>
        <v>0</v>
      </c>
      <c r="T268" s="103"/>
      <c r="U268" s="30">
        <v>4713</v>
      </c>
      <c r="V268" s="30" t="e">
        <f t="shared" ref="V268:V331" si="91">(S268/T268)*10^6</f>
        <v>#DIV/0!</v>
      </c>
      <c r="W268" s="30">
        <f>SUMIF('SPR - QTD'!$A:$A,DADOS_GRAF!O268,'SPR - QTD'!$M:$M)</f>
        <v>0</v>
      </c>
      <c r="X268" s="30">
        <f>SUMIF('SCI - QTD'!$A:$A,DADOS_GRAF!O268,'SCI - QTD'!$L:$L)</f>
        <v>0</v>
      </c>
      <c r="Y268" s="103"/>
      <c r="Z268" s="61"/>
      <c r="AA268" s="61"/>
      <c r="AB268" s="61"/>
      <c r="AC268" s="102"/>
      <c r="AE268" s="71"/>
      <c r="AF268" s="121"/>
    </row>
    <row r="269" spans="2:32" x14ac:dyDescent="0.3">
      <c r="B269" s="64" t="str">
        <f t="shared" si="82"/>
        <v>qui</v>
      </c>
      <c r="C269" s="59">
        <f t="shared" si="83"/>
        <v>46289</v>
      </c>
      <c r="D269" s="45">
        <f t="shared" si="78"/>
        <v>0</v>
      </c>
      <c r="E269" s="45">
        <f t="shared" si="79"/>
        <v>0</v>
      </c>
      <c r="F269" s="49" t="e">
        <f t="shared" si="84"/>
        <v>#N/A</v>
      </c>
      <c r="G269" s="24">
        <v>114.00320000000001</v>
      </c>
      <c r="H269" s="58" t="e">
        <f t="shared" si="80"/>
        <v>#N/A</v>
      </c>
      <c r="I269" s="58" t="e">
        <f t="shared" si="81"/>
        <v>#N/A</v>
      </c>
      <c r="J269" s="58" t="e">
        <f t="shared" si="85"/>
        <v>#N/A</v>
      </c>
      <c r="L269" s="26">
        <f t="shared" si="86"/>
        <v>9</v>
      </c>
      <c r="M269" s="26">
        <f t="shared" si="87"/>
        <v>2026</v>
      </c>
      <c r="N269" s="26">
        <f t="shared" si="88"/>
        <v>39</v>
      </c>
      <c r="O269" s="28">
        <v>46289</v>
      </c>
      <c r="P269" s="69" t="str">
        <f t="shared" si="89"/>
        <v>qui</v>
      </c>
      <c r="Q269" s="30">
        <f>SUMIF('SPR - QTD'!$A:$A,DADOS_GRAF!O269,'SPR - QTD'!$H:$H)</f>
        <v>0</v>
      </c>
      <c r="R269" s="30">
        <f>SUMIF('SCI - QTD'!$A:$A,DADOS_GRAF!O269,'SCI - QTD'!$H:$H)</f>
        <v>0</v>
      </c>
      <c r="S269" s="30">
        <f t="shared" si="90"/>
        <v>0</v>
      </c>
      <c r="T269" s="103"/>
      <c r="U269" s="30">
        <v>4714</v>
      </c>
      <c r="V269" s="30" t="e">
        <f t="shared" si="91"/>
        <v>#DIV/0!</v>
      </c>
      <c r="W269" s="30">
        <f>SUMIF('SPR - QTD'!$A:$A,DADOS_GRAF!O269,'SPR - QTD'!$M:$M)</f>
        <v>0</v>
      </c>
      <c r="X269" s="30">
        <f>SUMIF('SCI - QTD'!$A:$A,DADOS_GRAF!O269,'SCI - QTD'!$L:$L)</f>
        <v>0</v>
      </c>
      <c r="Y269" s="103"/>
      <c r="Z269" s="61"/>
      <c r="AA269" s="61"/>
      <c r="AB269" s="61"/>
      <c r="AC269" s="102"/>
      <c r="AE269" s="71"/>
      <c r="AF269" s="121"/>
    </row>
    <row r="270" spans="2:32" x14ac:dyDescent="0.3">
      <c r="B270" s="64" t="str">
        <f t="shared" si="82"/>
        <v>sex</v>
      </c>
      <c r="C270" s="59">
        <f t="shared" si="83"/>
        <v>46290</v>
      </c>
      <c r="D270" s="45">
        <f t="shared" si="78"/>
        <v>0</v>
      </c>
      <c r="E270" s="45">
        <f t="shared" si="79"/>
        <v>0</v>
      </c>
      <c r="F270" s="49" t="e">
        <f t="shared" si="84"/>
        <v>#N/A</v>
      </c>
      <c r="G270" s="24">
        <v>115.00320000000001</v>
      </c>
      <c r="H270" s="58" t="e">
        <f t="shared" si="80"/>
        <v>#N/A</v>
      </c>
      <c r="I270" s="58" t="e">
        <f t="shared" si="81"/>
        <v>#N/A</v>
      </c>
      <c r="J270" s="58" t="e">
        <f t="shared" si="85"/>
        <v>#N/A</v>
      </c>
      <c r="L270" s="26">
        <f t="shared" si="86"/>
        <v>9</v>
      </c>
      <c r="M270" s="26">
        <f t="shared" si="87"/>
        <v>2026</v>
      </c>
      <c r="N270" s="26">
        <f t="shared" si="88"/>
        <v>39</v>
      </c>
      <c r="O270" s="28">
        <v>46290</v>
      </c>
      <c r="P270" s="69" t="str">
        <f t="shared" si="89"/>
        <v>sex</v>
      </c>
      <c r="Q270" s="30">
        <f>SUMIF('SPR - QTD'!$A:$A,DADOS_GRAF!O270,'SPR - QTD'!$H:$H)</f>
        <v>0</v>
      </c>
      <c r="R270" s="30">
        <f>SUMIF('SCI - QTD'!$A:$A,DADOS_GRAF!O270,'SCI - QTD'!$H:$H)</f>
        <v>0</v>
      </c>
      <c r="S270" s="30">
        <f t="shared" si="90"/>
        <v>0</v>
      </c>
      <c r="T270" s="103"/>
      <c r="U270" s="30">
        <v>4715</v>
      </c>
      <c r="V270" s="30" t="e">
        <f t="shared" si="91"/>
        <v>#DIV/0!</v>
      </c>
      <c r="W270" s="30">
        <f>SUMIF('SPR - QTD'!$A:$A,DADOS_GRAF!O270,'SPR - QTD'!$M:$M)</f>
        <v>0</v>
      </c>
      <c r="X270" s="30">
        <f>SUMIF('SCI - QTD'!$A:$A,DADOS_GRAF!O270,'SCI - QTD'!$L:$L)</f>
        <v>0</v>
      </c>
      <c r="Y270" s="103"/>
      <c r="Z270" s="61"/>
      <c r="AA270" s="61"/>
      <c r="AB270" s="61"/>
      <c r="AC270" s="102"/>
      <c r="AE270" s="71"/>
      <c r="AF270" s="121"/>
    </row>
    <row r="271" spans="2:32" x14ac:dyDescent="0.3">
      <c r="B271" s="64" t="str">
        <f t="shared" si="82"/>
        <v>sáb</v>
      </c>
      <c r="C271" s="59">
        <f t="shared" si="83"/>
        <v>46291</v>
      </c>
      <c r="D271" s="45">
        <f t="shared" si="78"/>
        <v>0</v>
      </c>
      <c r="E271" s="45">
        <f t="shared" si="79"/>
        <v>0</v>
      </c>
      <c r="F271" s="49" t="e">
        <f t="shared" si="84"/>
        <v>#N/A</v>
      </c>
      <c r="G271" s="24">
        <v>116.00320000000001</v>
      </c>
      <c r="H271" s="58" t="e">
        <f t="shared" si="80"/>
        <v>#N/A</v>
      </c>
      <c r="I271" s="58" t="e">
        <f t="shared" si="81"/>
        <v>#N/A</v>
      </c>
      <c r="J271" s="58" t="e">
        <f t="shared" si="85"/>
        <v>#N/A</v>
      </c>
      <c r="L271" s="26">
        <f t="shared" si="86"/>
        <v>9</v>
      </c>
      <c r="M271" s="26">
        <f t="shared" si="87"/>
        <v>2026</v>
      </c>
      <c r="N271" s="26">
        <f t="shared" si="88"/>
        <v>39</v>
      </c>
      <c r="O271" s="28">
        <v>46291</v>
      </c>
      <c r="P271" s="69" t="str">
        <f t="shared" si="89"/>
        <v>sáb</v>
      </c>
      <c r="Q271" s="30">
        <f>SUMIF('SPR - QTD'!$A:$A,DADOS_GRAF!O271,'SPR - QTD'!$H:$H)</f>
        <v>0</v>
      </c>
      <c r="R271" s="30">
        <f>SUMIF('SCI - QTD'!$A:$A,DADOS_GRAF!O271,'SCI - QTD'!$H:$H)</f>
        <v>0</v>
      </c>
      <c r="S271" s="30">
        <f t="shared" si="90"/>
        <v>0</v>
      </c>
      <c r="T271" s="103"/>
      <c r="U271" s="30">
        <v>4716</v>
      </c>
      <c r="V271" s="30" t="e">
        <f t="shared" si="91"/>
        <v>#DIV/0!</v>
      </c>
      <c r="W271" s="30">
        <f>SUMIF('SPR - QTD'!$A:$A,DADOS_GRAF!O271,'SPR - QTD'!$M:$M)</f>
        <v>0</v>
      </c>
      <c r="X271" s="30">
        <f>SUMIF('SCI - QTD'!$A:$A,DADOS_GRAF!O271,'SCI - QTD'!$L:$L)</f>
        <v>0</v>
      </c>
      <c r="Y271" s="103"/>
      <c r="Z271" s="61"/>
      <c r="AA271" s="61"/>
      <c r="AB271" s="61"/>
      <c r="AC271" s="102"/>
      <c r="AE271" s="71"/>
      <c r="AF271" s="121"/>
    </row>
    <row r="272" spans="2:32" x14ac:dyDescent="0.3">
      <c r="B272" s="64" t="str">
        <f t="shared" si="82"/>
        <v>dom</v>
      </c>
      <c r="C272" s="59">
        <f t="shared" si="83"/>
        <v>46292</v>
      </c>
      <c r="D272" s="45">
        <f t="shared" si="78"/>
        <v>0</v>
      </c>
      <c r="E272" s="45">
        <f t="shared" si="79"/>
        <v>0</v>
      </c>
      <c r="F272" s="49" t="e">
        <f t="shared" si="84"/>
        <v>#N/A</v>
      </c>
      <c r="G272" s="24">
        <v>117.00320000000001</v>
      </c>
      <c r="H272" s="58" t="e">
        <f t="shared" si="80"/>
        <v>#N/A</v>
      </c>
      <c r="I272" s="58" t="e">
        <f t="shared" si="81"/>
        <v>#N/A</v>
      </c>
      <c r="J272" s="58" t="e">
        <f t="shared" si="85"/>
        <v>#N/A</v>
      </c>
      <c r="L272" s="26">
        <f t="shared" si="86"/>
        <v>9</v>
      </c>
      <c r="M272" s="26">
        <f t="shared" si="87"/>
        <v>2026</v>
      </c>
      <c r="N272" s="26">
        <f t="shared" si="88"/>
        <v>40</v>
      </c>
      <c r="O272" s="28">
        <v>46292</v>
      </c>
      <c r="P272" s="69" t="str">
        <f t="shared" si="89"/>
        <v>dom</v>
      </c>
      <c r="Q272" s="30">
        <f>SUMIF('SPR - QTD'!$A:$A,DADOS_GRAF!O272,'SPR - QTD'!$H:$H)</f>
        <v>0</v>
      </c>
      <c r="R272" s="30">
        <f>SUMIF('SCI - QTD'!$A:$A,DADOS_GRAF!O272,'SCI - QTD'!$H:$H)</f>
        <v>0</v>
      </c>
      <c r="S272" s="30">
        <f t="shared" si="90"/>
        <v>0</v>
      </c>
      <c r="T272" s="103"/>
      <c r="U272" s="30">
        <v>4717</v>
      </c>
      <c r="V272" s="30" t="e">
        <f t="shared" si="91"/>
        <v>#DIV/0!</v>
      </c>
      <c r="W272" s="30">
        <f>SUMIF('SPR - QTD'!$A:$A,DADOS_GRAF!O272,'SPR - QTD'!$M:$M)</f>
        <v>0</v>
      </c>
      <c r="X272" s="30">
        <f>SUMIF('SCI - QTD'!$A:$A,DADOS_GRAF!O272,'SCI - QTD'!$L:$L)</f>
        <v>0</v>
      </c>
      <c r="Y272" s="103"/>
      <c r="Z272" s="61"/>
      <c r="AA272" s="61"/>
      <c r="AB272" s="61"/>
      <c r="AC272" s="102"/>
      <c r="AE272" s="71"/>
      <c r="AF272" s="121"/>
    </row>
    <row r="273" spans="2:32" x14ac:dyDescent="0.3">
      <c r="B273" s="64" t="str">
        <f t="shared" si="82"/>
        <v>seg</v>
      </c>
      <c r="C273" s="59">
        <f t="shared" si="83"/>
        <v>46293</v>
      </c>
      <c r="D273" s="45">
        <f t="shared" si="78"/>
        <v>0</v>
      </c>
      <c r="E273" s="45">
        <f t="shared" si="79"/>
        <v>0</v>
      </c>
      <c r="F273" s="49" t="e">
        <f t="shared" si="84"/>
        <v>#N/A</v>
      </c>
      <c r="G273" s="24">
        <v>118.00320000000001</v>
      </c>
      <c r="H273" s="58" t="e">
        <f t="shared" si="80"/>
        <v>#N/A</v>
      </c>
      <c r="I273" s="58" t="e">
        <f t="shared" si="81"/>
        <v>#N/A</v>
      </c>
      <c r="J273" s="58" t="e">
        <f t="shared" si="85"/>
        <v>#N/A</v>
      </c>
      <c r="L273" s="26">
        <f t="shared" si="86"/>
        <v>9</v>
      </c>
      <c r="M273" s="26">
        <f t="shared" si="87"/>
        <v>2026</v>
      </c>
      <c r="N273" s="26">
        <f t="shared" si="88"/>
        <v>40</v>
      </c>
      <c r="O273" s="28">
        <v>46293</v>
      </c>
      <c r="P273" s="69" t="str">
        <f t="shared" si="89"/>
        <v>seg</v>
      </c>
      <c r="Q273" s="30">
        <f>SUMIF('SPR - QTD'!$A:$A,DADOS_GRAF!O273,'SPR - QTD'!$H:$H)</f>
        <v>0</v>
      </c>
      <c r="R273" s="30">
        <f>SUMIF('SCI - QTD'!$A:$A,DADOS_GRAF!O273,'SCI - QTD'!$H:$H)</f>
        <v>0</v>
      </c>
      <c r="S273" s="30">
        <f t="shared" si="90"/>
        <v>0</v>
      </c>
      <c r="T273" s="103"/>
      <c r="U273" s="30">
        <v>4718</v>
      </c>
      <c r="V273" s="30" t="e">
        <f t="shared" si="91"/>
        <v>#DIV/0!</v>
      </c>
      <c r="W273" s="30">
        <f>SUMIF('SPR - QTD'!$A:$A,DADOS_GRAF!O273,'SPR - QTD'!$M:$M)</f>
        <v>0</v>
      </c>
      <c r="X273" s="30">
        <f>SUMIF('SCI - QTD'!$A:$A,DADOS_GRAF!O273,'SCI - QTD'!$L:$L)</f>
        <v>0</v>
      </c>
      <c r="Y273" s="103"/>
      <c r="Z273" s="61"/>
      <c r="AA273" s="61"/>
      <c r="AB273" s="61"/>
      <c r="AC273" s="102"/>
      <c r="AE273" s="71"/>
      <c r="AF273" s="121"/>
    </row>
    <row r="274" spans="2:32" x14ac:dyDescent="0.3">
      <c r="B274" s="64" t="str">
        <f t="shared" si="82"/>
        <v>ter</v>
      </c>
      <c r="C274" s="59">
        <f t="shared" si="83"/>
        <v>46294</v>
      </c>
      <c r="D274" s="45">
        <f t="shared" si="78"/>
        <v>0</v>
      </c>
      <c r="E274" s="45">
        <f t="shared" si="79"/>
        <v>0</v>
      </c>
      <c r="F274" s="49" t="e">
        <f t="shared" si="84"/>
        <v>#N/A</v>
      </c>
      <c r="G274" s="24">
        <v>119.00320000000001</v>
      </c>
      <c r="H274" s="58" t="e">
        <f t="shared" si="80"/>
        <v>#N/A</v>
      </c>
      <c r="I274" s="58" t="e">
        <f t="shared" si="81"/>
        <v>#N/A</v>
      </c>
      <c r="J274" s="58" t="e">
        <f t="shared" si="85"/>
        <v>#N/A</v>
      </c>
      <c r="L274" s="26">
        <f t="shared" si="86"/>
        <v>9</v>
      </c>
      <c r="M274" s="26">
        <f t="shared" si="87"/>
        <v>2026</v>
      </c>
      <c r="N274" s="26">
        <f t="shared" si="88"/>
        <v>40</v>
      </c>
      <c r="O274" s="28">
        <v>46294</v>
      </c>
      <c r="P274" s="69" t="str">
        <f t="shared" si="89"/>
        <v>ter</v>
      </c>
      <c r="Q274" s="30">
        <f>SUMIF('SPR - QTD'!$A:$A,DADOS_GRAF!O274,'SPR - QTD'!$H:$H)</f>
        <v>0</v>
      </c>
      <c r="R274" s="30">
        <f>SUMIF('SCI - QTD'!$A:$A,DADOS_GRAF!O274,'SCI - QTD'!$H:$H)</f>
        <v>0</v>
      </c>
      <c r="S274" s="30">
        <f t="shared" si="90"/>
        <v>0</v>
      </c>
      <c r="T274" s="103"/>
      <c r="U274" s="30">
        <v>4719</v>
      </c>
      <c r="V274" s="30" t="e">
        <f t="shared" si="91"/>
        <v>#DIV/0!</v>
      </c>
      <c r="W274" s="30">
        <f>SUMIF('SPR - QTD'!$A:$A,DADOS_GRAF!O274,'SPR - QTD'!$M:$M)</f>
        <v>0</v>
      </c>
      <c r="X274" s="30">
        <f>SUMIF('SCI - QTD'!$A:$A,DADOS_GRAF!O274,'SCI - QTD'!$L:$L)</f>
        <v>0</v>
      </c>
      <c r="Y274" s="103"/>
      <c r="Z274" s="61"/>
      <c r="AA274" s="61"/>
      <c r="AB274" s="61"/>
      <c r="AC274" s="102"/>
      <c r="AE274" s="71"/>
      <c r="AF274" s="121"/>
    </row>
    <row r="275" spans="2:32" x14ac:dyDescent="0.3">
      <c r="B275" s="64" t="str">
        <f t="shared" si="82"/>
        <v>qua</v>
      </c>
      <c r="C275" s="59">
        <f t="shared" si="83"/>
        <v>46295</v>
      </c>
      <c r="D275" s="45">
        <f t="shared" si="78"/>
        <v>0</v>
      </c>
      <c r="E275" s="45">
        <f t="shared" si="79"/>
        <v>0</v>
      </c>
      <c r="F275" s="49" t="e">
        <f t="shared" si="84"/>
        <v>#N/A</v>
      </c>
      <c r="G275" s="24">
        <v>120.00320000000001</v>
      </c>
      <c r="H275" s="58" t="e">
        <f t="shared" si="80"/>
        <v>#N/A</v>
      </c>
      <c r="I275" s="58" t="e">
        <f t="shared" si="81"/>
        <v>#N/A</v>
      </c>
      <c r="J275" s="58" t="e">
        <f t="shared" si="85"/>
        <v>#N/A</v>
      </c>
      <c r="L275" s="26">
        <f t="shared" si="86"/>
        <v>9</v>
      </c>
      <c r="M275" s="26">
        <f t="shared" si="87"/>
        <v>2026</v>
      </c>
      <c r="N275" s="26">
        <f t="shared" si="88"/>
        <v>40</v>
      </c>
      <c r="O275" s="28">
        <v>46295</v>
      </c>
      <c r="P275" s="69" t="str">
        <f t="shared" si="89"/>
        <v>qua</v>
      </c>
      <c r="Q275" s="30">
        <f>SUMIF('SPR - QTD'!$A:$A,DADOS_GRAF!O275,'SPR - QTD'!$H:$H)</f>
        <v>0</v>
      </c>
      <c r="R275" s="30">
        <f>SUMIF('SCI - QTD'!$A:$A,DADOS_GRAF!O275,'SCI - QTD'!$H:$H)</f>
        <v>0</v>
      </c>
      <c r="S275" s="30">
        <f t="shared" si="90"/>
        <v>0</v>
      </c>
      <c r="T275" s="103"/>
      <c r="U275" s="30">
        <v>4720</v>
      </c>
      <c r="V275" s="30" t="e">
        <f t="shared" si="91"/>
        <v>#DIV/0!</v>
      </c>
      <c r="W275" s="30">
        <f>SUMIF('SPR - QTD'!$A:$A,DADOS_GRAF!O275,'SPR - QTD'!$M:$M)</f>
        <v>0</v>
      </c>
      <c r="X275" s="30">
        <f>SUMIF('SCI - QTD'!$A:$A,DADOS_GRAF!O275,'SCI - QTD'!$L:$L)</f>
        <v>0</v>
      </c>
      <c r="Y275" s="103"/>
      <c r="Z275" s="61"/>
      <c r="AA275" s="61"/>
      <c r="AB275" s="61"/>
      <c r="AC275" s="102"/>
      <c r="AE275" s="71"/>
      <c r="AF275" s="121"/>
    </row>
    <row r="276" spans="2:32" x14ac:dyDescent="0.3">
      <c r="B276" s="64" t="str">
        <f t="shared" si="82"/>
        <v>qui</v>
      </c>
      <c r="C276" s="59">
        <f t="shared" si="83"/>
        <v>46296</v>
      </c>
      <c r="D276" s="45">
        <f t="shared" si="78"/>
        <v>0</v>
      </c>
      <c r="E276" s="45">
        <f t="shared" si="79"/>
        <v>0</v>
      </c>
      <c r="F276" s="49" t="e">
        <f t="shared" si="84"/>
        <v>#N/A</v>
      </c>
      <c r="G276" s="24">
        <v>121.00320000000001</v>
      </c>
      <c r="H276" s="58" t="e">
        <f t="shared" si="80"/>
        <v>#N/A</v>
      </c>
      <c r="I276" s="58" t="e">
        <f t="shared" si="81"/>
        <v>#N/A</v>
      </c>
      <c r="J276" s="58" t="e">
        <f t="shared" si="85"/>
        <v>#N/A</v>
      </c>
      <c r="L276" s="26">
        <f t="shared" si="86"/>
        <v>10</v>
      </c>
      <c r="M276" s="26">
        <f t="shared" si="87"/>
        <v>2026</v>
      </c>
      <c r="N276" s="26">
        <f t="shared" si="88"/>
        <v>40</v>
      </c>
      <c r="O276" s="28">
        <v>46296</v>
      </c>
      <c r="P276" s="69" t="str">
        <f t="shared" si="89"/>
        <v>qui</v>
      </c>
      <c r="Q276" s="30">
        <f>SUMIF('SPR - QTD'!$A:$A,DADOS_GRAF!O276,'SPR - QTD'!$H:$H)</f>
        <v>0</v>
      </c>
      <c r="R276" s="30">
        <f>SUMIF('SCI - QTD'!$A:$A,DADOS_GRAF!O276,'SCI - QTD'!$H:$H)</f>
        <v>0</v>
      </c>
      <c r="S276" s="30">
        <f t="shared" si="90"/>
        <v>0</v>
      </c>
      <c r="T276" s="103"/>
      <c r="U276" s="30">
        <v>4721</v>
      </c>
      <c r="V276" s="30" t="e">
        <f t="shared" si="91"/>
        <v>#DIV/0!</v>
      </c>
      <c r="W276" s="30">
        <f>SUMIF('SPR - QTD'!$A:$A,DADOS_GRAF!O276,'SPR - QTD'!$M:$M)</f>
        <v>0</v>
      </c>
      <c r="X276" s="30">
        <f>SUMIF('SCI - QTD'!$A:$A,DADOS_GRAF!O276,'SCI - QTD'!$L:$L)</f>
        <v>0</v>
      </c>
      <c r="Y276" s="103"/>
      <c r="Z276" s="61"/>
      <c r="AA276" s="61"/>
      <c r="AB276" s="61"/>
      <c r="AC276" s="102"/>
      <c r="AE276" s="71"/>
      <c r="AF276" s="121"/>
    </row>
    <row r="277" spans="2:32" x14ac:dyDescent="0.3">
      <c r="B277" s="64" t="str">
        <f t="shared" si="82"/>
        <v>sex</v>
      </c>
      <c r="C277" s="59">
        <f t="shared" si="83"/>
        <v>46297</v>
      </c>
      <c r="D277" s="45">
        <f t="shared" si="78"/>
        <v>0</v>
      </c>
      <c r="E277" s="45">
        <f t="shared" si="79"/>
        <v>0</v>
      </c>
      <c r="F277" s="49" t="e">
        <f t="shared" si="84"/>
        <v>#N/A</v>
      </c>
      <c r="G277" s="24">
        <v>122.00320000000001</v>
      </c>
      <c r="H277" s="58" t="e">
        <f t="shared" si="80"/>
        <v>#N/A</v>
      </c>
      <c r="I277" s="58" t="e">
        <f t="shared" si="81"/>
        <v>#N/A</v>
      </c>
      <c r="J277" s="58" t="e">
        <f t="shared" si="85"/>
        <v>#N/A</v>
      </c>
      <c r="L277" s="26">
        <f t="shared" si="86"/>
        <v>10</v>
      </c>
      <c r="M277" s="26">
        <f t="shared" si="87"/>
        <v>2026</v>
      </c>
      <c r="N277" s="26">
        <f t="shared" si="88"/>
        <v>40</v>
      </c>
      <c r="O277" s="28">
        <v>46297</v>
      </c>
      <c r="P277" s="69" t="str">
        <f t="shared" si="89"/>
        <v>sex</v>
      </c>
      <c r="Q277" s="30">
        <f>SUMIF('SPR - QTD'!$A:$A,DADOS_GRAF!O277,'SPR - QTD'!$H:$H)</f>
        <v>0</v>
      </c>
      <c r="R277" s="30">
        <f>SUMIF('SCI - QTD'!$A:$A,DADOS_GRAF!O277,'SCI - QTD'!$H:$H)</f>
        <v>0</v>
      </c>
      <c r="S277" s="30">
        <f t="shared" si="90"/>
        <v>0</v>
      </c>
      <c r="T277" s="103"/>
      <c r="U277" s="30">
        <v>4722</v>
      </c>
      <c r="V277" s="30" t="e">
        <f t="shared" si="91"/>
        <v>#DIV/0!</v>
      </c>
      <c r="W277" s="30">
        <f>SUMIF('SPR - QTD'!$A:$A,DADOS_GRAF!O277,'SPR - QTD'!$M:$M)</f>
        <v>0</v>
      </c>
      <c r="X277" s="30">
        <f>SUMIF('SCI - QTD'!$A:$A,DADOS_GRAF!O277,'SCI - QTD'!$L:$L)</f>
        <v>0</v>
      </c>
      <c r="Y277" s="103"/>
      <c r="Z277" s="61"/>
      <c r="AA277" s="61"/>
      <c r="AB277" s="61"/>
      <c r="AC277" s="102"/>
      <c r="AE277" s="71"/>
      <c r="AF277" s="121"/>
    </row>
    <row r="278" spans="2:32" x14ac:dyDescent="0.3">
      <c r="B278" s="64" t="str">
        <f t="shared" si="82"/>
        <v>sáb</v>
      </c>
      <c r="C278" s="59">
        <f t="shared" si="83"/>
        <v>46298</v>
      </c>
      <c r="D278" s="45">
        <f t="shared" si="78"/>
        <v>0</v>
      </c>
      <c r="E278" s="45">
        <f t="shared" si="79"/>
        <v>0</v>
      </c>
      <c r="F278" s="49" t="e">
        <f t="shared" si="84"/>
        <v>#N/A</v>
      </c>
      <c r="G278" s="24">
        <v>123.00320000000001</v>
      </c>
      <c r="H278" s="58" t="e">
        <f t="shared" si="80"/>
        <v>#N/A</v>
      </c>
      <c r="I278" s="58" t="e">
        <f t="shared" si="81"/>
        <v>#N/A</v>
      </c>
      <c r="J278" s="58" t="e">
        <f t="shared" si="85"/>
        <v>#N/A</v>
      </c>
      <c r="L278" s="26">
        <f t="shared" si="86"/>
        <v>10</v>
      </c>
      <c r="M278" s="26">
        <f t="shared" si="87"/>
        <v>2026</v>
      </c>
      <c r="N278" s="26">
        <f t="shared" si="88"/>
        <v>40</v>
      </c>
      <c r="O278" s="28">
        <v>46298</v>
      </c>
      <c r="P278" s="69" t="str">
        <f t="shared" si="89"/>
        <v>sáb</v>
      </c>
      <c r="Q278" s="30">
        <f>SUMIF('SPR - QTD'!$A:$A,DADOS_GRAF!O278,'SPR - QTD'!$H:$H)</f>
        <v>0</v>
      </c>
      <c r="R278" s="30">
        <f>SUMIF('SCI - QTD'!$A:$A,DADOS_GRAF!O278,'SCI - QTD'!$H:$H)</f>
        <v>0</v>
      </c>
      <c r="S278" s="30">
        <f t="shared" si="90"/>
        <v>0</v>
      </c>
      <c r="T278" s="103"/>
      <c r="U278" s="30">
        <v>4723</v>
      </c>
      <c r="V278" s="30" t="e">
        <f t="shared" si="91"/>
        <v>#DIV/0!</v>
      </c>
      <c r="W278" s="30">
        <f>SUMIF('SPR - QTD'!$A:$A,DADOS_GRAF!O278,'SPR - QTD'!$M:$M)</f>
        <v>0</v>
      </c>
      <c r="X278" s="30">
        <f>SUMIF('SCI - QTD'!$A:$A,DADOS_GRAF!O278,'SCI - QTD'!$L:$L)</f>
        <v>0</v>
      </c>
      <c r="Y278" s="103"/>
      <c r="Z278" s="61"/>
      <c r="AA278" s="61"/>
      <c r="AB278" s="61"/>
      <c r="AC278" s="102"/>
      <c r="AE278" s="71"/>
      <c r="AF278" s="121"/>
    </row>
    <row r="279" spans="2:32" x14ac:dyDescent="0.3">
      <c r="B279" s="64" t="str">
        <f t="shared" si="82"/>
        <v>dom</v>
      </c>
      <c r="C279" s="59">
        <f t="shared" si="83"/>
        <v>46299</v>
      </c>
      <c r="D279" s="45">
        <f t="shared" si="78"/>
        <v>0</v>
      </c>
      <c r="E279" s="45">
        <f t="shared" si="79"/>
        <v>0</v>
      </c>
      <c r="F279" s="49" t="e">
        <f t="shared" si="84"/>
        <v>#N/A</v>
      </c>
      <c r="G279" s="24">
        <v>124.00320000000001</v>
      </c>
      <c r="H279" s="58" t="e">
        <f t="shared" si="80"/>
        <v>#N/A</v>
      </c>
      <c r="I279" s="58" t="e">
        <f t="shared" si="81"/>
        <v>#N/A</v>
      </c>
      <c r="J279" s="58" t="e">
        <f t="shared" si="85"/>
        <v>#N/A</v>
      </c>
      <c r="L279" s="26">
        <f t="shared" si="86"/>
        <v>10</v>
      </c>
      <c r="M279" s="26">
        <f t="shared" si="87"/>
        <v>2026</v>
      </c>
      <c r="N279" s="26">
        <f t="shared" si="88"/>
        <v>41</v>
      </c>
      <c r="O279" s="28">
        <v>46299</v>
      </c>
      <c r="P279" s="69" t="str">
        <f t="shared" si="89"/>
        <v>dom</v>
      </c>
      <c r="Q279" s="30">
        <f>SUMIF('SPR - QTD'!$A:$A,DADOS_GRAF!O279,'SPR - QTD'!$H:$H)</f>
        <v>0</v>
      </c>
      <c r="R279" s="30">
        <f>SUMIF('SCI - QTD'!$A:$A,DADOS_GRAF!O279,'SCI - QTD'!$H:$H)</f>
        <v>0</v>
      </c>
      <c r="S279" s="30">
        <f t="shared" si="90"/>
        <v>0</v>
      </c>
      <c r="T279" s="103"/>
      <c r="U279" s="30">
        <v>4724</v>
      </c>
      <c r="V279" s="30" t="e">
        <f t="shared" si="91"/>
        <v>#DIV/0!</v>
      </c>
      <c r="W279" s="30">
        <f>SUMIF('SPR - QTD'!$A:$A,DADOS_GRAF!O279,'SPR - QTD'!$M:$M)</f>
        <v>0</v>
      </c>
      <c r="X279" s="30">
        <f>SUMIF('SCI - QTD'!$A:$A,DADOS_GRAF!O279,'SCI - QTD'!$L:$L)</f>
        <v>0</v>
      </c>
      <c r="Y279" s="103"/>
      <c r="Z279" s="61"/>
      <c r="AA279" s="61"/>
      <c r="AB279" s="61"/>
      <c r="AC279" s="102"/>
      <c r="AE279" s="71"/>
      <c r="AF279" s="121"/>
    </row>
    <row r="280" spans="2:32" x14ac:dyDescent="0.3">
      <c r="B280" s="64" t="str">
        <f t="shared" si="82"/>
        <v>seg</v>
      </c>
      <c r="C280" s="59">
        <f t="shared" si="83"/>
        <v>46300</v>
      </c>
      <c r="D280" s="45">
        <f t="shared" si="78"/>
        <v>0</v>
      </c>
      <c r="E280" s="45">
        <f t="shared" si="79"/>
        <v>0</v>
      </c>
      <c r="F280" s="49" t="e">
        <f t="shared" si="84"/>
        <v>#N/A</v>
      </c>
      <c r="G280" s="24">
        <v>125.00320000000001</v>
      </c>
      <c r="H280" s="58" t="e">
        <f t="shared" si="80"/>
        <v>#N/A</v>
      </c>
      <c r="I280" s="58" t="e">
        <f t="shared" si="81"/>
        <v>#N/A</v>
      </c>
      <c r="J280" s="58" t="e">
        <f t="shared" si="85"/>
        <v>#N/A</v>
      </c>
      <c r="L280" s="26">
        <f t="shared" si="86"/>
        <v>10</v>
      </c>
      <c r="M280" s="26">
        <f t="shared" si="87"/>
        <v>2026</v>
      </c>
      <c r="N280" s="26">
        <f t="shared" si="88"/>
        <v>41</v>
      </c>
      <c r="O280" s="28">
        <v>46300</v>
      </c>
      <c r="P280" s="69" t="str">
        <f t="shared" si="89"/>
        <v>seg</v>
      </c>
      <c r="Q280" s="30">
        <f>SUMIF('SPR - QTD'!$A:$A,DADOS_GRAF!O280,'SPR - QTD'!$H:$H)</f>
        <v>0</v>
      </c>
      <c r="R280" s="30">
        <f>SUMIF('SCI - QTD'!$A:$A,DADOS_GRAF!O280,'SCI - QTD'!$H:$H)</f>
        <v>0</v>
      </c>
      <c r="S280" s="30">
        <f t="shared" si="90"/>
        <v>0</v>
      </c>
      <c r="T280" s="103"/>
      <c r="U280" s="30">
        <v>4725</v>
      </c>
      <c r="V280" s="30" t="e">
        <f t="shared" si="91"/>
        <v>#DIV/0!</v>
      </c>
      <c r="W280" s="30">
        <f>SUMIF('SPR - QTD'!$A:$A,DADOS_GRAF!O280,'SPR - QTD'!$M:$M)</f>
        <v>0</v>
      </c>
      <c r="X280" s="30">
        <f>SUMIF('SCI - QTD'!$A:$A,DADOS_GRAF!O280,'SCI - QTD'!$L:$L)</f>
        <v>0</v>
      </c>
      <c r="Y280" s="103"/>
      <c r="Z280" s="61"/>
      <c r="AA280" s="61"/>
      <c r="AB280" s="61"/>
      <c r="AC280" s="102"/>
      <c r="AE280" s="71"/>
      <c r="AF280" s="121"/>
    </row>
    <row r="281" spans="2:32" x14ac:dyDescent="0.3">
      <c r="B281" s="64" t="str">
        <f t="shared" si="82"/>
        <v>ter</v>
      </c>
      <c r="C281" s="59">
        <f t="shared" si="83"/>
        <v>46301</v>
      </c>
      <c r="D281" s="45">
        <f t="shared" si="78"/>
        <v>0</v>
      </c>
      <c r="E281" s="45">
        <f t="shared" si="79"/>
        <v>0</v>
      </c>
      <c r="F281" s="49" t="e">
        <f t="shared" si="84"/>
        <v>#N/A</v>
      </c>
      <c r="G281" s="24">
        <v>126.00320000000001</v>
      </c>
      <c r="H281" s="58" t="e">
        <f t="shared" si="80"/>
        <v>#N/A</v>
      </c>
      <c r="I281" s="58" t="e">
        <f t="shared" si="81"/>
        <v>#N/A</v>
      </c>
      <c r="J281" s="58" t="e">
        <f t="shared" si="85"/>
        <v>#N/A</v>
      </c>
      <c r="L281" s="26">
        <f t="shared" si="86"/>
        <v>10</v>
      </c>
      <c r="M281" s="26">
        <f t="shared" si="87"/>
        <v>2026</v>
      </c>
      <c r="N281" s="26">
        <f t="shared" si="88"/>
        <v>41</v>
      </c>
      <c r="O281" s="28">
        <v>46301</v>
      </c>
      <c r="P281" s="69" t="str">
        <f t="shared" si="89"/>
        <v>ter</v>
      </c>
      <c r="Q281" s="30">
        <f>SUMIF('SPR - QTD'!$A:$A,DADOS_GRAF!O281,'SPR - QTD'!$H:$H)</f>
        <v>0</v>
      </c>
      <c r="R281" s="30">
        <f>SUMIF('SCI - QTD'!$A:$A,DADOS_GRAF!O281,'SCI - QTD'!$H:$H)</f>
        <v>0</v>
      </c>
      <c r="S281" s="30">
        <f t="shared" si="90"/>
        <v>0</v>
      </c>
      <c r="T281" s="103"/>
      <c r="U281" s="30">
        <v>4726</v>
      </c>
      <c r="V281" s="30" t="e">
        <f t="shared" si="91"/>
        <v>#DIV/0!</v>
      </c>
      <c r="W281" s="30">
        <f>SUMIF('SPR - QTD'!$A:$A,DADOS_GRAF!O281,'SPR - QTD'!$M:$M)</f>
        <v>0</v>
      </c>
      <c r="X281" s="30">
        <f>SUMIF('SCI - QTD'!$A:$A,DADOS_GRAF!O281,'SCI - QTD'!$L:$L)</f>
        <v>0</v>
      </c>
      <c r="Y281" s="103"/>
      <c r="Z281" s="61"/>
      <c r="AA281" s="61"/>
      <c r="AB281" s="61"/>
      <c r="AC281" s="102"/>
      <c r="AE281" s="71"/>
      <c r="AF281" s="121"/>
    </row>
    <row r="282" spans="2:32" x14ac:dyDescent="0.3">
      <c r="B282" s="64" t="str">
        <f t="shared" si="82"/>
        <v>qua</v>
      </c>
      <c r="C282" s="59">
        <f t="shared" si="83"/>
        <v>46302</v>
      </c>
      <c r="D282" s="45">
        <f t="shared" si="78"/>
        <v>0</v>
      </c>
      <c r="E282" s="45">
        <f t="shared" si="79"/>
        <v>0</v>
      </c>
      <c r="F282" s="49" t="e">
        <f t="shared" si="84"/>
        <v>#N/A</v>
      </c>
      <c r="G282" s="24">
        <v>127.00320000000001</v>
      </c>
      <c r="H282" s="58" t="e">
        <f t="shared" si="80"/>
        <v>#N/A</v>
      </c>
      <c r="I282" s="58" t="e">
        <f t="shared" si="81"/>
        <v>#N/A</v>
      </c>
      <c r="J282" s="58" t="e">
        <f t="shared" si="85"/>
        <v>#N/A</v>
      </c>
      <c r="L282" s="26">
        <f t="shared" si="86"/>
        <v>10</v>
      </c>
      <c r="M282" s="26">
        <f t="shared" si="87"/>
        <v>2026</v>
      </c>
      <c r="N282" s="26">
        <f t="shared" si="88"/>
        <v>41</v>
      </c>
      <c r="O282" s="28">
        <v>46302</v>
      </c>
      <c r="P282" s="69" t="str">
        <f t="shared" si="89"/>
        <v>qua</v>
      </c>
      <c r="Q282" s="30">
        <f>SUMIF('SPR - QTD'!$A:$A,DADOS_GRAF!O282,'SPR - QTD'!$H:$H)</f>
        <v>0</v>
      </c>
      <c r="R282" s="30">
        <f>SUMIF('SCI - QTD'!$A:$A,DADOS_GRAF!O282,'SCI - QTD'!$H:$H)</f>
        <v>0</v>
      </c>
      <c r="S282" s="30">
        <f t="shared" si="90"/>
        <v>0</v>
      </c>
      <c r="T282" s="103"/>
      <c r="U282" s="30">
        <v>4727</v>
      </c>
      <c r="V282" s="30" t="e">
        <f t="shared" si="91"/>
        <v>#DIV/0!</v>
      </c>
      <c r="W282" s="30">
        <f>SUMIF('SPR - QTD'!$A:$A,DADOS_GRAF!O282,'SPR - QTD'!$M:$M)</f>
        <v>0</v>
      </c>
      <c r="X282" s="30">
        <f>SUMIF('SCI - QTD'!$A:$A,DADOS_GRAF!O282,'SCI - QTD'!$L:$L)</f>
        <v>0</v>
      </c>
      <c r="Y282" s="103"/>
      <c r="Z282" s="61"/>
      <c r="AA282" s="61"/>
      <c r="AB282" s="61"/>
      <c r="AC282" s="102"/>
      <c r="AE282" s="71"/>
      <c r="AF282" s="121"/>
    </row>
    <row r="283" spans="2:32" x14ac:dyDescent="0.3">
      <c r="B283" s="64" t="str">
        <f t="shared" si="82"/>
        <v>qui</v>
      </c>
      <c r="C283" s="59">
        <f t="shared" si="83"/>
        <v>46303</v>
      </c>
      <c r="D283" s="45">
        <f t="shared" si="78"/>
        <v>0</v>
      </c>
      <c r="E283" s="45">
        <f t="shared" si="79"/>
        <v>0</v>
      </c>
      <c r="F283" s="49" t="e">
        <f t="shared" si="84"/>
        <v>#N/A</v>
      </c>
      <c r="G283" s="24">
        <v>128.00319999999999</v>
      </c>
      <c r="H283" s="58" t="e">
        <f t="shared" si="80"/>
        <v>#N/A</v>
      </c>
      <c r="I283" s="58" t="e">
        <f t="shared" si="81"/>
        <v>#N/A</v>
      </c>
      <c r="J283" s="58" t="e">
        <f t="shared" si="85"/>
        <v>#N/A</v>
      </c>
      <c r="L283" s="26">
        <f t="shared" si="86"/>
        <v>10</v>
      </c>
      <c r="M283" s="26">
        <f t="shared" si="87"/>
        <v>2026</v>
      </c>
      <c r="N283" s="26">
        <f t="shared" si="88"/>
        <v>41</v>
      </c>
      <c r="O283" s="28">
        <v>46303</v>
      </c>
      <c r="P283" s="69" t="str">
        <f t="shared" si="89"/>
        <v>qui</v>
      </c>
      <c r="Q283" s="30">
        <f>SUMIF('SPR - QTD'!$A:$A,DADOS_GRAF!O283,'SPR - QTD'!$H:$H)</f>
        <v>0</v>
      </c>
      <c r="R283" s="30">
        <f>SUMIF('SCI - QTD'!$A:$A,DADOS_GRAF!O283,'SCI - QTD'!$H:$H)</f>
        <v>0</v>
      </c>
      <c r="S283" s="30">
        <f t="shared" si="90"/>
        <v>0</v>
      </c>
      <c r="T283" s="103"/>
      <c r="U283" s="30">
        <v>4728</v>
      </c>
      <c r="V283" s="30" t="e">
        <f t="shared" si="91"/>
        <v>#DIV/0!</v>
      </c>
      <c r="W283" s="30">
        <f>SUMIF('SPR - QTD'!$A:$A,DADOS_GRAF!O283,'SPR - QTD'!$M:$M)</f>
        <v>0</v>
      </c>
      <c r="X283" s="30">
        <f>SUMIF('SCI - QTD'!$A:$A,DADOS_GRAF!O283,'SCI - QTD'!$L:$L)</f>
        <v>0</v>
      </c>
      <c r="Y283" s="103"/>
      <c r="Z283" s="61"/>
      <c r="AA283" s="61"/>
      <c r="AB283" s="61"/>
      <c r="AC283" s="102"/>
      <c r="AE283" s="71"/>
      <c r="AF283" s="121"/>
    </row>
    <row r="284" spans="2:32" x14ac:dyDescent="0.3">
      <c r="B284" s="64" t="str">
        <f t="shared" si="82"/>
        <v>sex</v>
      </c>
      <c r="C284" s="59">
        <f t="shared" si="83"/>
        <v>46304</v>
      </c>
      <c r="D284" s="45">
        <f t="shared" si="78"/>
        <v>0</v>
      </c>
      <c r="E284" s="45">
        <f t="shared" si="79"/>
        <v>0</v>
      </c>
      <c r="F284" s="49" t="e">
        <f t="shared" si="84"/>
        <v>#N/A</v>
      </c>
      <c r="G284" s="24">
        <v>129.00319999999999</v>
      </c>
      <c r="H284" s="58" t="e">
        <f t="shared" si="80"/>
        <v>#N/A</v>
      </c>
      <c r="I284" s="58" t="e">
        <f t="shared" si="81"/>
        <v>#N/A</v>
      </c>
      <c r="J284" s="58" t="e">
        <f t="shared" si="85"/>
        <v>#N/A</v>
      </c>
      <c r="L284" s="26">
        <f t="shared" si="86"/>
        <v>10</v>
      </c>
      <c r="M284" s="26">
        <f t="shared" si="87"/>
        <v>2026</v>
      </c>
      <c r="N284" s="26">
        <f t="shared" si="88"/>
        <v>41</v>
      </c>
      <c r="O284" s="28">
        <v>46304</v>
      </c>
      <c r="P284" s="69" t="str">
        <f t="shared" si="89"/>
        <v>sex</v>
      </c>
      <c r="Q284" s="30">
        <f>SUMIF('SPR - QTD'!$A:$A,DADOS_GRAF!O284,'SPR - QTD'!$H:$H)</f>
        <v>0</v>
      </c>
      <c r="R284" s="30">
        <f>SUMIF('SCI - QTD'!$A:$A,DADOS_GRAF!O284,'SCI - QTD'!$H:$H)</f>
        <v>0</v>
      </c>
      <c r="S284" s="30">
        <f t="shared" si="90"/>
        <v>0</v>
      </c>
      <c r="T284" s="103"/>
      <c r="U284" s="30">
        <v>4729</v>
      </c>
      <c r="V284" s="30" t="e">
        <f t="shared" si="91"/>
        <v>#DIV/0!</v>
      </c>
      <c r="W284" s="30">
        <f>SUMIF('SPR - QTD'!$A:$A,DADOS_GRAF!O284,'SPR - QTD'!$M:$M)</f>
        <v>0</v>
      </c>
      <c r="X284" s="30">
        <f>SUMIF('SCI - QTD'!$A:$A,DADOS_GRAF!O284,'SCI - QTD'!$L:$L)</f>
        <v>0</v>
      </c>
      <c r="Y284" s="103"/>
      <c r="Z284" s="61"/>
      <c r="AA284" s="61"/>
      <c r="AB284" s="61"/>
      <c r="AC284" s="102"/>
      <c r="AE284" s="71"/>
      <c r="AF284" s="121"/>
    </row>
    <row r="285" spans="2:32" x14ac:dyDescent="0.3">
      <c r="B285" s="64" t="str">
        <f t="shared" si="82"/>
        <v>sáb</v>
      </c>
      <c r="C285" s="59">
        <f t="shared" si="83"/>
        <v>46305</v>
      </c>
      <c r="D285" s="45">
        <f t="shared" si="78"/>
        <v>0</v>
      </c>
      <c r="E285" s="45">
        <f t="shared" si="79"/>
        <v>0</v>
      </c>
      <c r="F285" s="49" t="e">
        <f t="shared" si="84"/>
        <v>#N/A</v>
      </c>
      <c r="G285" s="24">
        <v>130.00319999999999</v>
      </c>
      <c r="H285" s="58" t="e">
        <f t="shared" si="80"/>
        <v>#N/A</v>
      </c>
      <c r="I285" s="58" t="e">
        <f t="shared" si="81"/>
        <v>#N/A</v>
      </c>
      <c r="J285" s="58" t="e">
        <f t="shared" si="85"/>
        <v>#N/A</v>
      </c>
      <c r="L285" s="26">
        <f t="shared" si="86"/>
        <v>10</v>
      </c>
      <c r="M285" s="26">
        <f t="shared" si="87"/>
        <v>2026</v>
      </c>
      <c r="N285" s="26">
        <f t="shared" si="88"/>
        <v>41</v>
      </c>
      <c r="O285" s="28">
        <v>46305</v>
      </c>
      <c r="P285" s="69" t="str">
        <f t="shared" si="89"/>
        <v>sáb</v>
      </c>
      <c r="Q285" s="30">
        <f>SUMIF('SPR - QTD'!$A:$A,DADOS_GRAF!O285,'SPR - QTD'!$H:$H)</f>
        <v>0</v>
      </c>
      <c r="R285" s="30">
        <f>SUMIF('SCI - QTD'!$A:$A,DADOS_GRAF!O285,'SCI - QTD'!$H:$H)</f>
        <v>0</v>
      </c>
      <c r="S285" s="30">
        <f t="shared" si="90"/>
        <v>0</v>
      </c>
      <c r="T285" s="103"/>
      <c r="U285" s="30">
        <v>4730</v>
      </c>
      <c r="V285" s="30" t="e">
        <f t="shared" si="91"/>
        <v>#DIV/0!</v>
      </c>
      <c r="W285" s="30">
        <f>SUMIF('SPR - QTD'!$A:$A,DADOS_GRAF!O285,'SPR - QTD'!$M:$M)</f>
        <v>0</v>
      </c>
      <c r="X285" s="30">
        <f>SUMIF('SCI - QTD'!$A:$A,DADOS_GRAF!O285,'SCI - QTD'!$L:$L)</f>
        <v>0</v>
      </c>
      <c r="Y285" s="103"/>
      <c r="Z285" s="61"/>
      <c r="AA285" s="61"/>
      <c r="AB285" s="61"/>
      <c r="AC285" s="102"/>
      <c r="AE285" s="71"/>
      <c r="AF285" s="121"/>
    </row>
    <row r="286" spans="2:32" x14ac:dyDescent="0.3">
      <c r="B286" s="64" t="str">
        <f t="shared" si="82"/>
        <v>dom</v>
      </c>
      <c r="C286" s="59">
        <f t="shared" si="83"/>
        <v>46306</v>
      </c>
      <c r="D286" s="45">
        <f t="shared" si="78"/>
        <v>0</v>
      </c>
      <c r="E286" s="45">
        <f t="shared" si="79"/>
        <v>0</v>
      </c>
      <c r="F286" s="49" t="e">
        <f t="shared" si="84"/>
        <v>#N/A</v>
      </c>
      <c r="G286" s="24">
        <v>131.00319999999999</v>
      </c>
      <c r="H286" s="58" t="e">
        <f t="shared" si="80"/>
        <v>#N/A</v>
      </c>
      <c r="I286" s="58" t="e">
        <f t="shared" si="81"/>
        <v>#N/A</v>
      </c>
      <c r="J286" s="58" t="e">
        <f t="shared" si="85"/>
        <v>#N/A</v>
      </c>
      <c r="L286" s="26">
        <f t="shared" si="86"/>
        <v>10</v>
      </c>
      <c r="M286" s="26">
        <f t="shared" si="87"/>
        <v>2026</v>
      </c>
      <c r="N286" s="26">
        <f t="shared" si="88"/>
        <v>42</v>
      </c>
      <c r="O286" s="28">
        <v>46306</v>
      </c>
      <c r="P286" s="69" t="str">
        <f t="shared" si="89"/>
        <v>dom</v>
      </c>
      <c r="Q286" s="30">
        <f>SUMIF('SPR - QTD'!$A:$A,DADOS_GRAF!O286,'SPR - QTD'!$H:$H)</f>
        <v>0</v>
      </c>
      <c r="R286" s="30">
        <f>SUMIF('SCI - QTD'!$A:$A,DADOS_GRAF!O286,'SCI - QTD'!$H:$H)</f>
        <v>0</v>
      </c>
      <c r="S286" s="30">
        <f t="shared" si="90"/>
        <v>0</v>
      </c>
      <c r="T286" s="103"/>
      <c r="U286" s="30">
        <v>4731</v>
      </c>
      <c r="V286" s="30" t="e">
        <f t="shared" si="91"/>
        <v>#DIV/0!</v>
      </c>
      <c r="W286" s="30">
        <f>SUMIF('SPR - QTD'!$A:$A,DADOS_GRAF!O286,'SPR - QTD'!$M:$M)</f>
        <v>0</v>
      </c>
      <c r="X286" s="30">
        <f>SUMIF('SCI - QTD'!$A:$A,DADOS_GRAF!O286,'SCI - QTD'!$L:$L)</f>
        <v>0</v>
      </c>
      <c r="Y286" s="103"/>
      <c r="Z286" s="61"/>
      <c r="AA286" s="61"/>
      <c r="AB286" s="61"/>
      <c r="AC286" s="102"/>
      <c r="AE286" s="71"/>
      <c r="AF286" s="121"/>
    </row>
    <row r="287" spans="2:32" x14ac:dyDescent="0.3">
      <c r="B287" s="64" t="str">
        <f t="shared" si="82"/>
        <v>seg</v>
      </c>
      <c r="C287" s="59">
        <f t="shared" si="83"/>
        <v>46307</v>
      </c>
      <c r="D287" s="45">
        <f t="shared" si="78"/>
        <v>0</v>
      </c>
      <c r="E287" s="45">
        <f t="shared" si="79"/>
        <v>0</v>
      </c>
      <c r="F287" s="49" t="e">
        <f t="shared" si="84"/>
        <v>#N/A</v>
      </c>
      <c r="G287" s="24">
        <v>132.00319999999999</v>
      </c>
      <c r="H287" s="58" t="e">
        <f t="shared" si="80"/>
        <v>#N/A</v>
      </c>
      <c r="I287" s="58" t="e">
        <f t="shared" si="81"/>
        <v>#N/A</v>
      </c>
      <c r="J287" s="58" t="e">
        <f t="shared" si="85"/>
        <v>#N/A</v>
      </c>
      <c r="L287" s="26">
        <f t="shared" si="86"/>
        <v>10</v>
      </c>
      <c r="M287" s="26">
        <f t="shared" si="87"/>
        <v>2026</v>
      </c>
      <c r="N287" s="26">
        <f t="shared" si="88"/>
        <v>42</v>
      </c>
      <c r="O287" s="28">
        <v>46307</v>
      </c>
      <c r="P287" s="69" t="str">
        <f t="shared" si="89"/>
        <v>seg</v>
      </c>
      <c r="Q287" s="30">
        <f>SUMIF('SPR - QTD'!$A:$A,DADOS_GRAF!O287,'SPR - QTD'!$H:$H)</f>
        <v>0</v>
      </c>
      <c r="R287" s="30">
        <f>SUMIF('SCI - QTD'!$A:$A,DADOS_GRAF!O287,'SCI - QTD'!$H:$H)</f>
        <v>0</v>
      </c>
      <c r="S287" s="30">
        <f t="shared" si="90"/>
        <v>0</v>
      </c>
      <c r="T287" s="103"/>
      <c r="U287" s="30">
        <v>4732</v>
      </c>
      <c r="V287" s="30" t="e">
        <f t="shared" si="91"/>
        <v>#DIV/0!</v>
      </c>
      <c r="W287" s="30">
        <f>SUMIF('SPR - QTD'!$A:$A,DADOS_GRAF!O287,'SPR - QTD'!$M:$M)</f>
        <v>0</v>
      </c>
      <c r="X287" s="30">
        <f>SUMIF('SCI - QTD'!$A:$A,DADOS_GRAF!O287,'SCI - QTD'!$L:$L)</f>
        <v>0</v>
      </c>
      <c r="Y287" s="103"/>
      <c r="Z287" s="61"/>
      <c r="AA287" s="61"/>
      <c r="AB287" s="61"/>
      <c r="AC287" s="102"/>
      <c r="AE287" s="71"/>
      <c r="AF287" s="121"/>
    </row>
    <row r="288" spans="2:32" x14ac:dyDescent="0.3">
      <c r="B288" s="64" t="str">
        <f t="shared" si="82"/>
        <v>ter</v>
      </c>
      <c r="C288" s="59">
        <f t="shared" si="83"/>
        <v>46308</v>
      </c>
      <c r="D288" s="45">
        <f t="shared" si="78"/>
        <v>0</v>
      </c>
      <c r="E288" s="45">
        <f t="shared" si="79"/>
        <v>0</v>
      </c>
      <c r="F288" s="49" t="e">
        <f t="shared" si="84"/>
        <v>#N/A</v>
      </c>
      <c r="G288" s="24">
        <v>133.00319999999999</v>
      </c>
      <c r="H288" s="58" t="e">
        <f t="shared" si="80"/>
        <v>#N/A</v>
      </c>
      <c r="I288" s="58" t="e">
        <f t="shared" si="81"/>
        <v>#N/A</v>
      </c>
      <c r="J288" s="58" t="e">
        <f t="shared" si="85"/>
        <v>#N/A</v>
      </c>
      <c r="L288" s="26">
        <f t="shared" si="86"/>
        <v>10</v>
      </c>
      <c r="M288" s="26">
        <f t="shared" si="87"/>
        <v>2026</v>
      </c>
      <c r="N288" s="26">
        <f t="shared" si="88"/>
        <v>42</v>
      </c>
      <c r="O288" s="28">
        <v>46308</v>
      </c>
      <c r="P288" s="69" t="str">
        <f t="shared" si="89"/>
        <v>ter</v>
      </c>
      <c r="Q288" s="30">
        <f>SUMIF('SPR - QTD'!$A:$A,DADOS_GRAF!O288,'SPR - QTD'!$H:$H)</f>
        <v>0</v>
      </c>
      <c r="R288" s="30">
        <f>SUMIF('SCI - QTD'!$A:$A,DADOS_GRAF!O288,'SCI - QTD'!$H:$H)</f>
        <v>0</v>
      </c>
      <c r="S288" s="30">
        <f t="shared" si="90"/>
        <v>0</v>
      </c>
      <c r="T288" s="103"/>
      <c r="U288" s="30">
        <v>4733</v>
      </c>
      <c r="V288" s="30" t="e">
        <f t="shared" si="91"/>
        <v>#DIV/0!</v>
      </c>
      <c r="W288" s="30">
        <f>SUMIF('SPR - QTD'!$A:$A,DADOS_GRAF!O288,'SPR - QTD'!$M:$M)</f>
        <v>0</v>
      </c>
      <c r="X288" s="30">
        <f>SUMIF('SCI - QTD'!$A:$A,DADOS_GRAF!O288,'SCI - QTD'!$L:$L)</f>
        <v>0</v>
      </c>
      <c r="Y288" s="103"/>
      <c r="Z288" s="61"/>
      <c r="AA288" s="61"/>
      <c r="AB288" s="61"/>
      <c r="AC288" s="102"/>
      <c r="AE288" s="71"/>
      <c r="AF288" s="121"/>
    </row>
    <row r="289" spans="2:32" x14ac:dyDescent="0.3">
      <c r="B289" s="64" t="str">
        <f t="shared" si="82"/>
        <v>qua</v>
      </c>
      <c r="C289" s="59">
        <f t="shared" si="83"/>
        <v>46309</v>
      </c>
      <c r="D289" s="45">
        <f t="shared" si="78"/>
        <v>0</v>
      </c>
      <c r="E289" s="45">
        <f t="shared" si="79"/>
        <v>0</v>
      </c>
      <c r="F289" s="49" t="e">
        <f t="shared" si="84"/>
        <v>#N/A</v>
      </c>
      <c r="G289" s="24">
        <v>134.00319999999999</v>
      </c>
      <c r="H289" s="58" t="e">
        <f t="shared" si="80"/>
        <v>#N/A</v>
      </c>
      <c r="I289" s="58" t="e">
        <f t="shared" si="81"/>
        <v>#N/A</v>
      </c>
      <c r="J289" s="58" t="e">
        <f t="shared" si="85"/>
        <v>#N/A</v>
      </c>
      <c r="L289" s="26">
        <f t="shared" si="86"/>
        <v>10</v>
      </c>
      <c r="M289" s="26">
        <f t="shared" si="87"/>
        <v>2026</v>
      </c>
      <c r="N289" s="26">
        <f t="shared" si="88"/>
        <v>42</v>
      </c>
      <c r="O289" s="28">
        <v>46309</v>
      </c>
      <c r="P289" s="69" t="str">
        <f t="shared" si="89"/>
        <v>qua</v>
      </c>
      <c r="Q289" s="30">
        <f>SUMIF('SPR - QTD'!$A:$A,DADOS_GRAF!O289,'SPR - QTD'!$H:$H)</f>
        <v>0</v>
      </c>
      <c r="R289" s="30">
        <f>SUMIF('SCI - QTD'!$A:$A,DADOS_GRAF!O289,'SCI - QTD'!$H:$H)</f>
        <v>0</v>
      </c>
      <c r="S289" s="30">
        <f t="shared" si="90"/>
        <v>0</v>
      </c>
      <c r="T289" s="103"/>
      <c r="U289" s="30">
        <v>4734</v>
      </c>
      <c r="V289" s="30" t="e">
        <f t="shared" si="91"/>
        <v>#DIV/0!</v>
      </c>
      <c r="W289" s="30">
        <f>SUMIF('SPR - QTD'!$A:$A,DADOS_GRAF!O289,'SPR - QTD'!$M:$M)</f>
        <v>0</v>
      </c>
      <c r="X289" s="30">
        <f>SUMIF('SCI - QTD'!$A:$A,DADOS_GRAF!O289,'SCI - QTD'!$L:$L)</f>
        <v>0</v>
      </c>
      <c r="Y289" s="103"/>
      <c r="Z289" s="61"/>
      <c r="AA289" s="61"/>
      <c r="AB289" s="61"/>
      <c r="AC289" s="102"/>
      <c r="AE289" s="71"/>
      <c r="AF289" s="121"/>
    </row>
    <row r="290" spans="2:32" x14ac:dyDescent="0.3">
      <c r="B290" s="64" t="str">
        <f t="shared" si="82"/>
        <v>qui</v>
      </c>
      <c r="C290" s="59">
        <f t="shared" si="83"/>
        <v>46310</v>
      </c>
      <c r="D290" s="45">
        <f t="shared" si="78"/>
        <v>0</v>
      </c>
      <c r="E290" s="45">
        <f t="shared" si="79"/>
        <v>0</v>
      </c>
      <c r="F290" s="49" t="e">
        <f t="shared" si="84"/>
        <v>#N/A</v>
      </c>
      <c r="G290" s="24">
        <v>135.00319999999999</v>
      </c>
      <c r="H290" s="58" t="e">
        <f t="shared" si="80"/>
        <v>#N/A</v>
      </c>
      <c r="I290" s="58" t="e">
        <f t="shared" si="81"/>
        <v>#N/A</v>
      </c>
      <c r="J290" s="58" t="e">
        <f t="shared" si="85"/>
        <v>#N/A</v>
      </c>
      <c r="L290" s="26">
        <f t="shared" si="86"/>
        <v>10</v>
      </c>
      <c r="M290" s="26">
        <f t="shared" si="87"/>
        <v>2026</v>
      </c>
      <c r="N290" s="26">
        <f t="shared" si="88"/>
        <v>42</v>
      </c>
      <c r="O290" s="28">
        <v>46310</v>
      </c>
      <c r="P290" s="69" t="str">
        <f t="shared" si="89"/>
        <v>qui</v>
      </c>
      <c r="Q290" s="30">
        <f>SUMIF('SPR - QTD'!$A:$A,DADOS_GRAF!O290,'SPR - QTD'!$H:$H)</f>
        <v>0</v>
      </c>
      <c r="R290" s="30">
        <f>SUMIF('SCI - QTD'!$A:$A,DADOS_GRAF!O290,'SCI - QTD'!$H:$H)</f>
        <v>0</v>
      </c>
      <c r="S290" s="30">
        <f t="shared" si="90"/>
        <v>0</v>
      </c>
      <c r="T290" s="103"/>
      <c r="U290" s="30">
        <v>4735</v>
      </c>
      <c r="V290" s="30" t="e">
        <f t="shared" si="91"/>
        <v>#DIV/0!</v>
      </c>
      <c r="W290" s="30">
        <f>SUMIF('SPR - QTD'!$A:$A,DADOS_GRAF!O290,'SPR - QTD'!$M:$M)</f>
        <v>0</v>
      </c>
      <c r="X290" s="30">
        <f>SUMIF('SCI - QTD'!$A:$A,DADOS_GRAF!O290,'SCI - QTD'!$L:$L)</f>
        <v>0</v>
      </c>
      <c r="Y290" s="103"/>
      <c r="Z290" s="61"/>
      <c r="AA290" s="61"/>
      <c r="AB290" s="61"/>
      <c r="AC290" s="102"/>
      <c r="AE290" s="71"/>
      <c r="AF290" s="121"/>
    </row>
    <row r="291" spans="2:32" x14ac:dyDescent="0.3">
      <c r="B291" s="64" t="str">
        <f t="shared" si="82"/>
        <v>sex</v>
      </c>
      <c r="C291" s="59">
        <f t="shared" si="83"/>
        <v>46311</v>
      </c>
      <c r="D291" s="45">
        <f t="shared" si="78"/>
        <v>0</v>
      </c>
      <c r="E291" s="45">
        <f t="shared" si="79"/>
        <v>0</v>
      </c>
      <c r="F291" s="49" t="e">
        <f t="shared" si="84"/>
        <v>#N/A</v>
      </c>
      <c r="G291" s="24">
        <v>136.00319999999999</v>
      </c>
      <c r="H291" s="58" t="e">
        <f t="shared" si="80"/>
        <v>#N/A</v>
      </c>
      <c r="I291" s="58" t="e">
        <f t="shared" si="81"/>
        <v>#N/A</v>
      </c>
      <c r="J291" s="58" t="e">
        <f t="shared" si="85"/>
        <v>#N/A</v>
      </c>
      <c r="L291" s="26">
        <f t="shared" si="86"/>
        <v>10</v>
      </c>
      <c r="M291" s="26">
        <f t="shared" si="87"/>
        <v>2026</v>
      </c>
      <c r="N291" s="26">
        <f t="shared" si="88"/>
        <v>42</v>
      </c>
      <c r="O291" s="28">
        <v>46311</v>
      </c>
      <c r="P291" s="69" t="str">
        <f t="shared" si="89"/>
        <v>sex</v>
      </c>
      <c r="Q291" s="30">
        <f>SUMIF('SPR - QTD'!$A:$A,DADOS_GRAF!O291,'SPR - QTD'!$H:$H)</f>
        <v>0</v>
      </c>
      <c r="R291" s="30">
        <f>SUMIF('SCI - QTD'!$A:$A,DADOS_GRAF!O291,'SCI - QTD'!$H:$H)</f>
        <v>0</v>
      </c>
      <c r="S291" s="30">
        <f t="shared" si="90"/>
        <v>0</v>
      </c>
      <c r="T291" s="103"/>
      <c r="U291" s="30">
        <v>4736</v>
      </c>
      <c r="V291" s="30" t="e">
        <f t="shared" si="91"/>
        <v>#DIV/0!</v>
      </c>
      <c r="W291" s="30">
        <f>SUMIF('SPR - QTD'!$A:$A,DADOS_GRAF!O291,'SPR - QTD'!$M:$M)</f>
        <v>0</v>
      </c>
      <c r="X291" s="30">
        <f>SUMIF('SCI - QTD'!$A:$A,DADOS_GRAF!O291,'SCI - QTD'!$L:$L)</f>
        <v>0</v>
      </c>
      <c r="Y291" s="103"/>
      <c r="Z291" s="61"/>
      <c r="AA291" s="61"/>
      <c r="AB291" s="61"/>
      <c r="AC291" s="102"/>
      <c r="AE291" s="71"/>
      <c r="AF291" s="121"/>
    </row>
    <row r="292" spans="2:32" x14ac:dyDescent="0.3">
      <c r="B292" s="64" t="str">
        <f t="shared" si="82"/>
        <v>sáb</v>
      </c>
      <c r="C292" s="59">
        <f t="shared" si="83"/>
        <v>46312</v>
      </c>
      <c r="D292" s="45">
        <f t="shared" si="78"/>
        <v>0</v>
      </c>
      <c r="E292" s="45">
        <f t="shared" si="79"/>
        <v>0</v>
      </c>
      <c r="F292" s="49" t="e">
        <f t="shared" si="84"/>
        <v>#N/A</v>
      </c>
      <c r="G292" s="24">
        <v>137.00319999999999</v>
      </c>
      <c r="H292" s="58" t="e">
        <f t="shared" si="80"/>
        <v>#N/A</v>
      </c>
      <c r="I292" s="58" t="e">
        <f t="shared" si="81"/>
        <v>#N/A</v>
      </c>
      <c r="J292" s="58" t="e">
        <f t="shared" si="85"/>
        <v>#N/A</v>
      </c>
      <c r="L292" s="26">
        <f t="shared" si="86"/>
        <v>10</v>
      </c>
      <c r="M292" s="26">
        <f t="shared" si="87"/>
        <v>2026</v>
      </c>
      <c r="N292" s="26">
        <f t="shared" si="88"/>
        <v>42</v>
      </c>
      <c r="O292" s="28">
        <v>46312</v>
      </c>
      <c r="P292" s="69" t="str">
        <f t="shared" si="89"/>
        <v>sáb</v>
      </c>
      <c r="Q292" s="30">
        <f>SUMIF('SPR - QTD'!$A:$A,DADOS_GRAF!O292,'SPR - QTD'!$H:$H)</f>
        <v>0</v>
      </c>
      <c r="R292" s="30">
        <f>SUMIF('SCI - QTD'!$A:$A,DADOS_GRAF!O292,'SCI - QTD'!$H:$H)</f>
        <v>0</v>
      </c>
      <c r="S292" s="30">
        <f t="shared" si="90"/>
        <v>0</v>
      </c>
      <c r="T292" s="103"/>
      <c r="U292" s="30">
        <v>4737</v>
      </c>
      <c r="V292" s="30" t="e">
        <f t="shared" si="91"/>
        <v>#DIV/0!</v>
      </c>
      <c r="W292" s="30">
        <f>SUMIF('SPR - QTD'!$A:$A,DADOS_GRAF!O292,'SPR - QTD'!$M:$M)</f>
        <v>0</v>
      </c>
      <c r="X292" s="30">
        <f>SUMIF('SCI - QTD'!$A:$A,DADOS_GRAF!O292,'SCI - QTD'!$L:$L)</f>
        <v>0</v>
      </c>
      <c r="Y292" s="103"/>
      <c r="Z292" s="61"/>
      <c r="AA292" s="61"/>
      <c r="AB292" s="61"/>
      <c r="AC292" s="102"/>
      <c r="AE292" s="71"/>
      <c r="AF292" s="121"/>
    </row>
    <row r="293" spans="2:32" x14ac:dyDescent="0.3">
      <c r="B293" s="64" t="str">
        <f t="shared" si="82"/>
        <v>dom</v>
      </c>
      <c r="C293" s="59">
        <f t="shared" si="83"/>
        <v>46313</v>
      </c>
      <c r="D293" s="45">
        <f t="shared" si="78"/>
        <v>0</v>
      </c>
      <c r="E293" s="45">
        <f t="shared" si="79"/>
        <v>0</v>
      </c>
      <c r="F293" s="49" t="e">
        <f t="shared" si="84"/>
        <v>#N/A</v>
      </c>
      <c r="G293" s="24">
        <v>138.00319999999999</v>
      </c>
      <c r="H293" s="58" t="e">
        <f t="shared" si="80"/>
        <v>#N/A</v>
      </c>
      <c r="I293" s="58" t="e">
        <f t="shared" si="81"/>
        <v>#N/A</v>
      </c>
      <c r="J293" s="58" t="e">
        <f t="shared" si="85"/>
        <v>#N/A</v>
      </c>
      <c r="L293" s="26">
        <f t="shared" si="86"/>
        <v>10</v>
      </c>
      <c r="M293" s="26">
        <f t="shared" si="87"/>
        <v>2026</v>
      </c>
      <c r="N293" s="26">
        <f t="shared" si="88"/>
        <v>43</v>
      </c>
      <c r="O293" s="28">
        <v>46313</v>
      </c>
      <c r="P293" s="69" t="str">
        <f t="shared" si="89"/>
        <v>dom</v>
      </c>
      <c r="Q293" s="30">
        <f>SUMIF('SPR - QTD'!$A:$A,DADOS_GRAF!O293,'SPR - QTD'!$H:$H)</f>
        <v>0</v>
      </c>
      <c r="R293" s="30">
        <f>SUMIF('SCI - QTD'!$A:$A,DADOS_GRAF!O293,'SCI - QTD'!$H:$H)</f>
        <v>0</v>
      </c>
      <c r="S293" s="30">
        <f t="shared" si="90"/>
        <v>0</v>
      </c>
      <c r="T293" s="103"/>
      <c r="U293" s="30">
        <v>4738</v>
      </c>
      <c r="V293" s="30" t="e">
        <f t="shared" si="91"/>
        <v>#DIV/0!</v>
      </c>
      <c r="W293" s="30">
        <f>SUMIF('SPR - QTD'!$A:$A,DADOS_GRAF!O293,'SPR - QTD'!$M:$M)</f>
        <v>0</v>
      </c>
      <c r="X293" s="30">
        <f>SUMIF('SCI - QTD'!$A:$A,DADOS_GRAF!O293,'SCI - QTD'!$L:$L)</f>
        <v>0</v>
      </c>
      <c r="Y293" s="103"/>
      <c r="Z293" s="61"/>
      <c r="AA293" s="61"/>
      <c r="AB293" s="61"/>
      <c r="AC293" s="102"/>
      <c r="AE293" s="71"/>
      <c r="AF293" s="121"/>
    </row>
    <row r="294" spans="2:32" x14ac:dyDescent="0.3">
      <c r="B294" s="64" t="str">
        <f t="shared" si="82"/>
        <v>seg</v>
      </c>
      <c r="C294" s="59">
        <f t="shared" si="83"/>
        <v>46314</v>
      </c>
      <c r="D294" s="45">
        <f t="shared" si="78"/>
        <v>0</v>
      </c>
      <c r="E294" s="45">
        <f t="shared" si="79"/>
        <v>0</v>
      </c>
      <c r="F294" s="49" t="e">
        <f t="shared" si="84"/>
        <v>#N/A</v>
      </c>
      <c r="G294" s="24">
        <v>139.00319999999999</v>
      </c>
      <c r="H294" s="58" t="e">
        <f t="shared" si="80"/>
        <v>#N/A</v>
      </c>
      <c r="I294" s="58" t="e">
        <f t="shared" si="81"/>
        <v>#N/A</v>
      </c>
      <c r="J294" s="58" t="e">
        <f t="shared" si="85"/>
        <v>#N/A</v>
      </c>
      <c r="L294" s="26">
        <f t="shared" si="86"/>
        <v>10</v>
      </c>
      <c r="M294" s="26">
        <f t="shared" si="87"/>
        <v>2026</v>
      </c>
      <c r="N294" s="26">
        <f t="shared" si="88"/>
        <v>43</v>
      </c>
      <c r="O294" s="28">
        <v>46314</v>
      </c>
      <c r="P294" s="69" t="str">
        <f t="shared" si="89"/>
        <v>seg</v>
      </c>
      <c r="Q294" s="30">
        <f>SUMIF('SPR - QTD'!$A:$A,DADOS_GRAF!O294,'SPR - QTD'!$H:$H)</f>
        <v>0</v>
      </c>
      <c r="R294" s="30">
        <f>SUMIF('SCI - QTD'!$A:$A,DADOS_GRAF!O294,'SCI - QTD'!$H:$H)</f>
        <v>0</v>
      </c>
      <c r="S294" s="30">
        <f t="shared" si="90"/>
        <v>0</v>
      </c>
      <c r="T294" s="103"/>
      <c r="U294" s="30">
        <v>4739</v>
      </c>
      <c r="V294" s="30" t="e">
        <f t="shared" si="91"/>
        <v>#DIV/0!</v>
      </c>
      <c r="W294" s="30">
        <f>SUMIF('SPR - QTD'!$A:$A,DADOS_GRAF!O294,'SPR - QTD'!$M:$M)</f>
        <v>0</v>
      </c>
      <c r="X294" s="30">
        <f>SUMIF('SCI - QTD'!$A:$A,DADOS_GRAF!O294,'SCI - QTD'!$L:$L)</f>
        <v>0</v>
      </c>
      <c r="Y294" s="103"/>
      <c r="Z294" s="61"/>
      <c r="AA294" s="61"/>
      <c r="AB294" s="61"/>
      <c r="AC294" s="102"/>
      <c r="AE294" s="71"/>
      <c r="AF294" s="121"/>
    </row>
    <row r="295" spans="2:32" x14ac:dyDescent="0.3">
      <c r="B295" s="64" t="str">
        <f t="shared" si="82"/>
        <v>ter</v>
      </c>
      <c r="C295" s="59">
        <f t="shared" si="83"/>
        <v>46315</v>
      </c>
      <c r="D295" s="45">
        <f t="shared" si="78"/>
        <v>0</v>
      </c>
      <c r="E295" s="45">
        <f t="shared" si="79"/>
        <v>0</v>
      </c>
      <c r="F295" s="49" t="e">
        <f t="shared" si="84"/>
        <v>#N/A</v>
      </c>
      <c r="G295" s="24">
        <v>140.00319999999999</v>
      </c>
      <c r="H295" s="58" t="e">
        <f t="shared" si="80"/>
        <v>#N/A</v>
      </c>
      <c r="I295" s="58" t="e">
        <f t="shared" si="81"/>
        <v>#N/A</v>
      </c>
      <c r="J295" s="58" t="e">
        <f t="shared" si="85"/>
        <v>#N/A</v>
      </c>
      <c r="L295" s="26">
        <f t="shared" si="86"/>
        <v>10</v>
      </c>
      <c r="M295" s="26">
        <f t="shared" si="87"/>
        <v>2026</v>
      </c>
      <c r="N295" s="26">
        <f t="shared" si="88"/>
        <v>43</v>
      </c>
      <c r="O295" s="28">
        <v>46315</v>
      </c>
      <c r="P295" s="69" t="str">
        <f t="shared" si="89"/>
        <v>ter</v>
      </c>
      <c r="Q295" s="30">
        <f>SUMIF('SPR - QTD'!$A:$A,DADOS_GRAF!O295,'SPR - QTD'!$H:$H)</f>
        <v>0</v>
      </c>
      <c r="R295" s="30">
        <f>SUMIF('SCI - QTD'!$A:$A,DADOS_GRAF!O295,'SCI - QTD'!$H:$H)</f>
        <v>0</v>
      </c>
      <c r="S295" s="30">
        <f t="shared" si="90"/>
        <v>0</v>
      </c>
      <c r="T295" s="103"/>
      <c r="U295" s="30">
        <v>4740</v>
      </c>
      <c r="V295" s="30" t="e">
        <f t="shared" si="91"/>
        <v>#DIV/0!</v>
      </c>
      <c r="W295" s="30">
        <f>SUMIF('SPR - QTD'!$A:$A,DADOS_GRAF!O295,'SPR - QTD'!$M:$M)</f>
        <v>0</v>
      </c>
      <c r="X295" s="30">
        <f>SUMIF('SCI - QTD'!$A:$A,DADOS_GRAF!O295,'SCI - QTD'!$L:$L)</f>
        <v>0</v>
      </c>
      <c r="Y295" s="103"/>
      <c r="Z295" s="61"/>
      <c r="AA295" s="61"/>
      <c r="AB295" s="61"/>
      <c r="AC295" s="102"/>
      <c r="AE295" s="71"/>
      <c r="AF295" s="121"/>
    </row>
    <row r="296" spans="2:32" x14ac:dyDescent="0.3">
      <c r="B296" s="64" t="str">
        <f t="shared" si="82"/>
        <v>qua</v>
      </c>
      <c r="C296" s="59">
        <f t="shared" si="83"/>
        <v>46316</v>
      </c>
      <c r="D296" s="45">
        <f t="shared" si="78"/>
        <v>0</v>
      </c>
      <c r="E296" s="45">
        <f t="shared" si="79"/>
        <v>0</v>
      </c>
      <c r="F296" s="49" t="e">
        <f t="shared" si="84"/>
        <v>#N/A</v>
      </c>
      <c r="G296" s="24">
        <v>141.00319999999999</v>
      </c>
      <c r="H296" s="58" t="e">
        <f t="shared" si="80"/>
        <v>#N/A</v>
      </c>
      <c r="I296" s="58" t="e">
        <f t="shared" si="81"/>
        <v>#N/A</v>
      </c>
      <c r="J296" s="58" t="e">
        <f t="shared" si="85"/>
        <v>#N/A</v>
      </c>
      <c r="L296" s="26">
        <f t="shared" si="86"/>
        <v>10</v>
      </c>
      <c r="M296" s="26">
        <f t="shared" si="87"/>
        <v>2026</v>
      </c>
      <c r="N296" s="26">
        <f t="shared" si="88"/>
        <v>43</v>
      </c>
      <c r="O296" s="28">
        <v>46316</v>
      </c>
      <c r="P296" s="69" t="str">
        <f t="shared" si="89"/>
        <v>qua</v>
      </c>
      <c r="Q296" s="30">
        <f>SUMIF('SPR - QTD'!$A:$A,DADOS_GRAF!O296,'SPR - QTD'!$H:$H)</f>
        <v>0</v>
      </c>
      <c r="R296" s="30">
        <f>SUMIF('SCI - QTD'!$A:$A,DADOS_GRAF!O296,'SCI - QTD'!$H:$H)</f>
        <v>0</v>
      </c>
      <c r="S296" s="30">
        <f t="shared" si="90"/>
        <v>0</v>
      </c>
      <c r="T296" s="103"/>
      <c r="U296" s="30">
        <v>4741</v>
      </c>
      <c r="V296" s="30" t="e">
        <f t="shared" si="91"/>
        <v>#DIV/0!</v>
      </c>
      <c r="W296" s="30">
        <f>SUMIF('SPR - QTD'!$A:$A,DADOS_GRAF!O296,'SPR - QTD'!$M:$M)</f>
        <v>0</v>
      </c>
      <c r="X296" s="30">
        <f>SUMIF('SCI - QTD'!$A:$A,DADOS_GRAF!O296,'SCI - QTD'!$L:$L)</f>
        <v>0</v>
      </c>
      <c r="Y296" s="103"/>
      <c r="Z296" s="61"/>
      <c r="AA296" s="61"/>
      <c r="AB296" s="61"/>
      <c r="AC296" s="102"/>
      <c r="AE296" s="71"/>
      <c r="AF296" s="121"/>
    </row>
    <row r="297" spans="2:32" x14ac:dyDescent="0.3">
      <c r="B297" s="64" t="str">
        <f t="shared" si="82"/>
        <v>qui</v>
      </c>
      <c r="C297" s="59">
        <f t="shared" si="83"/>
        <v>46317</v>
      </c>
      <c r="D297" s="45">
        <f t="shared" si="78"/>
        <v>0</v>
      </c>
      <c r="E297" s="45">
        <f t="shared" si="79"/>
        <v>0</v>
      </c>
      <c r="F297" s="49" t="e">
        <f t="shared" si="84"/>
        <v>#N/A</v>
      </c>
      <c r="G297" s="24">
        <v>142.00319999999999</v>
      </c>
      <c r="H297" s="58" t="e">
        <f t="shared" si="80"/>
        <v>#N/A</v>
      </c>
      <c r="I297" s="58" t="e">
        <f t="shared" si="81"/>
        <v>#N/A</v>
      </c>
      <c r="J297" s="58" t="e">
        <f t="shared" si="85"/>
        <v>#N/A</v>
      </c>
      <c r="L297" s="26">
        <f t="shared" si="86"/>
        <v>10</v>
      </c>
      <c r="M297" s="26">
        <f t="shared" si="87"/>
        <v>2026</v>
      </c>
      <c r="N297" s="26">
        <f t="shared" si="88"/>
        <v>43</v>
      </c>
      <c r="O297" s="28">
        <v>46317</v>
      </c>
      <c r="P297" s="69" t="str">
        <f t="shared" si="89"/>
        <v>qui</v>
      </c>
      <c r="Q297" s="30">
        <f>SUMIF('SPR - QTD'!$A:$A,DADOS_GRAF!O297,'SPR - QTD'!$H:$H)</f>
        <v>0</v>
      </c>
      <c r="R297" s="30">
        <f>SUMIF('SCI - QTD'!$A:$A,DADOS_GRAF!O297,'SCI - QTD'!$H:$H)</f>
        <v>0</v>
      </c>
      <c r="S297" s="30">
        <f t="shared" si="90"/>
        <v>0</v>
      </c>
      <c r="T297" s="103"/>
      <c r="U297" s="30">
        <v>4742</v>
      </c>
      <c r="V297" s="30" t="e">
        <f t="shared" si="91"/>
        <v>#DIV/0!</v>
      </c>
      <c r="W297" s="30">
        <f>SUMIF('SPR - QTD'!$A:$A,DADOS_GRAF!O297,'SPR - QTD'!$M:$M)</f>
        <v>0</v>
      </c>
      <c r="X297" s="30">
        <f>SUMIF('SCI - QTD'!$A:$A,DADOS_GRAF!O297,'SCI - QTD'!$L:$L)</f>
        <v>0</v>
      </c>
      <c r="Y297" s="103"/>
      <c r="Z297" s="61"/>
      <c r="AA297" s="61"/>
      <c r="AB297" s="61"/>
      <c r="AC297" s="102"/>
      <c r="AE297" s="71"/>
      <c r="AF297" s="121"/>
    </row>
    <row r="298" spans="2:32" x14ac:dyDescent="0.3">
      <c r="B298" s="64" t="str">
        <f t="shared" si="82"/>
        <v>sex</v>
      </c>
      <c r="C298" s="59">
        <f t="shared" si="83"/>
        <v>46318</v>
      </c>
      <c r="D298" s="45">
        <f t="shared" si="78"/>
        <v>0</v>
      </c>
      <c r="E298" s="45">
        <f t="shared" si="79"/>
        <v>0</v>
      </c>
      <c r="F298" s="49" t="e">
        <f t="shared" si="84"/>
        <v>#N/A</v>
      </c>
      <c r="G298" s="24">
        <v>143.00319999999999</v>
      </c>
      <c r="H298" s="58" t="e">
        <f t="shared" si="80"/>
        <v>#N/A</v>
      </c>
      <c r="I298" s="58" t="e">
        <f t="shared" si="81"/>
        <v>#N/A</v>
      </c>
      <c r="J298" s="58" t="e">
        <f t="shared" si="85"/>
        <v>#N/A</v>
      </c>
      <c r="L298" s="26">
        <f t="shared" si="86"/>
        <v>10</v>
      </c>
      <c r="M298" s="26">
        <f t="shared" si="87"/>
        <v>2026</v>
      </c>
      <c r="N298" s="26">
        <f t="shared" si="88"/>
        <v>43</v>
      </c>
      <c r="O298" s="28">
        <v>46318</v>
      </c>
      <c r="P298" s="69" t="str">
        <f t="shared" si="89"/>
        <v>sex</v>
      </c>
      <c r="Q298" s="30">
        <f>SUMIF('SPR - QTD'!$A:$A,DADOS_GRAF!O298,'SPR - QTD'!$H:$H)</f>
        <v>0</v>
      </c>
      <c r="R298" s="30">
        <f>SUMIF('SCI - QTD'!$A:$A,DADOS_GRAF!O298,'SCI - QTD'!$H:$H)</f>
        <v>0</v>
      </c>
      <c r="S298" s="30">
        <f t="shared" si="90"/>
        <v>0</v>
      </c>
      <c r="T298" s="103"/>
      <c r="U298" s="30">
        <v>4743</v>
      </c>
      <c r="V298" s="30" t="e">
        <f t="shared" si="91"/>
        <v>#DIV/0!</v>
      </c>
      <c r="W298" s="30">
        <f>SUMIF('SPR - QTD'!$A:$A,DADOS_GRAF!O298,'SPR - QTD'!$M:$M)</f>
        <v>0</v>
      </c>
      <c r="X298" s="30">
        <f>SUMIF('SCI - QTD'!$A:$A,DADOS_GRAF!O298,'SCI - QTD'!$L:$L)</f>
        <v>0</v>
      </c>
      <c r="Y298" s="103"/>
      <c r="Z298" s="61"/>
      <c r="AA298" s="61"/>
      <c r="AB298" s="61"/>
      <c r="AC298" s="102"/>
      <c r="AE298" s="71"/>
      <c r="AF298" s="121"/>
    </row>
    <row r="299" spans="2:32" x14ac:dyDescent="0.3">
      <c r="B299" s="64" t="str">
        <f t="shared" si="82"/>
        <v>sáb</v>
      </c>
      <c r="C299" s="59">
        <f t="shared" si="83"/>
        <v>46319</v>
      </c>
      <c r="D299" s="45">
        <f t="shared" si="78"/>
        <v>0</v>
      </c>
      <c r="E299" s="45">
        <f t="shared" si="79"/>
        <v>0</v>
      </c>
      <c r="F299" s="49" t="e">
        <f t="shared" si="84"/>
        <v>#N/A</v>
      </c>
      <c r="G299" s="24">
        <v>144.00319999999999</v>
      </c>
      <c r="H299" s="58" t="e">
        <f t="shared" si="80"/>
        <v>#N/A</v>
      </c>
      <c r="I299" s="58" t="e">
        <f t="shared" si="81"/>
        <v>#N/A</v>
      </c>
      <c r="J299" s="58" t="e">
        <f t="shared" si="85"/>
        <v>#N/A</v>
      </c>
      <c r="L299" s="26">
        <f t="shared" si="86"/>
        <v>10</v>
      </c>
      <c r="M299" s="26">
        <f t="shared" si="87"/>
        <v>2026</v>
      </c>
      <c r="N299" s="26">
        <f t="shared" si="88"/>
        <v>43</v>
      </c>
      <c r="O299" s="28">
        <v>46319</v>
      </c>
      <c r="P299" s="69" t="str">
        <f t="shared" si="89"/>
        <v>sáb</v>
      </c>
      <c r="Q299" s="30">
        <f>SUMIF('SPR - QTD'!$A:$A,DADOS_GRAF!O299,'SPR - QTD'!$H:$H)</f>
        <v>0</v>
      </c>
      <c r="R299" s="30">
        <f>SUMIF('SCI - QTD'!$A:$A,DADOS_GRAF!O299,'SCI - QTD'!$H:$H)</f>
        <v>0</v>
      </c>
      <c r="S299" s="30">
        <f t="shared" si="90"/>
        <v>0</v>
      </c>
      <c r="T299" s="103"/>
      <c r="U299" s="30">
        <v>4744</v>
      </c>
      <c r="V299" s="30" t="e">
        <f t="shared" si="91"/>
        <v>#DIV/0!</v>
      </c>
      <c r="W299" s="30">
        <f>SUMIF('SPR - QTD'!$A:$A,DADOS_GRAF!O299,'SPR - QTD'!$M:$M)</f>
        <v>0</v>
      </c>
      <c r="X299" s="30">
        <f>SUMIF('SCI - QTD'!$A:$A,DADOS_GRAF!O299,'SCI - QTD'!$L:$L)</f>
        <v>0</v>
      </c>
      <c r="Y299" s="103"/>
      <c r="Z299" s="61"/>
      <c r="AA299" s="61"/>
      <c r="AB299" s="61"/>
      <c r="AC299" s="102"/>
      <c r="AE299" s="71"/>
      <c r="AF299" s="121"/>
    </row>
    <row r="300" spans="2:32" x14ac:dyDescent="0.3">
      <c r="B300" s="64" t="str">
        <f t="shared" si="82"/>
        <v>dom</v>
      </c>
      <c r="C300" s="59">
        <f t="shared" si="83"/>
        <v>46320</v>
      </c>
      <c r="D300" s="45">
        <f t="shared" si="78"/>
        <v>0</v>
      </c>
      <c r="E300" s="45">
        <f t="shared" si="79"/>
        <v>0</v>
      </c>
      <c r="F300" s="49" t="e">
        <f t="shared" si="84"/>
        <v>#N/A</v>
      </c>
      <c r="G300" s="24">
        <v>145.00319999999999</v>
      </c>
      <c r="H300" s="58" t="e">
        <f t="shared" si="80"/>
        <v>#N/A</v>
      </c>
      <c r="I300" s="58" t="e">
        <f t="shared" si="81"/>
        <v>#N/A</v>
      </c>
      <c r="J300" s="58" t="e">
        <f t="shared" si="85"/>
        <v>#N/A</v>
      </c>
      <c r="L300" s="26">
        <f t="shared" si="86"/>
        <v>10</v>
      </c>
      <c r="M300" s="26">
        <f t="shared" si="87"/>
        <v>2026</v>
      </c>
      <c r="N300" s="26">
        <f t="shared" si="88"/>
        <v>44</v>
      </c>
      <c r="O300" s="28">
        <v>46320</v>
      </c>
      <c r="P300" s="69" t="str">
        <f t="shared" si="89"/>
        <v>dom</v>
      </c>
      <c r="Q300" s="30">
        <f>SUMIF('SPR - QTD'!$A:$A,DADOS_GRAF!O300,'SPR - QTD'!$H:$H)</f>
        <v>0</v>
      </c>
      <c r="R300" s="30">
        <f>SUMIF('SCI - QTD'!$A:$A,DADOS_GRAF!O300,'SCI - QTD'!$H:$H)</f>
        <v>0</v>
      </c>
      <c r="S300" s="30">
        <f t="shared" si="90"/>
        <v>0</v>
      </c>
      <c r="T300" s="103"/>
      <c r="U300" s="30">
        <v>4745</v>
      </c>
      <c r="V300" s="30" t="e">
        <f t="shared" si="91"/>
        <v>#DIV/0!</v>
      </c>
      <c r="W300" s="30">
        <f>SUMIF('SPR - QTD'!$A:$A,DADOS_GRAF!O300,'SPR - QTD'!$M:$M)</f>
        <v>0</v>
      </c>
      <c r="X300" s="30">
        <f>SUMIF('SCI - QTD'!$A:$A,DADOS_GRAF!O300,'SCI - QTD'!$L:$L)</f>
        <v>0</v>
      </c>
      <c r="Y300" s="103"/>
      <c r="Z300" s="61"/>
      <c r="AA300" s="61"/>
      <c r="AB300" s="61"/>
      <c r="AC300" s="102"/>
      <c r="AE300" s="71"/>
      <c r="AF300" s="121"/>
    </row>
    <row r="301" spans="2:32" x14ac:dyDescent="0.3">
      <c r="B301" s="64" t="str">
        <f t="shared" si="82"/>
        <v>seg</v>
      </c>
      <c r="C301" s="59">
        <f t="shared" si="83"/>
        <v>46321</v>
      </c>
      <c r="D301" s="45">
        <f t="shared" si="78"/>
        <v>0</v>
      </c>
      <c r="E301" s="45">
        <f t="shared" si="79"/>
        <v>0</v>
      </c>
      <c r="F301" s="49" t="e">
        <f t="shared" si="84"/>
        <v>#N/A</v>
      </c>
      <c r="G301" s="24">
        <v>146.00319999999999</v>
      </c>
      <c r="H301" s="58" t="e">
        <f t="shared" si="80"/>
        <v>#N/A</v>
      </c>
      <c r="I301" s="58" t="e">
        <f t="shared" si="81"/>
        <v>#N/A</v>
      </c>
      <c r="J301" s="58" t="e">
        <f t="shared" si="85"/>
        <v>#N/A</v>
      </c>
      <c r="L301" s="26">
        <f t="shared" si="86"/>
        <v>10</v>
      </c>
      <c r="M301" s="26">
        <f t="shared" si="87"/>
        <v>2026</v>
      </c>
      <c r="N301" s="26">
        <f t="shared" si="88"/>
        <v>44</v>
      </c>
      <c r="O301" s="28">
        <v>46321</v>
      </c>
      <c r="P301" s="69" t="str">
        <f t="shared" si="89"/>
        <v>seg</v>
      </c>
      <c r="Q301" s="30">
        <f>SUMIF('SPR - QTD'!$A:$A,DADOS_GRAF!O301,'SPR - QTD'!$H:$H)</f>
        <v>0</v>
      </c>
      <c r="R301" s="30">
        <f>SUMIF('SCI - QTD'!$A:$A,DADOS_GRAF!O301,'SCI - QTD'!$H:$H)</f>
        <v>0</v>
      </c>
      <c r="S301" s="30">
        <f t="shared" si="90"/>
        <v>0</v>
      </c>
      <c r="T301" s="103"/>
      <c r="U301" s="30">
        <v>4746</v>
      </c>
      <c r="V301" s="30" t="e">
        <f t="shared" si="91"/>
        <v>#DIV/0!</v>
      </c>
      <c r="W301" s="30">
        <f>SUMIF('SPR - QTD'!$A:$A,DADOS_GRAF!O301,'SPR - QTD'!$M:$M)</f>
        <v>0</v>
      </c>
      <c r="X301" s="30">
        <f>SUMIF('SCI - QTD'!$A:$A,DADOS_GRAF!O301,'SCI - QTD'!$L:$L)</f>
        <v>0</v>
      </c>
      <c r="Y301" s="103"/>
      <c r="Z301" s="61"/>
      <c r="AA301" s="61"/>
      <c r="AB301" s="61"/>
      <c r="AC301" s="102"/>
      <c r="AE301" s="71"/>
      <c r="AF301" s="121"/>
    </row>
    <row r="302" spans="2:32" x14ac:dyDescent="0.3">
      <c r="B302" s="64" t="str">
        <f t="shared" si="82"/>
        <v>ter</v>
      </c>
      <c r="C302" s="59">
        <f t="shared" si="83"/>
        <v>46322</v>
      </c>
      <c r="D302" s="45">
        <f t="shared" si="78"/>
        <v>0</v>
      </c>
      <c r="E302" s="45">
        <f t="shared" si="79"/>
        <v>0</v>
      </c>
      <c r="F302" s="49" t="e">
        <f t="shared" si="84"/>
        <v>#N/A</v>
      </c>
      <c r="G302" s="24">
        <v>147.00319999999999</v>
      </c>
      <c r="H302" s="58" t="e">
        <f t="shared" si="80"/>
        <v>#N/A</v>
      </c>
      <c r="I302" s="58" t="e">
        <f t="shared" si="81"/>
        <v>#N/A</v>
      </c>
      <c r="J302" s="58" t="e">
        <f t="shared" si="85"/>
        <v>#N/A</v>
      </c>
      <c r="L302" s="26">
        <f t="shared" si="86"/>
        <v>10</v>
      </c>
      <c r="M302" s="26">
        <f t="shared" si="87"/>
        <v>2026</v>
      </c>
      <c r="N302" s="26">
        <f t="shared" si="88"/>
        <v>44</v>
      </c>
      <c r="O302" s="28">
        <v>46322</v>
      </c>
      <c r="P302" s="69" t="str">
        <f t="shared" si="89"/>
        <v>ter</v>
      </c>
      <c r="Q302" s="30">
        <f>SUMIF('SPR - QTD'!$A:$A,DADOS_GRAF!O302,'SPR - QTD'!$H:$H)</f>
        <v>0</v>
      </c>
      <c r="R302" s="30">
        <f>SUMIF('SCI - QTD'!$A:$A,DADOS_GRAF!O302,'SCI - QTD'!$H:$H)</f>
        <v>0</v>
      </c>
      <c r="S302" s="30">
        <f t="shared" si="90"/>
        <v>0</v>
      </c>
      <c r="T302" s="103"/>
      <c r="U302" s="30">
        <v>4747</v>
      </c>
      <c r="V302" s="30" t="e">
        <f t="shared" si="91"/>
        <v>#DIV/0!</v>
      </c>
      <c r="W302" s="30">
        <f>SUMIF('SPR - QTD'!$A:$A,DADOS_GRAF!O302,'SPR - QTD'!$M:$M)</f>
        <v>0</v>
      </c>
      <c r="X302" s="30">
        <f>SUMIF('SCI - QTD'!$A:$A,DADOS_GRAF!O302,'SCI - QTD'!$L:$L)</f>
        <v>0</v>
      </c>
      <c r="Y302" s="103"/>
      <c r="Z302" s="61"/>
      <c r="AA302" s="61"/>
      <c r="AB302" s="61"/>
      <c r="AC302" s="102"/>
      <c r="AE302" s="71"/>
      <c r="AF302" s="121"/>
    </row>
    <row r="303" spans="2:32" x14ac:dyDescent="0.3">
      <c r="B303" s="64" t="str">
        <f t="shared" si="82"/>
        <v>qua</v>
      </c>
      <c r="C303" s="59">
        <f t="shared" si="83"/>
        <v>46323</v>
      </c>
      <c r="D303" s="45">
        <f t="shared" si="78"/>
        <v>0</v>
      </c>
      <c r="E303" s="45">
        <f t="shared" si="79"/>
        <v>0</v>
      </c>
      <c r="F303" s="49" t="e">
        <f t="shared" si="84"/>
        <v>#N/A</v>
      </c>
      <c r="G303" s="24">
        <v>148.00319999999999</v>
      </c>
      <c r="H303" s="58" t="e">
        <f t="shared" si="80"/>
        <v>#N/A</v>
      </c>
      <c r="I303" s="58" t="e">
        <f t="shared" si="81"/>
        <v>#N/A</v>
      </c>
      <c r="J303" s="58" t="e">
        <f t="shared" si="85"/>
        <v>#N/A</v>
      </c>
      <c r="L303" s="26">
        <f t="shared" si="86"/>
        <v>10</v>
      </c>
      <c r="M303" s="26">
        <f t="shared" si="87"/>
        <v>2026</v>
      </c>
      <c r="N303" s="26">
        <f t="shared" si="88"/>
        <v>44</v>
      </c>
      <c r="O303" s="28">
        <v>46323</v>
      </c>
      <c r="P303" s="69" t="str">
        <f t="shared" si="89"/>
        <v>qua</v>
      </c>
      <c r="Q303" s="30">
        <f>SUMIF('SPR - QTD'!$A:$A,DADOS_GRAF!O303,'SPR - QTD'!$H:$H)</f>
        <v>0</v>
      </c>
      <c r="R303" s="30">
        <f>SUMIF('SCI - QTD'!$A:$A,DADOS_GRAF!O303,'SCI - QTD'!$H:$H)</f>
        <v>0</v>
      </c>
      <c r="S303" s="30">
        <f t="shared" si="90"/>
        <v>0</v>
      </c>
      <c r="T303" s="103"/>
      <c r="U303" s="30">
        <v>4748</v>
      </c>
      <c r="V303" s="30" t="e">
        <f t="shared" si="91"/>
        <v>#DIV/0!</v>
      </c>
      <c r="W303" s="30">
        <f>SUMIF('SPR - QTD'!$A:$A,DADOS_GRAF!O303,'SPR - QTD'!$M:$M)</f>
        <v>0</v>
      </c>
      <c r="X303" s="30">
        <f>SUMIF('SCI - QTD'!$A:$A,DADOS_GRAF!O303,'SCI - QTD'!$L:$L)</f>
        <v>0</v>
      </c>
      <c r="Y303" s="103"/>
      <c r="Z303" s="61"/>
      <c r="AA303" s="61"/>
      <c r="AB303" s="61"/>
      <c r="AC303" s="102"/>
      <c r="AE303" s="71"/>
      <c r="AF303" s="121"/>
    </row>
    <row r="304" spans="2:32" x14ac:dyDescent="0.3">
      <c r="B304" s="64" t="str">
        <f t="shared" si="82"/>
        <v>qui</v>
      </c>
      <c r="C304" s="59">
        <f t="shared" si="83"/>
        <v>46324</v>
      </c>
      <c r="D304" s="45">
        <f t="shared" si="78"/>
        <v>0</v>
      </c>
      <c r="E304" s="45">
        <f t="shared" si="79"/>
        <v>0</v>
      </c>
      <c r="F304" s="49" t="e">
        <f t="shared" si="84"/>
        <v>#N/A</v>
      </c>
      <c r="G304" s="24">
        <v>149.00319999999999</v>
      </c>
      <c r="H304" s="58" t="e">
        <f t="shared" si="80"/>
        <v>#N/A</v>
      </c>
      <c r="I304" s="58" t="e">
        <f t="shared" si="81"/>
        <v>#N/A</v>
      </c>
      <c r="J304" s="58" t="e">
        <f t="shared" si="85"/>
        <v>#N/A</v>
      </c>
      <c r="L304" s="26">
        <f t="shared" si="86"/>
        <v>10</v>
      </c>
      <c r="M304" s="26">
        <f t="shared" si="87"/>
        <v>2026</v>
      </c>
      <c r="N304" s="26">
        <f t="shared" si="88"/>
        <v>44</v>
      </c>
      <c r="O304" s="28">
        <v>46324</v>
      </c>
      <c r="P304" s="69" t="str">
        <f t="shared" si="89"/>
        <v>qui</v>
      </c>
      <c r="Q304" s="30">
        <f>SUMIF('SPR - QTD'!$A:$A,DADOS_GRAF!O304,'SPR - QTD'!$H:$H)</f>
        <v>0</v>
      </c>
      <c r="R304" s="30">
        <f>SUMIF('SCI - QTD'!$A:$A,DADOS_GRAF!O304,'SCI - QTD'!$H:$H)</f>
        <v>0</v>
      </c>
      <c r="S304" s="30">
        <f t="shared" si="90"/>
        <v>0</v>
      </c>
      <c r="T304" s="103"/>
      <c r="U304" s="30">
        <v>4749</v>
      </c>
      <c r="V304" s="30" t="e">
        <f t="shared" si="91"/>
        <v>#DIV/0!</v>
      </c>
      <c r="W304" s="30">
        <f>SUMIF('SPR - QTD'!$A:$A,DADOS_GRAF!O304,'SPR - QTD'!$M:$M)</f>
        <v>0</v>
      </c>
      <c r="X304" s="30">
        <f>SUMIF('SCI - QTD'!$A:$A,DADOS_GRAF!O304,'SCI - QTD'!$L:$L)</f>
        <v>0</v>
      </c>
      <c r="Y304" s="103"/>
      <c r="Z304" s="61"/>
      <c r="AA304" s="61"/>
      <c r="AB304" s="61"/>
      <c r="AC304" s="102"/>
      <c r="AE304" s="71"/>
      <c r="AF304" s="121"/>
    </row>
    <row r="305" spans="2:32" x14ac:dyDescent="0.3">
      <c r="B305" s="64" t="str">
        <f t="shared" si="82"/>
        <v>sex</v>
      </c>
      <c r="C305" s="59">
        <f t="shared" si="83"/>
        <v>46325</v>
      </c>
      <c r="D305" s="45">
        <f t="shared" si="78"/>
        <v>0</v>
      </c>
      <c r="E305" s="45">
        <f t="shared" si="79"/>
        <v>0</v>
      </c>
      <c r="F305" s="49" t="e">
        <f t="shared" si="84"/>
        <v>#N/A</v>
      </c>
      <c r="G305" s="24">
        <v>150.00319999999999</v>
      </c>
      <c r="H305" s="58" t="e">
        <f t="shared" si="80"/>
        <v>#N/A</v>
      </c>
      <c r="I305" s="58" t="e">
        <f t="shared" si="81"/>
        <v>#N/A</v>
      </c>
      <c r="J305" s="58" t="e">
        <f t="shared" si="85"/>
        <v>#N/A</v>
      </c>
      <c r="L305" s="26">
        <f t="shared" si="86"/>
        <v>10</v>
      </c>
      <c r="M305" s="26">
        <f t="shared" si="87"/>
        <v>2026</v>
      </c>
      <c r="N305" s="26">
        <f t="shared" si="88"/>
        <v>44</v>
      </c>
      <c r="O305" s="28">
        <v>46325</v>
      </c>
      <c r="P305" s="69" t="str">
        <f t="shared" si="89"/>
        <v>sex</v>
      </c>
      <c r="Q305" s="30">
        <f>SUMIF('SPR - QTD'!$A:$A,DADOS_GRAF!O305,'SPR - QTD'!$H:$H)</f>
        <v>0</v>
      </c>
      <c r="R305" s="30">
        <f>SUMIF('SCI - QTD'!$A:$A,DADOS_GRAF!O305,'SCI - QTD'!$H:$H)</f>
        <v>0</v>
      </c>
      <c r="S305" s="30">
        <f t="shared" si="90"/>
        <v>0</v>
      </c>
      <c r="T305" s="103"/>
      <c r="U305" s="30">
        <v>4750</v>
      </c>
      <c r="V305" s="30" t="e">
        <f t="shared" si="91"/>
        <v>#DIV/0!</v>
      </c>
      <c r="W305" s="30">
        <f>SUMIF('SPR - QTD'!$A:$A,DADOS_GRAF!O305,'SPR - QTD'!$M:$M)</f>
        <v>0</v>
      </c>
      <c r="X305" s="30">
        <f>SUMIF('SCI - QTD'!$A:$A,DADOS_GRAF!O305,'SCI - QTD'!$L:$L)</f>
        <v>0</v>
      </c>
      <c r="Y305" s="103"/>
      <c r="Z305" s="61"/>
      <c r="AA305" s="61"/>
      <c r="AB305" s="61"/>
      <c r="AC305" s="102"/>
      <c r="AE305" s="71"/>
      <c r="AF305" s="121"/>
    </row>
    <row r="306" spans="2:32" x14ac:dyDescent="0.3">
      <c r="B306" s="64" t="str">
        <f t="shared" si="82"/>
        <v>sáb</v>
      </c>
      <c r="C306" s="59">
        <f t="shared" si="83"/>
        <v>46326</v>
      </c>
      <c r="D306" s="45">
        <f t="shared" si="78"/>
        <v>0</v>
      </c>
      <c r="E306" s="45">
        <f t="shared" si="79"/>
        <v>0</v>
      </c>
      <c r="F306" s="49" t="e">
        <f t="shared" si="84"/>
        <v>#N/A</v>
      </c>
      <c r="G306" s="24">
        <v>151.00319999999999</v>
      </c>
      <c r="H306" s="58" t="e">
        <f t="shared" si="80"/>
        <v>#N/A</v>
      </c>
      <c r="I306" s="58" t="e">
        <f t="shared" si="81"/>
        <v>#N/A</v>
      </c>
      <c r="J306" s="58" t="e">
        <f t="shared" si="85"/>
        <v>#N/A</v>
      </c>
      <c r="L306" s="26">
        <f t="shared" si="86"/>
        <v>10</v>
      </c>
      <c r="M306" s="26">
        <f t="shared" si="87"/>
        <v>2026</v>
      </c>
      <c r="N306" s="26">
        <f t="shared" si="88"/>
        <v>44</v>
      </c>
      <c r="O306" s="28">
        <v>46326</v>
      </c>
      <c r="P306" s="69" t="str">
        <f t="shared" si="89"/>
        <v>sáb</v>
      </c>
      <c r="Q306" s="30">
        <f>SUMIF('SPR - QTD'!$A:$A,DADOS_GRAF!O306,'SPR - QTD'!$H:$H)</f>
        <v>0</v>
      </c>
      <c r="R306" s="30">
        <f>SUMIF('SCI - QTD'!$A:$A,DADOS_GRAF!O306,'SCI - QTD'!$H:$H)</f>
        <v>0</v>
      </c>
      <c r="S306" s="30">
        <f t="shared" si="90"/>
        <v>0</v>
      </c>
      <c r="T306" s="103"/>
      <c r="U306" s="30">
        <v>4751</v>
      </c>
      <c r="V306" s="30" t="e">
        <f t="shared" si="91"/>
        <v>#DIV/0!</v>
      </c>
      <c r="W306" s="30">
        <f>SUMIF('SPR - QTD'!$A:$A,DADOS_GRAF!O306,'SPR - QTD'!$M:$M)</f>
        <v>0</v>
      </c>
      <c r="X306" s="30">
        <f>SUMIF('SCI - QTD'!$A:$A,DADOS_GRAF!O306,'SCI - QTD'!$L:$L)</f>
        <v>0</v>
      </c>
      <c r="Y306" s="103"/>
      <c r="Z306" s="61"/>
      <c r="AA306" s="61"/>
      <c r="AB306" s="61"/>
      <c r="AC306" s="102"/>
      <c r="AE306" s="71"/>
      <c r="AF306" s="121"/>
    </row>
    <row r="307" spans="2:32" x14ac:dyDescent="0.3">
      <c r="B307" s="64" t="str">
        <f t="shared" si="82"/>
        <v>dom</v>
      </c>
      <c r="C307" s="59">
        <f t="shared" si="83"/>
        <v>46327</v>
      </c>
      <c r="D307" s="45">
        <f t="shared" si="78"/>
        <v>0</v>
      </c>
      <c r="E307" s="45">
        <f t="shared" si="79"/>
        <v>0</v>
      </c>
      <c r="F307" s="49" t="e">
        <f t="shared" si="84"/>
        <v>#N/A</v>
      </c>
      <c r="G307" s="24">
        <v>152.00319999999999</v>
      </c>
      <c r="H307" s="58" t="e">
        <f t="shared" si="80"/>
        <v>#N/A</v>
      </c>
      <c r="I307" s="58" t="e">
        <f t="shared" si="81"/>
        <v>#N/A</v>
      </c>
      <c r="J307" s="58" t="e">
        <f t="shared" si="85"/>
        <v>#N/A</v>
      </c>
      <c r="L307" s="26">
        <f t="shared" si="86"/>
        <v>11</v>
      </c>
      <c r="M307" s="26">
        <f t="shared" si="87"/>
        <v>2026</v>
      </c>
      <c r="N307" s="26">
        <f t="shared" si="88"/>
        <v>45</v>
      </c>
      <c r="O307" s="28">
        <v>46327</v>
      </c>
      <c r="P307" s="69" t="str">
        <f t="shared" si="89"/>
        <v>dom</v>
      </c>
      <c r="Q307" s="30">
        <f>SUMIF('SPR - QTD'!$A:$A,DADOS_GRAF!O307,'SPR - QTD'!$H:$H)</f>
        <v>0</v>
      </c>
      <c r="R307" s="30">
        <f>SUMIF('SCI - QTD'!$A:$A,DADOS_GRAF!O307,'SCI - QTD'!$H:$H)</f>
        <v>0</v>
      </c>
      <c r="S307" s="30">
        <f t="shared" si="90"/>
        <v>0</v>
      </c>
      <c r="T307" s="103"/>
      <c r="U307" s="30">
        <v>4752</v>
      </c>
      <c r="V307" s="30" t="e">
        <f t="shared" si="91"/>
        <v>#DIV/0!</v>
      </c>
      <c r="W307" s="30">
        <f>SUMIF('SPR - QTD'!$A:$A,DADOS_GRAF!O307,'SPR - QTD'!$M:$M)</f>
        <v>0</v>
      </c>
      <c r="X307" s="30">
        <f>SUMIF('SCI - QTD'!$A:$A,DADOS_GRAF!O307,'SCI - QTD'!$L:$L)</f>
        <v>0</v>
      </c>
      <c r="Y307" s="103"/>
      <c r="Z307" s="61"/>
      <c r="AA307" s="61"/>
      <c r="AB307" s="61"/>
      <c r="AC307" s="102"/>
      <c r="AE307" s="71"/>
      <c r="AF307" s="121"/>
    </row>
    <row r="308" spans="2:32" x14ac:dyDescent="0.3">
      <c r="B308" s="64" t="str">
        <f t="shared" si="82"/>
        <v>seg</v>
      </c>
      <c r="C308" s="59">
        <f t="shared" si="83"/>
        <v>46328</v>
      </c>
      <c r="D308" s="45">
        <f t="shared" si="78"/>
        <v>0</v>
      </c>
      <c r="E308" s="45">
        <f t="shared" si="79"/>
        <v>0</v>
      </c>
      <c r="F308" s="49" t="e">
        <f t="shared" si="84"/>
        <v>#N/A</v>
      </c>
      <c r="G308" s="24">
        <v>153.00319999999999</v>
      </c>
      <c r="H308" s="58" t="e">
        <f t="shared" si="80"/>
        <v>#N/A</v>
      </c>
      <c r="I308" s="58" t="e">
        <f t="shared" si="81"/>
        <v>#N/A</v>
      </c>
      <c r="J308" s="58" t="e">
        <f t="shared" si="85"/>
        <v>#N/A</v>
      </c>
      <c r="L308" s="26">
        <f t="shared" si="86"/>
        <v>11</v>
      </c>
      <c r="M308" s="26">
        <f t="shared" si="87"/>
        <v>2026</v>
      </c>
      <c r="N308" s="26">
        <f t="shared" si="88"/>
        <v>45</v>
      </c>
      <c r="O308" s="28">
        <v>46328</v>
      </c>
      <c r="P308" s="69" t="str">
        <f t="shared" si="89"/>
        <v>seg</v>
      </c>
      <c r="Q308" s="30">
        <f>SUMIF('SPR - QTD'!$A:$A,DADOS_GRAF!O308,'SPR - QTD'!$H:$H)</f>
        <v>0</v>
      </c>
      <c r="R308" s="30">
        <f>SUMIF('SCI - QTD'!$A:$A,DADOS_GRAF!O308,'SCI - QTD'!$H:$H)</f>
        <v>0</v>
      </c>
      <c r="S308" s="30">
        <f t="shared" si="90"/>
        <v>0</v>
      </c>
      <c r="T308" s="103"/>
      <c r="U308" s="30">
        <v>4753</v>
      </c>
      <c r="V308" s="30" t="e">
        <f t="shared" si="91"/>
        <v>#DIV/0!</v>
      </c>
      <c r="W308" s="30">
        <f>SUMIF('SPR - QTD'!$A:$A,DADOS_GRAF!O308,'SPR - QTD'!$M:$M)</f>
        <v>0</v>
      </c>
      <c r="X308" s="30">
        <f>SUMIF('SCI - QTD'!$A:$A,DADOS_GRAF!O308,'SCI - QTD'!$L:$L)</f>
        <v>0</v>
      </c>
      <c r="Y308" s="103"/>
      <c r="Z308" s="61"/>
      <c r="AA308" s="61"/>
      <c r="AB308" s="61"/>
      <c r="AC308" s="102"/>
      <c r="AE308" s="71"/>
      <c r="AF308" s="121"/>
    </row>
    <row r="309" spans="2:32" x14ac:dyDescent="0.3">
      <c r="B309" s="64" t="str">
        <f t="shared" si="82"/>
        <v>ter</v>
      </c>
      <c r="C309" s="59">
        <f t="shared" si="83"/>
        <v>46329</v>
      </c>
      <c r="D309" s="45">
        <f t="shared" si="78"/>
        <v>0</v>
      </c>
      <c r="E309" s="45">
        <f t="shared" si="79"/>
        <v>0</v>
      </c>
      <c r="F309" s="49" t="e">
        <f t="shared" si="84"/>
        <v>#N/A</v>
      </c>
      <c r="G309" s="24">
        <v>154.00319999999999</v>
      </c>
      <c r="H309" s="58" t="e">
        <f t="shared" si="80"/>
        <v>#N/A</v>
      </c>
      <c r="I309" s="58" t="e">
        <f t="shared" si="81"/>
        <v>#N/A</v>
      </c>
      <c r="J309" s="58" t="e">
        <f t="shared" si="85"/>
        <v>#N/A</v>
      </c>
      <c r="L309" s="26">
        <f t="shared" si="86"/>
        <v>11</v>
      </c>
      <c r="M309" s="26">
        <f t="shared" si="87"/>
        <v>2026</v>
      </c>
      <c r="N309" s="26">
        <f t="shared" si="88"/>
        <v>45</v>
      </c>
      <c r="O309" s="28">
        <v>46329</v>
      </c>
      <c r="P309" s="69" t="str">
        <f t="shared" si="89"/>
        <v>ter</v>
      </c>
      <c r="Q309" s="30">
        <f>SUMIF('SPR - QTD'!$A:$A,DADOS_GRAF!O309,'SPR - QTD'!$H:$H)</f>
        <v>0</v>
      </c>
      <c r="R309" s="30">
        <f>SUMIF('SCI - QTD'!$A:$A,DADOS_GRAF!O309,'SCI - QTD'!$H:$H)</f>
        <v>0</v>
      </c>
      <c r="S309" s="30">
        <f t="shared" si="90"/>
        <v>0</v>
      </c>
      <c r="T309" s="103"/>
      <c r="U309" s="30">
        <v>4754</v>
      </c>
      <c r="V309" s="30" t="e">
        <f t="shared" si="91"/>
        <v>#DIV/0!</v>
      </c>
      <c r="W309" s="30">
        <f>SUMIF('SPR - QTD'!$A:$A,DADOS_GRAF!O309,'SPR - QTD'!$M:$M)</f>
        <v>0</v>
      </c>
      <c r="X309" s="30">
        <f>SUMIF('SCI - QTD'!$A:$A,DADOS_GRAF!O309,'SCI - QTD'!$L:$L)</f>
        <v>0</v>
      </c>
      <c r="Y309" s="103"/>
      <c r="Z309" s="61"/>
      <c r="AA309" s="61"/>
      <c r="AB309" s="61"/>
      <c r="AC309" s="102"/>
      <c r="AE309" s="71"/>
      <c r="AF309" s="121"/>
    </row>
    <row r="310" spans="2:32" x14ac:dyDescent="0.3">
      <c r="B310" s="64" t="str">
        <f t="shared" si="82"/>
        <v>qua</v>
      </c>
      <c r="C310" s="59">
        <f t="shared" si="83"/>
        <v>46330</v>
      </c>
      <c r="D310" s="45">
        <f t="shared" si="78"/>
        <v>0</v>
      </c>
      <c r="E310" s="45">
        <f t="shared" si="79"/>
        <v>0</v>
      </c>
      <c r="F310" s="49" t="e">
        <f t="shared" si="84"/>
        <v>#N/A</v>
      </c>
      <c r="G310" s="24">
        <v>155.00319999999999</v>
      </c>
      <c r="H310" s="58" t="e">
        <f t="shared" si="80"/>
        <v>#N/A</v>
      </c>
      <c r="I310" s="58" t="e">
        <f t="shared" si="81"/>
        <v>#N/A</v>
      </c>
      <c r="J310" s="58" t="e">
        <f t="shared" si="85"/>
        <v>#N/A</v>
      </c>
      <c r="L310" s="26">
        <f t="shared" si="86"/>
        <v>11</v>
      </c>
      <c r="M310" s="26">
        <f t="shared" si="87"/>
        <v>2026</v>
      </c>
      <c r="N310" s="26">
        <f t="shared" si="88"/>
        <v>45</v>
      </c>
      <c r="O310" s="28">
        <v>46330</v>
      </c>
      <c r="P310" s="69" t="str">
        <f t="shared" si="89"/>
        <v>qua</v>
      </c>
      <c r="Q310" s="30">
        <f>SUMIF('SPR - QTD'!$A:$A,DADOS_GRAF!O310,'SPR - QTD'!$H:$H)</f>
        <v>0</v>
      </c>
      <c r="R310" s="30">
        <f>SUMIF('SCI - QTD'!$A:$A,DADOS_GRAF!O310,'SCI - QTD'!$H:$H)</f>
        <v>0</v>
      </c>
      <c r="S310" s="30">
        <f t="shared" si="90"/>
        <v>0</v>
      </c>
      <c r="T310" s="103"/>
      <c r="U310" s="30">
        <v>4755</v>
      </c>
      <c r="V310" s="30" t="e">
        <f t="shared" si="91"/>
        <v>#DIV/0!</v>
      </c>
      <c r="W310" s="30">
        <f>SUMIF('SPR - QTD'!$A:$A,DADOS_GRAF!O310,'SPR - QTD'!$M:$M)</f>
        <v>0</v>
      </c>
      <c r="X310" s="30">
        <f>SUMIF('SCI - QTD'!$A:$A,DADOS_GRAF!O310,'SCI - QTD'!$L:$L)</f>
        <v>0</v>
      </c>
      <c r="Y310" s="103"/>
      <c r="Z310" s="61"/>
      <c r="AA310" s="61"/>
      <c r="AB310" s="61"/>
      <c r="AC310" s="102"/>
      <c r="AE310" s="71"/>
      <c r="AF310" s="121"/>
    </row>
    <row r="311" spans="2:32" x14ac:dyDescent="0.3">
      <c r="B311" s="64" t="str">
        <f t="shared" si="82"/>
        <v>qui</v>
      </c>
      <c r="C311" s="59">
        <f t="shared" si="83"/>
        <v>46331</v>
      </c>
      <c r="D311" s="45">
        <f t="shared" si="78"/>
        <v>0</v>
      </c>
      <c r="E311" s="45">
        <f t="shared" si="79"/>
        <v>0</v>
      </c>
      <c r="F311" s="49" t="e">
        <f t="shared" si="84"/>
        <v>#N/A</v>
      </c>
      <c r="G311" s="24">
        <v>156.00319999999999</v>
      </c>
      <c r="H311" s="58" t="e">
        <f t="shared" si="80"/>
        <v>#N/A</v>
      </c>
      <c r="I311" s="58" t="e">
        <f t="shared" si="81"/>
        <v>#N/A</v>
      </c>
      <c r="J311" s="58" t="e">
        <f t="shared" si="85"/>
        <v>#N/A</v>
      </c>
      <c r="L311" s="26">
        <f t="shared" si="86"/>
        <v>11</v>
      </c>
      <c r="M311" s="26">
        <f t="shared" si="87"/>
        <v>2026</v>
      </c>
      <c r="N311" s="26">
        <f t="shared" si="88"/>
        <v>45</v>
      </c>
      <c r="O311" s="28">
        <v>46331</v>
      </c>
      <c r="P311" s="69" t="str">
        <f t="shared" si="89"/>
        <v>qui</v>
      </c>
      <c r="Q311" s="30">
        <f>SUMIF('SPR - QTD'!$A:$A,DADOS_GRAF!O311,'SPR - QTD'!$H:$H)</f>
        <v>0</v>
      </c>
      <c r="R311" s="30">
        <f>SUMIF('SCI - QTD'!$A:$A,DADOS_GRAF!O311,'SCI - QTD'!$H:$H)</f>
        <v>0</v>
      </c>
      <c r="S311" s="30">
        <f t="shared" si="90"/>
        <v>0</v>
      </c>
      <c r="T311" s="103"/>
      <c r="U311" s="30">
        <v>4756</v>
      </c>
      <c r="V311" s="30" t="e">
        <f t="shared" si="91"/>
        <v>#DIV/0!</v>
      </c>
      <c r="W311" s="30">
        <f>SUMIF('SPR - QTD'!$A:$A,DADOS_GRAF!O311,'SPR - QTD'!$M:$M)</f>
        <v>0</v>
      </c>
      <c r="X311" s="30">
        <f>SUMIF('SCI - QTD'!$A:$A,DADOS_GRAF!O311,'SCI - QTD'!$L:$L)</f>
        <v>0</v>
      </c>
      <c r="Y311" s="103"/>
      <c r="Z311" s="61"/>
      <c r="AA311" s="61"/>
      <c r="AB311" s="61"/>
      <c r="AC311" s="102"/>
      <c r="AE311" s="71"/>
      <c r="AF311" s="121"/>
    </row>
    <row r="312" spans="2:32" x14ac:dyDescent="0.3">
      <c r="B312" s="64" t="str">
        <f t="shared" si="82"/>
        <v>sex</v>
      </c>
      <c r="C312" s="59">
        <f t="shared" si="83"/>
        <v>46332</v>
      </c>
      <c r="D312" s="45">
        <f t="shared" si="78"/>
        <v>0</v>
      </c>
      <c r="E312" s="45">
        <f t="shared" si="79"/>
        <v>0</v>
      </c>
      <c r="F312" s="49" t="e">
        <f t="shared" si="84"/>
        <v>#N/A</v>
      </c>
      <c r="G312" s="24">
        <v>157.00319999999999</v>
      </c>
      <c r="H312" s="58" t="e">
        <f t="shared" si="80"/>
        <v>#N/A</v>
      </c>
      <c r="I312" s="58" t="e">
        <f t="shared" si="81"/>
        <v>#N/A</v>
      </c>
      <c r="J312" s="58" t="e">
        <f t="shared" si="85"/>
        <v>#N/A</v>
      </c>
      <c r="L312" s="26">
        <f t="shared" si="86"/>
        <v>11</v>
      </c>
      <c r="M312" s="26">
        <f t="shared" si="87"/>
        <v>2026</v>
      </c>
      <c r="N312" s="26">
        <f t="shared" si="88"/>
        <v>45</v>
      </c>
      <c r="O312" s="28">
        <v>46332</v>
      </c>
      <c r="P312" s="69" t="str">
        <f t="shared" si="89"/>
        <v>sex</v>
      </c>
      <c r="Q312" s="30">
        <f>SUMIF('SPR - QTD'!$A:$A,DADOS_GRAF!O312,'SPR - QTD'!$H:$H)</f>
        <v>0</v>
      </c>
      <c r="R312" s="30">
        <f>SUMIF('SCI - QTD'!$A:$A,DADOS_GRAF!O312,'SCI - QTD'!$H:$H)</f>
        <v>0</v>
      </c>
      <c r="S312" s="30">
        <f t="shared" si="90"/>
        <v>0</v>
      </c>
      <c r="T312" s="103"/>
      <c r="U312" s="30">
        <v>4757</v>
      </c>
      <c r="V312" s="30" t="e">
        <f t="shared" si="91"/>
        <v>#DIV/0!</v>
      </c>
      <c r="W312" s="30">
        <f>SUMIF('SPR - QTD'!$A:$A,DADOS_GRAF!O312,'SPR - QTD'!$M:$M)</f>
        <v>0</v>
      </c>
      <c r="X312" s="30">
        <f>SUMIF('SCI - QTD'!$A:$A,DADOS_GRAF!O312,'SCI - QTD'!$L:$L)</f>
        <v>0</v>
      </c>
      <c r="Y312" s="103"/>
      <c r="Z312" s="61"/>
      <c r="AA312" s="61"/>
      <c r="AB312" s="61"/>
      <c r="AC312" s="102"/>
      <c r="AE312" s="71"/>
      <c r="AF312" s="121"/>
    </row>
    <row r="313" spans="2:32" x14ac:dyDescent="0.3">
      <c r="B313" s="64" t="str">
        <f t="shared" si="82"/>
        <v>sáb</v>
      </c>
      <c r="C313" s="59">
        <f t="shared" si="83"/>
        <v>46333</v>
      </c>
      <c r="D313" s="45">
        <f t="shared" si="78"/>
        <v>0</v>
      </c>
      <c r="E313" s="45">
        <f t="shared" si="79"/>
        <v>0</v>
      </c>
      <c r="F313" s="49" t="e">
        <f t="shared" si="84"/>
        <v>#N/A</v>
      </c>
      <c r="G313" s="24">
        <v>158.00319999999999</v>
      </c>
      <c r="H313" s="58" t="e">
        <f t="shared" si="80"/>
        <v>#N/A</v>
      </c>
      <c r="I313" s="58" t="e">
        <f t="shared" si="81"/>
        <v>#N/A</v>
      </c>
      <c r="J313" s="58" t="e">
        <f t="shared" si="85"/>
        <v>#N/A</v>
      </c>
      <c r="L313" s="26">
        <f t="shared" si="86"/>
        <v>11</v>
      </c>
      <c r="M313" s="26">
        <f t="shared" si="87"/>
        <v>2026</v>
      </c>
      <c r="N313" s="26">
        <f t="shared" si="88"/>
        <v>45</v>
      </c>
      <c r="O313" s="28">
        <v>46333</v>
      </c>
      <c r="P313" s="69" t="str">
        <f t="shared" si="89"/>
        <v>sáb</v>
      </c>
      <c r="Q313" s="30">
        <f>SUMIF('SPR - QTD'!$A:$A,DADOS_GRAF!O313,'SPR - QTD'!$H:$H)</f>
        <v>0</v>
      </c>
      <c r="R313" s="30">
        <f>SUMIF('SCI - QTD'!$A:$A,DADOS_GRAF!O313,'SCI - QTD'!$H:$H)</f>
        <v>0</v>
      </c>
      <c r="S313" s="30">
        <f t="shared" si="90"/>
        <v>0</v>
      </c>
      <c r="T313" s="103"/>
      <c r="U313" s="30">
        <v>4758</v>
      </c>
      <c r="V313" s="30" t="e">
        <f t="shared" si="91"/>
        <v>#DIV/0!</v>
      </c>
      <c r="W313" s="30">
        <f>SUMIF('SPR - QTD'!$A:$A,DADOS_GRAF!O313,'SPR - QTD'!$M:$M)</f>
        <v>0</v>
      </c>
      <c r="X313" s="30">
        <f>SUMIF('SCI - QTD'!$A:$A,DADOS_GRAF!O313,'SCI - QTD'!$L:$L)</f>
        <v>0</v>
      </c>
      <c r="Y313" s="103"/>
      <c r="Z313" s="61"/>
      <c r="AA313" s="61"/>
      <c r="AB313" s="61"/>
      <c r="AC313" s="102"/>
      <c r="AE313" s="71"/>
      <c r="AF313" s="121"/>
    </row>
    <row r="314" spans="2:32" x14ac:dyDescent="0.3">
      <c r="B314" s="64" t="str">
        <f t="shared" si="82"/>
        <v>dom</v>
      </c>
      <c r="C314" s="59">
        <f t="shared" si="83"/>
        <v>46334</v>
      </c>
      <c r="D314" s="45">
        <f t="shared" si="78"/>
        <v>0</v>
      </c>
      <c r="E314" s="45">
        <f t="shared" si="79"/>
        <v>0</v>
      </c>
      <c r="F314" s="49" t="e">
        <f t="shared" si="84"/>
        <v>#N/A</v>
      </c>
      <c r="G314" s="24">
        <v>159.00319999999999</v>
      </c>
      <c r="H314" s="58" t="e">
        <f t="shared" si="80"/>
        <v>#N/A</v>
      </c>
      <c r="I314" s="58" t="e">
        <f t="shared" si="81"/>
        <v>#N/A</v>
      </c>
      <c r="J314" s="58" t="e">
        <f t="shared" si="85"/>
        <v>#N/A</v>
      </c>
      <c r="L314" s="26">
        <f t="shared" si="86"/>
        <v>11</v>
      </c>
      <c r="M314" s="26">
        <f t="shared" si="87"/>
        <v>2026</v>
      </c>
      <c r="N314" s="26">
        <f t="shared" si="88"/>
        <v>46</v>
      </c>
      <c r="O314" s="28">
        <v>46334</v>
      </c>
      <c r="P314" s="69" t="str">
        <f t="shared" si="89"/>
        <v>dom</v>
      </c>
      <c r="Q314" s="30">
        <f>SUMIF('SPR - QTD'!$A:$A,DADOS_GRAF!O314,'SPR - QTD'!$H:$H)</f>
        <v>0</v>
      </c>
      <c r="R314" s="30">
        <f>SUMIF('SCI - QTD'!$A:$A,DADOS_GRAF!O314,'SCI - QTD'!$H:$H)</f>
        <v>0</v>
      </c>
      <c r="S314" s="30">
        <f t="shared" si="90"/>
        <v>0</v>
      </c>
      <c r="T314" s="103"/>
      <c r="U314" s="30">
        <v>4759</v>
      </c>
      <c r="V314" s="30" t="e">
        <f t="shared" si="91"/>
        <v>#DIV/0!</v>
      </c>
      <c r="W314" s="30">
        <f>SUMIF('SPR - QTD'!$A:$A,DADOS_GRAF!O314,'SPR - QTD'!$M:$M)</f>
        <v>0</v>
      </c>
      <c r="X314" s="30">
        <f>SUMIF('SCI - QTD'!$A:$A,DADOS_GRAF!O314,'SCI - QTD'!$L:$L)</f>
        <v>0</v>
      </c>
      <c r="Y314" s="103"/>
      <c r="Z314" s="61"/>
      <c r="AA314" s="61"/>
      <c r="AB314" s="61"/>
      <c r="AC314" s="102"/>
      <c r="AE314" s="71"/>
      <c r="AF314" s="121"/>
    </row>
    <row r="315" spans="2:32" x14ac:dyDescent="0.3">
      <c r="B315" s="64" t="str">
        <f t="shared" si="82"/>
        <v>seg</v>
      </c>
      <c r="C315" s="59">
        <f t="shared" si="83"/>
        <v>46335</v>
      </c>
      <c r="D315" s="45">
        <f t="shared" si="78"/>
        <v>0</v>
      </c>
      <c r="E315" s="45">
        <f t="shared" si="79"/>
        <v>0</v>
      </c>
      <c r="F315" s="49" t="e">
        <f t="shared" si="84"/>
        <v>#N/A</v>
      </c>
      <c r="G315" s="24">
        <v>160.00319999999999</v>
      </c>
      <c r="H315" s="58" t="e">
        <f t="shared" si="80"/>
        <v>#N/A</v>
      </c>
      <c r="I315" s="58" t="e">
        <f t="shared" si="81"/>
        <v>#N/A</v>
      </c>
      <c r="J315" s="58" t="e">
        <f t="shared" si="85"/>
        <v>#N/A</v>
      </c>
      <c r="L315" s="26">
        <f t="shared" si="86"/>
        <v>11</v>
      </c>
      <c r="M315" s="26">
        <f t="shared" si="87"/>
        <v>2026</v>
      </c>
      <c r="N315" s="26">
        <f t="shared" si="88"/>
        <v>46</v>
      </c>
      <c r="O315" s="28">
        <v>46335</v>
      </c>
      <c r="P315" s="69" t="str">
        <f t="shared" si="89"/>
        <v>seg</v>
      </c>
      <c r="Q315" s="30">
        <f>SUMIF('SPR - QTD'!$A:$A,DADOS_GRAF!O315,'SPR - QTD'!$H:$H)</f>
        <v>0</v>
      </c>
      <c r="R315" s="30">
        <f>SUMIF('SCI - QTD'!$A:$A,DADOS_GRAF!O315,'SCI - QTD'!$H:$H)</f>
        <v>0</v>
      </c>
      <c r="S315" s="30">
        <f t="shared" si="90"/>
        <v>0</v>
      </c>
      <c r="T315" s="103"/>
      <c r="U315" s="30">
        <v>4760</v>
      </c>
      <c r="V315" s="30" t="e">
        <f t="shared" si="91"/>
        <v>#DIV/0!</v>
      </c>
      <c r="W315" s="30">
        <f>SUMIF('SPR - QTD'!$A:$A,DADOS_GRAF!O315,'SPR - QTD'!$M:$M)</f>
        <v>0</v>
      </c>
      <c r="X315" s="30">
        <f>SUMIF('SCI - QTD'!$A:$A,DADOS_GRAF!O315,'SCI - QTD'!$L:$L)</f>
        <v>0</v>
      </c>
      <c r="Y315" s="103"/>
      <c r="Z315" s="61"/>
      <c r="AA315" s="61"/>
      <c r="AB315" s="61"/>
      <c r="AC315" s="102"/>
      <c r="AE315" s="71"/>
      <c r="AF315" s="121"/>
    </row>
    <row r="316" spans="2:32" x14ac:dyDescent="0.3">
      <c r="B316" s="64" t="str">
        <f t="shared" si="82"/>
        <v>ter</v>
      </c>
      <c r="C316" s="59">
        <f t="shared" si="83"/>
        <v>46336</v>
      </c>
      <c r="D316" s="45">
        <f t="shared" si="78"/>
        <v>0</v>
      </c>
      <c r="E316" s="45">
        <f t="shared" si="79"/>
        <v>0</v>
      </c>
      <c r="F316" s="49" t="e">
        <f t="shared" si="84"/>
        <v>#N/A</v>
      </c>
      <c r="G316" s="24">
        <v>161.00319999999999</v>
      </c>
      <c r="H316" s="58" t="e">
        <f t="shared" si="80"/>
        <v>#N/A</v>
      </c>
      <c r="I316" s="58" t="e">
        <f t="shared" si="81"/>
        <v>#N/A</v>
      </c>
      <c r="J316" s="58" t="e">
        <f t="shared" si="85"/>
        <v>#N/A</v>
      </c>
      <c r="L316" s="26">
        <f t="shared" si="86"/>
        <v>11</v>
      </c>
      <c r="M316" s="26">
        <f t="shared" si="87"/>
        <v>2026</v>
      </c>
      <c r="N316" s="26">
        <f t="shared" si="88"/>
        <v>46</v>
      </c>
      <c r="O316" s="28">
        <v>46336</v>
      </c>
      <c r="P316" s="69" t="str">
        <f t="shared" si="89"/>
        <v>ter</v>
      </c>
      <c r="Q316" s="30">
        <f>SUMIF('SPR - QTD'!$A:$A,DADOS_GRAF!O316,'SPR - QTD'!$H:$H)</f>
        <v>0</v>
      </c>
      <c r="R316" s="30">
        <f>SUMIF('SCI - QTD'!$A:$A,DADOS_GRAF!O316,'SCI - QTD'!$H:$H)</f>
        <v>0</v>
      </c>
      <c r="S316" s="30">
        <f t="shared" si="90"/>
        <v>0</v>
      </c>
      <c r="T316" s="103"/>
      <c r="U316" s="30">
        <v>4761</v>
      </c>
      <c r="V316" s="30" t="e">
        <f t="shared" si="91"/>
        <v>#DIV/0!</v>
      </c>
      <c r="W316" s="30">
        <f>SUMIF('SPR - QTD'!$A:$A,DADOS_GRAF!O316,'SPR - QTD'!$M:$M)</f>
        <v>0</v>
      </c>
      <c r="X316" s="30">
        <f>SUMIF('SCI - QTD'!$A:$A,DADOS_GRAF!O316,'SCI - QTD'!$L:$L)</f>
        <v>0</v>
      </c>
      <c r="Y316" s="103"/>
      <c r="Z316" s="61"/>
      <c r="AA316" s="61"/>
      <c r="AB316" s="61"/>
      <c r="AC316" s="102"/>
      <c r="AE316" s="71"/>
      <c r="AF316" s="121"/>
    </row>
    <row r="317" spans="2:32" x14ac:dyDescent="0.3">
      <c r="B317" s="64" t="str">
        <f t="shared" si="82"/>
        <v>qua</v>
      </c>
      <c r="C317" s="59">
        <f t="shared" si="83"/>
        <v>46337</v>
      </c>
      <c r="D317" s="45">
        <f t="shared" si="78"/>
        <v>0</v>
      </c>
      <c r="E317" s="45">
        <f t="shared" si="79"/>
        <v>0</v>
      </c>
      <c r="F317" s="49" t="e">
        <f t="shared" si="84"/>
        <v>#N/A</v>
      </c>
      <c r="G317" s="24">
        <v>162.00319999999999</v>
      </c>
      <c r="H317" s="58" t="e">
        <f t="shared" si="80"/>
        <v>#N/A</v>
      </c>
      <c r="I317" s="58" t="e">
        <f t="shared" si="81"/>
        <v>#N/A</v>
      </c>
      <c r="J317" s="58" t="e">
        <f t="shared" si="85"/>
        <v>#N/A</v>
      </c>
      <c r="L317" s="26">
        <f t="shared" si="86"/>
        <v>11</v>
      </c>
      <c r="M317" s="26">
        <f t="shared" si="87"/>
        <v>2026</v>
      </c>
      <c r="N317" s="26">
        <f t="shared" si="88"/>
        <v>46</v>
      </c>
      <c r="O317" s="28">
        <v>46337</v>
      </c>
      <c r="P317" s="69" t="str">
        <f t="shared" si="89"/>
        <v>qua</v>
      </c>
      <c r="Q317" s="30">
        <f>SUMIF('SPR - QTD'!$A:$A,DADOS_GRAF!O317,'SPR - QTD'!$H:$H)</f>
        <v>0</v>
      </c>
      <c r="R317" s="30">
        <f>SUMIF('SCI - QTD'!$A:$A,DADOS_GRAF!O317,'SCI - QTD'!$H:$H)</f>
        <v>0</v>
      </c>
      <c r="S317" s="30">
        <f t="shared" si="90"/>
        <v>0</v>
      </c>
      <c r="T317" s="103"/>
      <c r="U317" s="30">
        <v>4762</v>
      </c>
      <c r="V317" s="30" t="e">
        <f t="shared" si="91"/>
        <v>#DIV/0!</v>
      </c>
      <c r="W317" s="30">
        <f>SUMIF('SPR - QTD'!$A:$A,DADOS_GRAF!O317,'SPR - QTD'!$M:$M)</f>
        <v>0</v>
      </c>
      <c r="X317" s="30">
        <f>SUMIF('SCI - QTD'!$A:$A,DADOS_GRAF!O317,'SCI - QTD'!$L:$L)</f>
        <v>0</v>
      </c>
      <c r="Y317" s="103"/>
      <c r="Z317" s="61"/>
      <c r="AA317" s="61"/>
      <c r="AB317" s="61"/>
      <c r="AC317" s="102"/>
      <c r="AE317" s="71"/>
      <c r="AF317" s="121"/>
    </row>
    <row r="318" spans="2:32" x14ac:dyDescent="0.3">
      <c r="B318" s="64" t="str">
        <f t="shared" si="82"/>
        <v>qui</v>
      </c>
      <c r="C318" s="59">
        <f t="shared" si="83"/>
        <v>46338</v>
      </c>
      <c r="D318" s="45">
        <f t="shared" si="78"/>
        <v>0</v>
      </c>
      <c r="E318" s="45">
        <f t="shared" si="79"/>
        <v>0</v>
      </c>
      <c r="F318" s="49" t="e">
        <f t="shared" si="84"/>
        <v>#N/A</v>
      </c>
      <c r="G318" s="24">
        <v>163.00319999999999</v>
      </c>
      <c r="H318" s="58" t="e">
        <f t="shared" si="80"/>
        <v>#N/A</v>
      </c>
      <c r="I318" s="58" t="e">
        <f t="shared" si="81"/>
        <v>#N/A</v>
      </c>
      <c r="J318" s="58" t="e">
        <f t="shared" si="85"/>
        <v>#N/A</v>
      </c>
      <c r="L318" s="26">
        <f t="shared" si="86"/>
        <v>11</v>
      </c>
      <c r="M318" s="26">
        <f t="shared" si="87"/>
        <v>2026</v>
      </c>
      <c r="N318" s="26">
        <f t="shared" si="88"/>
        <v>46</v>
      </c>
      <c r="O318" s="28">
        <v>46338</v>
      </c>
      <c r="P318" s="69" t="str">
        <f t="shared" si="89"/>
        <v>qui</v>
      </c>
      <c r="Q318" s="30">
        <f>SUMIF('SPR - QTD'!$A:$A,DADOS_GRAF!O318,'SPR - QTD'!$H:$H)</f>
        <v>0</v>
      </c>
      <c r="R318" s="30">
        <f>SUMIF('SCI - QTD'!$A:$A,DADOS_GRAF!O318,'SCI - QTD'!$H:$H)</f>
        <v>0</v>
      </c>
      <c r="S318" s="30">
        <f t="shared" si="90"/>
        <v>0</v>
      </c>
      <c r="T318" s="103"/>
      <c r="U318" s="30">
        <v>4763</v>
      </c>
      <c r="V318" s="30" t="e">
        <f t="shared" si="91"/>
        <v>#DIV/0!</v>
      </c>
      <c r="W318" s="30">
        <f>SUMIF('SPR - QTD'!$A:$A,DADOS_GRAF!O318,'SPR - QTD'!$M:$M)</f>
        <v>0</v>
      </c>
      <c r="X318" s="30">
        <f>SUMIF('SCI - QTD'!$A:$A,DADOS_GRAF!O318,'SCI - QTD'!$L:$L)</f>
        <v>0</v>
      </c>
      <c r="Y318" s="103"/>
      <c r="Z318" s="61"/>
      <c r="AA318" s="61"/>
      <c r="AB318" s="61"/>
      <c r="AC318" s="102"/>
      <c r="AE318" s="71"/>
      <c r="AF318" s="121"/>
    </row>
    <row r="319" spans="2:32" x14ac:dyDescent="0.3">
      <c r="B319" s="64" t="str">
        <f t="shared" si="82"/>
        <v>sex</v>
      </c>
      <c r="C319" s="59">
        <f t="shared" si="83"/>
        <v>46339</v>
      </c>
      <c r="D319" s="45">
        <f t="shared" si="78"/>
        <v>0</v>
      </c>
      <c r="E319" s="45">
        <f t="shared" si="79"/>
        <v>0</v>
      </c>
      <c r="F319" s="49" t="e">
        <f t="shared" si="84"/>
        <v>#N/A</v>
      </c>
      <c r="G319" s="24">
        <v>164.00319999999999</v>
      </c>
      <c r="H319" s="58" t="e">
        <f t="shared" si="80"/>
        <v>#N/A</v>
      </c>
      <c r="I319" s="58" t="e">
        <f t="shared" si="81"/>
        <v>#N/A</v>
      </c>
      <c r="J319" s="58" t="e">
        <f t="shared" si="85"/>
        <v>#N/A</v>
      </c>
      <c r="L319" s="26">
        <f t="shared" si="86"/>
        <v>11</v>
      </c>
      <c r="M319" s="26">
        <f t="shared" si="87"/>
        <v>2026</v>
      </c>
      <c r="N319" s="26">
        <f t="shared" si="88"/>
        <v>46</v>
      </c>
      <c r="O319" s="28">
        <v>46339</v>
      </c>
      <c r="P319" s="69" t="str">
        <f t="shared" si="89"/>
        <v>sex</v>
      </c>
      <c r="Q319" s="30">
        <f>SUMIF('SPR - QTD'!$A:$A,DADOS_GRAF!O319,'SPR - QTD'!$H:$H)</f>
        <v>0</v>
      </c>
      <c r="R319" s="30">
        <f>SUMIF('SCI - QTD'!$A:$A,DADOS_GRAF!O319,'SCI - QTD'!$H:$H)</f>
        <v>0</v>
      </c>
      <c r="S319" s="30">
        <f t="shared" si="90"/>
        <v>0</v>
      </c>
      <c r="T319" s="103"/>
      <c r="U319" s="30">
        <v>4764</v>
      </c>
      <c r="V319" s="30" t="e">
        <f t="shared" si="91"/>
        <v>#DIV/0!</v>
      </c>
      <c r="W319" s="30">
        <f>SUMIF('SPR - QTD'!$A:$A,DADOS_GRAF!O319,'SPR - QTD'!$M:$M)</f>
        <v>0</v>
      </c>
      <c r="X319" s="30">
        <f>SUMIF('SCI - QTD'!$A:$A,DADOS_GRAF!O319,'SCI - QTD'!$L:$L)</f>
        <v>0</v>
      </c>
      <c r="Y319" s="103"/>
      <c r="Z319" s="61"/>
      <c r="AA319" s="61"/>
      <c r="AB319" s="61"/>
      <c r="AC319" s="102"/>
      <c r="AE319" s="71"/>
      <c r="AF319" s="121"/>
    </row>
    <row r="320" spans="2:32" x14ac:dyDescent="0.3">
      <c r="B320" s="64" t="str">
        <f t="shared" si="82"/>
        <v>sáb</v>
      </c>
      <c r="C320" s="59">
        <f t="shared" si="83"/>
        <v>46340</v>
      </c>
      <c r="D320" s="45">
        <f t="shared" si="78"/>
        <v>0</v>
      </c>
      <c r="E320" s="45">
        <f t="shared" si="79"/>
        <v>0</v>
      </c>
      <c r="F320" s="49" t="e">
        <f t="shared" si="84"/>
        <v>#N/A</v>
      </c>
      <c r="G320" s="24">
        <v>165.00319999999999</v>
      </c>
      <c r="H320" s="58" t="e">
        <f t="shared" si="80"/>
        <v>#N/A</v>
      </c>
      <c r="I320" s="58" t="e">
        <f t="shared" si="81"/>
        <v>#N/A</v>
      </c>
      <c r="J320" s="58" t="e">
        <f t="shared" si="85"/>
        <v>#N/A</v>
      </c>
      <c r="L320" s="26">
        <f t="shared" si="86"/>
        <v>11</v>
      </c>
      <c r="M320" s="26">
        <f t="shared" si="87"/>
        <v>2026</v>
      </c>
      <c r="N320" s="26">
        <f t="shared" si="88"/>
        <v>46</v>
      </c>
      <c r="O320" s="28">
        <v>46340</v>
      </c>
      <c r="P320" s="69" t="str">
        <f t="shared" si="89"/>
        <v>sáb</v>
      </c>
      <c r="Q320" s="30">
        <f>SUMIF('SPR - QTD'!$A:$A,DADOS_GRAF!O320,'SPR - QTD'!$H:$H)</f>
        <v>0</v>
      </c>
      <c r="R320" s="30">
        <f>SUMIF('SCI - QTD'!$A:$A,DADOS_GRAF!O320,'SCI - QTD'!$H:$H)</f>
        <v>0</v>
      </c>
      <c r="S320" s="30">
        <f t="shared" si="90"/>
        <v>0</v>
      </c>
      <c r="T320" s="103"/>
      <c r="U320" s="30">
        <v>4765</v>
      </c>
      <c r="V320" s="30" t="e">
        <f t="shared" si="91"/>
        <v>#DIV/0!</v>
      </c>
      <c r="W320" s="30">
        <f>SUMIF('SPR - QTD'!$A:$A,DADOS_GRAF!O320,'SPR - QTD'!$M:$M)</f>
        <v>0</v>
      </c>
      <c r="X320" s="30">
        <f>SUMIF('SCI - QTD'!$A:$A,DADOS_GRAF!O320,'SCI - QTD'!$L:$L)</f>
        <v>0</v>
      </c>
      <c r="Y320" s="103"/>
      <c r="Z320" s="61"/>
      <c r="AA320" s="61"/>
      <c r="AB320" s="61"/>
      <c r="AC320" s="102"/>
      <c r="AE320" s="71"/>
      <c r="AF320" s="121"/>
    </row>
    <row r="321" spans="2:32" x14ac:dyDescent="0.3">
      <c r="B321" s="64" t="str">
        <f t="shared" si="82"/>
        <v>dom</v>
      </c>
      <c r="C321" s="59">
        <f t="shared" si="83"/>
        <v>46341</v>
      </c>
      <c r="D321" s="45">
        <f t="shared" si="78"/>
        <v>0</v>
      </c>
      <c r="E321" s="45">
        <f t="shared" si="79"/>
        <v>0</v>
      </c>
      <c r="F321" s="49" t="e">
        <f t="shared" si="84"/>
        <v>#N/A</v>
      </c>
      <c r="G321" s="24">
        <v>166.00319999999999</v>
      </c>
      <c r="H321" s="58" t="e">
        <f t="shared" si="80"/>
        <v>#N/A</v>
      </c>
      <c r="I321" s="58" t="e">
        <f t="shared" si="81"/>
        <v>#N/A</v>
      </c>
      <c r="J321" s="58" t="e">
        <f t="shared" si="85"/>
        <v>#N/A</v>
      </c>
      <c r="L321" s="26">
        <f t="shared" si="86"/>
        <v>11</v>
      </c>
      <c r="M321" s="26">
        <f t="shared" si="87"/>
        <v>2026</v>
      </c>
      <c r="N321" s="26">
        <f t="shared" si="88"/>
        <v>47</v>
      </c>
      <c r="O321" s="28">
        <v>46341</v>
      </c>
      <c r="P321" s="69" t="str">
        <f t="shared" si="89"/>
        <v>dom</v>
      </c>
      <c r="Q321" s="30">
        <f>SUMIF('SPR - QTD'!$A:$A,DADOS_GRAF!O321,'SPR - QTD'!$H:$H)</f>
        <v>0</v>
      </c>
      <c r="R321" s="30">
        <f>SUMIF('SCI - QTD'!$A:$A,DADOS_GRAF!O321,'SCI - QTD'!$H:$H)</f>
        <v>0</v>
      </c>
      <c r="S321" s="30">
        <f t="shared" si="90"/>
        <v>0</v>
      </c>
      <c r="T321" s="103"/>
      <c r="U321" s="30">
        <v>4766</v>
      </c>
      <c r="V321" s="30" t="e">
        <f t="shared" si="91"/>
        <v>#DIV/0!</v>
      </c>
      <c r="W321" s="30">
        <f>SUMIF('SPR - QTD'!$A:$A,DADOS_GRAF!O321,'SPR - QTD'!$M:$M)</f>
        <v>0</v>
      </c>
      <c r="X321" s="30">
        <f>SUMIF('SCI - QTD'!$A:$A,DADOS_GRAF!O321,'SCI - QTD'!$L:$L)</f>
        <v>0</v>
      </c>
      <c r="Y321" s="103"/>
      <c r="Z321" s="61"/>
      <c r="AA321" s="61"/>
      <c r="AB321" s="61"/>
      <c r="AC321" s="102"/>
      <c r="AE321" s="71"/>
      <c r="AF321" s="121"/>
    </row>
    <row r="322" spans="2:32" x14ac:dyDescent="0.3">
      <c r="B322" s="64" t="str">
        <f t="shared" si="82"/>
        <v>seg</v>
      </c>
      <c r="C322" s="59">
        <f t="shared" si="83"/>
        <v>46342</v>
      </c>
      <c r="D322" s="45">
        <f t="shared" si="78"/>
        <v>0</v>
      </c>
      <c r="E322" s="45">
        <f t="shared" si="79"/>
        <v>0</v>
      </c>
      <c r="F322" s="49" t="e">
        <f t="shared" si="84"/>
        <v>#N/A</v>
      </c>
      <c r="G322" s="24">
        <v>167.00319999999999</v>
      </c>
      <c r="H322" s="58" t="e">
        <f t="shared" si="80"/>
        <v>#N/A</v>
      </c>
      <c r="I322" s="58" t="e">
        <f t="shared" si="81"/>
        <v>#N/A</v>
      </c>
      <c r="J322" s="58" t="e">
        <f t="shared" si="85"/>
        <v>#N/A</v>
      </c>
      <c r="L322" s="26">
        <f t="shared" si="86"/>
        <v>11</v>
      </c>
      <c r="M322" s="26">
        <f t="shared" si="87"/>
        <v>2026</v>
      </c>
      <c r="N322" s="26">
        <f t="shared" si="88"/>
        <v>47</v>
      </c>
      <c r="O322" s="28">
        <v>46342</v>
      </c>
      <c r="P322" s="69" t="str">
        <f t="shared" si="89"/>
        <v>seg</v>
      </c>
      <c r="Q322" s="30">
        <f>SUMIF('SPR - QTD'!$A:$A,DADOS_GRAF!O322,'SPR - QTD'!$H:$H)</f>
        <v>0</v>
      </c>
      <c r="R322" s="30">
        <f>SUMIF('SCI - QTD'!$A:$A,DADOS_GRAF!O322,'SCI - QTD'!$H:$H)</f>
        <v>0</v>
      </c>
      <c r="S322" s="30">
        <f t="shared" si="90"/>
        <v>0</v>
      </c>
      <c r="T322" s="103"/>
      <c r="U322" s="30">
        <v>4767</v>
      </c>
      <c r="V322" s="30" t="e">
        <f t="shared" si="91"/>
        <v>#DIV/0!</v>
      </c>
      <c r="W322" s="30">
        <f>SUMIF('SPR - QTD'!$A:$A,DADOS_GRAF!O322,'SPR - QTD'!$M:$M)</f>
        <v>0</v>
      </c>
      <c r="X322" s="30">
        <f>SUMIF('SCI - QTD'!$A:$A,DADOS_GRAF!O322,'SCI - QTD'!$L:$L)</f>
        <v>0</v>
      </c>
      <c r="Y322" s="103"/>
      <c r="Z322" s="61"/>
      <c r="AA322" s="61"/>
      <c r="AB322" s="61"/>
      <c r="AC322" s="102"/>
      <c r="AE322" s="71"/>
      <c r="AF322" s="121"/>
    </row>
    <row r="323" spans="2:32" x14ac:dyDescent="0.3">
      <c r="B323" s="64" t="str">
        <f t="shared" si="82"/>
        <v>ter</v>
      </c>
      <c r="C323" s="59">
        <f t="shared" si="83"/>
        <v>46343</v>
      </c>
      <c r="D323" s="45">
        <f t="shared" ref="D323:D367" si="92">IFERROR(SUMIF(O:O,C323,W:W),#N/A)</f>
        <v>0</v>
      </c>
      <c r="E323" s="45">
        <f t="shared" ref="E323:E367" si="93">IFERROR(SUMIF(O:O,C323,Y:Y),#N/A)</f>
        <v>0</v>
      </c>
      <c r="F323" s="49" t="e">
        <f t="shared" si="84"/>
        <v>#N/A</v>
      </c>
      <c r="G323" s="24">
        <v>168.00319999999999</v>
      </c>
      <c r="H323" s="58" t="e">
        <f t="shared" ref="H323:H367" si="94">IF(E323=0,#N/A,IFERROR(SUMIF(O:O,C323,W:W),#N/A)/E323)</f>
        <v>#N/A</v>
      </c>
      <c r="I323" s="58" t="e">
        <f t="shared" ref="I323:I367" si="95">IF(E323=0,#N/A,IFERROR(SUMIF(O:O,C323,X:X),#N/A)/E323)</f>
        <v>#N/A</v>
      </c>
      <c r="J323" s="58" t="e">
        <f t="shared" si="85"/>
        <v>#N/A</v>
      </c>
      <c r="L323" s="26">
        <f t="shared" si="86"/>
        <v>11</v>
      </c>
      <c r="M323" s="26">
        <f t="shared" si="87"/>
        <v>2026</v>
      </c>
      <c r="N323" s="26">
        <f t="shared" si="88"/>
        <v>47</v>
      </c>
      <c r="O323" s="28">
        <v>46343</v>
      </c>
      <c r="P323" s="69" t="str">
        <f t="shared" si="89"/>
        <v>ter</v>
      </c>
      <c r="Q323" s="30">
        <f>SUMIF('SPR - QTD'!$A:$A,DADOS_GRAF!O323,'SPR - QTD'!$H:$H)</f>
        <v>0</v>
      </c>
      <c r="R323" s="30">
        <f>SUMIF('SCI - QTD'!$A:$A,DADOS_GRAF!O323,'SCI - QTD'!$H:$H)</f>
        <v>0</v>
      </c>
      <c r="S323" s="30">
        <f t="shared" si="90"/>
        <v>0</v>
      </c>
      <c r="T323" s="103"/>
      <c r="U323" s="30">
        <v>4768</v>
      </c>
      <c r="V323" s="30" t="e">
        <f t="shared" si="91"/>
        <v>#DIV/0!</v>
      </c>
      <c r="W323" s="30">
        <f>SUMIF('SPR - QTD'!$A:$A,DADOS_GRAF!O323,'SPR - QTD'!$M:$M)</f>
        <v>0</v>
      </c>
      <c r="X323" s="30">
        <f>SUMIF('SCI - QTD'!$A:$A,DADOS_GRAF!O323,'SCI - QTD'!$L:$L)</f>
        <v>0</v>
      </c>
      <c r="Y323" s="103"/>
      <c r="Z323" s="61"/>
      <c r="AA323" s="61"/>
      <c r="AB323" s="61"/>
      <c r="AC323" s="102"/>
      <c r="AE323" s="71"/>
      <c r="AF323" s="121"/>
    </row>
    <row r="324" spans="2:32" x14ac:dyDescent="0.3">
      <c r="B324" s="64" t="str">
        <f t="shared" si="82"/>
        <v>qua</v>
      </c>
      <c r="C324" s="59">
        <f t="shared" si="83"/>
        <v>46344</v>
      </c>
      <c r="D324" s="45">
        <f t="shared" si="92"/>
        <v>0</v>
      </c>
      <c r="E324" s="45">
        <f t="shared" si="93"/>
        <v>0</v>
      </c>
      <c r="F324" s="49" t="e">
        <f t="shared" si="84"/>
        <v>#N/A</v>
      </c>
      <c r="G324" s="24">
        <v>169.00319999999999</v>
      </c>
      <c r="H324" s="58" t="e">
        <f t="shared" si="94"/>
        <v>#N/A</v>
      </c>
      <c r="I324" s="58" t="e">
        <f t="shared" si="95"/>
        <v>#N/A</v>
      </c>
      <c r="J324" s="58" t="e">
        <f t="shared" si="85"/>
        <v>#N/A</v>
      </c>
      <c r="L324" s="26">
        <f t="shared" si="86"/>
        <v>11</v>
      </c>
      <c r="M324" s="26">
        <f t="shared" si="87"/>
        <v>2026</v>
      </c>
      <c r="N324" s="26">
        <f t="shared" si="88"/>
        <v>47</v>
      </c>
      <c r="O324" s="28">
        <v>46344</v>
      </c>
      <c r="P324" s="69" t="str">
        <f t="shared" si="89"/>
        <v>qua</v>
      </c>
      <c r="Q324" s="30">
        <f>SUMIF('SPR - QTD'!$A:$A,DADOS_GRAF!O324,'SPR - QTD'!$H:$H)</f>
        <v>0</v>
      </c>
      <c r="R324" s="30">
        <f>SUMIF('SCI - QTD'!$A:$A,DADOS_GRAF!O324,'SCI - QTD'!$H:$H)</f>
        <v>0</v>
      </c>
      <c r="S324" s="30">
        <f t="shared" si="90"/>
        <v>0</v>
      </c>
      <c r="T324" s="103"/>
      <c r="U324" s="30">
        <v>4769</v>
      </c>
      <c r="V324" s="30" t="e">
        <f t="shared" si="91"/>
        <v>#DIV/0!</v>
      </c>
      <c r="W324" s="30">
        <f>SUMIF('SPR - QTD'!$A:$A,DADOS_GRAF!O324,'SPR - QTD'!$M:$M)</f>
        <v>0</v>
      </c>
      <c r="X324" s="30">
        <f>SUMIF('SCI - QTD'!$A:$A,DADOS_GRAF!O324,'SCI - QTD'!$L:$L)</f>
        <v>0</v>
      </c>
      <c r="Y324" s="103"/>
      <c r="Z324" s="61"/>
      <c r="AA324" s="61"/>
      <c r="AB324" s="61"/>
      <c r="AC324" s="102"/>
      <c r="AE324" s="71"/>
      <c r="AF324" s="121"/>
    </row>
    <row r="325" spans="2:32" x14ac:dyDescent="0.3">
      <c r="B325" s="64" t="str">
        <f t="shared" si="82"/>
        <v>qui</v>
      </c>
      <c r="C325" s="59">
        <f t="shared" si="83"/>
        <v>46345</v>
      </c>
      <c r="D325" s="45">
        <f t="shared" si="92"/>
        <v>0</v>
      </c>
      <c r="E325" s="45">
        <f t="shared" si="93"/>
        <v>0</v>
      </c>
      <c r="F325" s="49" t="e">
        <f t="shared" si="84"/>
        <v>#N/A</v>
      </c>
      <c r="G325" s="24">
        <v>170.00319999999999</v>
      </c>
      <c r="H325" s="58" t="e">
        <f t="shared" si="94"/>
        <v>#N/A</v>
      </c>
      <c r="I325" s="58" t="e">
        <f t="shared" si="95"/>
        <v>#N/A</v>
      </c>
      <c r="J325" s="58" t="e">
        <f t="shared" si="85"/>
        <v>#N/A</v>
      </c>
      <c r="L325" s="26">
        <f t="shared" si="86"/>
        <v>11</v>
      </c>
      <c r="M325" s="26">
        <f t="shared" si="87"/>
        <v>2026</v>
      </c>
      <c r="N325" s="26">
        <f t="shared" si="88"/>
        <v>47</v>
      </c>
      <c r="O325" s="28">
        <v>46345</v>
      </c>
      <c r="P325" s="69" t="str">
        <f t="shared" si="89"/>
        <v>qui</v>
      </c>
      <c r="Q325" s="30">
        <f>SUMIF('SPR - QTD'!$A:$A,DADOS_GRAF!O325,'SPR - QTD'!$H:$H)</f>
        <v>0</v>
      </c>
      <c r="R325" s="30">
        <f>SUMIF('SCI - QTD'!$A:$A,DADOS_GRAF!O325,'SCI - QTD'!$H:$H)</f>
        <v>0</v>
      </c>
      <c r="S325" s="30">
        <f t="shared" si="90"/>
        <v>0</v>
      </c>
      <c r="T325" s="103"/>
      <c r="U325" s="30">
        <v>4770</v>
      </c>
      <c r="V325" s="30" t="e">
        <f t="shared" si="91"/>
        <v>#DIV/0!</v>
      </c>
      <c r="W325" s="30">
        <f>SUMIF('SPR - QTD'!$A:$A,DADOS_GRAF!O325,'SPR - QTD'!$M:$M)</f>
        <v>0</v>
      </c>
      <c r="X325" s="30">
        <f>SUMIF('SCI - QTD'!$A:$A,DADOS_GRAF!O325,'SCI - QTD'!$L:$L)</f>
        <v>0</v>
      </c>
      <c r="Y325" s="103"/>
      <c r="Z325" s="61"/>
      <c r="AA325" s="61"/>
      <c r="AB325" s="61"/>
      <c r="AC325" s="102"/>
      <c r="AE325" s="71"/>
      <c r="AF325" s="121"/>
    </row>
    <row r="326" spans="2:32" x14ac:dyDescent="0.3">
      <c r="B326" s="64" t="str">
        <f t="shared" si="82"/>
        <v>sex</v>
      </c>
      <c r="C326" s="59">
        <f t="shared" si="83"/>
        <v>46346</v>
      </c>
      <c r="D326" s="45">
        <f t="shared" si="92"/>
        <v>0</v>
      </c>
      <c r="E326" s="45">
        <f t="shared" si="93"/>
        <v>0</v>
      </c>
      <c r="F326" s="49" t="e">
        <f t="shared" si="84"/>
        <v>#N/A</v>
      </c>
      <c r="G326" s="24">
        <v>171.00319999999999</v>
      </c>
      <c r="H326" s="58" t="e">
        <f t="shared" si="94"/>
        <v>#N/A</v>
      </c>
      <c r="I326" s="58" t="e">
        <f t="shared" si="95"/>
        <v>#N/A</v>
      </c>
      <c r="J326" s="58" t="e">
        <f t="shared" si="85"/>
        <v>#N/A</v>
      </c>
      <c r="L326" s="26">
        <f t="shared" si="86"/>
        <v>11</v>
      </c>
      <c r="M326" s="26">
        <f t="shared" si="87"/>
        <v>2026</v>
      </c>
      <c r="N326" s="26">
        <f t="shared" si="88"/>
        <v>47</v>
      </c>
      <c r="O326" s="28">
        <v>46346</v>
      </c>
      <c r="P326" s="69" t="str">
        <f t="shared" si="89"/>
        <v>sex</v>
      </c>
      <c r="Q326" s="30">
        <f>SUMIF('SPR - QTD'!$A:$A,DADOS_GRAF!O326,'SPR - QTD'!$H:$H)</f>
        <v>0</v>
      </c>
      <c r="R326" s="30">
        <f>SUMIF('SCI - QTD'!$A:$A,DADOS_GRAF!O326,'SCI - QTD'!$H:$H)</f>
        <v>0</v>
      </c>
      <c r="S326" s="30">
        <f t="shared" si="90"/>
        <v>0</v>
      </c>
      <c r="T326" s="103"/>
      <c r="U326" s="30">
        <v>4771</v>
      </c>
      <c r="V326" s="30" t="e">
        <f t="shared" si="91"/>
        <v>#DIV/0!</v>
      </c>
      <c r="W326" s="30">
        <f>SUMIF('SPR - QTD'!$A:$A,DADOS_GRAF!O326,'SPR - QTD'!$M:$M)</f>
        <v>0</v>
      </c>
      <c r="X326" s="30">
        <f>SUMIF('SCI - QTD'!$A:$A,DADOS_GRAF!O326,'SCI - QTD'!$L:$L)</f>
        <v>0</v>
      </c>
      <c r="Y326" s="103"/>
      <c r="Z326" s="61"/>
      <c r="AA326" s="61"/>
      <c r="AB326" s="61"/>
      <c r="AC326" s="102"/>
      <c r="AE326" s="71"/>
      <c r="AF326" s="121"/>
    </row>
    <row r="327" spans="2:32" x14ac:dyDescent="0.3">
      <c r="B327" s="64" t="str">
        <f t="shared" si="82"/>
        <v>sáb</v>
      </c>
      <c r="C327" s="59">
        <f t="shared" si="83"/>
        <v>46347</v>
      </c>
      <c r="D327" s="45">
        <f t="shared" si="92"/>
        <v>0</v>
      </c>
      <c r="E327" s="45">
        <f t="shared" si="93"/>
        <v>0</v>
      </c>
      <c r="F327" s="49" t="e">
        <f t="shared" si="84"/>
        <v>#N/A</v>
      </c>
      <c r="G327" s="24">
        <v>172.00319999999999</v>
      </c>
      <c r="H327" s="58" t="e">
        <f t="shared" si="94"/>
        <v>#N/A</v>
      </c>
      <c r="I327" s="58" t="e">
        <f t="shared" si="95"/>
        <v>#N/A</v>
      </c>
      <c r="J327" s="58" t="e">
        <f t="shared" si="85"/>
        <v>#N/A</v>
      </c>
      <c r="L327" s="26">
        <f t="shared" si="86"/>
        <v>11</v>
      </c>
      <c r="M327" s="26">
        <f t="shared" si="87"/>
        <v>2026</v>
      </c>
      <c r="N327" s="26">
        <f t="shared" si="88"/>
        <v>47</v>
      </c>
      <c r="O327" s="28">
        <v>46347</v>
      </c>
      <c r="P327" s="69" t="str">
        <f t="shared" si="89"/>
        <v>sáb</v>
      </c>
      <c r="Q327" s="30">
        <f>SUMIF('SPR - QTD'!$A:$A,DADOS_GRAF!O327,'SPR - QTD'!$H:$H)</f>
        <v>0</v>
      </c>
      <c r="R327" s="30">
        <f>SUMIF('SCI - QTD'!$A:$A,DADOS_GRAF!O327,'SCI - QTD'!$H:$H)</f>
        <v>0</v>
      </c>
      <c r="S327" s="30">
        <f t="shared" si="90"/>
        <v>0</v>
      </c>
      <c r="T327" s="103"/>
      <c r="U327" s="30">
        <v>4772</v>
      </c>
      <c r="V327" s="30" t="e">
        <f t="shared" si="91"/>
        <v>#DIV/0!</v>
      </c>
      <c r="W327" s="30">
        <f>SUMIF('SPR - QTD'!$A:$A,DADOS_GRAF!O327,'SPR - QTD'!$M:$M)</f>
        <v>0</v>
      </c>
      <c r="X327" s="30">
        <f>SUMIF('SCI - QTD'!$A:$A,DADOS_GRAF!O327,'SCI - QTD'!$L:$L)</f>
        <v>0</v>
      </c>
      <c r="Y327" s="103"/>
      <c r="Z327" s="61"/>
      <c r="AA327" s="61"/>
      <c r="AB327" s="61"/>
      <c r="AC327" s="102"/>
      <c r="AE327" s="71"/>
      <c r="AF327" s="121"/>
    </row>
    <row r="328" spans="2:32" x14ac:dyDescent="0.3">
      <c r="B328" s="64" t="str">
        <f t="shared" si="82"/>
        <v>dom</v>
      </c>
      <c r="C328" s="59">
        <f t="shared" si="83"/>
        <v>46348</v>
      </c>
      <c r="D328" s="45">
        <f t="shared" si="92"/>
        <v>0</v>
      </c>
      <c r="E328" s="45">
        <f t="shared" si="93"/>
        <v>0</v>
      </c>
      <c r="F328" s="49" t="e">
        <f t="shared" si="84"/>
        <v>#N/A</v>
      </c>
      <c r="G328" s="24">
        <v>173.00319999999999</v>
      </c>
      <c r="H328" s="58" t="e">
        <f t="shared" si="94"/>
        <v>#N/A</v>
      </c>
      <c r="I328" s="58" t="e">
        <f t="shared" si="95"/>
        <v>#N/A</v>
      </c>
      <c r="J328" s="58" t="e">
        <f t="shared" si="85"/>
        <v>#N/A</v>
      </c>
      <c r="L328" s="26">
        <f t="shared" si="86"/>
        <v>11</v>
      </c>
      <c r="M328" s="26">
        <f t="shared" si="87"/>
        <v>2026</v>
      </c>
      <c r="N328" s="26">
        <f t="shared" si="88"/>
        <v>48</v>
      </c>
      <c r="O328" s="28">
        <v>46348</v>
      </c>
      <c r="P328" s="69" t="str">
        <f t="shared" si="89"/>
        <v>dom</v>
      </c>
      <c r="Q328" s="30">
        <f>SUMIF('SPR - QTD'!$A:$A,DADOS_GRAF!O328,'SPR - QTD'!$H:$H)</f>
        <v>0</v>
      </c>
      <c r="R328" s="30">
        <f>SUMIF('SCI - QTD'!$A:$A,DADOS_GRAF!O328,'SCI - QTD'!$H:$H)</f>
        <v>0</v>
      </c>
      <c r="S328" s="30">
        <f t="shared" si="90"/>
        <v>0</v>
      </c>
      <c r="T328" s="103"/>
      <c r="U328" s="30">
        <v>4773</v>
      </c>
      <c r="V328" s="30" t="e">
        <f t="shared" si="91"/>
        <v>#DIV/0!</v>
      </c>
      <c r="W328" s="30">
        <f>SUMIF('SPR - QTD'!$A:$A,DADOS_GRAF!O328,'SPR - QTD'!$M:$M)</f>
        <v>0</v>
      </c>
      <c r="X328" s="30">
        <f>SUMIF('SCI - QTD'!$A:$A,DADOS_GRAF!O328,'SCI - QTD'!$L:$L)</f>
        <v>0</v>
      </c>
      <c r="Y328" s="103"/>
      <c r="Z328" s="61"/>
      <c r="AA328" s="61"/>
      <c r="AB328" s="61"/>
      <c r="AC328" s="102"/>
      <c r="AE328" s="71"/>
      <c r="AF328" s="121"/>
    </row>
    <row r="329" spans="2:32" x14ac:dyDescent="0.3">
      <c r="B329" s="64" t="str">
        <f t="shared" si="82"/>
        <v>seg</v>
      </c>
      <c r="C329" s="59">
        <f t="shared" si="83"/>
        <v>46349</v>
      </c>
      <c r="D329" s="45">
        <f t="shared" si="92"/>
        <v>0</v>
      </c>
      <c r="E329" s="45">
        <f t="shared" si="93"/>
        <v>0</v>
      </c>
      <c r="F329" s="49" t="e">
        <f t="shared" si="84"/>
        <v>#N/A</v>
      </c>
      <c r="G329" s="24">
        <v>174.00319999999999</v>
      </c>
      <c r="H329" s="58" t="e">
        <f t="shared" si="94"/>
        <v>#N/A</v>
      </c>
      <c r="I329" s="58" t="e">
        <f t="shared" si="95"/>
        <v>#N/A</v>
      </c>
      <c r="J329" s="58" t="e">
        <f t="shared" si="85"/>
        <v>#N/A</v>
      </c>
      <c r="L329" s="26">
        <f t="shared" si="86"/>
        <v>11</v>
      </c>
      <c r="M329" s="26">
        <f t="shared" si="87"/>
        <v>2026</v>
      </c>
      <c r="N329" s="26">
        <f t="shared" si="88"/>
        <v>48</v>
      </c>
      <c r="O329" s="28">
        <v>46349</v>
      </c>
      <c r="P329" s="69" t="str">
        <f t="shared" si="89"/>
        <v>seg</v>
      </c>
      <c r="Q329" s="30">
        <f>SUMIF('SPR - QTD'!$A:$A,DADOS_GRAF!O329,'SPR - QTD'!$H:$H)</f>
        <v>0</v>
      </c>
      <c r="R329" s="30">
        <f>SUMIF('SCI - QTD'!$A:$A,DADOS_GRAF!O329,'SCI - QTD'!$H:$H)</f>
        <v>0</v>
      </c>
      <c r="S329" s="30">
        <f t="shared" si="90"/>
        <v>0</v>
      </c>
      <c r="T329" s="103"/>
      <c r="U329" s="30">
        <v>4774</v>
      </c>
      <c r="V329" s="30" t="e">
        <f t="shared" si="91"/>
        <v>#DIV/0!</v>
      </c>
      <c r="W329" s="30">
        <f>SUMIF('SPR - QTD'!$A:$A,DADOS_GRAF!O329,'SPR - QTD'!$M:$M)</f>
        <v>0</v>
      </c>
      <c r="X329" s="30">
        <f>SUMIF('SCI - QTD'!$A:$A,DADOS_GRAF!O329,'SCI - QTD'!$L:$L)</f>
        <v>0</v>
      </c>
      <c r="Y329" s="103"/>
      <c r="Z329" s="61"/>
      <c r="AA329" s="61"/>
      <c r="AB329" s="61"/>
      <c r="AC329" s="102"/>
      <c r="AE329" s="71"/>
      <c r="AF329" s="121"/>
    </row>
    <row r="330" spans="2:32" x14ac:dyDescent="0.3">
      <c r="B330" s="64" t="str">
        <f t="shared" si="82"/>
        <v>ter</v>
      </c>
      <c r="C330" s="59">
        <f t="shared" si="83"/>
        <v>46350</v>
      </c>
      <c r="D330" s="45">
        <f t="shared" si="92"/>
        <v>0</v>
      </c>
      <c r="E330" s="45">
        <f t="shared" si="93"/>
        <v>0</v>
      </c>
      <c r="F330" s="49" t="e">
        <f t="shared" si="84"/>
        <v>#N/A</v>
      </c>
      <c r="G330" s="24">
        <v>175.00319999999999</v>
      </c>
      <c r="H330" s="58" t="e">
        <f t="shared" si="94"/>
        <v>#N/A</v>
      </c>
      <c r="I330" s="58" t="e">
        <f t="shared" si="95"/>
        <v>#N/A</v>
      </c>
      <c r="J330" s="58" t="e">
        <f t="shared" si="85"/>
        <v>#N/A</v>
      </c>
      <c r="L330" s="26">
        <f t="shared" si="86"/>
        <v>11</v>
      </c>
      <c r="M330" s="26">
        <f t="shared" si="87"/>
        <v>2026</v>
      </c>
      <c r="N330" s="26">
        <f t="shared" si="88"/>
        <v>48</v>
      </c>
      <c r="O330" s="28">
        <v>46350</v>
      </c>
      <c r="P330" s="69" t="str">
        <f t="shared" si="89"/>
        <v>ter</v>
      </c>
      <c r="Q330" s="30">
        <f>SUMIF('SPR - QTD'!$A:$A,DADOS_GRAF!O330,'SPR - QTD'!$H:$H)</f>
        <v>0</v>
      </c>
      <c r="R330" s="30">
        <f>SUMIF('SCI - QTD'!$A:$A,DADOS_GRAF!O330,'SCI - QTD'!$H:$H)</f>
        <v>0</v>
      </c>
      <c r="S330" s="30">
        <f t="shared" si="90"/>
        <v>0</v>
      </c>
      <c r="T330" s="103"/>
      <c r="U330" s="30">
        <v>4775</v>
      </c>
      <c r="V330" s="30" t="e">
        <f t="shared" si="91"/>
        <v>#DIV/0!</v>
      </c>
      <c r="W330" s="30">
        <f>SUMIF('SPR - QTD'!$A:$A,DADOS_GRAF!O330,'SPR - QTD'!$M:$M)</f>
        <v>0</v>
      </c>
      <c r="X330" s="30">
        <f>SUMIF('SCI - QTD'!$A:$A,DADOS_GRAF!O330,'SCI - QTD'!$L:$L)</f>
        <v>0</v>
      </c>
      <c r="Y330" s="103"/>
      <c r="Z330" s="61"/>
      <c r="AA330" s="61"/>
      <c r="AB330" s="61"/>
      <c r="AC330" s="102"/>
      <c r="AE330" s="71"/>
      <c r="AF330" s="121"/>
    </row>
    <row r="331" spans="2:32" x14ac:dyDescent="0.3">
      <c r="B331" s="64" t="str">
        <f t="shared" si="82"/>
        <v>qua</v>
      </c>
      <c r="C331" s="59">
        <f t="shared" si="83"/>
        <v>46351</v>
      </c>
      <c r="D331" s="45">
        <f t="shared" si="92"/>
        <v>0</v>
      </c>
      <c r="E331" s="45">
        <f t="shared" si="93"/>
        <v>0</v>
      </c>
      <c r="F331" s="49" t="e">
        <f t="shared" si="84"/>
        <v>#N/A</v>
      </c>
      <c r="G331" s="24">
        <v>176.00319999999999</v>
      </c>
      <c r="H331" s="58" t="e">
        <f t="shared" si="94"/>
        <v>#N/A</v>
      </c>
      <c r="I331" s="58" t="e">
        <f t="shared" si="95"/>
        <v>#N/A</v>
      </c>
      <c r="J331" s="58" t="e">
        <f t="shared" si="85"/>
        <v>#N/A</v>
      </c>
      <c r="L331" s="26">
        <f t="shared" si="86"/>
        <v>11</v>
      </c>
      <c r="M331" s="26">
        <f t="shared" si="87"/>
        <v>2026</v>
      </c>
      <c r="N331" s="26">
        <f t="shared" si="88"/>
        <v>48</v>
      </c>
      <c r="O331" s="28">
        <v>46351</v>
      </c>
      <c r="P331" s="69" t="str">
        <f t="shared" si="89"/>
        <v>qua</v>
      </c>
      <c r="Q331" s="30">
        <f>SUMIF('SPR - QTD'!$A:$A,DADOS_GRAF!O331,'SPR - QTD'!$H:$H)</f>
        <v>0</v>
      </c>
      <c r="R331" s="30">
        <f>SUMIF('SCI - QTD'!$A:$A,DADOS_GRAF!O331,'SCI - QTD'!$H:$H)</f>
        <v>0</v>
      </c>
      <c r="S331" s="30">
        <f t="shared" si="90"/>
        <v>0</v>
      </c>
      <c r="T331" s="103"/>
      <c r="U331" s="30">
        <v>4776</v>
      </c>
      <c r="V331" s="30" t="e">
        <f t="shared" si="91"/>
        <v>#DIV/0!</v>
      </c>
      <c r="W331" s="30">
        <f>SUMIF('SPR - QTD'!$A:$A,DADOS_GRAF!O331,'SPR - QTD'!$M:$M)</f>
        <v>0</v>
      </c>
      <c r="X331" s="30">
        <f>SUMIF('SCI - QTD'!$A:$A,DADOS_GRAF!O331,'SCI - QTD'!$L:$L)</f>
        <v>0</v>
      </c>
      <c r="Y331" s="103"/>
      <c r="Z331" s="61"/>
      <c r="AA331" s="61"/>
      <c r="AB331" s="61"/>
      <c r="AC331" s="102"/>
      <c r="AE331" s="71"/>
      <c r="AF331" s="121"/>
    </row>
    <row r="332" spans="2:32" x14ac:dyDescent="0.3">
      <c r="B332" s="64" t="str">
        <f t="shared" ref="B332:B367" si="96">TEXT(WEEKDAY(C332),"ddd")</f>
        <v>qui</v>
      </c>
      <c r="C332" s="59">
        <f t="shared" ref="C332:C367" si="97">O332</f>
        <v>46352</v>
      </c>
      <c r="D332" s="45">
        <f t="shared" si="92"/>
        <v>0</v>
      </c>
      <c r="E332" s="45">
        <f t="shared" si="93"/>
        <v>0</v>
      </c>
      <c r="F332" s="49" t="e">
        <f t="shared" ref="F332:F367" si="98">IFERROR(D332/E332,#N/A)</f>
        <v>#N/A</v>
      </c>
      <c r="G332" s="24">
        <v>177.00319999999999</v>
      </c>
      <c r="H332" s="58" t="e">
        <f t="shared" si="94"/>
        <v>#N/A</v>
      </c>
      <c r="I332" s="58" t="e">
        <f t="shared" si="95"/>
        <v>#N/A</v>
      </c>
      <c r="J332" s="58" t="e">
        <f t="shared" ref="J332:J367" si="99">SUM(H332:I332)</f>
        <v>#N/A</v>
      </c>
      <c r="L332" s="26">
        <f t="shared" ref="L332:L367" si="100">MONTH(O332)</f>
        <v>11</v>
      </c>
      <c r="M332" s="26">
        <f t="shared" ref="M332:M367" si="101">YEAR(O332)</f>
        <v>2026</v>
      </c>
      <c r="N332" s="26">
        <f t="shared" ref="N332:N367" si="102">WEEKNUM(O332)</f>
        <v>48</v>
      </c>
      <c r="O332" s="28">
        <v>46352</v>
      </c>
      <c r="P332" s="69" t="str">
        <f t="shared" ref="P332:P367" si="103">TEXT(WEEKDAY(O332),"ddd")</f>
        <v>qui</v>
      </c>
      <c r="Q332" s="30">
        <f>SUMIF('SPR - QTD'!$A:$A,DADOS_GRAF!O332,'SPR - QTD'!$H:$H)</f>
        <v>0</v>
      </c>
      <c r="R332" s="30">
        <f>SUMIF('SCI - QTD'!$A:$A,DADOS_GRAF!O332,'SCI - QTD'!$H:$H)</f>
        <v>0</v>
      </c>
      <c r="S332" s="30">
        <f t="shared" ref="S332:S367" si="104">SUM(Q332:R332)</f>
        <v>0</v>
      </c>
      <c r="T332" s="103"/>
      <c r="U332" s="30">
        <v>4777</v>
      </c>
      <c r="V332" s="30" t="e">
        <f t="shared" ref="V332:V367" si="105">(S332/T332)*10^6</f>
        <v>#DIV/0!</v>
      </c>
      <c r="W332" s="30">
        <f>SUMIF('SPR - QTD'!$A:$A,DADOS_GRAF!O332,'SPR - QTD'!$M:$M)</f>
        <v>0</v>
      </c>
      <c r="X332" s="30">
        <f>SUMIF('SCI - QTD'!$A:$A,DADOS_GRAF!O332,'SCI - QTD'!$L:$L)</f>
        <v>0</v>
      </c>
      <c r="Y332" s="103"/>
      <c r="Z332" s="61"/>
      <c r="AA332" s="61"/>
      <c r="AB332" s="61"/>
      <c r="AC332" s="102"/>
      <c r="AE332" s="71"/>
      <c r="AF332" s="121"/>
    </row>
    <row r="333" spans="2:32" x14ac:dyDescent="0.3">
      <c r="B333" s="64" t="str">
        <f t="shared" si="96"/>
        <v>sex</v>
      </c>
      <c r="C333" s="59">
        <f t="shared" si="97"/>
        <v>46353</v>
      </c>
      <c r="D333" s="45">
        <f t="shared" si="92"/>
        <v>0</v>
      </c>
      <c r="E333" s="45">
        <f t="shared" si="93"/>
        <v>0</v>
      </c>
      <c r="F333" s="49" t="e">
        <f t="shared" si="98"/>
        <v>#N/A</v>
      </c>
      <c r="G333" s="24">
        <v>178.00319999999999</v>
      </c>
      <c r="H333" s="58" t="e">
        <f t="shared" si="94"/>
        <v>#N/A</v>
      </c>
      <c r="I333" s="58" t="e">
        <f t="shared" si="95"/>
        <v>#N/A</v>
      </c>
      <c r="J333" s="58" t="e">
        <f t="shared" si="99"/>
        <v>#N/A</v>
      </c>
      <c r="L333" s="26">
        <f t="shared" si="100"/>
        <v>11</v>
      </c>
      <c r="M333" s="26">
        <f t="shared" si="101"/>
        <v>2026</v>
      </c>
      <c r="N333" s="26">
        <f t="shared" si="102"/>
        <v>48</v>
      </c>
      <c r="O333" s="28">
        <v>46353</v>
      </c>
      <c r="P333" s="69" t="str">
        <f t="shared" si="103"/>
        <v>sex</v>
      </c>
      <c r="Q333" s="30">
        <f>SUMIF('SPR - QTD'!$A:$A,DADOS_GRAF!O333,'SPR - QTD'!$H:$H)</f>
        <v>0</v>
      </c>
      <c r="R333" s="30">
        <f>SUMIF('SCI - QTD'!$A:$A,DADOS_GRAF!O333,'SCI - QTD'!$H:$H)</f>
        <v>0</v>
      </c>
      <c r="S333" s="30">
        <f t="shared" si="104"/>
        <v>0</v>
      </c>
      <c r="T333" s="103"/>
      <c r="U333" s="30">
        <v>4778</v>
      </c>
      <c r="V333" s="30" t="e">
        <f t="shared" si="105"/>
        <v>#DIV/0!</v>
      </c>
      <c r="W333" s="30">
        <f>SUMIF('SPR - QTD'!$A:$A,DADOS_GRAF!O333,'SPR - QTD'!$M:$M)</f>
        <v>0</v>
      </c>
      <c r="X333" s="30">
        <f>SUMIF('SCI - QTD'!$A:$A,DADOS_GRAF!O333,'SCI - QTD'!$L:$L)</f>
        <v>0</v>
      </c>
      <c r="Y333" s="103"/>
      <c r="Z333" s="61"/>
      <c r="AA333" s="61"/>
      <c r="AB333" s="61"/>
      <c r="AC333" s="102"/>
      <c r="AE333" s="71"/>
      <c r="AF333" s="121"/>
    </row>
    <row r="334" spans="2:32" x14ac:dyDescent="0.3">
      <c r="B334" s="64" t="str">
        <f t="shared" si="96"/>
        <v>sáb</v>
      </c>
      <c r="C334" s="59">
        <f t="shared" si="97"/>
        <v>46354</v>
      </c>
      <c r="D334" s="45">
        <f t="shared" si="92"/>
        <v>0</v>
      </c>
      <c r="E334" s="45">
        <f t="shared" si="93"/>
        <v>0</v>
      </c>
      <c r="F334" s="49" t="e">
        <f t="shared" si="98"/>
        <v>#N/A</v>
      </c>
      <c r="G334" s="24">
        <v>179.00319999999999</v>
      </c>
      <c r="H334" s="58" t="e">
        <f t="shared" si="94"/>
        <v>#N/A</v>
      </c>
      <c r="I334" s="58" t="e">
        <f t="shared" si="95"/>
        <v>#N/A</v>
      </c>
      <c r="J334" s="58" t="e">
        <f t="shared" si="99"/>
        <v>#N/A</v>
      </c>
      <c r="L334" s="26">
        <f t="shared" si="100"/>
        <v>11</v>
      </c>
      <c r="M334" s="26">
        <f t="shared" si="101"/>
        <v>2026</v>
      </c>
      <c r="N334" s="26">
        <f t="shared" si="102"/>
        <v>48</v>
      </c>
      <c r="O334" s="28">
        <v>46354</v>
      </c>
      <c r="P334" s="69" t="str">
        <f t="shared" si="103"/>
        <v>sáb</v>
      </c>
      <c r="Q334" s="30">
        <f>SUMIF('SPR - QTD'!$A:$A,DADOS_GRAF!O334,'SPR - QTD'!$H:$H)</f>
        <v>0</v>
      </c>
      <c r="R334" s="30">
        <f>SUMIF('SCI - QTD'!$A:$A,DADOS_GRAF!O334,'SCI - QTD'!$H:$H)</f>
        <v>0</v>
      </c>
      <c r="S334" s="30">
        <f t="shared" si="104"/>
        <v>0</v>
      </c>
      <c r="T334" s="103"/>
      <c r="U334" s="30">
        <v>4779</v>
      </c>
      <c r="V334" s="30" t="e">
        <f t="shared" si="105"/>
        <v>#DIV/0!</v>
      </c>
      <c r="W334" s="30">
        <f>SUMIF('SPR - QTD'!$A:$A,DADOS_GRAF!O334,'SPR - QTD'!$M:$M)</f>
        <v>0</v>
      </c>
      <c r="X334" s="30">
        <f>SUMIF('SCI - QTD'!$A:$A,DADOS_GRAF!O334,'SCI - QTD'!$L:$L)</f>
        <v>0</v>
      </c>
      <c r="Y334" s="103"/>
      <c r="Z334" s="61"/>
      <c r="AA334" s="61"/>
      <c r="AB334" s="61"/>
      <c r="AC334" s="102"/>
      <c r="AE334" s="71"/>
      <c r="AF334" s="121"/>
    </row>
    <row r="335" spans="2:32" x14ac:dyDescent="0.3">
      <c r="B335" s="64" t="str">
        <f t="shared" si="96"/>
        <v>dom</v>
      </c>
      <c r="C335" s="59">
        <f t="shared" si="97"/>
        <v>46355</v>
      </c>
      <c r="D335" s="45">
        <f t="shared" si="92"/>
        <v>0</v>
      </c>
      <c r="E335" s="45">
        <f t="shared" si="93"/>
        <v>0</v>
      </c>
      <c r="F335" s="49" t="e">
        <f t="shared" si="98"/>
        <v>#N/A</v>
      </c>
      <c r="G335" s="24">
        <v>180.00319999999999</v>
      </c>
      <c r="H335" s="58" t="e">
        <f t="shared" si="94"/>
        <v>#N/A</v>
      </c>
      <c r="I335" s="58" t="e">
        <f t="shared" si="95"/>
        <v>#N/A</v>
      </c>
      <c r="J335" s="58" t="e">
        <f t="shared" si="99"/>
        <v>#N/A</v>
      </c>
      <c r="L335" s="26">
        <f t="shared" si="100"/>
        <v>11</v>
      </c>
      <c r="M335" s="26">
        <f t="shared" si="101"/>
        <v>2026</v>
      </c>
      <c r="N335" s="26">
        <f t="shared" si="102"/>
        <v>49</v>
      </c>
      <c r="O335" s="28">
        <v>46355</v>
      </c>
      <c r="P335" s="69" t="str">
        <f t="shared" si="103"/>
        <v>dom</v>
      </c>
      <c r="Q335" s="30">
        <f>SUMIF('SPR - QTD'!$A:$A,DADOS_GRAF!O335,'SPR - QTD'!$H:$H)</f>
        <v>0</v>
      </c>
      <c r="R335" s="30">
        <f>SUMIF('SCI - QTD'!$A:$A,DADOS_GRAF!O335,'SCI - QTD'!$H:$H)</f>
        <v>0</v>
      </c>
      <c r="S335" s="30">
        <f t="shared" si="104"/>
        <v>0</v>
      </c>
      <c r="T335" s="103"/>
      <c r="U335" s="30">
        <v>4780</v>
      </c>
      <c r="V335" s="30" t="e">
        <f t="shared" si="105"/>
        <v>#DIV/0!</v>
      </c>
      <c r="W335" s="30">
        <f>SUMIF('SPR - QTD'!$A:$A,DADOS_GRAF!O335,'SPR - QTD'!$M:$M)</f>
        <v>0</v>
      </c>
      <c r="X335" s="30">
        <f>SUMIF('SCI - QTD'!$A:$A,DADOS_GRAF!O335,'SCI - QTD'!$L:$L)</f>
        <v>0</v>
      </c>
      <c r="Y335" s="103"/>
      <c r="Z335" s="61"/>
      <c r="AA335" s="61"/>
      <c r="AB335" s="61"/>
      <c r="AC335" s="102"/>
      <c r="AE335" s="71"/>
      <c r="AF335" s="121"/>
    </row>
    <row r="336" spans="2:32" x14ac:dyDescent="0.3">
      <c r="B336" s="64" t="str">
        <f t="shared" si="96"/>
        <v>seg</v>
      </c>
      <c r="C336" s="59">
        <f t="shared" si="97"/>
        <v>46356</v>
      </c>
      <c r="D336" s="45">
        <f t="shared" si="92"/>
        <v>0</v>
      </c>
      <c r="E336" s="45">
        <f t="shared" si="93"/>
        <v>0</v>
      </c>
      <c r="F336" s="49" t="e">
        <f t="shared" si="98"/>
        <v>#N/A</v>
      </c>
      <c r="G336" s="24">
        <v>181.00319999999999</v>
      </c>
      <c r="H336" s="58" t="e">
        <f t="shared" si="94"/>
        <v>#N/A</v>
      </c>
      <c r="I336" s="58" t="e">
        <f t="shared" si="95"/>
        <v>#N/A</v>
      </c>
      <c r="J336" s="58" t="e">
        <f t="shared" si="99"/>
        <v>#N/A</v>
      </c>
      <c r="L336" s="26">
        <f t="shared" si="100"/>
        <v>11</v>
      </c>
      <c r="M336" s="26">
        <f t="shared" si="101"/>
        <v>2026</v>
      </c>
      <c r="N336" s="26">
        <f t="shared" si="102"/>
        <v>49</v>
      </c>
      <c r="O336" s="28">
        <v>46356</v>
      </c>
      <c r="P336" s="69" t="str">
        <f t="shared" si="103"/>
        <v>seg</v>
      </c>
      <c r="Q336" s="30">
        <f>SUMIF('SPR - QTD'!$A:$A,DADOS_GRAF!O336,'SPR - QTD'!$H:$H)</f>
        <v>0</v>
      </c>
      <c r="R336" s="30">
        <f>SUMIF('SCI - QTD'!$A:$A,DADOS_GRAF!O336,'SCI - QTD'!$H:$H)</f>
        <v>0</v>
      </c>
      <c r="S336" s="30">
        <f t="shared" si="104"/>
        <v>0</v>
      </c>
      <c r="T336" s="103"/>
      <c r="U336" s="30">
        <v>4781</v>
      </c>
      <c r="V336" s="30" t="e">
        <f t="shared" si="105"/>
        <v>#DIV/0!</v>
      </c>
      <c r="W336" s="30">
        <f>SUMIF('SPR - QTD'!$A:$A,DADOS_GRAF!O336,'SPR - QTD'!$M:$M)</f>
        <v>0</v>
      </c>
      <c r="X336" s="30">
        <f>SUMIF('SCI - QTD'!$A:$A,DADOS_GRAF!O336,'SCI - QTD'!$L:$L)</f>
        <v>0</v>
      </c>
      <c r="Y336" s="103"/>
      <c r="Z336" s="61"/>
      <c r="AA336" s="61"/>
      <c r="AB336" s="61"/>
      <c r="AC336" s="102"/>
      <c r="AE336" s="71"/>
      <c r="AF336" s="121"/>
    </row>
    <row r="337" spans="2:32" x14ac:dyDescent="0.3">
      <c r="B337" s="64" t="str">
        <f t="shared" si="96"/>
        <v>ter</v>
      </c>
      <c r="C337" s="59">
        <f t="shared" si="97"/>
        <v>46357</v>
      </c>
      <c r="D337" s="45">
        <f t="shared" si="92"/>
        <v>0</v>
      </c>
      <c r="E337" s="45">
        <f t="shared" si="93"/>
        <v>0</v>
      </c>
      <c r="F337" s="49" t="e">
        <f t="shared" si="98"/>
        <v>#N/A</v>
      </c>
      <c r="G337" s="24">
        <v>182.00319999999999</v>
      </c>
      <c r="H337" s="58" t="e">
        <f t="shared" si="94"/>
        <v>#N/A</v>
      </c>
      <c r="I337" s="58" t="e">
        <f t="shared" si="95"/>
        <v>#N/A</v>
      </c>
      <c r="J337" s="58" t="e">
        <f t="shared" si="99"/>
        <v>#N/A</v>
      </c>
      <c r="L337" s="26">
        <f t="shared" si="100"/>
        <v>12</v>
      </c>
      <c r="M337" s="26">
        <f t="shared" si="101"/>
        <v>2026</v>
      </c>
      <c r="N337" s="26">
        <f t="shared" si="102"/>
        <v>49</v>
      </c>
      <c r="O337" s="28">
        <v>46357</v>
      </c>
      <c r="P337" s="69" t="str">
        <f t="shared" si="103"/>
        <v>ter</v>
      </c>
      <c r="Q337" s="30">
        <f>SUMIF('SPR - QTD'!$A:$A,DADOS_GRAF!O337,'SPR - QTD'!$H:$H)</f>
        <v>0</v>
      </c>
      <c r="R337" s="30">
        <f>SUMIF('SCI - QTD'!$A:$A,DADOS_GRAF!O337,'SCI - QTD'!$H:$H)</f>
        <v>0</v>
      </c>
      <c r="S337" s="30">
        <f t="shared" si="104"/>
        <v>0</v>
      </c>
      <c r="T337" s="103"/>
      <c r="U337" s="30">
        <v>4782</v>
      </c>
      <c r="V337" s="30" t="e">
        <f t="shared" si="105"/>
        <v>#DIV/0!</v>
      </c>
      <c r="W337" s="30">
        <f>SUMIF('SPR - QTD'!$A:$A,DADOS_GRAF!O337,'SPR - QTD'!$M:$M)</f>
        <v>0</v>
      </c>
      <c r="X337" s="30">
        <f>SUMIF('SCI - QTD'!$A:$A,DADOS_GRAF!O337,'SCI - QTD'!$L:$L)</f>
        <v>0</v>
      </c>
      <c r="Y337" s="103"/>
      <c r="Z337" s="61"/>
      <c r="AA337" s="61"/>
      <c r="AB337" s="61"/>
      <c r="AC337" s="102"/>
      <c r="AE337" s="71"/>
      <c r="AF337" s="121"/>
    </row>
    <row r="338" spans="2:32" x14ac:dyDescent="0.3">
      <c r="B338" s="64" t="str">
        <f t="shared" si="96"/>
        <v>qua</v>
      </c>
      <c r="C338" s="59">
        <f t="shared" si="97"/>
        <v>46358</v>
      </c>
      <c r="D338" s="45">
        <f t="shared" si="92"/>
        <v>0</v>
      </c>
      <c r="E338" s="45">
        <f t="shared" si="93"/>
        <v>0</v>
      </c>
      <c r="F338" s="49" t="e">
        <f t="shared" si="98"/>
        <v>#N/A</v>
      </c>
      <c r="G338" s="24">
        <v>183.00319999999999</v>
      </c>
      <c r="H338" s="58" t="e">
        <f t="shared" si="94"/>
        <v>#N/A</v>
      </c>
      <c r="I338" s="58" t="e">
        <f t="shared" si="95"/>
        <v>#N/A</v>
      </c>
      <c r="J338" s="58" t="e">
        <f t="shared" si="99"/>
        <v>#N/A</v>
      </c>
      <c r="L338" s="26">
        <f t="shared" si="100"/>
        <v>12</v>
      </c>
      <c r="M338" s="26">
        <f t="shared" si="101"/>
        <v>2026</v>
      </c>
      <c r="N338" s="26">
        <f t="shared" si="102"/>
        <v>49</v>
      </c>
      <c r="O338" s="28">
        <v>46358</v>
      </c>
      <c r="P338" s="69" t="str">
        <f t="shared" si="103"/>
        <v>qua</v>
      </c>
      <c r="Q338" s="30">
        <f>SUMIF('SPR - QTD'!$A:$A,DADOS_GRAF!O338,'SPR - QTD'!$H:$H)</f>
        <v>0</v>
      </c>
      <c r="R338" s="30">
        <f>SUMIF('SCI - QTD'!$A:$A,DADOS_GRAF!O338,'SCI - QTD'!$H:$H)</f>
        <v>0</v>
      </c>
      <c r="S338" s="30">
        <f t="shared" si="104"/>
        <v>0</v>
      </c>
      <c r="T338" s="103"/>
      <c r="U338" s="30">
        <v>4783</v>
      </c>
      <c r="V338" s="30" t="e">
        <f t="shared" si="105"/>
        <v>#DIV/0!</v>
      </c>
      <c r="W338" s="30">
        <f>SUMIF('SPR - QTD'!$A:$A,DADOS_GRAF!O338,'SPR - QTD'!$M:$M)</f>
        <v>0</v>
      </c>
      <c r="X338" s="30">
        <f>SUMIF('SCI - QTD'!$A:$A,DADOS_GRAF!O338,'SCI - QTD'!$L:$L)</f>
        <v>0</v>
      </c>
      <c r="Y338" s="103"/>
      <c r="Z338" s="61"/>
      <c r="AA338" s="61"/>
      <c r="AB338" s="61"/>
      <c r="AC338" s="102"/>
      <c r="AE338" s="71"/>
      <c r="AF338" s="121"/>
    </row>
    <row r="339" spans="2:32" x14ac:dyDescent="0.3">
      <c r="B339" s="64" t="str">
        <f t="shared" si="96"/>
        <v>qui</v>
      </c>
      <c r="C339" s="59">
        <f t="shared" si="97"/>
        <v>46359</v>
      </c>
      <c r="D339" s="45">
        <f t="shared" si="92"/>
        <v>0</v>
      </c>
      <c r="E339" s="45">
        <f t="shared" si="93"/>
        <v>0</v>
      </c>
      <c r="F339" s="49" t="e">
        <f t="shared" si="98"/>
        <v>#N/A</v>
      </c>
      <c r="G339" s="24">
        <v>184.00319999999999</v>
      </c>
      <c r="H339" s="58" t="e">
        <f t="shared" si="94"/>
        <v>#N/A</v>
      </c>
      <c r="I339" s="58" t="e">
        <f t="shared" si="95"/>
        <v>#N/A</v>
      </c>
      <c r="J339" s="58" t="e">
        <f t="shared" si="99"/>
        <v>#N/A</v>
      </c>
      <c r="L339" s="26">
        <f t="shared" si="100"/>
        <v>12</v>
      </c>
      <c r="M339" s="26">
        <f t="shared" si="101"/>
        <v>2026</v>
      </c>
      <c r="N339" s="26">
        <f t="shared" si="102"/>
        <v>49</v>
      </c>
      <c r="O339" s="28">
        <v>46359</v>
      </c>
      <c r="P339" s="69" t="str">
        <f t="shared" si="103"/>
        <v>qui</v>
      </c>
      <c r="Q339" s="30">
        <f>SUMIF('SPR - QTD'!$A:$A,DADOS_GRAF!O339,'SPR - QTD'!$H:$H)</f>
        <v>0</v>
      </c>
      <c r="R339" s="30">
        <f>SUMIF('SCI - QTD'!$A:$A,DADOS_GRAF!O339,'SCI - QTD'!$H:$H)</f>
        <v>0</v>
      </c>
      <c r="S339" s="30">
        <f t="shared" si="104"/>
        <v>0</v>
      </c>
      <c r="T339" s="103"/>
      <c r="U339" s="30">
        <v>4784</v>
      </c>
      <c r="V339" s="30" t="e">
        <f t="shared" si="105"/>
        <v>#DIV/0!</v>
      </c>
      <c r="W339" s="30">
        <f>SUMIF('SPR - QTD'!$A:$A,DADOS_GRAF!O339,'SPR - QTD'!$M:$M)</f>
        <v>0</v>
      </c>
      <c r="X339" s="30">
        <f>SUMIF('SCI - QTD'!$A:$A,DADOS_GRAF!O339,'SCI - QTD'!$L:$L)</f>
        <v>0</v>
      </c>
      <c r="Y339" s="103"/>
      <c r="Z339" s="61"/>
      <c r="AA339" s="61"/>
      <c r="AB339" s="61"/>
      <c r="AC339" s="102"/>
      <c r="AE339" s="71"/>
      <c r="AF339" s="121"/>
    </row>
    <row r="340" spans="2:32" x14ac:dyDescent="0.3">
      <c r="B340" s="64" t="str">
        <f t="shared" si="96"/>
        <v>sex</v>
      </c>
      <c r="C340" s="59">
        <f t="shared" si="97"/>
        <v>46360</v>
      </c>
      <c r="D340" s="45">
        <f t="shared" si="92"/>
        <v>0</v>
      </c>
      <c r="E340" s="45">
        <f t="shared" si="93"/>
        <v>0</v>
      </c>
      <c r="F340" s="49" t="e">
        <f t="shared" si="98"/>
        <v>#N/A</v>
      </c>
      <c r="G340" s="24">
        <v>185.00319999999999</v>
      </c>
      <c r="H340" s="58" t="e">
        <f t="shared" si="94"/>
        <v>#N/A</v>
      </c>
      <c r="I340" s="58" t="e">
        <f t="shared" si="95"/>
        <v>#N/A</v>
      </c>
      <c r="J340" s="58" t="e">
        <f t="shared" si="99"/>
        <v>#N/A</v>
      </c>
      <c r="L340" s="26">
        <f t="shared" si="100"/>
        <v>12</v>
      </c>
      <c r="M340" s="26">
        <f t="shared" si="101"/>
        <v>2026</v>
      </c>
      <c r="N340" s="26">
        <f t="shared" si="102"/>
        <v>49</v>
      </c>
      <c r="O340" s="28">
        <v>46360</v>
      </c>
      <c r="P340" s="69" t="str">
        <f t="shared" si="103"/>
        <v>sex</v>
      </c>
      <c r="Q340" s="30">
        <f>SUMIF('SPR - QTD'!$A:$A,DADOS_GRAF!O340,'SPR - QTD'!$H:$H)</f>
        <v>0</v>
      </c>
      <c r="R340" s="30">
        <f>SUMIF('SCI - QTD'!$A:$A,DADOS_GRAF!O340,'SCI - QTD'!$H:$H)</f>
        <v>0</v>
      </c>
      <c r="S340" s="30">
        <f t="shared" si="104"/>
        <v>0</v>
      </c>
      <c r="T340" s="103"/>
      <c r="U340" s="30">
        <v>4785</v>
      </c>
      <c r="V340" s="30" t="e">
        <f t="shared" si="105"/>
        <v>#DIV/0!</v>
      </c>
      <c r="W340" s="30">
        <f>SUMIF('SPR - QTD'!$A:$A,DADOS_GRAF!O340,'SPR - QTD'!$M:$M)</f>
        <v>0</v>
      </c>
      <c r="X340" s="30">
        <f>SUMIF('SCI - QTD'!$A:$A,DADOS_GRAF!O340,'SCI - QTD'!$L:$L)</f>
        <v>0</v>
      </c>
      <c r="Y340" s="103"/>
      <c r="Z340" s="61"/>
      <c r="AA340" s="61"/>
      <c r="AB340" s="61"/>
      <c r="AC340" s="102"/>
      <c r="AE340" s="71"/>
      <c r="AF340" s="121"/>
    </row>
    <row r="341" spans="2:32" x14ac:dyDescent="0.3">
      <c r="B341" s="64" t="str">
        <f t="shared" si="96"/>
        <v>sáb</v>
      </c>
      <c r="C341" s="59">
        <f t="shared" si="97"/>
        <v>46361</v>
      </c>
      <c r="D341" s="45">
        <f t="shared" si="92"/>
        <v>0</v>
      </c>
      <c r="E341" s="45">
        <f t="shared" si="93"/>
        <v>0</v>
      </c>
      <c r="F341" s="49" t="e">
        <f t="shared" si="98"/>
        <v>#N/A</v>
      </c>
      <c r="G341" s="24">
        <v>186.00319999999999</v>
      </c>
      <c r="H341" s="58" t="e">
        <f t="shared" si="94"/>
        <v>#N/A</v>
      </c>
      <c r="I341" s="58" t="e">
        <f t="shared" si="95"/>
        <v>#N/A</v>
      </c>
      <c r="J341" s="58" t="e">
        <f t="shared" si="99"/>
        <v>#N/A</v>
      </c>
      <c r="L341" s="26">
        <f t="shared" si="100"/>
        <v>12</v>
      </c>
      <c r="M341" s="26">
        <f t="shared" si="101"/>
        <v>2026</v>
      </c>
      <c r="N341" s="26">
        <f t="shared" si="102"/>
        <v>49</v>
      </c>
      <c r="O341" s="28">
        <v>46361</v>
      </c>
      <c r="P341" s="69" t="str">
        <f t="shared" si="103"/>
        <v>sáb</v>
      </c>
      <c r="Q341" s="30">
        <f>SUMIF('SPR - QTD'!$A:$A,DADOS_GRAF!O341,'SPR - QTD'!$H:$H)</f>
        <v>0</v>
      </c>
      <c r="R341" s="30">
        <f>SUMIF('SCI - QTD'!$A:$A,DADOS_GRAF!O341,'SCI - QTD'!$H:$H)</f>
        <v>0</v>
      </c>
      <c r="S341" s="30">
        <f t="shared" si="104"/>
        <v>0</v>
      </c>
      <c r="T341" s="103"/>
      <c r="U341" s="30">
        <v>4786</v>
      </c>
      <c r="V341" s="30" t="e">
        <f t="shared" si="105"/>
        <v>#DIV/0!</v>
      </c>
      <c r="W341" s="30">
        <f>SUMIF('SPR - QTD'!$A:$A,DADOS_GRAF!O341,'SPR - QTD'!$M:$M)</f>
        <v>0</v>
      </c>
      <c r="X341" s="30">
        <f>SUMIF('SCI - QTD'!$A:$A,DADOS_GRAF!O341,'SCI - QTD'!$L:$L)</f>
        <v>0</v>
      </c>
      <c r="Y341" s="103"/>
      <c r="Z341" s="61"/>
      <c r="AA341" s="61"/>
      <c r="AB341" s="61"/>
      <c r="AC341" s="102"/>
      <c r="AE341" s="71"/>
      <c r="AF341" s="121"/>
    </row>
    <row r="342" spans="2:32" x14ac:dyDescent="0.3">
      <c r="B342" s="64" t="str">
        <f t="shared" si="96"/>
        <v>dom</v>
      </c>
      <c r="C342" s="59">
        <f t="shared" si="97"/>
        <v>46362</v>
      </c>
      <c r="D342" s="45">
        <f t="shared" si="92"/>
        <v>0</v>
      </c>
      <c r="E342" s="45">
        <f t="shared" si="93"/>
        <v>0</v>
      </c>
      <c r="F342" s="49" t="e">
        <f t="shared" si="98"/>
        <v>#N/A</v>
      </c>
      <c r="G342" s="24">
        <v>187.00319999999999</v>
      </c>
      <c r="H342" s="58" t="e">
        <f t="shared" si="94"/>
        <v>#N/A</v>
      </c>
      <c r="I342" s="58" t="e">
        <f t="shared" si="95"/>
        <v>#N/A</v>
      </c>
      <c r="J342" s="58" t="e">
        <f t="shared" si="99"/>
        <v>#N/A</v>
      </c>
      <c r="L342" s="26">
        <f t="shared" si="100"/>
        <v>12</v>
      </c>
      <c r="M342" s="26">
        <f t="shared" si="101"/>
        <v>2026</v>
      </c>
      <c r="N342" s="26">
        <f t="shared" si="102"/>
        <v>50</v>
      </c>
      <c r="O342" s="28">
        <v>46362</v>
      </c>
      <c r="P342" s="69" t="str">
        <f t="shared" si="103"/>
        <v>dom</v>
      </c>
      <c r="Q342" s="30">
        <f>SUMIF('SPR - QTD'!$A:$A,DADOS_GRAF!O342,'SPR - QTD'!$H:$H)</f>
        <v>0</v>
      </c>
      <c r="R342" s="30">
        <f>SUMIF('SCI - QTD'!$A:$A,DADOS_GRAF!O342,'SCI - QTD'!$H:$H)</f>
        <v>0</v>
      </c>
      <c r="S342" s="30">
        <f t="shared" si="104"/>
        <v>0</v>
      </c>
      <c r="T342" s="103"/>
      <c r="U342" s="30">
        <v>4787</v>
      </c>
      <c r="V342" s="30" t="e">
        <f t="shared" si="105"/>
        <v>#DIV/0!</v>
      </c>
      <c r="W342" s="30">
        <f>SUMIF('SPR - QTD'!$A:$A,DADOS_GRAF!O342,'SPR - QTD'!$M:$M)</f>
        <v>0</v>
      </c>
      <c r="X342" s="30">
        <f>SUMIF('SCI - QTD'!$A:$A,DADOS_GRAF!O342,'SCI - QTD'!$L:$L)</f>
        <v>0</v>
      </c>
      <c r="Y342" s="103"/>
      <c r="Z342" s="61"/>
      <c r="AA342" s="61"/>
      <c r="AB342" s="61"/>
      <c r="AC342" s="102"/>
      <c r="AE342" s="71"/>
      <c r="AF342" s="121"/>
    </row>
    <row r="343" spans="2:32" x14ac:dyDescent="0.3">
      <c r="B343" s="64" t="str">
        <f t="shared" si="96"/>
        <v>seg</v>
      </c>
      <c r="C343" s="59">
        <f t="shared" si="97"/>
        <v>46363</v>
      </c>
      <c r="D343" s="45">
        <f t="shared" si="92"/>
        <v>0</v>
      </c>
      <c r="E343" s="45">
        <f t="shared" si="93"/>
        <v>0</v>
      </c>
      <c r="F343" s="49" t="e">
        <f t="shared" si="98"/>
        <v>#N/A</v>
      </c>
      <c r="G343" s="24">
        <v>188.00319999999999</v>
      </c>
      <c r="H343" s="58" t="e">
        <f t="shared" si="94"/>
        <v>#N/A</v>
      </c>
      <c r="I343" s="58" t="e">
        <f t="shared" si="95"/>
        <v>#N/A</v>
      </c>
      <c r="J343" s="58" t="e">
        <f t="shared" si="99"/>
        <v>#N/A</v>
      </c>
      <c r="L343" s="26">
        <f t="shared" si="100"/>
        <v>12</v>
      </c>
      <c r="M343" s="26">
        <f t="shared" si="101"/>
        <v>2026</v>
      </c>
      <c r="N343" s="26">
        <f t="shared" si="102"/>
        <v>50</v>
      </c>
      <c r="O343" s="28">
        <v>46363</v>
      </c>
      <c r="P343" s="69" t="str">
        <f t="shared" si="103"/>
        <v>seg</v>
      </c>
      <c r="Q343" s="30">
        <f>SUMIF('SPR - QTD'!$A:$A,DADOS_GRAF!O343,'SPR - QTD'!$H:$H)</f>
        <v>0</v>
      </c>
      <c r="R343" s="30">
        <f>SUMIF('SCI - QTD'!$A:$A,DADOS_GRAF!O343,'SCI - QTD'!$H:$H)</f>
        <v>0</v>
      </c>
      <c r="S343" s="30">
        <f t="shared" si="104"/>
        <v>0</v>
      </c>
      <c r="T343" s="103"/>
      <c r="U343" s="30">
        <v>4788</v>
      </c>
      <c r="V343" s="30" t="e">
        <f t="shared" si="105"/>
        <v>#DIV/0!</v>
      </c>
      <c r="W343" s="30">
        <f>SUMIF('SPR - QTD'!$A:$A,DADOS_GRAF!O343,'SPR - QTD'!$M:$M)</f>
        <v>0</v>
      </c>
      <c r="X343" s="30">
        <f>SUMIF('SCI - QTD'!$A:$A,DADOS_GRAF!O343,'SCI - QTD'!$L:$L)</f>
        <v>0</v>
      </c>
      <c r="Y343" s="103"/>
      <c r="Z343" s="61"/>
      <c r="AA343" s="61"/>
      <c r="AB343" s="61"/>
      <c r="AC343" s="102"/>
      <c r="AE343" s="71"/>
      <c r="AF343" s="121"/>
    </row>
    <row r="344" spans="2:32" x14ac:dyDescent="0.3">
      <c r="B344" s="64" t="str">
        <f t="shared" si="96"/>
        <v>ter</v>
      </c>
      <c r="C344" s="59">
        <f t="shared" si="97"/>
        <v>46364</v>
      </c>
      <c r="D344" s="45">
        <f t="shared" si="92"/>
        <v>0</v>
      </c>
      <c r="E344" s="45">
        <f t="shared" si="93"/>
        <v>0</v>
      </c>
      <c r="F344" s="49" t="e">
        <f t="shared" si="98"/>
        <v>#N/A</v>
      </c>
      <c r="G344" s="24">
        <v>189.00319999999999</v>
      </c>
      <c r="H344" s="58" t="e">
        <f t="shared" si="94"/>
        <v>#N/A</v>
      </c>
      <c r="I344" s="58" t="e">
        <f t="shared" si="95"/>
        <v>#N/A</v>
      </c>
      <c r="J344" s="58" t="e">
        <f t="shared" si="99"/>
        <v>#N/A</v>
      </c>
      <c r="L344" s="26">
        <f t="shared" si="100"/>
        <v>12</v>
      </c>
      <c r="M344" s="26">
        <f t="shared" si="101"/>
        <v>2026</v>
      </c>
      <c r="N344" s="26">
        <f t="shared" si="102"/>
        <v>50</v>
      </c>
      <c r="O344" s="28">
        <v>46364</v>
      </c>
      <c r="P344" s="69" t="str">
        <f t="shared" si="103"/>
        <v>ter</v>
      </c>
      <c r="Q344" s="30">
        <f>SUMIF('SPR - QTD'!$A:$A,DADOS_GRAF!O344,'SPR - QTD'!$H:$H)</f>
        <v>0</v>
      </c>
      <c r="R344" s="30">
        <f>SUMIF('SCI - QTD'!$A:$A,DADOS_GRAF!O344,'SCI - QTD'!$H:$H)</f>
        <v>0</v>
      </c>
      <c r="S344" s="30">
        <f t="shared" si="104"/>
        <v>0</v>
      </c>
      <c r="T344" s="103"/>
      <c r="U344" s="30">
        <v>4789</v>
      </c>
      <c r="V344" s="30" t="e">
        <f t="shared" si="105"/>
        <v>#DIV/0!</v>
      </c>
      <c r="W344" s="30">
        <f>SUMIF('SPR - QTD'!$A:$A,DADOS_GRAF!O344,'SPR - QTD'!$M:$M)</f>
        <v>0</v>
      </c>
      <c r="X344" s="30">
        <f>SUMIF('SCI - QTD'!$A:$A,DADOS_GRAF!O344,'SCI - QTD'!$L:$L)</f>
        <v>0</v>
      </c>
      <c r="Y344" s="103"/>
      <c r="Z344" s="61"/>
      <c r="AA344" s="61"/>
      <c r="AB344" s="61"/>
      <c r="AC344" s="102"/>
      <c r="AE344" s="71"/>
      <c r="AF344" s="121"/>
    </row>
    <row r="345" spans="2:32" x14ac:dyDescent="0.3">
      <c r="B345" s="64" t="str">
        <f t="shared" si="96"/>
        <v>qua</v>
      </c>
      <c r="C345" s="59">
        <f t="shared" si="97"/>
        <v>46365</v>
      </c>
      <c r="D345" s="45">
        <f t="shared" si="92"/>
        <v>0</v>
      </c>
      <c r="E345" s="45">
        <f t="shared" si="93"/>
        <v>0</v>
      </c>
      <c r="F345" s="49" t="e">
        <f t="shared" si="98"/>
        <v>#N/A</v>
      </c>
      <c r="G345" s="24">
        <v>190.00319999999999</v>
      </c>
      <c r="H345" s="58" t="e">
        <f t="shared" si="94"/>
        <v>#N/A</v>
      </c>
      <c r="I345" s="58" t="e">
        <f t="shared" si="95"/>
        <v>#N/A</v>
      </c>
      <c r="J345" s="58" t="e">
        <f t="shared" si="99"/>
        <v>#N/A</v>
      </c>
      <c r="L345" s="26">
        <f t="shared" si="100"/>
        <v>12</v>
      </c>
      <c r="M345" s="26">
        <f t="shared" si="101"/>
        <v>2026</v>
      </c>
      <c r="N345" s="26">
        <f t="shared" si="102"/>
        <v>50</v>
      </c>
      <c r="O345" s="28">
        <v>46365</v>
      </c>
      <c r="P345" s="69" t="str">
        <f t="shared" si="103"/>
        <v>qua</v>
      </c>
      <c r="Q345" s="30">
        <f>SUMIF('SPR - QTD'!$A:$A,DADOS_GRAF!O345,'SPR - QTD'!$H:$H)</f>
        <v>0</v>
      </c>
      <c r="R345" s="30">
        <f>SUMIF('SCI - QTD'!$A:$A,DADOS_GRAF!O345,'SCI - QTD'!$H:$H)</f>
        <v>0</v>
      </c>
      <c r="S345" s="30">
        <f t="shared" si="104"/>
        <v>0</v>
      </c>
      <c r="T345" s="103"/>
      <c r="U345" s="30">
        <v>4790</v>
      </c>
      <c r="V345" s="30" t="e">
        <f t="shared" si="105"/>
        <v>#DIV/0!</v>
      </c>
      <c r="W345" s="30">
        <f>SUMIF('SPR - QTD'!$A:$A,DADOS_GRAF!O345,'SPR - QTD'!$M:$M)</f>
        <v>0</v>
      </c>
      <c r="X345" s="30">
        <f>SUMIF('SCI - QTD'!$A:$A,DADOS_GRAF!O345,'SCI - QTD'!$L:$L)</f>
        <v>0</v>
      </c>
      <c r="Y345" s="103"/>
      <c r="Z345" s="61"/>
      <c r="AA345" s="61"/>
      <c r="AB345" s="61"/>
      <c r="AC345" s="102"/>
      <c r="AE345" s="71"/>
      <c r="AF345" s="121"/>
    </row>
    <row r="346" spans="2:32" x14ac:dyDescent="0.3">
      <c r="B346" s="64" t="str">
        <f t="shared" si="96"/>
        <v>qui</v>
      </c>
      <c r="C346" s="59">
        <f t="shared" si="97"/>
        <v>46366</v>
      </c>
      <c r="D346" s="45">
        <f t="shared" si="92"/>
        <v>0</v>
      </c>
      <c r="E346" s="45">
        <f t="shared" si="93"/>
        <v>0</v>
      </c>
      <c r="F346" s="49" t="e">
        <f t="shared" si="98"/>
        <v>#N/A</v>
      </c>
      <c r="G346" s="24">
        <v>191.00319999999999</v>
      </c>
      <c r="H346" s="58" t="e">
        <f t="shared" si="94"/>
        <v>#N/A</v>
      </c>
      <c r="I346" s="58" t="e">
        <f t="shared" si="95"/>
        <v>#N/A</v>
      </c>
      <c r="J346" s="58" t="e">
        <f t="shared" si="99"/>
        <v>#N/A</v>
      </c>
      <c r="L346" s="26">
        <f t="shared" si="100"/>
        <v>12</v>
      </c>
      <c r="M346" s="26">
        <f t="shared" si="101"/>
        <v>2026</v>
      </c>
      <c r="N346" s="26">
        <f t="shared" si="102"/>
        <v>50</v>
      </c>
      <c r="O346" s="28">
        <v>46366</v>
      </c>
      <c r="P346" s="69" t="str">
        <f t="shared" si="103"/>
        <v>qui</v>
      </c>
      <c r="Q346" s="30">
        <f>SUMIF('SPR - QTD'!$A:$A,DADOS_GRAF!O346,'SPR - QTD'!$H:$H)</f>
        <v>0</v>
      </c>
      <c r="R346" s="30">
        <f>SUMIF('SCI - QTD'!$A:$A,DADOS_GRAF!O346,'SCI - QTD'!$H:$H)</f>
        <v>0</v>
      </c>
      <c r="S346" s="30">
        <f t="shared" si="104"/>
        <v>0</v>
      </c>
      <c r="T346" s="103"/>
      <c r="U346" s="30">
        <v>4791</v>
      </c>
      <c r="V346" s="30" t="e">
        <f t="shared" si="105"/>
        <v>#DIV/0!</v>
      </c>
      <c r="W346" s="30">
        <f>SUMIF('SPR - QTD'!$A:$A,DADOS_GRAF!O346,'SPR - QTD'!$M:$M)</f>
        <v>0</v>
      </c>
      <c r="X346" s="30">
        <f>SUMIF('SCI - QTD'!$A:$A,DADOS_GRAF!O346,'SCI - QTD'!$L:$L)</f>
        <v>0</v>
      </c>
      <c r="Y346" s="103"/>
      <c r="Z346" s="61"/>
      <c r="AA346" s="61"/>
      <c r="AB346" s="61"/>
      <c r="AC346" s="102"/>
      <c r="AE346" s="71"/>
      <c r="AF346" s="121"/>
    </row>
    <row r="347" spans="2:32" x14ac:dyDescent="0.3">
      <c r="B347" s="64" t="str">
        <f t="shared" si="96"/>
        <v>sex</v>
      </c>
      <c r="C347" s="59">
        <f t="shared" si="97"/>
        <v>46367</v>
      </c>
      <c r="D347" s="45">
        <f t="shared" si="92"/>
        <v>0</v>
      </c>
      <c r="E347" s="45">
        <f t="shared" si="93"/>
        <v>0</v>
      </c>
      <c r="F347" s="49" t="e">
        <f t="shared" si="98"/>
        <v>#N/A</v>
      </c>
      <c r="G347" s="24">
        <v>192.00319999999999</v>
      </c>
      <c r="H347" s="58" t="e">
        <f t="shared" si="94"/>
        <v>#N/A</v>
      </c>
      <c r="I347" s="58" t="e">
        <f t="shared" si="95"/>
        <v>#N/A</v>
      </c>
      <c r="J347" s="58" t="e">
        <f t="shared" si="99"/>
        <v>#N/A</v>
      </c>
      <c r="L347" s="26">
        <f t="shared" si="100"/>
        <v>12</v>
      </c>
      <c r="M347" s="26">
        <f t="shared" si="101"/>
        <v>2026</v>
      </c>
      <c r="N347" s="26">
        <f t="shared" si="102"/>
        <v>50</v>
      </c>
      <c r="O347" s="28">
        <v>46367</v>
      </c>
      <c r="P347" s="69" t="str">
        <f t="shared" si="103"/>
        <v>sex</v>
      </c>
      <c r="Q347" s="30">
        <f>SUMIF('SPR - QTD'!$A:$A,DADOS_GRAF!O347,'SPR - QTD'!$H:$H)</f>
        <v>0</v>
      </c>
      <c r="R347" s="30">
        <f>SUMIF('SCI - QTD'!$A:$A,DADOS_GRAF!O347,'SCI - QTD'!$H:$H)</f>
        <v>0</v>
      </c>
      <c r="S347" s="30">
        <f t="shared" si="104"/>
        <v>0</v>
      </c>
      <c r="T347" s="103"/>
      <c r="U347" s="30">
        <v>4792</v>
      </c>
      <c r="V347" s="30" t="e">
        <f t="shared" si="105"/>
        <v>#DIV/0!</v>
      </c>
      <c r="W347" s="30">
        <f>SUMIF('SPR - QTD'!$A:$A,DADOS_GRAF!O347,'SPR - QTD'!$M:$M)</f>
        <v>0</v>
      </c>
      <c r="X347" s="30">
        <f>SUMIF('SCI - QTD'!$A:$A,DADOS_GRAF!O347,'SCI - QTD'!$L:$L)</f>
        <v>0</v>
      </c>
      <c r="Y347" s="103"/>
      <c r="Z347" s="61"/>
      <c r="AA347" s="61"/>
      <c r="AB347" s="61"/>
      <c r="AC347" s="102"/>
      <c r="AE347" s="71"/>
      <c r="AF347" s="121"/>
    </row>
    <row r="348" spans="2:32" x14ac:dyDescent="0.3">
      <c r="B348" s="64" t="str">
        <f t="shared" si="96"/>
        <v>sáb</v>
      </c>
      <c r="C348" s="59">
        <f t="shared" si="97"/>
        <v>46368</v>
      </c>
      <c r="D348" s="45">
        <f t="shared" si="92"/>
        <v>0</v>
      </c>
      <c r="E348" s="45">
        <f t="shared" si="93"/>
        <v>0</v>
      </c>
      <c r="F348" s="49" t="e">
        <f t="shared" si="98"/>
        <v>#N/A</v>
      </c>
      <c r="G348" s="24">
        <v>193.00319999999999</v>
      </c>
      <c r="H348" s="58" t="e">
        <f t="shared" si="94"/>
        <v>#N/A</v>
      </c>
      <c r="I348" s="58" t="e">
        <f t="shared" si="95"/>
        <v>#N/A</v>
      </c>
      <c r="J348" s="58" t="e">
        <f t="shared" si="99"/>
        <v>#N/A</v>
      </c>
      <c r="L348" s="26">
        <f t="shared" si="100"/>
        <v>12</v>
      </c>
      <c r="M348" s="26">
        <f t="shared" si="101"/>
        <v>2026</v>
      </c>
      <c r="N348" s="26">
        <f t="shared" si="102"/>
        <v>50</v>
      </c>
      <c r="O348" s="28">
        <v>46368</v>
      </c>
      <c r="P348" s="69" t="str">
        <f t="shared" si="103"/>
        <v>sáb</v>
      </c>
      <c r="Q348" s="30">
        <f>SUMIF('SPR - QTD'!$A:$A,DADOS_GRAF!O348,'SPR - QTD'!$H:$H)</f>
        <v>0</v>
      </c>
      <c r="R348" s="30">
        <f>SUMIF('SCI - QTD'!$A:$A,DADOS_GRAF!O348,'SCI - QTD'!$H:$H)</f>
        <v>0</v>
      </c>
      <c r="S348" s="30">
        <f t="shared" si="104"/>
        <v>0</v>
      </c>
      <c r="T348" s="103"/>
      <c r="U348" s="30">
        <v>4793</v>
      </c>
      <c r="V348" s="30" t="e">
        <f t="shared" si="105"/>
        <v>#DIV/0!</v>
      </c>
      <c r="W348" s="30">
        <f>SUMIF('SPR - QTD'!$A:$A,DADOS_GRAF!O348,'SPR - QTD'!$M:$M)</f>
        <v>0</v>
      </c>
      <c r="X348" s="30">
        <f>SUMIF('SCI - QTD'!$A:$A,DADOS_GRAF!O348,'SCI - QTD'!$L:$L)</f>
        <v>0</v>
      </c>
      <c r="Y348" s="103"/>
      <c r="Z348" s="61"/>
      <c r="AA348" s="61"/>
      <c r="AB348" s="61"/>
      <c r="AC348" s="102"/>
      <c r="AE348" s="71"/>
      <c r="AF348" s="121"/>
    </row>
    <row r="349" spans="2:32" x14ac:dyDescent="0.3">
      <c r="B349" s="64" t="str">
        <f t="shared" si="96"/>
        <v>dom</v>
      </c>
      <c r="C349" s="59">
        <f t="shared" si="97"/>
        <v>46369</v>
      </c>
      <c r="D349" s="45">
        <f t="shared" si="92"/>
        <v>0</v>
      </c>
      <c r="E349" s="45">
        <f t="shared" si="93"/>
        <v>0</v>
      </c>
      <c r="F349" s="49" t="e">
        <f t="shared" si="98"/>
        <v>#N/A</v>
      </c>
      <c r="G349" s="24">
        <v>194.00319999999999</v>
      </c>
      <c r="H349" s="58" t="e">
        <f t="shared" si="94"/>
        <v>#N/A</v>
      </c>
      <c r="I349" s="58" t="e">
        <f t="shared" si="95"/>
        <v>#N/A</v>
      </c>
      <c r="J349" s="58" t="e">
        <f t="shared" si="99"/>
        <v>#N/A</v>
      </c>
      <c r="L349" s="26">
        <f t="shared" si="100"/>
        <v>12</v>
      </c>
      <c r="M349" s="26">
        <f t="shared" si="101"/>
        <v>2026</v>
      </c>
      <c r="N349" s="26">
        <f t="shared" si="102"/>
        <v>51</v>
      </c>
      <c r="O349" s="28">
        <v>46369</v>
      </c>
      <c r="P349" s="69" t="str">
        <f t="shared" si="103"/>
        <v>dom</v>
      </c>
      <c r="Q349" s="30">
        <f>SUMIF('SPR - QTD'!$A:$A,DADOS_GRAF!O349,'SPR - QTD'!$H:$H)</f>
        <v>0</v>
      </c>
      <c r="R349" s="30">
        <f>SUMIF('SCI - QTD'!$A:$A,DADOS_GRAF!O349,'SCI - QTD'!$H:$H)</f>
        <v>0</v>
      </c>
      <c r="S349" s="30">
        <f t="shared" si="104"/>
        <v>0</v>
      </c>
      <c r="T349" s="103"/>
      <c r="U349" s="30">
        <v>4794</v>
      </c>
      <c r="V349" s="30" t="e">
        <f t="shared" si="105"/>
        <v>#DIV/0!</v>
      </c>
      <c r="W349" s="30">
        <f>SUMIF('SPR - QTD'!$A:$A,DADOS_GRAF!O349,'SPR - QTD'!$M:$M)</f>
        <v>0</v>
      </c>
      <c r="X349" s="30">
        <f>SUMIF('SCI - QTD'!$A:$A,DADOS_GRAF!O349,'SCI - QTD'!$L:$L)</f>
        <v>0</v>
      </c>
      <c r="Y349" s="103"/>
      <c r="Z349" s="61"/>
      <c r="AA349" s="61"/>
      <c r="AB349" s="61"/>
      <c r="AC349" s="102"/>
      <c r="AE349" s="71"/>
      <c r="AF349" s="121"/>
    </row>
    <row r="350" spans="2:32" x14ac:dyDescent="0.3">
      <c r="B350" s="64" t="str">
        <f t="shared" si="96"/>
        <v>seg</v>
      </c>
      <c r="C350" s="59">
        <f t="shared" si="97"/>
        <v>46370</v>
      </c>
      <c r="D350" s="45">
        <f t="shared" si="92"/>
        <v>0</v>
      </c>
      <c r="E350" s="45">
        <f t="shared" si="93"/>
        <v>0</v>
      </c>
      <c r="F350" s="49" t="e">
        <f t="shared" si="98"/>
        <v>#N/A</v>
      </c>
      <c r="G350" s="24">
        <v>195.00319999999999</v>
      </c>
      <c r="H350" s="58" t="e">
        <f t="shared" si="94"/>
        <v>#N/A</v>
      </c>
      <c r="I350" s="58" t="e">
        <f t="shared" si="95"/>
        <v>#N/A</v>
      </c>
      <c r="J350" s="58" t="e">
        <f t="shared" si="99"/>
        <v>#N/A</v>
      </c>
      <c r="L350" s="26">
        <f t="shared" si="100"/>
        <v>12</v>
      </c>
      <c r="M350" s="26">
        <f t="shared" si="101"/>
        <v>2026</v>
      </c>
      <c r="N350" s="26">
        <f t="shared" si="102"/>
        <v>51</v>
      </c>
      <c r="O350" s="28">
        <v>46370</v>
      </c>
      <c r="P350" s="69" t="str">
        <f t="shared" si="103"/>
        <v>seg</v>
      </c>
      <c r="Q350" s="30">
        <f>SUMIF('SPR - QTD'!$A:$A,DADOS_GRAF!O350,'SPR - QTD'!$H:$H)</f>
        <v>0</v>
      </c>
      <c r="R350" s="30">
        <f>SUMIF('SCI - QTD'!$A:$A,DADOS_GRAF!O350,'SCI - QTD'!$H:$H)</f>
        <v>0</v>
      </c>
      <c r="S350" s="30">
        <f t="shared" si="104"/>
        <v>0</v>
      </c>
      <c r="T350" s="103"/>
      <c r="U350" s="30">
        <v>4795</v>
      </c>
      <c r="V350" s="30" t="e">
        <f t="shared" si="105"/>
        <v>#DIV/0!</v>
      </c>
      <c r="W350" s="30">
        <f>SUMIF('SPR - QTD'!$A:$A,DADOS_GRAF!O350,'SPR - QTD'!$M:$M)</f>
        <v>0</v>
      </c>
      <c r="X350" s="30">
        <f>SUMIF('SCI - QTD'!$A:$A,DADOS_GRAF!O350,'SCI - QTD'!$L:$L)</f>
        <v>0</v>
      </c>
      <c r="Y350" s="103"/>
      <c r="Z350" s="61"/>
      <c r="AA350" s="61"/>
      <c r="AB350" s="61"/>
      <c r="AC350" s="102"/>
      <c r="AE350" s="71"/>
      <c r="AF350" s="121"/>
    </row>
    <row r="351" spans="2:32" x14ac:dyDescent="0.3">
      <c r="B351" s="64" t="str">
        <f t="shared" si="96"/>
        <v>ter</v>
      </c>
      <c r="C351" s="59">
        <f t="shared" si="97"/>
        <v>46371</v>
      </c>
      <c r="D351" s="45">
        <f t="shared" si="92"/>
        <v>0</v>
      </c>
      <c r="E351" s="45">
        <f t="shared" si="93"/>
        <v>0</v>
      </c>
      <c r="F351" s="49" t="e">
        <f t="shared" si="98"/>
        <v>#N/A</v>
      </c>
      <c r="G351" s="24">
        <v>196.00319999999999</v>
      </c>
      <c r="H351" s="58" t="e">
        <f t="shared" si="94"/>
        <v>#N/A</v>
      </c>
      <c r="I351" s="58" t="e">
        <f t="shared" si="95"/>
        <v>#N/A</v>
      </c>
      <c r="J351" s="58" t="e">
        <f t="shared" si="99"/>
        <v>#N/A</v>
      </c>
      <c r="L351" s="26">
        <f t="shared" si="100"/>
        <v>12</v>
      </c>
      <c r="M351" s="26">
        <f t="shared" si="101"/>
        <v>2026</v>
      </c>
      <c r="N351" s="26">
        <f t="shared" si="102"/>
        <v>51</v>
      </c>
      <c r="O351" s="28">
        <v>46371</v>
      </c>
      <c r="P351" s="69" t="str">
        <f t="shared" si="103"/>
        <v>ter</v>
      </c>
      <c r="Q351" s="30">
        <f>SUMIF('SPR - QTD'!$A:$A,DADOS_GRAF!O351,'SPR - QTD'!$H:$H)</f>
        <v>0</v>
      </c>
      <c r="R351" s="30">
        <f>SUMIF('SCI - QTD'!$A:$A,DADOS_GRAF!O351,'SCI - QTD'!$H:$H)</f>
        <v>0</v>
      </c>
      <c r="S351" s="30">
        <f t="shared" si="104"/>
        <v>0</v>
      </c>
      <c r="T351" s="103"/>
      <c r="U351" s="30">
        <v>4796</v>
      </c>
      <c r="V351" s="30" t="e">
        <f t="shared" si="105"/>
        <v>#DIV/0!</v>
      </c>
      <c r="W351" s="30">
        <f>SUMIF('SPR - QTD'!$A:$A,DADOS_GRAF!O351,'SPR - QTD'!$M:$M)</f>
        <v>0</v>
      </c>
      <c r="X351" s="30">
        <f>SUMIF('SCI - QTD'!$A:$A,DADOS_GRAF!O351,'SCI - QTD'!$L:$L)</f>
        <v>0</v>
      </c>
      <c r="Y351" s="103"/>
      <c r="Z351" s="61"/>
      <c r="AA351" s="61"/>
      <c r="AB351" s="61"/>
      <c r="AC351" s="102"/>
      <c r="AE351" s="71"/>
      <c r="AF351" s="121"/>
    </row>
    <row r="352" spans="2:32" x14ac:dyDescent="0.3">
      <c r="B352" s="64" t="str">
        <f t="shared" si="96"/>
        <v>qua</v>
      </c>
      <c r="C352" s="59">
        <f t="shared" si="97"/>
        <v>46372</v>
      </c>
      <c r="D352" s="45">
        <f t="shared" si="92"/>
        <v>0</v>
      </c>
      <c r="E352" s="45">
        <f t="shared" si="93"/>
        <v>0</v>
      </c>
      <c r="F352" s="49" t="e">
        <f t="shared" si="98"/>
        <v>#N/A</v>
      </c>
      <c r="G352" s="24">
        <v>197.00319999999999</v>
      </c>
      <c r="H352" s="58" t="e">
        <f t="shared" si="94"/>
        <v>#N/A</v>
      </c>
      <c r="I352" s="58" t="e">
        <f t="shared" si="95"/>
        <v>#N/A</v>
      </c>
      <c r="J352" s="58" t="e">
        <f t="shared" si="99"/>
        <v>#N/A</v>
      </c>
      <c r="L352" s="26">
        <f t="shared" si="100"/>
        <v>12</v>
      </c>
      <c r="M352" s="26">
        <f t="shared" si="101"/>
        <v>2026</v>
      </c>
      <c r="N352" s="26">
        <f t="shared" si="102"/>
        <v>51</v>
      </c>
      <c r="O352" s="28">
        <v>46372</v>
      </c>
      <c r="P352" s="69" t="str">
        <f t="shared" si="103"/>
        <v>qua</v>
      </c>
      <c r="Q352" s="30">
        <f>SUMIF('SPR - QTD'!$A:$A,DADOS_GRAF!O352,'SPR - QTD'!$H:$H)</f>
        <v>0</v>
      </c>
      <c r="R352" s="30">
        <f>SUMIF('SCI - QTD'!$A:$A,DADOS_GRAF!O352,'SCI - QTD'!$H:$H)</f>
        <v>0</v>
      </c>
      <c r="S352" s="30">
        <f t="shared" si="104"/>
        <v>0</v>
      </c>
      <c r="T352" s="103"/>
      <c r="U352" s="30">
        <v>4797</v>
      </c>
      <c r="V352" s="30" t="e">
        <f t="shared" si="105"/>
        <v>#DIV/0!</v>
      </c>
      <c r="W352" s="30">
        <f>SUMIF('SPR - QTD'!$A:$A,DADOS_GRAF!O352,'SPR - QTD'!$M:$M)</f>
        <v>0</v>
      </c>
      <c r="X352" s="30">
        <f>SUMIF('SCI - QTD'!$A:$A,DADOS_GRAF!O352,'SCI - QTD'!$L:$L)</f>
        <v>0</v>
      </c>
      <c r="Y352" s="103"/>
      <c r="Z352" s="61"/>
      <c r="AA352" s="61"/>
      <c r="AB352" s="61"/>
      <c r="AC352" s="102"/>
      <c r="AE352" s="71"/>
      <c r="AF352" s="121"/>
    </row>
    <row r="353" spans="2:32" x14ac:dyDescent="0.3">
      <c r="B353" s="64" t="str">
        <f t="shared" si="96"/>
        <v>qui</v>
      </c>
      <c r="C353" s="59">
        <f t="shared" si="97"/>
        <v>46373</v>
      </c>
      <c r="D353" s="45">
        <f t="shared" si="92"/>
        <v>0</v>
      </c>
      <c r="E353" s="45">
        <f t="shared" si="93"/>
        <v>0</v>
      </c>
      <c r="F353" s="49" t="e">
        <f t="shared" si="98"/>
        <v>#N/A</v>
      </c>
      <c r="G353" s="24">
        <v>198.00319999999999</v>
      </c>
      <c r="H353" s="58" t="e">
        <f t="shared" si="94"/>
        <v>#N/A</v>
      </c>
      <c r="I353" s="58" t="e">
        <f t="shared" si="95"/>
        <v>#N/A</v>
      </c>
      <c r="J353" s="58" t="e">
        <f t="shared" si="99"/>
        <v>#N/A</v>
      </c>
      <c r="L353" s="26">
        <f t="shared" si="100"/>
        <v>12</v>
      </c>
      <c r="M353" s="26">
        <f t="shared" si="101"/>
        <v>2026</v>
      </c>
      <c r="N353" s="26">
        <f t="shared" si="102"/>
        <v>51</v>
      </c>
      <c r="O353" s="28">
        <v>46373</v>
      </c>
      <c r="P353" s="69" t="str">
        <f t="shared" si="103"/>
        <v>qui</v>
      </c>
      <c r="Q353" s="30">
        <f>SUMIF('SPR - QTD'!$A:$A,DADOS_GRAF!O353,'SPR - QTD'!$H:$H)</f>
        <v>0</v>
      </c>
      <c r="R353" s="30">
        <f>SUMIF('SCI - QTD'!$A:$A,DADOS_GRAF!O353,'SCI - QTD'!$H:$H)</f>
        <v>0</v>
      </c>
      <c r="S353" s="30">
        <f t="shared" si="104"/>
        <v>0</v>
      </c>
      <c r="T353" s="103"/>
      <c r="U353" s="30">
        <v>4798</v>
      </c>
      <c r="V353" s="30" t="e">
        <f t="shared" si="105"/>
        <v>#DIV/0!</v>
      </c>
      <c r="W353" s="30">
        <f>SUMIF('SPR - QTD'!$A:$A,DADOS_GRAF!O353,'SPR - QTD'!$M:$M)</f>
        <v>0</v>
      </c>
      <c r="X353" s="30">
        <f>SUMIF('SCI - QTD'!$A:$A,DADOS_GRAF!O353,'SCI - QTD'!$L:$L)</f>
        <v>0</v>
      </c>
      <c r="Y353" s="103"/>
      <c r="Z353" s="61"/>
      <c r="AA353" s="61"/>
      <c r="AB353" s="61"/>
      <c r="AC353" s="102"/>
      <c r="AE353" s="71"/>
      <c r="AF353" s="121"/>
    </row>
    <row r="354" spans="2:32" x14ac:dyDescent="0.3">
      <c r="B354" s="64" t="str">
        <f t="shared" si="96"/>
        <v>sex</v>
      </c>
      <c r="C354" s="59">
        <f t="shared" si="97"/>
        <v>46374</v>
      </c>
      <c r="D354" s="45">
        <f t="shared" si="92"/>
        <v>0</v>
      </c>
      <c r="E354" s="45">
        <f t="shared" si="93"/>
        <v>0</v>
      </c>
      <c r="F354" s="49" t="e">
        <f t="shared" si="98"/>
        <v>#N/A</v>
      </c>
      <c r="G354" s="24">
        <v>199.00319999999999</v>
      </c>
      <c r="H354" s="58" t="e">
        <f t="shared" si="94"/>
        <v>#N/A</v>
      </c>
      <c r="I354" s="58" t="e">
        <f t="shared" si="95"/>
        <v>#N/A</v>
      </c>
      <c r="J354" s="58" t="e">
        <f t="shared" si="99"/>
        <v>#N/A</v>
      </c>
      <c r="L354" s="26">
        <f t="shared" si="100"/>
        <v>12</v>
      </c>
      <c r="M354" s="26">
        <f t="shared" si="101"/>
        <v>2026</v>
      </c>
      <c r="N354" s="26">
        <f t="shared" si="102"/>
        <v>51</v>
      </c>
      <c r="O354" s="28">
        <v>46374</v>
      </c>
      <c r="P354" s="69" t="str">
        <f t="shared" si="103"/>
        <v>sex</v>
      </c>
      <c r="Q354" s="30">
        <f>SUMIF('SPR - QTD'!$A:$A,DADOS_GRAF!O354,'SPR - QTD'!$H:$H)</f>
        <v>0</v>
      </c>
      <c r="R354" s="30">
        <f>SUMIF('SCI - QTD'!$A:$A,DADOS_GRAF!O354,'SCI - QTD'!$H:$H)</f>
        <v>0</v>
      </c>
      <c r="S354" s="30">
        <f t="shared" si="104"/>
        <v>0</v>
      </c>
      <c r="T354" s="103"/>
      <c r="U354" s="30">
        <v>4799</v>
      </c>
      <c r="V354" s="30" t="e">
        <f t="shared" si="105"/>
        <v>#DIV/0!</v>
      </c>
      <c r="W354" s="30">
        <f>SUMIF('SPR - QTD'!$A:$A,DADOS_GRAF!O354,'SPR - QTD'!$M:$M)</f>
        <v>0</v>
      </c>
      <c r="X354" s="30">
        <f>SUMIF('SCI - QTD'!$A:$A,DADOS_GRAF!O354,'SCI - QTD'!$L:$L)</f>
        <v>0</v>
      </c>
      <c r="Y354" s="103"/>
      <c r="Z354" s="61"/>
      <c r="AA354" s="61"/>
      <c r="AB354" s="61"/>
      <c r="AC354" s="102"/>
      <c r="AE354" s="71"/>
      <c r="AF354" s="121"/>
    </row>
    <row r="355" spans="2:32" x14ac:dyDescent="0.3">
      <c r="B355" s="64" t="str">
        <f t="shared" si="96"/>
        <v>sáb</v>
      </c>
      <c r="C355" s="59">
        <f t="shared" si="97"/>
        <v>46375</v>
      </c>
      <c r="D355" s="45">
        <f t="shared" si="92"/>
        <v>0</v>
      </c>
      <c r="E355" s="45">
        <f t="shared" si="93"/>
        <v>0</v>
      </c>
      <c r="F355" s="49" t="e">
        <f t="shared" si="98"/>
        <v>#N/A</v>
      </c>
      <c r="G355" s="24">
        <v>200.00319999999999</v>
      </c>
      <c r="H355" s="58" t="e">
        <f t="shared" si="94"/>
        <v>#N/A</v>
      </c>
      <c r="I355" s="58" t="e">
        <f t="shared" si="95"/>
        <v>#N/A</v>
      </c>
      <c r="J355" s="58" t="e">
        <f t="shared" si="99"/>
        <v>#N/A</v>
      </c>
      <c r="L355" s="26">
        <f t="shared" si="100"/>
        <v>12</v>
      </c>
      <c r="M355" s="26">
        <f t="shared" si="101"/>
        <v>2026</v>
      </c>
      <c r="N355" s="26">
        <f t="shared" si="102"/>
        <v>51</v>
      </c>
      <c r="O355" s="28">
        <v>46375</v>
      </c>
      <c r="P355" s="69" t="str">
        <f t="shared" si="103"/>
        <v>sáb</v>
      </c>
      <c r="Q355" s="30">
        <f>SUMIF('SPR - QTD'!$A:$A,DADOS_GRAF!O355,'SPR - QTD'!$H:$H)</f>
        <v>0</v>
      </c>
      <c r="R355" s="30">
        <f>SUMIF('SCI - QTD'!$A:$A,DADOS_GRAF!O355,'SCI - QTD'!$H:$H)</f>
        <v>0</v>
      </c>
      <c r="S355" s="30">
        <f t="shared" si="104"/>
        <v>0</v>
      </c>
      <c r="T355" s="103"/>
      <c r="U355" s="30">
        <v>4800</v>
      </c>
      <c r="V355" s="30" t="e">
        <f t="shared" si="105"/>
        <v>#DIV/0!</v>
      </c>
      <c r="W355" s="30">
        <f>SUMIF('SPR - QTD'!$A:$A,DADOS_GRAF!O355,'SPR - QTD'!$M:$M)</f>
        <v>0</v>
      </c>
      <c r="X355" s="30">
        <f>SUMIF('SCI - QTD'!$A:$A,DADOS_GRAF!O355,'SCI - QTD'!$L:$L)</f>
        <v>0</v>
      </c>
      <c r="Y355" s="103"/>
      <c r="Z355" s="61"/>
      <c r="AA355" s="61"/>
      <c r="AB355" s="61"/>
      <c r="AC355" s="102"/>
      <c r="AE355" s="71"/>
      <c r="AF355" s="121"/>
    </row>
    <row r="356" spans="2:32" x14ac:dyDescent="0.3">
      <c r="B356" s="64" t="str">
        <f t="shared" si="96"/>
        <v>dom</v>
      </c>
      <c r="C356" s="59">
        <f t="shared" si="97"/>
        <v>46376</v>
      </c>
      <c r="D356" s="45">
        <f t="shared" si="92"/>
        <v>0</v>
      </c>
      <c r="E356" s="45">
        <f t="shared" si="93"/>
        <v>0</v>
      </c>
      <c r="F356" s="49" t="e">
        <f t="shared" si="98"/>
        <v>#N/A</v>
      </c>
      <c r="G356" s="24">
        <v>201.00319999999999</v>
      </c>
      <c r="H356" s="58" t="e">
        <f t="shared" si="94"/>
        <v>#N/A</v>
      </c>
      <c r="I356" s="58" t="e">
        <f t="shared" si="95"/>
        <v>#N/A</v>
      </c>
      <c r="J356" s="58" t="e">
        <f t="shared" si="99"/>
        <v>#N/A</v>
      </c>
      <c r="L356" s="26">
        <f t="shared" si="100"/>
        <v>12</v>
      </c>
      <c r="M356" s="26">
        <f t="shared" si="101"/>
        <v>2026</v>
      </c>
      <c r="N356" s="26">
        <f t="shared" si="102"/>
        <v>52</v>
      </c>
      <c r="O356" s="28">
        <v>46376</v>
      </c>
      <c r="P356" s="69" t="str">
        <f t="shared" si="103"/>
        <v>dom</v>
      </c>
      <c r="Q356" s="30">
        <f>SUMIF('SPR - QTD'!$A:$A,DADOS_GRAF!O356,'SPR - QTD'!$H:$H)</f>
        <v>0</v>
      </c>
      <c r="R356" s="30">
        <f>SUMIF('SCI - QTD'!$A:$A,DADOS_GRAF!O356,'SCI - QTD'!$H:$H)</f>
        <v>0</v>
      </c>
      <c r="S356" s="30">
        <f t="shared" si="104"/>
        <v>0</v>
      </c>
      <c r="T356" s="103"/>
      <c r="U356" s="30">
        <v>4801</v>
      </c>
      <c r="V356" s="30" t="e">
        <f t="shared" si="105"/>
        <v>#DIV/0!</v>
      </c>
      <c r="W356" s="30">
        <f>SUMIF('SPR - QTD'!$A:$A,DADOS_GRAF!O356,'SPR - QTD'!$M:$M)</f>
        <v>0</v>
      </c>
      <c r="X356" s="30">
        <f>SUMIF('SCI - QTD'!$A:$A,DADOS_GRAF!O356,'SCI - QTD'!$L:$L)</f>
        <v>0</v>
      </c>
      <c r="Y356" s="103"/>
      <c r="Z356" s="61"/>
      <c r="AA356" s="61"/>
      <c r="AB356" s="61"/>
      <c r="AC356" s="102"/>
      <c r="AE356" s="71"/>
      <c r="AF356" s="121"/>
    </row>
    <row r="357" spans="2:32" x14ac:dyDescent="0.3">
      <c r="B357" s="64" t="str">
        <f t="shared" si="96"/>
        <v>seg</v>
      </c>
      <c r="C357" s="59">
        <f t="shared" si="97"/>
        <v>46377</v>
      </c>
      <c r="D357" s="45">
        <f t="shared" si="92"/>
        <v>0</v>
      </c>
      <c r="E357" s="45">
        <f t="shared" si="93"/>
        <v>0</v>
      </c>
      <c r="F357" s="49" t="e">
        <f t="shared" si="98"/>
        <v>#N/A</v>
      </c>
      <c r="G357" s="24">
        <v>202.00319999999999</v>
      </c>
      <c r="H357" s="58" t="e">
        <f t="shared" si="94"/>
        <v>#N/A</v>
      </c>
      <c r="I357" s="58" t="e">
        <f t="shared" si="95"/>
        <v>#N/A</v>
      </c>
      <c r="J357" s="58" t="e">
        <f t="shared" si="99"/>
        <v>#N/A</v>
      </c>
      <c r="L357" s="26">
        <f t="shared" si="100"/>
        <v>12</v>
      </c>
      <c r="M357" s="26">
        <f t="shared" si="101"/>
        <v>2026</v>
      </c>
      <c r="N357" s="26">
        <f t="shared" si="102"/>
        <v>52</v>
      </c>
      <c r="O357" s="28">
        <v>46377</v>
      </c>
      <c r="P357" s="69" t="str">
        <f t="shared" si="103"/>
        <v>seg</v>
      </c>
      <c r="Q357" s="30">
        <f>SUMIF('SPR - QTD'!$A:$A,DADOS_GRAF!O357,'SPR - QTD'!$H:$H)</f>
        <v>0</v>
      </c>
      <c r="R357" s="30">
        <f>SUMIF('SCI - QTD'!$A:$A,DADOS_GRAF!O357,'SCI - QTD'!$H:$H)</f>
        <v>0</v>
      </c>
      <c r="S357" s="30">
        <f t="shared" si="104"/>
        <v>0</v>
      </c>
      <c r="T357" s="103"/>
      <c r="U357" s="30">
        <v>4802</v>
      </c>
      <c r="V357" s="30" t="e">
        <f t="shared" si="105"/>
        <v>#DIV/0!</v>
      </c>
      <c r="W357" s="30">
        <f>SUMIF('SPR - QTD'!$A:$A,DADOS_GRAF!O357,'SPR - QTD'!$M:$M)</f>
        <v>0</v>
      </c>
      <c r="X357" s="30">
        <f>SUMIF('SCI - QTD'!$A:$A,DADOS_GRAF!O357,'SCI - QTD'!$L:$L)</f>
        <v>0</v>
      </c>
      <c r="Y357" s="103"/>
      <c r="Z357" s="61"/>
      <c r="AA357" s="61"/>
      <c r="AB357" s="61"/>
      <c r="AC357" s="102"/>
      <c r="AE357" s="71"/>
      <c r="AF357" s="121"/>
    </row>
    <row r="358" spans="2:32" x14ac:dyDescent="0.3">
      <c r="B358" s="64" t="str">
        <f t="shared" si="96"/>
        <v>ter</v>
      </c>
      <c r="C358" s="59">
        <f t="shared" si="97"/>
        <v>46378</v>
      </c>
      <c r="D358" s="45">
        <f t="shared" si="92"/>
        <v>0</v>
      </c>
      <c r="E358" s="45">
        <f t="shared" si="93"/>
        <v>0</v>
      </c>
      <c r="F358" s="49" t="e">
        <f t="shared" si="98"/>
        <v>#N/A</v>
      </c>
      <c r="G358" s="24">
        <v>203.00319999999999</v>
      </c>
      <c r="H358" s="58" t="e">
        <f t="shared" si="94"/>
        <v>#N/A</v>
      </c>
      <c r="I358" s="58" t="e">
        <f t="shared" si="95"/>
        <v>#N/A</v>
      </c>
      <c r="J358" s="58" t="e">
        <f t="shared" si="99"/>
        <v>#N/A</v>
      </c>
      <c r="L358" s="26">
        <f t="shared" si="100"/>
        <v>12</v>
      </c>
      <c r="M358" s="26">
        <f t="shared" si="101"/>
        <v>2026</v>
      </c>
      <c r="N358" s="26">
        <f t="shared" si="102"/>
        <v>52</v>
      </c>
      <c r="O358" s="28">
        <v>46378</v>
      </c>
      <c r="P358" s="69" t="str">
        <f t="shared" si="103"/>
        <v>ter</v>
      </c>
      <c r="Q358" s="30">
        <f>SUMIF('SPR - QTD'!$A:$A,DADOS_GRAF!O358,'SPR - QTD'!$H:$H)</f>
        <v>0</v>
      </c>
      <c r="R358" s="30">
        <f>SUMIF('SCI - QTD'!$A:$A,DADOS_GRAF!O358,'SCI - QTD'!$H:$H)</f>
        <v>0</v>
      </c>
      <c r="S358" s="30">
        <f t="shared" si="104"/>
        <v>0</v>
      </c>
      <c r="T358" s="103"/>
      <c r="U358" s="30">
        <v>4803</v>
      </c>
      <c r="V358" s="30" t="e">
        <f t="shared" si="105"/>
        <v>#DIV/0!</v>
      </c>
      <c r="W358" s="30">
        <f>SUMIF('SPR - QTD'!$A:$A,DADOS_GRAF!O358,'SPR - QTD'!$M:$M)</f>
        <v>0</v>
      </c>
      <c r="X358" s="30">
        <f>SUMIF('SCI - QTD'!$A:$A,DADOS_GRAF!O358,'SCI - QTD'!$L:$L)</f>
        <v>0</v>
      </c>
      <c r="Y358" s="103"/>
      <c r="Z358" s="61"/>
      <c r="AA358" s="61"/>
      <c r="AB358" s="61"/>
      <c r="AC358" s="102"/>
      <c r="AE358" s="71"/>
      <c r="AF358" s="121"/>
    </row>
    <row r="359" spans="2:32" x14ac:dyDescent="0.3">
      <c r="B359" s="64" t="str">
        <f t="shared" si="96"/>
        <v>qua</v>
      </c>
      <c r="C359" s="59">
        <f t="shared" si="97"/>
        <v>46379</v>
      </c>
      <c r="D359" s="45">
        <f t="shared" si="92"/>
        <v>0</v>
      </c>
      <c r="E359" s="45">
        <f t="shared" si="93"/>
        <v>0</v>
      </c>
      <c r="F359" s="49" t="e">
        <f t="shared" si="98"/>
        <v>#N/A</v>
      </c>
      <c r="G359" s="24">
        <v>204.00319999999999</v>
      </c>
      <c r="H359" s="58" t="e">
        <f t="shared" si="94"/>
        <v>#N/A</v>
      </c>
      <c r="I359" s="58" t="e">
        <f t="shared" si="95"/>
        <v>#N/A</v>
      </c>
      <c r="J359" s="58" t="e">
        <f t="shared" si="99"/>
        <v>#N/A</v>
      </c>
      <c r="L359" s="26">
        <f t="shared" si="100"/>
        <v>12</v>
      </c>
      <c r="M359" s="26">
        <f t="shared" si="101"/>
        <v>2026</v>
      </c>
      <c r="N359" s="26">
        <f t="shared" si="102"/>
        <v>52</v>
      </c>
      <c r="O359" s="28">
        <v>46379</v>
      </c>
      <c r="P359" s="69" t="str">
        <f t="shared" si="103"/>
        <v>qua</v>
      </c>
      <c r="Q359" s="30">
        <f>SUMIF('SPR - QTD'!$A:$A,DADOS_GRAF!O359,'SPR - QTD'!$H:$H)</f>
        <v>0</v>
      </c>
      <c r="R359" s="30">
        <f>SUMIF('SCI - QTD'!$A:$A,DADOS_GRAF!O359,'SCI - QTD'!$H:$H)</f>
        <v>0</v>
      </c>
      <c r="S359" s="30">
        <f t="shared" si="104"/>
        <v>0</v>
      </c>
      <c r="T359" s="103"/>
      <c r="U359" s="30">
        <v>4804</v>
      </c>
      <c r="V359" s="30" t="e">
        <f t="shared" si="105"/>
        <v>#DIV/0!</v>
      </c>
      <c r="W359" s="30">
        <f>SUMIF('SPR - QTD'!$A:$A,DADOS_GRAF!O359,'SPR - QTD'!$M:$M)</f>
        <v>0</v>
      </c>
      <c r="X359" s="30">
        <f>SUMIF('SCI - QTD'!$A:$A,DADOS_GRAF!O359,'SCI - QTD'!$L:$L)</f>
        <v>0</v>
      </c>
      <c r="Y359" s="103"/>
      <c r="Z359" s="61"/>
      <c r="AA359" s="61"/>
      <c r="AB359" s="61"/>
      <c r="AC359" s="102"/>
      <c r="AE359" s="71"/>
      <c r="AF359" s="121"/>
    </row>
    <row r="360" spans="2:32" x14ac:dyDescent="0.3">
      <c r="B360" s="64" t="str">
        <f t="shared" si="96"/>
        <v>qui</v>
      </c>
      <c r="C360" s="59">
        <f t="shared" si="97"/>
        <v>46380</v>
      </c>
      <c r="D360" s="45">
        <f t="shared" si="92"/>
        <v>0</v>
      </c>
      <c r="E360" s="45">
        <f t="shared" si="93"/>
        <v>0</v>
      </c>
      <c r="F360" s="49" t="e">
        <f t="shared" si="98"/>
        <v>#N/A</v>
      </c>
      <c r="G360" s="24">
        <v>205.00319999999999</v>
      </c>
      <c r="H360" s="58" t="e">
        <f t="shared" si="94"/>
        <v>#N/A</v>
      </c>
      <c r="I360" s="58" t="e">
        <f t="shared" si="95"/>
        <v>#N/A</v>
      </c>
      <c r="J360" s="58" t="e">
        <f t="shared" si="99"/>
        <v>#N/A</v>
      </c>
      <c r="L360" s="26">
        <f t="shared" si="100"/>
        <v>12</v>
      </c>
      <c r="M360" s="26">
        <f t="shared" si="101"/>
        <v>2026</v>
      </c>
      <c r="N360" s="26">
        <f t="shared" si="102"/>
        <v>52</v>
      </c>
      <c r="O360" s="28">
        <v>46380</v>
      </c>
      <c r="P360" s="69" t="str">
        <f t="shared" si="103"/>
        <v>qui</v>
      </c>
      <c r="Q360" s="30">
        <f>SUMIF('SPR - QTD'!$A:$A,DADOS_GRAF!O360,'SPR - QTD'!$H:$H)</f>
        <v>0</v>
      </c>
      <c r="R360" s="30">
        <f>SUMIF('SCI - QTD'!$A:$A,DADOS_GRAF!O360,'SCI - QTD'!$H:$H)</f>
        <v>0</v>
      </c>
      <c r="S360" s="30">
        <f t="shared" si="104"/>
        <v>0</v>
      </c>
      <c r="T360" s="103"/>
      <c r="U360" s="30">
        <v>4805</v>
      </c>
      <c r="V360" s="30" t="e">
        <f t="shared" si="105"/>
        <v>#DIV/0!</v>
      </c>
      <c r="W360" s="30">
        <f>SUMIF('SPR - QTD'!$A:$A,DADOS_GRAF!O360,'SPR - QTD'!$M:$M)</f>
        <v>0</v>
      </c>
      <c r="X360" s="30">
        <f>SUMIF('SCI - QTD'!$A:$A,DADOS_GRAF!O360,'SCI - QTD'!$L:$L)</f>
        <v>0</v>
      </c>
      <c r="Y360" s="103"/>
      <c r="Z360" s="61"/>
      <c r="AA360" s="61"/>
      <c r="AB360" s="61"/>
      <c r="AC360" s="102"/>
      <c r="AE360" s="71"/>
      <c r="AF360" s="121"/>
    </row>
    <row r="361" spans="2:32" x14ac:dyDescent="0.3">
      <c r="B361" s="64" t="str">
        <f t="shared" si="96"/>
        <v>sex</v>
      </c>
      <c r="C361" s="59">
        <f t="shared" si="97"/>
        <v>46381</v>
      </c>
      <c r="D361" s="45">
        <f t="shared" si="92"/>
        <v>0</v>
      </c>
      <c r="E361" s="45">
        <f t="shared" si="93"/>
        <v>0</v>
      </c>
      <c r="F361" s="49" t="e">
        <f t="shared" si="98"/>
        <v>#N/A</v>
      </c>
      <c r="G361" s="24">
        <v>206.00319999999999</v>
      </c>
      <c r="H361" s="58" t="e">
        <f t="shared" si="94"/>
        <v>#N/A</v>
      </c>
      <c r="I361" s="58" t="e">
        <f t="shared" si="95"/>
        <v>#N/A</v>
      </c>
      <c r="J361" s="58" t="e">
        <f t="shared" si="99"/>
        <v>#N/A</v>
      </c>
      <c r="L361" s="26">
        <f t="shared" si="100"/>
        <v>12</v>
      </c>
      <c r="M361" s="26">
        <f t="shared" si="101"/>
        <v>2026</v>
      </c>
      <c r="N361" s="26">
        <f t="shared" si="102"/>
        <v>52</v>
      </c>
      <c r="O361" s="28">
        <v>46381</v>
      </c>
      <c r="P361" s="69" t="str">
        <f t="shared" si="103"/>
        <v>sex</v>
      </c>
      <c r="Q361" s="30">
        <f>SUMIF('SPR - QTD'!$A:$A,DADOS_GRAF!O361,'SPR - QTD'!$H:$H)</f>
        <v>0</v>
      </c>
      <c r="R361" s="30">
        <f>SUMIF('SCI - QTD'!$A:$A,DADOS_GRAF!O361,'SCI - QTD'!$H:$H)</f>
        <v>0</v>
      </c>
      <c r="S361" s="30">
        <f t="shared" si="104"/>
        <v>0</v>
      </c>
      <c r="T361" s="103"/>
      <c r="U361" s="30">
        <v>4806</v>
      </c>
      <c r="V361" s="30" t="e">
        <f t="shared" si="105"/>
        <v>#DIV/0!</v>
      </c>
      <c r="W361" s="30">
        <f>SUMIF('SPR - QTD'!$A:$A,DADOS_GRAF!O361,'SPR - QTD'!$M:$M)</f>
        <v>0</v>
      </c>
      <c r="X361" s="30">
        <f>SUMIF('SCI - QTD'!$A:$A,DADOS_GRAF!O361,'SCI - QTD'!$L:$L)</f>
        <v>0</v>
      </c>
      <c r="Y361" s="103"/>
      <c r="Z361" s="61"/>
      <c r="AA361" s="61"/>
      <c r="AB361" s="61"/>
      <c r="AC361" s="102"/>
      <c r="AE361" s="71"/>
      <c r="AF361" s="121"/>
    </row>
    <row r="362" spans="2:32" x14ac:dyDescent="0.3">
      <c r="B362" s="64" t="str">
        <f t="shared" si="96"/>
        <v>sáb</v>
      </c>
      <c r="C362" s="59">
        <f t="shared" si="97"/>
        <v>46382</v>
      </c>
      <c r="D362" s="45">
        <f t="shared" si="92"/>
        <v>0</v>
      </c>
      <c r="E362" s="45">
        <f t="shared" si="93"/>
        <v>0</v>
      </c>
      <c r="F362" s="49" t="e">
        <f t="shared" si="98"/>
        <v>#N/A</v>
      </c>
      <c r="G362" s="24">
        <v>207.00319999999999</v>
      </c>
      <c r="H362" s="58" t="e">
        <f t="shared" si="94"/>
        <v>#N/A</v>
      </c>
      <c r="I362" s="58" t="e">
        <f t="shared" si="95"/>
        <v>#N/A</v>
      </c>
      <c r="J362" s="58" t="e">
        <f t="shared" si="99"/>
        <v>#N/A</v>
      </c>
      <c r="L362" s="26">
        <f t="shared" si="100"/>
        <v>12</v>
      </c>
      <c r="M362" s="26">
        <f t="shared" si="101"/>
        <v>2026</v>
      </c>
      <c r="N362" s="26">
        <f t="shared" si="102"/>
        <v>52</v>
      </c>
      <c r="O362" s="28">
        <v>46382</v>
      </c>
      <c r="P362" s="69" t="str">
        <f t="shared" si="103"/>
        <v>sáb</v>
      </c>
      <c r="Q362" s="30">
        <f>SUMIF('SPR - QTD'!$A:$A,DADOS_GRAF!O362,'SPR - QTD'!$H:$H)</f>
        <v>0</v>
      </c>
      <c r="R362" s="30">
        <f>SUMIF('SCI - QTD'!$A:$A,DADOS_GRAF!O362,'SCI - QTD'!$H:$H)</f>
        <v>0</v>
      </c>
      <c r="S362" s="30">
        <f t="shared" si="104"/>
        <v>0</v>
      </c>
      <c r="T362" s="103"/>
      <c r="U362" s="30">
        <v>4807</v>
      </c>
      <c r="V362" s="30" t="e">
        <f t="shared" si="105"/>
        <v>#DIV/0!</v>
      </c>
      <c r="W362" s="30">
        <f>SUMIF('SPR - QTD'!$A:$A,DADOS_GRAF!O362,'SPR - QTD'!$M:$M)</f>
        <v>0</v>
      </c>
      <c r="X362" s="30">
        <f>SUMIF('SCI - QTD'!$A:$A,DADOS_GRAF!O362,'SCI - QTD'!$L:$L)</f>
        <v>0</v>
      </c>
      <c r="Y362" s="103"/>
      <c r="Z362" s="61"/>
      <c r="AA362" s="61"/>
      <c r="AB362" s="61"/>
      <c r="AC362" s="102"/>
      <c r="AE362" s="71"/>
      <c r="AF362" s="121"/>
    </row>
    <row r="363" spans="2:32" x14ac:dyDescent="0.3">
      <c r="B363" s="64" t="str">
        <f t="shared" si="96"/>
        <v>dom</v>
      </c>
      <c r="C363" s="59">
        <f t="shared" si="97"/>
        <v>46383</v>
      </c>
      <c r="D363" s="45">
        <f t="shared" si="92"/>
        <v>0</v>
      </c>
      <c r="E363" s="45">
        <f t="shared" si="93"/>
        <v>0</v>
      </c>
      <c r="F363" s="49" t="e">
        <f t="shared" si="98"/>
        <v>#N/A</v>
      </c>
      <c r="G363" s="24">
        <v>208.00319999999999</v>
      </c>
      <c r="H363" s="58" t="e">
        <f t="shared" si="94"/>
        <v>#N/A</v>
      </c>
      <c r="I363" s="58" t="e">
        <f t="shared" si="95"/>
        <v>#N/A</v>
      </c>
      <c r="J363" s="58" t="e">
        <f t="shared" si="99"/>
        <v>#N/A</v>
      </c>
      <c r="L363" s="26">
        <f t="shared" si="100"/>
        <v>12</v>
      </c>
      <c r="M363" s="26">
        <f t="shared" si="101"/>
        <v>2026</v>
      </c>
      <c r="N363" s="26">
        <f t="shared" si="102"/>
        <v>53</v>
      </c>
      <c r="O363" s="28">
        <v>46383</v>
      </c>
      <c r="P363" s="69" t="str">
        <f t="shared" si="103"/>
        <v>dom</v>
      </c>
      <c r="Q363" s="30">
        <f>SUMIF('SPR - QTD'!$A:$A,DADOS_GRAF!O363,'SPR - QTD'!$H:$H)</f>
        <v>0</v>
      </c>
      <c r="R363" s="30">
        <f>SUMIF('SCI - QTD'!$A:$A,DADOS_GRAF!O363,'SCI - QTD'!$H:$H)</f>
        <v>0</v>
      </c>
      <c r="S363" s="30">
        <f t="shared" si="104"/>
        <v>0</v>
      </c>
      <c r="T363" s="103"/>
      <c r="U363" s="30">
        <v>4808</v>
      </c>
      <c r="V363" s="30" t="e">
        <f t="shared" si="105"/>
        <v>#DIV/0!</v>
      </c>
      <c r="W363" s="30">
        <f>SUMIF('SPR - QTD'!$A:$A,DADOS_GRAF!O363,'SPR - QTD'!$M:$M)</f>
        <v>0</v>
      </c>
      <c r="X363" s="30">
        <f>SUMIF('SCI - QTD'!$A:$A,DADOS_GRAF!O363,'SCI - QTD'!$L:$L)</f>
        <v>0</v>
      </c>
      <c r="Y363" s="103"/>
      <c r="Z363" s="61"/>
      <c r="AA363" s="61"/>
      <c r="AB363" s="61"/>
      <c r="AC363" s="102"/>
      <c r="AE363" s="71"/>
      <c r="AF363" s="121"/>
    </row>
    <row r="364" spans="2:32" x14ac:dyDescent="0.3">
      <c r="B364" s="64" t="str">
        <f t="shared" si="96"/>
        <v>seg</v>
      </c>
      <c r="C364" s="59">
        <f t="shared" si="97"/>
        <v>46384</v>
      </c>
      <c r="D364" s="45">
        <f t="shared" si="92"/>
        <v>0</v>
      </c>
      <c r="E364" s="45">
        <f t="shared" si="93"/>
        <v>0</v>
      </c>
      <c r="F364" s="49" t="e">
        <f t="shared" si="98"/>
        <v>#N/A</v>
      </c>
      <c r="G364" s="24">
        <v>209.00319999999999</v>
      </c>
      <c r="H364" s="58" t="e">
        <f t="shared" si="94"/>
        <v>#N/A</v>
      </c>
      <c r="I364" s="58" t="e">
        <f t="shared" si="95"/>
        <v>#N/A</v>
      </c>
      <c r="J364" s="58" t="e">
        <f t="shared" si="99"/>
        <v>#N/A</v>
      </c>
      <c r="L364" s="26">
        <f t="shared" si="100"/>
        <v>12</v>
      </c>
      <c r="M364" s="26">
        <f t="shared" si="101"/>
        <v>2026</v>
      </c>
      <c r="N364" s="26">
        <f t="shared" si="102"/>
        <v>53</v>
      </c>
      <c r="O364" s="28">
        <v>46384</v>
      </c>
      <c r="P364" s="69" t="str">
        <f t="shared" si="103"/>
        <v>seg</v>
      </c>
      <c r="Q364" s="30">
        <f>SUMIF('SPR - QTD'!$A:$A,DADOS_GRAF!O364,'SPR - QTD'!$H:$H)</f>
        <v>0</v>
      </c>
      <c r="R364" s="30">
        <f>SUMIF('SCI - QTD'!$A:$A,DADOS_GRAF!O364,'SCI - QTD'!$H:$H)</f>
        <v>0</v>
      </c>
      <c r="S364" s="30">
        <f t="shared" si="104"/>
        <v>0</v>
      </c>
      <c r="T364" s="103"/>
      <c r="U364" s="30">
        <v>4809</v>
      </c>
      <c r="V364" s="30" t="e">
        <f t="shared" si="105"/>
        <v>#DIV/0!</v>
      </c>
      <c r="W364" s="30">
        <f>SUMIF('SPR - QTD'!$A:$A,DADOS_GRAF!O364,'SPR - QTD'!$M:$M)</f>
        <v>0</v>
      </c>
      <c r="X364" s="30">
        <f>SUMIF('SCI - QTD'!$A:$A,DADOS_GRAF!O364,'SCI - QTD'!$L:$L)</f>
        <v>0</v>
      </c>
      <c r="Y364" s="103"/>
      <c r="Z364" s="61"/>
      <c r="AA364" s="61"/>
      <c r="AB364" s="61"/>
      <c r="AC364" s="102"/>
      <c r="AE364" s="71"/>
      <c r="AF364" s="121"/>
    </row>
    <row r="365" spans="2:32" x14ac:dyDescent="0.3">
      <c r="B365" s="64" t="str">
        <f t="shared" si="96"/>
        <v>ter</v>
      </c>
      <c r="C365" s="59">
        <f t="shared" si="97"/>
        <v>46385</v>
      </c>
      <c r="D365" s="45">
        <f t="shared" si="92"/>
        <v>0</v>
      </c>
      <c r="E365" s="45">
        <f t="shared" si="93"/>
        <v>0</v>
      </c>
      <c r="F365" s="49" t="e">
        <f t="shared" si="98"/>
        <v>#N/A</v>
      </c>
      <c r="G365" s="24">
        <v>210.00319999999999</v>
      </c>
      <c r="H365" s="58" t="e">
        <f t="shared" si="94"/>
        <v>#N/A</v>
      </c>
      <c r="I365" s="58" t="e">
        <f t="shared" si="95"/>
        <v>#N/A</v>
      </c>
      <c r="J365" s="58" t="e">
        <f t="shared" si="99"/>
        <v>#N/A</v>
      </c>
      <c r="L365" s="26">
        <f t="shared" si="100"/>
        <v>12</v>
      </c>
      <c r="M365" s="26">
        <f t="shared" si="101"/>
        <v>2026</v>
      </c>
      <c r="N365" s="26">
        <f t="shared" si="102"/>
        <v>53</v>
      </c>
      <c r="O365" s="28">
        <v>46385</v>
      </c>
      <c r="P365" s="69" t="str">
        <f t="shared" si="103"/>
        <v>ter</v>
      </c>
      <c r="Q365" s="30">
        <f>SUMIF('SPR - QTD'!$A:$A,DADOS_GRAF!O365,'SPR - QTD'!$H:$H)</f>
        <v>0</v>
      </c>
      <c r="R365" s="30">
        <f>SUMIF('SCI - QTD'!$A:$A,DADOS_GRAF!O365,'SCI - QTD'!$H:$H)</f>
        <v>0</v>
      </c>
      <c r="S365" s="30">
        <f t="shared" si="104"/>
        <v>0</v>
      </c>
      <c r="T365" s="103"/>
      <c r="U365" s="30">
        <v>4810</v>
      </c>
      <c r="V365" s="30" t="e">
        <f t="shared" si="105"/>
        <v>#DIV/0!</v>
      </c>
      <c r="W365" s="30">
        <f>SUMIF('SPR - QTD'!$A:$A,DADOS_GRAF!O365,'SPR - QTD'!$M:$M)</f>
        <v>0</v>
      </c>
      <c r="X365" s="30">
        <f>SUMIF('SCI - QTD'!$A:$A,DADOS_GRAF!O365,'SCI - QTD'!$L:$L)</f>
        <v>0</v>
      </c>
      <c r="Y365" s="103"/>
      <c r="Z365" s="61"/>
      <c r="AA365" s="61"/>
      <c r="AB365" s="61"/>
      <c r="AC365" s="102"/>
      <c r="AE365" s="71"/>
      <c r="AF365" s="121"/>
    </row>
    <row r="366" spans="2:32" x14ac:dyDescent="0.3">
      <c r="B366" s="64" t="str">
        <f t="shared" si="96"/>
        <v>qua</v>
      </c>
      <c r="C366" s="59">
        <f t="shared" si="97"/>
        <v>46386</v>
      </c>
      <c r="D366" s="45">
        <f t="shared" si="92"/>
        <v>0</v>
      </c>
      <c r="E366" s="45">
        <f t="shared" si="93"/>
        <v>0</v>
      </c>
      <c r="F366" s="49" t="e">
        <f t="shared" si="98"/>
        <v>#N/A</v>
      </c>
      <c r="G366" s="24">
        <v>211.00319999999999</v>
      </c>
      <c r="H366" s="58" t="e">
        <f t="shared" si="94"/>
        <v>#N/A</v>
      </c>
      <c r="I366" s="58" t="e">
        <f t="shared" si="95"/>
        <v>#N/A</v>
      </c>
      <c r="J366" s="58" t="e">
        <f t="shared" si="99"/>
        <v>#N/A</v>
      </c>
      <c r="L366" s="26">
        <f t="shared" si="100"/>
        <v>12</v>
      </c>
      <c r="M366" s="26">
        <f t="shared" si="101"/>
        <v>2026</v>
      </c>
      <c r="N366" s="26">
        <f t="shared" si="102"/>
        <v>53</v>
      </c>
      <c r="O366" s="28">
        <v>46386</v>
      </c>
      <c r="P366" s="69" t="str">
        <f t="shared" si="103"/>
        <v>qua</v>
      </c>
      <c r="Q366" s="30">
        <f>SUMIF('SPR - QTD'!$A:$A,DADOS_GRAF!O366,'SPR - QTD'!$H:$H)</f>
        <v>0</v>
      </c>
      <c r="R366" s="30">
        <f>SUMIF('SCI - QTD'!$A:$A,DADOS_GRAF!O366,'SCI - QTD'!$H:$H)</f>
        <v>0</v>
      </c>
      <c r="S366" s="30">
        <f t="shared" si="104"/>
        <v>0</v>
      </c>
      <c r="T366" s="103"/>
      <c r="U366" s="30">
        <v>4811</v>
      </c>
      <c r="V366" s="30" t="e">
        <f t="shared" si="105"/>
        <v>#DIV/0!</v>
      </c>
      <c r="W366" s="30">
        <f>SUMIF('SPR - QTD'!$A:$A,DADOS_GRAF!O366,'SPR - QTD'!$M:$M)</f>
        <v>0</v>
      </c>
      <c r="X366" s="30">
        <f>SUMIF('SCI - QTD'!$A:$A,DADOS_GRAF!O366,'SCI - QTD'!$L:$L)</f>
        <v>0</v>
      </c>
      <c r="Y366" s="103"/>
      <c r="Z366" s="61"/>
      <c r="AA366" s="61"/>
      <c r="AB366" s="61"/>
      <c r="AC366" s="102"/>
      <c r="AE366" s="71"/>
      <c r="AF366" s="121"/>
    </row>
    <row r="367" spans="2:32" x14ac:dyDescent="0.3">
      <c r="B367" s="64" t="str">
        <f t="shared" si="96"/>
        <v>qui</v>
      </c>
      <c r="C367" s="59">
        <f t="shared" si="97"/>
        <v>46387</v>
      </c>
      <c r="D367" s="45">
        <f t="shared" si="92"/>
        <v>0</v>
      </c>
      <c r="E367" s="45">
        <f t="shared" si="93"/>
        <v>0</v>
      </c>
      <c r="F367" s="49" t="e">
        <f t="shared" si="98"/>
        <v>#N/A</v>
      </c>
      <c r="G367" s="24">
        <v>212.00319999999999</v>
      </c>
      <c r="H367" s="58" t="e">
        <f t="shared" si="94"/>
        <v>#N/A</v>
      </c>
      <c r="I367" s="58" t="e">
        <f t="shared" si="95"/>
        <v>#N/A</v>
      </c>
      <c r="J367" s="58" t="e">
        <f t="shared" si="99"/>
        <v>#N/A</v>
      </c>
      <c r="L367" s="26">
        <f t="shared" si="100"/>
        <v>12</v>
      </c>
      <c r="M367" s="26">
        <f t="shared" si="101"/>
        <v>2026</v>
      </c>
      <c r="N367" s="26">
        <f t="shared" si="102"/>
        <v>53</v>
      </c>
      <c r="O367" s="28">
        <v>46387</v>
      </c>
      <c r="P367" s="69" t="str">
        <f t="shared" si="103"/>
        <v>qui</v>
      </c>
      <c r="Q367" s="30">
        <f>SUMIF('SPR - QTD'!$A:$A,DADOS_GRAF!O367,'SPR - QTD'!$H:$H)</f>
        <v>0</v>
      </c>
      <c r="R367" s="30">
        <f>SUMIF('SCI - QTD'!$A:$A,DADOS_GRAF!O367,'SCI - QTD'!$H:$H)</f>
        <v>0</v>
      </c>
      <c r="S367" s="30">
        <f t="shared" si="104"/>
        <v>0</v>
      </c>
      <c r="T367" s="103"/>
      <c r="U367" s="30">
        <v>4812</v>
      </c>
      <c r="V367" s="30" t="e">
        <f t="shared" si="105"/>
        <v>#DIV/0!</v>
      </c>
      <c r="W367" s="30">
        <f>SUMIF('SPR - QTD'!$A:$A,DADOS_GRAF!O367,'SPR - QTD'!$M:$M)</f>
        <v>0</v>
      </c>
      <c r="X367" s="30">
        <f>SUMIF('SCI - QTD'!$A:$A,DADOS_GRAF!O367,'SCI - QTD'!$L:$L)</f>
        <v>0</v>
      </c>
      <c r="Y367" s="103"/>
      <c r="Z367" s="61"/>
      <c r="AA367" s="61"/>
      <c r="AB367" s="61"/>
      <c r="AC367" s="102"/>
      <c r="AE367" s="71"/>
      <c r="AF367" s="121"/>
    </row>
  </sheetData>
  <autoFilter ref="B2:J155" xr:uid="{15E2D21E-66AF-4ED2-880F-7C28918EC2F3}"/>
  <mergeCells count="9">
    <mergeCell ref="L1:X1"/>
    <mergeCell ref="AV17:AX18"/>
    <mergeCell ref="AU2:BB2"/>
    <mergeCell ref="AN2:AQ2"/>
    <mergeCell ref="AH2:AK2"/>
    <mergeCell ref="AQ18:AR18"/>
    <mergeCell ref="BA18:BC18"/>
    <mergeCell ref="BC7:BC8"/>
    <mergeCell ref="AK18:AL18"/>
  </mergeCells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C4BF-071A-4C9A-8887-0F675E10D73D}">
  <sheetPr codeName="Planilha11">
    <tabColor rgb="FF00B050"/>
  </sheetPr>
  <dimension ref="A1:O6862"/>
  <sheetViews>
    <sheetView showGridLines="0" topLeftCell="B1" zoomScale="98" zoomScaleNormal="98" zoomScaleSheetLayoutView="89" workbookViewId="0">
      <pane ySplit="1" topLeftCell="A278" activePane="bottomLeft" state="frozen"/>
      <selection pane="bottomLeft" activeCell="D282" sqref="D282"/>
    </sheetView>
  </sheetViews>
  <sheetFormatPr defaultColWidth="8.88671875" defaultRowHeight="14.4" x14ac:dyDescent="0.3"/>
  <cols>
    <col min="1" max="1" width="14.109375" style="133" customWidth="1"/>
    <col min="2" max="2" width="7.44140625" style="134" bestFit="1" customWidth="1"/>
    <col min="3" max="3" width="17.5546875" style="139" customWidth="1"/>
    <col min="4" max="4" width="17.5546875" style="134" customWidth="1"/>
    <col min="5" max="5" width="9.5546875" style="134" bestFit="1" customWidth="1"/>
    <col min="6" max="6" width="11.6640625" style="134" bestFit="1" customWidth="1"/>
    <col min="7" max="7" width="16" style="134" bestFit="1" customWidth="1"/>
    <col min="8" max="8" width="9.6640625" style="134" bestFit="1" customWidth="1"/>
    <col min="9" max="9" width="26.6640625" style="134" bestFit="1" customWidth="1"/>
    <col min="10" max="10" width="13.44140625" style="134" customWidth="1"/>
    <col min="11" max="11" width="14" style="139" customWidth="1"/>
    <col min="12" max="12" width="12.88671875" style="139" customWidth="1"/>
    <col min="13" max="15" width="8.88671875" style="147"/>
    <col min="16" max="16384" width="8.88671875" style="134"/>
  </cols>
  <sheetData>
    <row r="1" spans="1:15" x14ac:dyDescent="0.3">
      <c r="A1" s="133" t="s">
        <v>6</v>
      </c>
      <c r="B1" s="134" t="s">
        <v>7</v>
      </c>
      <c r="C1" s="139" t="s">
        <v>6406</v>
      </c>
      <c r="D1" s="134" t="s">
        <v>1151</v>
      </c>
      <c r="E1" s="134" t="s">
        <v>3410</v>
      </c>
      <c r="F1" s="134" t="s">
        <v>3412</v>
      </c>
      <c r="G1" s="134" t="s">
        <v>3411</v>
      </c>
      <c r="H1" s="134" t="s">
        <v>5</v>
      </c>
      <c r="I1" s="134" t="s">
        <v>3413</v>
      </c>
      <c r="J1" s="134" t="s">
        <v>7287</v>
      </c>
      <c r="K1" s="139" t="s">
        <v>7292</v>
      </c>
      <c r="L1" s="139" t="s">
        <v>7289</v>
      </c>
      <c r="M1" s="147" t="s">
        <v>7290</v>
      </c>
      <c r="N1" s="147" t="s">
        <v>26</v>
      </c>
      <c r="O1" s="147" t="s">
        <v>859</v>
      </c>
    </row>
    <row r="2" spans="1:15" x14ac:dyDescent="0.3">
      <c r="A2" s="133">
        <v>46027</v>
      </c>
      <c r="B2" s="134">
        <v>1</v>
      </c>
      <c r="C2" s="139" t="s">
        <v>1191</v>
      </c>
      <c r="D2" s="134" t="s">
        <v>1191</v>
      </c>
      <c r="E2" s="134">
        <v>31</v>
      </c>
      <c r="F2" s="134">
        <v>320</v>
      </c>
      <c r="G2" s="134" t="s">
        <v>7152</v>
      </c>
      <c r="H2" s="134">
        <v>25</v>
      </c>
      <c r="I2" s="134" t="s">
        <v>7151</v>
      </c>
      <c r="J2" s="146">
        <v>0</v>
      </c>
      <c r="K2" s="140">
        <f>VLOOKUP(C2,'CUSTO CONTABIL Dez.24 A Dez.25'!$B:$J,9,0)</f>
        <v>16.272927892552911</v>
      </c>
      <c r="L2" s="140">
        <f t="shared" ref="L2:L38" si="0">IF(LEFT(C2,4)="mdac",0,IF(LEFT(C2,4)="mdai",0,IF(J2=0,ABS(K2*H2),ABS(J2))))</f>
        <v>0</v>
      </c>
      <c r="M2" s="148">
        <f t="shared" ref="M2:M38" si="1">IF(L2=0,0,H2)</f>
        <v>0</v>
      </c>
      <c r="N2" s="147">
        <f t="shared" ref="N2:N38" si="2">MONTH(A2)</f>
        <v>1</v>
      </c>
      <c r="O2" s="148">
        <f t="shared" ref="O2:O38" si="3">ABS(IF(H2=0,0))</f>
        <v>0</v>
      </c>
    </row>
    <row r="3" spans="1:15" x14ac:dyDescent="0.3">
      <c r="A3" s="133">
        <v>46027</v>
      </c>
      <c r="B3" s="134">
        <v>2</v>
      </c>
      <c r="C3" s="139" t="s">
        <v>1191</v>
      </c>
      <c r="D3" s="134" t="s">
        <v>1191</v>
      </c>
      <c r="E3" s="134">
        <v>31</v>
      </c>
      <c r="F3" s="134">
        <v>320</v>
      </c>
      <c r="G3" s="134" t="s">
        <v>7152</v>
      </c>
      <c r="H3" s="134">
        <v>20</v>
      </c>
      <c r="I3" s="134" t="s">
        <v>7153</v>
      </c>
      <c r="J3" s="146">
        <v>0</v>
      </c>
      <c r="K3" s="140">
        <f>VLOOKUP(C3,'CUSTO CONTABIL Dez.24 A Dez.25'!$B:$J,9,0)</f>
        <v>16.272927892552911</v>
      </c>
      <c r="L3" s="140">
        <f t="shared" si="0"/>
        <v>0</v>
      </c>
      <c r="M3" s="148">
        <f t="shared" si="1"/>
        <v>0</v>
      </c>
      <c r="N3" s="147">
        <f t="shared" si="2"/>
        <v>1</v>
      </c>
      <c r="O3" s="148">
        <f t="shared" si="3"/>
        <v>0</v>
      </c>
    </row>
    <row r="4" spans="1:15" x14ac:dyDescent="0.3">
      <c r="A4" s="133">
        <v>46027</v>
      </c>
      <c r="B4" s="134">
        <v>1</v>
      </c>
      <c r="C4" s="139" t="s">
        <v>1155</v>
      </c>
      <c r="D4" s="134" t="s">
        <v>1155</v>
      </c>
      <c r="E4" s="134">
        <v>31</v>
      </c>
      <c r="F4" s="134">
        <v>320</v>
      </c>
      <c r="G4" s="134" t="s">
        <v>7146</v>
      </c>
      <c r="H4" s="134">
        <v>80</v>
      </c>
      <c r="I4" s="134" t="s">
        <v>7154</v>
      </c>
      <c r="J4" s="146">
        <v>0</v>
      </c>
      <c r="K4" s="140">
        <f>VLOOKUP(C4,'CUSTO CONTABIL Dez.24 A Dez.25'!$B:$J,9,0)</f>
        <v>7.0201441993657587</v>
      </c>
      <c r="L4" s="140">
        <f t="shared" si="0"/>
        <v>0</v>
      </c>
      <c r="M4" s="148">
        <f t="shared" si="1"/>
        <v>0</v>
      </c>
      <c r="N4" s="147">
        <f t="shared" si="2"/>
        <v>1</v>
      </c>
      <c r="O4" s="148">
        <f t="shared" si="3"/>
        <v>0</v>
      </c>
    </row>
    <row r="5" spans="1:15" s="135" customFormat="1" x14ac:dyDescent="0.3">
      <c r="A5" s="133">
        <v>46027</v>
      </c>
      <c r="B5" s="134">
        <v>1</v>
      </c>
      <c r="C5" s="139" t="s">
        <v>1160</v>
      </c>
      <c r="D5" s="134" t="s">
        <v>1160</v>
      </c>
      <c r="E5" s="134">
        <v>31</v>
      </c>
      <c r="F5" s="134">
        <v>320</v>
      </c>
      <c r="G5" s="134" t="s">
        <v>7155</v>
      </c>
      <c r="H5" s="134">
        <v>10</v>
      </c>
      <c r="I5" s="134" t="s">
        <v>7156</v>
      </c>
      <c r="J5" s="146">
        <v>0</v>
      </c>
      <c r="K5" s="140">
        <f>VLOOKUP(C5,'CUSTO CONTABIL Dez.24 A Dez.25'!$B:$J,9,0)</f>
        <v>29.518460233717992</v>
      </c>
      <c r="L5" s="140">
        <f t="shared" si="0"/>
        <v>0</v>
      </c>
      <c r="M5" s="148">
        <f t="shared" si="1"/>
        <v>0</v>
      </c>
      <c r="N5" s="147">
        <f t="shared" si="2"/>
        <v>1</v>
      </c>
      <c r="O5" s="148">
        <f t="shared" si="3"/>
        <v>0</v>
      </c>
    </row>
    <row r="6" spans="1:15" x14ac:dyDescent="0.3">
      <c r="A6" s="133">
        <v>46027</v>
      </c>
      <c r="B6" s="134">
        <v>1</v>
      </c>
      <c r="C6" s="139" t="s">
        <v>2831</v>
      </c>
      <c r="D6" s="134" t="s">
        <v>15683</v>
      </c>
      <c r="E6" s="134">
        <v>31</v>
      </c>
      <c r="F6" s="134">
        <v>320</v>
      </c>
      <c r="G6" s="134" t="s">
        <v>7144</v>
      </c>
      <c r="H6" s="134">
        <v>20</v>
      </c>
      <c r="I6" s="134" t="s">
        <v>7157</v>
      </c>
      <c r="J6" s="146">
        <v>0</v>
      </c>
      <c r="K6" s="140">
        <f>VLOOKUP(C6,'CUSTO CONTABIL Dez.24 A Dez.25'!$B:$J,9,0)</f>
        <v>16.269567938798573</v>
      </c>
      <c r="L6" s="140">
        <f t="shared" si="0"/>
        <v>0</v>
      </c>
      <c r="M6" s="148">
        <f t="shared" si="1"/>
        <v>0</v>
      </c>
      <c r="N6" s="147">
        <f t="shared" si="2"/>
        <v>1</v>
      </c>
      <c r="O6" s="148">
        <f t="shared" si="3"/>
        <v>0</v>
      </c>
    </row>
    <row r="7" spans="1:15" x14ac:dyDescent="0.3">
      <c r="A7" s="136">
        <v>46027</v>
      </c>
      <c r="B7" s="137">
        <v>2</v>
      </c>
      <c r="C7" s="145" t="s">
        <v>2958</v>
      </c>
      <c r="D7" s="137" t="s">
        <v>2958</v>
      </c>
      <c r="E7" s="137">
        <v>31</v>
      </c>
      <c r="F7" s="137">
        <v>314</v>
      </c>
      <c r="G7" s="137" t="s">
        <v>7158</v>
      </c>
      <c r="H7" s="137">
        <v>3</v>
      </c>
      <c r="I7" s="137" t="s">
        <v>7159</v>
      </c>
      <c r="J7" s="146">
        <v>0</v>
      </c>
      <c r="K7" s="141">
        <f>VLOOKUP(C7,'CUSTO CONTABIL Dez.24 A Dez.25'!$B:$J,9,0)</f>
        <v>7.2897673877645959</v>
      </c>
      <c r="L7" s="140">
        <f t="shared" si="0"/>
        <v>0</v>
      </c>
      <c r="M7" s="148">
        <f t="shared" si="1"/>
        <v>0</v>
      </c>
      <c r="N7" s="147">
        <f t="shared" si="2"/>
        <v>1</v>
      </c>
      <c r="O7" s="148">
        <f t="shared" si="3"/>
        <v>0</v>
      </c>
    </row>
    <row r="8" spans="1:15" x14ac:dyDescent="0.3">
      <c r="A8" s="136">
        <v>46027</v>
      </c>
      <c r="B8" s="137">
        <v>2</v>
      </c>
      <c r="C8" s="145" t="s">
        <v>1153</v>
      </c>
      <c r="D8" s="137" t="s">
        <v>1153</v>
      </c>
      <c r="E8" s="137">
        <v>31</v>
      </c>
      <c r="F8" s="137">
        <v>320</v>
      </c>
      <c r="G8" s="137" t="s">
        <v>7155</v>
      </c>
      <c r="H8" s="137">
        <v>10</v>
      </c>
      <c r="I8" s="137" t="s">
        <v>7159</v>
      </c>
      <c r="J8" s="146">
        <v>0</v>
      </c>
      <c r="K8" s="141">
        <f>VLOOKUP(C8,'CUSTO CONTABIL Dez.24 A Dez.25'!$B:$J,9,0)</f>
        <v>29.863125092563777</v>
      </c>
      <c r="L8" s="140">
        <f t="shared" si="0"/>
        <v>0</v>
      </c>
      <c r="M8" s="148">
        <f t="shared" si="1"/>
        <v>0</v>
      </c>
      <c r="N8" s="147">
        <f t="shared" si="2"/>
        <v>1</v>
      </c>
      <c r="O8" s="148">
        <f t="shared" si="3"/>
        <v>0</v>
      </c>
    </row>
    <row r="9" spans="1:15" x14ac:dyDescent="0.3">
      <c r="A9" s="136">
        <v>46027</v>
      </c>
      <c r="B9" s="137">
        <v>2</v>
      </c>
      <c r="C9" s="145" t="s">
        <v>1185</v>
      </c>
      <c r="D9" s="137" t="s">
        <v>1185</v>
      </c>
      <c r="E9" s="137">
        <v>31</v>
      </c>
      <c r="F9" s="137">
        <v>320</v>
      </c>
      <c r="G9" s="137" t="s">
        <v>7163</v>
      </c>
      <c r="H9" s="137">
        <v>11.5</v>
      </c>
      <c r="I9" s="137" t="s">
        <v>7162</v>
      </c>
      <c r="J9" s="146">
        <v>0</v>
      </c>
      <c r="K9" s="141">
        <f>VLOOKUP(C9,'CUSTO CONTABIL Dez.24 A Dez.25'!$B:$J,9,0)</f>
        <v>29.816089595678974</v>
      </c>
      <c r="L9" s="140">
        <f t="shared" si="0"/>
        <v>0</v>
      </c>
      <c r="M9" s="148">
        <f t="shared" si="1"/>
        <v>0</v>
      </c>
      <c r="N9" s="147">
        <f t="shared" si="2"/>
        <v>1</v>
      </c>
      <c r="O9" s="148">
        <f t="shared" si="3"/>
        <v>0</v>
      </c>
    </row>
    <row r="10" spans="1:15" x14ac:dyDescent="0.3">
      <c r="A10" s="136">
        <v>46027</v>
      </c>
      <c r="B10" s="137">
        <v>2</v>
      </c>
      <c r="C10" s="145" t="s">
        <v>1155</v>
      </c>
      <c r="D10" s="137" t="s">
        <v>1155</v>
      </c>
      <c r="E10" s="137">
        <v>31</v>
      </c>
      <c r="F10" s="137">
        <v>320</v>
      </c>
      <c r="G10" s="137" t="s">
        <v>7146</v>
      </c>
      <c r="H10" s="137">
        <v>60</v>
      </c>
      <c r="I10" s="137" t="s">
        <v>7145</v>
      </c>
      <c r="J10" s="146">
        <v>0</v>
      </c>
      <c r="K10" s="141">
        <f>VLOOKUP(C10,'CUSTO CONTABIL Dez.24 A Dez.25'!$B:$J,9,0)</f>
        <v>7.0201441993657587</v>
      </c>
      <c r="L10" s="140">
        <f t="shared" si="0"/>
        <v>0</v>
      </c>
      <c r="M10" s="148">
        <f t="shared" si="1"/>
        <v>0</v>
      </c>
      <c r="N10" s="147">
        <f t="shared" si="2"/>
        <v>1</v>
      </c>
      <c r="O10" s="148">
        <f t="shared" si="3"/>
        <v>0</v>
      </c>
    </row>
    <row r="11" spans="1:15" x14ac:dyDescent="0.3">
      <c r="A11" s="133">
        <v>46027</v>
      </c>
      <c r="B11" s="134">
        <v>3</v>
      </c>
      <c r="C11" s="139" t="str">
        <f>D11</f>
        <v>MDAC000925</v>
      </c>
      <c r="D11" s="134" t="s">
        <v>2803</v>
      </c>
      <c r="E11" s="134">
        <v>31</v>
      </c>
      <c r="F11" s="134">
        <v>314</v>
      </c>
      <c r="G11" s="134" t="s">
        <v>15691</v>
      </c>
      <c r="H11" s="134">
        <v>9</v>
      </c>
      <c r="I11" s="134" t="s">
        <v>7259</v>
      </c>
      <c r="K11" s="141">
        <f>VLOOKUP(C11,'CUSTO CONTABIL Dez.24 A Dez.25'!$B:$J,9,0)</f>
        <v>8.7954707379134849</v>
      </c>
      <c r="L11" s="140">
        <f t="shared" si="0"/>
        <v>0</v>
      </c>
      <c r="M11" s="148">
        <f t="shared" si="1"/>
        <v>0</v>
      </c>
      <c r="N11" s="147">
        <f t="shared" si="2"/>
        <v>1</v>
      </c>
      <c r="O11" s="148">
        <f t="shared" si="3"/>
        <v>0</v>
      </c>
    </row>
    <row r="12" spans="1:15" x14ac:dyDescent="0.3">
      <c r="A12" s="133">
        <v>46028</v>
      </c>
      <c r="B12" s="134">
        <v>1</v>
      </c>
      <c r="C12" s="139" t="s">
        <v>1177</v>
      </c>
      <c r="D12" s="134" t="s">
        <v>1177</v>
      </c>
      <c r="E12" s="134">
        <v>31</v>
      </c>
      <c r="F12" s="134">
        <v>314</v>
      </c>
      <c r="G12" s="134" t="s">
        <v>7148</v>
      </c>
      <c r="H12" s="134">
        <v>94</v>
      </c>
      <c r="I12" s="134" t="s">
        <v>7149</v>
      </c>
      <c r="J12" s="146">
        <v>0</v>
      </c>
      <c r="K12" s="141">
        <f>VLOOKUP(C12,'CUSTO CONTABIL Dez.24 A Dez.25'!$B:$J,9,0)</f>
        <v>6.0714698478371059</v>
      </c>
      <c r="L12" s="140">
        <f t="shared" si="0"/>
        <v>0</v>
      </c>
      <c r="M12" s="148">
        <f t="shared" si="1"/>
        <v>0</v>
      </c>
      <c r="N12" s="147">
        <f t="shared" si="2"/>
        <v>1</v>
      </c>
      <c r="O12" s="148">
        <f t="shared" si="3"/>
        <v>0</v>
      </c>
    </row>
    <row r="13" spans="1:15" s="137" customFormat="1" x14ac:dyDescent="0.3">
      <c r="A13" s="133">
        <v>46028</v>
      </c>
      <c r="B13" s="134">
        <v>1</v>
      </c>
      <c r="C13" s="139" t="s">
        <v>1155</v>
      </c>
      <c r="D13" s="134" t="s">
        <v>1155</v>
      </c>
      <c r="E13" s="134">
        <v>31</v>
      </c>
      <c r="F13" s="134">
        <v>320</v>
      </c>
      <c r="G13" s="134" t="s">
        <v>7150</v>
      </c>
      <c r="H13" s="134">
        <v>27</v>
      </c>
      <c r="I13" s="134" t="s">
        <v>7147</v>
      </c>
      <c r="J13" s="146">
        <v>0</v>
      </c>
      <c r="K13" s="140">
        <f>VLOOKUP(C13,'CUSTO CONTABIL Dez.24 A Dez.25'!$B:$J,9,0)</f>
        <v>7.0201441993657587</v>
      </c>
      <c r="L13" s="140">
        <f t="shared" si="0"/>
        <v>0</v>
      </c>
      <c r="M13" s="148">
        <f t="shared" si="1"/>
        <v>0</v>
      </c>
      <c r="N13" s="147">
        <f t="shared" si="2"/>
        <v>1</v>
      </c>
      <c r="O13" s="148">
        <f t="shared" si="3"/>
        <v>0</v>
      </c>
    </row>
    <row r="14" spans="1:15" s="137" customFormat="1" x14ac:dyDescent="0.3">
      <c r="A14" s="133">
        <v>46028</v>
      </c>
      <c r="B14" s="134">
        <v>1</v>
      </c>
      <c r="C14" s="139" t="s">
        <v>1208</v>
      </c>
      <c r="D14" s="134" t="s">
        <v>1208</v>
      </c>
      <c r="E14" s="134">
        <v>31</v>
      </c>
      <c r="F14" s="134">
        <v>320</v>
      </c>
      <c r="G14" s="134" t="s">
        <v>7144</v>
      </c>
      <c r="H14" s="134">
        <v>15</v>
      </c>
      <c r="I14" s="134" t="s">
        <v>7145</v>
      </c>
      <c r="J14" s="146">
        <v>0</v>
      </c>
      <c r="K14" s="140">
        <f>VLOOKUP(C14,'CUSTO CONTABIL Dez.24 A Dez.25'!$B:$J,9,0)</f>
        <v>15.295833029602189</v>
      </c>
      <c r="L14" s="140">
        <f t="shared" si="0"/>
        <v>0</v>
      </c>
      <c r="M14" s="148">
        <f t="shared" si="1"/>
        <v>0</v>
      </c>
      <c r="N14" s="147">
        <f t="shared" si="2"/>
        <v>1</v>
      </c>
      <c r="O14" s="148">
        <f t="shared" si="3"/>
        <v>0</v>
      </c>
    </row>
    <row r="15" spans="1:15" s="137" customFormat="1" x14ac:dyDescent="0.3">
      <c r="A15" s="136">
        <v>46028</v>
      </c>
      <c r="B15" s="137">
        <v>2</v>
      </c>
      <c r="C15" s="145" t="s">
        <v>1191</v>
      </c>
      <c r="D15" s="137" t="s">
        <v>1191</v>
      </c>
      <c r="E15" s="137">
        <v>31</v>
      </c>
      <c r="F15" s="137">
        <v>320</v>
      </c>
      <c r="G15" s="137" t="s">
        <v>7163</v>
      </c>
      <c r="H15" s="137">
        <v>16.5</v>
      </c>
      <c r="I15" s="137" t="s">
        <v>7162</v>
      </c>
      <c r="J15" s="146">
        <v>0</v>
      </c>
      <c r="K15" s="141">
        <f>VLOOKUP(C15,'CUSTO CONTABIL Dez.24 A Dez.25'!$B:$J,9,0)</f>
        <v>16.272927892552911</v>
      </c>
      <c r="L15" s="140">
        <f t="shared" si="0"/>
        <v>0</v>
      </c>
      <c r="M15" s="148">
        <f t="shared" si="1"/>
        <v>0</v>
      </c>
      <c r="N15" s="147">
        <f t="shared" si="2"/>
        <v>1</v>
      </c>
      <c r="O15" s="148">
        <f t="shared" si="3"/>
        <v>0</v>
      </c>
    </row>
    <row r="16" spans="1:15" s="137" customFormat="1" x14ac:dyDescent="0.3">
      <c r="A16" s="136">
        <v>46028</v>
      </c>
      <c r="B16" s="137">
        <v>2</v>
      </c>
      <c r="C16" s="145" t="s">
        <v>1177</v>
      </c>
      <c r="D16" s="137" t="s">
        <v>1177</v>
      </c>
      <c r="E16" s="137">
        <v>31</v>
      </c>
      <c r="F16" s="137">
        <v>314</v>
      </c>
      <c r="G16" s="137" t="s">
        <v>7148</v>
      </c>
      <c r="H16" s="137">
        <v>19</v>
      </c>
      <c r="I16" s="137" t="s">
        <v>7164</v>
      </c>
      <c r="J16" s="146">
        <v>0</v>
      </c>
      <c r="K16" s="141">
        <f>VLOOKUP(C16,'CUSTO CONTABIL Dez.24 A Dez.25'!$B:$J,9,0)</f>
        <v>6.0714698478371059</v>
      </c>
      <c r="L16" s="140">
        <f t="shared" si="0"/>
        <v>0</v>
      </c>
      <c r="M16" s="148">
        <f t="shared" si="1"/>
        <v>0</v>
      </c>
      <c r="N16" s="147">
        <f t="shared" si="2"/>
        <v>1</v>
      </c>
      <c r="O16" s="148">
        <f t="shared" si="3"/>
        <v>0</v>
      </c>
    </row>
    <row r="17" spans="1:15" s="137" customFormat="1" x14ac:dyDescent="0.3">
      <c r="A17" s="136">
        <v>46028</v>
      </c>
      <c r="B17" s="137">
        <v>2</v>
      </c>
      <c r="C17" s="145" t="s">
        <v>1155</v>
      </c>
      <c r="D17" s="137" t="s">
        <v>1155</v>
      </c>
      <c r="E17" s="137">
        <v>31</v>
      </c>
      <c r="F17" s="137">
        <v>320</v>
      </c>
      <c r="G17" s="137" t="s">
        <v>7146</v>
      </c>
      <c r="H17" s="137">
        <v>62</v>
      </c>
      <c r="I17" s="137" t="s">
        <v>7145</v>
      </c>
      <c r="J17" s="146">
        <v>0</v>
      </c>
      <c r="K17" s="141">
        <f>VLOOKUP(C17,'CUSTO CONTABIL Dez.24 A Dez.25'!$B:$J,9,0)</f>
        <v>7.0201441993657587</v>
      </c>
      <c r="L17" s="140">
        <f t="shared" si="0"/>
        <v>0</v>
      </c>
      <c r="M17" s="148">
        <f t="shared" si="1"/>
        <v>0</v>
      </c>
      <c r="N17" s="147">
        <f t="shared" si="2"/>
        <v>1</v>
      </c>
      <c r="O17" s="148">
        <f t="shared" si="3"/>
        <v>0</v>
      </c>
    </row>
    <row r="18" spans="1:15" s="137" customFormat="1" x14ac:dyDescent="0.3">
      <c r="A18" s="136">
        <v>46028</v>
      </c>
      <c r="B18" s="137">
        <v>2</v>
      </c>
      <c r="C18" s="145" t="s">
        <v>1179</v>
      </c>
      <c r="D18" s="137" t="s">
        <v>1179</v>
      </c>
      <c r="E18" s="137">
        <v>31</v>
      </c>
      <c r="F18" s="137">
        <v>320</v>
      </c>
      <c r="G18" s="137" t="s">
        <v>7152</v>
      </c>
      <c r="H18" s="137">
        <v>9.5</v>
      </c>
      <c r="I18" s="137" t="s">
        <v>7153</v>
      </c>
      <c r="J18" s="146">
        <v>0</v>
      </c>
      <c r="K18" s="141">
        <f>VLOOKUP(C18,'CUSTO CONTABIL Dez.24 A Dez.25'!$B:$J,9,0)</f>
        <v>16.284550289096796</v>
      </c>
      <c r="L18" s="140">
        <f t="shared" si="0"/>
        <v>0</v>
      </c>
      <c r="M18" s="148">
        <f t="shared" si="1"/>
        <v>0</v>
      </c>
      <c r="N18" s="147">
        <f t="shared" si="2"/>
        <v>1</v>
      </c>
      <c r="O18" s="148">
        <f t="shared" si="3"/>
        <v>0</v>
      </c>
    </row>
    <row r="19" spans="1:15" s="137" customFormat="1" x14ac:dyDescent="0.3">
      <c r="A19" s="133">
        <v>46029</v>
      </c>
      <c r="B19" s="134">
        <v>1</v>
      </c>
      <c r="C19" s="139" t="s">
        <v>1163</v>
      </c>
      <c r="D19" s="134" t="s">
        <v>1163</v>
      </c>
      <c r="E19" s="134">
        <v>31</v>
      </c>
      <c r="F19" s="134">
        <v>320</v>
      </c>
      <c r="G19" s="134" t="s">
        <v>7144</v>
      </c>
      <c r="H19" s="134">
        <v>23</v>
      </c>
      <c r="I19" s="134" t="s">
        <v>7145</v>
      </c>
      <c r="J19" s="146">
        <v>0</v>
      </c>
      <c r="K19" s="140">
        <f>VLOOKUP(C19,'CUSTO CONTABIL Dez.24 A Dez.25'!$B:$J,9,0)</f>
        <v>6.8412213632494474</v>
      </c>
      <c r="L19" s="140">
        <f t="shared" si="0"/>
        <v>0</v>
      </c>
      <c r="M19" s="148">
        <f t="shared" si="1"/>
        <v>0</v>
      </c>
      <c r="N19" s="147">
        <f t="shared" si="2"/>
        <v>1</v>
      </c>
      <c r="O19" s="148">
        <f t="shared" si="3"/>
        <v>0</v>
      </c>
    </row>
    <row r="20" spans="1:15" s="137" customFormat="1" x14ac:dyDescent="0.3">
      <c r="A20" s="133">
        <v>46029</v>
      </c>
      <c r="B20" s="134">
        <v>1</v>
      </c>
      <c r="C20" s="139" t="s">
        <v>1155</v>
      </c>
      <c r="D20" s="134" t="s">
        <v>1155</v>
      </c>
      <c r="E20" s="134">
        <v>31</v>
      </c>
      <c r="F20" s="134">
        <v>320</v>
      </c>
      <c r="G20" s="134" t="s">
        <v>7146</v>
      </c>
      <c r="H20" s="134">
        <v>23</v>
      </c>
      <c r="I20" s="134" t="s">
        <v>7147</v>
      </c>
      <c r="J20" s="146">
        <v>0</v>
      </c>
      <c r="K20" s="140">
        <f>VLOOKUP(C20,'CUSTO CONTABIL Dez.24 A Dez.25'!$B:$J,9,0)</f>
        <v>7.0201441993657587</v>
      </c>
      <c r="L20" s="140">
        <f t="shared" si="0"/>
        <v>0</v>
      </c>
      <c r="M20" s="148">
        <f t="shared" si="1"/>
        <v>0</v>
      </c>
      <c r="N20" s="147">
        <f t="shared" si="2"/>
        <v>1</v>
      </c>
      <c r="O20" s="148">
        <f t="shared" si="3"/>
        <v>0</v>
      </c>
    </row>
    <row r="21" spans="1:15" s="137" customFormat="1" x14ac:dyDescent="0.3">
      <c r="A21" s="133">
        <v>46029</v>
      </c>
      <c r="B21" s="134">
        <v>2</v>
      </c>
      <c r="C21" s="139" t="s">
        <v>2956</v>
      </c>
      <c r="D21" s="134" t="s">
        <v>2956</v>
      </c>
      <c r="E21" s="134">
        <v>31</v>
      </c>
      <c r="F21" s="134">
        <v>314</v>
      </c>
      <c r="G21" s="134" t="s">
        <v>7158</v>
      </c>
      <c r="H21" s="134">
        <v>4</v>
      </c>
      <c r="I21" s="134" t="s">
        <v>7159</v>
      </c>
      <c r="J21" s="146">
        <v>0</v>
      </c>
      <c r="K21" s="140">
        <f>VLOOKUP(C21,'CUSTO CONTABIL Dez.24 A Dez.25'!$B:$J,9,0)</f>
        <v>7.9075201296694715</v>
      </c>
      <c r="L21" s="140">
        <f t="shared" si="0"/>
        <v>0</v>
      </c>
      <c r="M21" s="148">
        <f t="shared" si="1"/>
        <v>0</v>
      </c>
      <c r="N21" s="147">
        <f t="shared" si="2"/>
        <v>1</v>
      </c>
      <c r="O21" s="148">
        <f t="shared" si="3"/>
        <v>0</v>
      </c>
    </row>
    <row r="22" spans="1:15" s="137" customFormat="1" x14ac:dyDescent="0.3">
      <c r="A22" s="136">
        <v>46029</v>
      </c>
      <c r="B22" s="137">
        <v>2</v>
      </c>
      <c r="C22" s="145" t="s">
        <v>1201</v>
      </c>
      <c r="D22" s="137" t="s">
        <v>15684</v>
      </c>
      <c r="E22" s="137">
        <v>31</v>
      </c>
      <c r="F22" s="137">
        <v>320</v>
      </c>
      <c r="G22" s="137" t="s">
        <v>7155</v>
      </c>
      <c r="H22" s="137">
        <v>20</v>
      </c>
      <c r="I22" s="137" t="s">
        <v>7160</v>
      </c>
      <c r="J22" s="146">
        <v>0</v>
      </c>
      <c r="K22" s="141">
        <f>VLOOKUP(C22,'CUSTO CONTABIL Dez.24 A Dez.25'!$B:$J,9,0)</f>
        <v>24.595664774520152</v>
      </c>
      <c r="L22" s="140">
        <f t="shared" si="0"/>
        <v>0</v>
      </c>
      <c r="M22" s="148">
        <f t="shared" si="1"/>
        <v>0</v>
      </c>
      <c r="N22" s="147">
        <f t="shared" si="2"/>
        <v>1</v>
      </c>
      <c r="O22" s="148">
        <f t="shared" si="3"/>
        <v>0</v>
      </c>
    </row>
    <row r="23" spans="1:15" s="137" customFormat="1" x14ac:dyDescent="0.3">
      <c r="A23" s="136">
        <v>46029</v>
      </c>
      <c r="B23" s="137">
        <v>2</v>
      </c>
      <c r="C23" s="145" t="s">
        <v>1163</v>
      </c>
      <c r="D23" s="137" t="s">
        <v>15680</v>
      </c>
      <c r="E23" s="137">
        <v>31</v>
      </c>
      <c r="F23" s="137">
        <v>320</v>
      </c>
      <c r="G23" s="137" t="s">
        <v>7144</v>
      </c>
      <c r="H23" s="137">
        <v>25</v>
      </c>
      <c r="I23" s="137" t="s">
        <v>7161</v>
      </c>
      <c r="J23" s="146">
        <v>0</v>
      </c>
      <c r="K23" s="141">
        <f>VLOOKUP(C23,'CUSTO CONTABIL Dez.24 A Dez.25'!$B:$J,9,0)</f>
        <v>6.8412213632494474</v>
      </c>
      <c r="L23" s="140">
        <f t="shared" si="0"/>
        <v>0</v>
      </c>
      <c r="M23" s="148">
        <f t="shared" si="1"/>
        <v>0</v>
      </c>
      <c r="N23" s="147">
        <f t="shared" si="2"/>
        <v>1</v>
      </c>
      <c r="O23" s="148">
        <f t="shared" si="3"/>
        <v>0</v>
      </c>
    </row>
    <row r="24" spans="1:15" s="137" customFormat="1" x14ac:dyDescent="0.3">
      <c r="A24" s="136">
        <v>46029</v>
      </c>
      <c r="B24" s="137">
        <v>2</v>
      </c>
      <c r="C24" s="145" t="s">
        <v>1160</v>
      </c>
      <c r="D24" s="137" t="s">
        <v>1160</v>
      </c>
      <c r="E24" s="137">
        <v>31</v>
      </c>
      <c r="F24" s="137">
        <v>320</v>
      </c>
      <c r="G24" s="137" t="s">
        <v>7163</v>
      </c>
      <c r="H24" s="137">
        <v>21.5</v>
      </c>
      <c r="I24" s="137" t="s">
        <v>7162</v>
      </c>
      <c r="J24" s="146">
        <v>0</v>
      </c>
      <c r="K24" s="141">
        <f>VLOOKUP(C24,'CUSTO CONTABIL Dez.24 A Dez.25'!$B:$J,9,0)</f>
        <v>29.518460233717992</v>
      </c>
      <c r="L24" s="140">
        <f t="shared" si="0"/>
        <v>0</v>
      </c>
      <c r="M24" s="148">
        <f t="shared" si="1"/>
        <v>0</v>
      </c>
      <c r="N24" s="147">
        <f t="shared" si="2"/>
        <v>1</v>
      </c>
      <c r="O24" s="148">
        <f t="shared" si="3"/>
        <v>0</v>
      </c>
    </row>
    <row r="25" spans="1:15" s="137" customFormat="1" x14ac:dyDescent="0.3">
      <c r="A25" s="136">
        <v>46029</v>
      </c>
      <c r="B25" s="137">
        <v>1</v>
      </c>
      <c r="C25" s="145" t="s">
        <v>1160</v>
      </c>
      <c r="D25" s="137" t="s">
        <v>1160</v>
      </c>
      <c r="E25" s="137">
        <v>31</v>
      </c>
      <c r="F25" s="137">
        <v>320</v>
      </c>
      <c r="G25" s="137" t="s">
        <v>7163</v>
      </c>
      <c r="H25" s="137">
        <v>25</v>
      </c>
      <c r="I25" s="137" t="s">
        <v>7165</v>
      </c>
      <c r="J25" s="146">
        <v>0</v>
      </c>
      <c r="K25" s="141">
        <f>VLOOKUP(C25,'CUSTO CONTABIL Dez.24 A Dez.25'!$B:$J,9,0)</f>
        <v>29.518460233717992</v>
      </c>
      <c r="L25" s="140">
        <f t="shared" si="0"/>
        <v>0</v>
      </c>
      <c r="M25" s="148">
        <f t="shared" si="1"/>
        <v>0</v>
      </c>
      <c r="N25" s="147">
        <f t="shared" si="2"/>
        <v>1</v>
      </c>
      <c r="O25" s="148">
        <f t="shared" si="3"/>
        <v>0</v>
      </c>
    </row>
    <row r="26" spans="1:15" s="137" customFormat="1" x14ac:dyDescent="0.3">
      <c r="A26" s="136">
        <v>46029</v>
      </c>
      <c r="B26" s="137">
        <v>1</v>
      </c>
      <c r="C26" s="145" t="s">
        <v>1168</v>
      </c>
      <c r="D26" s="137" t="s">
        <v>1168</v>
      </c>
      <c r="E26" s="137">
        <v>31</v>
      </c>
      <c r="F26" s="137">
        <v>314</v>
      </c>
      <c r="G26" s="137" t="s">
        <v>7148</v>
      </c>
      <c r="H26" s="137">
        <v>60</v>
      </c>
      <c r="I26" s="137" t="s">
        <v>7149</v>
      </c>
      <c r="J26" s="146">
        <v>0</v>
      </c>
      <c r="K26" s="141">
        <f>VLOOKUP(C26,'CUSTO CONTABIL Dez.24 A Dez.25'!$B:$J,9,0)</f>
        <v>7.0930408650501189</v>
      </c>
      <c r="L26" s="140">
        <f t="shared" si="0"/>
        <v>0</v>
      </c>
      <c r="M26" s="148">
        <f t="shared" si="1"/>
        <v>0</v>
      </c>
      <c r="N26" s="147">
        <f t="shared" si="2"/>
        <v>1</v>
      </c>
      <c r="O26" s="148">
        <f t="shared" si="3"/>
        <v>0</v>
      </c>
    </row>
    <row r="27" spans="1:15" s="137" customFormat="1" x14ac:dyDescent="0.3">
      <c r="A27" s="136">
        <v>46030</v>
      </c>
      <c r="B27" s="137">
        <v>1</v>
      </c>
      <c r="C27" s="145" t="s">
        <v>1163</v>
      </c>
      <c r="D27" s="137" t="s">
        <v>1163</v>
      </c>
      <c r="E27" s="137">
        <v>31</v>
      </c>
      <c r="F27" s="137">
        <v>320</v>
      </c>
      <c r="G27" s="137" t="s">
        <v>7144</v>
      </c>
      <c r="H27" s="137">
        <v>17</v>
      </c>
      <c r="I27" s="137" t="s">
        <v>7145</v>
      </c>
      <c r="J27" s="146">
        <v>0</v>
      </c>
      <c r="K27" s="141">
        <f>VLOOKUP(C27,'CUSTO CONTABIL Dez.24 A Dez.25'!$B:$J,9,0)</f>
        <v>6.8412213632494474</v>
      </c>
      <c r="L27" s="140">
        <f t="shared" si="0"/>
        <v>0</v>
      </c>
      <c r="M27" s="148">
        <f t="shared" si="1"/>
        <v>0</v>
      </c>
      <c r="N27" s="147">
        <f t="shared" si="2"/>
        <v>1</v>
      </c>
      <c r="O27" s="148">
        <f t="shared" si="3"/>
        <v>0</v>
      </c>
    </row>
    <row r="28" spans="1:15" s="137" customFormat="1" x14ac:dyDescent="0.3">
      <c r="A28" s="136">
        <v>46030</v>
      </c>
      <c r="B28" s="137">
        <v>1</v>
      </c>
      <c r="C28" s="145" t="s">
        <v>1160</v>
      </c>
      <c r="D28" s="137" t="s">
        <v>15685</v>
      </c>
      <c r="E28" s="137">
        <v>31</v>
      </c>
      <c r="F28" s="137">
        <v>320</v>
      </c>
      <c r="G28" s="137" t="s">
        <v>7163</v>
      </c>
      <c r="H28" s="137">
        <v>20</v>
      </c>
      <c r="I28" s="137" t="s">
        <v>7220</v>
      </c>
      <c r="J28" s="146">
        <v>0</v>
      </c>
      <c r="K28" s="141">
        <f>VLOOKUP(C28,'CUSTO CONTABIL Dez.24 A Dez.25'!$B:$J,9,0)</f>
        <v>29.518460233717992</v>
      </c>
      <c r="L28" s="140">
        <f t="shared" si="0"/>
        <v>0</v>
      </c>
      <c r="M28" s="148">
        <f t="shared" si="1"/>
        <v>0</v>
      </c>
      <c r="N28" s="147">
        <f t="shared" si="2"/>
        <v>1</v>
      </c>
      <c r="O28" s="148">
        <f t="shared" si="3"/>
        <v>0</v>
      </c>
    </row>
    <row r="29" spans="1:15" s="137" customFormat="1" x14ac:dyDescent="0.3">
      <c r="A29" s="136">
        <v>46030</v>
      </c>
      <c r="B29" s="137">
        <v>1</v>
      </c>
      <c r="C29" s="145" t="s">
        <v>1155</v>
      </c>
      <c r="D29" s="137" t="s">
        <v>1155</v>
      </c>
      <c r="E29" s="137">
        <v>31</v>
      </c>
      <c r="F29" s="137">
        <v>320</v>
      </c>
      <c r="G29" s="137" t="s">
        <v>7146</v>
      </c>
      <c r="H29" s="137">
        <v>22</v>
      </c>
      <c r="I29" s="137" t="s">
        <v>7147</v>
      </c>
      <c r="J29" s="146">
        <v>0</v>
      </c>
      <c r="K29" s="141">
        <f>VLOOKUP(C29,'CUSTO CONTABIL Dez.24 A Dez.25'!$B:$J,9,0)</f>
        <v>7.0201441993657587</v>
      </c>
      <c r="L29" s="140">
        <f t="shared" si="0"/>
        <v>0</v>
      </c>
      <c r="M29" s="148">
        <f t="shared" si="1"/>
        <v>0</v>
      </c>
      <c r="N29" s="147">
        <f t="shared" si="2"/>
        <v>1</v>
      </c>
      <c r="O29" s="148">
        <f t="shared" si="3"/>
        <v>0</v>
      </c>
    </row>
    <row r="30" spans="1:15" s="137" customFormat="1" x14ac:dyDescent="0.3">
      <c r="A30" s="136">
        <v>46030</v>
      </c>
      <c r="B30" s="137">
        <v>2</v>
      </c>
      <c r="C30" s="145" t="s">
        <v>1155</v>
      </c>
      <c r="D30" s="137" t="s">
        <v>1155</v>
      </c>
      <c r="E30" s="137">
        <v>31</v>
      </c>
      <c r="F30" s="137">
        <v>320</v>
      </c>
      <c r="G30" s="137" t="s">
        <v>7146</v>
      </c>
      <c r="H30" s="137">
        <v>61</v>
      </c>
      <c r="I30" s="137" t="s">
        <v>7145</v>
      </c>
      <c r="J30" s="146">
        <v>0</v>
      </c>
      <c r="K30" s="141">
        <f>VLOOKUP(C30,'CUSTO CONTABIL Dez.24 A Dez.25'!$B:$J,9,0)</f>
        <v>7.0201441993657587</v>
      </c>
      <c r="L30" s="140">
        <f t="shared" si="0"/>
        <v>0</v>
      </c>
      <c r="M30" s="148">
        <f t="shared" si="1"/>
        <v>0</v>
      </c>
      <c r="N30" s="147">
        <f t="shared" si="2"/>
        <v>1</v>
      </c>
      <c r="O30" s="148">
        <f t="shared" si="3"/>
        <v>0</v>
      </c>
    </row>
    <row r="31" spans="1:15" s="137" customFormat="1" x14ac:dyDescent="0.3">
      <c r="A31" s="136">
        <v>46030</v>
      </c>
      <c r="B31" s="137">
        <v>2</v>
      </c>
      <c r="C31" s="145" t="s">
        <v>1163</v>
      </c>
      <c r="D31" s="137" t="s">
        <v>15680</v>
      </c>
      <c r="E31" s="137">
        <v>31</v>
      </c>
      <c r="F31" s="137">
        <v>320</v>
      </c>
      <c r="G31" s="137" t="s">
        <v>7144</v>
      </c>
      <c r="H31" s="137">
        <v>25</v>
      </c>
      <c r="I31" s="137" t="s">
        <v>7161</v>
      </c>
      <c r="J31" s="146">
        <v>0</v>
      </c>
      <c r="K31" s="141">
        <f>VLOOKUP(C31,'CUSTO CONTABIL Dez.24 A Dez.25'!$B:$J,9,0)</f>
        <v>6.8412213632494474</v>
      </c>
      <c r="L31" s="140">
        <f t="shared" si="0"/>
        <v>0</v>
      </c>
      <c r="M31" s="148">
        <f t="shared" si="1"/>
        <v>0</v>
      </c>
      <c r="N31" s="147">
        <f t="shared" si="2"/>
        <v>1</v>
      </c>
      <c r="O31" s="148">
        <f t="shared" si="3"/>
        <v>0</v>
      </c>
    </row>
    <row r="32" spans="1:15" s="137" customFormat="1" x14ac:dyDescent="0.3">
      <c r="A32" s="136">
        <v>46030</v>
      </c>
      <c r="B32" s="137">
        <v>1</v>
      </c>
      <c r="C32" s="145" t="s">
        <v>1165</v>
      </c>
      <c r="D32" s="137" t="s">
        <v>1165</v>
      </c>
      <c r="E32" s="137">
        <v>31</v>
      </c>
      <c r="F32" s="137">
        <v>314</v>
      </c>
      <c r="G32" s="137" t="s">
        <v>7148</v>
      </c>
      <c r="H32" s="137">
        <v>60</v>
      </c>
      <c r="I32" s="137" t="s">
        <v>7149</v>
      </c>
      <c r="J32" s="146">
        <v>0</v>
      </c>
      <c r="K32" s="141">
        <f>VLOOKUP(C32,'CUSTO CONTABIL Dez.24 A Dez.25'!$B:$J,9,0)</f>
        <v>7.1039299145299459</v>
      </c>
      <c r="L32" s="140">
        <f t="shared" si="0"/>
        <v>0</v>
      </c>
      <c r="M32" s="148">
        <f t="shared" si="1"/>
        <v>0</v>
      </c>
      <c r="N32" s="147">
        <f t="shared" si="2"/>
        <v>1</v>
      </c>
      <c r="O32" s="148">
        <f t="shared" si="3"/>
        <v>0</v>
      </c>
    </row>
    <row r="33" spans="1:15" s="137" customFormat="1" x14ac:dyDescent="0.3">
      <c r="A33" s="136">
        <v>46031</v>
      </c>
      <c r="B33" s="137">
        <v>1</v>
      </c>
      <c r="C33" s="145" t="s">
        <v>1196</v>
      </c>
      <c r="D33" s="137" t="s">
        <v>1196</v>
      </c>
      <c r="E33" s="137">
        <v>31</v>
      </c>
      <c r="F33" s="137">
        <v>320</v>
      </c>
      <c r="G33" s="137" t="s">
        <v>7163</v>
      </c>
      <c r="H33" s="137">
        <v>20</v>
      </c>
      <c r="I33" s="137" t="s">
        <v>7220</v>
      </c>
      <c r="J33" s="146">
        <v>0</v>
      </c>
      <c r="K33" s="141">
        <f>VLOOKUP(C33,'CUSTO CONTABIL Dez.24 A Dez.25'!$B:$J,9,0)</f>
        <v>15.268366243147607</v>
      </c>
      <c r="L33" s="140">
        <f t="shared" si="0"/>
        <v>0</v>
      </c>
      <c r="M33" s="148">
        <f t="shared" si="1"/>
        <v>0</v>
      </c>
      <c r="N33" s="147">
        <f t="shared" si="2"/>
        <v>1</v>
      </c>
      <c r="O33" s="148">
        <f t="shared" si="3"/>
        <v>0</v>
      </c>
    </row>
    <row r="34" spans="1:15" s="137" customFormat="1" x14ac:dyDescent="0.3">
      <c r="A34" s="136">
        <v>46031</v>
      </c>
      <c r="B34" s="137">
        <v>1</v>
      </c>
      <c r="C34" s="145" t="s">
        <v>1196</v>
      </c>
      <c r="D34" s="137" t="s">
        <v>1196</v>
      </c>
      <c r="E34" s="137">
        <v>31</v>
      </c>
      <c r="F34" s="137">
        <v>320</v>
      </c>
      <c r="G34" s="137" t="s">
        <v>7163</v>
      </c>
      <c r="H34" s="137">
        <v>9</v>
      </c>
      <c r="I34" s="137" t="s">
        <v>7162</v>
      </c>
      <c r="J34" s="146">
        <v>0</v>
      </c>
      <c r="K34" s="141">
        <f>VLOOKUP(C34,'CUSTO CONTABIL Dez.24 A Dez.25'!$B:$J,9,0)</f>
        <v>15.268366243147607</v>
      </c>
      <c r="L34" s="140">
        <f t="shared" si="0"/>
        <v>0</v>
      </c>
      <c r="M34" s="148">
        <f t="shared" si="1"/>
        <v>0</v>
      </c>
      <c r="N34" s="147">
        <f t="shared" si="2"/>
        <v>1</v>
      </c>
      <c r="O34" s="148">
        <f t="shared" si="3"/>
        <v>0</v>
      </c>
    </row>
    <row r="35" spans="1:15" s="137" customFormat="1" x14ac:dyDescent="0.3">
      <c r="A35" s="136">
        <v>46031</v>
      </c>
      <c r="B35" s="137">
        <v>2</v>
      </c>
      <c r="C35" s="145" t="s">
        <v>1155</v>
      </c>
      <c r="D35" s="137" t="s">
        <v>1155</v>
      </c>
      <c r="E35" s="137">
        <v>31</v>
      </c>
      <c r="F35" s="137">
        <v>320</v>
      </c>
      <c r="G35" s="137" t="s">
        <v>7146</v>
      </c>
      <c r="H35" s="137">
        <v>32</v>
      </c>
      <c r="I35" s="137" t="s">
        <v>7145</v>
      </c>
      <c r="J35" s="146">
        <v>0</v>
      </c>
      <c r="K35" s="141">
        <f>VLOOKUP(C35,'CUSTO CONTABIL Dez.24 A Dez.25'!$B:$J,9,0)</f>
        <v>7.0201441993657587</v>
      </c>
      <c r="L35" s="140">
        <f t="shared" si="0"/>
        <v>0</v>
      </c>
      <c r="M35" s="148">
        <f t="shared" si="1"/>
        <v>0</v>
      </c>
      <c r="N35" s="147">
        <f t="shared" si="2"/>
        <v>1</v>
      </c>
      <c r="O35" s="148">
        <f t="shared" si="3"/>
        <v>0</v>
      </c>
    </row>
    <row r="36" spans="1:15" s="137" customFormat="1" x14ac:dyDescent="0.3">
      <c r="A36" s="136">
        <v>46031</v>
      </c>
      <c r="B36" s="137">
        <v>1</v>
      </c>
      <c r="C36" s="145" t="s">
        <v>1163</v>
      </c>
      <c r="D36" s="137" t="s">
        <v>1163</v>
      </c>
      <c r="E36" s="137">
        <v>31</v>
      </c>
      <c r="F36" s="137">
        <v>320</v>
      </c>
      <c r="G36" s="137" t="s">
        <v>7144</v>
      </c>
      <c r="H36" s="137">
        <v>44</v>
      </c>
      <c r="I36" s="137" t="s">
        <v>7145</v>
      </c>
      <c r="J36" s="146">
        <v>0</v>
      </c>
      <c r="K36" s="141">
        <f>VLOOKUP(C36,'CUSTO CONTABIL Dez.24 A Dez.25'!$B:$J,9,0)</f>
        <v>6.8412213632494474</v>
      </c>
      <c r="L36" s="140">
        <f t="shared" si="0"/>
        <v>0</v>
      </c>
      <c r="M36" s="148">
        <f t="shared" si="1"/>
        <v>0</v>
      </c>
      <c r="N36" s="147">
        <f t="shared" si="2"/>
        <v>1</v>
      </c>
      <c r="O36" s="148">
        <f t="shared" si="3"/>
        <v>0</v>
      </c>
    </row>
    <row r="37" spans="1:15" x14ac:dyDescent="0.3">
      <c r="A37" s="136">
        <v>46034</v>
      </c>
      <c r="B37" s="137">
        <v>2</v>
      </c>
      <c r="C37" s="145" t="s">
        <v>1155</v>
      </c>
      <c r="D37" s="137" t="s">
        <v>1155</v>
      </c>
      <c r="E37" s="137">
        <v>31</v>
      </c>
      <c r="F37" s="137">
        <v>320</v>
      </c>
      <c r="G37" s="137" t="s">
        <v>7146</v>
      </c>
      <c r="H37" s="137">
        <v>32</v>
      </c>
      <c r="I37" s="137" t="s">
        <v>7145</v>
      </c>
      <c r="J37" s="146">
        <v>0</v>
      </c>
      <c r="K37" s="141">
        <f>VLOOKUP(C37,'CUSTO CONTABIL Dez.24 A Dez.25'!$B:$J,9,0)</f>
        <v>7.0201441993657587</v>
      </c>
      <c r="L37" s="140">
        <f t="shared" si="0"/>
        <v>0</v>
      </c>
      <c r="M37" s="148">
        <f t="shared" si="1"/>
        <v>0</v>
      </c>
      <c r="N37" s="147">
        <f t="shared" si="2"/>
        <v>1</v>
      </c>
      <c r="O37" s="148">
        <f t="shared" si="3"/>
        <v>0</v>
      </c>
    </row>
    <row r="38" spans="1:15" x14ac:dyDescent="0.3">
      <c r="A38" s="133">
        <v>46034</v>
      </c>
      <c r="B38" s="134">
        <v>1</v>
      </c>
      <c r="C38" s="139" t="s">
        <v>1155</v>
      </c>
      <c r="D38" s="134" t="s">
        <v>1155</v>
      </c>
      <c r="E38" s="134">
        <v>31</v>
      </c>
      <c r="F38" s="134">
        <v>320</v>
      </c>
      <c r="G38" s="134" t="s">
        <v>7146</v>
      </c>
      <c r="H38" s="134">
        <v>18</v>
      </c>
      <c r="I38" s="134" t="s">
        <v>7147</v>
      </c>
      <c r="J38" s="146">
        <v>0</v>
      </c>
      <c r="K38" s="141">
        <f>VLOOKUP(C38,'CUSTO CONTABIL Dez.24 A Dez.25'!$B:$J,9,0)</f>
        <v>7.0201441993657587</v>
      </c>
      <c r="L38" s="140">
        <f t="shared" si="0"/>
        <v>0</v>
      </c>
      <c r="M38" s="148">
        <f t="shared" si="1"/>
        <v>0</v>
      </c>
      <c r="N38" s="147">
        <f t="shared" si="2"/>
        <v>1</v>
      </c>
      <c r="O38" s="148">
        <f t="shared" si="3"/>
        <v>0</v>
      </c>
    </row>
    <row r="39" spans="1:15" x14ac:dyDescent="0.3">
      <c r="A39" s="133">
        <v>46034</v>
      </c>
      <c r="B39" s="134">
        <v>1</v>
      </c>
      <c r="C39" s="139" t="str">
        <f>D39</f>
        <v>MDAC001171</v>
      </c>
      <c r="D39" s="134" t="s">
        <v>1158</v>
      </c>
      <c r="E39" s="134">
        <v>31</v>
      </c>
      <c r="F39" s="134">
        <v>320</v>
      </c>
      <c r="G39" s="134" t="s">
        <v>7213</v>
      </c>
      <c r="H39" s="134">
        <v>75</v>
      </c>
      <c r="I39" s="134" t="s">
        <v>15710</v>
      </c>
      <c r="K39" s="140"/>
      <c r="L39" s="140"/>
    </row>
    <row r="40" spans="1:15" x14ac:dyDescent="0.3">
      <c r="A40" s="133">
        <v>46035</v>
      </c>
      <c r="B40" s="134">
        <v>1</v>
      </c>
      <c r="C40" s="139" t="s">
        <v>1155</v>
      </c>
      <c r="D40" s="134" t="s">
        <v>1155</v>
      </c>
      <c r="E40" s="134">
        <v>31</v>
      </c>
      <c r="F40" s="134">
        <v>320</v>
      </c>
      <c r="G40" s="134" t="s">
        <v>7146</v>
      </c>
      <c r="H40" s="134">
        <v>18</v>
      </c>
      <c r="I40" s="134" t="s">
        <v>7147</v>
      </c>
      <c r="J40" s="146">
        <v>0</v>
      </c>
      <c r="K40" s="141">
        <f>VLOOKUP(C40,'CUSTO CONTABIL Dez.24 A Dez.25'!$B:$J,9,0)</f>
        <v>7.0201441993657587</v>
      </c>
      <c r="L40" s="140">
        <f t="shared" ref="L40:L71" si="4">IF(LEFT(C40,4)="mdac",0,IF(LEFT(C40,4)="mdai",0,IF(J40=0,ABS(K40*H40),ABS(J40))))</f>
        <v>0</v>
      </c>
      <c r="M40" s="148">
        <f t="shared" ref="M40:M71" si="5">IF(L40=0,0,H40)</f>
        <v>0</v>
      </c>
      <c r="N40" s="147">
        <f t="shared" ref="N40:N71" si="6">MONTH(A40)</f>
        <v>1</v>
      </c>
      <c r="O40" s="148">
        <f t="shared" ref="O40:O71" si="7">ABS(IF(H40=0,0))</f>
        <v>0</v>
      </c>
    </row>
    <row r="41" spans="1:15" s="137" customFormat="1" x14ac:dyDescent="0.3">
      <c r="A41" s="133">
        <v>46035</v>
      </c>
      <c r="B41" s="134">
        <v>2</v>
      </c>
      <c r="C41" s="139" t="s">
        <v>1227</v>
      </c>
      <c r="D41" s="134" t="s">
        <v>1227</v>
      </c>
      <c r="E41" s="134">
        <v>31</v>
      </c>
      <c r="F41" s="134">
        <v>314</v>
      </c>
      <c r="G41" s="134" t="s">
        <v>7148</v>
      </c>
      <c r="H41" s="134">
        <v>76</v>
      </c>
      <c r="I41" s="134" t="s">
        <v>7164</v>
      </c>
      <c r="J41" s="146">
        <v>0</v>
      </c>
      <c r="K41" s="141">
        <f>VLOOKUP(C41,'CUSTO CONTABIL Dez.24 A Dez.25'!$B:$J,9,0)</f>
        <v>6.4359065701707392</v>
      </c>
      <c r="L41" s="140">
        <f t="shared" si="4"/>
        <v>0</v>
      </c>
      <c r="M41" s="148">
        <f t="shared" si="5"/>
        <v>0</v>
      </c>
      <c r="N41" s="147">
        <f t="shared" si="6"/>
        <v>1</v>
      </c>
      <c r="O41" s="148">
        <f t="shared" si="7"/>
        <v>0</v>
      </c>
    </row>
    <row r="42" spans="1:15" s="137" customFormat="1" x14ac:dyDescent="0.3">
      <c r="A42" s="133">
        <v>46035</v>
      </c>
      <c r="B42" s="134">
        <v>2</v>
      </c>
      <c r="C42" s="139" t="s">
        <v>1180</v>
      </c>
      <c r="D42" s="134" t="s">
        <v>1180</v>
      </c>
      <c r="E42" s="134">
        <v>31</v>
      </c>
      <c r="F42" s="134">
        <v>320</v>
      </c>
      <c r="G42" s="134" t="s">
        <v>7144</v>
      </c>
      <c r="H42" s="134">
        <v>25</v>
      </c>
      <c r="I42" s="134" t="s">
        <v>7161</v>
      </c>
      <c r="J42" s="146">
        <v>0</v>
      </c>
      <c r="K42" s="141">
        <f>VLOOKUP(C42,'CUSTO CONTABIL Dez.24 A Dez.25'!$B:$J,9,0)</f>
        <v>22.591349562751123</v>
      </c>
      <c r="L42" s="140">
        <f t="shared" si="4"/>
        <v>0</v>
      </c>
      <c r="M42" s="148">
        <f t="shared" si="5"/>
        <v>0</v>
      </c>
      <c r="N42" s="147">
        <f t="shared" si="6"/>
        <v>1</v>
      </c>
      <c r="O42" s="148">
        <f t="shared" si="7"/>
        <v>0</v>
      </c>
    </row>
    <row r="43" spans="1:15" s="137" customFormat="1" x14ac:dyDescent="0.3">
      <c r="A43" s="136">
        <v>46035</v>
      </c>
      <c r="B43" s="137">
        <v>2</v>
      </c>
      <c r="C43" s="145" t="s">
        <v>1171</v>
      </c>
      <c r="D43" s="137" t="s">
        <v>15679</v>
      </c>
      <c r="E43" s="137">
        <v>31</v>
      </c>
      <c r="F43" s="137">
        <v>320</v>
      </c>
      <c r="G43" s="137" t="s">
        <v>7152</v>
      </c>
      <c r="H43" s="137">
        <v>22.5</v>
      </c>
      <c r="I43" s="137" t="s">
        <v>7153</v>
      </c>
      <c r="J43" s="146">
        <v>0</v>
      </c>
      <c r="K43" s="141">
        <f>VLOOKUP(C43,'CUSTO CONTABIL Dez.24 A Dez.25'!$B:$J,9,0)</f>
        <v>6.3520137585991252</v>
      </c>
      <c r="L43" s="141">
        <f t="shared" si="4"/>
        <v>0</v>
      </c>
      <c r="M43" s="165">
        <f t="shared" si="5"/>
        <v>0</v>
      </c>
      <c r="N43" s="149">
        <f t="shared" si="6"/>
        <v>1</v>
      </c>
      <c r="O43" s="165">
        <f t="shared" si="7"/>
        <v>0</v>
      </c>
    </row>
    <row r="44" spans="1:15" x14ac:dyDescent="0.3">
      <c r="A44" s="136">
        <v>46035</v>
      </c>
      <c r="B44" s="137">
        <v>2</v>
      </c>
      <c r="C44" s="145" t="s">
        <v>1163</v>
      </c>
      <c r="D44" s="137" t="s">
        <v>15680</v>
      </c>
      <c r="E44" s="137">
        <v>31</v>
      </c>
      <c r="F44" s="137">
        <v>314</v>
      </c>
      <c r="G44" s="137" t="s">
        <v>7189</v>
      </c>
      <c r="H44" s="137">
        <v>5</v>
      </c>
      <c r="I44" s="137" t="s">
        <v>15681</v>
      </c>
      <c r="J44" s="146">
        <v>0</v>
      </c>
      <c r="K44" s="141">
        <f>VLOOKUP(C44,'CUSTO CONTABIL Dez.24 A Dez.25'!$B:$J,9,0)</f>
        <v>6.8412213632494474</v>
      </c>
      <c r="L44" s="141">
        <f t="shared" si="4"/>
        <v>0</v>
      </c>
      <c r="M44" s="165">
        <f t="shared" si="5"/>
        <v>0</v>
      </c>
      <c r="N44" s="149">
        <f t="shared" si="6"/>
        <v>1</v>
      </c>
      <c r="O44" s="165">
        <f t="shared" si="7"/>
        <v>0</v>
      </c>
    </row>
    <row r="45" spans="1:15" x14ac:dyDescent="0.3">
      <c r="A45" s="136">
        <v>46035</v>
      </c>
      <c r="B45" s="137">
        <v>2</v>
      </c>
      <c r="C45" s="145" t="s">
        <v>1197</v>
      </c>
      <c r="D45" s="137" t="s">
        <v>15682</v>
      </c>
      <c r="E45" s="137">
        <v>31</v>
      </c>
      <c r="F45" s="137">
        <v>314</v>
      </c>
      <c r="G45" s="137" t="s">
        <v>7189</v>
      </c>
      <c r="H45" s="137">
        <v>42.5</v>
      </c>
      <c r="I45" s="137" t="s">
        <v>15681</v>
      </c>
      <c r="J45" s="146">
        <v>0</v>
      </c>
      <c r="K45" s="141">
        <f>VLOOKUP(C45,'CUSTO CONTABIL Dez.24 A Dez.25'!$B:$J,9,0)</f>
        <v>7.1067062472228617</v>
      </c>
      <c r="L45" s="141">
        <f t="shared" si="4"/>
        <v>0</v>
      </c>
      <c r="M45" s="165">
        <f t="shared" si="5"/>
        <v>0</v>
      </c>
      <c r="N45" s="149">
        <f t="shared" si="6"/>
        <v>1</v>
      </c>
      <c r="O45" s="165">
        <f t="shared" si="7"/>
        <v>0</v>
      </c>
    </row>
    <row r="46" spans="1:15" s="137" customFormat="1" x14ac:dyDescent="0.3">
      <c r="A46" s="133">
        <v>46035</v>
      </c>
      <c r="B46" s="134">
        <v>2</v>
      </c>
      <c r="C46" s="139" t="s">
        <v>2831</v>
      </c>
      <c r="D46" s="134" t="s">
        <v>2831</v>
      </c>
      <c r="E46" s="134">
        <v>31</v>
      </c>
      <c r="F46" s="134">
        <v>320</v>
      </c>
      <c r="G46" s="134" t="s">
        <v>7163</v>
      </c>
      <c r="H46" s="134">
        <v>25</v>
      </c>
      <c r="I46" s="134" t="s">
        <v>7162</v>
      </c>
      <c r="J46" s="146">
        <v>0</v>
      </c>
      <c r="K46" s="141">
        <f>VLOOKUP(C46,'CUSTO CONTABIL Dez.24 A Dez.25'!$B:$J,9,0)</f>
        <v>16.269567938798573</v>
      </c>
      <c r="L46" s="140">
        <f t="shared" si="4"/>
        <v>0</v>
      </c>
      <c r="M46" s="148">
        <f t="shared" si="5"/>
        <v>0</v>
      </c>
      <c r="N46" s="147">
        <f t="shared" si="6"/>
        <v>1</v>
      </c>
      <c r="O46" s="148">
        <f t="shared" si="7"/>
        <v>0</v>
      </c>
    </row>
    <row r="47" spans="1:15" x14ac:dyDescent="0.3">
      <c r="A47" s="133">
        <v>46035</v>
      </c>
      <c r="B47" s="134">
        <v>2</v>
      </c>
      <c r="C47" s="139" t="s">
        <v>1155</v>
      </c>
      <c r="D47" s="134" t="s">
        <v>1155</v>
      </c>
      <c r="E47" s="134">
        <v>31</v>
      </c>
      <c r="F47" s="134">
        <v>320</v>
      </c>
      <c r="G47" s="134" t="s">
        <v>7163</v>
      </c>
      <c r="H47" s="134">
        <v>60</v>
      </c>
      <c r="I47" s="134" t="s">
        <v>7145</v>
      </c>
      <c r="J47" s="146">
        <v>0</v>
      </c>
      <c r="K47" s="141">
        <f>VLOOKUP(C47,'CUSTO CONTABIL Dez.24 A Dez.25'!$B:$J,9,0)</f>
        <v>7.0201441993657587</v>
      </c>
      <c r="L47" s="140">
        <f t="shared" si="4"/>
        <v>0</v>
      </c>
      <c r="M47" s="148">
        <f t="shared" si="5"/>
        <v>0</v>
      </c>
      <c r="N47" s="147">
        <f t="shared" si="6"/>
        <v>1</v>
      </c>
      <c r="O47" s="148">
        <f t="shared" si="7"/>
        <v>0</v>
      </c>
    </row>
    <row r="48" spans="1:15" x14ac:dyDescent="0.3">
      <c r="A48" s="133">
        <v>46035</v>
      </c>
      <c r="B48" s="134">
        <v>3</v>
      </c>
      <c r="C48" s="139" t="s">
        <v>1195</v>
      </c>
      <c r="D48" s="134" t="s">
        <v>1195</v>
      </c>
      <c r="E48" s="134">
        <v>31</v>
      </c>
      <c r="F48" s="134">
        <v>320</v>
      </c>
      <c r="G48" s="134" t="s">
        <v>7144</v>
      </c>
      <c r="H48" s="134">
        <v>25</v>
      </c>
      <c r="I48" s="134" t="s">
        <v>7183</v>
      </c>
      <c r="J48" s="146">
        <v>0</v>
      </c>
      <c r="K48" s="141">
        <f>VLOOKUP(C48,'CUSTO CONTABIL Dez.24 A Dez.25'!$B:$J,9,0)</f>
        <v>17.248029863172746</v>
      </c>
      <c r="L48" s="140">
        <f t="shared" si="4"/>
        <v>0</v>
      </c>
      <c r="M48" s="148">
        <f t="shared" si="5"/>
        <v>0</v>
      </c>
      <c r="N48" s="147">
        <f t="shared" si="6"/>
        <v>1</v>
      </c>
      <c r="O48" s="148">
        <f t="shared" si="7"/>
        <v>0</v>
      </c>
    </row>
    <row r="49" spans="1:15" x14ac:dyDescent="0.3">
      <c r="A49" s="133">
        <v>46035</v>
      </c>
      <c r="B49" s="134">
        <v>3</v>
      </c>
      <c r="C49" s="139" t="s">
        <v>1227</v>
      </c>
      <c r="D49" s="134" t="s">
        <v>1227</v>
      </c>
      <c r="E49" s="134">
        <v>31</v>
      </c>
      <c r="F49" s="134">
        <v>314</v>
      </c>
      <c r="G49" s="134" t="s">
        <v>7148</v>
      </c>
      <c r="H49" s="134">
        <v>33.299999999999997</v>
      </c>
      <c r="I49" s="134" t="s">
        <v>7214</v>
      </c>
      <c r="J49" s="146">
        <v>0</v>
      </c>
      <c r="K49" s="141">
        <f>VLOOKUP(C49,'CUSTO CONTABIL Dez.24 A Dez.25'!$B:$J,9,0)</f>
        <v>6.4359065701707392</v>
      </c>
      <c r="L49" s="140">
        <f t="shared" si="4"/>
        <v>0</v>
      </c>
      <c r="M49" s="148">
        <f t="shared" si="5"/>
        <v>0</v>
      </c>
      <c r="N49" s="147">
        <f t="shared" si="6"/>
        <v>1</v>
      </c>
      <c r="O49" s="148">
        <f t="shared" si="7"/>
        <v>0</v>
      </c>
    </row>
    <row r="50" spans="1:15" x14ac:dyDescent="0.3">
      <c r="A50" s="133">
        <v>46035</v>
      </c>
      <c r="B50" s="134">
        <v>1</v>
      </c>
      <c r="C50" s="139" t="s">
        <v>1227</v>
      </c>
      <c r="D50" s="134" t="s">
        <v>1227</v>
      </c>
      <c r="E50" s="134">
        <v>31</v>
      </c>
      <c r="F50" s="134">
        <v>314</v>
      </c>
      <c r="G50" s="134" t="s">
        <v>7148</v>
      </c>
      <c r="H50" s="134">
        <v>20</v>
      </c>
      <c r="I50" s="134" t="s">
        <v>7149</v>
      </c>
      <c r="J50" s="146">
        <v>0</v>
      </c>
      <c r="K50" s="141">
        <f>VLOOKUP(C50,'CUSTO CONTABIL Dez.24 A Dez.25'!$B:$J,9,0)</f>
        <v>6.4359065701707392</v>
      </c>
      <c r="L50" s="140">
        <f t="shared" si="4"/>
        <v>0</v>
      </c>
      <c r="M50" s="148">
        <f t="shared" si="5"/>
        <v>0</v>
      </c>
      <c r="N50" s="147">
        <f t="shared" si="6"/>
        <v>1</v>
      </c>
      <c r="O50" s="148">
        <f t="shared" si="7"/>
        <v>0</v>
      </c>
    </row>
    <row r="51" spans="1:15" x14ac:dyDescent="0.3">
      <c r="A51" s="133">
        <v>46035</v>
      </c>
      <c r="B51" s="134">
        <v>1</v>
      </c>
      <c r="C51" s="139" t="s">
        <v>1227</v>
      </c>
      <c r="D51" s="134" t="s">
        <v>1227</v>
      </c>
      <c r="E51" s="134">
        <v>31</v>
      </c>
      <c r="F51" s="134">
        <v>314</v>
      </c>
      <c r="G51" s="134" t="s">
        <v>7148</v>
      </c>
      <c r="H51" s="134">
        <v>10</v>
      </c>
      <c r="I51" s="134" t="s">
        <v>7149</v>
      </c>
      <c r="J51" s="146">
        <v>0</v>
      </c>
      <c r="K51" s="141">
        <f>VLOOKUP(C51,'CUSTO CONTABIL Dez.24 A Dez.25'!$B:$J,9,0)</f>
        <v>6.4359065701707392</v>
      </c>
      <c r="L51" s="140">
        <f t="shared" si="4"/>
        <v>0</v>
      </c>
      <c r="M51" s="148">
        <f t="shared" si="5"/>
        <v>0</v>
      </c>
      <c r="N51" s="147">
        <f t="shared" si="6"/>
        <v>1</v>
      </c>
      <c r="O51" s="148">
        <f t="shared" si="7"/>
        <v>0</v>
      </c>
    </row>
    <row r="52" spans="1:15" x14ac:dyDescent="0.3">
      <c r="A52" s="133">
        <v>46035</v>
      </c>
      <c r="B52" s="134">
        <v>1</v>
      </c>
      <c r="C52" s="139" t="s">
        <v>1227</v>
      </c>
      <c r="D52" s="134" t="s">
        <v>1227</v>
      </c>
      <c r="E52" s="134">
        <v>31</v>
      </c>
      <c r="F52" s="134">
        <v>314</v>
      </c>
      <c r="G52" s="134" t="s">
        <v>7148</v>
      </c>
      <c r="H52" s="134">
        <v>10</v>
      </c>
      <c r="I52" s="134" t="s">
        <v>7149</v>
      </c>
      <c r="J52" s="146">
        <v>0</v>
      </c>
      <c r="K52" s="141">
        <f>VLOOKUP(C52,'CUSTO CONTABIL Dez.24 A Dez.25'!$B:$J,9,0)</f>
        <v>6.4359065701707392</v>
      </c>
      <c r="L52" s="140">
        <f t="shared" si="4"/>
        <v>0</v>
      </c>
      <c r="M52" s="148">
        <f t="shared" si="5"/>
        <v>0</v>
      </c>
      <c r="N52" s="147">
        <f t="shared" si="6"/>
        <v>1</v>
      </c>
      <c r="O52" s="148">
        <f t="shared" si="7"/>
        <v>0</v>
      </c>
    </row>
    <row r="53" spans="1:15" x14ac:dyDescent="0.3">
      <c r="A53" s="133">
        <v>46035</v>
      </c>
      <c r="B53" s="134">
        <v>1</v>
      </c>
      <c r="C53" s="139" t="s">
        <v>1227</v>
      </c>
      <c r="D53" s="134" t="s">
        <v>1227</v>
      </c>
      <c r="E53" s="134">
        <v>31</v>
      </c>
      <c r="F53" s="134">
        <v>314</v>
      </c>
      <c r="G53" s="134" t="s">
        <v>7148</v>
      </c>
      <c r="H53" s="134">
        <v>10</v>
      </c>
      <c r="I53" s="134" t="s">
        <v>7149</v>
      </c>
      <c r="J53" s="146">
        <v>0</v>
      </c>
      <c r="K53" s="141">
        <f>VLOOKUP(C53,'CUSTO CONTABIL Dez.24 A Dez.25'!$B:$J,9,0)</f>
        <v>6.4359065701707392</v>
      </c>
      <c r="L53" s="140">
        <f t="shared" si="4"/>
        <v>0</v>
      </c>
      <c r="M53" s="148">
        <f t="shared" si="5"/>
        <v>0</v>
      </c>
      <c r="N53" s="147">
        <f t="shared" si="6"/>
        <v>1</v>
      </c>
      <c r="O53" s="148">
        <f t="shared" si="7"/>
        <v>0</v>
      </c>
    </row>
    <row r="54" spans="1:15" x14ac:dyDescent="0.3">
      <c r="A54" s="133">
        <v>46035</v>
      </c>
      <c r="B54" s="134">
        <v>1</v>
      </c>
      <c r="C54" s="139" t="s">
        <v>1227</v>
      </c>
      <c r="D54" s="134" t="s">
        <v>1227</v>
      </c>
      <c r="E54" s="134">
        <v>31</v>
      </c>
      <c r="F54" s="134">
        <v>314</v>
      </c>
      <c r="G54" s="134" t="s">
        <v>7148</v>
      </c>
      <c r="H54" s="134">
        <v>10</v>
      </c>
      <c r="I54" s="134" t="s">
        <v>7149</v>
      </c>
      <c r="J54" s="146">
        <v>0</v>
      </c>
      <c r="K54" s="141">
        <f>VLOOKUP(C54,'CUSTO CONTABIL Dez.24 A Dez.25'!$B:$J,9,0)</f>
        <v>6.4359065701707392</v>
      </c>
      <c r="L54" s="140">
        <f t="shared" si="4"/>
        <v>0</v>
      </c>
      <c r="M54" s="148">
        <f t="shared" si="5"/>
        <v>0</v>
      </c>
      <c r="N54" s="147">
        <f t="shared" si="6"/>
        <v>1</v>
      </c>
      <c r="O54" s="148">
        <f t="shared" si="7"/>
        <v>0</v>
      </c>
    </row>
    <row r="55" spans="1:15" x14ac:dyDescent="0.3">
      <c r="A55" s="136">
        <v>46036</v>
      </c>
      <c r="B55" s="137">
        <v>1</v>
      </c>
      <c r="C55" s="145" t="s">
        <v>1173</v>
      </c>
      <c r="D55" s="137" t="s">
        <v>1173</v>
      </c>
      <c r="E55" s="137">
        <v>31</v>
      </c>
      <c r="F55" s="137">
        <v>320</v>
      </c>
      <c r="G55" s="137" t="s">
        <v>7155</v>
      </c>
      <c r="H55" s="137">
        <v>12</v>
      </c>
      <c r="I55" s="137" t="s">
        <v>7166</v>
      </c>
      <c r="J55" s="166">
        <v>0</v>
      </c>
      <c r="K55" s="141">
        <f>VLOOKUP(C55,'CUSTO CONTABIL Dez.24 A Dez.25'!B:J,9,0)</f>
        <v>7.7064936441862688</v>
      </c>
      <c r="L55" s="141">
        <f t="shared" si="4"/>
        <v>0</v>
      </c>
      <c r="M55" s="165">
        <f t="shared" si="5"/>
        <v>0</v>
      </c>
      <c r="N55" s="149">
        <f t="shared" si="6"/>
        <v>1</v>
      </c>
      <c r="O55" s="165">
        <f t="shared" si="7"/>
        <v>0</v>
      </c>
    </row>
    <row r="56" spans="1:15" s="137" customFormat="1" x14ac:dyDescent="0.3">
      <c r="A56" s="133">
        <v>46036</v>
      </c>
      <c r="B56" s="134">
        <v>1</v>
      </c>
      <c r="C56" s="139" t="s">
        <v>1227</v>
      </c>
      <c r="D56" s="134" t="s">
        <v>1227</v>
      </c>
      <c r="E56" s="134">
        <v>31</v>
      </c>
      <c r="F56" s="134">
        <v>314</v>
      </c>
      <c r="G56" s="134" t="s">
        <v>7148</v>
      </c>
      <c r="H56" s="134">
        <v>116</v>
      </c>
      <c r="I56" s="134" t="s">
        <v>7149</v>
      </c>
      <c r="J56" s="146">
        <v>0</v>
      </c>
      <c r="K56" s="141">
        <f>VLOOKUP(C56,'CUSTO CONTABIL Dez.24 A Dez.25'!$B:$J,9,0)</f>
        <v>6.4359065701707392</v>
      </c>
      <c r="L56" s="140">
        <f t="shared" si="4"/>
        <v>0</v>
      </c>
      <c r="M56" s="148">
        <f t="shared" si="5"/>
        <v>0</v>
      </c>
      <c r="N56" s="147">
        <f t="shared" si="6"/>
        <v>1</v>
      </c>
      <c r="O56" s="148">
        <f t="shared" si="7"/>
        <v>0</v>
      </c>
    </row>
    <row r="57" spans="1:15" x14ac:dyDescent="0.3">
      <c r="A57" s="133">
        <v>46036</v>
      </c>
      <c r="B57" s="134">
        <v>1</v>
      </c>
      <c r="C57" s="139" t="s">
        <v>1173</v>
      </c>
      <c r="D57" s="134" t="s">
        <v>1173</v>
      </c>
      <c r="E57" s="134">
        <v>31</v>
      </c>
      <c r="F57" s="134">
        <v>320</v>
      </c>
      <c r="G57" s="134" t="s">
        <v>7155</v>
      </c>
      <c r="H57" s="134">
        <v>30</v>
      </c>
      <c r="I57" s="134" t="s">
        <v>7147</v>
      </c>
      <c r="J57" s="146">
        <v>0</v>
      </c>
      <c r="K57" s="141">
        <f>VLOOKUP(C57,'CUSTO CONTABIL Dez.24 A Dez.25'!$B:$J,9,0)</f>
        <v>7.7064936441862688</v>
      </c>
      <c r="L57" s="140">
        <f t="shared" si="4"/>
        <v>0</v>
      </c>
      <c r="M57" s="148">
        <f t="shared" si="5"/>
        <v>0</v>
      </c>
      <c r="N57" s="147">
        <f t="shared" si="6"/>
        <v>1</v>
      </c>
      <c r="O57" s="148">
        <f t="shared" si="7"/>
        <v>0</v>
      </c>
    </row>
    <row r="58" spans="1:15" x14ac:dyDescent="0.3">
      <c r="A58" s="136">
        <v>46036</v>
      </c>
      <c r="B58" s="137">
        <v>1</v>
      </c>
      <c r="C58" s="145" t="s">
        <v>1195</v>
      </c>
      <c r="D58" s="137" t="s">
        <v>15695</v>
      </c>
      <c r="E58" s="137">
        <v>31</v>
      </c>
      <c r="F58" s="137">
        <v>320</v>
      </c>
      <c r="G58" s="137" t="s">
        <v>7144</v>
      </c>
      <c r="H58" s="137">
        <v>25</v>
      </c>
      <c r="I58" s="137" t="s">
        <v>7145</v>
      </c>
      <c r="J58" s="146">
        <v>0</v>
      </c>
      <c r="K58" s="141">
        <f>VLOOKUP(C58,'CUSTO CONTABIL Dez.24 A Dez.25'!$B:$J,9,0)</f>
        <v>17.248029863172746</v>
      </c>
      <c r="L58" s="141">
        <f t="shared" si="4"/>
        <v>0</v>
      </c>
      <c r="M58" s="165">
        <f t="shared" si="5"/>
        <v>0</v>
      </c>
      <c r="N58" s="149">
        <f t="shared" si="6"/>
        <v>1</v>
      </c>
      <c r="O58" s="165">
        <f t="shared" si="7"/>
        <v>0</v>
      </c>
    </row>
    <row r="59" spans="1:15" s="137" customFormat="1" x14ac:dyDescent="0.3">
      <c r="A59" s="133">
        <v>46036</v>
      </c>
      <c r="B59" s="134">
        <v>1</v>
      </c>
      <c r="C59" s="139" t="s">
        <v>2849</v>
      </c>
      <c r="D59" s="134" t="s">
        <v>2849</v>
      </c>
      <c r="E59" s="134">
        <v>31</v>
      </c>
      <c r="F59" s="134">
        <v>314</v>
      </c>
      <c r="G59" s="134" t="s">
        <v>7158</v>
      </c>
      <c r="H59" s="134">
        <v>4</v>
      </c>
      <c r="I59" s="134" t="s">
        <v>7159</v>
      </c>
      <c r="J59" s="146">
        <v>0</v>
      </c>
      <c r="K59" s="141">
        <f>VLOOKUP(C59,'CUSTO CONTABIL Dez.24 A Dez.25'!$B:$J,9,0)</f>
        <v>12.242651286595596</v>
      </c>
      <c r="L59" s="140">
        <f t="shared" si="4"/>
        <v>0</v>
      </c>
      <c r="M59" s="148">
        <f t="shared" si="5"/>
        <v>0</v>
      </c>
      <c r="N59" s="147">
        <f t="shared" si="6"/>
        <v>1</v>
      </c>
      <c r="O59" s="148">
        <f t="shared" si="7"/>
        <v>0</v>
      </c>
    </row>
    <row r="60" spans="1:15" s="135" customFormat="1" x14ac:dyDescent="0.3">
      <c r="A60" s="133">
        <v>46036</v>
      </c>
      <c r="B60" s="134">
        <v>2</v>
      </c>
      <c r="C60" s="139" t="s">
        <v>1167</v>
      </c>
      <c r="D60" s="134" t="s">
        <v>1167</v>
      </c>
      <c r="E60" s="134">
        <v>31</v>
      </c>
      <c r="F60" s="134">
        <v>314</v>
      </c>
      <c r="G60" s="134" t="s">
        <v>7189</v>
      </c>
      <c r="H60" s="134">
        <v>68</v>
      </c>
      <c r="I60" s="134" t="s">
        <v>7226</v>
      </c>
      <c r="J60" s="146">
        <v>0</v>
      </c>
      <c r="K60" s="141">
        <f>VLOOKUP(C60,'CUSTO CONTABIL Dez.24 A Dez.25'!$B:$J,9,0)</f>
        <v>14.924089903833393</v>
      </c>
      <c r="L60" s="140">
        <f t="shared" si="4"/>
        <v>0</v>
      </c>
      <c r="M60" s="148">
        <f t="shared" si="5"/>
        <v>0</v>
      </c>
      <c r="N60" s="147">
        <f t="shared" si="6"/>
        <v>1</v>
      </c>
      <c r="O60" s="148">
        <f t="shared" si="7"/>
        <v>0</v>
      </c>
    </row>
    <row r="61" spans="1:15" x14ac:dyDescent="0.3">
      <c r="A61" s="136">
        <v>46036</v>
      </c>
      <c r="B61" s="137">
        <v>2</v>
      </c>
      <c r="C61" s="145" t="s">
        <v>1173</v>
      </c>
      <c r="D61" s="137" t="s">
        <v>1173</v>
      </c>
      <c r="E61" s="137">
        <v>31</v>
      </c>
      <c r="F61" s="137">
        <v>320</v>
      </c>
      <c r="G61" s="137" t="s">
        <v>7155</v>
      </c>
      <c r="H61" s="137">
        <v>18</v>
      </c>
      <c r="I61" s="137" t="s">
        <v>7160</v>
      </c>
      <c r="J61" s="166">
        <v>0</v>
      </c>
      <c r="K61" s="141">
        <f>VLOOKUP(C61,'CUSTO CONTABIL Dez.24 A Dez.25'!$B:$J,9,0)</f>
        <v>7.7064936441862688</v>
      </c>
      <c r="L61" s="140">
        <f t="shared" si="4"/>
        <v>0</v>
      </c>
      <c r="M61" s="148">
        <f t="shared" si="5"/>
        <v>0</v>
      </c>
      <c r="N61" s="147">
        <f t="shared" si="6"/>
        <v>1</v>
      </c>
      <c r="O61" s="148">
        <f t="shared" si="7"/>
        <v>0</v>
      </c>
    </row>
    <row r="62" spans="1:15" x14ac:dyDescent="0.3">
      <c r="A62" s="138">
        <v>46036</v>
      </c>
      <c r="B62" s="135">
        <v>2</v>
      </c>
      <c r="C62" s="135" t="s">
        <v>15696</v>
      </c>
      <c r="D62" s="135" t="s">
        <v>15696</v>
      </c>
      <c r="E62" s="135">
        <v>37</v>
      </c>
      <c r="F62" s="135">
        <v>320</v>
      </c>
      <c r="G62" s="135" t="s">
        <v>7152</v>
      </c>
      <c r="H62" s="135">
        <v>10.5</v>
      </c>
      <c r="I62" s="135" t="s">
        <v>7153</v>
      </c>
      <c r="J62" s="163">
        <v>0</v>
      </c>
      <c r="K62" s="142">
        <v>0</v>
      </c>
      <c r="L62" s="142">
        <f t="shared" si="4"/>
        <v>0</v>
      </c>
      <c r="M62" s="164">
        <f t="shared" si="5"/>
        <v>0</v>
      </c>
      <c r="N62" s="150">
        <f t="shared" si="6"/>
        <v>1</v>
      </c>
      <c r="O62" s="164">
        <f t="shared" si="7"/>
        <v>0</v>
      </c>
    </row>
    <row r="63" spans="1:15" x14ac:dyDescent="0.3">
      <c r="A63" s="133">
        <v>46036</v>
      </c>
      <c r="B63" s="134">
        <v>1</v>
      </c>
      <c r="C63" s="139" t="str">
        <f t="shared" ref="C63:C126" si="8">D63</f>
        <v>MDAI000978</v>
      </c>
      <c r="D63" s="134" t="s">
        <v>2831</v>
      </c>
      <c r="E63" s="134">
        <v>31</v>
      </c>
      <c r="F63" s="134">
        <v>320</v>
      </c>
      <c r="G63" s="134" t="s">
        <v>7163</v>
      </c>
      <c r="H63" s="134">
        <v>15</v>
      </c>
      <c r="I63" s="134" t="s">
        <v>7220</v>
      </c>
      <c r="J63" s="166">
        <v>0</v>
      </c>
      <c r="K63" s="141">
        <f>VLOOKUP(C63,'CUSTO CONTABIL Dez.24 A Dez.25'!$B:$J,9,0)</f>
        <v>16.269567938798573</v>
      </c>
      <c r="L63" s="140">
        <f t="shared" si="4"/>
        <v>0</v>
      </c>
      <c r="M63" s="148">
        <f t="shared" si="5"/>
        <v>0</v>
      </c>
      <c r="N63" s="147">
        <f t="shared" si="6"/>
        <v>1</v>
      </c>
      <c r="O63" s="148">
        <f t="shared" si="7"/>
        <v>0</v>
      </c>
    </row>
    <row r="64" spans="1:15" x14ac:dyDescent="0.3">
      <c r="A64" s="133">
        <v>46036</v>
      </c>
      <c r="B64" s="134">
        <v>1</v>
      </c>
      <c r="C64" s="139" t="str">
        <f t="shared" si="8"/>
        <v>MDAI001327</v>
      </c>
      <c r="D64" s="134" t="s">
        <v>1216</v>
      </c>
      <c r="E64" s="134">
        <v>31</v>
      </c>
      <c r="F64" s="134">
        <v>320</v>
      </c>
      <c r="G64" s="134" t="s">
        <v>7152</v>
      </c>
      <c r="H64" s="134">
        <v>20</v>
      </c>
      <c r="I64" s="134" t="s">
        <v>7151</v>
      </c>
      <c r="J64" s="166">
        <v>0</v>
      </c>
      <c r="K64" s="141">
        <f>VLOOKUP(C64,'CUSTO CONTABIL Dez.24 A Dez.25'!$B:$J,9,0)</f>
        <v>15.7632660492058</v>
      </c>
      <c r="L64" s="140">
        <f t="shared" si="4"/>
        <v>0</v>
      </c>
      <c r="M64" s="148">
        <f t="shared" si="5"/>
        <v>0</v>
      </c>
      <c r="N64" s="147">
        <f t="shared" si="6"/>
        <v>1</v>
      </c>
      <c r="O64" s="148">
        <f t="shared" si="7"/>
        <v>0</v>
      </c>
    </row>
    <row r="65" spans="1:15" x14ac:dyDescent="0.3">
      <c r="A65" s="133">
        <v>46037</v>
      </c>
      <c r="B65" s="134">
        <v>2</v>
      </c>
      <c r="C65" s="139" t="str">
        <f t="shared" si="8"/>
        <v>MDAI001164</v>
      </c>
      <c r="D65" s="134" t="s">
        <v>1176</v>
      </c>
      <c r="E65" s="134">
        <v>31</v>
      </c>
      <c r="F65" s="134">
        <v>320</v>
      </c>
      <c r="G65" s="134" t="s">
        <v>7152</v>
      </c>
      <c r="H65" s="134">
        <v>74.5</v>
      </c>
      <c r="I65" s="134" t="s">
        <v>15707</v>
      </c>
      <c r="J65" s="166">
        <v>0</v>
      </c>
      <c r="K65" s="141">
        <f>VLOOKUP(C65,'CUSTO CONTABIL Dez.24 A Dez.25'!$B:$J,9,0)</f>
        <v>20.933488883422001</v>
      </c>
      <c r="L65" s="140">
        <f t="shared" si="4"/>
        <v>0</v>
      </c>
      <c r="M65" s="148">
        <f t="shared" si="5"/>
        <v>0</v>
      </c>
      <c r="N65" s="147">
        <f t="shared" si="6"/>
        <v>1</v>
      </c>
      <c r="O65" s="148">
        <f t="shared" si="7"/>
        <v>0</v>
      </c>
    </row>
    <row r="66" spans="1:15" x14ac:dyDescent="0.3">
      <c r="A66" s="133">
        <v>46037</v>
      </c>
      <c r="B66" s="134">
        <v>2</v>
      </c>
      <c r="C66" s="139" t="str">
        <f t="shared" si="8"/>
        <v>MDAC000737</v>
      </c>
      <c r="D66" s="134" t="s">
        <v>1187</v>
      </c>
      <c r="E66" s="134">
        <v>31</v>
      </c>
      <c r="F66" s="134">
        <v>314</v>
      </c>
      <c r="G66" s="134" t="s">
        <v>7158</v>
      </c>
      <c r="H66" s="134">
        <v>6</v>
      </c>
      <c r="I66" s="134" t="s">
        <v>7226</v>
      </c>
      <c r="J66" s="166">
        <v>0</v>
      </c>
      <c r="K66" s="141">
        <f>VLOOKUP(C66,'CUSTO CONTABIL Dez.24 A Dez.25'!$B:$J,9,0)</f>
        <v>5.5678500020314781</v>
      </c>
      <c r="L66" s="140">
        <f t="shared" si="4"/>
        <v>0</v>
      </c>
      <c r="M66" s="148">
        <f t="shared" si="5"/>
        <v>0</v>
      </c>
      <c r="N66" s="147">
        <f t="shared" si="6"/>
        <v>1</v>
      </c>
      <c r="O66" s="148">
        <f t="shared" si="7"/>
        <v>0</v>
      </c>
    </row>
    <row r="67" spans="1:15" x14ac:dyDescent="0.3">
      <c r="A67" s="133">
        <v>46037</v>
      </c>
      <c r="B67" s="134">
        <v>2</v>
      </c>
      <c r="C67" s="139" t="str">
        <f t="shared" si="8"/>
        <v>MDAC001174</v>
      </c>
      <c r="D67" s="134" t="s">
        <v>1162</v>
      </c>
      <c r="E67" s="134">
        <v>31</v>
      </c>
      <c r="F67" s="134">
        <v>313</v>
      </c>
      <c r="G67" s="134" t="s">
        <v>7196</v>
      </c>
      <c r="H67" s="134">
        <v>1.5</v>
      </c>
      <c r="I67" s="134" t="s">
        <v>7229</v>
      </c>
      <c r="J67" s="166">
        <v>0</v>
      </c>
      <c r="K67" s="141">
        <f>VLOOKUP(C67,'CUSTO CONTABIL Dez.24 A Dez.25'!$B:$J,9,0)</f>
        <v>5.8571135449786533</v>
      </c>
      <c r="L67" s="140">
        <f t="shared" si="4"/>
        <v>0</v>
      </c>
      <c r="M67" s="148">
        <f t="shared" si="5"/>
        <v>0</v>
      </c>
      <c r="N67" s="147">
        <f t="shared" si="6"/>
        <v>1</v>
      </c>
      <c r="O67" s="148">
        <f t="shared" si="7"/>
        <v>0</v>
      </c>
    </row>
    <row r="68" spans="1:15" x14ac:dyDescent="0.3">
      <c r="A68" s="133">
        <v>46037</v>
      </c>
      <c r="B68" s="134">
        <v>2</v>
      </c>
      <c r="C68" s="139" t="str">
        <f t="shared" si="8"/>
        <v>MDAI001379</v>
      </c>
      <c r="D68" s="134" t="s">
        <v>1166</v>
      </c>
      <c r="E68" s="134">
        <v>31</v>
      </c>
      <c r="F68" s="134">
        <v>320</v>
      </c>
      <c r="G68" s="134" t="s">
        <v>7146</v>
      </c>
      <c r="H68" s="134">
        <v>35</v>
      </c>
      <c r="I68" s="134" t="s">
        <v>7145</v>
      </c>
      <c r="J68" s="166">
        <v>0</v>
      </c>
      <c r="K68" s="141">
        <f>VLOOKUP(C68,'CUSTO CONTABIL Dez.24 A Dez.25'!$B:$J,9,0)</f>
        <v>15.578661590213407</v>
      </c>
      <c r="L68" s="140">
        <f t="shared" si="4"/>
        <v>0</v>
      </c>
      <c r="M68" s="148">
        <f t="shared" si="5"/>
        <v>0</v>
      </c>
      <c r="N68" s="147">
        <f t="shared" si="6"/>
        <v>1</v>
      </c>
      <c r="O68" s="148">
        <f t="shared" si="7"/>
        <v>0</v>
      </c>
    </row>
    <row r="69" spans="1:15" x14ac:dyDescent="0.3">
      <c r="A69" s="133">
        <v>46037</v>
      </c>
      <c r="B69" s="134">
        <v>2</v>
      </c>
      <c r="C69" s="139" t="str">
        <f t="shared" si="8"/>
        <v>MDAC001117</v>
      </c>
      <c r="D69" s="134" t="s">
        <v>1173</v>
      </c>
      <c r="E69" s="134">
        <v>31</v>
      </c>
      <c r="F69" s="134">
        <v>320</v>
      </c>
      <c r="G69" s="134" t="s">
        <v>7155</v>
      </c>
      <c r="H69" s="134">
        <v>17</v>
      </c>
      <c r="I69" s="134" t="s">
        <v>7261</v>
      </c>
      <c r="J69" s="166">
        <v>0</v>
      </c>
      <c r="K69" s="141">
        <f>VLOOKUP(C69,'CUSTO CONTABIL Dez.24 A Dez.25'!$B:$J,9,0)</f>
        <v>7.7064936441862688</v>
      </c>
      <c r="L69" s="140">
        <f t="shared" si="4"/>
        <v>0</v>
      </c>
      <c r="M69" s="148">
        <f t="shared" si="5"/>
        <v>0</v>
      </c>
      <c r="N69" s="147">
        <f t="shared" si="6"/>
        <v>1</v>
      </c>
      <c r="O69" s="148">
        <f t="shared" si="7"/>
        <v>0</v>
      </c>
    </row>
    <row r="70" spans="1:15" s="135" customFormat="1" x14ac:dyDescent="0.3">
      <c r="A70" s="133">
        <v>46037</v>
      </c>
      <c r="B70" s="134">
        <v>1</v>
      </c>
      <c r="C70" s="139" t="str">
        <f t="shared" si="8"/>
        <v>MDAC001117</v>
      </c>
      <c r="D70" s="134" t="s">
        <v>1173</v>
      </c>
      <c r="E70" s="134">
        <v>31</v>
      </c>
      <c r="F70" s="134">
        <v>320</v>
      </c>
      <c r="G70" s="134" t="s">
        <v>7155</v>
      </c>
      <c r="H70" s="134">
        <v>50</v>
      </c>
      <c r="I70" s="134" t="s">
        <v>7147</v>
      </c>
      <c r="J70" s="166">
        <v>0</v>
      </c>
      <c r="K70" s="141">
        <f>VLOOKUP(C70,'CUSTO CONTABIL Dez.24 A Dez.25'!$B:$J,9,0)</f>
        <v>7.7064936441862688</v>
      </c>
      <c r="L70" s="140">
        <f t="shared" si="4"/>
        <v>0</v>
      </c>
      <c r="M70" s="148">
        <f t="shared" si="5"/>
        <v>0</v>
      </c>
      <c r="N70" s="147">
        <f t="shared" si="6"/>
        <v>1</v>
      </c>
      <c r="O70" s="148">
        <f t="shared" si="7"/>
        <v>0</v>
      </c>
    </row>
    <row r="71" spans="1:15" x14ac:dyDescent="0.3">
      <c r="A71" s="133">
        <v>46037</v>
      </c>
      <c r="B71" s="134">
        <v>1</v>
      </c>
      <c r="C71" s="139" t="str">
        <f t="shared" si="8"/>
        <v>MDAC001169</v>
      </c>
      <c r="D71" s="134" t="s">
        <v>1155</v>
      </c>
      <c r="E71" s="134">
        <v>31</v>
      </c>
      <c r="F71" s="134">
        <v>320</v>
      </c>
      <c r="G71" s="134" t="s">
        <v>7146</v>
      </c>
      <c r="H71" s="134">
        <v>9</v>
      </c>
      <c r="I71" s="134" t="s">
        <v>7147</v>
      </c>
      <c r="J71" s="166">
        <v>0</v>
      </c>
      <c r="K71" s="141">
        <f>VLOOKUP(C71,'CUSTO CONTABIL Dez.24 A Dez.25'!$B:$J,9,0)</f>
        <v>7.0201441993657587</v>
      </c>
      <c r="L71" s="140">
        <f t="shared" si="4"/>
        <v>0</v>
      </c>
      <c r="M71" s="148">
        <f t="shared" si="5"/>
        <v>0</v>
      </c>
      <c r="N71" s="147">
        <f t="shared" si="6"/>
        <v>1</v>
      </c>
      <c r="O71" s="148">
        <f t="shared" si="7"/>
        <v>0</v>
      </c>
    </row>
    <row r="72" spans="1:15" s="135" customFormat="1" x14ac:dyDescent="0.3">
      <c r="A72" s="138">
        <v>46037</v>
      </c>
      <c r="B72" s="135">
        <v>1</v>
      </c>
      <c r="C72" s="126" t="str">
        <f t="shared" si="8"/>
        <v>MDAC000896</v>
      </c>
      <c r="D72" s="135" t="s">
        <v>15711</v>
      </c>
      <c r="E72" s="135">
        <v>31</v>
      </c>
      <c r="F72" s="135">
        <v>314</v>
      </c>
      <c r="G72" s="135" t="s">
        <v>7148</v>
      </c>
      <c r="H72" s="135">
        <v>6</v>
      </c>
      <c r="I72" s="135" t="s">
        <v>7149</v>
      </c>
      <c r="J72" s="163">
        <v>0</v>
      </c>
      <c r="K72" s="142">
        <v>0</v>
      </c>
      <c r="L72" s="142">
        <f t="shared" ref="L72:L103" si="9">IF(LEFT(C72,4)="mdac",0,IF(LEFT(C72,4)="mdai",0,IF(J72=0,ABS(K72*H72),ABS(J72))))</f>
        <v>0</v>
      </c>
      <c r="M72" s="164">
        <f t="shared" ref="M72:M103" si="10">IF(L72=0,0,H72)</f>
        <v>0</v>
      </c>
      <c r="N72" s="150">
        <f t="shared" ref="N72:N103" si="11">MONTH(A72)</f>
        <v>1</v>
      </c>
      <c r="O72" s="164">
        <f t="shared" ref="O72:O103" si="12">ABS(IF(H72=0,0))</f>
        <v>0</v>
      </c>
    </row>
    <row r="73" spans="1:15" x14ac:dyDescent="0.3">
      <c r="A73" s="133">
        <v>46037</v>
      </c>
      <c r="B73" s="134">
        <v>3</v>
      </c>
      <c r="C73" s="139" t="str">
        <f t="shared" si="8"/>
        <v>MDAC001155</v>
      </c>
      <c r="D73" s="134" t="s">
        <v>2939</v>
      </c>
      <c r="E73" s="134">
        <v>31</v>
      </c>
      <c r="F73" s="134">
        <v>314</v>
      </c>
      <c r="G73" s="134" t="s">
        <v>15712</v>
      </c>
      <c r="H73" s="134">
        <v>2.5</v>
      </c>
      <c r="I73" s="134" t="s">
        <v>7159</v>
      </c>
      <c r="J73" s="166">
        <v>0</v>
      </c>
      <c r="K73" s="141">
        <f>VLOOKUP(C73,'CUSTO CONTABIL Dez.24 A Dez.25'!$B:$J,9,0)</f>
        <v>7.7871038020371826</v>
      </c>
      <c r="L73" s="140">
        <f t="shared" si="9"/>
        <v>0</v>
      </c>
      <c r="M73" s="148">
        <f t="shared" si="10"/>
        <v>0</v>
      </c>
      <c r="N73" s="147">
        <f t="shared" si="11"/>
        <v>1</v>
      </c>
      <c r="O73" s="148">
        <f t="shared" si="12"/>
        <v>0</v>
      </c>
    </row>
    <row r="74" spans="1:15" x14ac:dyDescent="0.3">
      <c r="A74" s="138">
        <v>46037</v>
      </c>
      <c r="B74" s="135">
        <v>3</v>
      </c>
      <c r="C74" s="126" t="str">
        <f t="shared" si="8"/>
        <v>MDAC001072</v>
      </c>
      <c r="D74" s="135" t="s">
        <v>14054</v>
      </c>
      <c r="E74" s="135">
        <v>31</v>
      </c>
      <c r="F74" s="135">
        <v>314</v>
      </c>
      <c r="G74" s="135" t="s">
        <v>7158</v>
      </c>
      <c r="H74" s="135">
        <v>8</v>
      </c>
      <c r="I74" s="135" t="s">
        <v>7232</v>
      </c>
      <c r="J74" s="163">
        <v>0</v>
      </c>
      <c r="K74" s="142">
        <v>0</v>
      </c>
      <c r="L74" s="142">
        <f t="shared" si="9"/>
        <v>0</v>
      </c>
      <c r="M74" s="164">
        <f t="shared" si="10"/>
        <v>0</v>
      </c>
      <c r="N74" s="150">
        <f t="shared" si="11"/>
        <v>1</v>
      </c>
      <c r="O74" s="164">
        <f t="shared" si="12"/>
        <v>0</v>
      </c>
    </row>
    <row r="75" spans="1:15" x14ac:dyDescent="0.3">
      <c r="A75" s="133">
        <v>46038</v>
      </c>
      <c r="B75" s="134">
        <v>3</v>
      </c>
      <c r="C75" s="139" t="str">
        <f t="shared" si="8"/>
        <v>MDAC000923</v>
      </c>
      <c r="D75" s="134" t="s">
        <v>2801</v>
      </c>
      <c r="E75" s="134">
        <v>31</v>
      </c>
      <c r="F75" s="134">
        <v>314</v>
      </c>
      <c r="G75" s="134" t="s">
        <v>7158</v>
      </c>
      <c r="H75" s="134">
        <v>6</v>
      </c>
      <c r="I75" s="134" t="s">
        <v>15719</v>
      </c>
      <c r="J75" s="166">
        <v>0</v>
      </c>
      <c r="K75" s="141">
        <f>VLOOKUP(C75,'CUSTO CONTABIL Dez.24 A Dez.25'!$B:$J,9,0)</f>
        <v>8.0620621325797295</v>
      </c>
      <c r="L75" s="140">
        <f t="shared" si="9"/>
        <v>0</v>
      </c>
      <c r="M75" s="148">
        <f t="shared" si="10"/>
        <v>0</v>
      </c>
      <c r="N75" s="147">
        <f t="shared" si="11"/>
        <v>1</v>
      </c>
      <c r="O75" s="148">
        <f t="shared" si="12"/>
        <v>0</v>
      </c>
    </row>
    <row r="76" spans="1:15" x14ac:dyDescent="0.3">
      <c r="A76" s="133">
        <v>46038</v>
      </c>
      <c r="B76" s="134">
        <v>2</v>
      </c>
      <c r="C76" s="139" t="str">
        <f t="shared" si="8"/>
        <v>MDAC001314</v>
      </c>
      <c r="D76" s="134" t="s">
        <v>1197</v>
      </c>
      <c r="E76" s="134">
        <v>31</v>
      </c>
      <c r="F76" s="134">
        <v>314</v>
      </c>
      <c r="G76" s="134" t="s">
        <v>7148</v>
      </c>
      <c r="H76" s="134">
        <v>77</v>
      </c>
      <c r="I76" s="134" t="s">
        <v>7164</v>
      </c>
      <c r="J76" s="166">
        <v>0</v>
      </c>
      <c r="K76" s="141">
        <f>VLOOKUP(C76,'CUSTO CONTABIL Dez.24 A Dez.25'!$B:$J,9,0)</f>
        <v>7.1067062472228617</v>
      </c>
      <c r="L76" s="140">
        <f t="shared" si="9"/>
        <v>0</v>
      </c>
      <c r="M76" s="148">
        <f t="shared" si="10"/>
        <v>0</v>
      </c>
      <c r="N76" s="147">
        <f t="shared" si="11"/>
        <v>1</v>
      </c>
      <c r="O76" s="148">
        <f t="shared" si="12"/>
        <v>0</v>
      </c>
    </row>
    <row r="77" spans="1:15" x14ac:dyDescent="0.3">
      <c r="A77" s="133">
        <v>46038</v>
      </c>
      <c r="B77" s="134">
        <v>2</v>
      </c>
      <c r="C77" s="139" t="str">
        <f t="shared" si="8"/>
        <v>MDAI000976</v>
      </c>
      <c r="D77" s="134" t="s">
        <v>1202</v>
      </c>
      <c r="E77" s="134">
        <v>31</v>
      </c>
      <c r="F77" s="134">
        <v>320</v>
      </c>
      <c r="G77" s="134" t="s">
        <v>7144</v>
      </c>
      <c r="H77" s="134">
        <v>25</v>
      </c>
      <c r="I77" s="134" t="s">
        <v>15720</v>
      </c>
      <c r="J77" s="166">
        <v>0</v>
      </c>
      <c r="K77" s="141">
        <f>VLOOKUP(C77,'CUSTO CONTABIL Dez.24 A Dez.25'!$B:$J,9,0)</f>
        <v>28.249896535359735</v>
      </c>
      <c r="L77" s="140">
        <f t="shared" si="9"/>
        <v>0</v>
      </c>
      <c r="M77" s="148">
        <f t="shared" si="10"/>
        <v>0</v>
      </c>
      <c r="N77" s="147">
        <f t="shared" si="11"/>
        <v>1</v>
      </c>
      <c r="O77" s="148">
        <f t="shared" si="12"/>
        <v>0</v>
      </c>
    </row>
    <row r="78" spans="1:15" s="135" customFormat="1" x14ac:dyDescent="0.3">
      <c r="A78" s="133">
        <v>46038</v>
      </c>
      <c r="B78" s="134">
        <v>2</v>
      </c>
      <c r="C78" s="139" t="str">
        <f t="shared" si="8"/>
        <v>MDAC001166</v>
      </c>
      <c r="D78" s="134" t="s">
        <v>2949</v>
      </c>
      <c r="E78" s="134">
        <v>31</v>
      </c>
      <c r="F78" s="134">
        <v>313</v>
      </c>
      <c r="G78" s="134" t="s">
        <v>7196</v>
      </c>
      <c r="H78" s="134">
        <v>2.7</v>
      </c>
      <c r="I78" s="134" t="s">
        <v>15721</v>
      </c>
      <c r="J78" s="166">
        <v>0</v>
      </c>
      <c r="K78" s="141">
        <f>VLOOKUP(C78,'CUSTO CONTABIL Dez.24 A Dez.25'!$B:$J,9,0)</f>
        <v>6.0239973867445062</v>
      </c>
      <c r="L78" s="140">
        <f t="shared" si="9"/>
        <v>0</v>
      </c>
      <c r="M78" s="148">
        <f t="shared" si="10"/>
        <v>0</v>
      </c>
      <c r="N78" s="147">
        <f t="shared" si="11"/>
        <v>1</v>
      </c>
      <c r="O78" s="148">
        <f t="shared" si="12"/>
        <v>0</v>
      </c>
    </row>
    <row r="79" spans="1:15" x14ac:dyDescent="0.3">
      <c r="A79" s="133">
        <v>46038</v>
      </c>
      <c r="B79" s="134">
        <v>2</v>
      </c>
      <c r="C79" s="139" t="str">
        <f t="shared" si="8"/>
        <v>MDAC001207</v>
      </c>
      <c r="D79" s="134" t="s">
        <v>1183</v>
      </c>
      <c r="E79" s="134">
        <v>31</v>
      </c>
      <c r="F79" s="134">
        <v>320</v>
      </c>
      <c r="G79" s="134" t="s">
        <v>7152</v>
      </c>
      <c r="H79" s="134">
        <v>15.5</v>
      </c>
      <c r="I79" s="134" t="s">
        <v>7153</v>
      </c>
      <c r="J79" s="166">
        <v>0</v>
      </c>
      <c r="K79" s="141">
        <f>VLOOKUP(C79,'CUSTO CONTABIL Dez.24 A Dez.25'!$B:$J,9,0)</f>
        <v>7.7986420265582579</v>
      </c>
      <c r="L79" s="140">
        <f t="shared" si="9"/>
        <v>0</v>
      </c>
      <c r="M79" s="148">
        <f t="shared" si="10"/>
        <v>0</v>
      </c>
      <c r="N79" s="147">
        <f t="shared" si="11"/>
        <v>1</v>
      </c>
      <c r="O79" s="148">
        <f t="shared" si="12"/>
        <v>0</v>
      </c>
    </row>
    <row r="80" spans="1:15" x14ac:dyDescent="0.3">
      <c r="A80" s="138">
        <v>46038</v>
      </c>
      <c r="B80" s="135">
        <v>1</v>
      </c>
      <c r="C80" s="126" t="str">
        <f t="shared" si="8"/>
        <v>MDAC001158</v>
      </c>
      <c r="D80" s="135" t="s">
        <v>15722</v>
      </c>
      <c r="E80" s="135">
        <v>31</v>
      </c>
      <c r="F80" s="135">
        <v>320</v>
      </c>
      <c r="G80" s="135" t="s">
        <v>7152</v>
      </c>
      <c r="H80" s="135">
        <v>4</v>
      </c>
      <c r="I80" s="135" t="s">
        <v>7151</v>
      </c>
      <c r="J80" s="163">
        <v>0</v>
      </c>
      <c r="K80" s="142">
        <v>0</v>
      </c>
      <c r="L80" s="142">
        <f t="shared" si="9"/>
        <v>0</v>
      </c>
      <c r="M80" s="164">
        <f t="shared" si="10"/>
        <v>0</v>
      </c>
      <c r="N80" s="150">
        <f t="shared" si="11"/>
        <v>1</v>
      </c>
      <c r="O80" s="164">
        <f t="shared" si="12"/>
        <v>0</v>
      </c>
    </row>
    <row r="81" spans="1:15" x14ac:dyDescent="0.3">
      <c r="A81" s="133">
        <v>46038</v>
      </c>
      <c r="B81" s="134">
        <v>3</v>
      </c>
      <c r="C81" s="139" t="str">
        <f t="shared" si="8"/>
        <v>MDAC001314</v>
      </c>
      <c r="D81" s="134" t="s">
        <v>1197</v>
      </c>
      <c r="E81" s="134">
        <v>31</v>
      </c>
      <c r="F81" s="134">
        <v>314</v>
      </c>
      <c r="G81" s="134" t="s">
        <v>7148</v>
      </c>
      <c r="H81" s="134">
        <v>134</v>
      </c>
      <c r="I81" s="134" t="s">
        <v>7214</v>
      </c>
      <c r="J81" s="166">
        <v>0</v>
      </c>
      <c r="K81" s="141">
        <f>VLOOKUP(C81,'CUSTO CONTABIL Dez.24 A Dez.25'!$B:$J,9,0)</f>
        <v>7.1067062472228617</v>
      </c>
      <c r="L81" s="140">
        <f t="shared" si="9"/>
        <v>0</v>
      </c>
      <c r="M81" s="148">
        <f t="shared" si="10"/>
        <v>0</v>
      </c>
      <c r="N81" s="147">
        <f t="shared" si="11"/>
        <v>1</v>
      </c>
      <c r="O81" s="148">
        <f t="shared" si="12"/>
        <v>0</v>
      </c>
    </row>
    <row r="82" spans="1:15" x14ac:dyDescent="0.3">
      <c r="A82" s="133">
        <v>46039</v>
      </c>
      <c r="B82" s="134">
        <v>1</v>
      </c>
      <c r="C82" s="139" t="str">
        <f t="shared" si="8"/>
        <v>MDAC001208</v>
      </c>
      <c r="D82" s="134" t="s">
        <v>1182</v>
      </c>
      <c r="E82" s="134">
        <v>31</v>
      </c>
      <c r="F82" s="134">
        <v>320</v>
      </c>
      <c r="G82" s="134" t="s">
        <v>7152</v>
      </c>
      <c r="H82" s="134">
        <v>3.7</v>
      </c>
      <c r="I82" s="134" t="s">
        <v>15723</v>
      </c>
      <c r="J82" s="166">
        <v>0</v>
      </c>
      <c r="K82" s="141">
        <f>VLOOKUP(C82,'CUSTO CONTABIL Dez.24 A Dez.25'!$B:$J,9,0)</f>
        <v>8.2893849423224388</v>
      </c>
      <c r="L82" s="140">
        <f t="shared" si="9"/>
        <v>0</v>
      </c>
      <c r="M82" s="148">
        <f t="shared" si="10"/>
        <v>0</v>
      </c>
      <c r="N82" s="147">
        <f t="shared" si="11"/>
        <v>1</v>
      </c>
      <c r="O82" s="148">
        <f t="shared" si="12"/>
        <v>0</v>
      </c>
    </row>
    <row r="83" spans="1:15" s="135" customFormat="1" x14ac:dyDescent="0.3">
      <c r="A83" s="133">
        <v>46041</v>
      </c>
      <c r="B83" s="134">
        <v>1</v>
      </c>
      <c r="C83" s="139" t="str">
        <f t="shared" si="8"/>
        <v>MDAC001075</v>
      </c>
      <c r="D83" s="134" t="s">
        <v>1172</v>
      </c>
      <c r="E83" s="134">
        <v>31</v>
      </c>
      <c r="F83" s="134">
        <v>320</v>
      </c>
      <c r="G83" s="134" t="s">
        <v>7152</v>
      </c>
      <c r="H83" s="134">
        <v>67</v>
      </c>
      <c r="I83" s="134" t="s">
        <v>7151</v>
      </c>
      <c r="J83" s="166">
        <v>0</v>
      </c>
      <c r="K83" s="141">
        <f>VLOOKUP(C83,'CUSTO CONTABIL Dez.24 A Dez.25'!$B:$J,9,0)</f>
        <v>7.7860029766374916</v>
      </c>
      <c r="L83" s="140">
        <f t="shared" si="9"/>
        <v>0</v>
      </c>
      <c r="M83" s="148">
        <f t="shared" si="10"/>
        <v>0</v>
      </c>
      <c r="N83" s="147">
        <f t="shared" si="11"/>
        <v>1</v>
      </c>
      <c r="O83" s="148">
        <f t="shared" si="12"/>
        <v>0</v>
      </c>
    </row>
    <row r="84" spans="1:15" x14ac:dyDescent="0.3">
      <c r="A84" s="133">
        <v>46041</v>
      </c>
      <c r="B84" s="134">
        <v>1</v>
      </c>
      <c r="C84" s="139" t="str">
        <f t="shared" si="8"/>
        <v>MDAC001314</v>
      </c>
      <c r="D84" s="134" t="s">
        <v>1197</v>
      </c>
      <c r="E84" s="134">
        <v>31</v>
      </c>
      <c r="F84" s="134">
        <v>314</v>
      </c>
      <c r="G84" s="134" t="s">
        <v>7148</v>
      </c>
      <c r="H84" s="134">
        <v>100</v>
      </c>
      <c r="I84" s="134" t="s">
        <v>7149</v>
      </c>
      <c r="J84" s="166">
        <v>0</v>
      </c>
      <c r="K84" s="141">
        <f>VLOOKUP(C84,'CUSTO CONTABIL Dez.24 A Dez.25'!$B:$J,9,0)</f>
        <v>7.1067062472228617</v>
      </c>
      <c r="L84" s="140">
        <f t="shared" si="9"/>
        <v>0</v>
      </c>
      <c r="M84" s="148">
        <f t="shared" si="10"/>
        <v>0</v>
      </c>
      <c r="N84" s="147">
        <f t="shared" si="11"/>
        <v>1</v>
      </c>
      <c r="O84" s="148">
        <f t="shared" si="12"/>
        <v>0</v>
      </c>
    </row>
    <row r="85" spans="1:15" x14ac:dyDescent="0.3">
      <c r="A85" s="138">
        <v>46041</v>
      </c>
      <c r="B85" s="135">
        <v>1</v>
      </c>
      <c r="C85" s="126" t="str">
        <f t="shared" si="8"/>
        <v>MDAC000798</v>
      </c>
      <c r="D85" s="135" t="s">
        <v>15734</v>
      </c>
      <c r="E85" s="135">
        <v>31</v>
      </c>
      <c r="F85" s="135">
        <v>320</v>
      </c>
      <c r="G85" s="135" t="s">
        <v>7148</v>
      </c>
      <c r="H85" s="135">
        <v>20</v>
      </c>
      <c r="I85" s="135" t="s">
        <v>7214</v>
      </c>
      <c r="J85" s="163">
        <v>0</v>
      </c>
      <c r="K85" s="142">
        <v>0</v>
      </c>
      <c r="L85" s="142">
        <f t="shared" si="9"/>
        <v>0</v>
      </c>
      <c r="M85" s="164">
        <f t="shared" si="10"/>
        <v>0</v>
      </c>
      <c r="N85" s="150">
        <f t="shared" si="11"/>
        <v>1</v>
      </c>
      <c r="O85" s="164">
        <f t="shared" si="12"/>
        <v>0</v>
      </c>
    </row>
    <row r="86" spans="1:15" x14ac:dyDescent="0.3">
      <c r="A86" s="133">
        <v>46041</v>
      </c>
      <c r="B86" s="134">
        <v>2</v>
      </c>
      <c r="C86" s="139" t="str">
        <f t="shared" si="8"/>
        <v>MDAC001069</v>
      </c>
      <c r="D86" s="134" t="s">
        <v>1192</v>
      </c>
      <c r="E86" s="134">
        <v>31</v>
      </c>
      <c r="F86" s="134">
        <v>320</v>
      </c>
      <c r="G86" s="134" t="s">
        <v>7152</v>
      </c>
      <c r="H86" s="134">
        <v>6.5</v>
      </c>
      <c r="I86" s="134" t="s">
        <v>7153</v>
      </c>
      <c r="J86" s="166">
        <v>0</v>
      </c>
      <c r="K86" s="141">
        <f>VLOOKUP(C86,'CUSTO CONTABIL Dez.24 A Dez.25'!$B:$J,9,0)</f>
        <v>6.5280026468558301</v>
      </c>
      <c r="L86" s="140">
        <f t="shared" si="9"/>
        <v>0</v>
      </c>
      <c r="M86" s="148">
        <f t="shared" si="10"/>
        <v>0</v>
      </c>
      <c r="N86" s="147">
        <f t="shared" si="11"/>
        <v>1</v>
      </c>
      <c r="O86" s="148">
        <f t="shared" si="12"/>
        <v>0</v>
      </c>
    </row>
    <row r="87" spans="1:15" x14ac:dyDescent="0.3">
      <c r="A87" s="133">
        <v>46041</v>
      </c>
      <c r="B87" s="134">
        <v>2</v>
      </c>
      <c r="C87" s="139" t="str">
        <f t="shared" si="8"/>
        <v>MDAC000879</v>
      </c>
      <c r="D87" s="134" t="s">
        <v>1190</v>
      </c>
      <c r="E87" s="134">
        <v>31</v>
      </c>
      <c r="F87" s="134">
        <v>320</v>
      </c>
      <c r="G87" s="134" t="s">
        <v>7163</v>
      </c>
      <c r="H87" s="134">
        <v>23</v>
      </c>
      <c r="I87" s="134" t="s">
        <v>7162</v>
      </c>
      <c r="J87" s="166">
        <v>0</v>
      </c>
      <c r="K87" s="141">
        <f>VLOOKUP(C87,'CUSTO CONTABIL Dez.24 A Dez.25'!$B:$J,9,0)</f>
        <v>6.886877012385682</v>
      </c>
      <c r="L87" s="140">
        <f t="shared" si="9"/>
        <v>0</v>
      </c>
      <c r="M87" s="148">
        <f t="shared" si="10"/>
        <v>0</v>
      </c>
      <c r="N87" s="147">
        <f t="shared" si="11"/>
        <v>1</v>
      </c>
      <c r="O87" s="148">
        <f t="shared" si="12"/>
        <v>0</v>
      </c>
    </row>
    <row r="88" spans="1:15" x14ac:dyDescent="0.3">
      <c r="A88" s="133">
        <v>46041</v>
      </c>
      <c r="B88" s="134">
        <v>2</v>
      </c>
      <c r="C88" s="139" t="str">
        <f t="shared" si="8"/>
        <v>MDAC001205</v>
      </c>
      <c r="D88" s="134" t="s">
        <v>1222</v>
      </c>
      <c r="E88" s="134">
        <v>31</v>
      </c>
      <c r="F88" s="134">
        <v>320</v>
      </c>
      <c r="G88" s="134" t="s">
        <v>7152</v>
      </c>
      <c r="H88" s="134">
        <v>3.5</v>
      </c>
      <c r="I88" s="134" t="s">
        <v>7153</v>
      </c>
      <c r="J88" s="166">
        <v>0</v>
      </c>
      <c r="K88" s="141">
        <f>VLOOKUP(C88,'CUSTO CONTABIL Dez.24 A Dez.25'!$B:$J,9,0)</f>
        <v>7.7533127572016465</v>
      </c>
      <c r="L88" s="140">
        <f t="shared" si="9"/>
        <v>0</v>
      </c>
      <c r="M88" s="148">
        <f t="shared" si="10"/>
        <v>0</v>
      </c>
      <c r="N88" s="147">
        <f t="shared" si="11"/>
        <v>1</v>
      </c>
      <c r="O88" s="148">
        <f t="shared" si="12"/>
        <v>0</v>
      </c>
    </row>
    <row r="89" spans="1:15" x14ac:dyDescent="0.3">
      <c r="A89" s="133">
        <v>46041</v>
      </c>
      <c r="B89" s="134">
        <v>2</v>
      </c>
      <c r="C89" s="139" t="str">
        <f t="shared" si="8"/>
        <v>MDAI001396</v>
      </c>
      <c r="D89" s="134" t="s">
        <v>1180</v>
      </c>
      <c r="E89" s="134">
        <v>31</v>
      </c>
      <c r="F89" s="134">
        <v>320</v>
      </c>
      <c r="G89" s="134" t="s">
        <v>7144</v>
      </c>
      <c r="H89" s="134">
        <v>20</v>
      </c>
      <c r="I89" s="134" t="s">
        <v>15720</v>
      </c>
      <c r="J89" s="166">
        <v>0</v>
      </c>
      <c r="K89" s="141">
        <f>VLOOKUP(C89,'CUSTO CONTABIL Dez.24 A Dez.25'!$B:$J,9,0)</f>
        <v>22.591349562751123</v>
      </c>
      <c r="L89" s="140">
        <f t="shared" si="9"/>
        <v>0</v>
      </c>
      <c r="M89" s="148">
        <f t="shared" si="10"/>
        <v>0</v>
      </c>
      <c r="N89" s="147">
        <f t="shared" si="11"/>
        <v>1</v>
      </c>
      <c r="O89" s="148">
        <f t="shared" si="12"/>
        <v>0</v>
      </c>
    </row>
    <row r="90" spans="1:15" x14ac:dyDescent="0.3">
      <c r="A90" s="133">
        <v>46041</v>
      </c>
      <c r="B90" s="134">
        <v>2</v>
      </c>
      <c r="C90" s="139" t="str">
        <f t="shared" si="8"/>
        <v>MDAC000923</v>
      </c>
      <c r="D90" s="134" t="s">
        <v>2801</v>
      </c>
      <c r="E90" s="134">
        <v>31</v>
      </c>
      <c r="F90" s="134">
        <v>314</v>
      </c>
      <c r="G90" s="134" t="s">
        <v>7158</v>
      </c>
      <c r="H90" s="134">
        <v>3</v>
      </c>
      <c r="I90" s="134" t="s">
        <v>7159</v>
      </c>
      <c r="J90" s="166">
        <v>0</v>
      </c>
      <c r="K90" s="141">
        <f>VLOOKUP(C90,'CUSTO CONTABIL Dez.24 A Dez.25'!$B:$J,9,0)</f>
        <v>8.0620621325797295</v>
      </c>
      <c r="L90" s="140">
        <f t="shared" si="9"/>
        <v>0</v>
      </c>
      <c r="M90" s="148">
        <f t="shared" si="10"/>
        <v>0</v>
      </c>
      <c r="N90" s="147">
        <f t="shared" si="11"/>
        <v>1</v>
      </c>
      <c r="O90" s="148">
        <f t="shared" si="12"/>
        <v>0</v>
      </c>
    </row>
    <row r="91" spans="1:15" x14ac:dyDescent="0.3">
      <c r="A91" s="133">
        <v>46041</v>
      </c>
      <c r="B91" s="134">
        <v>2</v>
      </c>
      <c r="C91" s="139" t="str">
        <f t="shared" si="8"/>
        <v>MDAI001396</v>
      </c>
      <c r="D91" s="134" t="s">
        <v>1180</v>
      </c>
      <c r="E91" s="134">
        <v>31</v>
      </c>
      <c r="F91" s="134">
        <v>320</v>
      </c>
      <c r="G91" s="134" t="s">
        <v>7144</v>
      </c>
      <c r="H91" s="134">
        <v>20</v>
      </c>
      <c r="I91" s="134" t="s">
        <v>15720</v>
      </c>
      <c r="J91" s="166">
        <v>0</v>
      </c>
      <c r="K91" s="141">
        <f>VLOOKUP(C91,'CUSTO CONTABIL Dez.24 A Dez.25'!$B:$J,9,0)</f>
        <v>22.591349562751123</v>
      </c>
      <c r="L91" s="140">
        <f t="shared" si="9"/>
        <v>0</v>
      </c>
      <c r="M91" s="148">
        <f t="shared" si="10"/>
        <v>0</v>
      </c>
      <c r="N91" s="147">
        <f t="shared" si="11"/>
        <v>1</v>
      </c>
      <c r="O91" s="148">
        <f t="shared" si="12"/>
        <v>0</v>
      </c>
    </row>
    <row r="92" spans="1:15" x14ac:dyDescent="0.3">
      <c r="A92" s="133">
        <v>46041</v>
      </c>
      <c r="B92" s="134">
        <v>2</v>
      </c>
      <c r="C92" s="139" t="str">
        <f t="shared" si="8"/>
        <v>MDAC001195</v>
      </c>
      <c r="D92" s="134" t="s">
        <v>1198</v>
      </c>
      <c r="E92" s="134">
        <v>31</v>
      </c>
      <c r="F92" s="134">
        <v>320</v>
      </c>
      <c r="G92" s="134" t="s">
        <v>7152</v>
      </c>
      <c r="H92" s="134">
        <v>11</v>
      </c>
      <c r="I92" s="134" t="s">
        <v>7153</v>
      </c>
      <c r="J92" s="166">
        <v>0</v>
      </c>
      <c r="K92" s="141">
        <f>VLOOKUP(C92,'CUSTO CONTABIL Dez.24 A Dez.25'!$B:$J,9,0)</f>
        <v>7.4797062370390401</v>
      </c>
      <c r="L92" s="140">
        <f t="shared" si="9"/>
        <v>0</v>
      </c>
      <c r="M92" s="148">
        <f t="shared" si="10"/>
        <v>0</v>
      </c>
      <c r="N92" s="147">
        <f t="shared" si="11"/>
        <v>1</v>
      </c>
      <c r="O92" s="148">
        <f t="shared" si="12"/>
        <v>0</v>
      </c>
    </row>
    <row r="93" spans="1:15" x14ac:dyDescent="0.3">
      <c r="A93" s="133">
        <v>46042</v>
      </c>
      <c r="B93" s="134">
        <v>2</v>
      </c>
      <c r="C93" s="139" t="str">
        <f t="shared" si="8"/>
        <v>MDAC001297</v>
      </c>
      <c r="D93" s="134" t="s">
        <v>1165</v>
      </c>
      <c r="E93" s="134">
        <v>31</v>
      </c>
      <c r="F93" s="134">
        <v>314</v>
      </c>
      <c r="G93" s="134" t="s">
        <v>7148</v>
      </c>
      <c r="H93" s="134">
        <v>47</v>
      </c>
      <c r="I93" s="134" t="s">
        <v>7164</v>
      </c>
      <c r="J93" s="166">
        <v>0</v>
      </c>
      <c r="K93" s="141">
        <f>VLOOKUP(C93,'CUSTO CONTABIL Dez.24 A Dez.25'!$B:$J,9,0)</f>
        <v>7.1039299145299459</v>
      </c>
      <c r="L93" s="140">
        <f t="shared" si="9"/>
        <v>0</v>
      </c>
      <c r="M93" s="148">
        <f t="shared" si="10"/>
        <v>0</v>
      </c>
      <c r="N93" s="147">
        <f t="shared" si="11"/>
        <v>1</v>
      </c>
      <c r="O93" s="148">
        <f t="shared" si="12"/>
        <v>0</v>
      </c>
    </row>
    <row r="94" spans="1:15" x14ac:dyDescent="0.3">
      <c r="A94" s="133">
        <v>46042</v>
      </c>
      <c r="B94" s="134">
        <v>2</v>
      </c>
      <c r="C94" s="139" t="str">
        <f t="shared" si="8"/>
        <v>MDAC001154</v>
      </c>
      <c r="D94" s="134" t="s">
        <v>1174</v>
      </c>
      <c r="E94" s="134">
        <v>31</v>
      </c>
      <c r="F94" s="134">
        <v>314</v>
      </c>
      <c r="G94" s="134" t="s">
        <v>7158</v>
      </c>
      <c r="H94" s="134">
        <v>3.5</v>
      </c>
      <c r="I94" s="134" t="s">
        <v>7159</v>
      </c>
      <c r="J94" s="166">
        <v>0</v>
      </c>
      <c r="K94" s="141">
        <f>VLOOKUP(C94,'CUSTO CONTABIL Dez.24 A Dez.25'!$B:$J,9,0)</f>
        <v>8.7932875048113939</v>
      </c>
      <c r="L94" s="140">
        <f t="shared" si="9"/>
        <v>0</v>
      </c>
      <c r="M94" s="148">
        <f t="shared" si="10"/>
        <v>0</v>
      </c>
      <c r="N94" s="147">
        <f t="shared" si="11"/>
        <v>1</v>
      </c>
      <c r="O94" s="148">
        <f t="shared" si="12"/>
        <v>0</v>
      </c>
    </row>
    <row r="95" spans="1:15" x14ac:dyDescent="0.3">
      <c r="A95" s="133">
        <v>46042</v>
      </c>
      <c r="B95" s="134">
        <v>2</v>
      </c>
      <c r="C95" s="139" t="str">
        <f t="shared" si="8"/>
        <v>MDAC000598</v>
      </c>
      <c r="D95" s="134" t="s">
        <v>2670</v>
      </c>
      <c r="E95" s="134">
        <v>31</v>
      </c>
      <c r="F95" s="134">
        <v>320</v>
      </c>
      <c r="G95" s="134" t="s">
        <v>15742</v>
      </c>
      <c r="H95" s="134">
        <v>35</v>
      </c>
      <c r="I95" s="134" t="s">
        <v>7153</v>
      </c>
      <c r="J95" s="166">
        <v>0</v>
      </c>
      <c r="K95" s="141">
        <f>VLOOKUP(C95,'CUSTO CONTABIL Dez.24 A Dez.25'!$B:$J,9,0)</f>
        <v>7.7361641025641026</v>
      </c>
      <c r="L95" s="140">
        <f t="shared" si="9"/>
        <v>0</v>
      </c>
      <c r="M95" s="148">
        <f t="shared" si="10"/>
        <v>0</v>
      </c>
      <c r="N95" s="147">
        <f t="shared" si="11"/>
        <v>1</v>
      </c>
      <c r="O95" s="148">
        <f t="shared" si="12"/>
        <v>0</v>
      </c>
    </row>
    <row r="96" spans="1:15" s="135" customFormat="1" x14ac:dyDescent="0.3">
      <c r="A96" s="133">
        <v>46042</v>
      </c>
      <c r="B96" s="134">
        <v>1</v>
      </c>
      <c r="C96" s="139" t="str">
        <f t="shared" si="8"/>
        <v>MDAI001396</v>
      </c>
      <c r="D96" s="134" t="s">
        <v>1180</v>
      </c>
      <c r="E96" s="134">
        <v>31</v>
      </c>
      <c r="F96" s="134">
        <v>320</v>
      </c>
      <c r="G96" s="134" t="s">
        <v>7144</v>
      </c>
      <c r="H96" s="134">
        <v>20</v>
      </c>
      <c r="I96" s="134" t="s">
        <v>15743</v>
      </c>
      <c r="J96" s="166">
        <v>0</v>
      </c>
      <c r="K96" s="141">
        <f>VLOOKUP(C96,'CUSTO CONTABIL Dez.24 A Dez.25'!$B:$J,9,0)</f>
        <v>22.591349562751123</v>
      </c>
      <c r="L96" s="140">
        <f t="shared" si="9"/>
        <v>0</v>
      </c>
      <c r="M96" s="148">
        <f t="shared" si="10"/>
        <v>0</v>
      </c>
      <c r="N96" s="147">
        <f t="shared" si="11"/>
        <v>1</v>
      </c>
      <c r="O96" s="148">
        <f t="shared" si="12"/>
        <v>0</v>
      </c>
    </row>
    <row r="97" spans="1:15" x14ac:dyDescent="0.3">
      <c r="A97" s="133">
        <v>46042</v>
      </c>
      <c r="B97" s="134">
        <v>3</v>
      </c>
      <c r="C97" s="139" t="str">
        <f t="shared" si="8"/>
        <v>MDAI000935</v>
      </c>
      <c r="D97" s="134" t="s">
        <v>2815</v>
      </c>
      <c r="E97" s="134">
        <v>31</v>
      </c>
      <c r="F97" s="134">
        <v>314</v>
      </c>
      <c r="G97" s="134" t="s">
        <v>15691</v>
      </c>
      <c r="H97" s="134">
        <v>6.5</v>
      </c>
      <c r="I97" s="134" t="s">
        <v>7259</v>
      </c>
      <c r="J97" s="166">
        <v>0</v>
      </c>
      <c r="K97" s="141">
        <f>VLOOKUP(C97,'CUSTO CONTABIL Dez.24 A Dez.25'!$B:$J,9,0)</f>
        <v>11.412385643912737</v>
      </c>
      <c r="L97" s="140">
        <f t="shared" si="9"/>
        <v>0</v>
      </c>
      <c r="M97" s="148">
        <f t="shared" si="10"/>
        <v>0</v>
      </c>
      <c r="N97" s="147">
        <f t="shared" si="11"/>
        <v>1</v>
      </c>
      <c r="O97" s="148">
        <f t="shared" si="12"/>
        <v>0</v>
      </c>
    </row>
    <row r="98" spans="1:15" x14ac:dyDescent="0.3">
      <c r="A98" s="138">
        <v>46042</v>
      </c>
      <c r="B98" s="135">
        <v>1</v>
      </c>
      <c r="C98" s="126" t="str">
        <f t="shared" si="8"/>
        <v>MDAC000793</v>
      </c>
      <c r="D98" s="135" t="s">
        <v>15744</v>
      </c>
      <c r="E98" s="135">
        <v>31</v>
      </c>
      <c r="F98" s="135">
        <v>314</v>
      </c>
      <c r="G98" s="135" t="s">
        <v>7148</v>
      </c>
      <c r="H98" s="135">
        <v>60</v>
      </c>
      <c r="I98" s="135" t="s">
        <v>7149</v>
      </c>
      <c r="J98" s="163">
        <v>0</v>
      </c>
      <c r="K98" s="142">
        <v>0</v>
      </c>
      <c r="L98" s="142">
        <f t="shared" si="9"/>
        <v>0</v>
      </c>
      <c r="M98" s="164">
        <f t="shared" si="10"/>
        <v>0</v>
      </c>
      <c r="N98" s="150">
        <f t="shared" si="11"/>
        <v>1</v>
      </c>
      <c r="O98" s="164">
        <f t="shared" si="12"/>
        <v>0</v>
      </c>
    </row>
    <row r="99" spans="1:15" x14ac:dyDescent="0.3">
      <c r="A99" s="133">
        <v>46042</v>
      </c>
      <c r="B99" s="134">
        <v>3</v>
      </c>
      <c r="C99" s="139" t="str">
        <f t="shared" si="8"/>
        <v>MDAC001313</v>
      </c>
      <c r="D99" s="134" t="s">
        <v>1168</v>
      </c>
      <c r="E99" s="134">
        <v>31</v>
      </c>
      <c r="F99" s="134">
        <v>320</v>
      </c>
      <c r="G99" s="134" t="s">
        <v>7148</v>
      </c>
      <c r="H99" s="134">
        <v>90</v>
      </c>
      <c r="I99" s="134" t="s">
        <v>7214</v>
      </c>
      <c r="J99" s="166">
        <v>0</v>
      </c>
      <c r="K99" s="141">
        <f>VLOOKUP(C99,'CUSTO CONTABIL Dez.24 A Dez.25'!$B:$J,9,0)</f>
        <v>7.0930408650501189</v>
      </c>
      <c r="L99" s="140">
        <f t="shared" si="9"/>
        <v>0</v>
      </c>
      <c r="M99" s="148">
        <f t="shared" si="10"/>
        <v>0</v>
      </c>
      <c r="N99" s="147">
        <f t="shared" si="11"/>
        <v>1</v>
      </c>
      <c r="O99" s="148">
        <f t="shared" si="12"/>
        <v>0</v>
      </c>
    </row>
    <row r="100" spans="1:15" x14ac:dyDescent="0.3">
      <c r="A100" s="133">
        <v>46042</v>
      </c>
      <c r="B100" s="134">
        <v>1</v>
      </c>
      <c r="C100" s="139" t="str">
        <f t="shared" si="8"/>
        <v>MDAI001325</v>
      </c>
      <c r="D100" s="134" t="s">
        <v>1191</v>
      </c>
      <c r="E100" s="134">
        <v>31</v>
      </c>
      <c r="F100" s="134">
        <v>320</v>
      </c>
      <c r="G100" s="134" t="s">
        <v>7152</v>
      </c>
      <c r="H100" s="134">
        <v>17</v>
      </c>
      <c r="I100" s="134" t="s">
        <v>7151</v>
      </c>
      <c r="J100" s="166">
        <v>0</v>
      </c>
      <c r="K100" s="141">
        <f>VLOOKUP(C100,'CUSTO CONTABIL Dez.24 A Dez.25'!$B:$J,9,0)</f>
        <v>16.272927892552911</v>
      </c>
      <c r="L100" s="140">
        <f t="shared" si="9"/>
        <v>0</v>
      </c>
      <c r="M100" s="148">
        <f t="shared" si="10"/>
        <v>0</v>
      </c>
      <c r="N100" s="147">
        <f t="shared" si="11"/>
        <v>1</v>
      </c>
      <c r="O100" s="148">
        <f t="shared" si="12"/>
        <v>0</v>
      </c>
    </row>
    <row r="101" spans="1:15" x14ac:dyDescent="0.3">
      <c r="A101" s="133">
        <v>46042</v>
      </c>
      <c r="B101" s="134">
        <v>2</v>
      </c>
      <c r="C101" s="139" t="str">
        <f t="shared" si="8"/>
        <v>MDAI000935</v>
      </c>
      <c r="D101" s="134" t="s">
        <v>2815</v>
      </c>
      <c r="E101" s="134">
        <v>31</v>
      </c>
      <c r="F101" s="134">
        <v>314</v>
      </c>
      <c r="G101" s="134" t="s">
        <v>15691</v>
      </c>
      <c r="H101" s="134">
        <v>15</v>
      </c>
      <c r="I101" s="134" t="s">
        <v>15745</v>
      </c>
      <c r="J101" s="166">
        <v>0</v>
      </c>
      <c r="K101" s="141">
        <f>VLOOKUP(C101,'CUSTO CONTABIL Dez.24 A Dez.25'!$B:$J,9,0)</f>
        <v>11.412385643912737</v>
      </c>
      <c r="L101" s="140">
        <f t="shared" si="9"/>
        <v>0</v>
      </c>
      <c r="M101" s="148">
        <f t="shared" si="10"/>
        <v>0</v>
      </c>
      <c r="N101" s="147">
        <f t="shared" si="11"/>
        <v>1</v>
      </c>
      <c r="O101" s="148">
        <f t="shared" si="12"/>
        <v>0</v>
      </c>
    </row>
    <row r="102" spans="1:15" x14ac:dyDescent="0.3">
      <c r="A102" s="133">
        <v>46042</v>
      </c>
      <c r="B102" s="134">
        <v>2</v>
      </c>
      <c r="C102" s="139" t="str">
        <f t="shared" si="8"/>
        <v>MDAI001316</v>
      </c>
      <c r="D102" s="134" t="s">
        <v>1179</v>
      </c>
      <c r="E102" s="134">
        <v>31</v>
      </c>
      <c r="F102" s="134">
        <v>320</v>
      </c>
      <c r="G102" s="134" t="s">
        <v>7152</v>
      </c>
      <c r="H102" s="134">
        <v>11</v>
      </c>
      <c r="I102" s="134" t="s">
        <v>15707</v>
      </c>
      <c r="J102" s="166">
        <v>0</v>
      </c>
      <c r="K102" s="141">
        <f>VLOOKUP(C102,'CUSTO CONTABIL Dez.24 A Dez.25'!$B:$J,9,0)</f>
        <v>16.284550289096796</v>
      </c>
      <c r="L102" s="140">
        <f t="shared" si="9"/>
        <v>0</v>
      </c>
      <c r="M102" s="148">
        <f t="shared" si="10"/>
        <v>0</v>
      </c>
      <c r="N102" s="147">
        <f t="shared" si="11"/>
        <v>1</v>
      </c>
      <c r="O102" s="148">
        <f t="shared" si="12"/>
        <v>0</v>
      </c>
    </row>
    <row r="103" spans="1:15" x14ac:dyDescent="0.3">
      <c r="A103" s="133">
        <v>46042</v>
      </c>
      <c r="B103" s="134">
        <v>2</v>
      </c>
      <c r="C103" s="139" t="str">
        <f t="shared" si="8"/>
        <v>MDAI001379</v>
      </c>
      <c r="D103" s="134" t="s">
        <v>1166</v>
      </c>
      <c r="E103" s="134">
        <v>31</v>
      </c>
      <c r="F103" s="134">
        <v>320</v>
      </c>
      <c r="G103" s="134" t="s">
        <v>7146</v>
      </c>
      <c r="H103" s="134">
        <v>10</v>
      </c>
      <c r="I103" s="134" t="s">
        <v>7145</v>
      </c>
      <c r="J103" s="166">
        <v>0</v>
      </c>
      <c r="K103" s="141">
        <f>VLOOKUP(C103,'CUSTO CONTABIL Dez.24 A Dez.25'!$B:$J,9,0)</f>
        <v>15.578661590213407</v>
      </c>
      <c r="L103" s="140">
        <f t="shared" si="9"/>
        <v>0</v>
      </c>
      <c r="M103" s="148">
        <f t="shared" si="10"/>
        <v>0</v>
      </c>
      <c r="N103" s="147">
        <f t="shared" si="11"/>
        <v>1</v>
      </c>
      <c r="O103" s="148">
        <f t="shared" si="12"/>
        <v>0</v>
      </c>
    </row>
    <row r="104" spans="1:15" x14ac:dyDescent="0.3">
      <c r="A104" s="133">
        <v>46042</v>
      </c>
      <c r="B104" s="134">
        <v>2</v>
      </c>
      <c r="C104" s="139" t="str">
        <f t="shared" si="8"/>
        <v>MDAC000879</v>
      </c>
      <c r="D104" s="134" t="s">
        <v>1190</v>
      </c>
      <c r="E104" s="134">
        <v>31</v>
      </c>
      <c r="F104" s="134">
        <v>320</v>
      </c>
      <c r="G104" s="134" t="s">
        <v>7163</v>
      </c>
      <c r="H104" s="134">
        <v>66</v>
      </c>
      <c r="I104" s="134" t="s">
        <v>7162</v>
      </c>
      <c r="J104" s="166">
        <v>0</v>
      </c>
      <c r="K104" s="141">
        <f>VLOOKUP(C104,'CUSTO CONTABIL Dez.24 A Dez.25'!$B:$J,9,0)</f>
        <v>6.886877012385682</v>
      </c>
      <c r="L104" s="140">
        <f t="shared" ref="L104:L135" si="13">IF(LEFT(C104,4)="mdac",0,IF(LEFT(C104,4)="mdai",0,IF(J104=0,ABS(K104*H104),ABS(J104))))</f>
        <v>0</v>
      </c>
      <c r="M104" s="148">
        <f t="shared" ref="M104:M135" si="14">IF(L104=0,0,H104)</f>
        <v>0</v>
      </c>
      <c r="N104" s="147">
        <f t="shared" ref="N104:N135" si="15">MONTH(A104)</f>
        <v>1</v>
      </c>
      <c r="O104" s="148">
        <f t="shared" ref="O104:O135" si="16">ABS(IF(H104=0,0))</f>
        <v>0</v>
      </c>
    </row>
    <row r="105" spans="1:15" x14ac:dyDescent="0.3">
      <c r="A105" s="133">
        <v>46042</v>
      </c>
      <c r="B105" s="134">
        <v>3</v>
      </c>
      <c r="C105" s="139" t="str">
        <f t="shared" si="8"/>
        <v>MDAI000935</v>
      </c>
      <c r="D105" s="134" t="s">
        <v>2815</v>
      </c>
      <c r="E105" s="134">
        <v>31</v>
      </c>
      <c r="F105" s="134">
        <v>314</v>
      </c>
      <c r="G105" s="134" t="s">
        <v>15691</v>
      </c>
      <c r="H105" s="134">
        <v>5.5</v>
      </c>
      <c r="I105" s="134" t="s">
        <v>7259</v>
      </c>
      <c r="J105" s="166">
        <v>0</v>
      </c>
      <c r="K105" s="141">
        <f>VLOOKUP(C105,'CUSTO CONTABIL Dez.24 A Dez.25'!$B:$J,9,0)</f>
        <v>11.412385643912737</v>
      </c>
      <c r="L105" s="140">
        <f t="shared" si="13"/>
        <v>0</v>
      </c>
      <c r="M105" s="148">
        <f t="shared" si="14"/>
        <v>0</v>
      </c>
      <c r="N105" s="147">
        <f t="shared" si="15"/>
        <v>1</v>
      </c>
      <c r="O105" s="148">
        <f t="shared" si="16"/>
        <v>0</v>
      </c>
    </row>
    <row r="106" spans="1:15" x14ac:dyDescent="0.3">
      <c r="A106" s="133">
        <v>46043</v>
      </c>
      <c r="B106" s="134">
        <v>2</v>
      </c>
      <c r="C106" s="139" t="str">
        <f t="shared" si="8"/>
        <v>MDAC001050</v>
      </c>
      <c r="D106" s="134" t="s">
        <v>2883</v>
      </c>
      <c r="E106" s="134">
        <v>31</v>
      </c>
      <c r="F106" s="134">
        <v>314</v>
      </c>
      <c r="G106" s="134" t="s">
        <v>7158</v>
      </c>
      <c r="H106" s="134">
        <v>6</v>
      </c>
      <c r="I106" s="134" t="s">
        <v>7159</v>
      </c>
      <c r="J106" s="166">
        <v>0</v>
      </c>
      <c r="K106" s="141">
        <f>VLOOKUP(C106,'CUSTO CONTABIL Dez.24 A Dez.25'!$B:$J,9,0)</f>
        <v>7.8194233838983385</v>
      </c>
      <c r="L106" s="140">
        <f t="shared" si="13"/>
        <v>0</v>
      </c>
      <c r="M106" s="148">
        <f t="shared" si="14"/>
        <v>0</v>
      </c>
      <c r="N106" s="147">
        <f t="shared" si="15"/>
        <v>1</v>
      </c>
      <c r="O106" s="148">
        <f t="shared" si="16"/>
        <v>0</v>
      </c>
    </row>
    <row r="107" spans="1:15" x14ac:dyDescent="0.3">
      <c r="A107" s="133">
        <v>46043</v>
      </c>
      <c r="B107" s="134">
        <v>2</v>
      </c>
      <c r="C107" s="139" t="str">
        <f t="shared" si="8"/>
        <v>MDAC000598</v>
      </c>
      <c r="D107" s="134" t="s">
        <v>2670</v>
      </c>
      <c r="E107" s="134">
        <v>31</v>
      </c>
      <c r="F107" s="134">
        <v>320</v>
      </c>
      <c r="G107" s="134" t="s">
        <v>15742</v>
      </c>
      <c r="H107" s="134">
        <v>95.5</v>
      </c>
      <c r="I107" s="134" t="s">
        <v>7153</v>
      </c>
      <c r="J107" s="166">
        <v>0</v>
      </c>
      <c r="K107" s="141">
        <f>VLOOKUP(C107,'CUSTO CONTABIL Dez.24 A Dez.25'!$B:$J,9,0)</f>
        <v>7.7361641025641026</v>
      </c>
      <c r="L107" s="140">
        <f t="shared" si="13"/>
        <v>0</v>
      </c>
      <c r="M107" s="148">
        <f t="shared" si="14"/>
        <v>0</v>
      </c>
      <c r="N107" s="147">
        <f t="shared" si="15"/>
        <v>1</v>
      </c>
      <c r="O107" s="148">
        <f t="shared" si="16"/>
        <v>0</v>
      </c>
    </row>
    <row r="108" spans="1:15" x14ac:dyDescent="0.3">
      <c r="A108" s="133">
        <v>46043</v>
      </c>
      <c r="B108" s="134">
        <v>2</v>
      </c>
      <c r="C108" s="139" t="str">
        <f t="shared" si="8"/>
        <v>MDAI001369</v>
      </c>
      <c r="D108" s="134" t="s">
        <v>1160</v>
      </c>
      <c r="E108" s="134">
        <v>31</v>
      </c>
      <c r="F108" s="134">
        <v>320</v>
      </c>
      <c r="G108" s="134" t="s">
        <v>7155</v>
      </c>
      <c r="H108" s="134">
        <v>20</v>
      </c>
      <c r="I108" s="134" t="s">
        <v>7261</v>
      </c>
      <c r="J108" s="166">
        <v>0</v>
      </c>
      <c r="K108" s="141">
        <f>VLOOKUP(C108,'CUSTO CONTABIL Dez.24 A Dez.25'!$B:$J,9,0)</f>
        <v>29.518460233717992</v>
      </c>
      <c r="L108" s="140">
        <f t="shared" si="13"/>
        <v>0</v>
      </c>
      <c r="M108" s="148">
        <f t="shared" si="14"/>
        <v>0</v>
      </c>
      <c r="N108" s="147">
        <f t="shared" si="15"/>
        <v>1</v>
      </c>
      <c r="O108" s="148">
        <f t="shared" si="16"/>
        <v>0</v>
      </c>
    </row>
    <row r="109" spans="1:15" x14ac:dyDescent="0.3">
      <c r="A109" s="133">
        <v>46043</v>
      </c>
      <c r="B109" s="134">
        <v>2</v>
      </c>
      <c r="C109" s="139" t="str">
        <f t="shared" si="8"/>
        <v>MDAC000879</v>
      </c>
      <c r="D109" s="134" t="s">
        <v>1190</v>
      </c>
      <c r="E109" s="134">
        <v>37</v>
      </c>
      <c r="F109" s="134">
        <v>320</v>
      </c>
      <c r="G109" s="134" t="s">
        <v>7163</v>
      </c>
      <c r="H109" s="134">
        <v>51</v>
      </c>
      <c r="I109" s="134" t="s">
        <v>7162</v>
      </c>
      <c r="J109" s="166">
        <v>0</v>
      </c>
      <c r="K109" s="141">
        <f>VLOOKUP(C109,'CUSTO CONTABIL Dez.24 A Dez.25'!$B:$J,9,0)</f>
        <v>6.886877012385682</v>
      </c>
      <c r="L109" s="140">
        <f t="shared" si="13"/>
        <v>0</v>
      </c>
      <c r="M109" s="148">
        <f t="shared" si="14"/>
        <v>0</v>
      </c>
      <c r="N109" s="147">
        <f t="shared" si="15"/>
        <v>1</v>
      </c>
      <c r="O109" s="148">
        <f t="shared" si="16"/>
        <v>0</v>
      </c>
    </row>
    <row r="110" spans="1:15" x14ac:dyDescent="0.3">
      <c r="A110" s="133">
        <v>46043</v>
      </c>
      <c r="B110" s="134">
        <v>2</v>
      </c>
      <c r="C110" s="139" t="str">
        <f t="shared" si="8"/>
        <v>MDAI001342</v>
      </c>
      <c r="D110" s="134" t="s">
        <v>1225</v>
      </c>
      <c r="E110" s="134">
        <v>31</v>
      </c>
      <c r="F110" s="134">
        <v>320</v>
      </c>
      <c r="G110" s="134" t="s">
        <v>7146</v>
      </c>
      <c r="H110" s="134">
        <v>25</v>
      </c>
      <c r="I110" s="134" t="s">
        <v>7145</v>
      </c>
      <c r="J110" s="166">
        <v>0</v>
      </c>
      <c r="K110" s="141">
        <f>VLOOKUP(C110,'CUSTO CONTABIL Dez.24 A Dez.25'!$B:$J,9,0)</f>
        <v>15.564129778672031</v>
      </c>
      <c r="L110" s="140">
        <f t="shared" si="13"/>
        <v>0</v>
      </c>
      <c r="M110" s="148">
        <f t="shared" si="14"/>
        <v>0</v>
      </c>
      <c r="N110" s="147">
        <f t="shared" si="15"/>
        <v>1</v>
      </c>
      <c r="O110" s="148">
        <f t="shared" si="16"/>
        <v>0</v>
      </c>
    </row>
    <row r="111" spans="1:15" x14ac:dyDescent="0.3">
      <c r="A111" s="133">
        <v>46043</v>
      </c>
      <c r="B111" s="134">
        <v>2</v>
      </c>
      <c r="C111" s="139" t="str">
        <f t="shared" si="8"/>
        <v>MDAC001204</v>
      </c>
      <c r="D111" s="134" t="s">
        <v>1204</v>
      </c>
      <c r="E111" s="134">
        <v>31</v>
      </c>
      <c r="F111" s="134">
        <v>320</v>
      </c>
      <c r="G111" s="134" t="s">
        <v>7152</v>
      </c>
      <c r="H111" s="134">
        <v>16.5</v>
      </c>
      <c r="I111" s="134" t="s">
        <v>7153</v>
      </c>
      <c r="J111" s="166">
        <v>0</v>
      </c>
      <c r="K111" s="141">
        <f>VLOOKUP(C111,'CUSTO CONTABIL Dez.24 A Dez.25'!$B:$J,9,0)</f>
        <v>7.450894411016427</v>
      </c>
      <c r="L111" s="140">
        <f t="shared" si="13"/>
        <v>0</v>
      </c>
      <c r="M111" s="148">
        <f t="shared" si="14"/>
        <v>0</v>
      </c>
      <c r="N111" s="147">
        <f t="shared" si="15"/>
        <v>1</v>
      </c>
      <c r="O111" s="148">
        <f t="shared" si="16"/>
        <v>0</v>
      </c>
    </row>
    <row r="112" spans="1:15" x14ac:dyDescent="0.3">
      <c r="A112" s="133">
        <v>46043</v>
      </c>
      <c r="B112" s="134">
        <v>3</v>
      </c>
      <c r="C112" s="139" t="str">
        <f t="shared" si="8"/>
        <v>MDAC001233</v>
      </c>
      <c r="D112" s="134" t="s">
        <v>1227</v>
      </c>
      <c r="E112" s="134">
        <v>31</v>
      </c>
      <c r="F112" s="134">
        <v>320</v>
      </c>
      <c r="G112" s="134" t="s">
        <v>7148</v>
      </c>
      <c r="H112" s="134">
        <v>40</v>
      </c>
      <c r="I112" s="134" t="s">
        <v>7214</v>
      </c>
      <c r="J112" s="166">
        <v>0</v>
      </c>
      <c r="K112" s="141">
        <f>VLOOKUP(C112,'CUSTO CONTABIL Dez.24 A Dez.25'!$B:$J,9,0)</f>
        <v>6.4359065701707392</v>
      </c>
      <c r="L112" s="140">
        <f t="shared" si="13"/>
        <v>0</v>
      </c>
      <c r="M112" s="148">
        <f t="shared" si="14"/>
        <v>0</v>
      </c>
      <c r="N112" s="147">
        <f t="shared" si="15"/>
        <v>1</v>
      </c>
      <c r="O112" s="148">
        <f t="shared" si="16"/>
        <v>0</v>
      </c>
    </row>
    <row r="113" spans="1:15" x14ac:dyDescent="0.3">
      <c r="A113" s="133">
        <v>46043</v>
      </c>
      <c r="B113" s="134">
        <v>1</v>
      </c>
      <c r="C113" s="139" t="str">
        <f t="shared" si="8"/>
        <v>MDAI001317</v>
      </c>
      <c r="D113" s="134" t="s">
        <v>3068</v>
      </c>
      <c r="E113" s="134">
        <v>31</v>
      </c>
      <c r="F113" s="134">
        <v>320</v>
      </c>
      <c r="G113" s="134" t="s">
        <v>7152</v>
      </c>
      <c r="H113" s="134">
        <v>26</v>
      </c>
      <c r="I113" s="134" t="s">
        <v>7151</v>
      </c>
      <c r="J113" s="166">
        <v>0</v>
      </c>
      <c r="K113" s="141">
        <f>VLOOKUP(C113,'CUSTO CONTABIL Dez.24 A Dez.25'!$B:$J,9,0)</f>
        <v>17.399599857749941</v>
      </c>
      <c r="L113" s="140">
        <f t="shared" si="13"/>
        <v>0</v>
      </c>
      <c r="M113" s="148">
        <f t="shared" si="14"/>
        <v>0</v>
      </c>
      <c r="N113" s="147">
        <f t="shared" si="15"/>
        <v>1</v>
      </c>
      <c r="O113" s="148">
        <f t="shared" si="16"/>
        <v>0</v>
      </c>
    </row>
    <row r="114" spans="1:15" x14ac:dyDescent="0.3">
      <c r="A114" s="133">
        <v>46043</v>
      </c>
      <c r="B114" s="134">
        <v>1</v>
      </c>
      <c r="C114" s="139" t="str">
        <f t="shared" si="8"/>
        <v>MDAC000879</v>
      </c>
      <c r="D114" s="134" t="s">
        <v>1190</v>
      </c>
      <c r="E114" s="134">
        <v>31</v>
      </c>
      <c r="F114" s="134">
        <v>320</v>
      </c>
      <c r="G114" s="134" t="s">
        <v>7163</v>
      </c>
      <c r="H114" s="134">
        <v>10</v>
      </c>
      <c r="I114" s="134" t="s">
        <v>7220</v>
      </c>
      <c r="J114" s="166">
        <v>0</v>
      </c>
      <c r="K114" s="141">
        <f>VLOOKUP(C114,'CUSTO CONTABIL Dez.24 A Dez.25'!$B:$J,9,0)</f>
        <v>6.886877012385682</v>
      </c>
      <c r="L114" s="140">
        <f t="shared" si="13"/>
        <v>0</v>
      </c>
      <c r="M114" s="148">
        <f t="shared" si="14"/>
        <v>0</v>
      </c>
      <c r="N114" s="147">
        <f t="shared" si="15"/>
        <v>1</v>
      </c>
      <c r="O114" s="148">
        <f t="shared" si="16"/>
        <v>0</v>
      </c>
    </row>
    <row r="115" spans="1:15" s="135" customFormat="1" x14ac:dyDescent="0.3">
      <c r="A115" s="138">
        <v>46043</v>
      </c>
      <c r="B115" s="135">
        <v>1</v>
      </c>
      <c r="C115" s="126" t="str">
        <f t="shared" si="8"/>
        <v>MDAC001342</v>
      </c>
      <c r="D115" s="135" t="s">
        <v>15760</v>
      </c>
      <c r="E115" s="135">
        <v>31</v>
      </c>
      <c r="F115" s="135">
        <v>320</v>
      </c>
      <c r="G115" s="135" t="s">
        <v>7146</v>
      </c>
      <c r="H115" s="135">
        <v>12</v>
      </c>
      <c r="I115" s="135" t="s">
        <v>7147</v>
      </c>
      <c r="J115" s="163">
        <v>0</v>
      </c>
      <c r="K115" s="142">
        <v>0</v>
      </c>
      <c r="L115" s="142">
        <f t="shared" si="13"/>
        <v>0</v>
      </c>
      <c r="M115" s="164">
        <f t="shared" si="14"/>
        <v>0</v>
      </c>
      <c r="N115" s="150">
        <f t="shared" si="15"/>
        <v>1</v>
      </c>
      <c r="O115" s="164">
        <f t="shared" si="16"/>
        <v>0</v>
      </c>
    </row>
    <row r="116" spans="1:15" s="135" customFormat="1" x14ac:dyDescent="0.3">
      <c r="A116" s="138">
        <v>46043</v>
      </c>
      <c r="B116" s="135">
        <v>2</v>
      </c>
      <c r="C116" s="126" t="str">
        <f t="shared" si="8"/>
        <v>MDAC000935</v>
      </c>
      <c r="D116" s="135" t="s">
        <v>15761</v>
      </c>
      <c r="E116" s="135">
        <v>31</v>
      </c>
      <c r="F116" s="135">
        <v>314</v>
      </c>
      <c r="G116" s="135" t="s">
        <v>15691</v>
      </c>
      <c r="H116" s="135">
        <v>13</v>
      </c>
      <c r="I116" s="135" t="s">
        <v>15762</v>
      </c>
      <c r="J116" s="163">
        <v>0</v>
      </c>
      <c r="K116" s="142">
        <v>0</v>
      </c>
      <c r="L116" s="142">
        <f t="shared" si="13"/>
        <v>0</v>
      </c>
      <c r="M116" s="164">
        <f t="shared" si="14"/>
        <v>0</v>
      </c>
      <c r="N116" s="150">
        <f t="shared" si="15"/>
        <v>1</v>
      </c>
      <c r="O116" s="164">
        <f t="shared" si="16"/>
        <v>0</v>
      </c>
    </row>
    <row r="117" spans="1:15" x14ac:dyDescent="0.3">
      <c r="A117" s="133">
        <v>46043</v>
      </c>
      <c r="B117" s="134">
        <v>1</v>
      </c>
      <c r="C117" s="139" t="str">
        <f t="shared" si="8"/>
        <v>MDAC001298</v>
      </c>
      <c r="D117" s="134" t="s">
        <v>1164</v>
      </c>
      <c r="E117" s="134">
        <v>31</v>
      </c>
      <c r="F117" s="134">
        <v>314</v>
      </c>
      <c r="G117" s="134" t="s">
        <v>7148</v>
      </c>
      <c r="H117" s="134">
        <v>100</v>
      </c>
      <c r="I117" s="134" t="s">
        <v>7149</v>
      </c>
      <c r="J117" s="166">
        <v>0</v>
      </c>
      <c r="K117" s="141">
        <f>VLOOKUP(C117,'CUSTO CONTABIL Dez.24 A Dez.25'!$B:$J,9,0)</f>
        <v>7.0900721487676126</v>
      </c>
      <c r="L117" s="140">
        <f t="shared" si="13"/>
        <v>0</v>
      </c>
      <c r="M117" s="148">
        <f t="shared" si="14"/>
        <v>0</v>
      </c>
      <c r="N117" s="147">
        <f t="shared" si="15"/>
        <v>1</v>
      </c>
      <c r="O117" s="148">
        <f t="shared" si="16"/>
        <v>0</v>
      </c>
    </row>
    <row r="118" spans="1:15" x14ac:dyDescent="0.3">
      <c r="A118" s="133">
        <v>46044</v>
      </c>
      <c r="B118" s="134">
        <v>3</v>
      </c>
      <c r="C118" s="139" t="str">
        <f t="shared" si="8"/>
        <v>MDAI001369</v>
      </c>
      <c r="D118" s="134" t="s">
        <v>1160</v>
      </c>
      <c r="E118" s="134">
        <v>31</v>
      </c>
      <c r="F118" s="134">
        <v>320</v>
      </c>
      <c r="G118" s="134" t="s">
        <v>7155</v>
      </c>
      <c r="H118" s="134">
        <v>20</v>
      </c>
      <c r="I118" s="134" t="s">
        <v>7166</v>
      </c>
      <c r="J118" s="166">
        <v>0</v>
      </c>
      <c r="K118" s="141">
        <f>VLOOKUP(C118,'CUSTO CONTABIL Dez.24 A Dez.25'!$B:$J,9,0)</f>
        <v>29.518460233717992</v>
      </c>
      <c r="L118" s="140">
        <f t="shared" si="13"/>
        <v>0</v>
      </c>
      <c r="M118" s="148">
        <f t="shared" si="14"/>
        <v>0</v>
      </c>
      <c r="N118" s="147">
        <f t="shared" si="15"/>
        <v>1</v>
      </c>
      <c r="O118" s="148">
        <f t="shared" si="16"/>
        <v>0</v>
      </c>
    </row>
    <row r="119" spans="1:15" x14ac:dyDescent="0.3">
      <c r="A119" s="133">
        <v>46044</v>
      </c>
      <c r="B119" s="134">
        <v>3</v>
      </c>
      <c r="C119" s="139" t="str">
        <f t="shared" si="8"/>
        <v>MDAI001369</v>
      </c>
      <c r="D119" s="134" t="s">
        <v>1160</v>
      </c>
      <c r="E119" s="134">
        <v>31</v>
      </c>
      <c r="F119" s="134">
        <v>320</v>
      </c>
      <c r="G119" s="134" t="s">
        <v>7155</v>
      </c>
      <c r="H119" s="134">
        <v>21</v>
      </c>
      <c r="I119" s="134" t="s">
        <v>7166</v>
      </c>
      <c r="J119" s="166">
        <v>0</v>
      </c>
      <c r="K119" s="141">
        <f>VLOOKUP(C119,'CUSTO CONTABIL Dez.24 A Dez.25'!$B:$J,9,0)</f>
        <v>29.518460233717992</v>
      </c>
      <c r="L119" s="140">
        <f t="shared" si="13"/>
        <v>0</v>
      </c>
      <c r="M119" s="148">
        <f t="shared" si="14"/>
        <v>0</v>
      </c>
      <c r="N119" s="147">
        <f t="shared" si="15"/>
        <v>1</v>
      </c>
      <c r="O119" s="148">
        <f t="shared" si="16"/>
        <v>0</v>
      </c>
    </row>
    <row r="120" spans="1:15" x14ac:dyDescent="0.3">
      <c r="A120" s="133">
        <v>46044</v>
      </c>
      <c r="B120" s="134">
        <v>2</v>
      </c>
      <c r="C120" s="139" t="str">
        <f t="shared" si="8"/>
        <v>MDAC001239</v>
      </c>
      <c r="D120" s="134" t="s">
        <v>3012</v>
      </c>
      <c r="E120" s="134">
        <v>31</v>
      </c>
      <c r="F120" s="134">
        <v>314</v>
      </c>
      <c r="G120" s="134" t="s">
        <v>7158</v>
      </c>
      <c r="H120" s="134">
        <v>3</v>
      </c>
      <c r="I120" s="134" t="s">
        <v>7159</v>
      </c>
      <c r="J120" s="166">
        <v>0</v>
      </c>
      <c r="K120" s="141">
        <f>VLOOKUP(C120,'CUSTO CONTABIL Dez.24 A Dez.25'!$B:$J,9,0)</f>
        <v>7.6923076923076934</v>
      </c>
      <c r="L120" s="140">
        <f t="shared" si="13"/>
        <v>0</v>
      </c>
      <c r="M120" s="148">
        <f t="shared" si="14"/>
        <v>0</v>
      </c>
      <c r="N120" s="147">
        <f t="shared" si="15"/>
        <v>1</v>
      </c>
      <c r="O120" s="148">
        <f t="shared" si="16"/>
        <v>0</v>
      </c>
    </row>
    <row r="121" spans="1:15" x14ac:dyDescent="0.3">
      <c r="A121" s="133">
        <v>46044</v>
      </c>
      <c r="B121" s="134">
        <v>2</v>
      </c>
      <c r="C121" s="139" t="str">
        <f t="shared" si="8"/>
        <v>MDAC000879</v>
      </c>
      <c r="D121" s="134" t="s">
        <v>1190</v>
      </c>
      <c r="E121" s="134">
        <v>31</v>
      </c>
      <c r="F121" s="134">
        <v>320</v>
      </c>
      <c r="G121" s="134" t="s">
        <v>7163</v>
      </c>
      <c r="H121" s="134">
        <v>23</v>
      </c>
      <c r="I121" s="134" t="s">
        <v>7162</v>
      </c>
      <c r="J121" s="166">
        <v>0</v>
      </c>
      <c r="K121" s="141">
        <f>VLOOKUP(C121,'CUSTO CONTABIL Dez.24 A Dez.25'!$B:$J,9,0)</f>
        <v>6.886877012385682</v>
      </c>
      <c r="L121" s="140">
        <f t="shared" si="13"/>
        <v>0</v>
      </c>
      <c r="M121" s="148">
        <f t="shared" si="14"/>
        <v>0</v>
      </c>
      <c r="N121" s="147">
        <f t="shared" si="15"/>
        <v>1</v>
      </c>
      <c r="O121" s="148">
        <f t="shared" si="16"/>
        <v>0</v>
      </c>
    </row>
    <row r="122" spans="1:15" x14ac:dyDescent="0.3">
      <c r="A122" s="133">
        <v>46044</v>
      </c>
      <c r="B122" s="134">
        <v>2</v>
      </c>
      <c r="C122" s="139" t="str">
        <f t="shared" si="8"/>
        <v>MDAI001316</v>
      </c>
      <c r="D122" s="134" t="s">
        <v>1179</v>
      </c>
      <c r="E122" s="134">
        <v>31</v>
      </c>
      <c r="F122" s="134">
        <v>320</v>
      </c>
      <c r="G122" s="134" t="s">
        <v>7152</v>
      </c>
      <c r="H122" s="134">
        <v>8</v>
      </c>
      <c r="I122" s="134" t="s">
        <v>7153</v>
      </c>
      <c r="J122" s="166">
        <v>0</v>
      </c>
      <c r="K122" s="141">
        <f>VLOOKUP(C122,'CUSTO CONTABIL Dez.24 A Dez.25'!$B:$J,9,0)</f>
        <v>16.284550289096796</v>
      </c>
      <c r="L122" s="140">
        <f t="shared" si="13"/>
        <v>0</v>
      </c>
      <c r="M122" s="148">
        <f t="shared" si="14"/>
        <v>0</v>
      </c>
      <c r="N122" s="147">
        <f t="shared" si="15"/>
        <v>1</v>
      </c>
      <c r="O122" s="148">
        <f t="shared" si="16"/>
        <v>0</v>
      </c>
    </row>
    <row r="123" spans="1:15" x14ac:dyDescent="0.3">
      <c r="A123" s="133">
        <v>46044</v>
      </c>
      <c r="B123" s="134">
        <v>2</v>
      </c>
      <c r="C123" s="139" t="str">
        <f t="shared" si="8"/>
        <v>MDAI000652</v>
      </c>
      <c r="D123" s="134" t="s">
        <v>2704</v>
      </c>
      <c r="E123" s="134">
        <v>37</v>
      </c>
      <c r="F123" s="134">
        <v>320</v>
      </c>
      <c r="G123" s="134" t="s">
        <v>7152</v>
      </c>
      <c r="H123" s="134">
        <v>25.5</v>
      </c>
      <c r="I123" s="134" t="s">
        <v>7153</v>
      </c>
      <c r="J123" s="166">
        <v>0</v>
      </c>
      <c r="K123" s="141">
        <f>VLOOKUP(C123,'CUSTO CONTABIL Dez.24 A Dez.25'!$B:$J,9,0)</f>
        <v>16.075790969183668</v>
      </c>
      <c r="L123" s="140">
        <f t="shared" si="13"/>
        <v>0</v>
      </c>
      <c r="M123" s="148">
        <f t="shared" si="14"/>
        <v>0</v>
      </c>
      <c r="N123" s="147">
        <f t="shared" si="15"/>
        <v>1</v>
      </c>
      <c r="O123" s="148">
        <f t="shared" si="16"/>
        <v>0</v>
      </c>
    </row>
    <row r="124" spans="1:15" s="135" customFormat="1" x14ac:dyDescent="0.3">
      <c r="A124" s="133">
        <v>46044</v>
      </c>
      <c r="B124" s="134">
        <v>2</v>
      </c>
      <c r="C124" s="139" t="str">
        <f t="shared" si="8"/>
        <v>MDAC001075</v>
      </c>
      <c r="D124" s="134" t="s">
        <v>1172</v>
      </c>
      <c r="E124" s="134">
        <v>31</v>
      </c>
      <c r="F124" s="134">
        <v>320</v>
      </c>
      <c r="G124" s="134" t="s">
        <v>7152</v>
      </c>
      <c r="H124" s="134">
        <v>11</v>
      </c>
      <c r="I124" s="134" t="s">
        <v>7153</v>
      </c>
      <c r="J124" s="166">
        <v>0</v>
      </c>
      <c r="K124" s="141">
        <f>VLOOKUP(C124,'CUSTO CONTABIL Dez.24 A Dez.25'!$B:$J,9,0)</f>
        <v>7.7860029766374916</v>
      </c>
      <c r="L124" s="140">
        <f t="shared" si="13"/>
        <v>0</v>
      </c>
      <c r="M124" s="148">
        <f t="shared" si="14"/>
        <v>0</v>
      </c>
      <c r="N124" s="147">
        <f t="shared" si="15"/>
        <v>1</v>
      </c>
      <c r="O124" s="148">
        <f t="shared" si="16"/>
        <v>0</v>
      </c>
    </row>
    <row r="125" spans="1:15" s="135" customFormat="1" x14ac:dyDescent="0.3">
      <c r="A125" s="133">
        <v>46044</v>
      </c>
      <c r="B125" s="134">
        <v>3</v>
      </c>
      <c r="C125" s="139" t="str">
        <f t="shared" si="8"/>
        <v>MDAC001130</v>
      </c>
      <c r="D125" s="134" t="s">
        <v>1177</v>
      </c>
      <c r="E125" s="134">
        <v>31</v>
      </c>
      <c r="F125" s="134">
        <v>320</v>
      </c>
      <c r="G125" s="134" t="s">
        <v>7148</v>
      </c>
      <c r="H125" s="134">
        <v>50</v>
      </c>
      <c r="I125" s="134" t="s">
        <v>7214</v>
      </c>
      <c r="J125" s="166">
        <v>0</v>
      </c>
      <c r="K125" s="141">
        <f>VLOOKUP(C125,'CUSTO CONTABIL Dez.24 A Dez.25'!$B:$J,9,0)</f>
        <v>6.0714698478371059</v>
      </c>
      <c r="L125" s="140">
        <f t="shared" si="13"/>
        <v>0</v>
      </c>
      <c r="M125" s="148">
        <f t="shared" si="14"/>
        <v>0</v>
      </c>
      <c r="N125" s="147">
        <f t="shared" si="15"/>
        <v>1</v>
      </c>
      <c r="O125" s="148">
        <f t="shared" si="16"/>
        <v>0</v>
      </c>
    </row>
    <row r="126" spans="1:15" x14ac:dyDescent="0.3">
      <c r="A126" s="138">
        <v>46044</v>
      </c>
      <c r="B126" s="135">
        <v>1</v>
      </c>
      <c r="C126" s="126" t="str">
        <f t="shared" si="8"/>
        <v>MDAC001342</v>
      </c>
      <c r="D126" s="135" t="s">
        <v>15760</v>
      </c>
      <c r="E126" s="135">
        <v>31</v>
      </c>
      <c r="F126" s="135">
        <v>320</v>
      </c>
      <c r="G126" s="135" t="s">
        <v>7146</v>
      </c>
      <c r="H126" s="135">
        <v>24</v>
      </c>
      <c r="I126" s="135" t="s">
        <v>7147</v>
      </c>
      <c r="J126" s="163">
        <v>0</v>
      </c>
      <c r="K126" s="142">
        <v>0</v>
      </c>
      <c r="L126" s="142">
        <f t="shared" si="13"/>
        <v>0</v>
      </c>
      <c r="M126" s="164">
        <f t="shared" si="14"/>
        <v>0</v>
      </c>
      <c r="N126" s="150">
        <f t="shared" si="15"/>
        <v>1</v>
      </c>
      <c r="O126" s="164">
        <f t="shared" si="16"/>
        <v>0</v>
      </c>
    </row>
    <row r="127" spans="1:15" x14ac:dyDescent="0.3">
      <c r="A127" s="138">
        <v>46044</v>
      </c>
      <c r="B127" s="135">
        <v>1</v>
      </c>
      <c r="C127" s="126" t="str">
        <f t="shared" ref="C127:C190" si="17">D127</f>
        <v>MDAI000879</v>
      </c>
      <c r="D127" s="135" t="s">
        <v>15767</v>
      </c>
      <c r="E127" s="135">
        <v>31</v>
      </c>
      <c r="F127" s="135">
        <v>320</v>
      </c>
      <c r="G127" s="135" t="s">
        <v>7163</v>
      </c>
      <c r="H127" s="135">
        <v>20</v>
      </c>
      <c r="I127" s="135" t="s">
        <v>7193</v>
      </c>
      <c r="J127" s="163">
        <v>0</v>
      </c>
      <c r="K127" s="142">
        <v>0</v>
      </c>
      <c r="L127" s="142">
        <f t="shared" si="13"/>
        <v>0</v>
      </c>
      <c r="M127" s="164">
        <f t="shared" si="14"/>
        <v>0</v>
      </c>
      <c r="N127" s="150">
        <f t="shared" si="15"/>
        <v>1</v>
      </c>
      <c r="O127" s="164">
        <f t="shared" si="16"/>
        <v>0</v>
      </c>
    </row>
    <row r="128" spans="1:15" x14ac:dyDescent="0.3">
      <c r="A128" s="133">
        <v>46044</v>
      </c>
      <c r="B128" s="134">
        <v>1</v>
      </c>
      <c r="C128" s="139" t="str">
        <f t="shared" si="17"/>
        <v>MDAC001246</v>
      </c>
      <c r="D128" s="134" t="s">
        <v>3021</v>
      </c>
      <c r="E128" s="134">
        <v>31</v>
      </c>
      <c r="F128" s="134">
        <v>314</v>
      </c>
      <c r="G128" s="134" t="s">
        <v>15712</v>
      </c>
      <c r="H128" s="134">
        <v>8.5</v>
      </c>
      <c r="I128" s="134" t="s">
        <v>15694</v>
      </c>
      <c r="J128" s="166">
        <v>0</v>
      </c>
      <c r="K128" s="141">
        <f>VLOOKUP(C128,'CUSTO CONTABIL Dez.24 A Dez.25'!$B:$J,9,0)</f>
        <v>6.9863814855511448</v>
      </c>
      <c r="L128" s="140">
        <f t="shared" si="13"/>
        <v>0</v>
      </c>
      <c r="M128" s="148">
        <f t="shared" si="14"/>
        <v>0</v>
      </c>
      <c r="N128" s="147">
        <f t="shared" si="15"/>
        <v>1</v>
      </c>
      <c r="O128" s="148">
        <f t="shared" si="16"/>
        <v>0</v>
      </c>
    </row>
    <row r="129" spans="1:15" x14ac:dyDescent="0.3">
      <c r="A129" s="133">
        <v>46044</v>
      </c>
      <c r="B129" s="134">
        <v>1</v>
      </c>
      <c r="C129" s="139" t="str">
        <f t="shared" si="17"/>
        <v>MDAC000987</v>
      </c>
      <c r="D129" s="134" t="s">
        <v>2841</v>
      </c>
      <c r="E129" s="134">
        <v>31</v>
      </c>
      <c r="F129" s="134">
        <v>314</v>
      </c>
      <c r="G129" s="134" t="s">
        <v>15691</v>
      </c>
      <c r="H129" s="134">
        <v>34</v>
      </c>
      <c r="I129" s="134" t="s">
        <v>7286</v>
      </c>
      <c r="J129" s="166">
        <v>0</v>
      </c>
      <c r="K129" s="141">
        <f>VLOOKUP(C129,'CUSTO CONTABIL Dez.24 A Dez.25'!$B:$J,9,0)</f>
        <v>6.2373103876965894</v>
      </c>
      <c r="L129" s="140">
        <f t="shared" si="13"/>
        <v>0</v>
      </c>
      <c r="M129" s="148">
        <f t="shared" si="14"/>
        <v>0</v>
      </c>
      <c r="N129" s="147">
        <f t="shared" si="15"/>
        <v>1</v>
      </c>
      <c r="O129" s="148">
        <f t="shared" si="16"/>
        <v>0</v>
      </c>
    </row>
    <row r="130" spans="1:15" x14ac:dyDescent="0.3">
      <c r="A130" s="133">
        <v>46044</v>
      </c>
      <c r="B130" s="134">
        <v>1</v>
      </c>
      <c r="C130" s="139" t="str">
        <f t="shared" si="17"/>
        <v>MDAC001233</v>
      </c>
      <c r="D130" s="134" t="s">
        <v>1227</v>
      </c>
      <c r="E130" s="134">
        <v>31</v>
      </c>
      <c r="F130" s="134">
        <v>314</v>
      </c>
      <c r="G130" s="134" t="s">
        <v>7148</v>
      </c>
      <c r="H130" s="134">
        <v>5</v>
      </c>
      <c r="I130" s="134" t="s">
        <v>7149</v>
      </c>
      <c r="J130" s="166">
        <v>0</v>
      </c>
      <c r="K130" s="141">
        <f>VLOOKUP(C130,'CUSTO CONTABIL Dez.24 A Dez.25'!$B:$J,9,0)</f>
        <v>6.4359065701707392</v>
      </c>
      <c r="L130" s="140">
        <f t="shared" si="13"/>
        <v>0</v>
      </c>
      <c r="M130" s="148">
        <f t="shared" si="14"/>
        <v>0</v>
      </c>
      <c r="N130" s="147">
        <f t="shared" si="15"/>
        <v>1</v>
      </c>
      <c r="O130" s="148">
        <f t="shared" si="16"/>
        <v>0</v>
      </c>
    </row>
    <row r="131" spans="1:15" x14ac:dyDescent="0.3">
      <c r="A131" s="133">
        <v>46045</v>
      </c>
      <c r="B131" s="134">
        <v>3</v>
      </c>
      <c r="C131" s="139" t="str">
        <f t="shared" si="17"/>
        <v>MDAC001314</v>
      </c>
      <c r="D131" s="134" t="s">
        <v>1197</v>
      </c>
      <c r="E131" s="134">
        <v>31</v>
      </c>
      <c r="F131" s="134">
        <v>314</v>
      </c>
      <c r="G131" s="134" t="s">
        <v>7148</v>
      </c>
      <c r="H131" s="134">
        <v>40</v>
      </c>
      <c r="I131" s="134" t="s">
        <v>7214</v>
      </c>
      <c r="J131" s="166">
        <v>1</v>
      </c>
      <c r="K131" s="141">
        <f>VLOOKUP(C131,'CUSTO CONTABIL Dez.24 A Dez.25'!$B:$J,9,0)</f>
        <v>7.1067062472228617</v>
      </c>
      <c r="L131" s="140">
        <f t="shared" si="13"/>
        <v>0</v>
      </c>
      <c r="M131" s="148">
        <f t="shared" si="14"/>
        <v>0</v>
      </c>
      <c r="N131" s="147">
        <f t="shared" si="15"/>
        <v>1</v>
      </c>
      <c r="O131" s="148">
        <f t="shared" si="16"/>
        <v>0</v>
      </c>
    </row>
    <row r="132" spans="1:15" x14ac:dyDescent="0.3">
      <c r="A132" s="133">
        <v>46045</v>
      </c>
      <c r="B132" s="134">
        <v>2</v>
      </c>
      <c r="C132" s="139" t="str">
        <f t="shared" si="17"/>
        <v>MDAC001075</v>
      </c>
      <c r="D132" s="134" t="s">
        <v>1172</v>
      </c>
      <c r="E132" s="134">
        <v>31</v>
      </c>
      <c r="F132" s="134">
        <v>320</v>
      </c>
      <c r="G132" s="134" t="s">
        <v>7152</v>
      </c>
      <c r="H132" s="134">
        <v>4</v>
      </c>
      <c r="I132" s="134" t="s">
        <v>15707</v>
      </c>
      <c r="J132" s="166">
        <v>4</v>
      </c>
      <c r="K132" s="141">
        <f>VLOOKUP(C132,'CUSTO CONTABIL Dez.24 A Dez.25'!$B:$J,9,0)</f>
        <v>7.7860029766374916</v>
      </c>
      <c r="L132" s="140">
        <f t="shared" si="13"/>
        <v>0</v>
      </c>
      <c r="M132" s="148">
        <f t="shared" si="14"/>
        <v>0</v>
      </c>
      <c r="N132" s="147">
        <f t="shared" si="15"/>
        <v>1</v>
      </c>
      <c r="O132" s="148">
        <f t="shared" si="16"/>
        <v>0</v>
      </c>
    </row>
    <row r="133" spans="1:15" x14ac:dyDescent="0.3">
      <c r="A133" s="133">
        <v>46045</v>
      </c>
      <c r="B133" s="134">
        <v>2</v>
      </c>
      <c r="C133" s="139" t="str">
        <f t="shared" si="17"/>
        <v>MDAC001139</v>
      </c>
      <c r="D133" s="134" t="s">
        <v>2929</v>
      </c>
      <c r="E133" s="134">
        <v>31</v>
      </c>
      <c r="F133" s="134">
        <v>313</v>
      </c>
      <c r="G133" s="134" t="s">
        <v>7196</v>
      </c>
      <c r="H133" s="134">
        <v>2.5</v>
      </c>
      <c r="I133" s="134" t="s">
        <v>15715</v>
      </c>
      <c r="J133" s="166">
        <v>5</v>
      </c>
      <c r="K133" s="141">
        <f>VLOOKUP(C133,'CUSTO CONTABIL Dez.24 A Dez.25'!$B:$J,9,0)</f>
        <v>7.676012067826278</v>
      </c>
      <c r="L133" s="140">
        <f t="shared" si="13"/>
        <v>0</v>
      </c>
      <c r="M133" s="148">
        <f t="shared" si="14"/>
        <v>0</v>
      </c>
      <c r="N133" s="147">
        <f t="shared" si="15"/>
        <v>1</v>
      </c>
      <c r="O133" s="148">
        <f t="shared" si="16"/>
        <v>0</v>
      </c>
    </row>
    <row r="134" spans="1:15" x14ac:dyDescent="0.3">
      <c r="A134" s="133">
        <v>46045</v>
      </c>
      <c r="B134" s="134">
        <v>2</v>
      </c>
      <c r="C134" s="139" t="str">
        <f t="shared" si="17"/>
        <v>MDAC001169</v>
      </c>
      <c r="D134" s="134" t="s">
        <v>1155</v>
      </c>
      <c r="E134" s="134">
        <v>31</v>
      </c>
      <c r="F134" s="134">
        <v>320</v>
      </c>
      <c r="G134" s="134" t="s">
        <v>7148</v>
      </c>
      <c r="H134" s="134">
        <v>30</v>
      </c>
      <c r="I134" s="134" t="s">
        <v>7145</v>
      </c>
      <c r="J134" s="166">
        <v>6</v>
      </c>
      <c r="K134" s="141">
        <f>VLOOKUP(C134,'CUSTO CONTABIL Dez.24 A Dez.25'!$B:$J,9,0)</f>
        <v>7.0201441993657587</v>
      </c>
      <c r="L134" s="140">
        <f t="shared" si="13"/>
        <v>0</v>
      </c>
      <c r="M134" s="148">
        <f t="shared" si="14"/>
        <v>0</v>
      </c>
      <c r="N134" s="147">
        <f t="shared" si="15"/>
        <v>1</v>
      </c>
      <c r="O134" s="148">
        <f t="shared" si="16"/>
        <v>0</v>
      </c>
    </row>
    <row r="135" spans="1:15" x14ac:dyDescent="0.3">
      <c r="A135" s="133">
        <v>46045</v>
      </c>
      <c r="B135" s="134">
        <v>2</v>
      </c>
      <c r="C135" s="139" t="str">
        <f t="shared" si="17"/>
        <v>MDAI001343</v>
      </c>
      <c r="D135" s="134" t="s">
        <v>1196</v>
      </c>
      <c r="E135" s="134">
        <v>31</v>
      </c>
      <c r="F135" s="134">
        <v>320</v>
      </c>
      <c r="G135" s="134" t="s">
        <v>7163</v>
      </c>
      <c r="H135" s="134">
        <v>50</v>
      </c>
      <c r="I135" s="134" t="s">
        <v>7162</v>
      </c>
      <c r="J135" s="166">
        <v>7</v>
      </c>
      <c r="K135" s="141">
        <f>VLOOKUP(C135,'CUSTO CONTABIL Dez.24 A Dez.25'!$B:$J,9,0)</f>
        <v>15.268366243147607</v>
      </c>
      <c r="L135" s="140">
        <f t="shared" si="13"/>
        <v>0</v>
      </c>
      <c r="M135" s="148">
        <f t="shared" si="14"/>
        <v>0</v>
      </c>
      <c r="N135" s="147">
        <f t="shared" si="15"/>
        <v>1</v>
      </c>
      <c r="O135" s="148">
        <f t="shared" si="16"/>
        <v>0</v>
      </c>
    </row>
    <row r="136" spans="1:15" x14ac:dyDescent="0.3">
      <c r="A136" s="133">
        <v>46045</v>
      </c>
      <c r="B136" s="134">
        <v>2</v>
      </c>
      <c r="C136" s="139" t="str">
        <f t="shared" si="17"/>
        <v>MDAC001171</v>
      </c>
      <c r="D136" s="134" t="s">
        <v>1158</v>
      </c>
      <c r="E136" s="134">
        <v>31</v>
      </c>
      <c r="F136" s="134">
        <v>320</v>
      </c>
      <c r="G136" s="134" t="s">
        <v>7213</v>
      </c>
      <c r="H136" s="134">
        <v>93</v>
      </c>
      <c r="I136" s="134" t="s">
        <v>7277</v>
      </c>
      <c r="J136" s="166">
        <v>8</v>
      </c>
      <c r="K136" s="141">
        <f>VLOOKUP(C136,'CUSTO CONTABIL Dez.24 A Dez.25'!$B:$J,9,0)</f>
        <v>6.7891008751746345</v>
      </c>
      <c r="L136" s="140">
        <f t="shared" ref="L136:L164" si="18">IF(LEFT(C136,4)="mdac",0,IF(LEFT(C136,4)="mdai",0,IF(J136=0,ABS(K136*H136),ABS(J136))))</f>
        <v>0</v>
      </c>
      <c r="M136" s="148">
        <f t="shared" ref="M136:M164" si="19">IF(L136=0,0,H136)</f>
        <v>0</v>
      </c>
      <c r="N136" s="147">
        <f t="shared" ref="N136:N168" si="20">MONTH(A136)</f>
        <v>1</v>
      </c>
      <c r="O136" s="148">
        <f t="shared" ref="O136:O168" si="21">ABS(IF(H136=0,0))</f>
        <v>0</v>
      </c>
    </row>
    <row r="137" spans="1:15" x14ac:dyDescent="0.3">
      <c r="A137" s="133">
        <v>46045</v>
      </c>
      <c r="B137" s="134">
        <v>2</v>
      </c>
      <c r="C137" s="139" t="str">
        <f t="shared" si="17"/>
        <v>MDAC001261</v>
      </c>
      <c r="D137" s="134" t="s">
        <v>3033</v>
      </c>
      <c r="E137" s="134">
        <v>31</v>
      </c>
      <c r="F137" s="134">
        <v>320</v>
      </c>
      <c r="G137" s="134" t="s">
        <v>15742</v>
      </c>
      <c r="H137" s="134">
        <v>41</v>
      </c>
      <c r="I137" s="134" t="s">
        <v>7153</v>
      </c>
      <c r="J137" s="166">
        <v>9</v>
      </c>
      <c r="K137" s="141">
        <f>VLOOKUP(C137,'CUSTO CONTABIL Dez.24 A Dez.25'!$B:$J,9,0)</f>
        <v>5.9532002237125985</v>
      </c>
      <c r="L137" s="140">
        <f t="shared" si="18"/>
        <v>0</v>
      </c>
      <c r="M137" s="148">
        <f t="shared" si="19"/>
        <v>0</v>
      </c>
      <c r="N137" s="147">
        <f t="shared" si="20"/>
        <v>1</v>
      </c>
      <c r="O137" s="148">
        <f t="shared" si="21"/>
        <v>0</v>
      </c>
    </row>
    <row r="138" spans="1:15" x14ac:dyDescent="0.3">
      <c r="A138" s="133">
        <v>46045</v>
      </c>
      <c r="B138" s="134">
        <v>2</v>
      </c>
      <c r="C138" s="139" t="str">
        <f t="shared" si="17"/>
        <v>MDAC001117</v>
      </c>
      <c r="D138" s="134" t="s">
        <v>1173</v>
      </c>
      <c r="E138" s="134">
        <v>31</v>
      </c>
      <c r="F138" s="134">
        <v>320</v>
      </c>
      <c r="G138" s="134" t="s">
        <v>7155</v>
      </c>
      <c r="H138" s="134">
        <v>33</v>
      </c>
      <c r="I138" s="134" t="s">
        <v>7261</v>
      </c>
      <c r="J138" s="166">
        <v>10</v>
      </c>
      <c r="K138" s="141">
        <f>VLOOKUP(C138,'CUSTO CONTABIL Dez.24 A Dez.25'!$B:$J,9,0)</f>
        <v>7.7064936441862688</v>
      </c>
      <c r="L138" s="140">
        <f t="shared" si="18"/>
        <v>0</v>
      </c>
      <c r="M138" s="148">
        <f t="shared" si="19"/>
        <v>0</v>
      </c>
      <c r="N138" s="147">
        <f t="shared" si="20"/>
        <v>1</v>
      </c>
      <c r="O138" s="148">
        <f t="shared" si="21"/>
        <v>0</v>
      </c>
    </row>
    <row r="139" spans="1:15" x14ac:dyDescent="0.3">
      <c r="A139" s="133">
        <v>46045</v>
      </c>
      <c r="B139" s="134">
        <v>2</v>
      </c>
      <c r="C139" s="139" t="str">
        <f t="shared" si="17"/>
        <v>MDAC001314</v>
      </c>
      <c r="D139" s="134" t="s">
        <v>1197</v>
      </c>
      <c r="E139" s="134">
        <v>31</v>
      </c>
      <c r="F139" s="134">
        <v>314</v>
      </c>
      <c r="G139" s="134" t="s">
        <v>7148</v>
      </c>
      <c r="H139" s="134">
        <v>49</v>
      </c>
      <c r="I139" s="134" t="s">
        <v>7164</v>
      </c>
      <c r="J139" s="166">
        <v>11</v>
      </c>
      <c r="K139" s="141">
        <f>VLOOKUP(C139,'CUSTO CONTABIL Dez.24 A Dez.25'!$B:$J,9,0)</f>
        <v>7.1067062472228617</v>
      </c>
      <c r="L139" s="140">
        <f t="shared" si="18"/>
        <v>0</v>
      </c>
      <c r="M139" s="148">
        <f t="shared" si="19"/>
        <v>0</v>
      </c>
      <c r="N139" s="147">
        <f t="shared" si="20"/>
        <v>1</v>
      </c>
      <c r="O139" s="148">
        <f t="shared" si="21"/>
        <v>0</v>
      </c>
    </row>
    <row r="140" spans="1:15" x14ac:dyDescent="0.3">
      <c r="A140" s="133">
        <v>46045</v>
      </c>
      <c r="B140" s="134">
        <v>2</v>
      </c>
      <c r="C140" s="139" t="str">
        <f t="shared" si="17"/>
        <v>MDAC000737</v>
      </c>
      <c r="D140" s="134" t="s">
        <v>1187</v>
      </c>
      <c r="E140" s="134">
        <v>31</v>
      </c>
      <c r="F140" s="134">
        <v>314</v>
      </c>
      <c r="G140" s="134" t="s">
        <v>7158</v>
      </c>
      <c r="H140" s="134">
        <v>4</v>
      </c>
      <c r="I140" s="134" t="s">
        <v>7159</v>
      </c>
      <c r="J140" s="166">
        <v>12</v>
      </c>
      <c r="K140" s="141">
        <f>VLOOKUP(C140,'CUSTO CONTABIL Dez.24 A Dez.25'!$B:$J,9,0)</f>
        <v>5.5678500020314781</v>
      </c>
      <c r="L140" s="140">
        <f t="shared" si="18"/>
        <v>0</v>
      </c>
      <c r="M140" s="148">
        <f t="shared" si="19"/>
        <v>0</v>
      </c>
      <c r="N140" s="147">
        <f t="shared" si="20"/>
        <v>1</v>
      </c>
      <c r="O140" s="148">
        <f t="shared" si="21"/>
        <v>0</v>
      </c>
    </row>
    <row r="141" spans="1:15" x14ac:dyDescent="0.3">
      <c r="A141" s="133">
        <v>46045</v>
      </c>
      <c r="B141" s="134">
        <v>2</v>
      </c>
      <c r="C141" s="139" t="str">
        <f t="shared" si="17"/>
        <v>MDAC001241</v>
      </c>
      <c r="D141" s="134" t="s">
        <v>3016</v>
      </c>
      <c r="E141" s="134">
        <v>31</v>
      </c>
      <c r="F141" s="134">
        <v>314</v>
      </c>
      <c r="G141" s="134" t="s">
        <v>7158</v>
      </c>
      <c r="H141" s="134">
        <v>3</v>
      </c>
      <c r="I141" s="134" t="s">
        <v>7159</v>
      </c>
      <c r="J141" s="166">
        <v>13</v>
      </c>
      <c r="K141" s="141">
        <f>VLOOKUP(C141,'CUSTO CONTABIL Dez.24 A Dez.25'!$B:$J,9,0)</f>
        <v>7.7344972115729567</v>
      </c>
      <c r="L141" s="140">
        <f t="shared" si="18"/>
        <v>0</v>
      </c>
      <c r="M141" s="148">
        <f t="shared" si="19"/>
        <v>0</v>
      </c>
      <c r="N141" s="147">
        <f t="shared" si="20"/>
        <v>1</v>
      </c>
      <c r="O141" s="148">
        <f t="shared" si="21"/>
        <v>0</v>
      </c>
    </row>
    <row r="142" spans="1:15" x14ac:dyDescent="0.3">
      <c r="A142" s="133">
        <v>46045</v>
      </c>
      <c r="B142" s="134">
        <v>1</v>
      </c>
      <c r="C142" s="139" t="str">
        <f t="shared" si="17"/>
        <v>MDAC001169</v>
      </c>
      <c r="D142" s="134" t="s">
        <v>1155</v>
      </c>
      <c r="E142" s="134">
        <v>31</v>
      </c>
      <c r="F142" s="134">
        <v>320</v>
      </c>
      <c r="G142" s="134" t="s">
        <v>7146</v>
      </c>
      <c r="H142" s="134">
        <v>20</v>
      </c>
      <c r="I142" s="134" t="s">
        <v>7147</v>
      </c>
      <c r="J142" s="166">
        <v>16</v>
      </c>
      <c r="K142" s="141">
        <f>VLOOKUP(C142,'CUSTO CONTABIL Dez.24 A Dez.25'!$B:$J,9,0)</f>
        <v>7.0201441993657587</v>
      </c>
      <c r="L142" s="140">
        <f t="shared" si="18"/>
        <v>0</v>
      </c>
      <c r="M142" s="148">
        <f t="shared" si="19"/>
        <v>0</v>
      </c>
      <c r="N142" s="147">
        <f t="shared" si="20"/>
        <v>1</v>
      </c>
      <c r="O142" s="148">
        <f t="shared" si="21"/>
        <v>0</v>
      </c>
    </row>
    <row r="143" spans="1:15" x14ac:dyDescent="0.3">
      <c r="A143" s="133">
        <v>46045</v>
      </c>
      <c r="B143" s="134">
        <v>1</v>
      </c>
      <c r="C143" s="139" t="str">
        <f t="shared" si="17"/>
        <v>MDAC001171</v>
      </c>
      <c r="D143" s="134" t="s">
        <v>1158</v>
      </c>
      <c r="E143" s="134">
        <v>31</v>
      </c>
      <c r="F143" s="134">
        <v>320</v>
      </c>
      <c r="G143" s="134" t="s">
        <v>7213</v>
      </c>
      <c r="H143" s="134">
        <v>28</v>
      </c>
      <c r="I143" s="134" t="s">
        <v>15710</v>
      </c>
      <c r="J143" s="166">
        <v>17</v>
      </c>
      <c r="K143" s="141">
        <f>VLOOKUP(C143,'CUSTO CONTABIL Dez.24 A Dez.25'!$B:$J,9,0)</f>
        <v>6.7891008751746345</v>
      </c>
      <c r="L143" s="140">
        <f t="shared" si="18"/>
        <v>0</v>
      </c>
      <c r="M143" s="148">
        <f t="shared" si="19"/>
        <v>0</v>
      </c>
      <c r="N143" s="147">
        <f t="shared" si="20"/>
        <v>1</v>
      </c>
      <c r="O143" s="148">
        <f t="shared" si="21"/>
        <v>0</v>
      </c>
    </row>
    <row r="144" spans="1:15" x14ac:dyDescent="0.3">
      <c r="A144" s="133">
        <v>46045</v>
      </c>
      <c r="B144" s="134">
        <v>1</v>
      </c>
      <c r="C144" s="139" t="str">
        <f t="shared" si="17"/>
        <v>MDAC001241</v>
      </c>
      <c r="D144" s="134" t="s">
        <v>3016</v>
      </c>
      <c r="E144" s="134">
        <v>31</v>
      </c>
      <c r="F144" s="134">
        <v>314</v>
      </c>
      <c r="G144" s="134" t="s">
        <v>7158</v>
      </c>
      <c r="H144" s="134">
        <v>4</v>
      </c>
      <c r="I144" s="134" t="s">
        <v>7161</v>
      </c>
      <c r="J144" s="166">
        <v>19</v>
      </c>
      <c r="K144" s="141">
        <f>VLOOKUP(C144,'CUSTO CONTABIL Dez.24 A Dez.25'!$B:$J,9,0)</f>
        <v>7.7344972115729567</v>
      </c>
      <c r="L144" s="140">
        <f t="shared" si="18"/>
        <v>0</v>
      </c>
      <c r="M144" s="148">
        <f t="shared" si="19"/>
        <v>0</v>
      </c>
      <c r="N144" s="147">
        <f t="shared" si="20"/>
        <v>1</v>
      </c>
      <c r="O144" s="148">
        <f t="shared" si="21"/>
        <v>0</v>
      </c>
    </row>
    <row r="145" spans="1:15" x14ac:dyDescent="0.3">
      <c r="A145" s="133">
        <v>46045</v>
      </c>
      <c r="B145" s="134">
        <v>1</v>
      </c>
      <c r="C145" s="139" t="str">
        <f t="shared" si="17"/>
        <v>MDAC001233</v>
      </c>
      <c r="D145" s="134" t="s">
        <v>1227</v>
      </c>
      <c r="E145" s="134">
        <v>31</v>
      </c>
      <c r="F145" s="134">
        <v>314</v>
      </c>
      <c r="G145" s="134" t="s">
        <v>7148</v>
      </c>
      <c r="H145" s="134">
        <v>5</v>
      </c>
      <c r="I145" s="134" t="s">
        <v>15769</v>
      </c>
      <c r="J145" s="166">
        <v>26</v>
      </c>
      <c r="K145" s="141">
        <f>VLOOKUP(C145,'CUSTO CONTABIL Dez.24 A Dez.25'!$B:$J,9,0)</f>
        <v>6.4359065701707392</v>
      </c>
      <c r="L145" s="140">
        <f t="shared" si="18"/>
        <v>0</v>
      </c>
      <c r="M145" s="148">
        <f t="shared" si="19"/>
        <v>0</v>
      </c>
      <c r="N145" s="147">
        <f t="shared" si="20"/>
        <v>1</v>
      </c>
      <c r="O145" s="148">
        <f t="shared" si="21"/>
        <v>0</v>
      </c>
    </row>
    <row r="146" spans="1:15" x14ac:dyDescent="0.3">
      <c r="A146" s="133">
        <v>46046</v>
      </c>
      <c r="B146" s="134">
        <v>2</v>
      </c>
      <c r="C146" s="139" t="str">
        <f t="shared" si="17"/>
        <v>MDAC001169</v>
      </c>
      <c r="D146" s="134" t="s">
        <v>1155</v>
      </c>
      <c r="E146" s="134">
        <v>31</v>
      </c>
      <c r="F146" s="134">
        <v>320</v>
      </c>
      <c r="G146" s="134" t="s">
        <v>7146</v>
      </c>
      <c r="H146" s="134">
        <v>15</v>
      </c>
      <c r="I146" s="134" t="s">
        <v>15773</v>
      </c>
      <c r="J146" s="166">
        <v>2</v>
      </c>
      <c r="K146" s="141">
        <f>VLOOKUP(C146,'CUSTO CONTABIL Dez.24 A Dez.25'!$B:$J,9,0)</f>
        <v>7.0201441993657587</v>
      </c>
      <c r="L146" s="140">
        <f t="shared" si="18"/>
        <v>0</v>
      </c>
      <c r="M146" s="148">
        <f t="shared" si="19"/>
        <v>0</v>
      </c>
      <c r="N146" s="147">
        <f t="shared" si="20"/>
        <v>1</v>
      </c>
      <c r="O146" s="148">
        <f t="shared" si="21"/>
        <v>0</v>
      </c>
    </row>
    <row r="147" spans="1:15" x14ac:dyDescent="0.3">
      <c r="A147" s="133">
        <v>46046</v>
      </c>
      <c r="B147" s="134">
        <v>2</v>
      </c>
      <c r="C147" s="139" t="str">
        <f t="shared" si="17"/>
        <v>MDAC001171</v>
      </c>
      <c r="D147" s="134" t="s">
        <v>1158</v>
      </c>
      <c r="E147" s="134">
        <v>31</v>
      </c>
      <c r="F147" s="134">
        <v>320</v>
      </c>
      <c r="G147" s="134" t="s">
        <v>7213</v>
      </c>
      <c r="H147" s="134">
        <v>64</v>
      </c>
      <c r="I147" s="134" t="s">
        <v>7162</v>
      </c>
      <c r="J147" s="166">
        <v>3</v>
      </c>
      <c r="K147" s="141">
        <f>VLOOKUP(C147,'CUSTO CONTABIL Dez.24 A Dez.25'!$B:$J,9,0)</f>
        <v>6.7891008751746345</v>
      </c>
      <c r="L147" s="140">
        <f t="shared" si="18"/>
        <v>0</v>
      </c>
      <c r="M147" s="148">
        <f t="shared" si="19"/>
        <v>0</v>
      </c>
      <c r="N147" s="147">
        <f t="shared" si="20"/>
        <v>1</v>
      </c>
      <c r="O147" s="148">
        <f t="shared" si="21"/>
        <v>0</v>
      </c>
    </row>
    <row r="148" spans="1:15" x14ac:dyDescent="0.3">
      <c r="A148" s="133">
        <v>46046</v>
      </c>
      <c r="B148" s="134">
        <v>1</v>
      </c>
      <c r="C148" s="139" t="str">
        <f t="shared" si="17"/>
        <v>MDAC001169</v>
      </c>
      <c r="D148" s="134" t="s">
        <v>1155</v>
      </c>
      <c r="E148" s="134">
        <v>31</v>
      </c>
      <c r="F148" s="134">
        <v>320</v>
      </c>
      <c r="G148" s="134" t="s">
        <v>7146</v>
      </c>
      <c r="H148" s="134">
        <v>24</v>
      </c>
      <c r="I148" s="134" t="s">
        <v>7147</v>
      </c>
      <c r="J148" s="166">
        <v>14</v>
      </c>
      <c r="K148" s="141">
        <f>VLOOKUP(C148,'CUSTO CONTABIL Dez.24 A Dez.25'!$B:$J,9,0)</f>
        <v>7.0201441993657587</v>
      </c>
      <c r="L148" s="140">
        <f t="shared" si="18"/>
        <v>0</v>
      </c>
      <c r="M148" s="148">
        <f t="shared" si="19"/>
        <v>0</v>
      </c>
      <c r="N148" s="147">
        <f t="shared" si="20"/>
        <v>1</v>
      </c>
      <c r="O148" s="148">
        <f t="shared" si="21"/>
        <v>0</v>
      </c>
    </row>
    <row r="149" spans="1:15" x14ac:dyDescent="0.3">
      <c r="A149" s="133">
        <v>46046</v>
      </c>
      <c r="B149" s="134">
        <v>1</v>
      </c>
      <c r="C149" s="139" t="str">
        <f t="shared" si="17"/>
        <v>MDAI001411</v>
      </c>
      <c r="D149" s="134" t="s">
        <v>3174</v>
      </c>
      <c r="E149" s="134">
        <v>31</v>
      </c>
      <c r="F149" s="134">
        <v>314</v>
      </c>
      <c r="G149" s="134" t="s">
        <v>7158</v>
      </c>
      <c r="H149" s="134">
        <v>9</v>
      </c>
      <c r="I149" s="134" t="s">
        <v>7187</v>
      </c>
      <c r="J149" s="166">
        <v>15</v>
      </c>
      <c r="K149" s="141">
        <f>VLOOKUP(C149,'CUSTO CONTABIL Dez.24 A Dez.25'!$B:$J,9,0)</f>
        <v>15.64947409733124</v>
      </c>
      <c r="L149" s="140">
        <f t="shared" si="18"/>
        <v>0</v>
      </c>
      <c r="M149" s="148">
        <f t="shared" si="19"/>
        <v>0</v>
      </c>
      <c r="N149" s="147">
        <f t="shared" si="20"/>
        <v>1</v>
      </c>
      <c r="O149" s="148">
        <f t="shared" si="21"/>
        <v>0</v>
      </c>
    </row>
    <row r="150" spans="1:15" x14ac:dyDescent="0.3">
      <c r="A150" s="133">
        <v>46046</v>
      </c>
      <c r="B150" s="134">
        <v>1</v>
      </c>
      <c r="C150" s="139" t="str">
        <f t="shared" si="17"/>
        <v>MDAC001171</v>
      </c>
      <c r="D150" s="134" t="s">
        <v>1158</v>
      </c>
      <c r="E150" s="134">
        <v>31</v>
      </c>
      <c r="F150" s="134">
        <v>320</v>
      </c>
      <c r="G150" s="134" t="s">
        <v>7213</v>
      </c>
      <c r="H150" s="134">
        <v>65</v>
      </c>
      <c r="I150" s="134" t="s">
        <v>15710</v>
      </c>
      <c r="J150" s="166">
        <v>18</v>
      </c>
      <c r="K150" s="141">
        <f>VLOOKUP(C150,'CUSTO CONTABIL Dez.24 A Dez.25'!$B:$J,9,0)</f>
        <v>6.7891008751746345</v>
      </c>
      <c r="L150" s="140">
        <f t="shared" si="18"/>
        <v>0</v>
      </c>
      <c r="M150" s="148">
        <f t="shared" si="19"/>
        <v>0</v>
      </c>
      <c r="N150" s="147">
        <f t="shared" si="20"/>
        <v>1</v>
      </c>
      <c r="O150" s="148">
        <f t="shared" si="21"/>
        <v>0</v>
      </c>
    </row>
    <row r="151" spans="1:15" x14ac:dyDescent="0.3">
      <c r="A151" s="133">
        <v>46048</v>
      </c>
      <c r="B151" s="134">
        <v>3</v>
      </c>
      <c r="C151" s="139" t="str">
        <f t="shared" si="17"/>
        <v>MDAC001017</v>
      </c>
      <c r="D151" s="134" t="s">
        <v>2855</v>
      </c>
      <c r="E151" s="134">
        <v>31</v>
      </c>
      <c r="F151" s="134">
        <v>320</v>
      </c>
      <c r="G151" s="134" t="s">
        <v>7148</v>
      </c>
      <c r="H151" s="134">
        <v>20</v>
      </c>
      <c r="I151" s="134" t="s">
        <v>7214</v>
      </c>
      <c r="J151" s="166">
        <v>20</v>
      </c>
      <c r="K151" s="141">
        <f>VLOOKUP(C151,'CUSTO CONTABIL Dez.24 A Dez.25'!$B:$J,9,0)</f>
        <v>6.4613006722562814</v>
      </c>
      <c r="L151" s="140">
        <f t="shared" si="18"/>
        <v>0</v>
      </c>
      <c r="M151" s="148">
        <f t="shared" si="19"/>
        <v>0</v>
      </c>
      <c r="N151" s="147">
        <f t="shared" si="20"/>
        <v>1</v>
      </c>
      <c r="O151" s="148">
        <f t="shared" si="21"/>
        <v>0</v>
      </c>
    </row>
    <row r="152" spans="1:15" x14ac:dyDescent="0.3">
      <c r="A152" s="133">
        <v>46048</v>
      </c>
      <c r="B152" s="134">
        <v>1</v>
      </c>
      <c r="C152" s="139" t="str">
        <f t="shared" si="17"/>
        <v>MDAC001098</v>
      </c>
      <c r="D152" s="134" t="s">
        <v>15784</v>
      </c>
      <c r="E152" s="134">
        <v>31</v>
      </c>
      <c r="F152" s="134">
        <v>320</v>
      </c>
      <c r="G152" s="134" t="s">
        <v>7152</v>
      </c>
      <c r="H152" s="134">
        <v>17</v>
      </c>
      <c r="I152" s="134" t="s">
        <v>7151</v>
      </c>
      <c r="J152" s="166">
        <v>21</v>
      </c>
      <c r="K152" s="141" t="e">
        <f>VLOOKUP(C152,'CUSTO CONTABIL Dez.24 A Dez.25'!$B:$J,9,0)</f>
        <v>#N/A</v>
      </c>
      <c r="L152" s="140">
        <f t="shared" si="18"/>
        <v>0</v>
      </c>
      <c r="M152" s="148">
        <f t="shared" si="19"/>
        <v>0</v>
      </c>
      <c r="N152" s="147">
        <f t="shared" si="20"/>
        <v>1</v>
      </c>
      <c r="O152" s="148">
        <f t="shared" si="21"/>
        <v>0</v>
      </c>
    </row>
    <row r="153" spans="1:15" x14ac:dyDescent="0.3">
      <c r="A153" s="133">
        <v>46048</v>
      </c>
      <c r="B153" s="134">
        <v>1</v>
      </c>
      <c r="C153" s="139" t="str">
        <f t="shared" si="17"/>
        <v>MDAI001343</v>
      </c>
      <c r="D153" s="134" t="s">
        <v>1196</v>
      </c>
      <c r="E153" s="134">
        <v>31</v>
      </c>
      <c r="F153" s="134">
        <v>320</v>
      </c>
      <c r="G153" s="134" t="s">
        <v>7163</v>
      </c>
      <c r="H153" s="134">
        <v>18</v>
      </c>
      <c r="I153" s="134" t="s">
        <v>7220</v>
      </c>
      <c r="J153" s="166">
        <v>22</v>
      </c>
      <c r="K153" s="141">
        <f>VLOOKUP(C153,'CUSTO CONTABIL Dez.24 A Dez.25'!$B:$J,9,0)</f>
        <v>15.268366243147607</v>
      </c>
      <c r="L153" s="140">
        <f t="shared" si="18"/>
        <v>0</v>
      </c>
      <c r="M153" s="148">
        <f t="shared" si="19"/>
        <v>0</v>
      </c>
      <c r="N153" s="147">
        <f t="shared" si="20"/>
        <v>1</v>
      </c>
      <c r="O153" s="148">
        <f t="shared" si="21"/>
        <v>0</v>
      </c>
    </row>
    <row r="154" spans="1:15" x14ac:dyDescent="0.3">
      <c r="A154" s="133">
        <v>46048</v>
      </c>
      <c r="B154" s="134">
        <v>1</v>
      </c>
      <c r="C154" s="139" t="str">
        <f t="shared" si="17"/>
        <v>MDAC001169</v>
      </c>
      <c r="D154" s="134" t="s">
        <v>1155</v>
      </c>
      <c r="E154" s="134">
        <v>31</v>
      </c>
      <c r="F154" s="134">
        <v>320</v>
      </c>
      <c r="G154" s="134" t="s">
        <v>7146</v>
      </c>
      <c r="H154" s="134">
        <v>9</v>
      </c>
      <c r="I154" s="134" t="s">
        <v>7147</v>
      </c>
      <c r="J154" s="166">
        <v>23</v>
      </c>
      <c r="K154" s="141">
        <f>VLOOKUP(C154,'CUSTO CONTABIL Dez.24 A Dez.25'!$B:$J,9,0)</f>
        <v>7.0201441993657587</v>
      </c>
      <c r="L154" s="140">
        <f t="shared" si="18"/>
        <v>0</v>
      </c>
      <c r="M154" s="148">
        <f t="shared" si="19"/>
        <v>0</v>
      </c>
      <c r="N154" s="147">
        <f t="shared" si="20"/>
        <v>1</v>
      </c>
      <c r="O154" s="148">
        <f t="shared" si="21"/>
        <v>0</v>
      </c>
    </row>
    <row r="155" spans="1:15" x14ac:dyDescent="0.3">
      <c r="A155" s="133">
        <v>46048</v>
      </c>
      <c r="B155" s="134">
        <v>1</v>
      </c>
      <c r="C155" s="139" t="str">
        <f t="shared" si="17"/>
        <v>MDAI000799</v>
      </c>
      <c r="D155" s="134" t="s">
        <v>1212</v>
      </c>
      <c r="E155" s="134">
        <v>31</v>
      </c>
      <c r="F155" s="134">
        <v>314</v>
      </c>
      <c r="G155" s="134" t="s">
        <v>7148</v>
      </c>
      <c r="H155" s="134">
        <v>36</v>
      </c>
      <c r="I155" s="134" t="s">
        <v>15769</v>
      </c>
      <c r="J155" s="166">
        <v>24</v>
      </c>
      <c r="K155" s="141">
        <f>VLOOKUP(C155,'CUSTO CONTABIL Dez.24 A Dez.25'!$B:$J,9,0)</f>
        <v>16.583000476928579</v>
      </c>
      <c r="L155" s="140">
        <f t="shared" si="18"/>
        <v>0</v>
      </c>
      <c r="M155" s="148">
        <f t="shared" si="19"/>
        <v>0</v>
      </c>
      <c r="N155" s="147">
        <f t="shared" si="20"/>
        <v>1</v>
      </c>
      <c r="O155" s="148">
        <f t="shared" si="21"/>
        <v>0</v>
      </c>
    </row>
    <row r="156" spans="1:15" x14ac:dyDescent="0.3">
      <c r="A156" s="133">
        <v>46048</v>
      </c>
      <c r="B156" s="134">
        <v>1</v>
      </c>
      <c r="C156" s="139" t="str">
        <f t="shared" si="17"/>
        <v>MDAC000736</v>
      </c>
      <c r="D156" s="134" t="s">
        <v>1163</v>
      </c>
      <c r="E156" s="134">
        <v>31</v>
      </c>
      <c r="F156" s="134">
        <v>320</v>
      </c>
      <c r="G156" s="134" t="s">
        <v>7144</v>
      </c>
      <c r="H156" s="134">
        <v>18</v>
      </c>
      <c r="I156" s="134" t="s">
        <v>15743</v>
      </c>
      <c r="J156" s="166">
        <v>25</v>
      </c>
      <c r="K156" s="141">
        <f>VLOOKUP(C156,'CUSTO CONTABIL Dez.24 A Dez.25'!$B:$J,9,0)</f>
        <v>6.8412213632494474</v>
      </c>
      <c r="L156" s="140">
        <f t="shared" si="18"/>
        <v>0</v>
      </c>
      <c r="M156" s="148">
        <f t="shared" si="19"/>
        <v>0</v>
      </c>
      <c r="N156" s="147">
        <f t="shared" si="20"/>
        <v>1</v>
      </c>
      <c r="O156" s="148">
        <f t="shared" si="21"/>
        <v>0</v>
      </c>
    </row>
    <row r="157" spans="1:15" x14ac:dyDescent="0.3">
      <c r="A157" s="133">
        <v>46048</v>
      </c>
      <c r="B157" s="134">
        <v>2</v>
      </c>
      <c r="C157" s="139" t="str">
        <f t="shared" si="17"/>
        <v>MDAC001180</v>
      </c>
      <c r="D157" s="134" t="s">
        <v>2956</v>
      </c>
      <c r="E157" s="134">
        <v>31</v>
      </c>
      <c r="F157" s="134">
        <v>314</v>
      </c>
      <c r="G157" s="134" t="s">
        <v>7158</v>
      </c>
      <c r="H157" s="134">
        <v>3</v>
      </c>
      <c r="I157" s="134" t="s">
        <v>7159</v>
      </c>
      <c r="J157" s="166">
        <v>27</v>
      </c>
      <c r="K157" s="141">
        <f>VLOOKUP(C157,'CUSTO CONTABIL Dez.24 A Dez.25'!$B:$J,9,0)</f>
        <v>7.9075201296694715</v>
      </c>
      <c r="L157" s="140">
        <f t="shared" si="18"/>
        <v>0</v>
      </c>
      <c r="M157" s="148">
        <f t="shared" si="19"/>
        <v>0</v>
      </c>
      <c r="N157" s="147">
        <f t="shared" si="20"/>
        <v>1</v>
      </c>
      <c r="O157" s="148">
        <f t="shared" si="21"/>
        <v>0</v>
      </c>
    </row>
    <row r="158" spans="1:15" x14ac:dyDescent="0.3">
      <c r="A158" s="133">
        <v>46048</v>
      </c>
      <c r="B158" s="134">
        <v>2</v>
      </c>
      <c r="C158" s="139" t="str">
        <f t="shared" si="17"/>
        <v>MDAI001343</v>
      </c>
      <c r="D158" s="134" t="s">
        <v>1196</v>
      </c>
      <c r="E158" s="134">
        <v>31</v>
      </c>
      <c r="F158" s="134">
        <v>320</v>
      </c>
      <c r="G158" s="134" t="s">
        <v>7163</v>
      </c>
      <c r="H158" s="134">
        <v>20</v>
      </c>
      <c r="I158" s="134" t="s">
        <v>7162</v>
      </c>
      <c r="J158" s="166">
        <v>28</v>
      </c>
      <c r="K158" s="141">
        <f>VLOOKUP(C158,'CUSTO CONTABIL Dez.24 A Dez.25'!$B:$J,9,0)</f>
        <v>15.268366243147607</v>
      </c>
      <c r="L158" s="140">
        <f t="shared" si="18"/>
        <v>0</v>
      </c>
      <c r="M158" s="148">
        <f t="shared" si="19"/>
        <v>0</v>
      </c>
      <c r="N158" s="147">
        <f t="shared" si="20"/>
        <v>1</v>
      </c>
      <c r="O158" s="148">
        <f t="shared" si="21"/>
        <v>0</v>
      </c>
    </row>
    <row r="159" spans="1:15" x14ac:dyDescent="0.3">
      <c r="A159" s="133">
        <v>46048</v>
      </c>
      <c r="B159" s="134">
        <v>2</v>
      </c>
      <c r="C159" s="139" t="str">
        <f t="shared" si="17"/>
        <v>MDAC001195</v>
      </c>
      <c r="D159" s="134" t="s">
        <v>1198</v>
      </c>
      <c r="E159" s="134">
        <v>31</v>
      </c>
      <c r="F159" s="134">
        <v>320</v>
      </c>
      <c r="G159" s="134" t="s">
        <v>7152</v>
      </c>
      <c r="H159" s="134">
        <v>6</v>
      </c>
      <c r="I159" s="134" t="s">
        <v>7153</v>
      </c>
      <c r="J159" s="166">
        <v>29</v>
      </c>
      <c r="K159" s="141">
        <f>VLOOKUP(C159,'CUSTO CONTABIL Dez.24 A Dez.25'!$B:$J,9,0)</f>
        <v>7.4797062370390401</v>
      </c>
      <c r="L159" s="140">
        <f t="shared" si="18"/>
        <v>0</v>
      </c>
      <c r="M159" s="148">
        <f t="shared" si="19"/>
        <v>0</v>
      </c>
      <c r="N159" s="147">
        <f t="shared" si="20"/>
        <v>1</v>
      </c>
      <c r="O159" s="148">
        <f t="shared" si="21"/>
        <v>0</v>
      </c>
    </row>
    <row r="160" spans="1:15" x14ac:dyDescent="0.3">
      <c r="A160" s="133">
        <v>46048</v>
      </c>
      <c r="B160" s="134">
        <v>2</v>
      </c>
      <c r="C160" s="139" t="str">
        <f t="shared" si="17"/>
        <v>MDAC001231</v>
      </c>
      <c r="D160" s="134" t="s">
        <v>1205</v>
      </c>
      <c r="E160" s="134">
        <v>31</v>
      </c>
      <c r="F160" s="134">
        <v>320</v>
      </c>
      <c r="G160" s="134" t="s">
        <v>7152</v>
      </c>
      <c r="H160" s="134">
        <v>3.5</v>
      </c>
      <c r="I160" s="134" t="s">
        <v>7153</v>
      </c>
      <c r="J160" s="166">
        <v>30</v>
      </c>
      <c r="K160" s="141">
        <f>VLOOKUP(C160,'CUSTO CONTABIL Dez.24 A Dez.25'!$B:$J,9,0)</f>
        <v>7.7935250683581865</v>
      </c>
      <c r="L160" s="140">
        <f t="shared" si="18"/>
        <v>0</v>
      </c>
      <c r="M160" s="148">
        <f t="shared" si="19"/>
        <v>0</v>
      </c>
      <c r="N160" s="147">
        <f t="shared" si="20"/>
        <v>1</v>
      </c>
      <c r="O160" s="148">
        <f t="shared" si="21"/>
        <v>0</v>
      </c>
    </row>
    <row r="161" spans="1:15" x14ac:dyDescent="0.3">
      <c r="A161" s="133">
        <v>46048</v>
      </c>
      <c r="B161" s="134">
        <v>2</v>
      </c>
      <c r="C161" s="139" t="str">
        <f t="shared" si="17"/>
        <v>MDAC001190</v>
      </c>
      <c r="D161" s="134" t="s">
        <v>1226</v>
      </c>
      <c r="E161" s="134">
        <v>31</v>
      </c>
      <c r="F161" s="134">
        <v>320</v>
      </c>
      <c r="G161" s="134" t="s">
        <v>7152</v>
      </c>
      <c r="H161" s="134">
        <v>5.5</v>
      </c>
      <c r="I161" s="134" t="s">
        <v>7153</v>
      </c>
      <c r="J161" s="166">
        <v>31</v>
      </c>
      <c r="K161" s="141">
        <f>VLOOKUP(C161,'CUSTO CONTABIL Dez.24 A Dez.25'!$B:$J,9,0)</f>
        <v>7.1908945986053334</v>
      </c>
      <c r="L161" s="140">
        <f t="shared" si="18"/>
        <v>0</v>
      </c>
      <c r="M161" s="148">
        <f t="shared" si="19"/>
        <v>0</v>
      </c>
      <c r="N161" s="147">
        <f t="shared" si="20"/>
        <v>1</v>
      </c>
      <c r="O161" s="148">
        <f t="shared" si="21"/>
        <v>0</v>
      </c>
    </row>
    <row r="162" spans="1:15" x14ac:dyDescent="0.3">
      <c r="A162" s="133">
        <v>46048</v>
      </c>
      <c r="B162" s="134">
        <v>2</v>
      </c>
      <c r="C162" s="139" t="str">
        <f t="shared" si="17"/>
        <v>MDAC001169</v>
      </c>
      <c r="D162" s="134" t="s">
        <v>1155</v>
      </c>
      <c r="E162" s="134">
        <v>31</v>
      </c>
      <c r="F162" s="134">
        <v>320</v>
      </c>
      <c r="G162" s="134" t="s">
        <v>7146</v>
      </c>
      <c r="H162" s="134">
        <v>57</v>
      </c>
      <c r="I162" s="134" t="s">
        <v>7145</v>
      </c>
      <c r="J162" s="166">
        <v>32</v>
      </c>
      <c r="K162" s="141">
        <f>VLOOKUP(C162,'CUSTO CONTABIL Dez.24 A Dez.25'!$B:$J,9,0)</f>
        <v>7.0201441993657587</v>
      </c>
      <c r="L162" s="140">
        <f t="shared" si="18"/>
        <v>0</v>
      </c>
      <c r="M162" s="148">
        <f t="shared" si="19"/>
        <v>0</v>
      </c>
      <c r="N162" s="147">
        <f t="shared" si="20"/>
        <v>1</v>
      </c>
      <c r="O162" s="148">
        <f t="shared" si="21"/>
        <v>0</v>
      </c>
    </row>
    <row r="163" spans="1:15" x14ac:dyDescent="0.3">
      <c r="A163" s="133">
        <v>46048</v>
      </c>
      <c r="B163" s="134">
        <v>2</v>
      </c>
      <c r="C163" s="139" t="str">
        <f t="shared" si="17"/>
        <v>MDAC001171</v>
      </c>
      <c r="D163" s="134" t="s">
        <v>1158</v>
      </c>
      <c r="E163" s="134">
        <v>31</v>
      </c>
      <c r="F163" s="134">
        <v>320</v>
      </c>
      <c r="G163" s="134" t="s">
        <v>7213</v>
      </c>
      <c r="H163" s="134">
        <v>84</v>
      </c>
      <c r="I163" s="134" t="s">
        <v>7277</v>
      </c>
      <c r="J163" s="166">
        <v>33</v>
      </c>
      <c r="K163" s="141">
        <f>VLOOKUP(C163,'CUSTO CONTABIL Dez.24 A Dez.25'!$B:$J,9,0)</f>
        <v>6.7891008751746345</v>
      </c>
      <c r="L163" s="140">
        <f t="shared" si="18"/>
        <v>0</v>
      </c>
      <c r="M163" s="148">
        <f t="shared" si="19"/>
        <v>0</v>
      </c>
      <c r="N163" s="147">
        <f t="shared" si="20"/>
        <v>1</v>
      </c>
      <c r="O163" s="148">
        <f t="shared" si="21"/>
        <v>0</v>
      </c>
    </row>
    <row r="164" spans="1:15" x14ac:dyDescent="0.3">
      <c r="A164" s="133">
        <v>46048</v>
      </c>
      <c r="B164" s="134">
        <v>2</v>
      </c>
      <c r="C164" s="139" t="str">
        <f t="shared" si="17"/>
        <v>MDAC000736</v>
      </c>
      <c r="D164" s="134" t="s">
        <v>1163</v>
      </c>
      <c r="E164" s="134">
        <v>31</v>
      </c>
      <c r="F164" s="134">
        <v>320</v>
      </c>
      <c r="G164" s="134" t="s">
        <v>7144</v>
      </c>
      <c r="H164" s="134">
        <v>15</v>
      </c>
      <c r="I164" s="134" t="s">
        <v>15720</v>
      </c>
      <c r="J164" s="166">
        <v>34</v>
      </c>
      <c r="K164" s="141">
        <f>VLOOKUP(C164,'CUSTO CONTABIL Dez.24 A Dez.25'!$B:$J,9,0)</f>
        <v>6.8412213632494474</v>
      </c>
      <c r="L164" s="140">
        <f t="shared" si="18"/>
        <v>0</v>
      </c>
      <c r="M164" s="148">
        <f t="shared" si="19"/>
        <v>0</v>
      </c>
      <c r="N164" s="147">
        <f t="shared" si="20"/>
        <v>1</v>
      </c>
      <c r="O164" s="148">
        <f t="shared" si="21"/>
        <v>0</v>
      </c>
    </row>
    <row r="165" spans="1:15" x14ac:dyDescent="0.3">
      <c r="A165" s="133">
        <v>46049</v>
      </c>
      <c r="B165" s="134">
        <v>1</v>
      </c>
      <c r="C165" s="139" t="str">
        <f t="shared" si="17"/>
        <v>MDAC000800</v>
      </c>
      <c r="D165" s="134" t="s">
        <v>15797</v>
      </c>
      <c r="E165" s="134">
        <v>31</v>
      </c>
      <c r="F165" s="134">
        <v>314</v>
      </c>
      <c r="G165" s="134" t="s">
        <v>15712</v>
      </c>
      <c r="H165" s="134">
        <v>53</v>
      </c>
      <c r="I165" s="134" t="s">
        <v>15694</v>
      </c>
      <c r="K165" s="140"/>
      <c r="L165" s="140"/>
      <c r="N165" s="147">
        <f t="shared" si="20"/>
        <v>1</v>
      </c>
      <c r="O165" s="147">
        <f t="shared" si="21"/>
        <v>0</v>
      </c>
    </row>
    <row r="166" spans="1:15" x14ac:dyDescent="0.3">
      <c r="A166" s="133">
        <v>46049</v>
      </c>
      <c r="B166" s="134">
        <v>1</v>
      </c>
      <c r="C166" s="139" t="str">
        <f t="shared" si="17"/>
        <v>MDAC001017</v>
      </c>
      <c r="D166" s="134" t="s">
        <v>2855</v>
      </c>
      <c r="E166" s="134">
        <v>31</v>
      </c>
      <c r="F166" s="134">
        <v>314</v>
      </c>
      <c r="G166" s="134" t="s">
        <v>7148</v>
      </c>
      <c r="H166" s="134">
        <v>31</v>
      </c>
      <c r="I166" s="134" t="s">
        <v>15769</v>
      </c>
      <c r="K166" s="140"/>
      <c r="L166" s="140"/>
      <c r="N166" s="147">
        <f t="shared" si="20"/>
        <v>1</v>
      </c>
      <c r="O166" s="147">
        <f t="shared" si="21"/>
        <v>0</v>
      </c>
    </row>
    <row r="167" spans="1:15" x14ac:dyDescent="0.3">
      <c r="A167" s="133">
        <v>46049</v>
      </c>
      <c r="B167" s="134">
        <v>3</v>
      </c>
      <c r="C167" s="139" t="str">
        <f t="shared" si="17"/>
        <v>MDAC001169</v>
      </c>
      <c r="D167" s="134" t="s">
        <v>1155</v>
      </c>
      <c r="E167" s="134">
        <v>37</v>
      </c>
      <c r="F167" s="134">
        <v>320</v>
      </c>
      <c r="G167" s="134" t="s">
        <v>7146</v>
      </c>
      <c r="H167" s="134">
        <v>17</v>
      </c>
      <c r="I167" s="134" t="s">
        <v>7193</v>
      </c>
      <c r="K167" s="140"/>
      <c r="L167" s="140"/>
      <c r="N167" s="147">
        <f t="shared" si="20"/>
        <v>1</v>
      </c>
      <c r="O167" s="147">
        <f t="shared" si="21"/>
        <v>0</v>
      </c>
    </row>
    <row r="168" spans="1:15" x14ac:dyDescent="0.3">
      <c r="A168" s="133">
        <v>46049</v>
      </c>
      <c r="B168" s="134">
        <v>3</v>
      </c>
      <c r="C168" s="139" t="str">
        <f t="shared" si="17"/>
        <v>MDAC000736</v>
      </c>
      <c r="D168" s="134" t="s">
        <v>1163</v>
      </c>
      <c r="E168" s="134">
        <v>31</v>
      </c>
      <c r="F168" s="134">
        <v>320</v>
      </c>
      <c r="G168" s="134" t="s">
        <v>7144</v>
      </c>
      <c r="H168" s="134">
        <v>15.5</v>
      </c>
      <c r="I168" s="134" t="s">
        <v>7183</v>
      </c>
      <c r="K168" s="140"/>
      <c r="L168" s="140"/>
      <c r="N168" s="147">
        <f t="shared" si="20"/>
        <v>1</v>
      </c>
      <c r="O168" s="147">
        <f t="shared" si="21"/>
        <v>0</v>
      </c>
    </row>
    <row r="169" spans="1:15" x14ac:dyDescent="0.3">
      <c r="A169" s="133">
        <v>46049</v>
      </c>
      <c r="B169" s="134">
        <v>3</v>
      </c>
      <c r="C169" s="139" t="str">
        <f t="shared" si="17"/>
        <v>MDAC000736</v>
      </c>
      <c r="D169" s="134" t="s">
        <v>1163</v>
      </c>
      <c r="E169" s="134">
        <v>37</v>
      </c>
      <c r="F169" s="134">
        <v>320</v>
      </c>
      <c r="G169" s="134" t="s">
        <v>7144</v>
      </c>
      <c r="H169" s="134">
        <v>18</v>
      </c>
      <c r="I169" s="134" t="s">
        <v>7183</v>
      </c>
      <c r="K169" s="140"/>
      <c r="L169" s="140"/>
    </row>
    <row r="170" spans="1:15" x14ac:dyDescent="0.3">
      <c r="A170" s="133">
        <v>46049</v>
      </c>
      <c r="B170" s="134">
        <v>2</v>
      </c>
      <c r="C170" s="139" t="str">
        <f t="shared" si="17"/>
        <v>MDAI001343</v>
      </c>
      <c r="D170" s="134" t="s">
        <v>1196</v>
      </c>
      <c r="E170" s="134">
        <v>31</v>
      </c>
      <c r="F170" s="134">
        <v>320</v>
      </c>
      <c r="G170" s="134" t="s">
        <v>7163</v>
      </c>
      <c r="H170" s="134">
        <v>13.5</v>
      </c>
      <c r="I170" s="134" t="s">
        <v>7162</v>
      </c>
      <c r="K170" s="140"/>
      <c r="L170" s="140"/>
    </row>
    <row r="171" spans="1:15" x14ac:dyDescent="0.3">
      <c r="A171" s="133">
        <v>46049</v>
      </c>
      <c r="B171" s="134">
        <v>2</v>
      </c>
      <c r="C171" s="139" t="str">
        <f t="shared" si="17"/>
        <v>MDAC001117</v>
      </c>
      <c r="D171" s="134" t="s">
        <v>1173</v>
      </c>
      <c r="E171" s="134">
        <v>31</v>
      </c>
      <c r="F171" s="134">
        <v>320</v>
      </c>
      <c r="G171" s="134" t="s">
        <v>7155</v>
      </c>
      <c r="H171" s="134">
        <v>39</v>
      </c>
      <c r="I171" s="134" t="s">
        <v>7261</v>
      </c>
      <c r="K171" s="140"/>
      <c r="L171" s="140"/>
    </row>
    <row r="172" spans="1:15" x14ac:dyDescent="0.3">
      <c r="A172" s="133">
        <v>46049</v>
      </c>
      <c r="B172" s="134">
        <v>2</v>
      </c>
      <c r="C172" s="139" t="str">
        <f t="shared" si="17"/>
        <v>MDAC001171</v>
      </c>
      <c r="D172" s="134" t="s">
        <v>1158</v>
      </c>
      <c r="E172" s="134">
        <v>31</v>
      </c>
      <c r="F172" s="134">
        <v>320</v>
      </c>
      <c r="G172" s="134" t="s">
        <v>7213</v>
      </c>
      <c r="H172" s="134">
        <v>96</v>
      </c>
      <c r="I172" s="134" t="s">
        <v>7277</v>
      </c>
      <c r="K172" s="140"/>
      <c r="L172" s="140"/>
    </row>
    <row r="173" spans="1:15" x14ac:dyDescent="0.3">
      <c r="A173" s="133">
        <v>46049</v>
      </c>
      <c r="B173" s="134">
        <v>2</v>
      </c>
      <c r="C173" s="139" t="str">
        <f t="shared" si="17"/>
        <v>MDAC001180</v>
      </c>
      <c r="D173" s="134" t="s">
        <v>2956</v>
      </c>
      <c r="E173" s="134">
        <v>31</v>
      </c>
      <c r="F173" s="134">
        <v>314</v>
      </c>
      <c r="G173" s="134" t="s">
        <v>7158</v>
      </c>
      <c r="H173" s="134">
        <v>4</v>
      </c>
      <c r="I173" s="134" t="s">
        <v>7159</v>
      </c>
      <c r="K173" s="140"/>
      <c r="L173" s="140"/>
    </row>
    <row r="174" spans="1:15" x14ac:dyDescent="0.3">
      <c r="A174" s="133">
        <v>46049</v>
      </c>
      <c r="B174" s="134">
        <v>2</v>
      </c>
      <c r="C174" s="139" t="str">
        <f t="shared" si="17"/>
        <v>MDAC001181</v>
      </c>
      <c r="D174" s="134" t="s">
        <v>2958</v>
      </c>
      <c r="E174" s="134">
        <v>31</v>
      </c>
      <c r="F174" s="134">
        <v>314</v>
      </c>
      <c r="G174" s="134" t="s">
        <v>7158</v>
      </c>
      <c r="H174" s="134">
        <v>5</v>
      </c>
      <c r="I174" s="134" t="s">
        <v>7159</v>
      </c>
      <c r="K174" s="140"/>
      <c r="L174" s="140"/>
    </row>
    <row r="175" spans="1:15" x14ac:dyDescent="0.3">
      <c r="A175" s="133">
        <v>46049</v>
      </c>
      <c r="B175" s="134">
        <v>2</v>
      </c>
      <c r="C175" s="139" t="str">
        <f t="shared" si="17"/>
        <v>MDAC001017</v>
      </c>
      <c r="D175" s="134" t="s">
        <v>2855</v>
      </c>
      <c r="E175" s="134">
        <v>31</v>
      </c>
      <c r="F175" s="134">
        <v>314</v>
      </c>
      <c r="G175" s="134" t="s">
        <v>7148</v>
      </c>
      <c r="H175" s="134">
        <v>27</v>
      </c>
      <c r="I175" s="134" t="s">
        <v>7164</v>
      </c>
      <c r="K175" s="140"/>
      <c r="L175" s="140"/>
    </row>
    <row r="176" spans="1:15" x14ac:dyDescent="0.3">
      <c r="A176" s="133">
        <v>46049</v>
      </c>
      <c r="B176" s="134">
        <v>2</v>
      </c>
      <c r="C176" s="139" t="str">
        <f t="shared" si="17"/>
        <v>MDAC001208</v>
      </c>
      <c r="D176" s="134" t="s">
        <v>1182</v>
      </c>
      <c r="E176" s="134">
        <v>31</v>
      </c>
      <c r="F176" s="134">
        <v>320</v>
      </c>
      <c r="G176" s="134" t="s">
        <v>7152</v>
      </c>
      <c r="H176" s="134">
        <v>9</v>
      </c>
      <c r="I176" s="134" t="s">
        <v>7153</v>
      </c>
      <c r="K176" s="140"/>
      <c r="L176" s="140"/>
    </row>
    <row r="177" spans="1:12" x14ac:dyDescent="0.3">
      <c r="A177" s="133">
        <v>46049</v>
      </c>
      <c r="B177" s="134">
        <v>2</v>
      </c>
      <c r="C177" s="139" t="str">
        <f t="shared" si="17"/>
        <v>MDAC001069</v>
      </c>
      <c r="D177" s="134" t="s">
        <v>1192</v>
      </c>
      <c r="E177" s="134">
        <v>31</v>
      </c>
      <c r="F177" s="134">
        <v>320</v>
      </c>
      <c r="G177" s="134" t="s">
        <v>7152</v>
      </c>
      <c r="H177" s="134">
        <v>5.5</v>
      </c>
      <c r="I177" s="134" t="s">
        <v>7153</v>
      </c>
      <c r="K177" s="140"/>
      <c r="L177" s="140"/>
    </row>
    <row r="178" spans="1:12" x14ac:dyDescent="0.3">
      <c r="A178" s="133">
        <v>46049</v>
      </c>
      <c r="B178" s="134">
        <v>2</v>
      </c>
      <c r="C178" s="139" t="str">
        <f t="shared" si="17"/>
        <v>MDAC000736</v>
      </c>
      <c r="D178" s="134" t="s">
        <v>1163</v>
      </c>
      <c r="E178" s="134">
        <v>31</v>
      </c>
      <c r="F178" s="134">
        <v>320</v>
      </c>
      <c r="G178" s="134" t="s">
        <v>7144</v>
      </c>
      <c r="H178" s="134">
        <v>60</v>
      </c>
      <c r="I178" s="134" t="s">
        <v>15798</v>
      </c>
      <c r="K178" s="140"/>
      <c r="L178" s="140"/>
    </row>
    <row r="179" spans="1:12" x14ac:dyDescent="0.3">
      <c r="A179" s="133">
        <v>46049</v>
      </c>
      <c r="B179" s="134">
        <v>1</v>
      </c>
      <c r="C179" s="139" t="str">
        <f t="shared" si="17"/>
        <v>MDAI000736</v>
      </c>
      <c r="D179" s="134" t="s">
        <v>15680</v>
      </c>
      <c r="E179" s="134">
        <v>31</v>
      </c>
      <c r="F179" s="134">
        <v>320</v>
      </c>
      <c r="G179" s="134" t="s">
        <v>7144</v>
      </c>
      <c r="H179" s="134">
        <v>18</v>
      </c>
      <c r="I179" s="134" t="s">
        <v>15804</v>
      </c>
      <c r="K179" s="140"/>
      <c r="L179" s="140"/>
    </row>
    <row r="180" spans="1:12" x14ac:dyDescent="0.3">
      <c r="A180" s="133">
        <v>46049</v>
      </c>
      <c r="B180" s="134">
        <v>1</v>
      </c>
      <c r="C180" s="139" t="str">
        <f t="shared" si="17"/>
        <v>MDAC001169</v>
      </c>
      <c r="D180" s="134" t="s">
        <v>1155</v>
      </c>
      <c r="E180" s="134">
        <v>31</v>
      </c>
      <c r="F180" s="134">
        <v>320</v>
      </c>
      <c r="G180" s="134" t="s">
        <v>7146</v>
      </c>
      <c r="H180" s="134">
        <v>18</v>
      </c>
      <c r="I180" s="134" t="s">
        <v>7147</v>
      </c>
      <c r="K180" s="140"/>
      <c r="L180" s="140"/>
    </row>
    <row r="181" spans="1:12" x14ac:dyDescent="0.3">
      <c r="A181" s="133">
        <v>46050</v>
      </c>
      <c r="B181" s="134">
        <v>1</v>
      </c>
      <c r="C181" s="139" t="str">
        <f t="shared" si="17"/>
        <v>MDAC001171</v>
      </c>
      <c r="D181" s="134" t="s">
        <v>1158</v>
      </c>
      <c r="E181" s="134">
        <v>31</v>
      </c>
      <c r="F181" s="134">
        <v>320</v>
      </c>
      <c r="G181" s="134" t="s">
        <v>7213</v>
      </c>
      <c r="H181" s="134">
        <v>52</v>
      </c>
      <c r="I181" s="134" t="s">
        <v>7277</v>
      </c>
      <c r="K181" s="140"/>
      <c r="L181" s="140"/>
    </row>
    <row r="182" spans="1:12" x14ac:dyDescent="0.3">
      <c r="A182" s="133">
        <v>46050</v>
      </c>
      <c r="B182" s="134">
        <v>1</v>
      </c>
      <c r="C182" s="139" t="str">
        <f t="shared" si="17"/>
        <v>MDAC001169</v>
      </c>
      <c r="D182" s="134" t="s">
        <v>1155</v>
      </c>
      <c r="E182" s="134">
        <v>31</v>
      </c>
      <c r="F182" s="134">
        <v>320</v>
      </c>
      <c r="G182" s="134" t="s">
        <v>7146</v>
      </c>
      <c r="H182" s="134">
        <v>9</v>
      </c>
      <c r="I182" s="134" t="s">
        <v>7147</v>
      </c>
      <c r="K182" s="140"/>
      <c r="L182" s="140"/>
    </row>
    <row r="183" spans="1:12" x14ac:dyDescent="0.3">
      <c r="A183" s="133">
        <v>46050</v>
      </c>
      <c r="B183" s="134">
        <v>1</v>
      </c>
      <c r="C183" s="139" t="str">
        <f t="shared" si="17"/>
        <v>MDAC001117</v>
      </c>
      <c r="D183" s="134" t="s">
        <v>1173</v>
      </c>
      <c r="E183" s="134">
        <v>31</v>
      </c>
      <c r="F183" s="134">
        <v>320</v>
      </c>
      <c r="G183" s="134" t="s">
        <v>7155</v>
      </c>
      <c r="H183" s="134">
        <v>20</v>
      </c>
      <c r="I183" s="134" t="s">
        <v>7286</v>
      </c>
      <c r="K183" s="140"/>
      <c r="L183" s="140"/>
    </row>
    <row r="184" spans="1:12" x14ac:dyDescent="0.3">
      <c r="A184" s="133">
        <v>46050</v>
      </c>
      <c r="B184" s="134">
        <v>2</v>
      </c>
      <c r="C184" s="139" t="str">
        <f t="shared" si="17"/>
        <v>MDAI001369</v>
      </c>
      <c r="D184" s="134" t="s">
        <v>1160</v>
      </c>
      <c r="E184" s="134">
        <v>31</v>
      </c>
      <c r="F184" s="134">
        <v>320</v>
      </c>
      <c r="G184" s="134" t="s">
        <v>7163</v>
      </c>
      <c r="H184" s="134">
        <v>18</v>
      </c>
      <c r="I184" s="134" t="s">
        <v>7162</v>
      </c>
      <c r="K184" s="140"/>
      <c r="L184" s="140"/>
    </row>
    <row r="185" spans="1:12" x14ac:dyDescent="0.3">
      <c r="A185" s="133">
        <v>46050</v>
      </c>
      <c r="B185" s="134">
        <v>2</v>
      </c>
      <c r="C185" s="139" t="str">
        <f t="shared" si="17"/>
        <v>MDAI001318</v>
      </c>
      <c r="D185" s="134" t="s">
        <v>3070</v>
      </c>
      <c r="E185" s="134">
        <v>31</v>
      </c>
      <c r="F185" s="134">
        <v>320</v>
      </c>
      <c r="G185" s="134" t="s">
        <v>7152</v>
      </c>
      <c r="H185" s="134">
        <v>3.5</v>
      </c>
      <c r="I185" s="134" t="s">
        <v>15825</v>
      </c>
      <c r="K185" s="140"/>
      <c r="L185" s="140"/>
    </row>
    <row r="186" spans="1:12" x14ac:dyDescent="0.3">
      <c r="A186" s="133">
        <v>46050</v>
      </c>
      <c r="B186" s="134">
        <v>3</v>
      </c>
      <c r="C186" s="139" t="str">
        <f t="shared" si="17"/>
        <v>MDAC001171</v>
      </c>
      <c r="D186" s="134" t="s">
        <v>1158</v>
      </c>
      <c r="E186" s="134">
        <v>31</v>
      </c>
      <c r="F186" s="134">
        <v>320</v>
      </c>
      <c r="G186" s="134" t="s">
        <v>7213</v>
      </c>
      <c r="H186" s="134">
        <v>36.6</v>
      </c>
      <c r="I186" s="134" t="s">
        <v>15826</v>
      </c>
      <c r="K186" s="140"/>
      <c r="L186" s="140"/>
    </row>
    <row r="187" spans="1:12" x14ac:dyDescent="0.3">
      <c r="A187" s="133">
        <v>46050</v>
      </c>
      <c r="B187" s="134">
        <v>3</v>
      </c>
      <c r="C187" s="139" t="str">
        <f t="shared" si="17"/>
        <v>MDAC001169</v>
      </c>
      <c r="D187" s="134" t="s">
        <v>1155</v>
      </c>
      <c r="E187" s="134">
        <v>31</v>
      </c>
      <c r="F187" s="134">
        <v>320</v>
      </c>
      <c r="G187" s="134" t="s">
        <v>7146</v>
      </c>
      <c r="H187" s="134">
        <v>32</v>
      </c>
      <c r="I187" s="134" t="s">
        <v>7193</v>
      </c>
      <c r="K187" s="140"/>
      <c r="L187" s="140"/>
    </row>
    <row r="188" spans="1:12" x14ac:dyDescent="0.3">
      <c r="A188" s="133">
        <v>46050</v>
      </c>
      <c r="B188" s="134">
        <v>2</v>
      </c>
      <c r="C188" s="139" t="str">
        <f t="shared" si="17"/>
        <v>MDAC001140</v>
      </c>
      <c r="D188" s="134" t="s">
        <v>2931</v>
      </c>
      <c r="E188" s="134">
        <v>31</v>
      </c>
      <c r="F188" s="134">
        <v>320</v>
      </c>
      <c r="G188" s="134" t="s">
        <v>15712</v>
      </c>
      <c r="H188" s="134">
        <v>11</v>
      </c>
      <c r="I188" s="134" t="s">
        <v>7220</v>
      </c>
      <c r="K188" s="140"/>
      <c r="L188" s="140"/>
    </row>
    <row r="189" spans="1:12" x14ac:dyDescent="0.3">
      <c r="A189" s="133">
        <v>46050</v>
      </c>
      <c r="B189" s="134">
        <v>2</v>
      </c>
      <c r="C189" s="139" t="str">
        <f t="shared" si="17"/>
        <v>MDAC001171</v>
      </c>
      <c r="D189" s="134" t="s">
        <v>1158</v>
      </c>
      <c r="E189" s="134">
        <v>31</v>
      </c>
      <c r="F189" s="134">
        <v>320</v>
      </c>
      <c r="G189" s="134" t="s">
        <v>7213</v>
      </c>
      <c r="H189" s="134">
        <v>35</v>
      </c>
      <c r="I189" s="134" t="s">
        <v>7277</v>
      </c>
      <c r="K189" s="140"/>
      <c r="L189" s="140"/>
    </row>
    <row r="190" spans="1:12" x14ac:dyDescent="0.3">
      <c r="A190" s="133">
        <v>46050</v>
      </c>
      <c r="B190" s="134">
        <v>3</v>
      </c>
      <c r="C190" s="139" t="str">
        <f t="shared" si="17"/>
        <v>MDAC001193</v>
      </c>
      <c r="D190" s="134" t="s">
        <v>2971</v>
      </c>
      <c r="E190" s="134">
        <v>31</v>
      </c>
      <c r="F190" s="134">
        <v>314</v>
      </c>
      <c r="G190" s="134" t="s">
        <v>15691</v>
      </c>
      <c r="H190" s="134">
        <v>40</v>
      </c>
      <c r="I190" s="134" t="s">
        <v>7259</v>
      </c>
      <c r="K190" s="140"/>
      <c r="L190" s="140"/>
    </row>
    <row r="191" spans="1:12" x14ac:dyDescent="0.3">
      <c r="A191" s="133">
        <v>46050</v>
      </c>
      <c r="B191" s="134">
        <v>3</v>
      </c>
      <c r="C191" s="139" t="str">
        <f t="shared" ref="C191:C254" si="22">D191</f>
        <v>MDAC001233</v>
      </c>
      <c r="D191" s="134" t="s">
        <v>1227</v>
      </c>
      <c r="E191" s="134">
        <v>31</v>
      </c>
      <c r="F191" s="134">
        <v>314</v>
      </c>
      <c r="G191" s="134" t="s">
        <v>7148</v>
      </c>
      <c r="H191" s="134">
        <v>30</v>
      </c>
      <c r="I191" s="134" t="s">
        <v>7214</v>
      </c>
      <c r="K191" s="140"/>
      <c r="L191" s="140"/>
    </row>
    <row r="192" spans="1:12" x14ac:dyDescent="0.3">
      <c r="A192" s="133">
        <v>46050</v>
      </c>
      <c r="B192" s="134">
        <v>2</v>
      </c>
      <c r="C192" s="139" t="str">
        <f t="shared" si="22"/>
        <v>MDAI000977</v>
      </c>
      <c r="D192" s="134" t="s">
        <v>2829</v>
      </c>
      <c r="E192" s="134">
        <v>31</v>
      </c>
      <c r="F192" s="134">
        <v>320</v>
      </c>
      <c r="G192" s="134" t="s">
        <v>7155</v>
      </c>
      <c r="H192" s="134">
        <v>45</v>
      </c>
      <c r="I192" s="134" t="s">
        <v>7261</v>
      </c>
      <c r="K192" s="140"/>
      <c r="L192" s="140"/>
    </row>
    <row r="193" spans="1:12" x14ac:dyDescent="0.3">
      <c r="A193" s="133">
        <v>46050</v>
      </c>
      <c r="B193" s="134">
        <v>1</v>
      </c>
      <c r="C193" s="139" t="str">
        <f t="shared" si="22"/>
        <v>MDAI001318</v>
      </c>
      <c r="D193" s="134" t="s">
        <v>3070</v>
      </c>
      <c r="E193" s="134">
        <v>31</v>
      </c>
      <c r="F193" s="134">
        <v>320</v>
      </c>
      <c r="G193" s="134" t="s">
        <v>7152</v>
      </c>
      <c r="H193" s="134">
        <v>20</v>
      </c>
      <c r="I193" s="134" t="s">
        <v>7151</v>
      </c>
      <c r="K193" s="140"/>
      <c r="L193" s="140"/>
    </row>
    <row r="194" spans="1:12" x14ac:dyDescent="0.3">
      <c r="A194" s="133">
        <v>46050</v>
      </c>
      <c r="B194" s="134">
        <v>3</v>
      </c>
      <c r="C194" s="139" t="str">
        <f t="shared" si="22"/>
        <v>MDAC001297</v>
      </c>
      <c r="D194" s="134" t="s">
        <v>1165</v>
      </c>
      <c r="E194" s="134">
        <v>31</v>
      </c>
      <c r="F194" s="134">
        <v>314</v>
      </c>
      <c r="G194" s="134" t="s">
        <v>7148</v>
      </c>
      <c r="H194" s="134">
        <v>72</v>
      </c>
      <c r="I194" s="134" t="s">
        <v>7214</v>
      </c>
      <c r="K194" s="140"/>
      <c r="L194" s="140"/>
    </row>
    <row r="195" spans="1:12" x14ac:dyDescent="0.3">
      <c r="A195" s="133">
        <v>46050</v>
      </c>
      <c r="B195" s="134">
        <v>1</v>
      </c>
      <c r="C195" s="139" t="str">
        <f t="shared" si="22"/>
        <v>MDAC001233</v>
      </c>
      <c r="D195" s="134" t="s">
        <v>1227</v>
      </c>
      <c r="E195" s="134">
        <v>31</v>
      </c>
      <c r="F195" s="134">
        <v>314</v>
      </c>
      <c r="G195" s="134" t="s">
        <v>7189</v>
      </c>
      <c r="H195" s="134">
        <v>37</v>
      </c>
      <c r="I195" s="134" t="s">
        <v>15769</v>
      </c>
      <c r="K195" s="140"/>
      <c r="L195" s="140"/>
    </row>
    <row r="196" spans="1:12" x14ac:dyDescent="0.3">
      <c r="A196" s="133">
        <v>46050</v>
      </c>
      <c r="B196" s="134">
        <v>2</v>
      </c>
      <c r="C196" s="139" t="str">
        <f t="shared" si="22"/>
        <v>MDAC001183</v>
      </c>
      <c r="D196" s="134" t="s">
        <v>1199</v>
      </c>
      <c r="E196" s="134">
        <v>31</v>
      </c>
      <c r="F196" s="134">
        <v>314</v>
      </c>
      <c r="G196" s="134" t="s">
        <v>15691</v>
      </c>
      <c r="H196" s="134">
        <v>4</v>
      </c>
      <c r="I196" s="134" t="s">
        <v>15828</v>
      </c>
      <c r="K196" s="140"/>
      <c r="L196" s="140"/>
    </row>
    <row r="197" spans="1:12" x14ac:dyDescent="0.3">
      <c r="A197" s="133">
        <v>46050</v>
      </c>
      <c r="B197" s="134">
        <v>2</v>
      </c>
      <c r="C197" s="139" t="str">
        <f t="shared" si="22"/>
        <v>MDAC000736</v>
      </c>
      <c r="D197" s="134" t="s">
        <v>1163</v>
      </c>
      <c r="E197" s="134">
        <v>31</v>
      </c>
      <c r="F197" s="134">
        <v>320</v>
      </c>
      <c r="G197" s="134" t="s">
        <v>7144</v>
      </c>
      <c r="H197" s="134">
        <v>99</v>
      </c>
      <c r="I197" s="134" t="s">
        <v>15798</v>
      </c>
      <c r="K197" s="140"/>
      <c r="L197" s="140"/>
    </row>
    <row r="198" spans="1:12" x14ac:dyDescent="0.3">
      <c r="A198" s="133">
        <v>46050</v>
      </c>
      <c r="B198" s="134">
        <v>2</v>
      </c>
      <c r="C198" s="139" t="str">
        <f t="shared" si="22"/>
        <v>MDAC001261</v>
      </c>
      <c r="D198" s="134" t="s">
        <v>3033</v>
      </c>
      <c r="E198" s="134">
        <v>31</v>
      </c>
      <c r="F198" s="134">
        <v>320</v>
      </c>
      <c r="G198" s="134" t="s">
        <v>15742</v>
      </c>
      <c r="H198" s="134">
        <v>271</v>
      </c>
      <c r="I198" s="134" t="s">
        <v>7153</v>
      </c>
      <c r="K198" s="140"/>
      <c r="L198" s="140"/>
    </row>
    <row r="199" spans="1:12" x14ac:dyDescent="0.3">
      <c r="A199" s="133">
        <v>46051</v>
      </c>
      <c r="B199" s="134">
        <v>1</v>
      </c>
      <c r="C199" s="139" t="str">
        <f t="shared" si="22"/>
        <v>MDAI000736</v>
      </c>
      <c r="D199" s="134" t="s">
        <v>15680</v>
      </c>
      <c r="E199" s="134">
        <v>31</v>
      </c>
      <c r="F199" s="134">
        <v>320</v>
      </c>
      <c r="G199" s="134" t="s">
        <v>7144</v>
      </c>
      <c r="H199" s="134">
        <v>23</v>
      </c>
      <c r="I199" s="134" t="s">
        <v>15820</v>
      </c>
      <c r="K199" s="140"/>
      <c r="L199" s="140"/>
    </row>
    <row r="200" spans="1:12" x14ac:dyDescent="0.3">
      <c r="A200" s="133">
        <v>46051</v>
      </c>
      <c r="B200" s="134">
        <v>2</v>
      </c>
      <c r="C200" s="139" t="str">
        <f t="shared" si="22"/>
        <v>MDAC001233</v>
      </c>
      <c r="D200" s="134" t="s">
        <v>1227</v>
      </c>
      <c r="E200" s="134">
        <v>31</v>
      </c>
      <c r="F200" s="134">
        <v>314</v>
      </c>
      <c r="G200" s="134" t="s">
        <v>7148</v>
      </c>
      <c r="H200" s="134">
        <v>43</v>
      </c>
      <c r="I200" s="134" t="s">
        <v>7164</v>
      </c>
      <c r="K200" s="140"/>
      <c r="L200" s="140"/>
    </row>
    <row r="201" spans="1:12" x14ac:dyDescent="0.3">
      <c r="A201" s="133">
        <v>46051</v>
      </c>
      <c r="B201" s="134">
        <v>1</v>
      </c>
      <c r="C201" s="139" t="str">
        <f t="shared" si="22"/>
        <v>MDAC001069</v>
      </c>
      <c r="D201" s="134" t="s">
        <v>1192</v>
      </c>
      <c r="E201" s="134">
        <v>31</v>
      </c>
      <c r="F201" s="134">
        <v>320</v>
      </c>
      <c r="G201" s="134" t="s">
        <v>7152</v>
      </c>
      <c r="H201" s="134">
        <v>2</v>
      </c>
      <c r="I201" s="134" t="s">
        <v>7151</v>
      </c>
      <c r="K201" s="140"/>
      <c r="L201" s="140"/>
    </row>
    <row r="202" spans="1:12" x14ac:dyDescent="0.3">
      <c r="A202" s="133">
        <v>46051</v>
      </c>
      <c r="B202" s="134">
        <v>1</v>
      </c>
      <c r="C202" s="139" t="str">
        <f t="shared" si="22"/>
        <v>MDAC001192</v>
      </c>
      <c r="D202" s="134" t="s">
        <v>2969</v>
      </c>
      <c r="E202" s="134">
        <v>31</v>
      </c>
      <c r="F202" s="134">
        <v>314</v>
      </c>
      <c r="G202" s="134" t="s">
        <v>15691</v>
      </c>
      <c r="H202" s="134">
        <v>13</v>
      </c>
      <c r="I202" s="134" t="s">
        <v>7286</v>
      </c>
      <c r="K202" s="140"/>
      <c r="L202" s="140"/>
    </row>
    <row r="203" spans="1:12" x14ac:dyDescent="0.3">
      <c r="A203" s="133">
        <v>46051</v>
      </c>
      <c r="B203" s="134">
        <v>1</v>
      </c>
      <c r="C203" s="139" t="str">
        <f t="shared" si="22"/>
        <v>MDAC001169</v>
      </c>
      <c r="D203" s="134" t="s">
        <v>1155</v>
      </c>
      <c r="E203" s="134">
        <v>31</v>
      </c>
      <c r="F203" s="134">
        <v>320</v>
      </c>
      <c r="G203" s="134" t="s">
        <v>7146</v>
      </c>
      <c r="H203" s="134">
        <v>5</v>
      </c>
      <c r="I203" s="134" t="s">
        <v>15775</v>
      </c>
      <c r="K203" s="140"/>
      <c r="L203" s="140"/>
    </row>
    <row r="204" spans="1:12" x14ac:dyDescent="0.3">
      <c r="A204" s="133">
        <v>46051</v>
      </c>
      <c r="B204" s="134">
        <v>1</v>
      </c>
      <c r="C204" s="139" t="str">
        <f t="shared" si="22"/>
        <v>MDAI001369</v>
      </c>
      <c r="D204" s="134" t="s">
        <v>1160</v>
      </c>
      <c r="E204" s="134">
        <v>31</v>
      </c>
      <c r="F204" s="134">
        <v>320</v>
      </c>
      <c r="G204" s="134" t="s">
        <v>7186</v>
      </c>
      <c r="H204" s="134">
        <v>21</v>
      </c>
      <c r="I204" s="134" t="s">
        <v>7220</v>
      </c>
      <c r="K204" s="140"/>
      <c r="L204" s="140"/>
    </row>
    <row r="205" spans="1:12" x14ac:dyDescent="0.3">
      <c r="A205" s="133">
        <v>46051</v>
      </c>
      <c r="B205" s="134">
        <v>1</v>
      </c>
      <c r="C205" s="139" t="str">
        <f t="shared" si="22"/>
        <v>MDAC001183</v>
      </c>
      <c r="D205" s="134" t="s">
        <v>1199</v>
      </c>
      <c r="E205" s="134">
        <v>31</v>
      </c>
      <c r="F205" s="134">
        <v>314</v>
      </c>
      <c r="G205" s="134" t="s">
        <v>15712</v>
      </c>
      <c r="H205" s="134">
        <v>4.5</v>
      </c>
      <c r="I205" s="134" t="s">
        <v>15694</v>
      </c>
      <c r="K205" s="140"/>
      <c r="L205" s="140"/>
    </row>
    <row r="206" spans="1:12" x14ac:dyDescent="0.3">
      <c r="A206" s="133">
        <v>46051</v>
      </c>
      <c r="B206" s="134">
        <v>2</v>
      </c>
      <c r="C206" s="139" t="str">
        <f t="shared" si="22"/>
        <v>MDAC001187</v>
      </c>
      <c r="D206" s="134" t="s">
        <v>15821</v>
      </c>
      <c r="E206" s="134">
        <v>31</v>
      </c>
      <c r="F206" s="134">
        <v>320</v>
      </c>
      <c r="G206" s="134" t="s">
        <v>7155</v>
      </c>
      <c r="H206" s="134">
        <v>16</v>
      </c>
      <c r="I206" s="134" t="s">
        <v>7261</v>
      </c>
      <c r="K206" s="140"/>
      <c r="L206" s="140"/>
    </row>
    <row r="207" spans="1:12" x14ac:dyDescent="0.3">
      <c r="A207" s="133">
        <v>46051</v>
      </c>
      <c r="B207" s="134">
        <v>2</v>
      </c>
      <c r="C207" s="139" t="str">
        <f t="shared" si="22"/>
        <v>MDAC001075</v>
      </c>
      <c r="D207" s="134" t="s">
        <v>1172</v>
      </c>
      <c r="E207" s="134">
        <v>31</v>
      </c>
      <c r="F207" s="134">
        <v>320</v>
      </c>
      <c r="G207" s="134" t="s">
        <v>7152</v>
      </c>
      <c r="H207" s="134">
        <v>16.5</v>
      </c>
      <c r="I207" s="134" t="s">
        <v>15822</v>
      </c>
      <c r="K207" s="140"/>
      <c r="L207" s="140"/>
    </row>
    <row r="208" spans="1:12" x14ac:dyDescent="0.3">
      <c r="A208" s="133">
        <v>46051</v>
      </c>
      <c r="B208" s="134">
        <v>1</v>
      </c>
      <c r="C208" s="139" t="str">
        <f t="shared" si="22"/>
        <v>MDAC001188</v>
      </c>
      <c r="D208" s="134" t="s">
        <v>1161</v>
      </c>
      <c r="E208" s="134">
        <v>31</v>
      </c>
      <c r="F208" s="134">
        <v>320</v>
      </c>
      <c r="G208" s="134" t="s">
        <v>7152</v>
      </c>
      <c r="H208" s="134">
        <v>13</v>
      </c>
      <c r="I208" s="134" t="s">
        <v>7151</v>
      </c>
      <c r="K208" s="140"/>
      <c r="L208" s="140"/>
    </row>
    <row r="209" spans="1:12" x14ac:dyDescent="0.3">
      <c r="A209" s="133">
        <v>46051</v>
      </c>
      <c r="B209" s="134">
        <v>1</v>
      </c>
      <c r="C209" s="139" t="str">
        <f t="shared" si="22"/>
        <v>MDAC001297</v>
      </c>
      <c r="D209" s="134" t="s">
        <v>1165</v>
      </c>
      <c r="E209" s="134">
        <v>31</v>
      </c>
      <c r="F209" s="134">
        <v>314</v>
      </c>
      <c r="G209" s="134" t="s">
        <v>7148</v>
      </c>
      <c r="H209" s="134">
        <v>72</v>
      </c>
      <c r="I209" s="134" t="s">
        <v>7164</v>
      </c>
      <c r="K209" s="140"/>
      <c r="L209" s="140"/>
    </row>
    <row r="210" spans="1:12" x14ac:dyDescent="0.3">
      <c r="A210" s="133">
        <v>46051</v>
      </c>
      <c r="B210" s="134">
        <v>2</v>
      </c>
      <c r="C210" s="139" t="str">
        <f t="shared" si="22"/>
        <v>MDAC001171</v>
      </c>
      <c r="D210" s="134" t="s">
        <v>1158</v>
      </c>
      <c r="E210" s="134">
        <v>31</v>
      </c>
      <c r="F210" s="134">
        <v>320</v>
      </c>
      <c r="G210" s="134" t="s">
        <v>7213</v>
      </c>
      <c r="H210" s="134">
        <v>35</v>
      </c>
      <c r="I210" s="134" t="s">
        <v>7277</v>
      </c>
      <c r="K210" s="140"/>
      <c r="L210" s="140"/>
    </row>
    <row r="211" spans="1:12" x14ac:dyDescent="0.3">
      <c r="A211" s="133">
        <v>46051</v>
      </c>
      <c r="B211" s="134">
        <v>2</v>
      </c>
      <c r="C211" s="139" t="str">
        <f t="shared" si="22"/>
        <v>MDAC000736</v>
      </c>
      <c r="D211" s="134" t="s">
        <v>1163</v>
      </c>
      <c r="E211" s="134">
        <v>31</v>
      </c>
      <c r="F211" s="134">
        <v>320</v>
      </c>
      <c r="G211" s="134" t="s">
        <v>7144</v>
      </c>
      <c r="H211" s="134">
        <v>44</v>
      </c>
      <c r="I211" s="134" t="s">
        <v>15798</v>
      </c>
      <c r="K211" s="140"/>
      <c r="L211" s="140"/>
    </row>
    <row r="212" spans="1:12" x14ac:dyDescent="0.3">
      <c r="A212" s="133">
        <v>46051</v>
      </c>
      <c r="B212" s="134">
        <v>2</v>
      </c>
      <c r="C212" s="139" t="str">
        <f t="shared" si="22"/>
        <v>MDAC001169</v>
      </c>
      <c r="D212" s="134" t="s">
        <v>1155</v>
      </c>
      <c r="E212" s="134">
        <v>31</v>
      </c>
      <c r="F212" s="134">
        <v>320</v>
      </c>
      <c r="G212" s="134" t="s">
        <v>7146</v>
      </c>
      <c r="H212" s="134">
        <v>30</v>
      </c>
      <c r="I212" s="134" t="s">
        <v>7145</v>
      </c>
      <c r="K212" s="140"/>
      <c r="L212" s="140"/>
    </row>
    <row r="213" spans="1:12" x14ac:dyDescent="0.3">
      <c r="A213" s="133">
        <v>46051</v>
      </c>
      <c r="B213" s="134">
        <v>1</v>
      </c>
      <c r="C213" s="139" t="str">
        <f t="shared" si="22"/>
        <v>MDAI000736</v>
      </c>
      <c r="D213" s="134" t="s">
        <v>15680</v>
      </c>
      <c r="E213" s="134">
        <v>31</v>
      </c>
      <c r="F213" s="134">
        <v>320</v>
      </c>
      <c r="G213" s="134" t="s">
        <v>7144</v>
      </c>
      <c r="H213" s="134">
        <v>18</v>
      </c>
      <c r="I213" s="134" t="s">
        <v>15824</v>
      </c>
      <c r="K213" s="140"/>
      <c r="L213" s="140"/>
    </row>
    <row r="214" spans="1:12" x14ac:dyDescent="0.3">
      <c r="A214" s="133">
        <v>46051</v>
      </c>
      <c r="B214" s="134">
        <v>1</v>
      </c>
      <c r="C214" s="139" t="str">
        <f t="shared" si="22"/>
        <v>MDAC000915</v>
      </c>
      <c r="D214" s="134" t="s">
        <v>2793</v>
      </c>
      <c r="E214" s="134">
        <v>31</v>
      </c>
      <c r="F214" s="134">
        <v>315</v>
      </c>
      <c r="G214" s="134" t="s">
        <v>15691</v>
      </c>
      <c r="H214" s="134">
        <v>39</v>
      </c>
      <c r="I214" s="134" t="s">
        <v>7168</v>
      </c>
      <c r="K214" s="140"/>
      <c r="L214" s="140"/>
    </row>
    <row r="215" spans="1:12" x14ac:dyDescent="0.3">
      <c r="A215" s="133">
        <v>46051</v>
      </c>
      <c r="B215" s="134">
        <v>3</v>
      </c>
      <c r="C215" s="139" t="str">
        <f t="shared" si="22"/>
        <v>MDAI000979</v>
      </c>
      <c r="D215" s="134" t="s">
        <v>13923</v>
      </c>
      <c r="E215" s="134">
        <v>31</v>
      </c>
      <c r="F215" s="134">
        <v>320</v>
      </c>
      <c r="G215" s="134" t="s">
        <v>7155</v>
      </c>
      <c r="H215" s="134">
        <v>10</v>
      </c>
      <c r="I215" s="134" t="s">
        <v>15827</v>
      </c>
      <c r="K215" s="140"/>
      <c r="L215" s="140"/>
    </row>
    <row r="216" spans="1:12" x14ac:dyDescent="0.3">
      <c r="A216" s="133">
        <v>46051</v>
      </c>
      <c r="B216" s="134">
        <v>3</v>
      </c>
      <c r="C216" s="139" t="str">
        <f t="shared" si="22"/>
        <v>MDAC001169</v>
      </c>
      <c r="D216" s="134" t="s">
        <v>1155</v>
      </c>
      <c r="E216" s="134">
        <v>31</v>
      </c>
      <c r="F216" s="134">
        <v>320</v>
      </c>
      <c r="G216" s="134" t="s">
        <v>7146</v>
      </c>
      <c r="H216" s="134">
        <v>27</v>
      </c>
      <c r="I216" s="134" t="s">
        <v>7193</v>
      </c>
      <c r="K216" s="140"/>
      <c r="L216" s="140"/>
    </row>
    <row r="217" spans="1:12" x14ac:dyDescent="0.3">
      <c r="A217" s="133">
        <v>46051</v>
      </c>
      <c r="B217" s="134">
        <v>3</v>
      </c>
      <c r="C217" s="139" t="str">
        <f t="shared" si="22"/>
        <v>MDAC000736</v>
      </c>
      <c r="D217" s="134" t="s">
        <v>1163</v>
      </c>
      <c r="E217" s="134">
        <v>31</v>
      </c>
      <c r="F217" s="134">
        <v>320</v>
      </c>
      <c r="G217" s="134" t="s">
        <v>7144</v>
      </c>
      <c r="H217" s="134">
        <v>15.5</v>
      </c>
      <c r="I217" s="134" t="s">
        <v>7183</v>
      </c>
      <c r="K217" s="140"/>
      <c r="L217" s="140"/>
    </row>
    <row r="218" spans="1:12" x14ac:dyDescent="0.3">
      <c r="A218" s="133">
        <v>46051</v>
      </c>
      <c r="B218" s="134">
        <v>3</v>
      </c>
      <c r="C218" s="139" t="str">
        <f t="shared" si="22"/>
        <v>MDAC000736</v>
      </c>
      <c r="D218" s="134" t="s">
        <v>1163</v>
      </c>
      <c r="E218" s="134">
        <v>37</v>
      </c>
      <c r="F218" s="134">
        <v>320</v>
      </c>
      <c r="G218" s="134" t="s">
        <v>7144</v>
      </c>
      <c r="H218" s="134">
        <v>23</v>
      </c>
      <c r="I218" s="134" t="s">
        <v>7183</v>
      </c>
      <c r="K218" s="140"/>
      <c r="L218" s="140"/>
    </row>
    <row r="219" spans="1:12" x14ac:dyDescent="0.3">
      <c r="A219" s="133">
        <v>46052</v>
      </c>
      <c r="B219" s="134">
        <v>2</v>
      </c>
      <c r="C219" s="139" t="str">
        <f t="shared" si="22"/>
        <v>MDAC000992</v>
      </c>
      <c r="D219" s="134" t="s">
        <v>15823</v>
      </c>
      <c r="E219" s="134">
        <v>31</v>
      </c>
      <c r="F219" s="134">
        <v>314</v>
      </c>
      <c r="G219" s="134" t="s">
        <v>15691</v>
      </c>
      <c r="H219" s="134">
        <v>15</v>
      </c>
      <c r="I219" s="134" t="s">
        <v>15697</v>
      </c>
      <c r="K219" s="140"/>
      <c r="L219" s="140"/>
    </row>
    <row r="220" spans="1:12" x14ac:dyDescent="0.3">
      <c r="A220" s="133">
        <v>46052</v>
      </c>
      <c r="B220" s="134">
        <v>3</v>
      </c>
      <c r="C220" s="139" t="str">
        <f t="shared" si="22"/>
        <v>MDAC001169</v>
      </c>
      <c r="D220" s="134" t="s">
        <v>1155</v>
      </c>
      <c r="E220" s="134">
        <v>31</v>
      </c>
      <c r="F220" s="134">
        <v>320</v>
      </c>
      <c r="G220" s="134" t="s">
        <v>7146</v>
      </c>
      <c r="H220" s="134">
        <v>27</v>
      </c>
      <c r="I220" s="134" t="s">
        <v>7193</v>
      </c>
      <c r="K220" s="140"/>
      <c r="L220" s="140"/>
    </row>
    <row r="221" spans="1:12" x14ac:dyDescent="0.3">
      <c r="A221" s="133">
        <v>46052</v>
      </c>
      <c r="B221" s="134">
        <v>3</v>
      </c>
      <c r="C221" s="139" t="str">
        <f t="shared" si="22"/>
        <v>MDAC001169</v>
      </c>
      <c r="D221" s="134" t="s">
        <v>1155</v>
      </c>
      <c r="E221" s="134">
        <v>31</v>
      </c>
      <c r="F221" s="134">
        <v>320</v>
      </c>
      <c r="G221" s="134" t="s">
        <v>7146</v>
      </c>
      <c r="H221" s="134">
        <v>28</v>
      </c>
      <c r="I221" s="134" t="s">
        <v>7193</v>
      </c>
      <c r="K221" s="140"/>
      <c r="L221" s="140"/>
    </row>
    <row r="222" spans="1:12" x14ac:dyDescent="0.3">
      <c r="A222" s="133">
        <v>46052</v>
      </c>
      <c r="B222" s="134">
        <v>2</v>
      </c>
      <c r="C222" s="139" t="str">
        <f t="shared" si="22"/>
        <v>MDAC001169</v>
      </c>
      <c r="D222" s="134" t="s">
        <v>1155</v>
      </c>
      <c r="E222" s="134">
        <v>31</v>
      </c>
      <c r="F222" s="134">
        <v>320</v>
      </c>
      <c r="G222" s="134" t="s">
        <v>7146</v>
      </c>
      <c r="H222" s="134">
        <v>105</v>
      </c>
      <c r="I222" s="134" t="s">
        <v>7145</v>
      </c>
      <c r="K222" s="140"/>
      <c r="L222" s="140"/>
    </row>
    <row r="223" spans="1:12" x14ac:dyDescent="0.3">
      <c r="A223" s="133">
        <v>46052</v>
      </c>
      <c r="B223" s="134">
        <v>1</v>
      </c>
      <c r="C223" s="139" t="str">
        <f t="shared" si="22"/>
        <v>MDAC001201</v>
      </c>
      <c r="D223" s="134" t="s">
        <v>2979</v>
      </c>
      <c r="E223" s="134">
        <v>31</v>
      </c>
      <c r="F223" s="134">
        <v>314</v>
      </c>
      <c r="G223" s="134" t="s">
        <v>15712</v>
      </c>
      <c r="H223" s="134">
        <v>12</v>
      </c>
      <c r="I223" s="134" t="s">
        <v>7190</v>
      </c>
      <c r="K223" s="140"/>
      <c r="L223" s="140"/>
    </row>
    <row r="224" spans="1:12" x14ac:dyDescent="0.3">
      <c r="A224" s="133">
        <v>46052</v>
      </c>
      <c r="B224" s="134">
        <v>3</v>
      </c>
      <c r="C224" s="139" t="str">
        <f t="shared" si="22"/>
        <v>MDAC000978</v>
      </c>
      <c r="D224" s="134" t="s">
        <v>15683</v>
      </c>
      <c r="E224" s="134">
        <v>31</v>
      </c>
      <c r="F224" s="134">
        <v>320</v>
      </c>
      <c r="G224" s="134" t="s">
        <v>7144</v>
      </c>
      <c r="H224" s="134">
        <v>18</v>
      </c>
      <c r="I224" s="134" t="s">
        <v>7183</v>
      </c>
      <c r="K224" s="140"/>
      <c r="L224" s="140"/>
    </row>
    <row r="225" spans="1:12" x14ac:dyDescent="0.3">
      <c r="A225" s="133">
        <v>46052</v>
      </c>
      <c r="B225" s="134">
        <v>2</v>
      </c>
      <c r="C225" s="139" t="str">
        <f t="shared" si="22"/>
        <v>MDAC000460</v>
      </c>
      <c r="D225" s="134" t="s">
        <v>2626</v>
      </c>
      <c r="E225" s="134">
        <v>31</v>
      </c>
      <c r="F225" s="134">
        <v>314</v>
      </c>
      <c r="G225" s="134" t="s">
        <v>15712</v>
      </c>
      <c r="H225" s="134">
        <v>2</v>
      </c>
      <c r="I225" s="134" t="s">
        <v>7220</v>
      </c>
      <c r="K225" s="140"/>
      <c r="L225" s="140"/>
    </row>
    <row r="226" spans="1:12" x14ac:dyDescent="0.3">
      <c r="A226" s="133">
        <v>46052</v>
      </c>
      <c r="B226" s="134">
        <v>2</v>
      </c>
      <c r="C226" s="139" t="str">
        <f t="shared" si="22"/>
        <v>MDAC001313</v>
      </c>
      <c r="D226" s="134" t="s">
        <v>1168</v>
      </c>
      <c r="E226" s="134">
        <v>31</v>
      </c>
      <c r="F226" s="134">
        <v>314</v>
      </c>
      <c r="G226" s="134" t="s">
        <v>7148</v>
      </c>
      <c r="H226" s="134">
        <v>96</v>
      </c>
      <c r="I226" s="134" t="s">
        <v>7164</v>
      </c>
      <c r="K226" s="140"/>
      <c r="L226" s="140"/>
    </row>
    <row r="227" spans="1:12" x14ac:dyDescent="0.3">
      <c r="A227" s="133">
        <v>46052</v>
      </c>
      <c r="B227" s="134">
        <v>2</v>
      </c>
      <c r="C227" s="139" t="str">
        <f t="shared" si="22"/>
        <v>MDAI001369</v>
      </c>
      <c r="D227" s="134" t="s">
        <v>1160</v>
      </c>
      <c r="E227" s="134">
        <v>31</v>
      </c>
      <c r="F227" s="134">
        <v>320</v>
      </c>
      <c r="G227" s="134" t="s">
        <v>7163</v>
      </c>
      <c r="H227" s="134">
        <v>30</v>
      </c>
      <c r="I227" s="134" t="s">
        <v>7162</v>
      </c>
      <c r="K227" s="140"/>
      <c r="L227" s="140"/>
    </row>
    <row r="228" spans="1:12" x14ac:dyDescent="0.3">
      <c r="A228" s="133">
        <v>46052</v>
      </c>
      <c r="B228" s="134">
        <v>2</v>
      </c>
      <c r="C228" s="139" t="str">
        <f t="shared" si="22"/>
        <v>MDAC000775</v>
      </c>
      <c r="D228" s="134" t="s">
        <v>2738</v>
      </c>
      <c r="E228" s="134">
        <v>31</v>
      </c>
      <c r="F228" s="134">
        <v>320</v>
      </c>
      <c r="G228" s="134" t="s">
        <v>7152</v>
      </c>
      <c r="H228" s="134">
        <v>6</v>
      </c>
      <c r="I228" s="134" t="s">
        <v>15843</v>
      </c>
      <c r="K228" s="140"/>
      <c r="L228" s="140"/>
    </row>
    <row r="229" spans="1:12" x14ac:dyDescent="0.3">
      <c r="A229" s="133">
        <v>46052</v>
      </c>
      <c r="B229" s="134">
        <v>2</v>
      </c>
      <c r="C229" s="139" t="str">
        <f t="shared" si="22"/>
        <v>MDAI000973</v>
      </c>
      <c r="D229" s="134" t="s">
        <v>1170</v>
      </c>
      <c r="E229" s="134">
        <v>31</v>
      </c>
      <c r="F229" s="134">
        <v>320</v>
      </c>
      <c r="G229" s="134" t="s">
        <v>7163</v>
      </c>
      <c r="H229" s="134">
        <v>12.5</v>
      </c>
      <c r="I229" s="134" t="s">
        <v>15773</v>
      </c>
      <c r="K229" s="140"/>
      <c r="L229" s="140"/>
    </row>
    <row r="230" spans="1:12" x14ac:dyDescent="0.3">
      <c r="A230" s="133">
        <v>46052</v>
      </c>
      <c r="B230" s="134">
        <v>2</v>
      </c>
      <c r="C230" s="139" t="str">
        <f t="shared" si="22"/>
        <v>MDAI000978</v>
      </c>
      <c r="D230" s="134" t="s">
        <v>2831</v>
      </c>
      <c r="E230" s="134">
        <v>31</v>
      </c>
      <c r="F230" s="134">
        <v>320</v>
      </c>
      <c r="G230" s="134" t="s">
        <v>7144</v>
      </c>
      <c r="H230" s="134">
        <v>16</v>
      </c>
      <c r="I230" s="134" t="s">
        <v>7261</v>
      </c>
      <c r="K230" s="140"/>
      <c r="L230" s="140"/>
    </row>
    <row r="231" spans="1:12" x14ac:dyDescent="0.3">
      <c r="A231" s="133">
        <v>46052</v>
      </c>
      <c r="B231" s="134">
        <v>1</v>
      </c>
      <c r="C231" s="139" t="str">
        <f t="shared" si="22"/>
        <v>MDAC000460</v>
      </c>
      <c r="D231" s="134" t="s">
        <v>2626</v>
      </c>
      <c r="E231" s="134">
        <v>31</v>
      </c>
      <c r="F231" s="134">
        <v>314</v>
      </c>
      <c r="G231" s="134" t="s">
        <v>15712</v>
      </c>
      <c r="H231" s="134">
        <v>4</v>
      </c>
      <c r="I231" s="134" t="s">
        <v>15694</v>
      </c>
      <c r="K231" s="140"/>
      <c r="L231" s="140"/>
    </row>
    <row r="232" spans="1:12" x14ac:dyDescent="0.3">
      <c r="A232" s="133">
        <v>46052</v>
      </c>
      <c r="B232" s="134">
        <v>1</v>
      </c>
      <c r="C232" s="139" t="str">
        <f t="shared" si="22"/>
        <v>MDAC001297</v>
      </c>
      <c r="D232" s="134" t="s">
        <v>1165</v>
      </c>
      <c r="E232" s="134">
        <v>31</v>
      </c>
      <c r="F232" s="134">
        <v>314</v>
      </c>
      <c r="G232" s="134" t="s">
        <v>7148</v>
      </c>
      <c r="H232" s="134">
        <v>52</v>
      </c>
      <c r="I232" s="134" t="s">
        <v>15769</v>
      </c>
      <c r="K232" s="140"/>
      <c r="L232" s="140"/>
    </row>
    <row r="233" spans="1:12" x14ac:dyDescent="0.3">
      <c r="A233" s="133">
        <v>46052</v>
      </c>
      <c r="B233" s="134">
        <v>2</v>
      </c>
      <c r="C233" s="139" t="str">
        <f t="shared" si="22"/>
        <v>MDAC000736</v>
      </c>
      <c r="D233" s="134" t="s">
        <v>1163</v>
      </c>
      <c r="E233" s="134">
        <v>31</v>
      </c>
      <c r="F233" s="134">
        <v>320</v>
      </c>
      <c r="G233" s="134" t="s">
        <v>7144</v>
      </c>
      <c r="H233" s="134">
        <v>26</v>
      </c>
      <c r="I233" s="134" t="s">
        <v>15798</v>
      </c>
      <c r="K233" s="140"/>
      <c r="L233" s="140"/>
    </row>
    <row r="234" spans="1:12" x14ac:dyDescent="0.3">
      <c r="A234" s="133">
        <v>46052</v>
      </c>
      <c r="B234" s="134">
        <v>1</v>
      </c>
      <c r="C234" s="139" t="str">
        <f t="shared" si="22"/>
        <v>MDAI001416</v>
      </c>
      <c r="D234" s="134" t="s">
        <v>1188</v>
      </c>
      <c r="E234" s="134">
        <v>31</v>
      </c>
      <c r="F234" s="134">
        <v>314</v>
      </c>
      <c r="G234" s="134" t="s">
        <v>15691</v>
      </c>
      <c r="H234" s="134">
        <v>32</v>
      </c>
      <c r="I234" s="134" t="s">
        <v>7286</v>
      </c>
      <c r="K234" s="140"/>
      <c r="L234" s="140"/>
    </row>
    <row r="235" spans="1:12" x14ac:dyDescent="0.3">
      <c r="A235" s="133">
        <v>46052</v>
      </c>
      <c r="B235" s="134">
        <v>1</v>
      </c>
      <c r="C235" s="139" t="str">
        <f t="shared" si="22"/>
        <v>MDAC000736</v>
      </c>
      <c r="D235" s="134" t="s">
        <v>1163</v>
      </c>
      <c r="E235" s="134">
        <v>31</v>
      </c>
      <c r="F235" s="134">
        <v>320</v>
      </c>
      <c r="G235" s="134" t="s">
        <v>7144</v>
      </c>
      <c r="H235" s="134">
        <v>20</v>
      </c>
      <c r="I235" s="134" t="s">
        <v>15804</v>
      </c>
      <c r="K235" s="140"/>
      <c r="L235" s="140"/>
    </row>
    <row r="236" spans="1:12" x14ac:dyDescent="0.3">
      <c r="A236" s="133">
        <v>46052</v>
      </c>
      <c r="B236" s="134">
        <v>1</v>
      </c>
      <c r="C236" s="139" t="str">
        <f t="shared" si="22"/>
        <v>MDAC001169</v>
      </c>
      <c r="D236" s="134" t="s">
        <v>1155</v>
      </c>
      <c r="E236" s="134">
        <v>31</v>
      </c>
      <c r="F236" s="134">
        <v>320</v>
      </c>
      <c r="G236" s="134" t="s">
        <v>7146</v>
      </c>
      <c r="H236" s="134">
        <v>9</v>
      </c>
      <c r="I236" s="134" t="s">
        <v>7243</v>
      </c>
      <c r="K236" s="140"/>
      <c r="L236" s="140"/>
    </row>
    <row r="237" spans="1:12" x14ac:dyDescent="0.3">
      <c r="A237" s="133">
        <v>46052</v>
      </c>
      <c r="B237" s="134">
        <v>1</v>
      </c>
      <c r="C237" s="139" t="str">
        <f t="shared" si="22"/>
        <v>MDAC001075</v>
      </c>
      <c r="D237" s="134" t="s">
        <v>1172</v>
      </c>
      <c r="E237" s="134">
        <v>8</v>
      </c>
      <c r="F237" s="134">
        <v>320</v>
      </c>
      <c r="G237" s="134" t="s">
        <v>7152</v>
      </c>
      <c r="H237" s="134">
        <v>23</v>
      </c>
      <c r="I237" s="134" t="s">
        <v>7151</v>
      </c>
      <c r="K237" s="140"/>
      <c r="L237" s="140"/>
    </row>
    <row r="238" spans="1:12" x14ac:dyDescent="0.3">
      <c r="A238" s="133">
        <v>46052</v>
      </c>
      <c r="B238" s="134">
        <v>2</v>
      </c>
      <c r="C238" s="139" t="str">
        <f t="shared" si="22"/>
        <v>MDAC001248</v>
      </c>
      <c r="D238" s="134" t="s">
        <v>3025</v>
      </c>
      <c r="E238" s="134">
        <v>31</v>
      </c>
      <c r="F238" s="134">
        <v>320</v>
      </c>
      <c r="G238" s="134" t="s">
        <v>15742</v>
      </c>
      <c r="H238" s="134">
        <v>30.5</v>
      </c>
      <c r="I238" s="134" t="s">
        <v>7153</v>
      </c>
      <c r="K238" s="140"/>
      <c r="L238" s="140"/>
    </row>
    <row r="239" spans="1:12" x14ac:dyDescent="0.3">
      <c r="A239" s="133">
        <v>46052</v>
      </c>
      <c r="B239" s="134">
        <v>1</v>
      </c>
      <c r="C239" s="139" t="str">
        <f t="shared" si="22"/>
        <v>MDAC001248</v>
      </c>
      <c r="D239" s="134" t="s">
        <v>3025</v>
      </c>
      <c r="E239" s="134">
        <v>8</v>
      </c>
      <c r="F239" s="134">
        <v>320</v>
      </c>
      <c r="G239" s="134" t="s">
        <v>15742</v>
      </c>
      <c r="H239" s="134">
        <v>127</v>
      </c>
      <c r="I239" s="134" t="s">
        <v>7151</v>
      </c>
      <c r="K239" s="140"/>
      <c r="L239" s="140"/>
    </row>
    <row r="240" spans="1:12" x14ac:dyDescent="0.3">
      <c r="A240" s="133">
        <v>46052</v>
      </c>
      <c r="B240" s="134">
        <v>1</v>
      </c>
      <c r="C240" s="139" t="str">
        <f t="shared" si="22"/>
        <v>MDAC001013</v>
      </c>
      <c r="D240" s="134" t="s">
        <v>15845</v>
      </c>
      <c r="E240" s="134">
        <v>31</v>
      </c>
      <c r="F240" s="134">
        <v>314</v>
      </c>
      <c r="G240" s="134" t="s">
        <v>15712</v>
      </c>
      <c r="H240" s="134">
        <v>3</v>
      </c>
      <c r="I240" s="134" t="s">
        <v>15694</v>
      </c>
      <c r="K240" s="140"/>
      <c r="L240" s="140"/>
    </row>
    <row r="241" spans="1:15" x14ac:dyDescent="0.3">
      <c r="A241" s="133">
        <v>46052</v>
      </c>
      <c r="B241" s="134">
        <v>1</v>
      </c>
      <c r="C241" s="139" t="str">
        <f t="shared" si="22"/>
        <v>MDAC001313</v>
      </c>
      <c r="D241" s="134" t="s">
        <v>1168</v>
      </c>
      <c r="E241" s="134">
        <v>31</v>
      </c>
      <c r="F241" s="134">
        <v>314</v>
      </c>
      <c r="G241" s="134" t="s">
        <v>7148</v>
      </c>
      <c r="H241" s="134">
        <v>60</v>
      </c>
      <c r="I241" s="134" t="s">
        <v>15769</v>
      </c>
      <c r="K241" s="140"/>
      <c r="L241" s="140"/>
    </row>
    <row r="242" spans="1:15" x14ac:dyDescent="0.3">
      <c r="A242" s="133">
        <v>46053</v>
      </c>
      <c r="B242" s="134">
        <v>2</v>
      </c>
      <c r="C242" s="139" t="str">
        <f t="shared" si="22"/>
        <v>MDAC001169</v>
      </c>
      <c r="D242" s="134" t="s">
        <v>1155</v>
      </c>
      <c r="E242" s="134">
        <v>31</v>
      </c>
      <c r="F242" s="134">
        <v>320</v>
      </c>
      <c r="G242" s="134" t="s">
        <v>7146</v>
      </c>
      <c r="H242" s="134">
        <v>40</v>
      </c>
      <c r="I242" s="134" t="s">
        <v>7145</v>
      </c>
      <c r="K242" s="140"/>
      <c r="L242" s="140"/>
    </row>
    <row r="243" spans="1:15" x14ac:dyDescent="0.3">
      <c r="A243" s="133">
        <v>46053</v>
      </c>
      <c r="B243" s="134">
        <v>1</v>
      </c>
      <c r="C243" s="139" t="str">
        <f t="shared" si="22"/>
        <v>MDAC001169</v>
      </c>
      <c r="D243" s="134" t="s">
        <v>1155</v>
      </c>
      <c r="E243" s="134">
        <v>31</v>
      </c>
      <c r="F243" s="134">
        <v>320</v>
      </c>
      <c r="G243" s="134" t="s">
        <v>7146</v>
      </c>
      <c r="H243" s="134">
        <v>9</v>
      </c>
      <c r="I243" s="134" t="s">
        <v>15844</v>
      </c>
      <c r="K243" s="140"/>
      <c r="L243" s="140"/>
    </row>
    <row r="244" spans="1:15" x14ac:dyDescent="0.3">
      <c r="A244" s="133">
        <v>46054</v>
      </c>
      <c r="B244" s="134">
        <v>1</v>
      </c>
      <c r="C244" s="139" t="str">
        <f t="shared" si="22"/>
        <v>MDAC001169</v>
      </c>
      <c r="D244" s="134" t="s">
        <v>1155</v>
      </c>
      <c r="E244" s="134">
        <v>31</v>
      </c>
      <c r="F244" s="134">
        <v>320</v>
      </c>
      <c r="G244" s="134" t="s">
        <v>7146</v>
      </c>
      <c r="H244" s="134">
        <v>20</v>
      </c>
      <c r="I244" s="134" t="s">
        <v>15775</v>
      </c>
      <c r="K244" s="140"/>
      <c r="L244" s="140"/>
    </row>
    <row r="245" spans="1:15" x14ac:dyDescent="0.3">
      <c r="A245" s="133">
        <v>46055</v>
      </c>
      <c r="B245" s="134">
        <v>2</v>
      </c>
      <c r="C245" s="139" t="str">
        <f t="shared" si="22"/>
        <v>MDAC001169</v>
      </c>
      <c r="D245" s="134" t="s">
        <v>1155</v>
      </c>
      <c r="E245" s="134">
        <v>31</v>
      </c>
      <c r="F245" s="134">
        <v>320</v>
      </c>
      <c r="G245" s="134" t="s">
        <v>7146</v>
      </c>
      <c r="H245" s="134">
        <v>55</v>
      </c>
      <c r="I245" s="134" t="s">
        <v>7145</v>
      </c>
      <c r="K245" s="140"/>
      <c r="L245" s="140"/>
    </row>
    <row r="246" spans="1:15" x14ac:dyDescent="0.3">
      <c r="A246" s="133">
        <v>46055</v>
      </c>
      <c r="B246" s="134">
        <v>3</v>
      </c>
      <c r="C246" s="139" t="str">
        <f t="shared" si="22"/>
        <v>MDAC001298</v>
      </c>
      <c r="D246" s="134" t="s">
        <v>1164</v>
      </c>
      <c r="E246" s="134">
        <v>31</v>
      </c>
      <c r="F246" s="134">
        <v>314</v>
      </c>
      <c r="G246" s="134" t="s">
        <v>7148</v>
      </c>
      <c r="H246" s="134">
        <v>106</v>
      </c>
      <c r="I246" s="134" t="s">
        <v>7214</v>
      </c>
      <c r="K246" s="140"/>
      <c r="L246" s="140"/>
    </row>
    <row r="247" spans="1:15" x14ac:dyDescent="0.3">
      <c r="A247" s="133">
        <v>46055</v>
      </c>
      <c r="B247" s="134">
        <v>2</v>
      </c>
      <c r="C247" s="139" t="str">
        <f t="shared" si="22"/>
        <v>MDAC001381</v>
      </c>
      <c r="D247" s="134" t="s">
        <v>15842</v>
      </c>
      <c r="E247" s="134">
        <v>31</v>
      </c>
      <c r="F247" s="134">
        <v>320</v>
      </c>
      <c r="G247" s="134" t="s">
        <v>7213</v>
      </c>
      <c r="H247" s="134">
        <v>9.5</v>
      </c>
      <c r="I247" s="134" t="s">
        <v>7277</v>
      </c>
      <c r="K247" s="140"/>
      <c r="L247" s="140"/>
    </row>
    <row r="248" spans="1:15" x14ac:dyDescent="0.3">
      <c r="A248" s="133">
        <v>46055</v>
      </c>
      <c r="B248" s="134">
        <v>2</v>
      </c>
      <c r="C248" s="139" t="str">
        <f t="shared" si="22"/>
        <v>MDAC001283</v>
      </c>
      <c r="D248" s="134" t="s">
        <v>1175</v>
      </c>
      <c r="E248" s="134">
        <v>31</v>
      </c>
      <c r="F248" s="134">
        <v>320</v>
      </c>
      <c r="G248" s="134" t="s">
        <v>7213</v>
      </c>
      <c r="H248" s="134">
        <v>20.5</v>
      </c>
      <c r="I248" s="134" t="s">
        <v>7277</v>
      </c>
      <c r="K248" s="140"/>
      <c r="L248" s="140"/>
    </row>
    <row r="249" spans="1:15" x14ac:dyDescent="0.3">
      <c r="A249" s="133">
        <v>46055</v>
      </c>
      <c r="B249" s="134">
        <v>2</v>
      </c>
      <c r="C249" s="139" t="str">
        <f t="shared" si="22"/>
        <v>MDAI001309</v>
      </c>
      <c r="D249" s="134" t="s">
        <v>14522</v>
      </c>
      <c r="E249" s="134">
        <v>31</v>
      </c>
      <c r="F249" s="134">
        <v>320</v>
      </c>
      <c r="G249" s="134" t="s">
        <v>7163</v>
      </c>
      <c r="H249" s="134">
        <v>15</v>
      </c>
      <c r="I249" s="134" t="s">
        <v>7162</v>
      </c>
      <c r="K249" s="140"/>
      <c r="L249" s="140"/>
    </row>
    <row r="250" spans="1:15" x14ac:dyDescent="0.3">
      <c r="A250" s="133">
        <v>46055</v>
      </c>
      <c r="B250" s="134">
        <v>2</v>
      </c>
      <c r="C250" s="139" t="str">
        <f t="shared" si="22"/>
        <v>MDAC001181</v>
      </c>
      <c r="D250" s="134" t="s">
        <v>2958</v>
      </c>
      <c r="E250" s="134">
        <v>31</v>
      </c>
      <c r="F250" s="134">
        <v>314</v>
      </c>
      <c r="G250" s="134" t="s">
        <v>7158</v>
      </c>
      <c r="H250" s="134">
        <v>2</v>
      </c>
      <c r="I250" s="134" t="s">
        <v>7159</v>
      </c>
      <c r="K250" s="140"/>
      <c r="L250" s="140"/>
    </row>
    <row r="251" spans="1:15" x14ac:dyDescent="0.3">
      <c r="A251" s="133">
        <v>46055</v>
      </c>
      <c r="B251" s="134">
        <v>2</v>
      </c>
      <c r="C251" s="139" t="str">
        <f t="shared" si="22"/>
        <v>MDAC001154</v>
      </c>
      <c r="D251" s="134" t="s">
        <v>1174</v>
      </c>
      <c r="E251" s="134">
        <v>31</v>
      </c>
      <c r="F251" s="134">
        <v>314</v>
      </c>
      <c r="G251" s="134" t="s">
        <v>7158</v>
      </c>
      <c r="H251" s="134">
        <v>2.5</v>
      </c>
      <c r="I251" s="134" t="s">
        <v>7159</v>
      </c>
      <c r="K251" s="140"/>
      <c r="L251" s="140"/>
    </row>
    <row r="252" spans="1:15" x14ac:dyDescent="0.3">
      <c r="A252" s="133">
        <v>46055</v>
      </c>
      <c r="B252" s="134">
        <v>2</v>
      </c>
      <c r="C252" s="139" t="str">
        <f t="shared" si="22"/>
        <v>MDAC001298</v>
      </c>
      <c r="D252" s="134" t="s">
        <v>1164</v>
      </c>
      <c r="E252" s="134">
        <v>31</v>
      </c>
      <c r="F252" s="134">
        <v>314</v>
      </c>
      <c r="G252" s="134" t="s">
        <v>7148</v>
      </c>
      <c r="H252" s="134">
        <v>37</v>
      </c>
      <c r="I252" s="134" t="s">
        <v>7164</v>
      </c>
      <c r="K252" s="140"/>
      <c r="L252" s="140"/>
    </row>
    <row r="253" spans="1:15" x14ac:dyDescent="0.3">
      <c r="A253" s="133">
        <v>46055</v>
      </c>
      <c r="B253" s="134">
        <v>1</v>
      </c>
      <c r="C253" s="139" t="str">
        <f t="shared" si="22"/>
        <v>MDAC001220</v>
      </c>
      <c r="D253" s="134" t="s">
        <v>1218</v>
      </c>
      <c r="E253" s="134">
        <v>31</v>
      </c>
      <c r="F253" s="134">
        <v>314</v>
      </c>
      <c r="G253" s="134" t="s">
        <v>15691</v>
      </c>
      <c r="H253" s="134">
        <v>30</v>
      </c>
      <c r="I253" s="134" t="s">
        <v>7161</v>
      </c>
      <c r="K253" s="140"/>
      <c r="L253" s="140"/>
    </row>
    <row r="254" spans="1:15" x14ac:dyDescent="0.3">
      <c r="A254" s="133">
        <v>46055</v>
      </c>
      <c r="B254" s="134">
        <v>1</v>
      </c>
      <c r="C254" s="139" t="str">
        <f t="shared" si="22"/>
        <v>MDAC001314</v>
      </c>
      <c r="D254" s="134" t="s">
        <v>1197</v>
      </c>
      <c r="E254" s="134">
        <v>31</v>
      </c>
      <c r="F254" s="134">
        <v>314</v>
      </c>
      <c r="G254" s="134" t="s">
        <v>7148</v>
      </c>
      <c r="H254" s="134">
        <v>184</v>
      </c>
      <c r="I254" s="134" t="s">
        <v>15769</v>
      </c>
      <c r="K254" s="140"/>
      <c r="L254" s="140"/>
    </row>
    <row r="255" spans="1:15" x14ac:dyDescent="0.3">
      <c r="A255" s="133">
        <v>46055</v>
      </c>
      <c r="B255" s="134">
        <v>1</v>
      </c>
      <c r="C255" s="139" t="str">
        <f t="shared" ref="C255:C318" si="23">D255</f>
        <v>MDAC001314</v>
      </c>
      <c r="D255" s="134" t="s">
        <v>1197</v>
      </c>
      <c r="E255" s="134">
        <v>31</v>
      </c>
      <c r="F255" s="134">
        <v>314</v>
      </c>
      <c r="G255" s="134" t="s">
        <v>7148</v>
      </c>
      <c r="H255" s="134">
        <v>112</v>
      </c>
      <c r="I255" s="134" t="s">
        <v>15769</v>
      </c>
      <c r="K255" s="140"/>
      <c r="L255" s="140"/>
    </row>
    <row r="256" spans="1:15" x14ac:dyDescent="0.3">
      <c r="A256" s="136">
        <v>46055</v>
      </c>
      <c r="B256" s="137">
        <v>2</v>
      </c>
      <c r="C256" s="145" t="str">
        <f t="shared" si="23"/>
        <v>MDAC001381</v>
      </c>
      <c r="D256" s="137" t="s">
        <v>15842</v>
      </c>
      <c r="E256" s="137">
        <v>31</v>
      </c>
      <c r="F256" s="137">
        <v>320</v>
      </c>
      <c r="G256" s="137" t="s">
        <v>7163</v>
      </c>
      <c r="H256" s="137">
        <v>9.5</v>
      </c>
      <c r="I256" s="137" t="s">
        <v>7277</v>
      </c>
      <c r="J256" s="137"/>
      <c r="K256" s="141"/>
      <c r="L256" s="141"/>
      <c r="M256" s="149"/>
      <c r="N256" s="149"/>
      <c r="O256" s="149"/>
    </row>
    <row r="257" spans="1:12" x14ac:dyDescent="0.3">
      <c r="A257" s="133">
        <v>46056</v>
      </c>
      <c r="B257" s="134">
        <v>2</v>
      </c>
      <c r="C257" s="139" t="str">
        <f t="shared" si="23"/>
        <v>MDAC000285</v>
      </c>
      <c r="D257" s="134" t="s">
        <v>2619</v>
      </c>
      <c r="E257" s="134">
        <v>31</v>
      </c>
      <c r="F257" s="134">
        <v>314</v>
      </c>
      <c r="G257" s="134" t="s">
        <v>7158</v>
      </c>
      <c r="H257" s="134">
        <v>1.5</v>
      </c>
      <c r="I257" s="134" t="s">
        <v>7159</v>
      </c>
      <c r="K257" s="140"/>
      <c r="L257" s="140"/>
    </row>
    <row r="258" spans="1:12" x14ac:dyDescent="0.3">
      <c r="A258" s="133">
        <v>46056</v>
      </c>
      <c r="B258" s="134">
        <v>2</v>
      </c>
      <c r="C258" s="139" t="str">
        <f t="shared" si="23"/>
        <v>MDAC001283</v>
      </c>
      <c r="D258" s="134" t="s">
        <v>1175</v>
      </c>
      <c r="E258" s="134">
        <v>31</v>
      </c>
      <c r="F258" s="134">
        <v>320</v>
      </c>
      <c r="G258" s="134" t="s">
        <v>7191</v>
      </c>
      <c r="H258" s="134">
        <v>4.5</v>
      </c>
      <c r="I258" s="134" t="s">
        <v>7238</v>
      </c>
      <c r="K258" s="140"/>
      <c r="L258" s="140"/>
    </row>
    <row r="259" spans="1:12" x14ac:dyDescent="0.3">
      <c r="A259" s="133">
        <v>46056</v>
      </c>
      <c r="B259" s="134">
        <v>3</v>
      </c>
      <c r="C259" s="139" t="str">
        <f t="shared" si="23"/>
        <v>MDAC001169</v>
      </c>
      <c r="D259" s="134" t="s">
        <v>1155</v>
      </c>
      <c r="E259" s="134">
        <v>31</v>
      </c>
      <c r="F259" s="134">
        <v>320</v>
      </c>
      <c r="G259" s="134" t="s">
        <v>7146</v>
      </c>
      <c r="H259" s="134">
        <v>45</v>
      </c>
      <c r="I259" s="134" t="s">
        <v>7214</v>
      </c>
      <c r="K259" s="140"/>
      <c r="L259" s="140"/>
    </row>
    <row r="260" spans="1:12" x14ac:dyDescent="0.3">
      <c r="A260" s="133">
        <v>46056</v>
      </c>
      <c r="B260" s="134">
        <v>1</v>
      </c>
      <c r="C260" s="139" t="str">
        <f t="shared" si="23"/>
        <v>MDAI000974</v>
      </c>
      <c r="D260" s="134" t="s">
        <v>2824</v>
      </c>
      <c r="E260" s="134">
        <v>31</v>
      </c>
      <c r="F260" s="134">
        <v>320</v>
      </c>
      <c r="G260" s="134" t="s">
        <v>7144</v>
      </c>
      <c r="H260" s="134">
        <v>35</v>
      </c>
      <c r="I260" s="134" t="s">
        <v>7145</v>
      </c>
      <c r="K260" s="140"/>
      <c r="L260" s="140"/>
    </row>
    <row r="261" spans="1:12" x14ac:dyDescent="0.3">
      <c r="A261" s="133">
        <v>46056</v>
      </c>
      <c r="B261" s="134">
        <v>1</v>
      </c>
      <c r="C261" s="139" t="str">
        <f t="shared" si="23"/>
        <v>MDAC001169</v>
      </c>
      <c r="D261" s="134" t="s">
        <v>1155</v>
      </c>
      <c r="E261" s="134">
        <v>31</v>
      </c>
      <c r="F261" s="134">
        <v>320</v>
      </c>
      <c r="G261" s="134" t="s">
        <v>7146</v>
      </c>
      <c r="H261" s="134">
        <v>18</v>
      </c>
      <c r="I261" s="134" t="s">
        <v>7147</v>
      </c>
      <c r="K261" s="140"/>
      <c r="L261" s="140"/>
    </row>
    <row r="262" spans="1:12" x14ac:dyDescent="0.3">
      <c r="A262" s="133">
        <v>46056</v>
      </c>
      <c r="B262" s="134">
        <v>1</v>
      </c>
      <c r="C262" s="139" t="str">
        <f t="shared" si="23"/>
        <v>MDAC001075</v>
      </c>
      <c r="D262" s="134" t="s">
        <v>1172</v>
      </c>
      <c r="E262" s="134">
        <v>31</v>
      </c>
      <c r="F262" s="134">
        <v>320</v>
      </c>
      <c r="G262" s="134" t="s">
        <v>7152</v>
      </c>
      <c r="H262" s="134">
        <v>8</v>
      </c>
      <c r="I262" s="134" t="s">
        <v>7151</v>
      </c>
      <c r="K262" s="140"/>
      <c r="L262" s="140"/>
    </row>
    <row r="263" spans="1:12" x14ac:dyDescent="0.3">
      <c r="A263" s="133">
        <v>46056</v>
      </c>
      <c r="B263" s="134">
        <v>2</v>
      </c>
      <c r="C263" s="139" t="str">
        <f t="shared" si="23"/>
        <v>MDAC001169</v>
      </c>
      <c r="D263" s="134" t="s">
        <v>1155</v>
      </c>
      <c r="E263" s="134">
        <v>31</v>
      </c>
      <c r="F263" s="134">
        <v>320</v>
      </c>
      <c r="G263" s="134" t="s">
        <v>7146</v>
      </c>
      <c r="H263" s="134">
        <v>40</v>
      </c>
      <c r="I263" s="134" t="s">
        <v>7145</v>
      </c>
      <c r="K263" s="140"/>
      <c r="L263" s="140"/>
    </row>
    <row r="264" spans="1:12" x14ac:dyDescent="0.3">
      <c r="A264" s="133">
        <v>46056</v>
      </c>
      <c r="B264" s="134">
        <v>2</v>
      </c>
      <c r="C264" s="139" t="str">
        <f t="shared" si="23"/>
        <v>MDAC001283</v>
      </c>
      <c r="D264" s="134" t="s">
        <v>1175</v>
      </c>
      <c r="E264" s="134">
        <v>31</v>
      </c>
      <c r="F264" s="134">
        <v>320</v>
      </c>
      <c r="G264" s="134" t="s">
        <v>7213</v>
      </c>
      <c r="H264" s="134">
        <v>14</v>
      </c>
      <c r="I264" s="134" t="s">
        <v>7277</v>
      </c>
      <c r="K264" s="140"/>
      <c r="L264" s="140"/>
    </row>
    <row r="265" spans="1:12" x14ac:dyDescent="0.3">
      <c r="A265" s="133">
        <v>46056</v>
      </c>
      <c r="B265" s="134">
        <v>1</v>
      </c>
      <c r="C265" s="139" t="str">
        <f t="shared" si="23"/>
        <v>MDAI001310</v>
      </c>
      <c r="D265" s="134" t="s">
        <v>3061</v>
      </c>
      <c r="E265" s="134">
        <v>31</v>
      </c>
      <c r="F265" s="134">
        <v>320</v>
      </c>
      <c r="G265" s="134" t="s">
        <v>7155</v>
      </c>
      <c r="H265" s="134">
        <v>81</v>
      </c>
      <c r="I265" s="134" t="s">
        <v>7286</v>
      </c>
      <c r="K265" s="140"/>
      <c r="L265" s="140"/>
    </row>
    <row r="266" spans="1:12" x14ac:dyDescent="0.3">
      <c r="A266" s="133">
        <v>46056</v>
      </c>
      <c r="B266" s="134">
        <v>1</v>
      </c>
      <c r="C266" s="139" t="str">
        <f t="shared" si="23"/>
        <v>MDAI001309</v>
      </c>
      <c r="D266" s="134" t="s">
        <v>14522</v>
      </c>
      <c r="E266" s="134">
        <v>31</v>
      </c>
      <c r="F266" s="134">
        <v>320</v>
      </c>
      <c r="G266" s="134" t="s">
        <v>7163</v>
      </c>
      <c r="H266" s="134">
        <v>26</v>
      </c>
      <c r="I266" s="134" t="s">
        <v>7220</v>
      </c>
      <c r="K266" s="140"/>
      <c r="L266" s="140"/>
    </row>
    <row r="267" spans="1:12" x14ac:dyDescent="0.3">
      <c r="A267" s="133">
        <v>46056</v>
      </c>
      <c r="B267" s="134">
        <v>1</v>
      </c>
      <c r="C267" s="139" t="str">
        <f t="shared" si="23"/>
        <v>MDAC001169</v>
      </c>
      <c r="D267" s="134" t="s">
        <v>1155</v>
      </c>
      <c r="E267" s="134">
        <v>31</v>
      </c>
      <c r="F267" s="134">
        <v>320</v>
      </c>
      <c r="G267" s="134" t="s">
        <v>7146</v>
      </c>
      <c r="H267" s="134">
        <v>9</v>
      </c>
      <c r="I267" s="134" t="s">
        <v>7147</v>
      </c>
      <c r="K267" s="140"/>
      <c r="L267" s="140"/>
    </row>
    <row r="268" spans="1:12" x14ac:dyDescent="0.3">
      <c r="A268" s="133">
        <v>46056</v>
      </c>
      <c r="B268" s="134">
        <v>1</v>
      </c>
      <c r="C268" s="139" t="str">
        <f t="shared" si="23"/>
        <v>MDAC001130</v>
      </c>
      <c r="D268" s="134" t="s">
        <v>1177</v>
      </c>
      <c r="E268" s="134">
        <v>31</v>
      </c>
      <c r="F268" s="134">
        <v>314</v>
      </c>
      <c r="G268" s="134" t="s">
        <v>7148</v>
      </c>
      <c r="H268" s="134">
        <v>48</v>
      </c>
      <c r="I268" s="134" t="s">
        <v>15769</v>
      </c>
      <c r="K268" s="140"/>
      <c r="L268" s="140"/>
    </row>
    <row r="269" spans="1:12" x14ac:dyDescent="0.3">
      <c r="A269" s="133">
        <v>46056</v>
      </c>
      <c r="B269" s="134">
        <v>3</v>
      </c>
      <c r="C269" s="139" t="str">
        <f t="shared" si="23"/>
        <v>MDAI001325</v>
      </c>
      <c r="D269" s="134" t="s">
        <v>1191</v>
      </c>
      <c r="E269" s="134">
        <v>31</v>
      </c>
      <c r="F269" s="134">
        <v>320</v>
      </c>
      <c r="G269" s="134" t="s">
        <v>7152</v>
      </c>
      <c r="H269" s="134">
        <v>25</v>
      </c>
      <c r="I269" s="134" t="s">
        <v>7153</v>
      </c>
      <c r="K269" s="140"/>
      <c r="L269" s="140"/>
    </row>
    <row r="270" spans="1:12" x14ac:dyDescent="0.3">
      <c r="A270" s="133">
        <v>46056</v>
      </c>
      <c r="B270" s="134">
        <v>1</v>
      </c>
      <c r="C270" s="139" t="str">
        <f t="shared" si="23"/>
        <v>MDAI001417</v>
      </c>
      <c r="D270" s="134" t="s">
        <v>15859</v>
      </c>
      <c r="E270" s="134">
        <v>31</v>
      </c>
      <c r="F270" s="134">
        <v>314</v>
      </c>
      <c r="G270" s="134" t="s">
        <v>15691</v>
      </c>
      <c r="H270" s="134">
        <v>12.5</v>
      </c>
      <c r="I270" s="134" t="s">
        <v>7187</v>
      </c>
      <c r="K270" s="140"/>
      <c r="L270" s="140"/>
    </row>
    <row r="271" spans="1:12" x14ac:dyDescent="0.3">
      <c r="A271" s="133">
        <v>46057</v>
      </c>
      <c r="B271" s="134">
        <v>2</v>
      </c>
      <c r="C271" s="139" t="str">
        <f t="shared" si="23"/>
        <v>MDAC001075</v>
      </c>
      <c r="D271" s="134" t="s">
        <v>1172</v>
      </c>
      <c r="E271" s="134">
        <v>31</v>
      </c>
      <c r="F271" s="134">
        <v>320</v>
      </c>
      <c r="G271" s="134" t="s">
        <v>7152</v>
      </c>
      <c r="H271" s="134">
        <v>7.5</v>
      </c>
      <c r="I271" s="134" t="s">
        <v>7153</v>
      </c>
      <c r="K271" s="140"/>
      <c r="L271" s="140"/>
    </row>
    <row r="272" spans="1:12" x14ac:dyDescent="0.3">
      <c r="A272" s="133">
        <v>46057</v>
      </c>
      <c r="B272" s="134">
        <v>2</v>
      </c>
      <c r="C272" s="139" t="str">
        <f t="shared" si="23"/>
        <v>MDAC001017</v>
      </c>
      <c r="D272" s="134" t="s">
        <v>2855</v>
      </c>
      <c r="E272" s="134">
        <v>31</v>
      </c>
      <c r="F272" s="134">
        <v>314</v>
      </c>
      <c r="G272" s="134" t="s">
        <v>7148</v>
      </c>
      <c r="H272" s="134">
        <v>26</v>
      </c>
      <c r="I272" s="134" t="s">
        <v>7164</v>
      </c>
      <c r="K272" s="140"/>
      <c r="L272" s="140"/>
    </row>
    <row r="273" spans="1:15" x14ac:dyDescent="0.3">
      <c r="A273" s="133">
        <v>46057</v>
      </c>
      <c r="B273" s="134">
        <v>2</v>
      </c>
      <c r="C273" s="139" t="str">
        <f t="shared" si="23"/>
        <v>MDAC001169</v>
      </c>
      <c r="D273" s="134" t="s">
        <v>1155</v>
      </c>
      <c r="E273" s="134">
        <v>31</v>
      </c>
      <c r="F273" s="134">
        <v>320</v>
      </c>
      <c r="G273" s="134" t="s">
        <v>7146</v>
      </c>
      <c r="H273" s="134">
        <v>55</v>
      </c>
      <c r="I273" s="134" t="s">
        <v>7145</v>
      </c>
      <c r="K273" s="140"/>
      <c r="L273" s="140"/>
    </row>
    <row r="274" spans="1:15" x14ac:dyDescent="0.3">
      <c r="A274" s="133">
        <v>46057</v>
      </c>
      <c r="B274" s="134">
        <v>2</v>
      </c>
      <c r="C274" s="139" t="str">
        <f t="shared" si="23"/>
        <v>MDAI001151</v>
      </c>
      <c r="D274" s="134" t="s">
        <v>1207</v>
      </c>
      <c r="E274" s="134">
        <v>31</v>
      </c>
      <c r="F274" s="134">
        <v>320</v>
      </c>
      <c r="G274" s="134" t="s">
        <v>7144</v>
      </c>
      <c r="H274" s="134">
        <v>17.5</v>
      </c>
      <c r="I274" s="134" t="s">
        <v>15798</v>
      </c>
      <c r="K274" s="140"/>
      <c r="L274" s="140"/>
    </row>
    <row r="275" spans="1:15" x14ac:dyDescent="0.3">
      <c r="A275" s="133">
        <v>46057</v>
      </c>
      <c r="B275" s="134">
        <v>2</v>
      </c>
      <c r="C275" s="139" t="str">
        <f t="shared" si="23"/>
        <v>MDAC001205</v>
      </c>
      <c r="D275" s="134" t="s">
        <v>1222</v>
      </c>
      <c r="E275" s="134">
        <v>31</v>
      </c>
      <c r="F275" s="134">
        <v>320</v>
      </c>
      <c r="G275" s="134" t="s">
        <v>7152</v>
      </c>
      <c r="H275" s="134">
        <v>3</v>
      </c>
      <c r="I275" s="134" t="s">
        <v>7162</v>
      </c>
      <c r="K275" s="140"/>
      <c r="L275" s="140"/>
    </row>
    <row r="276" spans="1:15" x14ac:dyDescent="0.3">
      <c r="A276" s="133">
        <v>46057</v>
      </c>
      <c r="B276" s="134">
        <v>2</v>
      </c>
      <c r="C276" s="139" t="str">
        <f t="shared" si="23"/>
        <v>MDAI000902</v>
      </c>
      <c r="D276" s="134" t="s">
        <v>1224</v>
      </c>
      <c r="E276" s="134">
        <v>31</v>
      </c>
      <c r="F276" s="134">
        <v>314</v>
      </c>
      <c r="G276" s="134" t="s">
        <v>15789</v>
      </c>
      <c r="H276" s="134">
        <v>15</v>
      </c>
      <c r="I276" s="134" t="s">
        <v>15697</v>
      </c>
      <c r="K276" s="140"/>
      <c r="L276" s="140"/>
    </row>
    <row r="277" spans="1:15" x14ac:dyDescent="0.3">
      <c r="A277" s="133">
        <v>46057</v>
      </c>
      <c r="B277" s="134">
        <v>3</v>
      </c>
      <c r="C277" s="139" t="str">
        <f t="shared" si="23"/>
        <v>MDAC001075</v>
      </c>
      <c r="D277" s="134" t="s">
        <v>1172</v>
      </c>
      <c r="E277" s="134">
        <v>31</v>
      </c>
      <c r="F277" s="134">
        <v>320</v>
      </c>
      <c r="G277" s="134" t="s">
        <v>7152</v>
      </c>
      <c r="H277" s="134">
        <v>5.5</v>
      </c>
      <c r="I277" s="134" t="s">
        <v>15702</v>
      </c>
      <c r="K277" s="140"/>
      <c r="L277" s="140"/>
    </row>
    <row r="278" spans="1:15" x14ac:dyDescent="0.3">
      <c r="A278" s="133">
        <v>46057</v>
      </c>
      <c r="B278" s="134">
        <v>3</v>
      </c>
      <c r="C278" s="139" t="str">
        <f t="shared" si="23"/>
        <v>MDAC001017</v>
      </c>
      <c r="D278" s="134" t="s">
        <v>2855</v>
      </c>
      <c r="E278" s="134">
        <v>31</v>
      </c>
      <c r="F278" s="134">
        <v>314</v>
      </c>
      <c r="G278" s="134" t="s">
        <v>7148</v>
      </c>
      <c r="H278" s="134">
        <v>67</v>
      </c>
      <c r="I278" s="134" t="s">
        <v>7214</v>
      </c>
      <c r="K278" s="140"/>
      <c r="L278" s="140"/>
    </row>
    <row r="279" spans="1:15" s="137" customFormat="1" x14ac:dyDescent="0.3">
      <c r="A279" s="133">
        <v>46057</v>
      </c>
      <c r="B279" s="134">
        <v>3</v>
      </c>
      <c r="C279" s="139" t="str">
        <f t="shared" si="23"/>
        <v>MDAC001169</v>
      </c>
      <c r="D279" s="134" t="s">
        <v>1155</v>
      </c>
      <c r="E279" s="134">
        <v>31</v>
      </c>
      <c r="F279" s="134">
        <v>320</v>
      </c>
      <c r="G279" s="134" t="s">
        <v>7146</v>
      </c>
      <c r="H279" s="134">
        <v>31.5</v>
      </c>
      <c r="I279" s="134" t="s">
        <v>7193</v>
      </c>
      <c r="J279" s="134"/>
      <c r="K279" s="140"/>
      <c r="L279" s="140"/>
      <c r="M279" s="147"/>
      <c r="N279" s="147"/>
      <c r="O279" s="147"/>
    </row>
    <row r="280" spans="1:15" x14ac:dyDescent="0.3">
      <c r="A280" s="133">
        <v>46057</v>
      </c>
      <c r="B280" s="134">
        <v>3</v>
      </c>
      <c r="C280" s="139" t="str">
        <f t="shared" si="23"/>
        <v>MDAC001075</v>
      </c>
      <c r="D280" s="134" t="s">
        <v>1172</v>
      </c>
      <c r="E280" s="134">
        <v>31</v>
      </c>
      <c r="F280" s="134">
        <v>320</v>
      </c>
      <c r="G280" s="134" t="s">
        <v>7152</v>
      </c>
      <c r="H280" s="134">
        <v>7</v>
      </c>
      <c r="I280" s="134" t="s">
        <v>15702</v>
      </c>
      <c r="K280" s="140"/>
      <c r="L280" s="140"/>
    </row>
    <row r="281" spans="1:15" x14ac:dyDescent="0.3">
      <c r="A281" s="133">
        <v>46057</v>
      </c>
      <c r="B281" s="134">
        <v>3</v>
      </c>
      <c r="C281" s="139" t="str">
        <f t="shared" si="23"/>
        <v>MDAC001283</v>
      </c>
      <c r="D281" s="134" t="s">
        <v>1175</v>
      </c>
      <c r="E281" s="134">
        <v>31</v>
      </c>
      <c r="F281" s="134">
        <v>320</v>
      </c>
      <c r="G281" s="134" t="s">
        <v>7213</v>
      </c>
      <c r="H281" s="134">
        <v>10</v>
      </c>
      <c r="I281" s="134" t="s">
        <v>7238</v>
      </c>
      <c r="K281" s="140"/>
      <c r="L281" s="140"/>
    </row>
    <row r="282" spans="1:15" x14ac:dyDescent="0.3">
      <c r="A282" s="133">
        <v>46057</v>
      </c>
      <c r="B282" s="134">
        <v>1</v>
      </c>
      <c r="C282" s="139" t="str">
        <f t="shared" si="23"/>
        <v>MDAC001169</v>
      </c>
      <c r="D282" s="134" t="s">
        <v>1155</v>
      </c>
      <c r="E282" s="134">
        <v>31</v>
      </c>
      <c r="F282" s="134">
        <v>320</v>
      </c>
      <c r="G282" s="134" t="s">
        <v>7146</v>
      </c>
      <c r="H282" s="134">
        <v>34</v>
      </c>
      <c r="I282" s="134" t="s">
        <v>7147</v>
      </c>
      <c r="K282" s="140"/>
      <c r="L282" s="140"/>
    </row>
    <row r="283" spans="1:15" x14ac:dyDescent="0.3">
      <c r="A283" s="133">
        <v>46057</v>
      </c>
      <c r="B283" s="134">
        <v>1</v>
      </c>
      <c r="C283" s="139" t="str">
        <f t="shared" si="23"/>
        <v>MDAI000974</v>
      </c>
      <c r="D283" s="134" t="s">
        <v>2824</v>
      </c>
      <c r="E283" s="134">
        <v>31</v>
      </c>
      <c r="F283" s="134">
        <v>320</v>
      </c>
      <c r="G283" s="134" t="s">
        <v>7144</v>
      </c>
      <c r="H283" s="134">
        <v>17</v>
      </c>
      <c r="I283" s="134" t="s">
        <v>7145</v>
      </c>
      <c r="K283" s="140"/>
      <c r="L283" s="140"/>
    </row>
    <row r="284" spans="1:15" x14ac:dyDescent="0.3">
      <c r="A284" s="133">
        <v>46057</v>
      </c>
      <c r="B284" s="134">
        <v>1</v>
      </c>
      <c r="C284" s="139" t="str">
        <f t="shared" si="23"/>
        <v>MDAC000596</v>
      </c>
      <c r="D284" s="134" t="s">
        <v>2668</v>
      </c>
      <c r="E284" s="134">
        <v>31</v>
      </c>
      <c r="F284" s="134">
        <v>313</v>
      </c>
      <c r="G284" s="134" t="s">
        <v>7269</v>
      </c>
      <c r="H284" s="134">
        <v>18</v>
      </c>
      <c r="I284" s="134" t="s">
        <v>7197</v>
      </c>
      <c r="K284" s="140"/>
      <c r="L284" s="140"/>
    </row>
    <row r="285" spans="1:15" x14ac:dyDescent="0.3">
      <c r="A285" s="133">
        <v>46057</v>
      </c>
      <c r="B285" s="134">
        <v>1</v>
      </c>
      <c r="C285" s="139" t="str">
        <f t="shared" si="23"/>
        <v>MDAC001205</v>
      </c>
      <c r="D285" s="134" t="s">
        <v>1222</v>
      </c>
      <c r="E285" s="134">
        <v>31</v>
      </c>
      <c r="F285" s="134">
        <v>320</v>
      </c>
      <c r="G285" s="134" t="s">
        <v>7152</v>
      </c>
      <c r="H285" s="134">
        <v>6</v>
      </c>
      <c r="I285" s="134" t="s">
        <v>7151</v>
      </c>
      <c r="K285" s="140"/>
      <c r="L285" s="140"/>
    </row>
    <row r="286" spans="1:15" x14ac:dyDescent="0.3">
      <c r="A286" s="133">
        <v>46058</v>
      </c>
      <c r="B286" s="134">
        <v>1</v>
      </c>
      <c r="C286" s="139" t="str">
        <f t="shared" si="23"/>
        <v>MDAC001017</v>
      </c>
      <c r="D286" s="134" t="s">
        <v>2855</v>
      </c>
      <c r="E286" s="134">
        <v>31</v>
      </c>
      <c r="F286" s="134">
        <v>314</v>
      </c>
      <c r="G286" s="134" t="s">
        <v>7148</v>
      </c>
      <c r="H286" s="134">
        <v>26</v>
      </c>
      <c r="I286" s="134" t="s">
        <v>15769</v>
      </c>
      <c r="K286" s="140"/>
      <c r="L286" s="140"/>
    </row>
    <row r="287" spans="1:15" x14ac:dyDescent="0.3">
      <c r="A287" s="133">
        <v>46058</v>
      </c>
      <c r="B287" s="134">
        <v>1</v>
      </c>
      <c r="C287" s="139" t="str">
        <f t="shared" si="23"/>
        <v>MDAC001246</v>
      </c>
      <c r="D287" s="134" t="s">
        <v>3021</v>
      </c>
      <c r="E287" s="134">
        <v>31</v>
      </c>
      <c r="F287" s="134">
        <v>314</v>
      </c>
      <c r="G287" s="134" t="s">
        <v>15712</v>
      </c>
      <c r="H287" s="134">
        <v>3.5</v>
      </c>
      <c r="I287" s="134" t="s">
        <v>15694</v>
      </c>
      <c r="K287" s="140"/>
      <c r="L287" s="140"/>
    </row>
    <row r="288" spans="1:15" x14ac:dyDescent="0.3">
      <c r="A288" s="133">
        <v>46058</v>
      </c>
      <c r="B288" s="134">
        <v>2</v>
      </c>
      <c r="C288" s="139" t="str">
        <f t="shared" si="23"/>
        <v>MDAC001213</v>
      </c>
      <c r="D288" s="134" t="s">
        <v>1213</v>
      </c>
      <c r="E288" s="134">
        <v>31</v>
      </c>
      <c r="F288" s="134">
        <v>320</v>
      </c>
      <c r="G288" s="134" t="s">
        <v>7152</v>
      </c>
      <c r="H288" s="134">
        <v>3.5</v>
      </c>
      <c r="I288" s="134" t="s">
        <v>7153</v>
      </c>
      <c r="K288" s="140"/>
      <c r="L288" s="140"/>
    </row>
    <row r="289" spans="1:12" x14ac:dyDescent="0.3">
      <c r="A289" s="133">
        <v>46058</v>
      </c>
      <c r="B289" s="134">
        <v>2</v>
      </c>
      <c r="C289" s="139" t="str">
        <f t="shared" si="23"/>
        <v>MDAC001169</v>
      </c>
      <c r="D289" s="134" t="s">
        <v>1155</v>
      </c>
      <c r="E289" s="134">
        <v>31</v>
      </c>
      <c r="F289" s="134">
        <v>320</v>
      </c>
      <c r="G289" s="134" t="s">
        <v>7146</v>
      </c>
      <c r="H289" s="134">
        <v>48</v>
      </c>
      <c r="I289" s="134" t="s">
        <v>7145</v>
      </c>
      <c r="K289" s="140"/>
      <c r="L289" s="140"/>
    </row>
    <row r="290" spans="1:12" x14ac:dyDescent="0.3">
      <c r="A290" s="133">
        <v>46058</v>
      </c>
      <c r="B290" s="134">
        <v>2</v>
      </c>
      <c r="C290" s="139" t="str">
        <f t="shared" si="23"/>
        <v>MDAI001349</v>
      </c>
      <c r="D290" s="134" t="s">
        <v>3111</v>
      </c>
      <c r="E290" s="134">
        <v>31</v>
      </c>
      <c r="F290" s="134">
        <v>320</v>
      </c>
      <c r="G290" s="134" t="s">
        <v>7163</v>
      </c>
      <c r="H290" s="134">
        <v>11</v>
      </c>
      <c r="I290" s="134" t="s">
        <v>7162</v>
      </c>
      <c r="K290" s="140"/>
      <c r="L290" s="140"/>
    </row>
    <row r="291" spans="1:12" x14ac:dyDescent="0.3">
      <c r="A291" s="133">
        <v>46058</v>
      </c>
      <c r="B291" s="134">
        <v>2</v>
      </c>
      <c r="C291" s="139" t="str">
        <f t="shared" si="23"/>
        <v>MDAI001245</v>
      </c>
      <c r="D291" s="134" t="s">
        <v>15862</v>
      </c>
      <c r="E291" s="134">
        <v>31</v>
      </c>
      <c r="F291" s="134">
        <v>314</v>
      </c>
      <c r="G291" s="134" t="s">
        <v>7189</v>
      </c>
      <c r="H291" s="134">
        <v>20</v>
      </c>
      <c r="I291" s="134" t="s">
        <v>7226</v>
      </c>
      <c r="K291" s="140"/>
      <c r="L291" s="140"/>
    </row>
    <row r="292" spans="1:12" x14ac:dyDescent="0.3">
      <c r="A292" s="133">
        <v>46058</v>
      </c>
      <c r="B292" s="134">
        <v>2</v>
      </c>
      <c r="C292" s="139" t="str">
        <f t="shared" si="23"/>
        <v>MDAC000425</v>
      </c>
      <c r="D292" s="134" t="s">
        <v>2623</v>
      </c>
      <c r="E292" s="134">
        <v>31</v>
      </c>
      <c r="F292" s="134">
        <v>314</v>
      </c>
      <c r="G292" s="134" t="s">
        <v>15691</v>
      </c>
      <c r="H292" s="134">
        <v>18</v>
      </c>
      <c r="I292" s="134" t="s">
        <v>15697</v>
      </c>
      <c r="K292" s="140"/>
      <c r="L292" s="140"/>
    </row>
    <row r="293" spans="1:12" x14ac:dyDescent="0.3">
      <c r="A293" s="133">
        <v>46058</v>
      </c>
      <c r="B293" s="134">
        <v>1</v>
      </c>
      <c r="C293" s="139" t="str">
        <f t="shared" si="23"/>
        <v>MDAC001169</v>
      </c>
      <c r="D293" s="134" t="s">
        <v>1155</v>
      </c>
      <c r="E293" s="134">
        <v>31</v>
      </c>
      <c r="F293" s="134">
        <v>320</v>
      </c>
      <c r="G293" s="134" t="s">
        <v>7146</v>
      </c>
      <c r="H293" s="134">
        <v>40</v>
      </c>
      <c r="I293" s="134" t="s">
        <v>7147</v>
      </c>
      <c r="K293" s="140"/>
      <c r="L293" s="140"/>
    </row>
    <row r="294" spans="1:12" x14ac:dyDescent="0.3">
      <c r="A294" s="133">
        <v>46058</v>
      </c>
      <c r="B294" s="134">
        <v>1</v>
      </c>
      <c r="C294" s="139" t="str">
        <f t="shared" si="23"/>
        <v>MDAC001213</v>
      </c>
      <c r="D294" s="134" t="s">
        <v>1213</v>
      </c>
      <c r="E294" s="134">
        <v>31</v>
      </c>
      <c r="F294" s="134">
        <v>320</v>
      </c>
      <c r="G294" s="134" t="s">
        <v>7152</v>
      </c>
      <c r="H294" s="134">
        <v>8</v>
      </c>
      <c r="I294" s="134" t="s">
        <v>7151</v>
      </c>
      <c r="K294" s="140"/>
      <c r="L294" s="140"/>
    </row>
    <row r="295" spans="1:12" x14ac:dyDescent="0.3">
      <c r="A295" s="133">
        <v>46058</v>
      </c>
      <c r="B295" s="134">
        <v>1</v>
      </c>
      <c r="C295" s="139" t="str">
        <f t="shared" si="23"/>
        <v>MDAI001152</v>
      </c>
      <c r="D295" s="134" t="s">
        <v>1200</v>
      </c>
      <c r="E295" s="134">
        <v>31</v>
      </c>
      <c r="F295" s="134">
        <v>320</v>
      </c>
      <c r="G295" s="134" t="s">
        <v>7144</v>
      </c>
      <c r="H295" s="134">
        <v>18</v>
      </c>
      <c r="I295" s="134" t="s">
        <v>15743</v>
      </c>
      <c r="K295" s="140"/>
      <c r="L295" s="140"/>
    </row>
    <row r="296" spans="1:12" x14ac:dyDescent="0.3">
      <c r="A296" s="133">
        <v>46058</v>
      </c>
      <c r="B296" s="134">
        <v>2</v>
      </c>
      <c r="C296" s="139" t="str">
        <f t="shared" si="23"/>
        <v>MDAC001017</v>
      </c>
      <c r="D296" s="134" t="s">
        <v>2855</v>
      </c>
      <c r="E296" s="134">
        <v>31</v>
      </c>
      <c r="F296" s="134">
        <v>314</v>
      </c>
      <c r="G296" s="134" t="s">
        <v>7148</v>
      </c>
      <c r="H296" s="134">
        <v>73.5</v>
      </c>
      <c r="I296" s="134" t="s">
        <v>7164</v>
      </c>
      <c r="K296" s="140"/>
      <c r="L296" s="140"/>
    </row>
    <row r="297" spans="1:12" x14ac:dyDescent="0.3">
      <c r="A297" s="133">
        <v>46059</v>
      </c>
      <c r="B297" s="134">
        <v>2</v>
      </c>
      <c r="C297" s="139" t="str">
        <f t="shared" si="23"/>
        <v>MDAC001070</v>
      </c>
      <c r="D297" s="134" t="s">
        <v>1159</v>
      </c>
      <c r="E297" s="134">
        <v>31</v>
      </c>
      <c r="F297" s="134">
        <v>320</v>
      </c>
      <c r="G297" s="134" t="s">
        <v>7152</v>
      </c>
      <c r="H297" s="134">
        <v>5</v>
      </c>
      <c r="I297" s="134" t="s">
        <v>7153</v>
      </c>
      <c r="K297" s="140"/>
      <c r="L297" s="140"/>
    </row>
    <row r="298" spans="1:12" x14ac:dyDescent="0.3">
      <c r="A298" s="133">
        <v>46059</v>
      </c>
      <c r="B298" s="134">
        <v>3</v>
      </c>
      <c r="C298" s="139" t="str">
        <f t="shared" si="23"/>
        <v>MDAC001371</v>
      </c>
      <c r="D298" s="134" t="s">
        <v>15860</v>
      </c>
      <c r="E298" s="134">
        <v>31</v>
      </c>
      <c r="F298" s="134">
        <v>320</v>
      </c>
      <c r="G298" s="134" t="s">
        <v>7163</v>
      </c>
      <c r="H298" s="134">
        <v>9</v>
      </c>
      <c r="I298" s="134" t="s">
        <v>15799</v>
      </c>
      <c r="K298" s="140"/>
      <c r="L298" s="140"/>
    </row>
    <row r="299" spans="1:12" x14ac:dyDescent="0.3">
      <c r="A299" s="133">
        <v>46059</v>
      </c>
      <c r="B299" s="134">
        <v>2</v>
      </c>
      <c r="C299" s="139" t="str">
        <f t="shared" si="23"/>
        <v>MDAC001283</v>
      </c>
      <c r="D299" s="134" t="s">
        <v>1175</v>
      </c>
      <c r="E299" s="134">
        <v>31</v>
      </c>
      <c r="F299" s="134">
        <v>320</v>
      </c>
      <c r="G299" s="134" t="s">
        <v>7213</v>
      </c>
      <c r="H299" s="134">
        <v>7.5</v>
      </c>
      <c r="I299" s="134" t="s">
        <v>15701</v>
      </c>
      <c r="K299" s="140"/>
      <c r="L299" s="140"/>
    </row>
    <row r="300" spans="1:12" x14ac:dyDescent="0.3">
      <c r="A300" s="133">
        <v>46059</v>
      </c>
      <c r="B300" s="134">
        <v>3</v>
      </c>
      <c r="C300" s="139" t="str">
        <f t="shared" si="23"/>
        <v>MDAC001342</v>
      </c>
      <c r="D300" s="134" t="s">
        <v>15760</v>
      </c>
      <c r="E300" s="134">
        <v>31</v>
      </c>
      <c r="F300" s="134">
        <v>320</v>
      </c>
      <c r="G300" s="134" t="s">
        <v>7146</v>
      </c>
      <c r="H300" s="134">
        <v>28</v>
      </c>
      <c r="I300" s="134" t="s">
        <v>7193</v>
      </c>
      <c r="K300" s="140"/>
      <c r="L300" s="140"/>
    </row>
    <row r="301" spans="1:12" x14ac:dyDescent="0.3">
      <c r="A301" s="133">
        <v>46059</v>
      </c>
      <c r="B301" s="134">
        <v>3</v>
      </c>
      <c r="C301" s="139" t="str">
        <f t="shared" si="23"/>
        <v>MDAC001152</v>
      </c>
      <c r="D301" s="134" t="s">
        <v>15861</v>
      </c>
      <c r="E301" s="134">
        <v>31</v>
      </c>
      <c r="F301" s="134">
        <v>320</v>
      </c>
      <c r="G301" s="134" t="s">
        <v>7144</v>
      </c>
      <c r="H301" s="134">
        <v>12</v>
      </c>
      <c r="I301" s="134" t="s">
        <v>7166</v>
      </c>
      <c r="K301" s="140"/>
      <c r="L301" s="140"/>
    </row>
    <row r="302" spans="1:12" x14ac:dyDescent="0.3">
      <c r="A302" s="133">
        <v>46059</v>
      </c>
      <c r="B302" s="134">
        <v>3</v>
      </c>
      <c r="C302" s="139" t="str">
        <f t="shared" si="23"/>
        <v>MDAC001283</v>
      </c>
      <c r="D302" s="134" t="s">
        <v>1175</v>
      </c>
      <c r="E302" s="134">
        <v>31</v>
      </c>
      <c r="F302" s="134">
        <v>320</v>
      </c>
      <c r="G302" s="134" t="s">
        <v>7213</v>
      </c>
      <c r="H302" s="134">
        <v>23</v>
      </c>
      <c r="I302" s="134" t="s">
        <v>7214</v>
      </c>
      <c r="K302" s="140"/>
      <c r="L302" s="140"/>
    </row>
    <row r="303" spans="1:12" x14ac:dyDescent="0.3">
      <c r="A303" s="133">
        <v>46059</v>
      </c>
      <c r="B303" s="134">
        <v>2</v>
      </c>
      <c r="C303" s="139" t="str">
        <f t="shared" si="23"/>
        <v>MDAI000716</v>
      </c>
      <c r="D303" s="134" t="s">
        <v>2724</v>
      </c>
      <c r="E303" s="134">
        <v>31</v>
      </c>
      <c r="F303" s="134">
        <v>320</v>
      </c>
      <c r="G303" s="134" t="s">
        <v>7152</v>
      </c>
      <c r="H303" s="134">
        <v>10.5</v>
      </c>
      <c r="I303" s="134" t="s">
        <v>7153</v>
      </c>
      <c r="K303" s="140"/>
      <c r="L303" s="140"/>
    </row>
    <row r="304" spans="1:12" x14ac:dyDescent="0.3">
      <c r="A304" s="133">
        <v>46059</v>
      </c>
      <c r="B304" s="134">
        <v>2</v>
      </c>
      <c r="C304" s="139" t="str">
        <f t="shared" si="23"/>
        <v>MDAC001283</v>
      </c>
      <c r="D304" s="134" t="s">
        <v>1175</v>
      </c>
      <c r="E304" s="134">
        <v>31</v>
      </c>
      <c r="F304" s="134">
        <v>320</v>
      </c>
      <c r="G304" s="134" t="s">
        <v>7213</v>
      </c>
      <c r="H304" s="134">
        <v>7.5</v>
      </c>
      <c r="I304" s="134" t="s">
        <v>7277</v>
      </c>
      <c r="K304" s="140"/>
      <c r="L304" s="140"/>
    </row>
    <row r="305" spans="1:12" x14ac:dyDescent="0.3">
      <c r="A305" s="133">
        <v>46059</v>
      </c>
      <c r="B305" s="134">
        <v>1</v>
      </c>
      <c r="C305" s="139" t="str">
        <f t="shared" si="23"/>
        <v>MDAI000896</v>
      </c>
      <c r="D305" s="134" t="s">
        <v>1220</v>
      </c>
      <c r="E305" s="134">
        <v>31</v>
      </c>
      <c r="F305" s="134">
        <v>314</v>
      </c>
      <c r="G305" s="134" t="s">
        <v>7148</v>
      </c>
      <c r="H305" s="134">
        <v>3</v>
      </c>
      <c r="I305" s="134" t="s">
        <v>15769</v>
      </c>
      <c r="K305" s="140"/>
      <c r="L305" s="140"/>
    </row>
    <row r="306" spans="1:12" x14ac:dyDescent="0.3">
      <c r="A306" s="133">
        <v>46059</v>
      </c>
      <c r="B306" s="134">
        <v>2</v>
      </c>
      <c r="C306" s="139" t="str">
        <f t="shared" si="23"/>
        <v>MDAC001283</v>
      </c>
      <c r="D306" s="134" t="s">
        <v>1175</v>
      </c>
      <c r="E306" s="134">
        <v>31</v>
      </c>
      <c r="F306" s="134">
        <v>320</v>
      </c>
      <c r="G306" s="134" t="s">
        <v>7213</v>
      </c>
      <c r="H306" s="134">
        <v>15</v>
      </c>
      <c r="I306" s="134" t="s">
        <v>7277</v>
      </c>
      <c r="K306" s="140"/>
      <c r="L306" s="140"/>
    </row>
    <row r="307" spans="1:12" x14ac:dyDescent="0.3">
      <c r="A307" s="133">
        <v>46059</v>
      </c>
      <c r="B307" s="134">
        <v>1</v>
      </c>
      <c r="C307" s="139" t="str">
        <f t="shared" si="23"/>
        <v>MDAC001207</v>
      </c>
      <c r="D307" s="134" t="s">
        <v>1183</v>
      </c>
      <c r="E307" s="134">
        <v>31</v>
      </c>
      <c r="F307" s="134">
        <v>320</v>
      </c>
      <c r="G307" s="134" t="s">
        <v>7152</v>
      </c>
      <c r="H307" s="134">
        <v>12</v>
      </c>
      <c r="I307" s="134" t="s">
        <v>7151</v>
      </c>
      <c r="K307" s="140"/>
      <c r="L307" s="140"/>
    </row>
    <row r="308" spans="1:12" x14ac:dyDescent="0.3">
      <c r="A308" s="133">
        <v>46059</v>
      </c>
      <c r="B308" s="134">
        <v>1</v>
      </c>
      <c r="C308" s="139" t="str">
        <f t="shared" si="23"/>
        <v>MDAC001169</v>
      </c>
      <c r="D308" s="134" t="s">
        <v>1155</v>
      </c>
      <c r="E308" s="134">
        <v>31</v>
      </c>
      <c r="F308" s="134">
        <v>320</v>
      </c>
      <c r="G308" s="134" t="s">
        <v>7146</v>
      </c>
      <c r="H308" s="134">
        <v>24</v>
      </c>
      <c r="I308" s="134" t="s">
        <v>7147</v>
      </c>
      <c r="K308" s="140"/>
      <c r="L308" s="140"/>
    </row>
    <row r="309" spans="1:12" x14ac:dyDescent="0.3">
      <c r="A309" s="133">
        <v>46059</v>
      </c>
      <c r="B309" s="134">
        <v>1</v>
      </c>
      <c r="C309" s="139" t="str">
        <f t="shared" si="23"/>
        <v>MDAC001371</v>
      </c>
      <c r="D309" s="134" t="s">
        <v>15860</v>
      </c>
      <c r="E309" s="134">
        <v>31</v>
      </c>
      <c r="F309" s="134">
        <v>320</v>
      </c>
      <c r="G309" s="134" t="s">
        <v>7163</v>
      </c>
      <c r="H309" s="134">
        <v>126</v>
      </c>
      <c r="I309" s="134" t="s">
        <v>7159</v>
      </c>
      <c r="K309" s="140"/>
      <c r="L309" s="140"/>
    </row>
    <row r="310" spans="1:12" x14ac:dyDescent="0.3">
      <c r="A310" s="133">
        <v>46059</v>
      </c>
      <c r="B310" s="134">
        <v>1</v>
      </c>
      <c r="C310" s="139" t="str">
        <f t="shared" si="23"/>
        <v>MDAI001152</v>
      </c>
      <c r="D310" s="134" t="s">
        <v>1200</v>
      </c>
      <c r="E310" s="134">
        <v>31</v>
      </c>
      <c r="F310" s="134">
        <v>320</v>
      </c>
      <c r="G310" s="134" t="s">
        <v>7144</v>
      </c>
      <c r="H310" s="134">
        <v>24</v>
      </c>
      <c r="I310" s="134" t="s">
        <v>7145</v>
      </c>
      <c r="K310" s="140"/>
      <c r="L310" s="140"/>
    </row>
    <row r="311" spans="1:12" x14ac:dyDescent="0.3">
      <c r="A311" s="133">
        <v>46059</v>
      </c>
      <c r="B311" s="134">
        <v>1</v>
      </c>
      <c r="C311" s="139" t="str">
        <f t="shared" si="23"/>
        <v>MDAC001388</v>
      </c>
      <c r="D311" s="134" t="s">
        <v>15904</v>
      </c>
      <c r="E311" s="134">
        <v>31</v>
      </c>
      <c r="F311" s="134">
        <v>314</v>
      </c>
      <c r="G311" s="134" t="s">
        <v>15691</v>
      </c>
      <c r="H311" s="134">
        <v>9</v>
      </c>
      <c r="I311" s="134" t="s">
        <v>7187</v>
      </c>
      <c r="K311" s="140"/>
      <c r="L311" s="140"/>
    </row>
    <row r="312" spans="1:12" x14ac:dyDescent="0.3">
      <c r="A312" s="133">
        <v>46060</v>
      </c>
      <c r="B312" s="134">
        <v>2</v>
      </c>
      <c r="C312" s="139" t="str">
        <f t="shared" si="23"/>
        <v>MDAC001371</v>
      </c>
      <c r="D312" s="134" t="s">
        <v>15860</v>
      </c>
      <c r="E312" s="134">
        <v>31</v>
      </c>
      <c r="F312" s="134">
        <v>320</v>
      </c>
      <c r="G312" s="134" t="s">
        <v>7163</v>
      </c>
      <c r="H312" s="134">
        <v>35</v>
      </c>
      <c r="I312" s="134" t="s">
        <v>7160</v>
      </c>
      <c r="K312" s="140"/>
      <c r="L312" s="140"/>
    </row>
    <row r="313" spans="1:12" x14ac:dyDescent="0.3">
      <c r="A313" s="133">
        <v>46061</v>
      </c>
      <c r="B313" s="134">
        <v>3</v>
      </c>
      <c r="C313" s="139" t="str">
        <f t="shared" si="23"/>
        <v>MDAC001342</v>
      </c>
      <c r="D313" s="134" t="s">
        <v>15760</v>
      </c>
      <c r="E313" s="134">
        <v>31</v>
      </c>
      <c r="F313" s="134">
        <v>320</v>
      </c>
      <c r="G313" s="134" t="s">
        <v>7146</v>
      </c>
      <c r="H313" s="134">
        <v>13</v>
      </c>
      <c r="I313" s="134" t="s">
        <v>7166</v>
      </c>
      <c r="K313" s="140"/>
      <c r="L313" s="140"/>
    </row>
    <row r="314" spans="1:12" x14ac:dyDescent="0.3">
      <c r="A314" s="133">
        <v>46061</v>
      </c>
      <c r="B314" s="134">
        <v>3</v>
      </c>
      <c r="C314" s="139" t="str">
        <f t="shared" si="23"/>
        <v>MDAC001283</v>
      </c>
      <c r="D314" s="134" t="s">
        <v>1175</v>
      </c>
      <c r="E314" s="134">
        <v>31</v>
      </c>
      <c r="F314" s="134">
        <v>320</v>
      </c>
      <c r="G314" s="134" t="s">
        <v>7213</v>
      </c>
      <c r="H314" s="134">
        <v>18</v>
      </c>
      <c r="I314" s="134" t="s">
        <v>7193</v>
      </c>
      <c r="K314" s="140"/>
      <c r="L314" s="140"/>
    </row>
    <row r="315" spans="1:12" x14ac:dyDescent="0.3">
      <c r="A315" s="133">
        <v>46061</v>
      </c>
      <c r="B315" s="134">
        <v>3</v>
      </c>
      <c r="C315" s="139" t="str">
        <f t="shared" si="23"/>
        <v>MDAC001204</v>
      </c>
      <c r="D315" s="134" t="s">
        <v>1204</v>
      </c>
      <c r="E315" s="134">
        <v>37</v>
      </c>
      <c r="F315" s="134">
        <v>320</v>
      </c>
      <c r="G315" s="134" t="s">
        <v>7152</v>
      </c>
      <c r="H315" s="134">
        <v>7.5</v>
      </c>
      <c r="I315" s="134" t="s">
        <v>15702</v>
      </c>
      <c r="K315" s="140"/>
      <c r="L315" s="140"/>
    </row>
    <row r="316" spans="1:12" x14ac:dyDescent="0.3">
      <c r="A316" s="133">
        <v>46061</v>
      </c>
      <c r="B316" s="134">
        <v>1</v>
      </c>
      <c r="C316" s="139" t="str">
        <f t="shared" si="23"/>
        <v>MDAC001207</v>
      </c>
      <c r="D316" s="134" t="s">
        <v>1183</v>
      </c>
      <c r="E316" s="134">
        <v>31</v>
      </c>
      <c r="F316" s="134">
        <v>320</v>
      </c>
      <c r="G316" s="134" t="s">
        <v>7152</v>
      </c>
      <c r="H316" s="134">
        <v>12</v>
      </c>
      <c r="I316" s="134" t="s">
        <v>7151</v>
      </c>
      <c r="K316" s="140"/>
      <c r="L316" s="140"/>
    </row>
    <row r="317" spans="1:12" x14ac:dyDescent="0.3">
      <c r="A317" s="133">
        <v>46062</v>
      </c>
      <c r="B317" s="134">
        <v>2</v>
      </c>
      <c r="C317" s="139" t="str">
        <f t="shared" si="23"/>
        <v>MDAC001283</v>
      </c>
      <c r="D317" s="134" t="s">
        <v>1175</v>
      </c>
      <c r="E317" s="134">
        <v>31</v>
      </c>
      <c r="F317" s="134">
        <v>320</v>
      </c>
      <c r="G317" s="134" t="s">
        <v>7213</v>
      </c>
      <c r="H317" s="134">
        <v>7.5</v>
      </c>
      <c r="I317" s="134" t="s">
        <v>7277</v>
      </c>
      <c r="K317" s="140"/>
      <c r="L317" s="140"/>
    </row>
    <row r="318" spans="1:12" x14ac:dyDescent="0.3">
      <c r="A318" s="133">
        <v>46062</v>
      </c>
      <c r="B318" s="134">
        <v>2</v>
      </c>
      <c r="C318" s="139" t="str">
        <f t="shared" si="23"/>
        <v>MDAI001312</v>
      </c>
      <c r="D318" s="134" t="s">
        <v>1157</v>
      </c>
      <c r="E318" s="134">
        <v>31</v>
      </c>
      <c r="F318" s="134">
        <v>320</v>
      </c>
      <c r="G318" s="134" t="s">
        <v>7144</v>
      </c>
      <c r="H318" s="134">
        <v>12</v>
      </c>
      <c r="I318" s="134" t="s">
        <v>15798</v>
      </c>
      <c r="K318" s="140"/>
      <c r="L318" s="140"/>
    </row>
    <row r="319" spans="1:12" x14ac:dyDescent="0.3">
      <c r="A319" s="133">
        <v>46062</v>
      </c>
      <c r="B319" s="134">
        <v>2</v>
      </c>
      <c r="C319" s="139" t="str">
        <f t="shared" ref="C319:C382" si="24">D319</f>
        <v>MDAC001204</v>
      </c>
      <c r="D319" s="134" t="s">
        <v>1204</v>
      </c>
      <c r="E319" s="134">
        <v>31</v>
      </c>
      <c r="F319" s="134">
        <v>320</v>
      </c>
      <c r="G319" s="134" t="s">
        <v>7152</v>
      </c>
      <c r="H319" s="134">
        <v>5</v>
      </c>
      <c r="I319" s="134" t="s">
        <v>7153</v>
      </c>
      <c r="K319" s="140"/>
      <c r="L319" s="140"/>
    </row>
    <row r="320" spans="1:12" x14ac:dyDescent="0.3">
      <c r="A320" s="133">
        <v>46062</v>
      </c>
      <c r="B320" s="134">
        <v>2</v>
      </c>
      <c r="C320" s="139" t="str">
        <f t="shared" si="24"/>
        <v>MDAC001117</v>
      </c>
      <c r="D320" s="134" t="s">
        <v>1173</v>
      </c>
      <c r="E320" s="134">
        <v>31</v>
      </c>
      <c r="F320" s="134">
        <v>320</v>
      </c>
      <c r="G320" s="134" t="s">
        <v>7155</v>
      </c>
      <c r="H320" s="134">
        <v>5</v>
      </c>
      <c r="I320" s="134" t="s">
        <v>7160</v>
      </c>
      <c r="K320" s="140"/>
      <c r="L320" s="140"/>
    </row>
    <row r="321" spans="1:12" x14ac:dyDescent="0.3">
      <c r="A321" s="133">
        <v>46062</v>
      </c>
      <c r="B321" s="134">
        <v>1</v>
      </c>
      <c r="C321" s="139" t="str">
        <f t="shared" si="24"/>
        <v>MDAC001191</v>
      </c>
      <c r="D321" s="134" t="s">
        <v>2967</v>
      </c>
      <c r="E321" s="134">
        <v>31</v>
      </c>
      <c r="F321" s="134">
        <v>314</v>
      </c>
      <c r="G321" s="134" t="s">
        <v>15712</v>
      </c>
      <c r="H321" s="134">
        <v>50</v>
      </c>
      <c r="I321" s="134" t="s">
        <v>15694</v>
      </c>
      <c r="K321" s="140"/>
      <c r="L321" s="140"/>
    </row>
    <row r="322" spans="1:12" x14ac:dyDescent="0.3">
      <c r="A322" s="133">
        <v>46062</v>
      </c>
      <c r="B322" s="134">
        <v>1</v>
      </c>
      <c r="C322" s="139" t="str">
        <f t="shared" si="24"/>
        <v>MDAI001312</v>
      </c>
      <c r="D322" s="134" t="s">
        <v>1157</v>
      </c>
      <c r="E322" s="134">
        <v>31</v>
      </c>
      <c r="F322" s="134">
        <v>320</v>
      </c>
      <c r="G322" s="134" t="s">
        <v>7144</v>
      </c>
      <c r="H322" s="134">
        <v>27</v>
      </c>
      <c r="I322" s="134" t="s">
        <v>7145</v>
      </c>
      <c r="K322" s="140"/>
      <c r="L322" s="140"/>
    </row>
    <row r="323" spans="1:12" x14ac:dyDescent="0.3">
      <c r="A323" s="133">
        <v>46062</v>
      </c>
      <c r="B323" s="134">
        <v>1</v>
      </c>
      <c r="C323" s="139" t="str">
        <f t="shared" si="24"/>
        <v>MDAC001283</v>
      </c>
      <c r="D323" s="134" t="s">
        <v>1175</v>
      </c>
      <c r="E323" s="134">
        <v>31</v>
      </c>
      <c r="F323" s="134">
        <v>320</v>
      </c>
      <c r="G323" s="134" t="s">
        <v>7213</v>
      </c>
      <c r="H323" s="134">
        <v>15</v>
      </c>
      <c r="I323" s="134" t="s">
        <v>15710</v>
      </c>
      <c r="K323" s="140"/>
      <c r="L323" s="140"/>
    </row>
    <row r="324" spans="1:12" x14ac:dyDescent="0.3">
      <c r="A324" s="133">
        <v>46062</v>
      </c>
      <c r="B324" s="134">
        <v>1</v>
      </c>
      <c r="C324" s="139" t="str">
        <f t="shared" si="24"/>
        <v>MDAC001342</v>
      </c>
      <c r="D324" s="134" t="s">
        <v>15760</v>
      </c>
      <c r="E324" s="134">
        <v>31</v>
      </c>
      <c r="F324" s="134">
        <v>320</v>
      </c>
      <c r="G324" s="134" t="s">
        <v>7146</v>
      </c>
      <c r="H324" s="134">
        <v>15</v>
      </c>
      <c r="I324" s="134" t="s">
        <v>7147</v>
      </c>
      <c r="K324" s="140"/>
      <c r="L324" s="140"/>
    </row>
    <row r="325" spans="1:12" x14ac:dyDescent="0.3">
      <c r="A325" s="133">
        <v>46062</v>
      </c>
      <c r="B325" s="134">
        <v>1</v>
      </c>
      <c r="C325" s="139" t="str">
        <f t="shared" si="24"/>
        <v>MDAI001371</v>
      </c>
      <c r="D325" s="134" t="s">
        <v>1185</v>
      </c>
      <c r="E325" s="134">
        <v>31</v>
      </c>
      <c r="F325" s="134">
        <v>320</v>
      </c>
      <c r="G325" s="134" t="s">
        <v>7163</v>
      </c>
      <c r="H325" s="134">
        <v>59</v>
      </c>
      <c r="I325" s="134" t="s">
        <v>15834</v>
      </c>
      <c r="K325" s="140"/>
      <c r="L325" s="140"/>
    </row>
    <row r="326" spans="1:12" x14ac:dyDescent="0.3">
      <c r="A326" s="133">
        <v>46062</v>
      </c>
      <c r="B326" s="134">
        <v>3</v>
      </c>
      <c r="C326" s="139" t="str">
        <f t="shared" si="24"/>
        <v>MDAC001342</v>
      </c>
      <c r="D326" s="134" t="s">
        <v>15760</v>
      </c>
      <c r="E326" s="134">
        <v>31</v>
      </c>
      <c r="F326" s="134">
        <v>320</v>
      </c>
      <c r="G326" s="134" t="s">
        <v>7146</v>
      </c>
      <c r="H326" s="134">
        <v>32</v>
      </c>
      <c r="I326" s="134" t="s">
        <v>7193</v>
      </c>
      <c r="K326" s="140"/>
      <c r="L326" s="140"/>
    </row>
    <row r="327" spans="1:12" x14ac:dyDescent="0.3">
      <c r="A327" s="133">
        <v>46062</v>
      </c>
      <c r="B327" s="134">
        <v>2</v>
      </c>
      <c r="C327" s="139" t="str">
        <f t="shared" si="24"/>
        <v>MDAC001236</v>
      </c>
      <c r="D327" s="134" t="s">
        <v>15882</v>
      </c>
      <c r="E327" s="134">
        <v>31</v>
      </c>
      <c r="F327" s="134">
        <v>314</v>
      </c>
      <c r="G327" s="134" t="s">
        <v>15691</v>
      </c>
      <c r="H327" s="134">
        <v>13</v>
      </c>
      <c r="I327" s="134" t="s">
        <v>15883</v>
      </c>
      <c r="K327" s="140"/>
      <c r="L327" s="140"/>
    </row>
    <row r="328" spans="1:12" x14ac:dyDescent="0.3">
      <c r="A328" s="133">
        <v>46062</v>
      </c>
      <c r="B328" s="134">
        <v>1</v>
      </c>
      <c r="C328" s="139" t="str">
        <f t="shared" si="24"/>
        <v>MDAI001312</v>
      </c>
      <c r="D328" s="134" t="s">
        <v>1157</v>
      </c>
      <c r="E328" s="134">
        <v>31</v>
      </c>
      <c r="F328" s="134">
        <v>320</v>
      </c>
      <c r="G328" s="134" t="s">
        <v>7144</v>
      </c>
      <c r="H328" s="134">
        <v>27</v>
      </c>
      <c r="I328" s="134" t="s">
        <v>7145</v>
      </c>
      <c r="K328" s="140"/>
      <c r="L328" s="140"/>
    </row>
    <row r="329" spans="1:12" x14ac:dyDescent="0.3">
      <c r="A329" s="133">
        <v>46063</v>
      </c>
      <c r="B329" s="134">
        <v>1</v>
      </c>
      <c r="C329" s="139" t="str">
        <f t="shared" si="24"/>
        <v>MDAI001160</v>
      </c>
      <c r="D329" s="134" t="s">
        <v>1208</v>
      </c>
      <c r="E329" s="134">
        <v>31</v>
      </c>
      <c r="F329" s="134">
        <v>320</v>
      </c>
      <c r="G329" s="134" t="s">
        <v>7144</v>
      </c>
      <c r="H329" s="134">
        <v>17</v>
      </c>
      <c r="I329" s="134" t="s">
        <v>15880</v>
      </c>
      <c r="K329" s="140"/>
      <c r="L329" s="140"/>
    </row>
    <row r="330" spans="1:12" x14ac:dyDescent="0.3">
      <c r="A330" s="133">
        <v>46063</v>
      </c>
      <c r="B330" s="134">
        <v>1</v>
      </c>
      <c r="C330" s="139" t="str">
        <f t="shared" si="24"/>
        <v>MDAC001342</v>
      </c>
      <c r="D330" s="134" t="s">
        <v>15760</v>
      </c>
      <c r="E330" s="134">
        <v>31</v>
      </c>
      <c r="F330" s="134">
        <v>320</v>
      </c>
      <c r="G330" s="134" t="s">
        <v>7146</v>
      </c>
      <c r="H330" s="134">
        <v>43.5</v>
      </c>
      <c r="I330" s="134" t="s">
        <v>7147</v>
      </c>
      <c r="K330" s="140"/>
      <c r="L330" s="140"/>
    </row>
    <row r="331" spans="1:12" x14ac:dyDescent="0.3">
      <c r="A331" s="133">
        <v>46063</v>
      </c>
      <c r="B331" s="134">
        <v>2</v>
      </c>
      <c r="C331" s="139" t="str">
        <f t="shared" si="24"/>
        <v>MDAC000879</v>
      </c>
      <c r="D331" s="134" t="s">
        <v>1190</v>
      </c>
      <c r="E331" s="134">
        <v>31</v>
      </c>
      <c r="F331" s="134">
        <v>320</v>
      </c>
      <c r="G331" s="134" t="s">
        <v>7163</v>
      </c>
      <c r="H331" s="134">
        <v>21.5</v>
      </c>
      <c r="I331" s="134" t="s">
        <v>7162</v>
      </c>
      <c r="K331" s="140"/>
      <c r="L331" s="140"/>
    </row>
    <row r="332" spans="1:12" x14ac:dyDescent="0.3">
      <c r="A332" s="133">
        <v>46063</v>
      </c>
      <c r="B332" s="134">
        <v>2</v>
      </c>
      <c r="C332" s="139" t="str">
        <f t="shared" si="24"/>
        <v>MDAC000189</v>
      </c>
      <c r="D332" s="134" t="s">
        <v>15906</v>
      </c>
      <c r="E332" s="134">
        <v>31</v>
      </c>
      <c r="F332" s="134">
        <v>320</v>
      </c>
      <c r="G332" s="134" t="s">
        <v>7152</v>
      </c>
      <c r="H332" s="134">
        <v>4.5</v>
      </c>
      <c r="I332" s="134" t="s">
        <v>7153</v>
      </c>
      <c r="K332" s="140"/>
      <c r="L332" s="140"/>
    </row>
    <row r="333" spans="1:12" x14ac:dyDescent="0.3">
      <c r="A333" s="133">
        <v>46063</v>
      </c>
      <c r="B333" s="134">
        <v>2</v>
      </c>
      <c r="C333" s="139" t="str">
        <f t="shared" si="24"/>
        <v>MDAC001189</v>
      </c>
      <c r="D333" s="134" t="s">
        <v>1178</v>
      </c>
      <c r="E333" s="134">
        <v>31</v>
      </c>
      <c r="F333" s="134">
        <v>320</v>
      </c>
      <c r="G333" s="134" t="s">
        <v>7152</v>
      </c>
      <c r="H333" s="134">
        <v>4</v>
      </c>
      <c r="I333" s="134" t="s">
        <v>15702</v>
      </c>
      <c r="K333" s="140"/>
      <c r="L333" s="140"/>
    </row>
    <row r="334" spans="1:12" x14ac:dyDescent="0.3">
      <c r="A334" s="133">
        <v>46063</v>
      </c>
      <c r="B334" s="134">
        <v>2</v>
      </c>
      <c r="C334" s="139" t="str">
        <f t="shared" si="24"/>
        <v>MDAC001342</v>
      </c>
      <c r="D334" s="134" t="s">
        <v>15760</v>
      </c>
      <c r="E334" s="134">
        <v>31</v>
      </c>
      <c r="F334" s="134">
        <v>320</v>
      </c>
      <c r="G334" s="134" t="s">
        <v>7146</v>
      </c>
      <c r="H334" s="134">
        <v>11.5</v>
      </c>
      <c r="I334" s="134" t="s">
        <v>7193</v>
      </c>
      <c r="K334" s="140"/>
      <c r="L334" s="140"/>
    </row>
    <row r="335" spans="1:12" x14ac:dyDescent="0.3">
      <c r="A335" s="133">
        <v>46063</v>
      </c>
      <c r="B335" s="134">
        <v>2</v>
      </c>
      <c r="C335" s="139" t="str">
        <f t="shared" si="24"/>
        <v>MDAC001190</v>
      </c>
      <c r="D335" s="134" t="s">
        <v>1226</v>
      </c>
      <c r="E335" s="134">
        <v>31</v>
      </c>
      <c r="F335" s="134">
        <v>320</v>
      </c>
      <c r="G335" s="134" t="s">
        <v>7152</v>
      </c>
      <c r="H335" s="134">
        <v>4.5</v>
      </c>
      <c r="I335" s="134" t="s">
        <v>7153</v>
      </c>
      <c r="K335" s="140"/>
      <c r="L335" s="140"/>
    </row>
    <row r="336" spans="1:12" x14ac:dyDescent="0.3">
      <c r="A336" s="133">
        <v>46063</v>
      </c>
      <c r="B336" s="134">
        <v>2</v>
      </c>
      <c r="C336" s="139" t="str">
        <f t="shared" si="24"/>
        <v>MDAC001117</v>
      </c>
      <c r="D336" s="134" t="s">
        <v>1173</v>
      </c>
      <c r="E336" s="134">
        <v>31</v>
      </c>
      <c r="F336" s="134">
        <v>320</v>
      </c>
      <c r="G336" s="134" t="s">
        <v>7155</v>
      </c>
      <c r="H336" s="134">
        <v>16</v>
      </c>
      <c r="I336" s="134" t="s">
        <v>7160</v>
      </c>
      <c r="K336" s="140"/>
      <c r="L336" s="140"/>
    </row>
    <row r="337" spans="1:12" x14ac:dyDescent="0.3">
      <c r="A337" s="133">
        <v>46063</v>
      </c>
      <c r="B337" s="134">
        <v>2</v>
      </c>
      <c r="C337" s="139" t="str">
        <f t="shared" si="24"/>
        <v>MDAI001342</v>
      </c>
      <c r="D337" s="134" t="s">
        <v>1225</v>
      </c>
      <c r="E337" s="134">
        <v>31</v>
      </c>
      <c r="F337" s="134">
        <v>320</v>
      </c>
      <c r="G337" s="134" t="s">
        <v>7146</v>
      </c>
      <c r="H337" s="134">
        <v>31</v>
      </c>
      <c r="I337" s="134" t="s">
        <v>7145</v>
      </c>
      <c r="K337" s="140"/>
      <c r="L337" s="140"/>
    </row>
    <row r="338" spans="1:12" x14ac:dyDescent="0.3">
      <c r="A338" s="133">
        <v>46064</v>
      </c>
      <c r="B338" s="134">
        <v>3</v>
      </c>
      <c r="C338" s="139" t="str">
        <f t="shared" si="24"/>
        <v>MDAC001117</v>
      </c>
      <c r="D338" s="134" t="s">
        <v>1173</v>
      </c>
      <c r="E338" s="134">
        <v>31</v>
      </c>
      <c r="F338" s="134">
        <v>320</v>
      </c>
      <c r="G338" s="134" t="s">
        <v>7155</v>
      </c>
      <c r="H338" s="134">
        <v>35</v>
      </c>
      <c r="I338" s="134" t="s">
        <v>7166</v>
      </c>
      <c r="K338" s="140"/>
      <c r="L338" s="140"/>
    </row>
    <row r="339" spans="1:12" x14ac:dyDescent="0.3">
      <c r="A339" s="133">
        <v>46064</v>
      </c>
      <c r="B339" s="134">
        <v>2</v>
      </c>
      <c r="C339" s="139" t="str">
        <f t="shared" si="24"/>
        <v>MDAI001381</v>
      </c>
      <c r="D339" s="134" t="s">
        <v>3144</v>
      </c>
      <c r="E339" s="134">
        <v>31</v>
      </c>
      <c r="F339" s="134">
        <v>320</v>
      </c>
      <c r="G339" s="134" t="s">
        <v>7146</v>
      </c>
      <c r="H339" s="134">
        <v>19.5</v>
      </c>
      <c r="I339" s="134" t="s">
        <v>7145</v>
      </c>
      <c r="K339" s="140"/>
      <c r="L339" s="140"/>
    </row>
    <row r="340" spans="1:12" x14ac:dyDescent="0.3">
      <c r="A340" s="133">
        <v>46064</v>
      </c>
      <c r="B340" s="134">
        <v>2</v>
      </c>
      <c r="C340" s="139" t="str">
        <f t="shared" si="24"/>
        <v>MDAC001233</v>
      </c>
      <c r="D340" s="134" t="s">
        <v>1227</v>
      </c>
      <c r="E340" s="134">
        <v>31</v>
      </c>
      <c r="F340" s="134">
        <v>314</v>
      </c>
      <c r="G340" s="134" t="s">
        <v>7148</v>
      </c>
      <c r="H340" s="134">
        <v>47.5</v>
      </c>
      <c r="I340" s="134" t="s">
        <v>7164</v>
      </c>
      <c r="K340" s="140"/>
      <c r="L340" s="140"/>
    </row>
    <row r="341" spans="1:12" x14ac:dyDescent="0.3">
      <c r="A341" s="133">
        <v>46064</v>
      </c>
      <c r="B341" s="134">
        <v>2</v>
      </c>
      <c r="C341" s="139" t="str">
        <f t="shared" si="24"/>
        <v>MDAC001180</v>
      </c>
      <c r="D341" s="134" t="s">
        <v>2956</v>
      </c>
      <c r="E341" s="134">
        <v>31</v>
      </c>
      <c r="F341" s="134">
        <v>320</v>
      </c>
      <c r="G341" s="134" t="s">
        <v>15712</v>
      </c>
      <c r="H341" s="134">
        <v>4.5</v>
      </c>
      <c r="I341" s="134" t="s">
        <v>7220</v>
      </c>
      <c r="K341" s="140"/>
      <c r="L341" s="140"/>
    </row>
    <row r="342" spans="1:12" x14ac:dyDescent="0.3">
      <c r="A342" s="133">
        <v>46064</v>
      </c>
      <c r="B342" s="134">
        <v>2</v>
      </c>
      <c r="C342" s="139" t="str">
        <f t="shared" si="24"/>
        <v>MDAC000879</v>
      </c>
      <c r="D342" s="134" t="s">
        <v>1190</v>
      </c>
      <c r="E342" s="134">
        <v>31</v>
      </c>
      <c r="F342" s="134">
        <v>320</v>
      </c>
      <c r="G342" s="134" t="s">
        <v>7163</v>
      </c>
      <c r="H342" s="134">
        <v>25.5</v>
      </c>
      <c r="I342" s="134" t="s">
        <v>7162</v>
      </c>
      <c r="K342" s="140"/>
      <c r="L342" s="140"/>
    </row>
    <row r="343" spans="1:12" x14ac:dyDescent="0.3">
      <c r="A343" s="133">
        <v>46064</v>
      </c>
      <c r="B343" s="134">
        <v>3</v>
      </c>
      <c r="C343" s="139" t="str">
        <f t="shared" si="24"/>
        <v>MDAC000879</v>
      </c>
      <c r="D343" s="134" t="s">
        <v>1190</v>
      </c>
      <c r="E343" s="134">
        <v>31</v>
      </c>
      <c r="F343" s="134">
        <v>320</v>
      </c>
      <c r="G343" s="134" t="s">
        <v>7163</v>
      </c>
      <c r="H343" s="134">
        <v>30</v>
      </c>
      <c r="I343" s="134" t="s">
        <v>7193</v>
      </c>
      <c r="K343" s="140"/>
      <c r="L343" s="140"/>
    </row>
    <row r="344" spans="1:12" x14ac:dyDescent="0.3">
      <c r="A344" s="133">
        <v>46064</v>
      </c>
      <c r="B344" s="134">
        <v>1</v>
      </c>
      <c r="C344" s="139" t="str">
        <f t="shared" si="24"/>
        <v>MDAC001233</v>
      </c>
      <c r="D344" s="134" t="s">
        <v>1227</v>
      </c>
      <c r="E344" s="134">
        <v>31</v>
      </c>
      <c r="F344" s="134">
        <v>314</v>
      </c>
      <c r="G344" s="134" t="s">
        <v>7148</v>
      </c>
      <c r="H344" s="134">
        <v>36</v>
      </c>
      <c r="I344" s="134" t="s">
        <v>15769</v>
      </c>
      <c r="K344" s="140"/>
      <c r="L344" s="140"/>
    </row>
    <row r="345" spans="1:12" x14ac:dyDescent="0.3">
      <c r="A345" s="133">
        <v>46064</v>
      </c>
      <c r="B345" s="134">
        <v>1</v>
      </c>
      <c r="C345" s="139" t="str">
        <f t="shared" si="24"/>
        <v>MDAI001318</v>
      </c>
      <c r="D345" s="134" t="s">
        <v>3070</v>
      </c>
      <c r="E345" s="134">
        <v>31</v>
      </c>
      <c r="F345" s="134">
        <v>320</v>
      </c>
      <c r="G345" s="134" t="s">
        <v>7152</v>
      </c>
      <c r="H345" s="134">
        <v>19</v>
      </c>
      <c r="I345" s="134" t="s">
        <v>7151</v>
      </c>
      <c r="K345" s="140"/>
      <c r="L345" s="140"/>
    </row>
    <row r="346" spans="1:12" x14ac:dyDescent="0.3">
      <c r="A346" s="133">
        <v>46064</v>
      </c>
      <c r="B346" s="134">
        <v>3</v>
      </c>
      <c r="C346" s="139" t="str">
        <f t="shared" si="24"/>
        <v>MDAI001151</v>
      </c>
      <c r="D346" s="134" t="s">
        <v>1207</v>
      </c>
      <c r="E346" s="134">
        <v>31</v>
      </c>
      <c r="F346" s="134">
        <v>320</v>
      </c>
      <c r="G346" s="134" t="s">
        <v>7144</v>
      </c>
      <c r="H346" s="134">
        <v>49.5</v>
      </c>
      <c r="I346" s="134" t="s">
        <v>7183</v>
      </c>
      <c r="K346" s="140"/>
      <c r="L346" s="140"/>
    </row>
    <row r="347" spans="1:12" x14ac:dyDescent="0.3">
      <c r="A347" s="133">
        <v>46064</v>
      </c>
      <c r="B347" s="134">
        <v>3</v>
      </c>
      <c r="C347" s="139" t="str">
        <f t="shared" si="24"/>
        <v>MDAC001239</v>
      </c>
      <c r="D347" s="134" t="s">
        <v>3012</v>
      </c>
      <c r="E347" s="134">
        <v>31</v>
      </c>
      <c r="F347" s="134">
        <v>314</v>
      </c>
      <c r="G347" s="134" t="s">
        <v>15712</v>
      </c>
      <c r="H347" s="134">
        <v>3</v>
      </c>
      <c r="I347" s="134" t="s">
        <v>7159</v>
      </c>
      <c r="K347" s="140"/>
      <c r="L347" s="140"/>
    </row>
    <row r="348" spans="1:12" x14ac:dyDescent="0.3">
      <c r="A348" s="133">
        <v>46064</v>
      </c>
      <c r="B348" s="134">
        <v>2</v>
      </c>
      <c r="C348" s="139" t="str">
        <f t="shared" si="24"/>
        <v>MDAC001171</v>
      </c>
      <c r="D348" s="134" t="s">
        <v>1158</v>
      </c>
      <c r="E348" s="134">
        <v>31</v>
      </c>
      <c r="F348" s="134">
        <v>320</v>
      </c>
      <c r="G348" s="134" t="s">
        <v>7213</v>
      </c>
      <c r="H348" s="134">
        <v>77</v>
      </c>
      <c r="I348" s="134" t="s">
        <v>7277</v>
      </c>
      <c r="K348" s="140"/>
      <c r="L348" s="140"/>
    </row>
    <row r="349" spans="1:12" x14ac:dyDescent="0.3">
      <c r="A349" s="133">
        <v>46064</v>
      </c>
      <c r="B349" s="134">
        <v>2</v>
      </c>
      <c r="C349" s="139" t="str">
        <f t="shared" si="24"/>
        <v>MDAI001318</v>
      </c>
      <c r="D349" s="134" t="s">
        <v>3070</v>
      </c>
      <c r="E349" s="134">
        <v>31</v>
      </c>
      <c r="F349" s="134">
        <v>320</v>
      </c>
      <c r="G349" s="134" t="s">
        <v>7152</v>
      </c>
      <c r="H349" s="134">
        <v>8</v>
      </c>
      <c r="I349" s="134" t="s">
        <v>7153</v>
      </c>
      <c r="K349" s="140"/>
      <c r="L349" s="140"/>
    </row>
    <row r="350" spans="1:12" x14ac:dyDescent="0.3">
      <c r="A350" s="133">
        <v>46064</v>
      </c>
      <c r="B350" s="134">
        <v>2</v>
      </c>
      <c r="C350" s="139" t="str">
        <f t="shared" si="24"/>
        <v>MDAC001205</v>
      </c>
      <c r="D350" s="134" t="s">
        <v>1222</v>
      </c>
      <c r="E350" s="134">
        <v>31</v>
      </c>
      <c r="F350" s="134">
        <v>320</v>
      </c>
      <c r="G350" s="134" t="s">
        <v>7152</v>
      </c>
      <c r="H350" s="134">
        <v>3.5</v>
      </c>
      <c r="I350" s="134" t="s">
        <v>7153</v>
      </c>
      <c r="K350" s="140"/>
      <c r="L350" s="140"/>
    </row>
    <row r="351" spans="1:12" x14ac:dyDescent="0.3">
      <c r="A351" s="133">
        <v>46064</v>
      </c>
      <c r="B351" s="134">
        <v>3</v>
      </c>
      <c r="C351" s="139" t="str">
        <f t="shared" si="24"/>
        <v>MDAC000987</v>
      </c>
      <c r="D351" s="134" t="s">
        <v>2841</v>
      </c>
      <c r="E351" s="134">
        <v>31</v>
      </c>
      <c r="F351" s="134">
        <v>314</v>
      </c>
      <c r="G351" s="134" t="s">
        <v>15691</v>
      </c>
      <c r="H351" s="134">
        <v>9.5</v>
      </c>
      <c r="I351" s="134" t="s">
        <v>7259</v>
      </c>
      <c r="K351" s="140"/>
      <c r="L351" s="140"/>
    </row>
    <row r="352" spans="1:12" x14ac:dyDescent="0.3">
      <c r="A352" s="133">
        <v>46064</v>
      </c>
      <c r="B352" s="134">
        <v>1</v>
      </c>
      <c r="C352" s="139" t="str">
        <f t="shared" si="24"/>
        <v>MDAC000879</v>
      </c>
      <c r="D352" s="134" t="s">
        <v>1190</v>
      </c>
      <c r="E352" s="134">
        <v>31</v>
      </c>
      <c r="F352" s="134">
        <v>320</v>
      </c>
      <c r="G352" s="134" t="s">
        <v>7163</v>
      </c>
      <c r="H352" s="134">
        <v>33</v>
      </c>
      <c r="I352" s="134" t="s">
        <v>15834</v>
      </c>
      <c r="K352" s="140"/>
      <c r="L352" s="140"/>
    </row>
    <row r="353" spans="1:12" x14ac:dyDescent="0.3">
      <c r="A353" s="133">
        <v>46064</v>
      </c>
      <c r="B353" s="134">
        <v>1</v>
      </c>
      <c r="C353" s="139" t="str">
        <f t="shared" si="24"/>
        <v>MDAI001177</v>
      </c>
      <c r="D353" s="134" t="s">
        <v>15905</v>
      </c>
      <c r="E353" s="134">
        <v>31</v>
      </c>
      <c r="F353" s="134">
        <v>320</v>
      </c>
      <c r="G353" s="134" t="s">
        <v>7155</v>
      </c>
      <c r="H353" s="134">
        <v>39</v>
      </c>
      <c r="I353" s="134" t="s">
        <v>7145</v>
      </c>
      <c r="K353" s="140"/>
      <c r="L353" s="140"/>
    </row>
    <row r="354" spans="1:12" x14ac:dyDescent="0.3">
      <c r="A354" s="133">
        <v>46064</v>
      </c>
      <c r="B354" s="134">
        <v>3</v>
      </c>
      <c r="C354" s="139" t="str">
        <f t="shared" si="24"/>
        <v>MDAC001355</v>
      </c>
      <c r="D354" s="134" t="s">
        <v>15914</v>
      </c>
      <c r="E354" s="134">
        <v>31</v>
      </c>
      <c r="F354" s="134">
        <v>320</v>
      </c>
      <c r="G354" s="134" t="s">
        <v>7152</v>
      </c>
      <c r="H354" s="134">
        <v>10</v>
      </c>
      <c r="I354" s="134" t="s">
        <v>15799</v>
      </c>
      <c r="K354" s="140"/>
      <c r="L354" s="140"/>
    </row>
    <row r="355" spans="1:12" x14ac:dyDescent="0.3">
      <c r="A355" s="133">
        <v>46065</v>
      </c>
      <c r="B355" s="134">
        <v>1</v>
      </c>
      <c r="C355" s="139" t="str">
        <f t="shared" si="24"/>
        <v>MDAC000879</v>
      </c>
      <c r="D355" s="134" t="s">
        <v>1190</v>
      </c>
      <c r="E355" s="134">
        <v>31</v>
      </c>
      <c r="F355" s="134">
        <v>320</v>
      </c>
      <c r="G355" s="134" t="s">
        <v>7163</v>
      </c>
      <c r="H355" s="134">
        <v>13</v>
      </c>
      <c r="I355" s="134" t="s">
        <v>15834</v>
      </c>
      <c r="K355" s="140"/>
      <c r="L355" s="140"/>
    </row>
    <row r="356" spans="1:12" x14ac:dyDescent="0.3">
      <c r="A356" s="133">
        <v>46065</v>
      </c>
      <c r="B356" s="134">
        <v>3</v>
      </c>
      <c r="C356" s="139" t="str">
        <f t="shared" si="24"/>
        <v>MDAC001033</v>
      </c>
      <c r="D356" s="134" t="s">
        <v>2877</v>
      </c>
      <c r="E356" s="134">
        <v>41</v>
      </c>
      <c r="F356" s="134">
        <v>314</v>
      </c>
      <c r="G356" s="134" t="s">
        <v>15691</v>
      </c>
      <c r="H356" s="134">
        <v>4</v>
      </c>
      <c r="I356" s="134" t="s">
        <v>7259</v>
      </c>
      <c r="K356" s="140"/>
      <c r="L356" s="140"/>
    </row>
    <row r="357" spans="1:12" x14ac:dyDescent="0.3">
      <c r="A357" s="133">
        <v>46065</v>
      </c>
      <c r="B357" s="134">
        <v>1</v>
      </c>
      <c r="C357" s="139" t="str">
        <f t="shared" si="24"/>
        <v>MDAC001233</v>
      </c>
      <c r="D357" s="134" t="s">
        <v>1227</v>
      </c>
      <c r="E357" s="134">
        <v>31</v>
      </c>
      <c r="F357" s="134">
        <v>314</v>
      </c>
      <c r="G357" s="134" t="s">
        <v>7148</v>
      </c>
      <c r="H357" s="134">
        <v>46</v>
      </c>
      <c r="I357" s="134" t="s">
        <v>15769</v>
      </c>
      <c r="K357" s="140"/>
      <c r="L357" s="140"/>
    </row>
    <row r="358" spans="1:12" x14ac:dyDescent="0.3">
      <c r="A358" s="133">
        <v>46065</v>
      </c>
      <c r="B358" s="134">
        <v>2</v>
      </c>
      <c r="C358" s="139" t="str">
        <f t="shared" si="24"/>
        <v>MDAC000987</v>
      </c>
      <c r="D358" s="134" t="s">
        <v>2841</v>
      </c>
      <c r="E358" s="134">
        <v>31</v>
      </c>
      <c r="F358" s="134">
        <v>314</v>
      </c>
      <c r="G358" s="134" t="s">
        <v>15691</v>
      </c>
      <c r="H358" s="134">
        <v>20</v>
      </c>
      <c r="I358" s="134" t="s">
        <v>15762</v>
      </c>
      <c r="K358" s="140"/>
      <c r="L358" s="140"/>
    </row>
    <row r="359" spans="1:12" x14ac:dyDescent="0.3">
      <c r="A359" s="133">
        <v>46065</v>
      </c>
      <c r="B359" s="134">
        <v>2</v>
      </c>
      <c r="C359" s="139" t="str">
        <f t="shared" si="24"/>
        <v>MDAC001117</v>
      </c>
      <c r="D359" s="134" t="s">
        <v>1173</v>
      </c>
      <c r="E359" s="134">
        <v>31</v>
      </c>
      <c r="F359" s="134">
        <v>320</v>
      </c>
      <c r="G359" s="134" t="s">
        <v>7155</v>
      </c>
      <c r="H359" s="134">
        <v>17</v>
      </c>
      <c r="I359" s="134" t="s">
        <v>7160</v>
      </c>
      <c r="K359" s="140"/>
      <c r="L359" s="140"/>
    </row>
    <row r="360" spans="1:12" x14ac:dyDescent="0.3">
      <c r="A360" s="133">
        <v>46065</v>
      </c>
      <c r="B360" s="134">
        <v>2</v>
      </c>
      <c r="C360" s="139" t="str">
        <f t="shared" si="24"/>
        <v>MDAC001140</v>
      </c>
      <c r="D360" s="134" t="s">
        <v>2931</v>
      </c>
      <c r="E360" s="134">
        <v>31</v>
      </c>
      <c r="F360" s="134">
        <v>314</v>
      </c>
      <c r="G360" s="134" t="s">
        <v>15712</v>
      </c>
      <c r="H360" s="134">
        <v>5.5</v>
      </c>
      <c r="I360" s="134" t="s">
        <v>15769</v>
      </c>
      <c r="K360" s="140"/>
      <c r="L360" s="140"/>
    </row>
    <row r="361" spans="1:12" x14ac:dyDescent="0.3">
      <c r="A361" s="133">
        <v>46065</v>
      </c>
      <c r="B361" s="134">
        <v>2</v>
      </c>
      <c r="C361" s="139" t="str">
        <f t="shared" si="24"/>
        <v>MDAI001399</v>
      </c>
      <c r="D361" s="134" t="s">
        <v>3162</v>
      </c>
      <c r="E361" s="134">
        <v>31</v>
      </c>
      <c r="F361" s="134">
        <v>320</v>
      </c>
      <c r="G361" s="134" t="s">
        <v>7152</v>
      </c>
      <c r="H361" s="134">
        <v>1</v>
      </c>
      <c r="I361" s="134" t="s">
        <v>7153</v>
      </c>
      <c r="K361" s="140"/>
      <c r="L361" s="140"/>
    </row>
    <row r="362" spans="1:12" x14ac:dyDescent="0.3">
      <c r="A362" s="133">
        <v>46065</v>
      </c>
      <c r="B362" s="134">
        <v>2</v>
      </c>
      <c r="C362" s="139" t="str">
        <f t="shared" si="24"/>
        <v>MDAC001171</v>
      </c>
      <c r="D362" s="134" t="s">
        <v>1158</v>
      </c>
      <c r="E362" s="134">
        <v>31</v>
      </c>
      <c r="F362" s="134">
        <v>320</v>
      </c>
      <c r="G362" s="134" t="s">
        <v>7213</v>
      </c>
      <c r="H362" s="134">
        <v>127</v>
      </c>
      <c r="I362" s="134" t="s">
        <v>7277</v>
      </c>
      <c r="K362" s="140"/>
      <c r="L362" s="140"/>
    </row>
    <row r="363" spans="1:12" x14ac:dyDescent="0.3">
      <c r="A363" s="133">
        <v>46065</v>
      </c>
      <c r="B363" s="134">
        <v>3</v>
      </c>
      <c r="C363" s="139" t="str">
        <f t="shared" si="24"/>
        <v>MDAC001313</v>
      </c>
      <c r="D363" s="134" t="s">
        <v>1168</v>
      </c>
      <c r="E363" s="134">
        <v>31</v>
      </c>
      <c r="F363" s="134">
        <v>314</v>
      </c>
      <c r="G363" s="134" t="s">
        <v>7148</v>
      </c>
      <c r="H363" s="134">
        <v>50</v>
      </c>
      <c r="I363" s="134" t="s">
        <v>7214</v>
      </c>
      <c r="K363" s="140"/>
      <c r="L363" s="140"/>
    </row>
    <row r="364" spans="1:12" x14ac:dyDescent="0.3">
      <c r="A364" s="133">
        <v>46065</v>
      </c>
      <c r="B364" s="134">
        <v>3</v>
      </c>
      <c r="C364" s="139" t="str">
        <f t="shared" si="24"/>
        <v>MDAI001334</v>
      </c>
      <c r="D364" s="134" t="s">
        <v>3086</v>
      </c>
      <c r="E364" s="134">
        <v>31</v>
      </c>
      <c r="F364" s="134">
        <v>320</v>
      </c>
      <c r="G364" s="134" t="s">
        <v>7152</v>
      </c>
      <c r="H364" s="134">
        <v>10</v>
      </c>
      <c r="I364" s="134" t="s">
        <v>15702</v>
      </c>
      <c r="K364" s="140"/>
      <c r="L364" s="140"/>
    </row>
    <row r="365" spans="1:12" x14ac:dyDescent="0.3">
      <c r="A365" s="133">
        <v>46065</v>
      </c>
      <c r="B365" s="134">
        <v>2</v>
      </c>
      <c r="C365" s="139" t="str">
        <f t="shared" si="24"/>
        <v>MDAI001004</v>
      </c>
      <c r="D365" s="134" t="s">
        <v>2849</v>
      </c>
      <c r="E365" s="134">
        <v>31</v>
      </c>
      <c r="F365" s="134">
        <v>314</v>
      </c>
      <c r="G365" s="134" t="s">
        <v>7158</v>
      </c>
      <c r="H365" s="134">
        <v>4</v>
      </c>
      <c r="I365" s="134" t="s">
        <v>7159</v>
      </c>
      <c r="K365" s="140"/>
      <c r="L365" s="140"/>
    </row>
    <row r="366" spans="1:12" x14ac:dyDescent="0.3">
      <c r="A366" s="133">
        <v>46065</v>
      </c>
      <c r="B366" s="134">
        <v>2</v>
      </c>
      <c r="C366" s="139" t="str">
        <f t="shared" si="24"/>
        <v>MDAC001313</v>
      </c>
      <c r="D366" s="134" t="s">
        <v>1168</v>
      </c>
      <c r="E366" s="134">
        <v>31</v>
      </c>
      <c r="F366" s="134">
        <v>314</v>
      </c>
      <c r="G366" s="134" t="s">
        <v>7148</v>
      </c>
      <c r="H366" s="134">
        <v>56.5</v>
      </c>
      <c r="I366" s="134" t="s">
        <v>7164</v>
      </c>
      <c r="K366" s="140"/>
      <c r="L366" s="140"/>
    </row>
    <row r="367" spans="1:12" x14ac:dyDescent="0.3">
      <c r="A367" s="133">
        <v>46065</v>
      </c>
      <c r="B367" s="134">
        <v>3</v>
      </c>
      <c r="C367" s="139" t="str">
        <f t="shared" si="24"/>
        <v>MDAC001169</v>
      </c>
      <c r="D367" s="134" t="s">
        <v>1155</v>
      </c>
      <c r="E367" s="134">
        <v>31</v>
      </c>
      <c r="F367" s="134">
        <v>320</v>
      </c>
      <c r="G367" s="134" t="s">
        <v>7146</v>
      </c>
      <c r="H367" s="134">
        <v>12</v>
      </c>
      <c r="I367" s="134" t="s">
        <v>15892</v>
      </c>
      <c r="K367" s="140"/>
      <c r="L367" s="140"/>
    </row>
    <row r="368" spans="1:12" x14ac:dyDescent="0.3">
      <c r="A368" s="133">
        <v>46065</v>
      </c>
      <c r="B368" s="134">
        <v>1</v>
      </c>
      <c r="C368" s="139" t="str">
        <f t="shared" si="24"/>
        <v>MDAI001370</v>
      </c>
      <c r="D368" s="134" t="s">
        <v>1153</v>
      </c>
      <c r="E368" s="134">
        <v>31</v>
      </c>
      <c r="F368" s="134">
        <v>320</v>
      </c>
      <c r="G368" s="134" t="s">
        <v>7163</v>
      </c>
      <c r="H368" s="134">
        <v>16</v>
      </c>
      <c r="I368" s="134" t="s">
        <v>15775</v>
      </c>
      <c r="K368" s="140"/>
      <c r="L368" s="140"/>
    </row>
    <row r="369" spans="1:12" x14ac:dyDescent="0.3">
      <c r="A369" s="133">
        <v>46065</v>
      </c>
      <c r="B369" s="134">
        <v>2</v>
      </c>
      <c r="C369" s="139" t="str">
        <f t="shared" si="24"/>
        <v>MDAC001168</v>
      </c>
      <c r="D369" s="134" t="s">
        <v>2951</v>
      </c>
      <c r="E369" s="134">
        <v>31</v>
      </c>
      <c r="F369" s="134">
        <v>314</v>
      </c>
      <c r="G369" s="134" t="s">
        <v>15712</v>
      </c>
      <c r="H369" s="134">
        <v>10.5</v>
      </c>
      <c r="I369" s="134" t="s">
        <v>7220</v>
      </c>
      <c r="K369" s="140"/>
      <c r="L369" s="140"/>
    </row>
    <row r="370" spans="1:12" x14ac:dyDescent="0.3">
      <c r="A370" s="133">
        <v>46066</v>
      </c>
      <c r="B370" s="134">
        <v>1</v>
      </c>
      <c r="C370" s="139" t="str">
        <f t="shared" si="24"/>
        <v>MDAC001313</v>
      </c>
      <c r="D370" s="134" t="s">
        <v>1168</v>
      </c>
      <c r="E370" s="134">
        <v>31</v>
      </c>
      <c r="F370" s="134">
        <v>314</v>
      </c>
      <c r="G370" s="134" t="s">
        <v>7148</v>
      </c>
      <c r="H370" s="134">
        <v>155</v>
      </c>
      <c r="I370" s="134" t="s">
        <v>15769</v>
      </c>
      <c r="K370" s="140"/>
      <c r="L370" s="140"/>
    </row>
    <row r="371" spans="1:12" x14ac:dyDescent="0.3">
      <c r="A371" s="133">
        <v>46066</v>
      </c>
      <c r="B371" s="134">
        <v>1</v>
      </c>
      <c r="C371" s="139" t="str">
        <f t="shared" si="24"/>
        <v>MDAC001314</v>
      </c>
      <c r="D371" s="134" t="s">
        <v>1197</v>
      </c>
      <c r="E371" s="134">
        <v>31</v>
      </c>
      <c r="F371" s="134">
        <v>314</v>
      </c>
      <c r="G371" s="134" t="s">
        <v>7148</v>
      </c>
      <c r="H371" s="134">
        <v>6</v>
      </c>
      <c r="I371" s="134" t="s">
        <v>15769</v>
      </c>
      <c r="K371" s="140"/>
      <c r="L371" s="140"/>
    </row>
    <row r="372" spans="1:12" x14ac:dyDescent="0.3">
      <c r="A372" s="133">
        <v>46066</v>
      </c>
      <c r="B372" s="134">
        <v>1</v>
      </c>
      <c r="C372" s="139" t="str">
        <f t="shared" si="24"/>
        <v>MDAI001004</v>
      </c>
      <c r="D372" s="134" t="s">
        <v>2849</v>
      </c>
      <c r="E372" s="134">
        <v>31</v>
      </c>
      <c r="F372" s="134">
        <v>314</v>
      </c>
      <c r="G372" s="134" t="s">
        <v>7158</v>
      </c>
      <c r="H372" s="134">
        <v>10</v>
      </c>
      <c r="I372" s="134" t="s">
        <v>7161</v>
      </c>
      <c r="K372" s="140"/>
      <c r="L372" s="140"/>
    </row>
    <row r="373" spans="1:12" x14ac:dyDescent="0.3">
      <c r="A373" s="133">
        <v>46066</v>
      </c>
      <c r="B373" s="134">
        <v>1</v>
      </c>
      <c r="C373" s="139" t="str">
        <f t="shared" si="24"/>
        <v>MDAC001033</v>
      </c>
      <c r="D373" s="134" t="s">
        <v>2877</v>
      </c>
      <c r="E373" s="134">
        <v>31</v>
      </c>
      <c r="F373" s="134">
        <v>314</v>
      </c>
      <c r="G373" s="134" t="s">
        <v>15691</v>
      </c>
      <c r="H373" s="134">
        <v>8.5</v>
      </c>
      <c r="I373" s="134" t="s">
        <v>15694</v>
      </c>
      <c r="K373" s="140"/>
      <c r="L373" s="140"/>
    </row>
    <row r="374" spans="1:12" x14ac:dyDescent="0.3">
      <c r="A374" s="133">
        <v>46066</v>
      </c>
      <c r="B374" s="134">
        <v>1</v>
      </c>
      <c r="C374" s="139" t="str">
        <f t="shared" si="24"/>
        <v>MDAC001033</v>
      </c>
      <c r="D374" s="134" t="s">
        <v>2877</v>
      </c>
      <c r="E374" s="134">
        <v>31</v>
      </c>
      <c r="F374" s="134">
        <v>314</v>
      </c>
      <c r="G374" s="134" t="s">
        <v>15691</v>
      </c>
      <c r="H374" s="134">
        <v>18</v>
      </c>
      <c r="I374" s="134" t="s">
        <v>15694</v>
      </c>
      <c r="K374" s="140"/>
      <c r="L374" s="140"/>
    </row>
    <row r="375" spans="1:12" x14ac:dyDescent="0.3">
      <c r="A375" s="133">
        <v>46066</v>
      </c>
      <c r="B375" s="134">
        <v>2</v>
      </c>
      <c r="C375" s="139" t="str">
        <f t="shared" si="24"/>
        <v>MDAC001332</v>
      </c>
      <c r="D375" s="134" t="s">
        <v>15912</v>
      </c>
      <c r="E375" s="134">
        <v>31</v>
      </c>
      <c r="F375" s="134">
        <v>314</v>
      </c>
      <c r="G375" s="134" t="s">
        <v>15712</v>
      </c>
      <c r="H375" s="134">
        <v>8.5</v>
      </c>
      <c r="I375" s="134" t="s">
        <v>7220</v>
      </c>
      <c r="K375" s="140"/>
      <c r="L375" s="140"/>
    </row>
    <row r="376" spans="1:12" x14ac:dyDescent="0.3">
      <c r="A376" s="133">
        <v>46066</v>
      </c>
      <c r="B376" s="134">
        <v>2</v>
      </c>
      <c r="C376" s="139" t="str">
        <f t="shared" si="24"/>
        <v>MDAC000879</v>
      </c>
      <c r="D376" s="134" t="s">
        <v>1190</v>
      </c>
      <c r="E376" s="134">
        <v>31</v>
      </c>
      <c r="F376" s="134">
        <v>320</v>
      </c>
      <c r="G376" s="134" t="s">
        <v>7163</v>
      </c>
      <c r="H376" s="134">
        <v>21</v>
      </c>
      <c r="I376" s="134" t="s">
        <v>7162</v>
      </c>
      <c r="K376" s="140"/>
      <c r="L376" s="140"/>
    </row>
    <row r="377" spans="1:12" x14ac:dyDescent="0.3">
      <c r="A377" s="133">
        <v>46066</v>
      </c>
      <c r="B377" s="134">
        <v>3</v>
      </c>
      <c r="C377" s="139" t="str">
        <f t="shared" si="24"/>
        <v>MDAC000879</v>
      </c>
      <c r="D377" s="134" t="s">
        <v>1190</v>
      </c>
      <c r="E377" s="134">
        <v>31</v>
      </c>
      <c r="F377" s="134">
        <v>320</v>
      </c>
      <c r="G377" s="134" t="s">
        <v>7163</v>
      </c>
      <c r="H377" s="134">
        <v>16</v>
      </c>
      <c r="I377" s="134" t="s">
        <v>7154</v>
      </c>
      <c r="K377" s="140"/>
      <c r="L377" s="140"/>
    </row>
    <row r="378" spans="1:12" x14ac:dyDescent="0.3">
      <c r="A378" s="133">
        <v>46066</v>
      </c>
      <c r="B378" s="134">
        <v>2</v>
      </c>
      <c r="C378" s="139" t="str">
        <f t="shared" si="24"/>
        <v>MDAI001336</v>
      </c>
      <c r="D378" s="134" t="s">
        <v>3090</v>
      </c>
      <c r="E378" s="134">
        <v>31</v>
      </c>
      <c r="F378" s="134">
        <v>320</v>
      </c>
      <c r="G378" s="134" t="s">
        <v>7152</v>
      </c>
      <c r="H378" s="134">
        <v>2.5</v>
      </c>
      <c r="I378" s="134" t="s">
        <v>7153</v>
      </c>
      <c r="K378" s="140"/>
      <c r="L378" s="140"/>
    </row>
    <row r="379" spans="1:12" x14ac:dyDescent="0.3">
      <c r="A379" s="133">
        <v>46066</v>
      </c>
      <c r="B379" s="134">
        <v>2</v>
      </c>
      <c r="C379" s="139" t="str">
        <f t="shared" si="24"/>
        <v>MDAC001169</v>
      </c>
      <c r="D379" s="134" t="s">
        <v>1155</v>
      </c>
      <c r="E379" s="134">
        <v>31</v>
      </c>
      <c r="F379" s="134">
        <v>320</v>
      </c>
      <c r="G379" s="134" t="s">
        <v>7146</v>
      </c>
      <c r="H379" s="134">
        <v>50</v>
      </c>
      <c r="I379" s="134" t="s">
        <v>7145</v>
      </c>
      <c r="K379" s="140"/>
      <c r="L379" s="140"/>
    </row>
    <row r="380" spans="1:12" x14ac:dyDescent="0.3">
      <c r="A380" s="133">
        <v>46066</v>
      </c>
      <c r="B380" s="134">
        <v>3</v>
      </c>
      <c r="C380" s="139" t="str">
        <f t="shared" si="24"/>
        <v>MDAC001171</v>
      </c>
      <c r="D380" s="134" t="s">
        <v>1158</v>
      </c>
      <c r="E380" s="134">
        <v>31</v>
      </c>
      <c r="F380" s="134">
        <v>320</v>
      </c>
      <c r="G380" s="134" t="s">
        <v>7213</v>
      </c>
      <c r="H380" s="134">
        <v>35.5</v>
      </c>
      <c r="I380" s="134" t="s">
        <v>15786</v>
      </c>
      <c r="K380" s="140"/>
      <c r="L380" s="140"/>
    </row>
    <row r="381" spans="1:12" x14ac:dyDescent="0.3">
      <c r="A381" s="133">
        <v>46066</v>
      </c>
      <c r="B381" s="134">
        <v>2</v>
      </c>
      <c r="C381" s="139" t="str">
        <f t="shared" si="24"/>
        <v>MDAC001171</v>
      </c>
      <c r="D381" s="134" t="s">
        <v>1158</v>
      </c>
      <c r="E381" s="134">
        <v>31</v>
      </c>
      <c r="F381" s="134">
        <v>320</v>
      </c>
      <c r="G381" s="134" t="s">
        <v>7213</v>
      </c>
      <c r="H381" s="134">
        <v>38</v>
      </c>
      <c r="I381" s="134" t="s">
        <v>7277</v>
      </c>
      <c r="K381" s="140"/>
      <c r="L381" s="140"/>
    </row>
    <row r="382" spans="1:12" x14ac:dyDescent="0.3">
      <c r="A382" s="133">
        <v>46066</v>
      </c>
      <c r="B382" s="134">
        <v>3</v>
      </c>
      <c r="C382" s="139" t="str">
        <f t="shared" si="24"/>
        <v>MDAC001336</v>
      </c>
      <c r="D382" s="134" t="s">
        <v>15913</v>
      </c>
      <c r="E382" s="134">
        <v>31</v>
      </c>
      <c r="F382" s="134">
        <v>320</v>
      </c>
      <c r="G382" s="134" t="s">
        <v>7152</v>
      </c>
      <c r="H382" s="134">
        <v>1.5</v>
      </c>
      <c r="I382" s="134" t="s">
        <v>15702</v>
      </c>
      <c r="K382" s="140"/>
      <c r="L382" s="140"/>
    </row>
    <row r="383" spans="1:12" x14ac:dyDescent="0.3">
      <c r="A383" s="133">
        <v>46066</v>
      </c>
      <c r="B383" s="134">
        <v>3</v>
      </c>
      <c r="C383" s="139" t="str">
        <f t="shared" ref="C383:C446" si="25">D383</f>
        <v>MDAC001314</v>
      </c>
      <c r="D383" s="134" t="s">
        <v>1197</v>
      </c>
      <c r="E383" s="134">
        <v>31</v>
      </c>
      <c r="F383" s="134">
        <v>314</v>
      </c>
      <c r="G383" s="134" t="s">
        <v>7148</v>
      </c>
      <c r="H383" s="134">
        <v>46.5</v>
      </c>
      <c r="I383" s="134" t="s">
        <v>7214</v>
      </c>
      <c r="K383" s="140"/>
      <c r="L383" s="140"/>
    </row>
    <row r="384" spans="1:12" x14ac:dyDescent="0.3">
      <c r="A384" s="133">
        <v>46066</v>
      </c>
      <c r="B384" s="134">
        <v>2</v>
      </c>
      <c r="C384" s="139" t="str">
        <f t="shared" si="25"/>
        <v>MDAC001117</v>
      </c>
      <c r="D384" s="134" t="s">
        <v>1173</v>
      </c>
      <c r="E384" s="134">
        <v>31</v>
      </c>
      <c r="F384" s="134">
        <v>320</v>
      </c>
      <c r="G384" s="134" t="s">
        <v>7155</v>
      </c>
      <c r="H384" s="134">
        <v>15.5</v>
      </c>
      <c r="I384" s="134" t="s">
        <v>7261</v>
      </c>
      <c r="K384" s="140"/>
      <c r="L384" s="140"/>
    </row>
    <row r="385" spans="1:12" x14ac:dyDescent="0.3">
      <c r="A385" s="133">
        <v>46066</v>
      </c>
      <c r="B385" s="134">
        <v>1</v>
      </c>
      <c r="C385" s="139" t="str">
        <f t="shared" si="25"/>
        <v>MDAC001169</v>
      </c>
      <c r="D385" s="134" t="s">
        <v>1155</v>
      </c>
      <c r="E385" s="134">
        <v>31</v>
      </c>
      <c r="F385" s="134">
        <v>320</v>
      </c>
      <c r="G385" s="134" t="s">
        <v>7146</v>
      </c>
      <c r="H385" s="134">
        <v>30</v>
      </c>
      <c r="I385" s="134" t="s">
        <v>7243</v>
      </c>
      <c r="K385" s="140"/>
      <c r="L385" s="140"/>
    </row>
    <row r="386" spans="1:12" x14ac:dyDescent="0.3">
      <c r="A386" s="133">
        <v>46067</v>
      </c>
      <c r="B386" s="134">
        <v>1</v>
      </c>
      <c r="C386" s="139" t="str">
        <f t="shared" si="25"/>
        <v>MDAC001171</v>
      </c>
      <c r="D386" s="134" t="s">
        <v>1158</v>
      </c>
      <c r="E386" s="134">
        <v>31</v>
      </c>
      <c r="F386" s="134">
        <v>320</v>
      </c>
      <c r="G386" s="134" t="s">
        <v>7213</v>
      </c>
      <c r="H386" s="134">
        <v>24</v>
      </c>
      <c r="I386" s="134" t="s">
        <v>15911</v>
      </c>
      <c r="K386" s="140"/>
      <c r="L386" s="140"/>
    </row>
    <row r="387" spans="1:12" x14ac:dyDescent="0.3">
      <c r="A387" s="133">
        <v>46067</v>
      </c>
      <c r="B387" s="134">
        <v>1</v>
      </c>
      <c r="C387" s="139" t="str">
        <f t="shared" si="25"/>
        <v>MDAC000879</v>
      </c>
      <c r="D387" s="134" t="s">
        <v>1190</v>
      </c>
      <c r="E387" s="134">
        <v>31</v>
      </c>
      <c r="F387" s="134">
        <v>320</v>
      </c>
      <c r="G387" s="134" t="s">
        <v>7213</v>
      </c>
      <c r="H387" s="134">
        <v>15</v>
      </c>
      <c r="I387" s="134" t="s">
        <v>7159</v>
      </c>
      <c r="K387" s="140"/>
      <c r="L387" s="140"/>
    </row>
    <row r="388" spans="1:12" x14ac:dyDescent="0.3">
      <c r="A388" s="133">
        <v>46067</v>
      </c>
      <c r="B388" s="134">
        <v>2</v>
      </c>
      <c r="C388" s="139" t="str">
        <f t="shared" si="25"/>
        <v>MDAC001075</v>
      </c>
      <c r="D388" s="134" t="s">
        <v>1172</v>
      </c>
      <c r="E388" s="134">
        <v>31</v>
      </c>
      <c r="F388" s="134">
        <v>320</v>
      </c>
      <c r="G388" s="134" t="s">
        <v>7152</v>
      </c>
      <c r="H388" s="134">
        <v>20</v>
      </c>
      <c r="I388" s="134" t="s">
        <v>15773</v>
      </c>
      <c r="K388" s="140"/>
      <c r="L388" s="140"/>
    </row>
    <row r="389" spans="1:12" x14ac:dyDescent="0.3">
      <c r="A389" s="133">
        <v>46067</v>
      </c>
      <c r="B389" s="134">
        <v>2</v>
      </c>
      <c r="C389" s="139" t="str">
        <f t="shared" si="25"/>
        <v>MDAC001117</v>
      </c>
      <c r="D389" s="134" t="s">
        <v>1173</v>
      </c>
      <c r="E389" s="134">
        <v>31</v>
      </c>
      <c r="F389" s="134">
        <v>320</v>
      </c>
      <c r="G389" s="134" t="s">
        <v>7155</v>
      </c>
      <c r="H389" s="134">
        <v>15</v>
      </c>
      <c r="I389" s="134" t="s">
        <v>7160</v>
      </c>
      <c r="K389" s="140"/>
      <c r="L389" s="140"/>
    </row>
    <row r="390" spans="1:12" x14ac:dyDescent="0.3">
      <c r="A390" s="133">
        <v>46067</v>
      </c>
      <c r="B390" s="134">
        <v>1</v>
      </c>
      <c r="C390" s="139" t="str">
        <f t="shared" si="25"/>
        <v>MDAC001075</v>
      </c>
      <c r="D390" s="134" t="s">
        <v>1172</v>
      </c>
      <c r="E390" s="134">
        <v>31</v>
      </c>
      <c r="F390" s="134">
        <v>320</v>
      </c>
      <c r="G390" s="134" t="s">
        <v>7152</v>
      </c>
      <c r="H390" s="134">
        <v>23</v>
      </c>
      <c r="I390" s="134" t="s">
        <v>7151</v>
      </c>
      <c r="K390" s="140"/>
      <c r="L390" s="140"/>
    </row>
    <row r="391" spans="1:12" x14ac:dyDescent="0.3">
      <c r="A391" s="133">
        <v>46067</v>
      </c>
      <c r="B391" s="134">
        <v>2</v>
      </c>
      <c r="C391" s="139" t="str">
        <f t="shared" si="25"/>
        <v>MDAC000879</v>
      </c>
      <c r="D391" s="134" t="s">
        <v>1190</v>
      </c>
      <c r="E391" s="134">
        <v>31</v>
      </c>
      <c r="F391" s="134">
        <v>320</v>
      </c>
      <c r="G391" s="134" t="s">
        <v>7163</v>
      </c>
      <c r="H391" s="134">
        <v>23</v>
      </c>
      <c r="I391" s="134" t="s">
        <v>7162</v>
      </c>
      <c r="K391" s="140"/>
      <c r="L391" s="140"/>
    </row>
    <row r="392" spans="1:12" x14ac:dyDescent="0.3">
      <c r="A392" s="133">
        <v>46067</v>
      </c>
      <c r="B392" s="134">
        <v>1</v>
      </c>
      <c r="C392" s="139" t="str">
        <f t="shared" si="25"/>
        <v>MDAC001315</v>
      </c>
      <c r="D392" s="134" t="s">
        <v>1194</v>
      </c>
      <c r="E392" s="134">
        <v>31</v>
      </c>
      <c r="F392" s="134">
        <v>315</v>
      </c>
      <c r="G392" s="134" t="s">
        <v>7148</v>
      </c>
      <c r="H392" s="134">
        <v>50</v>
      </c>
      <c r="I392" s="134" t="s">
        <v>15694</v>
      </c>
      <c r="K392" s="140"/>
      <c r="L392" s="140"/>
    </row>
    <row r="393" spans="1:12" x14ac:dyDescent="0.3">
      <c r="A393" s="133">
        <v>46068</v>
      </c>
      <c r="B393" s="134">
        <v>3</v>
      </c>
      <c r="C393" s="139" t="str">
        <f t="shared" si="25"/>
        <v>MDAC001171</v>
      </c>
      <c r="D393" s="134" t="s">
        <v>1158</v>
      </c>
      <c r="E393" s="134">
        <v>31</v>
      </c>
      <c r="F393" s="134">
        <v>320</v>
      </c>
      <c r="G393" s="134" t="s">
        <v>7144</v>
      </c>
      <c r="H393" s="134">
        <v>35.5</v>
      </c>
      <c r="I393" s="134" t="s">
        <v>7183</v>
      </c>
      <c r="K393" s="140"/>
      <c r="L393" s="140"/>
    </row>
    <row r="394" spans="1:12" x14ac:dyDescent="0.3">
      <c r="A394" s="133">
        <v>46068</v>
      </c>
      <c r="B394" s="134">
        <v>2</v>
      </c>
      <c r="C394" s="139" t="str">
        <f t="shared" si="25"/>
        <v>MDAC000879</v>
      </c>
      <c r="D394" s="134" t="s">
        <v>1190</v>
      </c>
      <c r="E394" s="134">
        <v>31</v>
      </c>
      <c r="F394" s="134">
        <v>320</v>
      </c>
      <c r="G394" s="134" t="s">
        <v>7163</v>
      </c>
      <c r="H394" s="134">
        <v>8</v>
      </c>
      <c r="I394" s="134" t="s">
        <v>15799</v>
      </c>
      <c r="K394" s="140"/>
      <c r="L394" s="140"/>
    </row>
    <row r="395" spans="1:12" x14ac:dyDescent="0.3">
      <c r="A395" s="133">
        <v>46068</v>
      </c>
      <c r="B395" s="134">
        <v>1</v>
      </c>
      <c r="C395" s="139" t="str">
        <f t="shared" si="25"/>
        <v>MDAC001117</v>
      </c>
      <c r="D395" s="134" t="s">
        <v>1173</v>
      </c>
      <c r="E395" s="134">
        <v>31</v>
      </c>
      <c r="F395" s="134">
        <v>314</v>
      </c>
      <c r="G395" s="134" t="s">
        <v>7155</v>
      </c>
      <c r="H395" s="134">
        <v>40</v>
      </c>
      <c r="I395" s="134" t="s">
        <v>7243</v>
      </c>
      <c r="K395" s="140"/>
      <c r="L395" s="140"/>
    </row>
    <row r="396" spans="1:12" x14ac:dyDescent="0.3">
      <c r="A396" s="133">
        <v>46068</v>
      </c>
      <c r="B396" s="134">
        <v>3</v>
      </c>
      <c r="C396" s="139" t="str">
        <f t="shared" si="25"/>
        <v>MDAC001117</v>
      </c>
      <c r="D396" s="134" t="s">
        <v>1173</v>
      </c>
      <c r="E396" s="134">
        <v>31</v>
      </c>
      <c r="F396" s="134">
        <v>320</v>
      </c>
      <c r="G396" s="134" t="s">
        <v>7155</v>
      </c>
      <c r="H396" s="134">
        <v>20</v>
      </c>
      <c r="I396" s="134" t="s">
        <v>7238</v>
      </c>
      <c r="K396" s="140"/>
      <c r="L396" s="140"/>
    </row>
    <row r="397" spans="1:12" x14ac:dyDescent="0.3">
      <c r="A397" s="133">
        <v>46069</v>
      </c>
      <c r="B397" s="134">
        <v>3</v>
      </c>
      <c r="C397" s="139" t="str">
        <f t="shared" si="25"/>
        <v>MDAC001169</v>
      </c>
      <c r="D397" s="134" t="s">
        <v>1155</v>
      </c>
      <c r="E397" s="134">
        <v>31</v>
      </c>
      <c r="F397" s="134">
        <v>320</v>
      </c>
      <c r="G397" s="134" t="s">
        <v>7146</v>
      </c>
      <c r="H397" s="134">
        <v>14</v>
      </c>
      <c r="I397" s="134" t="s">
        <v>7214</v>
      </c>
      <c r="K397" s="140"/>
      <c r="L397" s="140"/>
    </row>
    <row r="398" spans="1:12" x14ac:dyDescent="0.3">
      <c r="A398" s="133">
        <v>46069</v>
      </c>
      <c r="B398" s="134">
        <v>1</v>
      </c>
      <c r="C398" s="139" t="str">
        <f t="shared" si="25"/>
        <v>MDAC001171</v>
      </c>
      <c r="D398" s="134" t="s">
        <v>1158</v>
      </c>
      <c r="E398" s="134">
        <v>31</v>
      </c>
      <c r="F398" s="134">
        <v>320</v>
      </c>
      <c r="G398" s="134" t="s">
        <v>7213</v>
      </c>
      <c r="H398" s="134">
        <v>35</v>
      </c>
      <c r="I398" s="134" t="s">
        <v>7154</v>
      </c>
      <c r="K398" s="140"/>
      <c r="L398" s="140"/>
    </row>
    <row r="399" spans="1:12" x14ac:dyDescent="0.3">
      <c r="A399" s="133">
        <v>46069</v>
      </c>
      <c r="B399" s="134">
        <v>2</v>
      </c>
      <c r="C399" s="139" t="str">
        <f t="shared" si="25"/>
        <v>MDAC001171</v>
      </c>
      <c r="D399" s="134" t="s">
        <v>1158</v>
      </c>
      <c r="E399" s="134">
        <v>31</v>
      </c>
      <c r="F399" s="134">
        <v>320</v>
      </c>
      <c r="G399" s="134" t="s">
        <v>7213</v>
      </c>
      <c r="H399" s="134">
        <v>40</v>
      </c>
      <c r="I399" s="134" t="s">
        <v>7277</v>
      </c>
      <c r="K399" s="140"/>
      <c r="L399" s="140"/>
    </row>
    <row r="400" spans="1:12" x14ac:dyDescent="0.3">
      <c r="A400" s="133">
        <v>46069</v>
      </c>
      <c r="B400" s="134">
        <v>2</v>
      </c>
      <c r="C400" s="139" t="str">
        <f t="shared" si="25"/>
        <v>MDAI001117</v>
      </c>
      <c r="D400" s="134" t="s">
        <v>15909</v>
      </c>
      <c r="E400" s="134">
        <v>31</v>
      </c>
      <c r="F400" s="134">
        <v>320</v>
      </c>
      <c r="G400" s="134" t="s">
        <v>7155</v>
      </c>
      <c r="H400" s="134">
        <v>22</v>
      </c>
      <c r="I400" s="134" t="s">
        <v>7145</v>
      </c>
      <c r="K400" s="140"/>
      <c r="L400" s="140"/>
    </row>
    <row r="401" spans="1:12" x14ac:dyDescent="0.3">
      <c r="A401" s="133">
        <v>46069</v>
      </c>
      <c r="B401" s="134">
        <v>3</v>
      </c>
      <c r="C401" s="139" t="str">
        <f t="shared" si="25"/>
        <v>MDAC001335</v>
      </c>
      <c r="D401" s="134" t="s">
        <v>15910</v>
      </c>
      <c r="E401" s="134">
        <v>31</v>
      </c>
      <c r="F401" s="134">
        <v>320</v>
      </c>
      <c r="G401" s="134" t="s">
        <v>7152</v>
      </c>
      <c r="H401" s="134">
        <v>2</v>
      </c>
      <c r="I401" s="134" t="s">
        <v>15702</v>
      </c>
      <c r="K401" s="140"/>
      <c r="L401" s="140"/>
    </row>
    <row r="402" spans="1:12" x14ac:dyDescent="0.3">
      <c r="A402" s="133">
        <v>46069</v>
      </c>
      <c r="B402" s="134">
        <v>2</v>
      </c>
      <c r="C402" s="139" t="str">
        <f t="shared" si="25"/>
        <v>MDAC001169</v>
      </c>
      <c r="D402" s="134" t="s">
        <v>1155</v>
      </c>
      <c r="E402" s="134">
        <v>31</v>
      </c>
      <c r="F402" s="134">
        <v>320</v>
      </c>
      <c r="G402" s="134" t="s">
        <v>7146</v>
      </c>
      <c r="H402" s="134">
        <v>36</v>
      </c>
      <c r="I402" s="134" t="s">
        <v>7145</v>
      </c>
      <c r="K402" s="140"/>
      <c r="L402" s="140"/>
    </row>
    <row r="403" spans="1:12" x14ac:dyDescent="0.3">
      <c r="A403" s="133">
        <v>46069</v>
      </c>
      <c r="B403" s="134">
        <v>1</v>
      </c>
      <c r="C403" s="139" t="str">
        <f t="shared" si="25"/>
        <v>MDAC001169</v>
      </c>
      <c r="D403" s="134" t="s">
        <v>1155</v>
      </c>
      <c r="E403" s="134">
        <v>31</v>
      </c>
      <c r="F403" s="134">
        <v>320</v>
      </c>
      <c r="G403" s="134" t="s">
        <v>7146</v>
      </c>
      <c r="H403" s="134">
        <v>37</v>
      </c>
      <c r="I403" s="134" t="s">
        <v>7147</v>
      </c>
      <c r="K403" s="140"/>
      <c r="L403" s="140"/>
    </row>
    <row r="404" spans="1:12" x14ac:dyDescent="0.3">
      <c r="A404" s="133">
        <v>46069</v>
      </c>
      <c r="B404" s="134">
        <v>2</v>
      </c>
      <c r="C404" s="139" t="str">
        <f t="shared" si="25"/>
        <v>MDAC001174</v>
      </c>
      <c r="D404" s="134" t="s">
        <v>1162</v>
      </c>
      <c r="E404" s="134">
        <v>31</v>
      </c>
      <c r="F404" s="134">
        <v>313</v>
      </c>
      <c r="G404" s="134" t="s">
        <v>7196</v>
      </c>
      <c r="H404" s="134">
        <v>3</v>
      </c>
      <c r="I404" s="134" t="s">
        <v>15701</v>
      </c>
      <c r="K404" s="140"/>
      <c r="L404" s="140"/>
    </row>
    <row r="405" spans="1:12" x14ac:dyDescent="0.3">
      <c r="A405" s="133">
        <v>46069</v>
      </c>
      <c r="B405" s="134">
        <v>2</v>
      </c>
      <c r="C405" s="139" t="str">
        <f t="shared" si="25"/>
        <v>MDAI001413</v>
      </c>
      <c r="D405" s="134" t="s">
        <v>3177</v>
      </c>
      <c r="E405" s="134">
        <v>31</v>
      </c>
      <c r="F405" s="134">
        <v>314</v>
      </c>
      <c r="G405" s="134" t="s">
        <v>7158</v>
      </c>
      <c r="H405" s="134">
        <v>2</v>
      </c>
      <c r="I405" s="134" t="s">
        <v>7159</v>
      </c>
      <c r="K405" s="140"/>
      <c r="L405" s="140"/>
    </row>
    <row r="406" spans="1:12" x14ac:dyDescent="0.3">
      <c r="A406" s="133">
        <v>46069</v>
      </c>
      <c r="B406" s="134">
        <v>2</v>
      </c>
      <c r="C406" s="139" t="str">
        <f t="shared" si="25"/>
        <v>MDAI001330</v>
      </c>
      <c r="D406" s="134" t="s">
        <v>1181</v>
      </c>
      <c r="E406" s="134">
        <v>31</v>
      </c>
      <c r="F406" s="134">
        <v>314</v>
      </c>
      <c r="G406" s="134" t="s">
        <v>15691</v>
      </c>
      <c r="H406" s="134">
        <v>25</v>
      </c>
      <c r="I406" s="134" t="s">
        <v>15697</v>
      </c>
      <c r="K406" s="140"/>
      <c r="L406" s="140"/>
    </row>
    <row r="407" spans="1:12" x14ac:dyDescent="0.3">
      <c r="A407" s="133">
        <v>46069</v>
      </c>
      <c r="B407" s="134">
        <v>2</v>
      </c>
      <c r="C407" s="139" t="str">
        <f t="shared" si="25"/>
        <v>MDAC001117</v>
      </c>
      <c r="D407" s="134" t="s">
        <v>1173</v>
      </c>
      <c r="E407" s="134">
        <v>31</v>
      </c>
      <c r="F407" s="134">
        <v>320</v>
      </c>
      <c r="G407" s="134" t="s">
        <v>7155</v>
      </c>
      <c r="H407" s="134">
        <v>15</v>
      </c>
      <c r="I407" s="134" t="s">
        <v>7160</v>
      </c>
      <c r="K407" s="140"/>
      <c r="L407" s="140"/>
    </row>
    <row r="408" spans="1:12" x14ac:dyDescent="0.3">
      <c r="A408" s="133">
        <v>46069</v>
      </c>
      <c r="B408" s="134">
        <v>1</v>
      </c>
      <c r="C408" s="139" t="str">
        <f t="shared" si="25"/>
        <v>MDAC001186</v>
      </c>
      <c r="D408" s="134" t="s">
        <v>1210</v>
      </c>
      <c r="E408" s="134">
        <v>31</v>
      </c>
      <c r="F408" s="134">
        <v>314</v>
      </c>
      <c r="G408" s="134" t="s">
        <v>15691</v>
      </c>
      <c r="H408" s="134">
        <v>4.5</v>
      </c>
      <c r="I408" s="134" t="s">
        <v>7149</v>
      </c>
      <c r="K408" s="140"/>
      <c r="L408" s="140"/>
    </row>
    <row r="409" spans="1:12" x14ac:dyDescent="0.3">
      <c r="A409" s="133">
        <v>46069</v>
      </c>
      <c r="B409" s="134">
        <v>2</v>
      </c>
      <c r="C409" s="139" t="str">
        <f t="shared" si="25"/>
        <v>MDAC001245</v>
      </c>
      <c r="D409" s="134" t="s">
        <v>1215</v>
      </c>
      <c r="E409" s="134">
        <v>31</v>
      </c>
      <c r="F409" s="134">
        <v>314</v>
      </c>
      <c r="G409" s="134" t="s">
        <v>7189</v>
      </c>
      <c r="H409" s="134">
        <v>22.5</v>
      </c>
      <c r="I409" s="134" t="s">
        <v>7226</v>
      </c>
      <c r="K409" s="140"/>
      <c r="L409" s="140"/>
    </row>
    <row r="410" spans="1:12" x14ac:dyDescent="0.3">
      <c r="A410" s="133">
        <v>46069</v>
      </c>
      <c r="B410" s="134">
        <v>1</v>
      </c>
      <c r="C410" s="139" t="str">
        <f t="shared" si="25"/>
        <v>MDAI001330</v>
      </c>
      <c r="D410" s="134" t="s">
        <v>1181</v>
      </c>
      <c r="E410" s="134">
        <v>31</v>
      </c>
      <c r="F410" s="134">
        <v>314</v>
      </c>
      <c r="G410" s="134" t="s">
        <v>15691</v>
      </c>
      <c r="H410" s="134">
        <v>18.5</v>
      </c>
      <c r="I410" s="134" t="s">
        <v>7149</v>
      </c>
      <c r="K410" s="140"/>
      <c r="L410" s="140"/>
    </row>
    <row r="411" spans="1:12" x14ac:dyDescent="0.3">
      <c r="A411" s="133">
        <v>46070</v>
      </c>
      <c r="B411" s="134">
        <v>2</v>
      </c>
      <c r="C411" s="139" t="str">
        <f t="shared" si="25"/>
        <v>MDAI001160</v>
      </c>
      <c r="D411" s="134" t="s">
        <v>1208</v>
      </c>
      <c r="E411" s="134">
        <v>31</v>
      </c>
      <c r="F411" s="134">
        <v>320</v>
      </c>
      <c r="G411" s="134" t="s">
        <v>7144</v>
      </c>
      <c r="H411" s="134">
        <v>15</v>
      </c>
      <c r="I411" s="134" t="s">
        <v>15798</v>
      </c>
      <c r="K411" s="140"/>
      <c r="L411" s="140"/>
    </row>
    <row r="412" spans="1:12" x14ac:dyDescent="0.3">
      <c r="A412" s="133">
        <v>46070</v>
      </c>
      <c r="B412" s="134">
        <v>2</v>
      </c>
      <c r="C412" s="139" t="str">
        <f t="shared" si="25"/>
        <v>MDAC001171</v>
      </c>
      <c r="D412" s="134" t="s">
        <v>1158</v>
      </c>
      <c r="E412" s="134">
        <v>31</v>
      </c>
      <c r="F412" s="134">
        <v>320</v>
      </c>
      <c r="G412" s="134" t="s">
        <v>7213</v>
      </c>
      <c r="H412" s="134">
        <v>74</v>
      </c>
      <c r="I412" s="134" t="s">
        <v>7277</v>
      </c>
      <c r="K412" s="140"/>
      <c r="L412" s="140"/>
    </row>
    <row r="413" spans="1:12" x14ac:dyDescent="0.3">
      <c r="A413" s="133">
        <v>46070</v>
      </c>
      <c r="B413" s="134">
        <v>2</v>
      </c>
      <c r="C413" s="139" t="str">
        <f t="shared" si="25"/>
        <v>MDAC001070</v>
      </c>
      <c r="D413" s="134" t="s">
        <v>1159</v>
      </c>
      <c r="E413" s="134">
        <v>31</v>
      </c>
      <c r="F413" s="134">
        <v>320</v>
      </c>
      <c r="G413" s="134" t="s">
        <v>7152</v>
      </c>
      <c r="H413" s="134">
        <v>19.5</v>
      </c>
      <c r="I413" s="134" t="s">
        <v>7153</v>
      </c>
      <c r="K413" s="140"/>
      <c r="L413" s="140"/>
    </row>
    <row r="414" spans="1:12" x14ac:dyDescent="0.3">
      <c r="A414" s="133">
        <v>46070</v>
      </c>
      <c r="B414" s="134">
        <v>2</v>
      </c>
      <c r="C414" s="139" t="str">
        <f t="shared" si="25"/>
        <v>MDAI001336</v>
      </c>
      <c r="D414" s="134" t="s">
        <v>3090</v>
      </c>
      <c r="E414" s="134">
        <v>31</v>
      </c>
      <c r="F414" s="134">
        <v>320</v>
      </c>
      <c r="G414" s="134" t="s">
        <v>7152</v>
      </c>
      <c r="H414" s="134">
        <v>1.5</v>
      </c>
      <c r="I414" s="134" t="s">
        <v>7153</v>
      </c>
      <c r="K414" s="140"/>
      <c r="L414" s="140"/>
    </row>
    <row r="415" spans="1:12" x14ac:dyDescent="0.3">
      <c r="A415" s="133">
        <v>46070</v>
      </c>
      <c r="B415" s="134">
        <v>2</v>
      </c>
      <c r="C415" s="139" t="str">
        <f t="shared" si="25"/>
        <v>MDAI001344</v>
      </c>
      <c r="D415" s="134" t="s">
        <v>3102</v>
      </c>
      <c r="E415" s="134">
        <v>31</v>
      </c>
      <c r="F415" s="134">
        <v>314</v>
      </c>
      <c r="G415" s="134" t="s">
        <v>7189</v>
      </c>
      <c r="H415" s="134">
        <v>10.5</v>
      </c>
      <c r="I415" s="134" t="s">
        <v>7226</v>
      </c>
      <c r="K415" s="140"/>
      <c r="L415" s="140"/>
    </row>
    <row r="416" spans="1:12" x14ac:dyDescent="0.3">
      <c r="A416" s="133">
        <v>46070</v>
      </c>
      <c r="B416" s="134">
        <v>2</v>
      </c>
      <c r="C416" s="139" t="str">
        <f t="shared" si="25"/>
        <v>MDAI001413</v>
      </c>
      <c r="D416" s="134" t="s">
        <v>3177</v>
      </c>
      <c r="E416" s="134">
        <v>31</v>
      </c>
      <c r="F416" s="134">
        <v>314</v>
      </c>
      <c r="G416" s="134" t="s">
        <v>7158</v>
      </c>
      <c r="H416" s="134">
        <v>2</v>
      </c>
      <c r="I416" s="134" t="s">
        <v>7159</v>
      </c>
      <c r="K416" s="140"/>
      <c r="L416" s="140"/>
    </row>
    <row r="417" spans="1:12" x14ac:dyDescent="0.3">
      <c r="A417" s="133">
        <v>46070</v>
      </c>
      <c r="B417" s="134">
        <v>2</v>
      </c>
      <c r="C417" s="139" t="str">
        <f t="shared" si="25"/>
        <v>MDAC001298</v>
      </c>
      <c r="D417" s="134" t="s">
        <v>1164</v>
      </c>
      <c r="E417" s="134">
        <v>31</v>
      </c>
      <c r="F417" s="134">
        <v>314</v>
      </c>
      <c r="G417" s="134" t="s">
        <v>7148</v>
      </c>
      <c r="H417" s="134">
        <v>165</v>
      </c>
      <c r="I417" s="134" t="s">
        <v>7164</v>
      </c>
      <c r="K417" s="140"/>
      <c r="L417" s="140"/>
    </row>
    <row r="418" spans="1:12" x14ac:dyDescent="0.3">
      <c r="A418" s="133">
        <v>46070</v>
      </c>
      <c r="B418" s="134">
        <v>2</v>
      </c>
      <c r="C418" s="139" t="str">
        <f t="shared" si="25"/>
        <v>MDAC001153</v>
      </c>
      <c r="D418" s="200" t="s">
        <v>1209</v>
      </c>
      <c r="E418" s="134">
        <v>31</v>
      </c>
      <c r="F418" s="134">
        <v>314</v>
      </c>
      <c r="G418" s="134" t="s">
        <v>15712</v>
      </c>
      <c r="H418" s="134">
        <v>9</v>
      </c>
      <c r="I418" s="134" t="s">
        <v>7220</v>
      </c>
      <c r="K418" s="140"/>
      <c r="L418" s="140"/>
    </row>
    <row r="419" spans="1:12" x14ac:dyDescent="0.3">
      <c r="A419" s="133">
        <v>46070</v>
      </c>
      <c r="B419" s="134">
        <v>1</v>
      </c>
      <c r="C419" s="139" t="str">
        <f t="shared" si="25"/>
        <v>MDAC001171</v>
      </c>
      <c r="D419" s="134" t="s">
        <v>1158</v>
      </c>
      <c r="E419" s="134">
        <v>31</v>
      </c>
      <c r="F419" s="134">
        <v>320</v>
      </c>
      <c r="G419" s="134" t="s">
        <v>7213</v>
      </c>
      <c r="H419" s="134">
        <v>75</v>
      </c>
      <c r="I419" s="134" t="s">
        <v>15902</v>
      </c>
      <c r="K419" s="140"/>
      <c r="L419" s="140"/>
    </row>
    <row r="420" spans="1:12" x14ac:dyDescent="0.3">
      <c r="A420" s="133">
        <v>46070</v>
      </c>
      <c r="B420" s="134">
        <v>2</v>
      </c>
      <c r="C420" s="139" t="str">
        <f t="shared" si="25"/>
        <v>MDAI001378</v>
      </c>
      <c r="D420" s="134" t="s">
        <v>1156</v>
      </c>
      <c r="E420" s="134">
        <v>31</v>
      </c>
      <c r="F420" s="134">
        <v>320</v>
      </c>
      <c r="G420" s="134" t="s">
        <v>7163</v>
      </c>
      <c r="H420" s="134">
        <v>21.5</v>
      </c>
      <c r="I420" s="134" t="s">
        <v>7162</v>
      </c>
      <c r="K420" s="140"/>
      <c r="L420" s="140"/>
    </row>
    <row r="421" spans="1:12" x14ac:dyDescent="0.3">
      <c r="A421" s="133">
        <v>46070</v>
      </c>
      <c r="B421" s="134">
        <v>1</v>
      </c>
      <c r="C421" s="139" t="str">
        <f t="shared" si="25"/>
        <v>MDAI001378</v>
      </c>
      <c r="D421" s="134" t="s">
        <v>1156</v>
      </c>
      <c r="E421" s="134">
        <v>31</v>
      </c>
      <c r="F421" s="134">
        <v>320</v>
      </c>
      <c r="G421" s="134" t="s">
        <v>7163</v>
      </c>
      <c r="H421" s="134">
        <v>35</v>
      </c>
      <c r="I421" s="134" t="s">
        <v>15834</v>
      </c>
      <c r="K421" s="140"/>
      <c r="L421" s="140"/>
    </row>
    <row r="422" spans="1:12" x14ac:dyDescent="0.3">
      <c r="A422" s="133">
        <v>46070</v>
      </c>
      <c r="B422" s="134">
        <v>3</v>
      </c>
      <c r="C422" s="139" t="str">
        <f t="shared" si="25"/>
        <v>MDAC001069</v>
      </c>
      <c r="D422" s="134" t="s">
        <v>1192</v>
      </c>
      <c r="E422" s="134">
        <v>31</v>
      </c>
      <c r="F422" s="134">
        <v>320</v>
      </c>
      <c r="G422" s="134" t="s">
        <v>7152</v>
      </c>
      <c r="H422" s="134">
        <v>7</v>
      </c>
      <c r="I422" s="134" t="s">
        <v>15799</v>
      </c>
      <c r="K422" s="140"/>
      <c r="L422" s="140"/>
    </row>
    <row r="423" spans="1:12" x14ac:dyDescent="0.3">
      <c r="A423" s="133">
        <v>46070</v>
      </c>
      <c r="B423" s="134">
        <v>2</v>
      </c>
      <c r="C423" s="139" t="str">
        <f t="shared" si="25"/>
        <v>MDAC001169</v>
      </c>
      <c r="D423" s="134" t="s">
        <v>1155</v>
      </c>
      <c r="E423" s="134">
        <v>31</v>
      </c>
      <c r="F423" s="134">
        <v>320</v>
      </c>
      <c r="G423" s="134" t="s">
        <v>7146</v>
      </c>
      <c r="H423" s="134">
        <v>40</v>
      </c>
      <c r="I423" s="134" t="s">
        <v>7145</v>
      </c>
      <c r="K423" s="140"/>
      <c r="L423" s="140"/>
    </row>
    <row r="424" spans="1:12" x14ac:dyDescent="0.3">
      <c r="A424" s="133">
        <v>46070</v>
      </c>
      <c r="B424" s="134">
        <v>3</v>
      </c>
      <c r="C424" s="139" t="str">
        <f t="shared" si="25"/>
        <v>MDAC001160</v>
      </c>
      <c r="D424" s="134" t="s">
        <v>15908</v>
      </c>
      <c r="E424" s="134">
        <v>37</v>
      </c>
      <c r="F424" s="134">
        <v>320</v>
      </c>
      <c r="G424" s="134" t="s">
        <v>7144</v>
      </c>
      <c r="H424" s="134">
        <v>15</v>
      </c>
      <c r="I424" s="134" t="s">
        <v>7193</v>
      </c>
      <c r="K424" s="140"/>
      <c r="L424" s="140"/>
    </row>
    <row r="425" spans="1:12" x14ac:dyDescent="0.3">
      <c r="A425" s="133">
        <v>46070</v>
      </c>
      <c r="B425" s="134">
        <v>3</v>
      </c>
      <c r="C425" s="139" t="str">
        <f t="shared" si="25"/>
        <v>MDAC001160</v>
      </c>
      <c r="D425" s="134" t="s">
        <v>15908</v>
      </c>
      <c r="E425" s="134">
        <v>31</v>
      </c>
      <c r="F425" s="134">
        <v>320</v>
      </c>
      <c r="G425" s="134" t="s">
        <v>7144</v>
      </c>
      <c r="H425" s="134">
        <v>13.5</v>
      </c>
      <c r="I425" s="134" t="s">
        <v>7193</v>
      </c>
      <c r="K425" s="140"/>
      <c r="L425" s="140"/>
    </row>
    <row r="426" spans="1:12" x14ac:dyDescent="0.3">
      <c r="A426" s="133">
        <v>46070</v>
      </c>
      <c r="B426" s="134">
        <v>1</v>
      </c>
      <c r="C426" s="139" t="str">
        <f t="shared" si="25"/>
        <v>MDAC001169</v>
      </c>
      <c r="D426" s="134" t="s">
        <v>1155</v>
      </c>
      <c r="E426" s="134">
        <v>31</v>
      </c>
      <c r="F426" s="134">
        <v>320</v>
      </c>
      <c r="G426" s="134" t="s">
        <v>7146</v>
      </c>
      <c r="H426" s="134">
        <v>36.5</v>
      </c>
      <c r="I426" s="134" t="s">
        <v>7147</v>
      </c>
      <c r="K426" s="140"/>
      <c r="L426" s="140"/>
    </row>
    <row r="427" spans="1:12" x14ac:dyDescent="0.3">
      <c r="A427" s="133">
        <v>46070</v>
      </c>
      <c r="B427" s="134">
        <v>3</v>
      </c>
      <c r="C427" s="139" t="str">
        <f t="shared" si="25"/>
        <v>MDAC000471</v>
      </c>
      <c r="D427" s="134" t="s">
        <v>15920</v>
      </c>
      <c r="E427" s="134">
        <v>31</v>
      </c>
      <c r="F427" s="134">
        <v>320</v>
      </c>
      <c r="G427" s="134" t="s">
        <v>7213</v>
      </c>
      <c r="H427" s="134">
        <v>40</v>
      </c>
      <c r="I427" s="134" t="s">
        <v>7238</v>
      </c>
      <c r="K427" s="140"/>
      <c r="L427" s="140"/>
    </row>
    <row r="428" spans="1:12" x14ac:dyDescent="0.3">
      <c r="A428" s="133">
        <v>46070</v>
      </c>
      <c r="B428" s="134">
        <v>3</v>
      </c>
      <c r="C428" s="139" t="str">
        <f t="shared" si="25"/>
        <v>MDAC001370</v>
      </c>
      <c r="D428" s="134" t="s">
        <v>15953</v>
      </c>
      <c r="E428" s="134">
        <v>31</v>
      </c>
      <c r="F428" s="134">
        <v>320</v>
      </c>
      <c r="G428" s="134" t="s">
        <v>7155</v>
      </c>
      <c r="H428" s="134">
        <v>8</v>
      </c>
      <c r="I428" s="134" t="s">
        <v>7166</v>
      </c>
      <c r="K428" s="140"/>
      <c r="L428" s="140"/>
    </row>
    <row r="429" spans="1:12" x14ac:dyDescent="0.3">
      <c r="A429" s="133">
        <v>46071</v>
      </c>
      <c r="B429" s="134">
        <v>1</v>
      </c>
      <c r="C429" s="139" t="str">
        <f t="shared" si="25"/>
        <v>MDAC000851</v>
      </c>
      <c r="D429" s="134" t="s">
        <v>2760</v>
      </c>
      <c r="E429" s="134">
        <v>31</v>
      </c>
      <c r="F429" s="134">
        <v>314</v>
      </c>
      <c r="G429" s="134" t="s">
        <v>7148</v>
      </c>
      <c r="H429" s="134">
        <v>10</v>
      </c>
      <c r="I429" s="134" t="s">
        <v>7149</v>
      </c>
      <c r="K429" s="140"/>
      <c r="L429" s="140"/>
    </row>
    <row r="430" spans="1:12" x14ac:dyDescent="0.3">
      <c r="A430" s="133">
        <v>46071</v>
      </c>
      <c r="B430" s="134">
        <v>3</v>
      </c>
      <c r="C430" s="139" t="str">
        <f t="shared" si="25"/>
        <v>MDAC001169</v>
      </c>
      <c r="D430" s="134" t="s">
        <v>1155</v>
      </c>
      <c r="E430" s="134">
        <v>31</v>
      </c>
      <c r="F430" s="134">
        <v>320</v>
      </c>
      <c r="G430" s="134" t="s">
        <v>7146</v>
      </c>
      <c r="H430" s="134">
        <v>9</v>
      </c>
      <c r="I430" s="134" t="s">
        <v>7214</v>
      </c>
      <c r="K430" s="140"/>
      <c r="L430" s="140"/>
    </row>
    <row r="431" spans="1:12" x14ac:dyDescent="0.3">
      <c r="A431" s="133">
        <v>46071</v>
      </c>
      <c r="B431" s="134">
        <v>3</v>
      </c>
      <c r="C431" s="139" t="str">
        <f t="shared" si="25"/>
        <v>MDAC001195</v>
      </c>
      <c r="D431" s="134" t="s">
        <v>1198</v>
      </c>
      <c r="E431" s="134">
        <v>37</v>
      </c>
      <c r="F431" s="134">
        <v>320</v>
      </c>
      <c r="G431" s="134" t="s">
        <v>7152</v>
      </c>
      <c r="H431" s="134">
        <v>12</v>
      </c>
      <c r="I431" s="134" t="s">
        <v>15702</v>
      </c>
      <c r="K431" s="140"/>
      <c r="L431" s="140"/>
    </row>
    <row r="432" spans="1:12" x14ac:dyDescent="0.3">
      <c r="A432" s="133">
        <v>46071</v>
      </c>
      <c r="B432" s="134">
        <v>1</v>
      </c>
      <c r="C432" s="139" t="str">
        <f t="shared" si="25"/>
        <v>MDAI001378</v>
      </c>
      <c r="D432" s="134" t="s">
        <v>1156</v>
      </c>
      <c r="E432" s="134">
        <v>31</v>
      </c>
      <c r="F432" s="134">
        <v>320</v>
      </c>
      <c r="G432" s="134" t="s">
        <v>7163</v>
      </c>
      <c r="H432" s="134">
        <v>30</v>
      </c>
      <c r="I432" s="134" t="s">
        <v>15834</v>
      </c>
      <c r="K432" s="140"/>
      <c r="L432" s="140"/>
    </row>
    <row r="433" spans="1:12" x14ac:dyDescent="0.3">
      <c r="A433" s="133">
        <v>46071</v>
      </c>
      <c r="B433" s="134">
        <v>1</v>
      </c>
      <c r="C433" s="139" t="str">
        <f t="shared" si="25"/>
        <v>MDAC001169</v>
      </c>
      <c r="D433" s="134" t="s">
        <v>1155</v>
      </c>
      <c r="E433" s="134">
        <v>31</v>
      </c>
      <c r="F433" s="134">
        <v>320</v>
      </c>
      <c r="G433" s="134" t="s">
        <v>7146</v>
      </c>
      <c r="H433" s="134">
        <v>30</v>
      </c>
      <c r="I433" s="134" t="s">
        <v>7147</v>
      </c>
      <c r="K433" s="140"/>
      <c r="L433" s="140"/>
    </row>
    <row r="434" spans="1:12" x14ac:dyDescent="0.3">
      <c r="A434" s="133">
        <v>46071</v>
      </c>
      <c r="B434" s="134">
        <v>1</v>
      </c>
      <c r="C434" s="139" t="str">
        <f t="shared" si="25"/>
        <v>MDAC001171</v>
      </c>
      <c r="D434" s="134" t="s">
        <v>1158</v>
      </c>
      <c r="E434" s="134">
        <v>31</v>
      </c>
      <c r="F434" s="134">
        <v>320</v>
      </c>
      <c r="G434" s="134" t="s">
        <v>7213</v>
      </c>
      <c r="H434" s="134">
        <v>31</v>
      </c>
      <c r="I434" s="134" t="s">
        <v>15902</v>
      </c>
      <c r="K434" s="140"/>
      <c r="L434" s="140"/>
    </row>
    <row r="435" spans="1:12" x14ac:dyDescent="0.3">
      <c r="A435" s="133">
        <v>46071</v>
      </c>
      <c r="B435" s="134">
        <v>2</v>
      </c>
      <c r="C435" s="139" t="str">
        <f t="shared" si="25"/>
        <v>MDAC001069</v>
      </c>
      <c r="D435" s="134" t="s">
        <v>1192</v>
      </c>
      <c r="E435" s="134">
        <v>31</v>
      </c>
      <c r="F435" s="134">
        <v>314</v>
      </c>
      <c r="G435" s="134" t="s">
        <v>7152</v>
      </c>
      <c r="H435" s="134">
        <v>6.5</v>
      </c>
      <c r="I435" s="134" t="s">
        <v>7153</v>
      </c>
      <c r="K435" s="140"/>
      <c r="L435" s="140"/>
    </row>
    <row r="436" spans="1:12" x14ac:dyDescent="0.3">
      <c r="A436" s="133">
        <v>46071</v>
      </c>
      <c r="B436" s="134">
        <v>2</v>
      </c>
      <c r="C436" s="139" t="str">
        <f t="shared" si="25"/>
        <v>MDAC001171</v>
      </c>
      <c r="D436" s="134" t="s">
        <v>1158</v>
      </c>
      <c r="E436" s="134">
        <v>31</v>
      </c>
      <c r="F436" s="134">
        <v>320</v>
      </c>
      <c r="G436" s="134" t="s">
        <v>7213</v>
      </c>
      <c r="H436" s="134">
        <v>67</v>
      </c>
      <c r="I436" s="134" t="s">
        <v>7277</v>
      </c>
      <c r="K436" s="140"/>
      <c r="L436" s="140"/>
    </row>
    <row r="437" spans="1:12" x14ac:dyDescent="0.3">
      <c r="A437" s="133">
        <v>46071</v>
      </c>
      <c r="B437" s="134">
        <v>2</v>
      </c>
      <c r="C437" s="139" t="str">
        <f t="shared" si="25"/>
        <v>MDAI001378</v>
      </c>
      <c r="D437" s="134" t="s">
        <v>1156</v>
      </c>
      <c r="E437" s="134">
        <v>31</v>
      </c>
      <c r="F437" s="134">
        <v>320</v>
      </c>
      <c r="G437" s="134" t="s">
        <v>7163</v>
      </c>
      <c r="H437" s="134">
        <v>7</v>
      </c>
      <c r="I437" s="134" t="s">
        <v>7162</v>
      </c>
      <c r="K437" s="140"/>
      <c r="L437" s="140"/>
    </row>
    <row r="438" spans="1:12" x14ac:dyDescent="0.3">
      <c r="A438" s="133">
        <v>46071</v>
      </c>
      <c r="B438" s="134">
        <v>2</v>
      </c>
      <c r="C438" s="139" t="str">
        <f t="shared" si="25"/>
        <v>MDAC001315</v>
      </c>
      <c r="D438" s="134" t="s">
        <v>1194</v>
      </c>
      <c r="E438" s="134">
        <v>31</v>
      </c>
      <c r="F438" s="134">
        <v>314</v>
      </c>
      <c r="G438" s="134" t="s">
        <v>15712</v>
      </c>
      <c r="H438" s="134">
        <v>0.5</v>
      </c>
      <c r="I438" s="134" t="s">
        <v>7220</v>
      </c>
      <c r="K438" s="140"/>
      <c r="L438" s="140"/>
    </row>
    <row r="439" spans="1:12" x14ac:dyDescent="0.3">
      <c r="A439" s="133">
        <v>46071</v>
      </c>
      <c r="B439" s="134">
        <v>2</v>
      </c>
      <c r="C439" s="139" t="str">
        <f t="shared" si="25"/>
        <v>MDAC001273</v>
      </c>
      <c r="D439" s="134" t="s">
        <v>3041</v>
      </c>
      <c r="E439" s="134">
        <v>31</v>
      </c>
      <c r="F439" s="134">
        <v>314</v>
      </c>
      <c r="G439" s="134" t="s">
        <v>7158</v>
      </c>
      <c r="H439" s="134">
        <v>5</v>
      </c>
      <c r="I439" s="134" t="s">
        <v>7159</v>
      </c>
      <c r="K439" s="140"/>
      <c r="L439" s="140"/>
    </row>
    <row r="440" spans="1:12" x14ac:dyDescent="0.3">
      <c r="A440" s="133">
        <v>46071</v>
      </c>
      <c r="B440" s="134">
        <v>2</v>
      </c>
      <c r="C440" s="139" t="str">
        <f t="shared" si="25"/>
        <v>MDAI001217</v>
      </c>
      <c r="D440" s="134" t="s">
        <v>1167</v>
      </c>
      <c r="E440" s="134">
        <v>31</v>
      </c>
      <c r="F440" s="134">
        <v>314</v>
      </c>
      <c r="G440" s="134" t="s">
        <v>7189</v>
      </c>
      <c r="H440" s="134">
        <v>50</v>
      </c>
      <c r="I440" s="134" t="s">
        <v>7226</v>
      </c>
      <c r="K440" s="140"/>
      <c r="L440" s="140"/>
    </row>
    <row r="441" spans="1:12" x14ac:dyDescent="0.3">
      <c r="A441" s="133">
        <v>46071</v>
      </c>
      <c r="B441" s="134">
        <v>2</v>
      </c>
      <c r="C441" s="139" t="str">
        <f t="shared" si="25"/>
        <v>MDAI001373</v>
      </c>
      <c r="D441" s="134" t="s">
        <v>1195</v>
      </c>
      <c r="E441" s="134">
        <v>31</v>
      </c>
      <c r="F441" s="134">
        <v>320</v>
      </c>
      <c r="G441" s="134" t="s">
        <v>7144</v>
      </c>
      <c r="H441" s="134">
        <v>50</v>
      </c>
      <c r="I441" s="134" t="s">
        <v>7161</v>
      </c>
      <c r="K441" s="140"/>
      <c r="L441" s="140"/>
    </row>
    <row r="442" spans="1:12" x14ac:dyDescent="0.3">
      <c r="A442" s="133">
        <v>46071</v>
      </c>
      <c r="B442" s="134">
        <v>2</v>
      </c>
      <c r="C442" s="139" t="str">
        <f t="shared" si="25"/>
        <v>MDAI001419</v>
      </c>
      <c r="D442" s="134" t="s">
        <v>15921</v>
      </c>
      <c r="E442" s="134">
        <v>31</v>
      </c>
      <c r="F442" s="134">
        <v>320</v>
      </c>
      <c r="G442" s="134" t="s">
        <v>7155</v>
      </c>
      <c r="H442" s="134">
        <v>14</v>
      </c>
      <c r="I442" s="134" t="s">
        <v>15773</v>
      </c>
      <c r="K442" s="140"/>
      <c r="L442" s="140"/>
    </row>
    <row r="443" spans="1:12" x14ac:dyDescent="0.3">
      <c r="A443" s="133">
        <v>46071</v>
      </c>
      <c r="B443" s="134">
        <v>2</v>
      </c>
      <c r="C443" s="139" t="str">
        <f t="shared" si="25"/>
        <v>MDAC001169</v>
      </c>
      <c r="D443" s="134" t="s">
        <v>1155</v>
      </c>
      <c r="E443" s="134">
        <v>31</v>
      </c>
      <c r="F443" s="134">
        <v>320</v>
      </c>
      <c r="G443" s="134" t="s">
        <v>7146</v>
      </c>
      <c r="H443" s="134">
        <v>24</v>
      </c>
      <c r="I443" s="134" t="s">
        <v>7145</v>
      </c>
      <c r="K443" s="140"/>
      <c r="L443" s="140"/>
    </row>
    <row r="444" spans="1:12" x14ac:dyDescent="0.3">
      <c r="A444" s="133">
        <v>46071</v>
      </c>
      <c r="B444" s="134">
        <v>3</v>
      </c>
      <c r="C444" s="139" t="str">
        <f t="shared" si="25"/>
        <v>MDAC001169</v>
      </c>
      <c r="D444" s="134" t="s">
        <v>1155</v>
      </c>
      <c r="E444" s="134">
        <v>31</v>
      </c>
      <c r="F444" s="134">
        <v>320</v>
      </c>
      <c r="G444" s="134" t="s">
        <v>7146</v>
      </c>
      <c r="H444" s="134">
        <v>28</v>
      </c>
      <c r="I444" s="134" t="s">
        <v>7193</v>
      </c>
      <c r="K444" s="140"/>
      <c r="L444" s="140"/>
    </row>
    <row r="445" spans="1:12" x14ac:dyDescent="0.3">
      <c r="A445" s="133">
        <v>46071</v>
      </c>
      <c r="B445" s="134">
        <v>3</v>
      </c>
      <c r="C445" s="139" t="str">
        <f t="shared" si="25"/>
        <v>MDAC000737</v>
      </c>
      <c r="D445" s="134" t="s">
        <v>1187</v>
      </c>
      <c r="E445" s="134">
        <v>31</v>
      </c>
      <c r="F445" s="134">
        <v>314</v>
      </c>
      <c r="G445" s="134" t="s">
        <v>7158</v>
      </c>
      <c r="H445" s="134">
        <v>15</v>
      </c>
      <c r="I445" s="134" t="s">
        <v>7232</v>
      </c>
      <c r="K445" s="140"/>
      <c r="L445" s="140"/>
    </row>
    <row r="446" spans="1:12" x14ac:dyDescent="0.3">
      <c r="A446" s="133">
        <v>46071</v>
      </c>
      <c r="B446" s="134">
        <v>2</v>
      </c>
      <c r="C446" s="139" t="str">
        <f t="shared" si="25"/>
        <v>MDAC001198</v>
      </c>
      <c r="D446" s="134" t="s">
        <v>2977</v>
      </c>
      <c r="E446" s="134">
        <v>31</v>
      </c>
      <c r="F446" s="134">
        <v>320</v>
      </c>
      <c r="G446" s="134" t="s">
        <v>7152</v>
      </c>
      <c r="H446" s="134">
        <v>6.5</v>
      </c>
      <c r="I446" s="134" t="s">
        <v>7153</v>
      </c>
      <c r="K446" s="140"/>
      <c r="L446" s="140"/>
    </row>
    <row r="447" spans="1:12" x14ac:dyDescent="0.3">
      <c r="A447" s="133">
        <v>46071</v>
      </c>
      <c r="B447" s="134">
        <v>1</v>
      </c>
      <c r="C447" s="139" t="str">
        <f t="shared" ref="C447:C510" si="26">D447</f>
        <v>MDAI001373</v>
      </c>
      <c r="D447" s="134" t="s">
        <v>1195</v>
      </c>
      <c r="E447" s="134">
        <v>31</v>
      </c>
      <c r="F447" s="134">
        <v>320</v>
      </c>
      <c r="G447" s="134" t="s">
        <v>7144</v>
      </c>
      <c r="H447" s="134">
        <v>65</v>
      </c>
      <c r="I447" s="134" t="s">
        <v>15743</v>
      </c>
      <c r="K447" s="140"/>
      <c r="L447" s="140"/>
    </row>
    <row r="448" spans="1:12" x14ac:dyDescent="0.3">
      <c r="A448" s="133">
        <v>46072</v>
      </c>
      <c r="B448" s="134">
        <v>1</v>
      </c>
      <c r="C448" s="139" t="str">
        <f t="shared" si="26"/>
        <v>MDAI001378</v>
      </c>
      <c r="D448" s="134" t="s">
        <v>1156</v>
      </c>
      <c r="E448" s="134">
        <v>31</v>
      </c>
      <c r="F448" s="134">
        <v>320</v>
      </c>
      <c r="G448" s="134" t="s">
        <v>7163</v>
      </c>
      <c r="H448" s="134">
        <v>22</v>
      </c>
      <c r="I448" s="134" t="s">
        <v>15907</v>
      </c>
      <c r="K448" s="140"/>
      <c r="L448" s="140"/>
    </row>
    <row r="449" spans="1:12" x14ac:dyDescent="0.3">
      <c r="A449" s="133">
        <v>46072</v>
      </c>
      <c r="B449" s="134">
        <v>3</v>
      </c>
      <c r="C449" s="139" t="str">
        <f t="shared" si="26"/>
        <v>MDAC001388</v>
      </c>
      <c r="D449" s="134" t="s">
        <v>15904</v>
      </c>
      <c r="E449" s="134">
        <v>31</v>
      </c>
      <c r="F449" s="134">
        <v>314</v>
      </c>
      <c r="G449" s="134" t="s">
        <v>15691</v>
      </c>
      <c r="H449" s="134">
        <v>3.5</v>
      </c>
      <c r="I449" s="134" t="s">
        <v>7259</v>
      </c>
      <c r="K449" s="140"/>
      <c r="L449" s="140"/>
    </row>
    <row r="450" spans="1:12" x14ac:dyDescent="0.3">
      <c r="A450" s="133">
        <v>46072</v>
      </c>
      <c r="B450" s="134">
        <v>1</v>
      </c>
      <c r="C450" s="139" t="str">
        <f t="shared" si="26"/>
        <v>MDAC001297</v>
      </c>
      <c r="D450" s="134" t="s">
        <v>1165</v>
      </c>
      <c r="E450" s="134">
        <v>31</v>
      </c>
      <c r="F450" s="134">
        <v>314</v>
      </c>
      <c r="G450" s="134" t="s">
        <v>7148</v>
      </c>
      <c r="H450" s="134">
        <v>86</v>
      </c>
      <c r="I450" s="134" t="s">
        <v>15798</v>
      </c>
      <c r="K450" s="140"/>
      <c r="L450" s="140"/>
    </row>
    <row r="451" spans="1:12" x14ac:dyDescent="0.3">
      <c r="A451" s="133">
        <v>46072</v>
      </c>
      <c r="B451" s="134">
        <v>1</v>
      </c>
      <c r="C451" s="139" t="str">
        <f t="shared" si="26"/>
        <v>MDAC001297</v>
      </c>
      <c r="D451" s="134" t="s">
        <v>1165</v>
      </c>
      <c r="E451" s="134">
        <v>31</v>
      </c>
      <c r="F451" s="134">
        <v>314</v>
      </c>
      <c r="G451" s="134" t="s">
        <v>7148</v>
      </c>
      <c r="H451" s="134">
        <v>86</v>
      </c>
      <c r="I451" s="134" t="s">
        <v>15798</v>
      </c>
      <c r="K451" s="140"/>
      <c r="L451" s="140"/>
    </row>
    <row r="452" spans="1:12" x14ac:dyDescent="0.3">
      <c r="A452" s="133">
        <v>46072</v>
      </c>
      <c r="B452" s="134">
        <v>2</v>
      </c>
      <c r="C452" s="139" t="str">
        <f t="shared" si="26"/>
        <v>MDAI001419</v>
      </c>
      <c r="D452" s="134" t="s">
        <v>15921</v>
      </c>
      <c r="E452" s="134">
        <v>31</v>
      </c>
      <c r="F452" s="134">
        <v>320</v>
      </c>
      <c r="G452" s="134" t="s">
        <v>7155</v>
      </c>
      <c r="H452" s="134">
        <v>21</v>
      </c>
      <c r="I452" s="134" t="s">
        <v>7261</v>
      </c>
      <c r="K452" s="140"/>
      <c r="L452" s="140"/>
    </row>
    <row r="453" spans="1:12" x14ac:dyDescent="0.3">
      <c r="A453" s="133">
        <v>46072</v>
      </c>
      <c r="B453" s="134">
        <v>2</v>
      </c>
      <c r="C453" s="139" t="str">
        <f t="shared" si="26"/>
        <v>MDAI001152</v>
      </c>
      <c r="D453" s="134" t="s">
        <v>1200</v>
      </c>
      <c r="E453" s="134">
        <v>31</v>
      </c>
      <c r="F453" s="134">
        <v>320</v>
      </c>
      <c r="G453" s="134" t="s">
        <v>7144</v>
      </c>
      <c r="H453" s="134">
        <v>12.5</v>
      </c>
      <c r="I453" s="134" t="s">
        <v>7161</v>
      </c>
      <c r="K453" s="140"/>
      <c r="L453" s="140"/>
    </row>
    <row r="454" spans="1:12" x14ac:dyDescent="0.3">
      <c r="A454" s="133">
        <v>46072</v>
      </c>
      <c r="B454" s="134">
        <v>2</v>
      </c>
      <c r="C454" s="139" t="str">
        <f t="shared" si="26"/>
        <v>MDAC000737</v>
      </c>
      <c r="D454" s="134" t="s">
        <v>1187</v>
      </c>
      <c r="E454" s="134">
        <v>31</v>
      </c>
      <c r="F454" s="134">
        <v>314</v>
      </c>
      <c r="G454" s="134" t="s">
        <v>7158</v>
      </c>
      <c r="H454" s="134">
        <v>8</v>
      </c>
      <c r="I454" s="134" t="s">
        <v>7159</v>
      </c>
      <c r="K454" s="140"/>
      <c r="L454" s="140"/>
    </row>
    <row r="455" spans="1:12" x14ac:dyDescent="0.3">
      <c r="A455" s="133">
        <v>46072</v>
      </c>
      <c r="B455" s="134">
        <v>2</v>
      </c>
      <c r="C455" s="139" t="str">
        <f t="shared" si="26"/>
        <v>MDAC001169</v>
      </c>
      <c r="D455" s="134" t="s">
        <v>1155</v>
      </c>
      <c r="E455" s="134">
        <v>31</v>
      </c>
      <c r="F455" s="134">
        <v>320</v>
      </c>
      <c r="G455" s="134" t="s">
        <v>7146</v>
      </c>
      <c r="H455" s="134">
        <v>62</v>
      </c>
      <c r="I455" s="134" t="s">
        <v>7145</v>
      </c>
      <c r="K455" s="140"/>
      <c r="L455" s="140"/>
    </row>
    <row r="456" spans="1:12" x14ac:dyDescent="0.3">
      <c r="A456" s="133">
        <v>46072</v>
      </c>
      <c r="B456" s="134">
        <v>1</v>
      </c>
      <c r="C456" s="139" t="str">
        <f t="shared" si="26"/>
        <v>MDAI001417</v>
      </c>
      <c r="D456" s="134" t="s">
        <v>15859</v>
      </c>
      <c r="E456" s="134">
        <v>31</v>
      </c>
      <c r="F456" s="134">
        <v>320</v>
      </c>
      <c r="G456" s="134" t="s">
        <v>7155</v>
      </c>
      <c r="H456" s="134">
        <v>12</v>
      </c>
      <c r="I456" s="134" t="s">
        <v>7145</v>
      </c>
      <c r="K456" s="140"/>
      <c r="L456" s="140"/>
    </row>
    <row r="457" spans="1:12" x14ac:dyDescent="0.3">
      <c r="A457" s="133">
        <v>46072</v>
      </c>
      <c r="B457" s="134">
        <v>1</v>
      </c>
      <c r="C457" s="139" t="str">
        <f t="shared" si="26"/>
        <v>MDAC001169</v>
      </c>
      <c r="D457" s="134" t="s">
        <v>1155</v>
      </c>
      <c r="E457" s="134">
        <v>31</v>
      </c>
      <c r="F457" s="134">
        <v>320</v>
      </c>
      <c r="G457" s="134" t="s">
        <v>7146</v>
      </c>
      <c r="H457" s="134">
        <v>23</v>
      </c>
      <c r="I457" s="134" t="s">
        <v>7147</v>
      </c>
      <c r="K457" s="140"/>
      <c r="L457" s="140"/>
    </row>
    <row r="458" spans="1:12" x14ac:dyDescent="0.3">
      <c r="A458" s="133">
        <v>46072</v>
      </c>
      <c r="B458" s="134">
        <v>1</v>
      </c>
      <c r="C458" s="139" t="str">
        <f t="shared" si="26"/>
        <v>MDAC001013</v>
      </c>
      <c r="D458" s="134" t="s">
        <v>15845</v>
      </c>
      <c r="E458" s="134">
        <v>31</v>
      </c>
      <c r="F458" s="134">
        <v>314</v>
      </c>
      <c r="G458" s="134" t="s">
        <v>15712</v>
      </c>
      <c r="H458" s="134">
        <v>5</v>
      </c>
      <c r="I458" s="134" t="s">
        <v>15889</v>
      </c>
      <c r="K458" s="140"/>
      <c r="L458" s="140"/>
    </row>
    <row r="459" spans="1:12" x14ac:dyDescent="0.3">
      <c r="A459" s="133">
        <v>46072</v>
      </c>
      <c r="B459" s="134">
        <v>2</v>
      </c>
      <c r="C459" s="139" t="str">
        <f t="shared" si="26"/>
        <v>MDAI001327</v>
      </c>
      <c r="D459" s="134" t="s">
        <v>1216</v>
      </c>
      <c r="E459" s="134">
        <v>31</v>
      </c>
      <c r="F459" s="134">
        <v>320</v>
      </c>
      <c r="G459" s="134" t="s">
        <v>7152</v>
      </c>
      <c r="H459" s="134">
        <v>24</v>
      </c>
      <c r="I459" s="134" t="s">
        <v>7153</v>
      </c>
      <c r="K459" s="140"/>
      <c r="L459" s="140"/>
    </row>
    <row r="460" spans="1:12" x14ac:dyDescent="0.3">
      <c r="A460" s="133">
        <v>46073</v>
      </c>
      <c r="B460" s="134">
        <v>1</v>
      </c>
      <c r="C460" s="139" t="str">
        <f t="shared" si="26"/>
        <v>MDAC001188</v>
      </c>
      <c r="D460" s="134" t="s">
        <v>1161</v>
      </c>
      <c r="E460" s="134">
        <v>31</v>
      </c>
      <c r="F460" s="134">
        <v>320</v>
      </c>
      <c r="G460" s="134" t="s">
        <v>7152</v>
      </c>
      <c r="H460" s="134">
        <v>10</v>
      </c>
      <c r="I460" s="134" t="s">
        <v>7151</v>
      </c>
      <c r="K460" s="140"/>
      <c r="L460" s="140"/>
    </row>
    <row r="461" spans="1:12" x14ac:dyDescent="0.3">
      <c r="A461" s="133">
        <v>46073</v>
      </c>
      <c r="B461" s="134">
        <v>1</v>
      </c>
      <c r="C461" s="139" t="str">
        <f t="shared" si="26"/>
        <v>MDAC001169</v>
      </c>
      <c r="D461" s="134" t="s">
        <v>1155</v>
      </c>
      <c r="E461" s="134">
        <v>31</v>
      </c>
      <c r="F461" s="134">
        <v>320</v>
      </c>
      <c r="G461" s="134" t="s">
        <v>7146</v>
      </c>
      <c r="H461" s="134">
        <v>24</v>
      </c>
      <c r="I461" s="134" t="s">
        <v>7147</v>
      </c>
      <c r="K461" s="140"/>
      <c r="L461" s="140"/>
    </row>
    <row r="462" spans="1:12" x14ac:dyDescent="0.3">
      <c r="A462" s="133">
        <v>46073</v>
      </c>
      <c r="B462" s="134">
        <v>2</v>
      </c>
      <c r="C462" s="139" t="str">
        <f t="shared" si="26"/>
        <v>MDAC001322</v>
      </c>
      <c r="D462" s="134" t="s">
        <v>1171</v>
      </c>
      <c r="E462" s="134">
        <v>31</v>
      </c>
      <c r="F462" s="134">
        <v>314</v>
      </c>
      <c r="G462" s="134" t="s">
        <v>7148</v>
      </c>
      <c r="H462" s="134">
        <v>20</v>
      </c>
      <c r="I462" s="134" t="s">
        <v>7214</v>
      </c>
      <c r="K462" s="140"/>
      <c r="L462" s="140"/>
    </row>
    <row r="463" spans="1:12" x14ac:dyDescent="0.3">
      <c r="A463" s="133">
        <v>46073</v>
      </c>
      <c r="B463" s="134">
        <v>2</v>
      </c>
      <c r="C463" s="139" t="str">
        <f t="shared" si="26"/>
        <v>MDAC001188</v>
      </c>
      <c r="D463" s="134" t="s">
        <v>1161</v>
      </c>
      <c r="E463" s="134">
        <v>31</v>
      </c>
      <c r="F463" s="134">
        <v>320</v>
      </c>
      <c r="G463" s="134" t="s">
        <v>7152</v>
      </c>
      <c r="H463" s="134">
        <v>11</v>
      </c>
      <c r="I463" s="134" t="s">
        <v>7153</v>
      </c>
      <c r="K463" s="140"/>
      <c r="L463" s="140"/>
    </row>
    <row r="464" spans="1:12" x14ac:dyDescent="0.3">
      <c r="A464" s="133">
        <v>46073</v>
      </c>
      <c r="B464" s="134">
        <v>2</v>
      </c>
      <c r="C464" s="139" t="str">
        <f t="shared" si="26"/>
        <v>MDAI001418</v>
      </c>
      <c r="D464" s="134" t="s">
        <v>15936</v>
      </c>
      <c r="E464" s="134">
        <v>31</v>
      </c>
      <c r="F464" s="134">
        <v>320</v>
      </c>
      <c r="G464" s="134" t="s">
        <v>7155</v>
      </c>
      <c r="H464" s="134">
        <v>16</v>
      </c>
      <c r="I464" s="134" t="s">
        <v>7261</v>
      </c>
      <c r="K464" s="140"/>
      <c r="L464" s="140"/>
    </row>
    <row r="465" spans="1:12" x14ac:dyDescent="0.3">
      <c r="A465" s="133">
        <v>46073</v>
      </c>
      <c r="B465" s="134">
        <v>2</v>
      </c>
      <c r="C465" s="139" t="str">
        <f t="shared" si="26"/>
        <v>MDAC001169</v>
      </c>
      <c r="D465" s="134" t="s">
        <v>1155</v>
      </c>
      <c r="E465" s="134">
        <v>31</v>
      </c>
      <c r="F465" s="134">
        <v>320</v>
      </c>
      <c r="G465" s="134" t="s">
        <v>7146</v>
      </c>
      <c r="H465" s="134">
        <v>32</v>
      </c>
      <c r="I465" s="134" t="s">
        <v>7145</v>
      </c>
      <c r="K465" s="140"/>
      <c r="L465" s="140"/>
    </row>
    <row r="466" spans="1:12" x14ac:dyDescent="0.3">
      <c r="A466" s="133">
        <v>46073</v>
      </c>
      <c r="B466" s="134">
        <v>1</v>
      </c>
      <c r="C466" s="139" t="str">
        <f t="shared" si="26"/>
        <v>MDAC001236</v>
      </c>
      <c r="D466" s="134" t="s">
        <v>15882</v>
      </c>
      <c r="E466" s="134">
        <v>31</v>
      </c>
      <c r="F466" s="134">
        <v>314</v>
      </c>
      <c r="G466" s="134" t="s">
        <v>15691</v>
      </c>
      <c r="H466" s="134">
        <v>8</v>
      </c>
      <c r="I466" s="134" t="s">
        <v>15694</v>
      </c>
      <c r="K466" s="140"/>
      <c r="L466" s="140"/>
    </row>
    <row r="467" spans="1:12" x14ac:dyDescent="0.3">
      <c r="A467" s="133">
        <v>46073</v>
      </c>
      <c r="B467" s="134">
        <v>1</v>
      </c>
      <c r="C467" s="139" t="str">
        <f t="shared" si="26"/>
        <v>MDAC001130</v>
      </c>
      <c r="D467" s="134" t="s">
        <v>1177</v>
      </c>
      <c r="E467" s="134">
        <v>31</v>
      </c>
      <c r="F467" s="134">
        <v>314</v>
      </c>
      <c r="G467" s="134" t="s">
        <v>7148</v>
      </c>
      <c r="H467" s="134">
        <v>110</v>
      </c>
      <c r="I467" s="134" t="s">
        <v>15769</v>
      </c>
      <c r="K467" s="140"/>
      <c r="L467" s="140"/>
    </row>
    <row r="468" spans="1:12" x14ac:dyDescent="0.3">
      <c r="A468" s="133">
        <v>46073</v>
      </c>
      <c r="B468" s="134">
        <v>3</v>
      </c>
      <c r="C468" s="139" t="str">
        <f t="shared" si="26"/>
        <v>MDAC001169</v>
      </c>
      <c r="D468" s="134" t="s">
        <v>1155</v>
      </c>
      <c r="E468" s="134">
        <v>31</v>
      </c>
      <c r="F468" s="134">
        <v>320</v>
      </c>
      <c r="G468" s="134" t="s">
        <v>7146</v>
      </c>
      <c r="H468" s="134">
        <v>28</v>
      </c>
      <c r="I468" s="134" t="s">
        <v>7193</v>
      </c>
      <c r="K468" s="140"/>
      <c r="L468" s="140"/>
    </row>
    <row r="469" spans="1:12" x14ac:dyDescent="0.3">
      <c r="A469" s="133">
        <v>46073</v>
      </c>
      <c r="B469" s="134">
        <v>1</v>
      </c>
      <c r="C469" s="139" t="str">
        <f t="shared" si="26"/>
        <v>MDAC000915</v>
      </c>
      <c r="D469" s="134" t="s">
        <v>2793</v>
      </c>
      <c r="E469" s="134">
        <v>31</v>
      </c>
      <c r="F469" s="134">
        <v>320</v>
      </c>
      <c r="G469" s="134" t="s">
        <v>15691</v>
      </c>
      <c r="H469" s="134">
        <v>6</v>
      </c>
      <c r="I469" s="134" t="s">
        <v>15694</v>
      </c>
      <c r="K469" s="140"/>
      <c r="L469" s="140"/>
    </row>
    <row r="470" spans="1:12" x14ac:dyDescent="0.3">
      <c r="A470" s="133">
        <v>46073</v>
      </c>
      <c r="B470" s="134">
        <v>3</v>
      </c>
      <c r="C470" s="139" t="str">
        <f t="shared" si="26"/>
        <v>MDAC001314</v>
      </c>
      <c r="D470" s="134" t="s">
        <v>1197</v>
      </c>
      <c r="E470" s="134">
        <v>31</v>
      </c>
      <c r="F470" s="134">
        <v>314</v>
      </c>
      <c r="G470" s="134" t="s">
        <v>7148</v>
      </c>
      <c r="H470" s="134">
        <v>74</v>
      </c>
      <c r="I470" s="134" t="s">
        <v>7214</v>
      </c>
      <c r="K470" s="140"/>
      <c r="L470" s="140"/>
    </row>
    <row r="471" spans="1:12" x14ac:dyDescent="0.3">
      <c r="A471" s="133">
        <v>46074</v>
      </c>
      <c r="B471" s="134">
        <v>1</v>
      </c>
      <c r="C471" s="139" t="str">
        <f t="shared" si="26"/>
        <v>MDAC001236</v>
      </c>
      <c r="D471" s="134" t="s">
        <v>15882</v>
      </c>
      <c r="E471" s="134">
        <v>31</v>
      </c>
      <c r="F471" s="134">
        <v>314</v>
      </c>
      <c r="G471" s="134" t="s">
        <v>15691</v>
      </c>
      <c r="H471" s="134">
        <v>27</v>
      </c>
      <c r="I471" s="134" t="s">
        <v>15694</v>
      </c>
      <c r="K471" s="140"/>
      <c r="L471" s="140"/>
    </row>
    <row r="472" spans="1:12" x14ac:dyDescent="0.3">
      <c r="A472" s="133">
        <v>46074</v>
      </c>
      <c r="B472" s="134">
        <v>2</v>
      </c>
      <c r="C472" s="139" t="str">
        <f t="shared" si="26"/>
        <v>MDAI001418</v>
      </c>
      <c r="D472" s="134" t="s">
        <v>15936</v>
      </c>
      <c r="E472" s="134">
        <v>320</v>
      </c>
      <c r="F472" s="134">
        <v>320</v>
      </c>
      <c r="G472" s="134" t="s">
        <v>7155</v>
      </c>
      <c r="H472" s="134">
        <v>14</v>
      </c>
      <c r="I472" s="134" t="s">
        <v>7261</v>
      </c>
      <c r="K472" s="140"/>
      <c r="L472" s="140"/>
    </row>
    <row r="473" spans="1:12" x14ac:dyDescent="0.3">
      <c r="A473" s="133">
        <v>46074</v>
      </c>
      <c r="B473" s="134">
        <v>1</v>
      </c>
      <c r="C473" s="139" t="str">
        <f t="shared" si="26"/>
        <v>MDAC001314</v>
      </c>
      <c r="D473" s="134" t="s">
        <v>1197</v>
      </c>
      <c r="E473" s="134">
        <v>31</v>
      </c>
      <c r="F473" s="134">
        <v>314</v>
      </c>
      <c r="G473" s="134" t="s">
        <v>7148</v>
      </c>
      <c r="H473" s="134">
        <v>25</v>
      </c>
      <c r="I473" s="134" t="s">
        <v>7149</v>
      </c>
      <c r="K473" s="140"/>
      <c r="L473" s="140"/>
    </row>
    <row r="474" spans="1:12" x14ac:dyDescent="0.3">
      <c r="A474" s="133">
        <v>46075</v>
      </c>
      <c r="B474" s="134">
        <v>2</v>
      </c>
      <c r="C474" s="139" t="str">
        <f t="shared" si="26"/>
        <v>MDAI001309</v>
      </c>
      <c r="D474" s="134" t="s">
        <v>14522</v>
      </c>
      <c r="E474" s="134">
        <v>34</v>
      </c>
      <c r="F474" s="134">
        <v>320</v>
      </c>
      <c r="G474" s="134" t="s">
        <v>7163</v>
      </c>
      <c r="H474" s="134">
        <v>11</v>
      </c>
      <c r="I474" s="134" t="s">
        <v>7162</v>
      </c>
      <c r="K474" s="140"/>
      <c r="L474" s="140"/>
    </row>
    <row r="475" spans="1:12" x14ac:dyDescent="0.3">
      <c r="A475" s="133">
        <v>46076</v>
      </c>
      <c r="B475" s="134">
        <v>1</v>
      </c>
      <c r="C475" s="139" t="str">
        <f t="shared" si="26"/>
        <v>MDAC001233</v>
      </c>
      <c r="D475" s="134" t="s">
        <v>1227</v>
      </c>
      <c r="E475" s="134">
        <v>31</v>
      </c>
      <c r="F475" s="134">
        <v>314</v>
      </c>
      <c r="G475" s="134" t="s">
        <v>7148</v>
      </c>
      <c r="H475" s="134">
        <v>20</v>
      </c>
      <c r="I475" s="134" t="s">
        <v>15769</v>
      </c>
      <c r="K475" s="140"/>
      <c r="L475" s="140"/>
    </row>
    <row r="476" spans="1:12" x14ac:dyDescent="0.3">
      <c r="A476" s="133">
        <v>46076</v>
      </c>
      <c r="B476" s="134">
        <v>1</v>
      </c>
      <c r="C476" s="139" t="str">
        <f t="shared" si="26"/>
        <v>MDAC001192</v>
      </c>
      <c r="D476" s="134" t="s">
        <v>2969</v>
      </c>
      <c r="E476" s="134">
        <v>31</v>
      </c>
      <c r="F476" s="134">
        <v>314</v>
      </c>
      <c r="G476" s="134" t="s">
        <v>15691</v>
      </c>
      <c r="H476" s="134">
        <v>4.5</v>
      </c>
      <c r="I476" s="134" t="s">
        <v>15694</v>
      </c>
      <c r="K476" s="140"/>
      <c r="L476" s="140"/>
    </row>
    <row r="477" spans="1:12" x14ac:dyDescent="0.3">
      <c r="A477" s="133">
        <v>46076</v>
      </c>
      <c r="B477" s="134">
        <v>1</v>
      </c>
      <c r="C477" s="139" t="str">
        <f t="shared" si="26"/>
        <v>MDAC001189</v>
      </c>
      <c r="D477" s="134" t="s">
        <v>1178</v>
      </c>
      <c r="E477" s="134">
        <v>31</v>
      </c>
      <c r="F477" s="134">
        <v>314</v>
      </c>
      <c r="G477" s="134" t="s">
        <v>15691</v>
      </c>
      <c r="H477" s="134">
        <v>9</v>
      </c>
      <c r="I477" s="134" t="s">
        <v>15694</v>
      </c>
      <c r="K477" s="140"/>
      <c r="L477" s="140"/>
    </row>
    <row r="478" spans="1:12" x14ac:dyDescent="0.3">
      <c r="A478" s="133">
        <v>46076</v>
      </c>
      <c r="B478" s="134">
        <v>2</v>
      </c>
      <c r="C478" s="139" t="str">
        <f t="shared" si="26"/>
        <v>MDAC001169</v>
      </c>
      <c r="D478" s="134" t="s">
        <v>1155</v>
      </c>
      <c r="E478" s="134">
        <v>31</v>
      </c>
      <c r="F478" s="134">
        <v>320</v>
      </c>
      <c r="G478" s="134" t="s">
        <v>7146</v>
      </c>
      <c r="H478" s="134">
        <v>36.5</v>
      </c>
      <c r="I478" s="134" t="s">
        <v>7145</v>
      </c>
      <c r="K478" s="140"/>
      <c r="L478" s="140"/>
    </row>
    <row r="479" spans="1:12" x14ac:dyDescent="0.3">
      <c r="A479" s="133">
        <v>46076</v>
      </c>
      <c r="B479" s="134">
        <v>2</v>
      </c>
      <c r="C479" s="139" t="str">
        <f t="shared" si="26"/>
        <v>MDAC001233</v>
      </c>
      <c r="D479" s="134" t="s">
        <v>1227</v>
      </c>
      <c r="E479" s="134">
        <v>31</v>
      </c>
      <c r="F479" s="134">
        <v>314</v>
      </c>
      <c r="G479" s="134" t="s">
        <v>7148</v>
      </c>
      <c r="H479" s="134">
        <v>75.5</v>
      </c>
      <c r="I479" s="134" t="s">
        <v>7164</v>
      </c>
      <c r="K479" s="140"/>
      <c r="L479" s="140"/>
    </row>
    <row r="480" spans="1:12" x14ac:dyDescent="0.3">
      <c r="A480" s="133">
        <v>46076</v>
      </c>
      <c r="B480" s="134">
        <v>3</v>
      </c>
      <c r="C480" s="139" t="str">
        <f t="shared" si="26"/>
        <v>MDAC001117</v>
      </c>
      <c r="D480" s="134" t="s">
        <v>1173</v>
      </c>
      <c r="E480" s="134">
        <v>31</v>
      </c>
      <c r="F480" s="134">
        <v>320</v>
      </c>
      <c r="G480" s="134" t="s">
        <v>7155</v>
      </c>
      <c r="H480" s="134">
        <v>18</v>
      </c>
      <c r="I480" s="134" t="s">
        <v>7166</v>
      </c>
      <c r="K480" s="140"/>
      <c r="L480" s="140"/>
    </row>
    <row r="481" spans="1:12" x14ac:dyDescent="0.3">
      <c r="A481" s="133">
        <v>46076</v>
      </c>
      <c r="B481" s="134">
        <v>3</v>
      </c>
      <c r="C481" s="139" t="str">
        <f t="shared" si="26"/>
        <v>MDAC001233</v>
      </c>
      <c r="D481" s="134" t="s">
        <v>1227</v>
      </c>
      <c r="E481" s="134">
        <v>31</v>
      </c>
      <c r="F481" s="134">
        <v>314</v>
      </c>
      <c r="G481" s="134" t="s">
        <v>7148</v>
      </c>
      <c r="H481" s="134">
        <v>45</v>
      </c>
      <c r="I481" s="134" t="s">
        <v>7214</v>
      </c>
      <c r="K481" s="140"/>
      <c r="L481" s="140"/>
    </row>
    <row r="482" spans="1:12" x14ac:dyDescent="0.3">
      <c r="A482" s="133">
        <v>46076</v>
      </c>
      <c r="B482" s="134">
        <v>1</v>
      </c>
      <c r="C482" s="139" t="str">
        <f t="shared" si="26"/>
        <v>MDAI001309</v>
      </c>
      <c r="D482" s="134" t="s">
        <v>14522</v>
      </c>
      <c r="E482" s="134">
        <v>31</v>
      </c>
      <c r="F482" s="134">
        <v>320</v>
      </c>
      <c r="G482" s="134" t="s">
        <v>7163</v>
      </c>
      <c r="H482" s="134">
        <v>20</v>
      </c>
      <c r="I482" s="134" t="s">
        <v>15934</v>
      </c>
      <c r="K482" s="140"/>
      <c r="L482" s="140"/>
    </row>
    <row r="483" spans="1:12" x14ac:dyDescent="0.3">
      <c r="A483" s="133">
        <v>46076</v>
      </c>
      <c r="B483" s="134">
        <v>1</v>
      </c>
      <c r="C483" s="139" t="str">
        <f t="shared" si="26"/>
        <v>MDAC001169</v>
      </c>
      <c r="D483" s="134" t="s">
        <v>1155</v>
      </c>
      <c r="E483" s="134">
        <v>31</v>
      </c>
      <c r="F483" s="134">
        <v>320</v>
      </c>
      <c r="G483" s="134" t="s">
        <v>7146</v>
      </c>
      <c r="H483" s="134">
        <v>12.5</v>
      </c>
      <c r="I483" s="134" t="s">
        <v>7147</v>
      </c>
      <c r="K483" s="140"/>
      <c r="L483" s="140"/>
    </row>
    <row r="484" spans="1:12" x14ac:dyDescent="0.3">
      <c r="A484" s="133">
        <v>46077</v>
      </c>
      <c r="B484" s="134">
        <v>2</v>
      </c>
      <c r="C484" s="139" t="str">
        <f t="shared" si="26"/>
        <v>MDAC001207</v>
      </c>
      <c r="D484" s="134" t="s">
        <v>1183</v>
      </c>
      <c r="E484" s="134">
        <v>31</v>
      </c>
      <c r="F484" s="134">
        <v>320</v>
      </c>
      <c r="G484" s="134" t="s">
        <v>7152</v>
      </c>
      <c r="H484" s="134">
        <v>5</v>
      </c>
      <c r="I484" s="134" t="s">
        <v>7153</v>
      </c>
      <c r="K484" s="140"/>
      <c r="L484" s="140"/>
    </row>
    <row r="485" spans="1:12" x14ac:dyDescent="0.3">
      <c r="A485" s="133">
        <v>46077</v>
      </c>
      <c r="B485" s="134">
        <v>2</v>
      </c>
      <c r="C485" s="139" t="str">
        <f t="shared" si="26"/>
        <v>MDAI001312</v>
      </c>
      <c r="D485" s="134" t="s">
        <v>1157</v>
      </c>
      <c r="E485" s="134">
        <v>31</v>
      </c>
      <c r="F485" s="134">
        <v>320</v>
      </c>
      <c r="G485" s="134" t="s">
        <v>7152</v>
      </c>
      <c r="H485" s="134">
        <v>21.4</v>
      </c>
      <c r="I485" s="134" t="s">
        <v>7153</v>
      </c>
      <c r="K485" s="140"/>
      <c r="L485" s="140"/>
    </row>
    <row r="486" spans="1:12" x14ac:dyDescent="0.3">
      <c r="A486" s="133">
        <v>46077</v>
      </c>
      <c r="B486" s="134">
        <v>3</v>
      </c>
      <c r="C486" s="139" t="str">
        <f t="shared" si="26"/>
        <v>MDAC001117</v>
      </c>
      <c r="D486" s="134" t="s">
        <v>1173</v>
      </c>
      <c r="E486" s="134">
        <v>31</v>
      </c>
      <c r="F486" s="134">
        <v>320</v>
      </c>
      <c r="G486" s="134" t="s">
        <v>7155</v>
      </c>
      <c r="H486" s="134">
        <v>16</v>
      </c>
      <c r="I486" s="134" t="s">
        <v>7166</v>
      </c>
      <c r="K486" s="140"/>
      <c r="L486" s="140"/>
    </row>
    <row r="487" spans="1:12" x14ac:dyDescent="0.3">
      <c r="A487" s="133">
        <v>46077</v>
      </c>
      <c r="B487" s="134">
        <v>3</v>
      </c>
      <c r="C487" s="139" t="str">
        <f t="shared" si="26"/>
        <v>MDAC001208</v>
      </c>
      <c r="D487" s="134" t="s">
        <v>1182</v>
      </c>
      <c r="E487" s="134">
        <v>31</v>
      </c>
      <c r="F487" s="134">
        <v>320</v>
      </c>
      <c r="G487" s="134" t="s">
        <v>15742</v>
      </c>
      <c r="H487" s="134">
        <v>6</v>
      </c>
      <c r="I487" s="134" t="s">
        <v>15702</v>
      </c>
      <c r="K487" s="140"/>
      <c r="L487" s="140"/>
    </row>
    <row r="488" spans="1:12" x14ac:dyDescent="0.3">
      <c r="A488" s="133">
        <v>46077</v>
      </c>
      <c r="B488" s="134">
        <v>2</v>
      </c>
      <c r="C488" s="139" t="str">
        <f t="shared" si="26"/>
        <v>MDAC001283</v>
      </c>
      <c r="D488" s="134" t="s">
        <v>1175</v>
      </c>
      <c r="E488" s="134">
        <v>31</v>
      </c>
      <c r="F488" s="134">
        <v>320</v>
      </c>
      <c r="G488" s="134" t="s">
        <v>7146</v>
      </c>
      <c r="H488" s="134">
        <v>15</v>
      </c>
      <c r="I488" s="134" t="s">
        <v>7145</v>
      </c>
      <c r="K488" s="140"/>
      <c r="L488" s="140"/>
    </row>
    <row r="489" spans="1:12" x14ac:dyDescent="0.3">
      <c r="A489" s="133">
        <v>46077</v>
      </c>
      <c r="B489" s="134">
        <v>2</v>
      </c>
      <c r="C489" s="139" t="str">
        <f t="shared" si="26"/>
        <v>MDAC000978</v>
      </c>
      <c r="D489" s="134" t="s">
        <v>15683</v>
      </c>
      <c r="E489" s="134">
        <v>31</v>
      </c>
      <c r="F489" s="134">
        <v>320</v>
      </c>
      <c r="G489" s="134" t="s">
        <v>7213</v>
      </c>
      <c r="H489" s="134">
        <v>9.5</v>
      </c>
      <c r="I489" s="134" t="s">
        <v>7277</v>
      </c>
      <c r="K489" s="140"/>
      <c r="L489" s="140"/>
    </row>
    <row r="490" spans="1:12" x14ac:dyDescent="0.3">
      <c r="A490" s="133">
        <v>46077</v>
      </c>
      <c r="B490" s="134">
        <v>2</v>
      </c>
      <c r="C490" s="139" t="str">
        <f t="shared" si="26"/>
        <v>MDAI001428</v>
      </c>
      <c r="D490" s="134" t="s">
        <v>15954</v>
      </c>
      <c r="E490" s="134">
        <v>31</v>
      </c>
      <c r="F490" s="134">
        <v>320</v>
      </c>
      <c r="G490" s="134" t="s">
        <v>7144</v>
      </c>
      <c r="H490" s="134">
        <v>20</v>
      </c>
      <c r="I490" s="134" t="s">
        <v>7161</v>
      </c>
      <c r="K490" s="140"/>
      <c r="L490" s="140"/>
    </row>
    <row r="491" spans="1:12" x14ac:dyDescent="0.3">
      <c r="A491" s="133">
        <v>46077</v>
      </c>
      <c r="B491" s="134">
        <v>1</v>
      </c>
      <c r="C491" s="139" t="str">
        <f t="shared" si="26"/>
        <v>MDAC001207</v>
      </c>
      <c r="D491" s="134" t="s">
        <v>1183</v>
      </c>
      <c r="E491" s="134">
        <v>31</v>
      </c>
      <c r="F491" s="134">
        <v>320</v>
      </c>
      <c r="G491" s="134" t="s">
        <v>7152</v>
      </c>
      <c r="H491" s="134">
        <v>10</v>
      </c>
      <c r="I491" s="134" t="s">
        <v>7151</v>
      </c>
      <c r="K491" s="140"/>
      <c r="L491" s="140"/>
    </row>
    <row r="492" spans="1:12" x14ac:dyDescent="0.3">
      <c r="A492" s="133">
        <v>46077</v>
      </c>
      <c r="B492" s="134">
        <v>1</v>
      </c>
      <c r="C492" s="139" t="str">
        <f t="shared" si="26"/>
        <v>MDAC001117</v>
      </c>
      <c r="D492" s="134" t="s">
        <v>1173</v>
      </c>
      <c r="E492" s="134">
        <v>31</v>
      </c>
      <c r="F492" s="134">
        <v>320</v>
      </c>
      <c r="G492" s="134" t="s">
        <v>7155</v>
      </c>
      <c r="H492" s="134">
        <v>40</v>
      </c>
      <c r="I492" s="134" t="s">
        <v>7286</v>
      </c>
      <c r="K492" s="140"/>
      <c r="L492" s="140"/>
    </row>
    <row r="493" spans="1:12" x14ac:dyDescent="0.3">
      <c r="A493" s="133">
        <v>46077</v>
      </c>
      <c r="B493" s="134">
        <v>1</v>
      </c>
      <c r="C493" s="139" t="str">
        <f t="shared" si="26"/>
        <v>MDAC001169</v>
      </c>
      <c r="D493" s="134" t="s">
        <v>1155</v>
      </c>
      <c r="E493" s="134">
        <v>31</v>
      </c>
      <c r="F493" s="134">
        <v>320</v>
      </c>
      <c r="G493" s="134" t="s">
        <v>7146</v>
      </c>
      <c r="H493" s="134">
        <v>38</v>
      </c>
      <c r="I493" s="134" t="s">
        <v>7147</v>
      </c>
      <c r="K493" s="140"/>
      <c r="L493" s="140"/>
    </row>
    <row r="494" spans="1:12" x14ac:dyDescent="0.3">
      <c r="A494" s="133">
        <v>46078</v>
      </c>
      <c r="B494" s="134">
        <v>1</v>
      </c>
      <c r="C494" s="139" t="str">
        <f t="shared" si="26"/>
        <v>MDAI000736</v>
      </c>
      <c r="D494" s="134" t="s">
        <v>15680</v>
      </c>
      <c r="E494" s="134">
        <v>31</v>
      </c>
      <c r="F494" s="134">
        <v>320</v>
      </c>
      <c r="G494" s="134" t="s">
        <v>7144</v>
      </c>
      <c r="H494" s="134">
        <v>35</v>
      </c>
      <c r="I494" s="134" t="s">
        <v>15804</v>
      </c>
      <c r="K494" s="140"/>
      <c r="L494" s="140"/>
    </row>
    <row r="495" spans="1:12" x14ac:dyDescent="0.3">
      <c r="A495" s="133">
        <v>46078</v>
      </c>
      <c r="B495" s="134">
        <v>1</v>
      </c>
      <c r="C495" s="139" t="str">
        <f t="shared" si="26"/>
        <v>MDAC001117</v>
      </c>
      <c r="D495" s="134" t="s">
        <v>1173</v>
      </c>
      <c r="E495" s="134">
        <v>31</v>
      </c>
      <c r="F495" s="134">
        <v>320</v>
      </c>
      <c r="G495" s="134" t="s">
        <v>7155</v>
      </c>
      <c r="H495" s="134">
        <v>40</v>
      </c>
      <c r="I495" s="134" t="s">
        <v>7286</v>
      </c>
      <c r="K495" s="140"/>
      <c r="L495" s="140"/>
    </row>
    <row r="496" spans="1:12" x14ac:dyDescent="0.3">
      <c r="A496" s="133">
        <v>46078</v>
      </c>
      <c r="B496" s="134">
        <v>1</v>
      </c>
      <c r="C496" s="139" t="str">
        <f t="shared" si="26"/>
        <v>MDAC001208</v>
      </c>
      <c r="D496" s="134" t="s">
        <v>1182</v>
      </c>
      <c r="E496" s="134">
        <v>31</v>
      </c>
      <c r="F496" s="134">
        <v>320</v>
      </c>
      <c r="G496" s="134" t="s">
        <v>7152</v>
      </c>
      <c r="H496" s="134">
        <v>17</v>
      </c>
      <c r="I496" s="134" t="s">
        <v>7151</v>
      </c>
      <c r="K496" s="140"/>
      <c r="L496" s="140"/>
    </row>
    <row r="497" spans="1:12" x14ac:dyDescent="0.3">
      <c r="A497" s="133">
        <v>46078</v>
      </c>
      <c r="B497" s="134">
        <v>1</v>
      </c>
      <c r="C497" s="139" t="str">
        <f t="shared" si="26"/>
        <v>MDAI001343</v>
      </c>
      <c r="D497" s="134" t="s">
        <v>1196</v>
      </c>
      <c r="E497" s="134">
        <v>31</v>
      </c>
      <c r="F497" s="134">
        <v>320</v>
      </c>
      <c r="G497" s="134" t="s">
        <v>7163</v>
      </c>
      <c r="H497" s="134">
        <v>18</v>
      </c>
      <c r="I497" s="134" t="s">
        <v>15934</v>
      </c>
      <c r="K497" s="140"/>
      <c r="L497" s="140"/>
    </row>
    <row r="498" spans="1:12" x14ac:dyDescent="0.3">
      <c r="A498" s="133">
        <v>46078</v>
      </c>
      <c r="B498" s="134">
        <v>3</v>
      </c>
      <c r="C498" s="139" t="str">
        <f t="shared" si="26"/>
        <v>MDAC000730</v>
      </c>
      <c r="D498" s="134" t="s">
        <v>15955</v>
      </c>
      <c r="E498" s="134">
        <v>31</v>
      </c>
      <c r="F498" s="134">
        <v>320</v>
      </c>
      <c r="G498" s="134" t="s">
        <v>7144</v>
      </c>
      <c r="H498" s="134">
        <v>36.5</v>
      </c>
      <c r="I498" s="134" t="s">
        <v>7183</v>
      </c>
      <c r="K498" s="140"/>
      <c r="L498" s="140"/>
    </row>
    <row r="499" spans="1:12" x14ac:dyDescent="0.3">
      <c r="A499" s="133">
        <v>46078</v>
      </c>
      <c r="B499" s="134">
        <v>1</v>
      </c>
      <c r="C499" s="139" t="str">
        <f t="shared" si="26"/>
        <v>MDAC001194</v>
      </c>
      <c r="D499" s="134" t="s">
        <v>1219</v>
      </c>
      <c r="E499" s="134">
        <v>31</v>
      </c>
      <c r="F499" s="134">
        <v>314</v>
      </c>
      <c r="G499" s="134" t="s">
        <v>15691</v>
      </c>
      <c r="H499" s="134">
        <v>60</v>
      </c>
      <c r="I499" s="134" t="s">
        <v>15694</v>
      </c>
      <c r="K499" s="140"/>
      <c r="L499" s="140"/>
    </row>
    <row r="500" spans="1:12" x14ac:dyDescent="0.3">
      <c r="A500" s="133">
        <v>46078</v>
      </c>
      <c r="B500" s="134">
        <v>1</v>
      </c>
      <c r="C500" s="139" t="str">
        <f t="shared" si="26"/>
        <v>MDAI001414</v>
      </c>
      <c r="D500" s="134" t="s">
        <v>1169</v>
      </c>
      <c r="E500" s="134">
        <v>31</v>
      </c>
      <c r="F500" s="134">
        <v>314</v>
      </c>
      <c r="G500" s="134" t="s">
        <v>15691</v>
      </c>
      <c r="H500" s="134">
        <v>12</v>
      </c>
      <c r="I500" s="134" t="s">
        <v>15694</v>
      </c>
      <c r="K500" s="140"/>
      <c r="L500" s="140"/>
    </row>
    <row r="501" spans="1:12" x14ac:dyDescent="0.3">
      <c r="A501" s="133">
        <v>46078</v>
      </c>
      <c r="B501" s="134">
        <v>2</v>
      </c>
      <c r="C501" s="139" t="str">
        <f t="shared" si="26"/>
        <v>MDAC001181</v>
      </c>
      <c r="D501" s="134" t="s">
        <v>2958</v>
      </c>
      <c r="E501" s="134">
        <v>31</v>
      </c>
      <c r="F501" s="134">
        <v>314</v>
      </c>
      <c r="G501" s="134" t="s">
        <v>7158</v>
      </c>
      <c r="H501" s="134">
        <v>4</v>
      </c>
      <c r="I501" s="134" t="s">
        <v>7159</v>
      </c>
      <c r="K501" s="140"/>
      <c r="L501" s="140"/>
    </row>
    <row r="502" spans="1:12" x14ac:dyDescent="0.3">
      <c r="A502" s="133">
        <v>46078</v>
      </c>
      <c r="B502" s="134">
        <v>2</v>
      </c>
      <c r="C502" s="139" t="str">
        <f t="shared" si="26"/>
        <v>MDAI001414</v>
      </c>
      <c r="D502" s="134" t="s">
        <v>1169</v>
      </c>
      <c r="E502" s="134">
        <v>31</v>
      </c>
      <c r="F502" s="134">
        <v>314</v>
      </c>
      <c r="G502" s="134" t="s">
        <v>15691</v>
      </c>
      <c r="H502" s="134">
        <v>15</v>
      </c>
      <c r="I502" s="134" t="s">
        <v>15762</v>
      </c>
      <c r="K502" s="140"/>
      <c r="L502" s="140"/>
    </row>
    <row r="503" spans="1:12" x14ac:dyDescent="0.3">
      <c r="A503" s="133">
        <v>46078</v>
      </c>
      <c r="B503" s="134">
        <v>2</v>
      </c>
      <c r="C503" s="139" t="str">
        <f t="shared" si="26"/>
        <v>MDAI000818</v>
      </c>
      <c r="D503" s="134" t="s">
        <v>15956</v>
      </c>
      <c r="E503" s="134">
        <v>31</v>
      </c>
      <c r="F503" s="134">
        <v>314</v>
      </c>
      <c r="G503" s="134" t="s">
        <v>15957</v>
      </c>
      <c r="H503" s="134">
        <v>39</v>
      </c>
      <c r="I503" s="134" t="s">
        <v>7286</v>
      </c>
      <c r="K503" s="140"/>
      <c r="L503" s="140"/>
    </row>
    <row r="504" spans="1:12" x14ac:dyDescent="0.3">
      <c r="A504" s="133">
        <v>46078</v>
      </c>
      <c r="B504" s="134">
        <v>2</v>
      </c>
      <c r="C504" s="139" t="str">
        <f t="shared" si="26"/>
        <v>MDAC001073</v>
      </c>
      <c r="D504" s="134" t="s">
        <v>2899</v>
      </c>
      <c r="E504" s="134">
        <v>31</v>
      </c>
      <c r="F504" s="134">
        <v>314</v>
      </c>
      <c r="G504" s="134" t="s">
        <v>7158</v>
      </c>
      <c r="H504" s="134">
        <v>4</v>
      </c>
      <c r="I504" s="134" t="s">
        <v>7159</v>
      </c>
      <c r="K504" s="140"/>
      <c r="L504" s="140"/>
    </row>
    <row r="505" spans="1:12" x14ac:dyDescent="0.3">
      <c r="A505" s="133">
        <v>46078</v>
      </c>
      <c r="B505" s="134">
        <v>2</v>
      </c>
      <c r="C505" s="139" t="str">
        <f t="shared" si="26"/>
        <v>MDAC001207</v>
      </c>
      <c r="D505" s="134" t="s">
        <v>1183</v>
      </c>
      <c r="E505" s="134">
        <v>31</v>
      </c>
      <c r="F505" s="134">
        <v>320</v>
      </c>
      <c r="G505" s="134" t="s">
        <v>7152</v>
      </c>
      <c r="H505" s="134">
        <v>4.5</v>
      </c>
      <c r="I505" s="134" t="s">
        <v>7153</v>
      </c>
      <c r="K505" s="140"/>
      <c r="L505" s="140"/>
    </row>
    <row r="506" spans="1:12" x14ac:dyDescent="0.3">
      <c r="A506" s="133">
        <v>46078</v>
      </c>
      <c r="B506" s="134">
        <v>2</v>
      </c>
      <c r="C506" s="139" t="str">
        <f t="shared" si="26"/>
        <v>MDAC001208</v>
      </c>
      <c r="D506" s="134" t="s">
        <v>1182</v>
      </c>
      <c r="E506" s="134">
        <v>31</v>
      </c>
      <c r="F506" s="134">
        <v>320</v>
      </c>
      <c r="G506" s="134" t="s">
        <v>7152</v>
      </c>
      <c r="H506" s="134">
        <v>15</v>
      </c>
      <c r="I506" s="134" t="s">
        <v>7153</v>
      </c>
      <c r="K506" s="140"/>
      <c r="L506" s="140"/>
    </row>
    <row r="507" spans="1:12" x14ac:dyDescent="0.3">
      <c r="A507" s="133">
        <v>46078</v>
      </c>
      <c r="B507" s="134">
        <v>2</v>
      </c>
      <c r="C507" s="139" t="str">
        <f t="shared" si="26"/>
        <v>MDAI000736</v>
      </c>
      <c r="D507" s="134" t="s">
        <v>15680</v>
      </c>
      <c r="E507" s="134">
        <v>31</v>
      </c>
      <c r="F507" s="134">
        <v>320</v>
      </c>
      <c r="G507" s="134" t="s">
        <v>7144</v>
      </c>
      <c r="H507" s="134">
        <v>54</v>
      </c>
      <c r="I507" s="134" t="s">
        <v>7161</v>
      </c>
      <c r="K507" s="140"/>
      <c r="L507" s="140"/>
    </row>
    <row r="508" spans="1:12" x14ac:dyDescent="0.3">
      <c r="A508" s="133">
        <v>46078</v>
      </c>
      <c r="B508" s="134">
        <v>2</v>
      </c>
      <c r="C508" s="139" t="str">
        <f t="shared" si="26"/>
        <v>MDAC000978</v>
      </c>
      <c r="D508" s="134" t="s">
        <v>15683</v>
      </c>
      <c r="E508" s="134">
        <v>31</v>
      </c>
      <c r="F508" s="134">
        <v>320</v>
      </c>
      <c r="G508" s="134" t="s">
        <v>7213</v>
      </c>
      <c r="H508" s="134">
        <v>24.5</v>
      </c>
      <c r="I508" s="134" t="s">
        <v>7277</v>
      </c>
      <c r="K508" s="140"/>
      <c r="L508" s="140"/>
    </row>
    <row r="509" spans="1:12" x14ac:dyDescent="0.3">
      <c r="A509" s="133">
        <v>46078</v>
      </c>
      <c r="B509" s="134">
        <v>2</v>
      </c>
      <c r="C509" s="139" t="str">
        <f t="shared" si="26"/>
        <v>MDAI001343</v>
      </c>
      <c r="D509" s="134" t="s">
        <v>1196</v>
      </c>
      <c r="E509" s="134">
        <v>31</v>
      </c>
      <c r="F509" s="134">
        <v>320</v>
      </c>
      <c r="G509" s="134" t="s">
        <v>7163</v>
      </c>
      <c r="H509" s="134">
        <v>18.5</v>
      </c>
      <c r="I509" s="134" t="s">
        <v>15798</v>
      </c>
      <c r="K509" s="140"/>
      <c r="L509" s="140"/>
    </row>
    <row r="510" spans="1:12" x14ac:dyDescent="0.3">
      <c r="A510" s="133">
        <v>46079</v>
      </c>
      <c r="B510" s="134">
        <v>2</v>
      </c>
      <c r="C510" s="139" t="str">
        <f t="shared" si="26"/>
        <v>MDAI000736</v>
      </c>
      <c r="D510" s="134" t="s">
        <v>15680</v>
      </c>
      <c r="E510" s="134">
        <v>31</v>
      </c>
      <c r="F510" s="134">
        <v>320</v>
      </c>
      <c r="G510" s="134" t="s">
        <v>7144</v>
      </c>
      <c r="H510" s="134">
        <v>22</v>
      </c>
      <c r="I510" s="134" t="s">
        <v>7238</v>
      </c>
      <c r="K510" s="140"/>
      <c r="L510" s="140"/>
    </row>
    <row r="511" spans="1:12" x14ac:dyDescent="0.3">
      <c r="A511" s="133">
        <v>46079</v>
      </c>
      <c r="B511" s="134">
        <v>1</v>
      </c>
      <c r="C511" s="139" t="str">
        <f t="shared" ref="C511:C574" si="27">D511</f>
        <v>MDAC001283</v>
      </c>
      <c r="D511" s="134" t="s">
        <v>1175</v>
      </c>
      <c r="E511" s="134">
        <v>31</v>
      </c>
      <c r="F511" s="134">
        <v>320</v>
      </c>
      <c r="G511" s="134" t="s">
        <v>7146</v>
      </c>
      <c r="H511" s="134">
        <v>10</v>
      </c>
      <c r="I511" s="134" t="s">
        <v>7147</v>
      </c>
      <c r="K511" s="140"/>
      <c r="L511" s="140"/>
    </row>
    <row r="512" spans="1:12" x14ac:dyDescent="0.3">
      <c r="A512" s="133">
        <v>46079</v>
      </c>
      <c r="B512" s="134">
        <v>1</v>
      </c>
      <c r="C512" s="139" t="str">
        <f t="shared" si="27"/>
        <v>MDAI000736</v>
      </c>
      <c r="D512" s="134" t="s">
        <v>15680</v>
      </c>
      <c r="E512" s="134">
        <v>31</v>
      </c>
      <c r="F512" s="134">
        <v>320</v>
      </c>
      <c r="G512" s="134" t="s">
        <v>7144</v>
      </c>
      <c r="H512" s="134">
        <v>64</v>
      </c>
      <c r="I512" s="134" t="s">
        <v>15804</v>
      </c>
      <c r="K512" s="140"/>
      <c r="L512" s="140"/>
    </row>
    <row r="513" spans="1:12" x14ac:dyDescent="0.3">
      <c r="A513" s="133">
        <v>46079</v>
      </c>
      <c r="B513" s="134">
        <v>1</v>
      </c>
      <c r="C513" s="139" t="str">
        <f t="shared" si="27"/>
        <v>MDAI000736</v>
      </c>
      <c r="D513" s="134" t="s">
        <v>15680</v>
      </c>
      <c r="E513" s="134">
        <v>37</v>
      </c>
      <c r="F513" s="134">
        <v>320</v>
      </c>
      <c r="G513" s="134" t="s">
        <v>7144</v>
      </c>
      <c r="H513" s="134">
        <v>12</v>
      </c>
      <c r="I513" s="134" t="s">
        <v>15804</v>
      </c>
      <c r="K513" s="140"/>
      <c r="L513" s="140"/>
    </row>
    <row r="514" spans="1:12" x14ac:dyDescent="0.3">
      <c r="A514" s="133">
        <v>46079</v>
      </c>
      <c r="B514" s="134">
        <v>1</v>
      </c>
      <c r="C514" s="139" t="str">
        <f t="shared" si="27"/>
        <v>MDAC001190</v>
      </c>
      <c r="D514" s="134" t="s">
        <v>1226</v>
      </c>
      <c r="E514" s="134">
        <v>31</v>
      </c>
      <c r="F514" s="134">
        <v>320</v>
      </c>
      <c r="G514" s="134" t="s">
        <v>7152</v>
      </c>
      <c r="H514" s="134">
        <v>5</v>
      </c>
      <c r="I514" s="134" t="s">
        <v>15702</v>
      </c>
      <c r="K514" s="140"/>
      <c r="L514" s="140"/>
    </row>
    <row r="515" spans="1:12" x14ac:dyDescent="0.3">
      <c r="A515" s="133">
        <v>46079</v>
      </c>
      <c r="B515" s="134">
        <v>1</v>
      </c>
      <c r="C515" s="139" t="str">
        <f t="shared" si="27"/>
        <v>MDAI001416</v>
      </c>
      <c r="D515" s="134" t="s">
        <v>1188</v>
      </c>
      <c r="E515" s="134">
        <v>31</v>
      </c>
      <c r="F515" s="134">
        <v>314</v>
      </c>
      <c r="G515" s="134" t="s">
        <v>15691</v>
      </c>
      <c r="H515" s="134">
        <v>18</v>
      </c>
      <c r="I515" s="134" t="s">
        <v>15694</v>
      </c>
      <c r="K515" s="140"/>
      <c r="L515" s="140"/>
    </row>
    <row r="516" spans="1:12" x14ac:dyDescent="0.3">
      <c r="A516" s="133">
        <v>46079</v>
      </c>
      <c r="B516" s="134">
        <v>1</v>
      </c>
      <c r="C516" s="139" t="str">
        <f t="shared" si="27"/>
        <v>MDAI001006</v>
      </c>
      <c r="D516" s="134" t="s">
        <v>1206</v>
      </c>
      <c r="E516" s="134">
        <v>31</v>
      </c>
      <c r="F516" s="134">
        <v>314</v>
      </c>
      <c r="G516" s="134" t="s">
        <v>7148</v>
      </c>
      <c r="H516" s="134">
        <v>9</v>
      </c>
      <c r="I516" s="134" t="s">
        <v>15769</v>
      </c>
      <c r="K516" s="140"/>
      <c r="L516" s="140"/>
    </row>
    <row r="517" spans="1:12" x14ac:dyDescent="0.3">
      <c r="A517" s="133">
        <v>46079</v>
      </c>
      <c r="B517" s="134">
        <v>2</v>
      </c>
      <c r="C517" s="139" t="str">
        <f t="shared" si="27"/>
        <v>MDAI001217</v>
      </c>
      <c r="D517" s="134" t="s">
        <v>1167</v>
      </c>
      <c r="E517" s="134">
        <v>31</v>
      </c>
      <c r="F517" s="134">
        <v>314</v>
      </c>
      <c r="G517" s="134" t="s">
        <v>7189</v>
      </c>
      <c r="H517" s="134">
        <v>32.5</v>
      </c>
      <c r="I517" s="134" t="s">
        <v>7226</v>
      </c>
      <c r="K517" s="140"/>
      <c r="L517" s="140"/>
    </row>
    <row r="518" spans="1:12" x14ac:dyDescent="0.3">
      <c r="A518" s="133">
        <v>46079</v>
      </c>
      <c r="B518" s="134">
        <v>2</v>
      </c>
      <c r="C518" s="139" t="str">
        <f t="shared" si="27"/>
        <v>MDAI000753</v>
      </c>
      <c r="D518" s="134" t="s">
        <v>15975</v>
      </c>
      <c r="E518" s="134">
        <v>31</v>
      </c>
      <c r="F518" s="134">
        <v>320</v>
      </c>
      <c r="G518" s="134" t="s">
        <v>7144</v>
      </c>
      <c r="H518" s="134">
        <v>39</v>
      </c>
      <c r="I518" s="134" t="s">
        <v>7161</v>
      </c>
      <c r="K518" s="140"/>
      <c r="L518" s="140"/>
    </row>
    <row r="519" spans="1:12" x14ac:dyDescent="0.3">
      <c r="A519" s="133">
        <v>46079</v>
      </c>
      <c r="B519" s="134">
        <v>2</v>
      </c>
      <c r="C519" s="139" t="str">
        <f t="shared" si="27"/>
        <v>MDAC001190</v>
      </c>
      <c r="D519" s="134" t="s">
        <v>1226</v>
      </c>
      <c r="E519" s="134">
        <v>31</v>
      </c>
      <c r="F519" s="134">
        <v>320</v>
      </c>
      <c r="G519" s="134" t="s">
        <v>7152</v>
      </c>
      <c r="H519" s="134">
        <v>6</v>
      </c>
      <c r="I519" s="134" t="s">
        <v>7153</v>
      </c>
      <c r="K519" s="140"/>
      <c r="L519" s="140"/>
    </row>
    <row r="520" spans="1:12" x14ac:dyDescent="0.3">
      <c r="A520" s="133">
        <v>46079</v>
      </c>
      <c r="B520" s="134">
        <v>2</v>
      </c>
      <c r="C520" s="139" t="str">
        <f t="shared" si="27"/>
        <v>MDAC001117</v>
      </c>
      <c r="D520" s="134" t="s">
        <v>1173</v>
      </c>
      <c r="E520" s="134">
        <v>34</v>
      </c>
      <c r="F520" s="134">
        <v>320</v>
      </c>
      <c r="G520" s="134" t="s">
        <v>7155</v>
      </c>
      <c r="H520" s="134">
        <v>14.5</v>
      </c>
      <c r="I520" s="134" t="s">
        <v>7162</v>
      </c>
      <c r="K520" s="140"/>
      <c r="L520" s="140"/>
    </row>
    <row r="521" spans="1:12" x14ac:dyDescent="0.3">
      <c r="A521" s="133">
        <v>46079</v>
      </c>
      <c r="B521" s="134">
        <v>3</v>
      </c>
      <c r="C521" s="139" t="str">
        <f t="shared" si="27"/>
        <v>MDAC001297</v>
      </c>
      <c r="D521" s="134" t="s">
        <v>1165</v>
      </c>
      <c r="E521" s="134">
        <v>31</v>
      </c>
      <c r="F521" s="134">
        <v>314</v>
      </c>
      <c r="G521" s="134" t="s">
        <v>7148</v>
      </c>
      <c r="H521" s="134">
        <v>56</v>
      </c>
      <c r="I521" s="134" t="s">
        <v>7214</v>
      </c>
      <c r="K521" s="140"/>
      <c r="L521" s="140"/>
    </row>
    <row r="522" spans="1:12" x14ac:dyDescent="0.3">
      <c r="A522" s="133">
        <v>46079</v>
      </c>
      <c r="B522" s="134">
        <v>2</v>
      </c>
      <c r="C522" s="139" t="str">
        <f t="shared" si="27"/>
        <v>MDAC001070</v>
      </c>
      <c r="D522" s="134" t="s">
        <v>1159</v>
      </c>
      <c r="E522" s="134">
        <v>31</v>
      </c>
      <c r="F522" s="134">
        <v>320</v>
      </c>
      <c r="G522" s="134" t="s">
        <v>7152</v>
      </c>
      <c r="H522" s="134">
        <v>14</v>
      </c>
      <c r="I522" s="134" t="s">
        <v>7153</v>
      </c>
      <c r="K522" s="140"/>
      <c r="L522" s="140"/>
    </row>
    <row r="523" spans="1:12" x14ac:dyDescent="0.3">
      <c r="A523" s="133">
        <v>46079</v>
      </c>
      <c r="B523" s="134">
        <v>2</v>
      </c>
      <c r="C523" s="139" t="str">
        <f t="shared" si="27"/>
        <v>MDAC001416</v>
      </c>
      <c r="D523" s="134" t="s">
        <v>15976</v>
      </c>
      <c r="E523" s="134">
        <v>31</v>
      </c>
      <c r="F523" s="134">
        <v>314</v>
      </c>
      <c r="G523" s="134" t="s">
        <v>15691</v>
      </c>
      <c r="H523" s="134">
        <v>18</v>
      </c>
      <c r="I523" s="134" t="s">
        <v>15762</v>
      </c>
      <c r="K523" s="140"/>
      <c r="L523" s="140"/>
    </row>
    <row r="524" spans="1:12" x14ac:dyDescent="0.3">
      <c r="A524" s="133">
        <v>46079</v>
      </c>
      <c r="B524" s="134">
        <v>2</v>
      </c>
      <c r="C524" s="139" t="str">
        <f t="shared" si="27"/>
        <v>MDAC001154</v>
      </c>
      <c r="D524" s="134" t="s">
        <v>1174</v>
      </c>
      <c r="E524" s="134">
        <v>31</v>
      </c>
      <c r="F524" s="134">
        <v>314</v>
      </c>
      <c r="G524" s="134" t="s">
        <v>7158</v>
      </c>
      <c r="H524" s="134">
        <v>3</v>
      </c>
      <c r="I524" s="134" t="s">
        <v>7159</v>
      </c>
      <c r="K524" s="140"/>
      <c r="L524" s="140"/>
    </row>
    <row r="525" spans="1:12" x14ac:dyDescent="0.3">
      <c r="A525" s="133">
        <v>46079</v>
      </c>
      <c r="B525" s="134">
        <v>3</v>
      </c>
      <c r="C525" s="139" t="str">
        <f t="shared" si="27"/>
        <v>MDAC000736</v>
      </c>
      <c r="D525" s="134" t="s">
        <v>1163</v>
      </c>
      <c r="E525" s="134">
        <v>31</v>
      </c>
      <c r="F525" s="134">
        <v>320</v>
      </c>
      <c r="G525" s="134" t="s">
        <v>7144</v>
      </c>
      <c r="H525" s="134">
        <v>16.5</v>
      </c>
      <c r="I525" s="134" t="s">
        <v>7183</v>
      </c>
      <c r="K525" s="140"/>
      <c r="L525" s="140"/>
    </row>
    <row r="526" spans="1:12" x14ac:dyDescent="0.3">
      <c r="A526" s="133">
        <v>46079</v>
      </c>
      <c r="B526" s="134">
        <v>3</v>
      </c>
      <c r="C526" s="139" t="str">
        <f>D526</f>
        <v>MDAC000736</v>
      </c>
      <c r="D526" s="134" t="s">
        <v>1163</v>
      </c>
      <c r="E526" s="134">
        <v>37</v>
      </c>
      <c r="F526" s="134">
        <v>320</v>
      </c>
      <c r="G526" s="134" t="s">
        <v>7144</v>
      </c>
      <c r="H526" s="134">
        <v>17.5</v>
      </c>
      <c r="I526" s="134" t="s">
        <v>7183</v>
      </c>
      <c r="K526" s="140"/>
      <c r="L526" s="140"/>
    </row>
    <row r="527" spans="1:12" x14ac:dyDescent="0.3">
      <c r="A527" s="133">
        <v>46079</v>
      </c>
      <c r="B527" s="134">
        <v>3</v>
      </c>
      <c r="C527" s="139" t="str">
        <f t="shared" si="27"/>
        <v>MDAC001283</v>
      </c>
      <c r="D527" s="134" t="s">
        <v>1175</v>
      </c>
      <c r="E527" s="134">
        <v>31</v>
      </c>
      <c r="F527" s="134">
        <v>320</v>
      </c>
      <c r="G527" s="134" t="s">
        <v>7146</v>
      </c>
      <c r="H527" s="134">
        <v>19</v>
      </c>
      <c r="I527" s="134" t="s">
        <v>7193</v>
      </c>
      <c r="K527" s="140"/>
      <c r="L527" s="140"/>
    </row>
    <row r="528" spans="1:12" x14ac:dyDescent="0.3">
      <c r="A528" s="133">
        <v>46080</v>
      </c>
      <c r="B528" s="134">
        <v>2</v>
      </c>
      <c r="C528" s="139" t="str">
        <f t="shared" si="27"/>
        <v>MDAC001204</v>
      </c>
      <c r="D528" s="134" t="s">
        <v>1204</v>
      </c>
      <c r="E528" s="134">
        <v>31</v>
      </c>
      <c r="F528" s="134">
        <v>320</v>
      </c>
      <c r="G528" s="134" t="s">
        <v>7152</v>
      </c>
      <c r="H528" s="134">
        <v>5</v>
      </c>
      <c r="I528" s="134" t="s">
        <v>7153</v>
      </c>
      <c r="K528" s="140"/>
      <c r="L528" s="140"/>
    </row>
    <row r="529" spans="1:12" x14ac:dyDescent="0.3">
      <c r="A529" s="133">
        <v>46080</v>
      </c>
      <c r="B529" s="134">
        <v>2</v>
      </c>
      <c r="C529" s="139" t="str">
        <f t="shared" si="27"/>
        <v>MDAC001075</v>
      </c>
      <c r="D529" s="134" t="s">
        <v>1172</v>
      </c>
      <c r="E529" s="134">
        <v>31</v>
      </c>
      <c r="F529" s="134">
        <v>320</v>
      </c>
      <c r="G529" s="134" t="s">
        <v>7152</v>
      </c>
      <c r="H529" s="134">
        <v>16</v>
      </c>
      <c r="I529" s="134" t="s">
        <v>7153</v>
      </c>
      <c r="K529" s="140"/>
      <c r="L529" s="140"/>
    </row>
    <row r="530" spans="1:12" x14ac:dyDescent="0.3">
      <c r="A530" s="133">
        <v>46080</v>
      </c>
      <c r="B530" s="134">
        <v>2</v>
      </c>
      <c r="C530" s="139" t="str">
        <f t="shared" si="27"/>
        <v>MDAC001298</v>
      </c>
      <c r="D530" s="134" t="s">
        <v>1164</v>
      </c>
      <c r="E530" s="134">
        <v>31</v>
      </c>
      <c r="F530" s="134">
        <v>314</v>
      </c>
      <c r="G530" s="134" t="s">
        <v>7148</v>
      </c>
      <c r="H530" s="134">
        <v>28</v>
      </c>
      <c r="I530" s="134" t="s">
        <v>7214</v>
      </c>
      <c r="K530" s="140"/>
      <c r="L530" s="140"/>
    </row>
    <row r="531" spans="1:12" x14ac:dyDescent="0.3">
      <c r="A531" s="133">
        <v>46080</v>
      </c>
      <c r="B531" s="134">
        <v>2</v>
      </c>
      <c r="C531" s="139" t="str">
        <f t="shared" si="27"/>
        <v>MDAC001117</v>
      </c>
      <c r="D531" s="134" t="s">
        <v>1173</v>
      </c>
      <c r="E531" s="134">
        <v>34</v>
      </c>
      <c r="F531" s="134">
        <v>320</v>
      </c>
      <c r="G531" s="134" t="s">
        <v>7155</v>
      </c>
      <c r="H531" s="134">
        <v>16.5</v>
      </c>
      <c r="I531" s="134" t="s">
        <v>7162</v>
      </c>
      <c r="K531" s="140"/>
      <c r="L531" s="140"/>
    </row>
    <row r="532" spans="1:12" x14ac:dyDescent="0.3">
      <c r="A532" s="133">
        <v>46080</v>
      </c>
      <c r="B532" s="134">
        <v>2</v>
      </c>
      <c r="C532" s="139" t="str">
        <f t="shared" si="27"/>
        <v>MDAI001373</v>
      </c>
      <c r="D532" s="134" t="s">
        <v>1195</v>
      </c>
      <c r="E532" s="134">
        <v>31</v>
      </c>
      <c r="F532" s="134">
        <v>320</v>
      </c>
      <c r="G532" s="134" t="s">
        <v>7144</v>
      </c>
      <c r="H532" s="134">
        <v>30</v>
      </c>
      <c r="I532" s="134" t="s">
        <v>15773</v>
      </c>
      <c r="K532" s="140"/>
      <c r="L532" s="140"/>
    </row>
    <row r="533" spans="1:12" x14ac:dyDescent="0.3">
      <c r="A533" s="133">
        <v>46080</v>
      </c>
      <c r="B533" s="134">
        <v>2</v>
      </c>
      <c r="C533" s="139" t="str">
        <f t="shared" si="27"/>
        <v>MDAC001298</v>
      </c>
      <c r="D533" s="134" t="s">
        <v>1164</v>
      </c>
      <c r="E533" s="134">
        <v>31</v>
      </c>
      <c r="F533" s="134">
        <v>314</v>
      </c>
      <c r="G533" s="134" t="s">
        <v>7148</v>
      </c>
      <c r="H533" s="134">
        <v>68.5</v>
      </c>
      <c r="I533" s="134" t="s">
        <v>7164</v>
      </c>
      <c r="K533" s="140"/>
      <c r="L533" s="140"/>
    </row>
    <row r="534" spans="1:12" x14ac:dyDescent="0.3">
      <c r="A534" s="133">
        <v>46080</v>
      </c>
      <c r="B534" s="134">
        <v>1</v>
      </c>
      <c r="C534" s="139" t="str">
        <f t="shared" si="27"/>
        <v>MDAI000736</v>
      </c>
      <c r="D534" s="134" t="s">
        <v>15680</v>
      </c>
      <c r="E534" s="134">
        <v>31</v>
      </c>
      <c r="F534" s="134">
        <v>320</v>
      </c>
      <c r="G534" s="134" t="s">
        <v>7144</v>
      </c>
      <c r="H534" s="134">
        <v>29</v>
      </c>
      <c r="I534" s="134" t="s">
        <v>15804</v>
      </c>
      <c r="K534" s="140"/>
      <c r="L534" s="140"/>
    </row>
    <row r="535" spans="1:12" x14ac:dyDescent="0.3">
      <c r="A535" s="133">
        <v>46080</v>
      </c>
      <c r="B535" s="134">
        <v>1</v>
      </c>
      <c r="C535" s="139" t="str">
        <f t="shared" si="27"/>
        <v>MDAI001151</v>
      </c>
      <c r="D535" s="134" t="s">
        <v>1207</v>
      </c>
      <c r="E535" s="134">
        <v>31</v>
      </c>
      <c r="F535" s="134">
        <v>320</v>
      </c>
      <c r="G535" s="134" t="s">
        <v>7213</v>
      </c>
      <c r="H535" s="134">
        <v>50</v>
      </c>
      <c r="I535" s="134" t="s">
        <v>7154</v>
      </c>
      <c r="K535" s="140"/>
      <c r="L535" s="140"/>
    </row>
    <row r="536" spans="1:12" x14ac:dyDescent="0.3">
      <c r="A536" s="133">
        <v>46081</v>
      </c>
      <c r="B536" s="134">
        <v>2</v>
      </c>
      <c r="C536" s="139" t="str">
        <f t="shared" si="27"/>
        <v>MDAC001180</v>
      </c>
      <c r="D536" s="134" t="s">
        <v>2956</v>
      </c>
      <c r="E536" s="134">
        <v>31</v>
      </c>
      <c r="F536" s="134">
        <v>314</v>
      </c>
      <c r="G536" s="134" t="s">
        <v>7158</v>
      </c>
      <c r="H536" s="134">
        <v>5</v>
      </c>
      <c r="I536" s="134" t="s">
        <v>7159</v>
      </c>
      <c r="K536" s="140"/>
      <c r="L536" s="140"/>
    </row>
    <row r="537" spans="1:12" x14ac:dyDescent="0.3">
      <c r="A537" s="133">
        <v>46081</v>
      </c>
      <c r="B537" s="134">
        <v>2</v>
      </c>
      <c r="C537" s="139" t="str">
        <f t="shared" si="27"/>
        <v>MDAI001151</v>
      </c>
      <c r="D537" s="134" t="s">
        <v>1207</v>
      </c>
      <c r="E537" s="134">
        <v>31</v>
      </c>
      <c r="F537" s="134">
        <v>320</v>
      </c>
      <c r="G537" s="134" t="s">
        <v>7155</v>
      </c>
      <c r="H537" s="134">
        <v>25</v>
      </c>
      <c r="I537" s="134" t="s">
        <v>15773</v>
      </c>
      <c r="K537" s="140"/>
      <c r="L537" s="140"/>
    </row>
    <row r="538" spans="1:12" x14ac:dyDescent="0.3">
      <c r="A538" s="133">
        <v>46081</v>
      </c>
      <c r="B538" s="134">
        <v>2</v>
      </c>
      <c r="C538" s="139" t="str">
        <f t="shared" si="27"/>
        <v>MDAI001114</v>
      </c>
      <c r="D538" s="134" t="s">
        <v>15977</v>
      </c>
      <c r="E538" s="134">
        <v>31</v>
      </c>
      <c r="F538" s="134">
        <v>320</v>
      </c>
      <c r="G538" s="134" t="s">
        <v>7152</v>
      </c>
      <c r="H538" s="134">
        <v>10.5</v>
      </c>
      <c r="I538" s="134" t="s">
        <v>7153</v>
      </c>
      <c r="K538" s="140"/>
      <c r="L538" s="140"/>
    </row>
    <row r="539" spans="1:12" x14ac:dyDescent="0.3">
      <c r="A539" s="133">
        <v>46082</v>
      </c>
      <c r="B539" s="134">
        <v>1</v>
      </c>
      <c r="C539" s="139" t="str">
        <f t="shared" si="27"/>
        <v>MDAC001283</v>
      </c>
      <c r="D539" s="134" t="s">
        <v>1175</v>
      </c>
      <c r="E539" s="134">
        <v>31</v>
      </c>
      <c r="F539" s="134">
        <v>320</v>
      </c>
      <c r="G539" s="134" t="s">
        <v>7148</v>
      </c>
      <c r="H539" s="134">
        <v>35</v>
      </c>
      <c r="I539" s="134" t="s">
        <v>7159</v>
      </c>
      <c r="K539" s="140"/>
      <c r="L539" s="140"/>
    </row>
    <row r="540" spans="1:12" x14ac:dyDescent="0.3">
      <c r="A540" s="133">
        <v>46083</v>
      </c>
      <c r="B540" s="134">
        <v>1</v>
      </c>
      <c r="C540" s="139" t="str">
        <f t="shared" si="27"/>
        <v>MDAI001151</v>
      </c>
      <c r="D540" s="134" t="s">
        <v>1207</v>
      </c>
      <c r="E540" s="134">
        <v>31</v>
      </c>
      <c r="F540" s="134">
        <v>320</v>
      </c>
      <c r="G540" s="134" t="s">
        <v>7213</v>
      </c>
      <c r="H540" s="134">
        <v>20</v>
      </c>
      <c r="I540" s="134" t="s">
        <v>7243</v>
      </c>
      <c r="K540" s="140"/>
      <c r="L540" s="140"/>
    </row>
    <row r="541" spans="1:12" x14ac:dyDescent="0.3">
      <c r="A541" s="133">
        <v>46081</v>
      </c>
      <c r="B541" s="134">
        <v>2</v>
      </c>
      <c r="C541" s="139" t="str">
        <f t="shared" si="27"/>
        <v>MDAI001310</v>
      </c>
      <c r="D541" s="134" t="s">
        <v>3061</v>
      </c>
      <c r="E541" s="134">
        <v>31</v>
      </c>
      <c r="F541" s="134">
        <v>320</v>
      </c>
      <c r="G541" s="134" t="s">
        <v>7152</v>
      </c>
      <c r="H541" s="134">
        <v>28</v>
      </c>
      <c r="I541" s="134" t="s">
        <v>7153</v>
      </c>
      <c r="K541" s="140"/>
      <c r="L541" s="140"/>
    </row>
    <row r="542" spans="1:12" x14ac:dyDescent="0.3">
      <c r="A542" s="133">
        <v>46081</v>
      </c>
      <c r="B542" s="134">
        <v>3</v>
      </c>
      <c r="C542" s="139" t="str">
        <f t="shared" si="27"/>
        <v>MDAI001309</v>
      </c>
      <c r="D542" s="134" t="s">
        <v>14522</v>
      </c>
      <c r="E542" s="134">
        <v>31</v>
      </c>
      <c r="F542" s="134">
        <v>320</v>
      </c>
      <c r="G542" s="134" t="s">
        <v>7163</v>
      </c>
      <c r="H542" s="134">
        <v>22.5</v>
      </c>
      <c r="I542" s="134" t="s">
        <v>15799</v>
      </c>
      <c r="K542" s="140"/>
      <c r="L542" s="140"/>
    </row>
    <row r="543" spans="1:12" x14ac:dyDescent="0.3">
      <c r="A543" s="133">
        <v>46081</v>
      </c>
      <c r="B543" s="134">
        <v>2</v>
      </c>
      <c r="C543" s="139" t="str">
        <f t="shared" si="27"/>
        <v>MDAI001343</v>
      </c>
      <c r="D543" s="134" t="s">
        <v>1196</v>
      </c>
      <c r="E543" s="134">
        <v>31</v>
      </c>
      <c r="F543" s="134">
        <v>320</v>
      </c>
      <c r="G543" s="134" t="s">
        <v>7163</v>
      </c>
      <c r="H543" s="134">
        <v>6</v>
      </c>
      <c r="I543" s="134" t="s">
        <v>15799</v>
      </c>
      <c r="K543" s="140"/>
      <c r="L543" s="140"/>
    </row>
    <row r="544" spans="1:12" x14ac:dyDescent="0.3">
      <c r="A544" s="133">
        <v>46081</v>
      </c>
      <c r="B544" s="134">
        <v>3</v>
      </c>
      <c r="C544" s="139" t="str">
        <f t="shared" si="27"/>
        <v>MDAI001393</v>
      </c>
      <c r="D544" s="134" t="s">
        <v>1186</v>
      </c>
      <c r="E544" s="134">
        <v>31</v>
      </c>
      <c r="F544" s="134">
        <v>314</v>
      </c>
      <c r="G544" s="134" t="s">
        <v>15691</v>
      </c>
      <c r="H544" s="134">
        <v>10.5</v>
      </c>
      <c r="I544" s="134" t="s">
        <v>7259</v>
      </c>
      <c r="K544" s="140"/>
      <c r="L544" s="140"/>
    </row>
    <row r="545" spans="1:12" x14ac:dyDescent="0.3">
      <c r="A545" s="133">
        <v>46070</v>
      </c>
      <c r="B545" s="134">
        <v>2</v>
      </c>
      <c r="C545" s="139" t="str">
        <f t="shared" si="27"/>
        <v>MDAI001370</v>
      </c>
      <c r="D545" s="134" t="s">
        <v>1153</v>
      </c>
      <c r="E545" s="134">
        <v>31</v>
      </c>
      <c r="F545" s="134">
        <v>320</v>
      </c>
      <c r="G545" s="134" t="s">
        <v>7155</v>
      </c>
      <c r="H545" s="134">
        <v>15</v>
      </c>
      <c r="I545" s="134" t="s">
        <v>7160</v>
      </c>
      <c r="K545" s="140"/>
      <c r="L545" s="140"/>
    </row>
    <row r="546" spans="1:12" x14ac:dyDescent="0.3">
      <c r="A546" s="133">
        <v>46063</v>
      </c>
      <c r="B546" s="134">
        <v>3</v>
      </c>
      <c r="C546" s="139" t="str">
        <f t="shared" si="27"/>
        <v>MDAC001299</v>
      </c>
      <c r="D546" s="134" t="s">
        <v>14502</v>
      </c>
      <c r="E546" s="134">
        <v>31</v>
      </c>
      <c r="F546" s="134">
        <v>314</v>
      </c>
      <c r="G546" s="134" t="s">
        <v>15712</v>
      </c>
      <c r="H546" s="134">
        <v>22</v>
      </c>
      <c r="I546" s="134" t="s">
        <v>7159</v>
      </c>
      <c r="K546" s="140"/>
      <c r="L546" s="140"/>
    </row>
    <row r="547" spans="1:12" x14ac:dyDescent="0.3">
      <c r="A547" s="133">
        <v>46083</v>
      </c>
      <c r="B547" s="134">
        <v>2</v>
      </c>
      <c r="C547" s="139" t="str">
        <f t="shared" si="27"/>
        <v>MDAC001171</v>
      </c>
      <c r="D547" s="134" t="s">
        <v>1158</v>
      </c>
      <c r="E547" s="134">
        <v>31</v>
      </c>
      <c r="F547" s="134">
        <v>320</v>
      </c>
      <c r="G547" s="134" t="s">
        <v>7213</v>
      </c>
      <c r="H547" s="134">
        <v>37.5</v>
      </c>
      <c r="I547" s="134" t="s">
        <v>7277</v>
      </c>
      <c r="K547" s="140"/>
      <c r="L547" s="140"/>
    </row>
    <row r="548" spans="1:12" x14ac:dyDescent="0.3">
      <c r="A548" s="133">
        <v>46083</v>
      </c>
      <c r="B548" s="134">
        <v>2</v>
      </c>
      <c r="C548" s="139" t="str">
        <f t="shared" si="27"/>
        <v>MDAI001369</v>
      </c>
      <c r="D548" s="134" t="s">
        <v>1160</v>
      </c>
      <c r="E548" s="134">
        <v>31</v>
      </c>
      <c r="F548" s="134">
        <v>320</v>
      </c>
      <c r="G548" s="134" t="s">
        <v>7155</v>
      </c>
      <c r="H548" s="134">
        <v>21.5</v>
      </c>
      <c r="I548" s="134" t="s">
        <v>7162</v>
      </c>
      <c r="K548" s="140"/>
      <c r="L548" s="140"/>
    </row>
    <row r="549" spans="1:12" x14ac:dyDescent="0.3">
      <c r="A549" s="133">
        <v>46083</v>
      </c>
      <c r="B549" s="134">
        <v>1</v>
      </c>
      <c r="C549" s="139" t="str">
        <f t="shared" si="27"/>
        <v>MDAC001239</v>
      </c>
      <c r="D549" s="134" t="s">
        <v>3012</v>
      </c>
      <c r="E549" s="134">
        <v>31</v>
      </c>
      <c r="F549" s="134">
        <v>314</v>
      </c>
      <c r="G549" s="134" t="s">
        <v>7158</v>
      </c>
      <c r="H549" s="134">
        <v>2</v>
      </c>
      <c r="I549" s="134" t="s">
        <v>15981</v>
      </c>
      <c r="K549" s="140"/>
      <c r="L549" s="140"/>
    </row>
    <row r="550" spans="1:12" x14ac:dyDescent="0.3">
      <c r="A550" s="133">
        <v>46083</v>
      </c>
      <c r="B550" s="134">
        <v>1</v>
      </c>
      <c r="C550" s="139" t="str">
        <f t="shared" si="27"/>
        <v>MDAI000799</v>
      </c>
      <c r="D550" s="134" t="s">
        <v>1212</v>
      </c>
      <c r="E550" s="134">
        <v>31</v>
      </c>
      <c r="F550" s="134">
        <v>314</v>
      </c>
      <c r="G550" s="134" t="s">
        <v>7148</v>
      </c>
      <c r="H550" s="134">
        <v>62</v>
      </c>
      <c r="I550" s="134" t="s">
        <v>15769</v>
      </c>
      <c r="K550" s="140"/>
      <c r="L550" s="140"/>
    </row>
    <row r="551" spans="1:12" x14ac:dyDescent="0.3">
      <c r="A551" s="133">
        <v>46083</v>
      </c>
      <c r="B551" s="134">
        <v>2</v>
      </c>
      <c r="C551" s="139" t="str">
        <f t="shared" si="27"/>
        <v>MDAC001297</v>
      </c>
      <c r="D551" s="134" t="s">
        <v>1165</v>
      </c>
      <c r="E551" s="134">
        <v>31</v>
      </c>
      <c r="F551" s="134">
        <v>314</v>
      </c>
      <c r="G551" s="134" t="s">
        <v>7148</v>
      </c>
      <c r="H551" s="134">
        <v>52</v>
      </c>
      <c r="I551" s="134" t="s">
        <v>15702</v>
      </c>
      <c r="K551" s="140"/>
      <c r="L551" s="140"/>
    </row>
    <row r="552" spans="1:12" x14ac:dyDescent="0.3">
      <c r="A552" s="133">
        <v>46083</v>
      </c>
      <c r="B552" s="134">
        <v>2</v>
      </c>
      <c r="C552" s="139" t="str">
        <f t="shared" si="27"/>
        <v>MDAC001283</v>
      </c>
      <c r="D552" s="134" t="s">
        <v>1175</v>
      </c>
      <c r="E552" s="134">
        <v>31</v>
      </c>
      <c r="F552" s="134">
        <v>320</v>
      </c>
      <c r="G552" s="134" t="s">
        <v>7146</v>
      </c>
      <c r="H552" s="134">
        <v>3.5</v>
      </c>
      <c r="I552" s="134" t="s">
        <v>15945</v>
      </c>
      <c r="K552" s="140"/>
      <c r="L552" s="140"/>
    </row>
    <row r="553" spans="1:12" x14ac:dyDescent="0.3">
      <c r="A553" s="133">
        <v>46083</v>
      </c>
      <c r="B553" s="134">
        <v>2</v>
      </c>
      <c r="C553" s="139" t="str">
        <f t="shared" si="27"/>
        <v>MDAC001195</v>
      </c>
      <c r="D553" s="134" t="s">
        <v>1198</v>
      </c>
      <c r="E553" s="134">
        <v>31</v>
      </c>
      <c r="F553" s="134">
        <v>320</v>
      </c>
      <c r="G553" s="134" t="s">
        <v>7152</v>
      </c>
      <c r="H553" s="134">
        <v>12</v>
      </c>
      <c r="I553" s="134" t="s">
        <v>7153</v>
      </c>
      <c r="K553" s="140"/>
      <c r="L553" s="140"/>
    </row>
    <row r="554" spans="1:12" x14ac:dyDescent="0.3">
      <c r="A554" s="133">
        <v>46083</v>
      </c>
      <c r="B554" s="134">
        <v>3</v>
      </c>
      <c r="C554" s="139" t="str">
        <f t="shared" si="27"/>
        <v>MDAC001212</v>
      </c>
      <c r="D554" s="134" t="s">
        <v>1211</v>
      </c>
      <c r="E554" s="134">
        <v>31</v>
      </c>
      <c r="F554" s="134">
        <v>320</v>
      </c>
      <c r="G554" s="134" t="s">
        <v>7152</v>
      </c>
      <c r="H554" s="134">
        <v>2.5</v>
      </c>
      <c r="I554" s="134" t="s">
        <v>15702</v>
      </c>
      <c r="K554" s="140"/>
      <c r="L554" s="140"/>
    </row>
    <row r="555" spans="1:12" x14ac:dyDescent="0.3">
      <c r="A555" s="133">
        <v>46083</v>
      </c>
      <c r="B555" s="134">
        <v>1</v>
      </c>
      <c r="C555" s="139" t="str">
        <f t="shared" si="27"/>
        <v>MDAI001151</v>
      </c>
      <c r="D555" s="134" t="s">
        <v>1207</v>
      </c>
      <c r="E555" s="134">
        <v>31</v>
      </c>
      <c r="F555" s="134">
        <v>320</v>
      </c>
      <c r="G555" s="134" t="s">
        <v>7213</v>
      </c>
      <c r="H555" s="134">
        <v>20</v>
      </c>
      <c r="I555" s="134" t="s">
        <v>7159</v>
      </c>
      <c r="K555" s="140"/>
      <c r="L555" s="140"/>
    </row>
    <row r="556" spans="1:12" x14ac:dyDescent="0.3">
      <c r="A556" s="133">
        <v>46083</v>
      </c>
      <c r="B556" s="134">
        <v>1</v>
      </c>
      <c r="C556" s="139" t="str">
        <f t="shared" si="27"/>
        <v>MDAC001283</v>
      </c>
      <c r="D556" s="134" t="s">
        <v>1175</v>
      </c>
      <c r="E556" s="134">
        <v>31</v>
      </c>
      <c r="F556" s="134">
        <v>320</v>
      </c>
      <c r="G556" s="134" t="s">
        <v>7146</v>
      </c>
      <c r="H556" s="134">
        <v>28</v>
      </c>
      <c r="I556" s="134" t="s">
        <v>7147</v>
      </c>
      <c r="K556" s="140"/>
      <c r="L556" s="140"/>
    </row>
    <row r="557" spans="1:12" x14ac:dyDescent="0.3">
      <c r="A557" s="133">
        <v>46083</v>
      </c>
      <c r="B557" s="134">
        <v>1</v>
      </c>
      <c r="C557" s="139" t="str">
        <f t="shared" si="27"/>
        <v>MDAI001369</v>
      </c>
      <c r="D557" s="134" t="s">
        <v>1160</v>
      </c>
      <c r="E557" s="134">
        <v>31</v>
      </c>
      <c r="F557" s="134">
        <v>320</v>
      </c>
      <c r="G557" s="134" t="s">
        <v>7155</v>
      </c>
      <c r="H557" s="134">
        <v>35</v>
      </c>
      <c r="I557" s="134" t="s">
        <v>7286</v>
      </c>
      <c r="K557" s="140"/>
      <c r="L557" s="140"/>
    </row>
    <row r="558" spans="1:12" x14ac:dyDescent="0.3">
      <c r="A558" s="133">
        <v>46083</v>
      </c>
      <c r="B558" s="134">
        <v>2</v>
      </c>
      <c r="C558" s="139" t="str">
        <f t="shared" si="27"/>
        <v>MDAI001370</v>
      </c>
      <c r="D558" s="134" t="s">
        <v>1153</v>
      </c>
      <c r="E558" s="134">
        <v>31</v>
      </c>
      <c r="F558" s="134">
        <v>320</v>
      </c>
      <c r="G558" s="134" t="s">
        <v>7155</v>
      </c>
      <c r="H558" s="134">
        <v>13</v>
      </c>
      <c r="I558" s="134" t="s">
        <v>7162</v>
      </c>
      <c r="K558" s="140"/>
      <c r="L558" s="140"/>
    </row>
    <row r="559" spans="1:12" x14ac:dyDescent="0.3">
      <c r="A559" s="133">
        <v>46083</v>
      </c>
      <c r="B559" s="134">
        <v>3</v>
      </c>
      <c r="C559" s="139" t="str">
        <f t="shared" si="27"/>
        <v>MDAI001381</v>
      </c>
      <c r="D559" s="134" t="s">
        <v>3144</v>
      </c>
      <c r="E559" s="134">
        <v>31</v>
      </c>
      <c r="F559" s="134">
        <v>320</v>
      </c>
      <c r="G559" s="134" t="s">
        <v>7146</v>
      </c>
      <c r="H559" s="134">
        <v>10.5</v>
      </c>
      <c r="I559" s="134" t="s">
        <v>7238</v>
      </c>
      <c r="K559" s="140"/>
      <c r="L559" s="140"/>
    </row>
    <row r="560" spans="1:12" x14ac:dyDescent="0.3">
      <c r="A560" s="133">
        <v>46080</v>
      </c>
      <c r="B560" s="134">
        <v>1</v>
      </c>
      <c r="C560" s="139" t="str">
        <f t="shared" si="27"/>
        <v>MDAC001283</v>
      </c>
      <c r="D560" s="134" t="s">
        <v>1175</v>
      </c>
      <c r="E560" s="134">
        <v>31</v>
      </c>
      <c r="F560" s="134">
        <v>320</v>
      </c>
      <c r="G560" s="134" t="s">
        <v>7213</v>
      </c>
      <c r="H560" s="134">
        <v>20</v>
      </c>
      <c r="I560" s="134" t="s">
        <v>7145</v>
      </c>
      <c r="K560" s="140"/>
      <c r="L560" s="140"/>
    </row>
    <row r="561" spans="1:12" x14ac:dyDescent="0.3">
      <c r="A561" s="133">
        <v>46056</v>
      </c>
      <c r="B561" s="134">
        <v>2</v>
      </c>
      <c r="C561" s="139" t="str">
        <f t="shared" si="27"/>
        <v>MDAC001160</v>
      </c>
      <c r="D561" s="134" t="s">
        <v>15908</v>
      </c>
      <c r="E561" s="134">
        <v>31</v>
      </c>
      <c r="F561" s="134">
        <v>320</v>
      </c>
      <c r="G561" s="134" t="s">
        <v>7144</v>
      </c>
      <c r="H561" s="134">
        <v>12</v>
      </c>
      <c r="I561" s="134" t="s">
        <v>7161</v>
      </c>
      <c r="K561" s="140"/>
      <c r="L561" s="140"/>
    </row>
    <row r="562" spans="1:12" x14ac:dyDescent="0.3">
      <c r="A562" s="133">
        <v>46056</v>
      </c>
      <c r="B562" s="134">
        <v>3</v>
      </c>
      <c r="C562" s="139" t="str">
        <f t="shared" si="27"/>
        <v>MDAI001310</v>
      </c>
      <c r="D562" s="134" t="s">
        <v>3061</v>
      </c>
      <c r="E562" s="134">
        <v>31</v>
      </c>
      <c r="F562" s="134">
        <v>320</v>
      </c>
      <c r="G562" s="134" t="s">
        <v>7155</v>
      </c>
      <c r="H562" s="134">
        <v>19</v>
      </c>
      <c r="I562" s="134" t="s">
        <v>7162</v>
      </c>
      <c r="K562" s="140"/>
      <c r="L562" s="140"/>
    </row>
    <row r="563" spans="1:12" x14ac:dyDescent="0.3">
      <c r="A563" s="133">
        <v>46056</v>
      </c>
      <c r="B563" s="134">
        <v>2</v>
      </c>
      <c r="C563" s="139" t="str">
        <f t="shared" si="27"/>
        <v>MDAC001171</v>
      </c>
      <c r="D563" s="134" t="s">
        <v>1158</v>
      </c>
      <c r="E563" s="134">
        <v>31</v>
      </c>
      <c r="F563" s="134">
        <v>320</v>
      </c>
      <c r="G563" s="134" t="s">
        <v>7213</v>
      </c>
      <c r="H563" s="134">
        <v>48</v>
      </c>
      <c r="I563" s="134" t="s">
        <v>7277</v>
      </c>
      <c r="K563" s="140"/>
      <c r="L563" s="140"/>
    </row>
    <row r="564" spans="1:12" x14ac:dyDescent="0.3">
      <c r="A564" s="133">
        <v>46056</v>
      </c>
      <c r="B564" s="134">
        <v>2</v>
      </c>
      <c r="C564" s="139" t="str">
        <f t="shared" si="27"/>
        <v>MDAI001420</v>
      </c>
      <c r="D564" s="134" t="s">
        <v>15987</v>
      </c>
      <c r="E564" s="134">
        <v>31</v>
      </c>
      <c r="F564" s="134">
        <v>320</v>
      </c>
      <c r="G564" s="134" t="s">
        <v>7163</v>
      </c>
      <c r="H564" s="134">
        <v>48</v>
      </c>
      <c r="I564" s="134" t="s">
        <v>15798</v>
      </c>
      <c r="K564" s="140"/>
      <c r="L564" s="140"/>
    </row>
    <row r="565" spans="1:12" x14ac:dyDescent="0.3">
      <c r="A565" s="133">
        <v>46056</v>
      </c>
      <c r="B565" s="134">
        <v>2</v>
      </c>
      <c r="C565" s="139" t="str">
        <f t="shared" si="27"/>
        <v>MDAI001381</v>
      </c>
      <c r="D565" s="134" t="s">
        <v>3144</v>
      </c>
      <c r="E565" s="134">
        <v>31</v>
      </c>
      <c r="F565" s="134">
        <v>320</v>
      </c>
      <c r="G565" s="134" t="s">
        <v>7146</v>
      </c>
      <c r="H565" s="134">
        <v>37</v>
      </c>
      <c r="I565" s="134" t="s">
        <v>7145</v>
      </c>
      <c r="K565" s="140"/>
      <c r="L565" s="140"/>
    </row>
    <row r="566" spans="1:12" x14ac:dyDescent="0.3">
      <c r="A566" s="133">
        <v>46056</v>
      </c>
      <c r="B566" s="134">
        <v>2</v>
      </c>
      <c r="C566" s="139" t="str">
        <f t="shared" si="27"/>
        <v>MDAC001068</v>
      </c>
      <c r="D566" s="134" t="s">
        <v>15988</v>
      </c>
      <c r="E566" s="134">
        <v>31</v>
      </c>
      <c r="F566" s="134">
        <v>320</v>
      </c>
      <c r="G566" s="134" t="s">
        <v>15742</v>
      </c>
      <c r="H566" s="134">
        <v>8</v>
      </c>
      <c r="I566" s="134" t="s">
        <v>7153</v>
      </c>
      <c r="K566" s="140"/>
      <c r="L566" s="140"/>
    </row>
    <row r="567" spans="1:12" x14ac:dyDescent="0.3">
      <c r="A567" s="133">
        <v>46056</v>
      </c>
      <c r="B567" s="134">
        <v>2</v>
      </c>
      <c r="C567" s="139" t="str">
        <f t="shared" si="27"/>
        <v>MDAC001231</v>
      </c>
      <c r="D567" s="134" t="s">
        <v>1205</v>
      </c>
      <c r="E567" s="134">
        <v>31</v>
      </c>
      <c r="F567" s="134">
        <v>320</v>
      </c>
      <c r="G567" s="134" t="s">
        <v>7152</v>
      </c>
      <c r="H567" s="134">
        <v>5.5</v>
      </c>
      <c r="I567" s="134" t="s">
        <v>7153</v>
      </c>
      <c r="K567" s="140"/>
      <c r="L567" s="140"/>
    </row>
    <row r="568" spans="1:12" x14ac:dyDescent="0.3">
      <c r="A568" s="133">
        <v>46056</v>
      </c>
      <c r="B568" s="134">
        <v>2</v>
      </c>
      <c r="C568" s="139" t="str">
        <f t="shared" si="27"/>
        <v>MDAC001017</v>
      </c>
      <c r="D568" s="134" t="s">
        <v>2855</v>
      </c>
      <c r="E568" s="134">
        <v>31</v>
      </c>
      <c r="F568" s="134">
        <v>314</v>
      </c>
      <c r="G568" s="134" t="s">
        <v>7148</v>
      </c>
      <c r="H568" s="134">
        <v>25</v>
      </c>
      <c r="I568" s="134" t="s">
        <v>7164</v>
      </c>
      <c r="K568" s="140"/>
      <c r="L568" s="140"/>
    </row>
    <row r="569" spans="1:12" x14ac:dyDescent="0.3">
      <c r="A569" s="133">
        <v>46056</v>
      </c>
      <c r="B569" s="134">
        <v>3</v>
      </c>
      <c r="C569" s="139" t="str">
        <f t="shared" si="27"/>
        <v>MDAC001017</v>
      </c>
      <c r="D569" s="134" t="s">
        <v>2855</v>
      </c>
      <c r="E569" s="134">
        <v>31</v>
      </c>
      <c r="F569" s="134">
        <v>314</v>
      </c>
      <c r="G569" s="134" t="s">
        <v>7148</v>
      </c>
      <c r="H569" s="134">
        <v>24</v>
      </c>
      <c r="I569" s="134" t="s">
        <v>7214</v>
      </c>
      <c r="K569" s="140"/>
      <c r="L569" s="140"/>
    </row>
    <row r="570" spans="1:12" x14ac:dyDescent="0.3">
      <c r="A570" s="133">
        <v>46056</v>
      </c>
      <c r="B570" s="134">
        <v>2</v>
      </c>
      <c r="C570" s="139" t="str">
        <f t="shared" si="27"/>
        <v>MDAC001241</v>
      </c>
      <c r="D570" s="134" t="s">
        <v>3016</v>
      </c>
      <c r="E570" s="134">
        <v>31</v>
      </c>
      <c r="F570" s="134">
        <v>314</v>
      </c>
      <c r="G570" s="134" t="s">
        <v>7158</v>
      </c>
      <c r="H570" s="134">
        <v>4</v>
      </c>
      <c r="I570" s="134" t="s">
        <v>7159</v>
      </c>
      <c r="K570" s="140"/>
      <c r="L570" s="140"/>
    </row>
    <row r="571" spans="1:12" x14ac:dyDescent="0.3">
      <c r="A571" s="133">
        <v>46057</v>
      </c>
      <c r="B571" s="134">
        <v>2</v>
      </c>
      <c r="C571" s="139" t="str">
        <f t="shared" si="27"/>
        <v>MDAC001310</v>
      </c>
      <c r="D571" s="134" t="s">
        <v>15989</v>
      </c>
      <c r="E571" s="134">
        <v>31</v>
      </c>
      <c r="F571" s="134">
        <v>320</v>
      </c>
      <c r="G571" s="134" t="s">
        <v>7155</v>
      </c>
      <c r="H571" s="134">
        <v>17.5</v>
      </c>
      <c r="I571" s="134" t="s">
        <v>7166</v>
      </c>
      <c r="K571" s="140"/>
      <c r="L571" s="140"/>
    </row>
    <row r="572" spans="1:12" x14ac:dyDescent="0.3">
      <c r="A572" s="133">
        <v>46057</v>
      </c>
      <c r="B572" s="134">
        <v>1</v>
      </c>
      <c r="C572" s="139" t="str">
        <f t="shared" si="27"/>
        <v>MDAC001017</v>
      </c>
      <c r="D572" s="134" t="s">
        <v>2855</v>
      </c>
      <c r="E572" s="134">
        <v>31</v>
      </c>
      <c r="F572" s="134">
        <v>314</v>
      </c>
      <c r="G572" s="134" t="s">
        <v>7148</v>
      </c>
      <c r="H572" s="134">
        <v>42</v>
      </c>
      <c r="I572" s="134" t="s">
        <v>15769</v>
      </c>
      <c r="K572" s="140"/>
      <c r="L572" s="140"/>
    </row>
    <row r="573" spans="1:12" x14ac:dyDescent="0.3">
      <c r="A573" s="133">
        <v>46057</v>
      </c>
      <c r="B573" s="134">
        <v>2</v>
      </c>
      <c r="C573" s="139" t="str">
        <f t="shared" si="27"/>
        <v>MDAC001171</v>
      </c>
      <c r="D573" s="134" t="s">
        <v>1158</v>
      </c>
      <c r="E573" s="134">
        <v>31</v>
      </c>
      <c r="F573" s="134">
        <v>320</v>
      </c>
      <c r="G573" s="134" t="s">
        <v>7213</v>
      </c>
      <c r="H573" s="134">
        <v>39</v>
      </c>
      <c r="I573" s="134" t="s">
        <v>7277</v>
      </c>
      <c r="K573" s="140"/>
      <c r="L573" s="140"/>
    </row>
    <row r="574" spans="1:12" x14ac:dyDescent="0.3">
      <c r="A574" s="133">
        <v>46057</v>
      </c>
      <c r="B574" s="134">
        <v>2</v>
      </c>
      <c r="C574" s="139" t="str">
        <f t="shared" si="27"/>
        <v>MDAI001310</v>
      </c>
      <c r="D574" s="134" t="s">
        <v>3061</v>
      </c>
      <c r="E574" s="134">
        <v>31</v>
      </c>
      <c r="F574" s="134">
        <v>320</v>
      </c>
      <c r="G574" s="134" t="s">
        <v>7155</v>
      </c>
      <c r="H574" s="134">
        <v>17</v>
      </c>
      <c r="I574" s="134" t="s">
        <v>7162</v>
      </c>
      <c r="K574" s="140"/>
      <c r="L574" s="140"/>
    </row>
    <row r="575" spans="1:12" x14ac:dyDescent="0.3">
      <c r="A575" s="133">
        <v>46057</v>
      </c>
      <c r="B575" s="134">
        <v>2</v>
      </c>
      <c r="C575" s="139" t="str">
        <f t="shared" ref="C575:C638" si="28">D575</f>
        <v>MDAC001073</v>
      </c>
      <c r="D575" s="134" t="s">
        <v>2899</v>
      </c>
      <c r="E575" s="134">
        <v>31</v>
      </c>
      <c r="F575" s="134">
        <v>314</v>
      </c>
      <c r="G575" s="134" t="s">
        <v>7158</v>
      </c>
      <c r="H575" s="134">
        <v>2</v>
      </c>
      <c r="I575" s="134" t="s">
        <v>7159</v>
      </c>
      <c r="K575" s="140"/>
      <c r="L575" s="140"/>
    </row>
    <row r="576" spans="1:12" x14ac:dyDescent="0.3">
      <c r="A576" s="133">
        <v>46057</v>
      </c>
      <c r="B576" s="134">
        <v>2</v>
      </c>
      <c r="C576" s="139" t="str">
        <f t="shared" si="28"/>
        <v>MDAC000902</v>
      </c>
      <c r="D576" s="134" t="s">
        <v>15990</v>
      </c>
      <c r="E576" s="134">
        <v>31</v>
      </c>
      <c r="F576" s="134">
        <v>314</v>
      </c>
      <c r="G576" s="134" t="s">
        <v>15691</v>
      </c>
      <c r="H576" s="134">
        <v>15</v>
      </c>
      <c r="I576" s="134" t="s">
        <v>15762</v>
      </c>
      <c r="K576" s="140"/>
      <c r="L576" s="140"/>
    </row>
    <row r="577" spans="3:12" x14ac:dyDescent="0.3">
      <c r="C577" s="139">
        <f t="shared" si="28"/>
        <v>0</v>
      </c>
      <c r="K577" s="140"/>
      <c r="L577" s="140"/>
    </row>
    <row r="578" spans="3:12" x14ac:dyDescent="0.3">
      <c r="C578" s="139">
        <f t="shared" si="28"/>
        <v>0</v>
      </c>
      <c r="K578" s="140"/>
      <c r="L578" s="140"/>
    </row>
    <row r="579" spans="3:12" x14ac:dyDescent="0.3">
      <c r="C579" s="139">
        <f t="shared" si="28"/>
        <v>0</v>
      </c>
      <c r="K579" s="140"/>
      <c r="L579" s="140"/>
    </row>
    <row r="580" spans="3:12" x14ac:dyDescent="0.3">
      <c r="C580" s="139">
        <f t="shared" si="28"/>
        <v>0</v>
      </c>
      <c r="K580" s="140"/>
      <c r="L580" s="140"/>
    </row>
    <row r="581" spans="3:12" x14ac:dyDescent="0.3">
      <c r="C581" s="139">
        <f t="shared" si="28"/>
        <v>0</v>
      </c>
      <c r="K581" s="140"/>
      <c r="L581" s="140"/>
    </row>
    <row r="582" spans="3:12" x14ac:dyDescent="0.3">
      <c r="C582" s="139">
        <f t="shared" si="28"/>
        <v>0</v>
      </c>
      <c r="K582" s="140"/>
      <c r="L582" s="140"/>
    </row>
    <row r="583" spans="3:12" x14ac:dyDescent="0.3">
      <c r="C583" s="139">
        <f t="shared" si="28"/>
        <v>0</v>
      </c>
      <c r="K583" s="140"/>
      <c r="L583" s="140"/>
    </row>
    <row r="584" spans="3:12" x14ac:dyDescent="0.3">
      <c r="C584" s="139">
        <f t="shared" si="28"/>
        <v>0</v>
      </c>
      <c r="K584" s="140"/>
      <c r="L584" s="140"/>
    </row>
    <row r="585" spans="3:12" x14ac:dyDescent="0.3">
      <c r="C585" s="139">
        <f t="shared" si="28"/>
        <v>0</v>
      </c>
      <c r="K585" s="140"/>
      <c r="L585" s="140"/>
    </row>
    <row r="586" spans="3:12" x14ac:dyDescent="0.3">
      <c r="C586" s="139">
        <f t="shared" si="28"/>
        <v>0</v>
      </c>
      <c r="K586" s="140"/>
      <c r="L586" s="140"/>
    </row>
    <row r="587" spans="3:12" x14ac:dyDescent="0.3">
      <c r="C587" s="139">
        <f t="shared" si="28"/>
        <v>0</v>
      </c>
      <c r="K587" s="140"/>
      <c r="L587" s="140"/>
    </row>
    <row r="588" spans="3:12" x14ac:dyDescent="0.3">
      <c r="C588" s="139">
        <f t="shared" si="28"/>
        <v>0</v>
      </c>
      <c r="K588" s="140"/>
      <c r="L588" s="140"/>
    </row>
    <row r="589" spans="3:12" x14ac:dyDescent="0.3">
      <c r="C589" s="139">
        <f t="shared" si="28"/>
        <v>0</v>
      </c>
      <c r="K589" s="140"/>
      <c r="L589" s="140"/>
    </row>
    <row r="590" spans="3:12" x14ac:dyDescent="0.3">
      <c r="C590" s="139">
        <f t="shared" si="28"/>
        <v>0</v>
      </c>
      <c r="K590" s="140"/>
      <c r="L590" s="140"/>
    </row>
    <row r="591" spans="3:12" x14ac:dyDescent="0.3">
      <c r="C591" s="139">
        <f t="shared" si="28"/>
        <v>0</v>
      </c>
      <c r="K591" s="140"/>
      <c r="L591" s="140"/>
    </row>
    <row r="592" spans="3:12" x14ac:dyDescent="0.3">
      <c r="C592" s="139">
        <f t="shared" si="28"/>
        <v>0</v>
      </c>
      <c r="K592" s="140"/>
      <c r="L592" s="140"/>
    </row>
    <row r="593" spans="3:12" x14ac:dyDescent="0.3">
      <c r="C593" s="139">
        <f t="shared" si="28"/>
        <v>0</v>
      </c>
      <c r="K593" s="140"/>
      <c r="L593" s="140"/>
    </row>
    <row r="594" spans="3:12" x14ac:dyDescent="0.3">
      <c r="C594" s="139">
        <f t="shared" si="28"/>
        <v>0</v>
      </c>
      <c r="K594" s="140"/>
      <c r="L594" s="140"/>
    </row>
    <row r="595" spans="3:12" x14ac:dyDescent="0.3">
      <c r="C595" s="139">
        <f t="shared" si="28"/>
        <v>0</v>
      </c>
      <c r="K595" s="140"/>
      <c r="L595" s="140"/>
    </row>
    <row r="596" spans="3:12" x14ac:dyDescent="0.3">
      <c r="C596" s="139">
        <f t="shared" si="28"/>
        <v>0</v>
      </c>
      <c r="K596" s="140"/>
      <c r="L596" s="140"/>
    </row>
    <row r="597" spans="3:12" x14ac:dyDescent="0.3">
      <c r="C597" s="139">
        <f t="shared" si="28"/>
        <v>0</v>
      </c>
      <c r="K597" s="140"/>
      <c r="L597" s="140"/>
    </row>
    <row r="598" spans="3:12" x14ac:dyDescent="0.3">
      <c r="C598" s="139">
        <f t="shared" si="28"/>
        <v>0</v>
      </c>
      <c r="K598" s="140"/>
      <c r="L598" s="140"/>
    </row>
    <row r="599" spans="3:12" x14ac:dyDescent="0.3">
      <c r="C599" s="139">
        <f t="shared" si="28"/>
        <v>0</v>
      </c>
      <c r="K599" s="140"/>
      <c r="L599" s="140"/>
    </row>
    <row r="600" spans="3:12" x14ac:dyDescent="0.3">
      <c r="C600" s="139">
        <f t="shared" si="28"/>
        <v>0</v>
      </c>
      <c r="K600" s="140"/>
      <c r="L600" s="140"/>
    </row>
    <row r="601" spans="3:12" x14ac:dyDescent="0.3">
      <c r="C601" s="139">
        <f t="shared" si="28"/>
        <v>0</v>
      </c>
      <c r="K601" s="140"/>
      <c r="L601" s="140"/>
    </row>
    <row r="602" spans="3:12" x14ac:dyDescent="0.3">
      <c r="C602" s="139">
        <f t="shared" si="28"/>
        <v>0</v>
      </c>
      <c r="K602" s="140"/>
      <c r="L602" s="140"/>
    </row>
    <row r="603" spans="3:12" x14ac:dyDescent="0.3">
      <c r="C603" s="139">
        <f t="shared" si="28"/>
        <v>0</v>
      </c>
      <c r="K603" s="140"/>
      <c r="L603" s="140"/>
    </row>
    <row r="604" spans="3:12" x14ac:dyDescent="0.3">
      <c r="C604" s="139">
        <f t="shared" si="28"/>
        <v>0</v>
      </c>
      <c r="K604" s="140"/>
      <c r="L604" s="140"/>
    </row>
    <row r="605" spans="3:12" x14ac:dyDescent="0.3">
      <c r="C605" s="139">
        <f t="shared" si="28"/>
        <v>0</v>
      </c>
      <c r="K605" s="140"/>
      <c r="L605" s="140"/>
    </row>
    <row r="606" spans="3:12" x14ac:dyDescent="0.3">
      <c r="C606" s="139">
        <f t="shared" si="28"/>
        <v>0</v>
      </c>
      <c r="K606" s="140"/>
      <c r="L606" s="140"/>
    </row>
    <row r="607" spans="3:12" x14ac:dyDescent="0.3">
      <c r="C607" s="139">
        <f t="shared" si="28"/>
        <v>0</v>
      </c>
      <c r="K607" s="140"/>
      <c r="L607" s="140"/>
    </row>
    <row r="608" spans="3:12" x14ac:dyDescent="0.3">
      <c r="C608" s="139">
        <f t="shared" si="28"/>
        <v>0</v>
      </c>
      <c r="K608" s="140"/>
      <c r="L608" s="140"/>
    </row>
    <row r="609" spans="3:12" x14ac:dyDescent="0.3">
      <c r="C609" s="139">
        <f t="shared" si="28"/>
        <v>0</v>
      </c>
      <c r="K609" s="140"/>
      <c r="L609" s="140"/>
    </row>
    <row r="610" spans="3:12" x14ac:dyDescent="0.3">
      <c r="C610" s="139">
        <f t="shared" si="28"/>
        <v>0</v>
      </c>
      <c r="K610" s="140"/>
      <c r="L610" s="140"/>
    </row>
    <row r="611" spans="3:12" x14ac:dyDescent="0.3">
      <c r="C611" s="139">
        <f t="shared" si="28"/>
        <v>0</v>
      </c>
      <c r="K611" s="140"/>
      <c r="L611" s="140"/>
    </row>
    <row r="612" spans="3:12" x14ac:dyDescent="0.3">
      <c r="C612" s="139">
        <f t="shared" si="28"/>
        <v>0</v>
      </c>
      <c r="K612" s="140"/>
      <c r="L612" s="140"/>
    </row>
    <row r="613" spans="3:12" x14ac:dyDescent="0.3">
      <c r="C613" s="139">
        <f t="shared" si="28"/>
        <v>0</v>
      </c>
      <c r="K613" s="140"/>
      <c r="L613" s="140"/>
    </row>
    <row r="614" spans="3:12" x14ac:dyDescent="0.3">
      <c r="C614" s="139">
        <f t="shared" si="28"/>
        <v>0</v>
      </c>
      <c r="K614" s="140"/>
      <c r="L614" s="140"/>
    </row>
    <row r="615" spans="3:12" x14ac:dyDescent="0.3">
      <c r="C615" s="139">
        <f t="shared" si="28"/>
        <v>0</v>
      </c>
      <c r="K615" s="140"/>
      <c r="L615" s="140"/>
    </row>
    <row r="616" spans="3:12" x14ac:dyDescent="0.3">
      <c r="C616" s="139">
        <f t="shared" si="28"/>
        <v>0</v>
      </c>
      <c r="K616" s="140"/>
      <c r="L616" s="140"/>
    </row>
    <row r="617" spans="3:12" x14ac:dyDescent="0.3">
      <c r="C617" s="139">
        <f t="shared" si="28"/>
        <v>0</v>
      </c>
      <c r="K617" s="140"/>
      <c r="L617" s="140"/>
    </row>
    <row r="618" spans="3:12" x14ac:dyDescent="0.3">
      <c r="C618" s="139">
        <f t="shared" si="28"/>
        <v>0</v>
      </c>
      <c r="K618" s="140"/>
      <c r="L618" s="140"/>
    </row>
    <row r="619" spans="3:12" x14ac:dyDescent="0.3">
      <c r="C619" s="139">
        <f t="shared" si="28"/>
        <v>0</v>
      </c>
      <c r="K619" s="140"/>
      <c r="L619" s="140"/>
    </row>
    <row r="620" spans="3:12" x14ac:dyDescent="0.3">
      <c r="C620" s="139">
        <f t="shared" si="28"/>
        <v>0</v>
      </c>
      <c r="K620" s="140"/>
      <c r="L620" s="140"/>
    </row>
    <row r="621" spans="3:12" x14ac:dyDescent="0.3">
      <c r="C621" s="139">
        <f t="shared" si="28"/>
        <v>0</v>
      </c>
      <c r="K621" s="140"/>
      <c r="L621" s="140"/>
    </row>
    <row r="622" spans="3:12" x14ac:dyDescent="0.3">
      <c r="C622" s="139">
        <f t="shared" si="28"/>
        <v>0</v>
      </c>
      <c r="K622" s="140"/>
      <c r="L622" s="140"/>
    </row>
    <row r="623" spans="3:12" x14ac:dyDescent="0.3">
      <c r="C623" s="139">
        <f t="shared" si="28"/>
        <v>0</v>
      </c>
      <c r="K623" s="140"/>
      <c r="L623" s="140"/>
    </row>
    <row r="624" spans="3:12" x14ac:dyDescent="0.3">
      <c r="C624" s="139">
        <f t="shared" si="28"/>
        <v>0</v>
      </c>
      <c r="K624" s="140"/>
      <c r="L624" s="140"/>
    </row>
    <row r="625" spans="3:12" x14ac:dyDescent="0.3">
      <c r="C625" s="139">
        <f t="shared" si="28"/>
        <v>0</v>
      </c>
      <c r="K625" s="140"/>
      <c r="L625" s="140"/>
    </row>
    <row r="626" spans="3:12" x14ac:dyDescent="0.3">
      <c r="C626" s="139">
        <f t="shared" si="28"/>
        <v>0</v>
      </c>
      <c r="K626" s="140"/>
      <c r="L626" s="140"/>
    </row>
    <row r="627" spans="3:12" x14ac:dyDescent="0.3">
      <c r="C627" s="139">
        <f t="shared" si="28"/>
        <v>0</v>
      </c>
      <c r="K627" s="140"/>
      <c r="L627" s="140"/>
    </row>
    <row r="628" spans="3:12" x14ac:dyDescent="0.3">
      <c r="C628" s="139">
        <f t="shared" si="28"/>
        <v>0</v>
      </c>
      <c r="K628" s="140"/>
      <c r="L628" s="140"/>
    </row>
    <row r="629" spans="3:12" x14ac:dyDescent="0.3">
      <c r="C629" s="139">
        <f t="shared" si="28"/>
        <v>0</v>
      </c>
      <c r="K629" s="140"/>
      <c r="L629" s="140"/>
    </row>
    <row r="630" spans="3:12" x14ac:dyDescent="0.3">
      <c r="C630" s="139">
        <f t="shared" si="28"/>
        <v>0</v>
      </c>
      <c r="K630" s="140"/>
      <c r="L630" s="140"/>
    </row>
    <row r="631" spans="3:12" x14ac:dyDescent="0.3">
      <c r="C631" s="139">
        <f t="shared" si="28"/>
        <v>0</v>
      </c>
      <c r="K631" s="140"/>
      <c r="L631" s="140"/>
    </row>
    <row r="632" spans="3:12" x14ac:dyDescent="0.3">
      <c r="C632" s="139">
        <f t="shared" si="28"/>
        <v>0</v>
      </c>
      <c r="K632" s="140"/>
      <c r="L632" s="140"/>
    </row>
    <row r="633" spans="3:12" x14ac:dyDescent="0.3">
      <c r="C633" s="139">
        <f t="shared" si="28"/>
        <v>0</v>
      </c>
      <c r="K633" s="140"/>
      <c r="L633" s="140"/>
    </row>
    <row r="634" spans="3:12" x14ac:dyDescent="0.3">
      <c r="C634" s="139">
        <f t="shared" si="28"/>
        <v>0</v>
      </c>
      <c r="K634" s="140"/>
      <c r="L634" s="140"/>
    </row>
    <row r="635" spans="3:12" x14ac:dyDescent="0.3">
      <c r="C635" s="139">
        <f t="shared" si="28"/>
        <v>0</v>
      </c>
      <c r="K635" s="140"/>
      <c r="L635" s="140"/>
    </row>
    <row r="636" spans="3:12" x14ac:dyDescent="0.3">
      <c r="C636" s="139">
        <f t="shared" si="28"/>
        <v>0</v>
      </c>
      <c r="K636" s="140"/>
      <c r="L636" s="140"/>
    </row>
    <row r="637" spans="3:12" x14ac:dyDescent="0.3">
      <c r="C637" s="139">
        <f t="shared" si="28"/>
        <v>0</v>
      </c>
      <c r="K637" s="140"/>
      <c r="L637" s="140"/>
    </row>
    <row r="638" spans="3:12" x14ac:dyDescent="0.3">
      <c r="C638" s="139">
        <f t="shared" si="28"/>
        <v>0</v>
      </c>
      <c r="K638" s="140"/>
      <c r="L638" s="140"/>
    </row>
    <row r="639" spans="3:12" x14ac:dyDescent="0.3">
      <c r="C639" s="139">
        <f t="shared" ref="C639:C702" si="29">D639</f>
        <v>0</v>
      </c>
      <c r="K639" s="140"/>
      <c r="L639" s="140"/>
    </row>
    <row r="640" spans="3:12" x14ac:dyDescent="0.3">
      <c r="C640" s="139">
        <f t="shared" si="29"/>
        <v>0</v>
      </c>
      <c r="K640" s="140"/>
      <c r="L640" s="140"/>
    </row>
    <row r="641" spans="3:12" x14ac:dyDescent="0.3">
      <c r="C641" s="139">
        <f t="shared" si="29"/>
        <v>0</v>
      </c>
      <c r="K641" s="140"/>
      <c r="L641" s="140"/>
    </row>
    <row r="642" spans="3:12" x14ac:dyDescent="0.3">
      <c r="C642" s="139">
        <f t="shared" si="29"/>
        <v>0</v>
      </c>
      <c r="K642" s="140"/>
      <c r="L642" s="140"/>
    </row>
    <row r="643" spans="3:12" x14ac:dyDescent="0.3">
      <c r="C643" s="139">
        <f t="shared" si="29"/>
        <v>0</v>
      </c>
      <c r="K643" s="140"/>
      <c r="L643" s="140"/>
    </row>
    <row r="644" spans="3:12" x14ac:dyDescent="0.3">
      <c r="C644" s="139">
        <f t="shared" si="29"/>
        <v>0</v>
      </c>
      <c r="K644" s="140"/>
      <c r="L644" s="140"/>
    </row>
    <row r="645" spans="3:12" x14ac:dyDescent="0.3">
      <c r="C645" s="139">
        <f t="shared" si="29"/>
        <v>0</v>
      </c>
      <c r="K645" s="140"/>
      <c r="L645" s="140"/>
    </row>
    <row r="646" spans="3:12" x14ac:dyDescent="0.3">
      <c r="C646" s="139">
        <f t="shared" si="29"/>
        <v>0</v>
      </c>
      <c r="K646" s="140"/>
      <c r="L646" s="140"/>
    </row>
    <row r="647" spans="3:12" x14ac:dyDescent="0.3">
      <c r="C647" s="139">
        <f t="shared" si="29"/>
        <v>0</v>
      </c>
      <c r="K647" s="140"/>
      <c r="L647" s="140"/>
    </row>
    <row r="648" spans="3:12" x14ac:dyDescent="0.3">
      <c r="C648" s="139">
        <f t="shared" si="29"/>
        <v>0</v>
      </c>
      <c r="K648" s="140"/>
      <c r="L648" s="140"/>
    </row>
    <row r="649" spans="3:12" x14ac:dyDescent="0.3">
      <c r="C649" s="139">
        <f t="shared" si="29"/>
        <v>0</v>
      </c>
      <c r="K649" s="140"/>
      <c r="L649" s="140"/>
    </row>
    <row r="650" spans="3:12" x14ac:dyDescent="0.3">
      <c r="C650" s="139">
        <f t="shared" si="29"/>
        <v>0</v>
      </c>
      <c r="K650" s="140"/>
      <c r="L650" s="140"/>
    </row>
    <row r="651" spans="3:12" x14ac:dyDescent="0.3">
      <c r="C651" s="139">
        <f t="shared" si="29"/>
        <v>0</v>
      </c>
      <c r="K651" s="140"/>
      <c r="L651" s="140"/>
    </row>
    <row r="652" spans="3:12" x14ac:dyDescent="0.3">
      <c r="C652" s="139">
        <f t="shared" si="29"/>
        <v>0</v>
      </c>
      <c r="K652" s="140"/>
      <c r="L652" s="140"/>
    </row>
    <row r="653" spans="3:12" x14ac:dyDescent="0.3">
      <c r="C653" s="139">
        <f t="shared" si="29"/>
        <v>0</v>
      </c>
      <c r="K653" s="140"/>
      <c r="L653" s="140"/>
    </row>
    <row r="654" spans="3:12" x14ac:dyDescent="0.3">
      <c r="C654" s="139">
        <f t="shared" si="29"/>
        <v>0</v>
      </c>
      <c r="K654" s="140"/>
      <c r="L654" s="140"/>
    </row>
    <row r="655" spans="3:12" x14ac:dyDescent="0.3">
      <c r="C655" s="139">
        <f t="shared" si="29"/>
        <v>0</v>
      </c>
      <c r="K655" s="140"/>
      <c r="L655" s="140"/>
    </row>
    <row r="656" spans="3:12" x14ac:dyDescent="0.3">
      <c r="C656" s="139">
        <f t="shared" si="29"/>
        <v>0</v>
      </c>
      <c r="K656" s="140"/>
      <c r="L656" s="140"/>
    </row>
    <row r="657" spans="3:12" x14ac:dyDescent="0.3">
      <c r="C657" s="139">
        <f t="shared" si="29"/>
        <v>0</v>
      </c>
      <c r="K657" s="140"/>
      <c r="L657" s="140"/>
    </row>
    <row r="658" spans="3:12" x14ac:dyDescent="0.3">
      <c r="C658" s="139">
        <f t="shared" si="29"/>
        <v>0</v>
      </c>
      <c r="K658" s="140"/>
      <c r="L658" s="140"/>
    </row>
    <row r="659" spans="3:12" x14ac:dyDescent="0.3">
      <c r="C659" s="139">
        <f t="shared" si="29"/>
        <v>0</v>
      </c>
      <c r="K659" s="140"/>
      <c r="L659" s="140"/>
    </row>
    <row r="660" spans="3:12" x14ac:dyDescent="0.3">
      <c r="C660" s="139">
        <f t="shared" si="29"/>
        <v>0</v>
      </c>
      <c r="K660" s="140"/>
      <c r="L660" s="140"/>
    </row>
    <row r="661" spans="3:12" x14ac:dyDescent="0.3">
      <c r="C661" s="139">
        <f t="shared" si="29"/>
        <v>0</v>
      </c>
      <c r="K661" s="140"/>
      <c r="L661" s="140"/>
    </row>
    <row r="662" spans="3:12" x14ac:dyDescent="0.3">
      <c r="C662" s="139">
        <f t="shared" si="29"/>
        <v>0</v>
      </c>
      <c r="K662" s="140"/>
      <c r="L662" s="140"/>
    </row>
    <row r="663" spans="3:12" x14ac:dyDescent="0.3">
      <c r="C663" s="139">
        <f t="shared" si="29"/>
        <v>0</v>
      </c>
      <c r="K663" s="140"/>
      <c r="L663" s="140"/>
    </row>
    <row r="664" spans="3:12" x14ac:dyDescent="0.3">
      <c r="C664" s="139">
        <f t="shared" si="29"/>
        <v>0</v>
      </c>
      <c r="K664" s="140"/>
      <c r="L664" s="140"/>
    </row>
    <row r="665" spans="3:12" x14ac:dyDescent="0.3">
      <c r="C665" s="139">
        <f t="shared" si="29"/>
        <v>0</v>
      </c>
      <c r="K665" s="140"/>
      <c r="L665" s="140"/>
    </row>
    <row r="666" spans="3:12" x14ac:dyDescent="0.3">
      <c r="C666" s="139">
        <f t="shared" si="29"/>
        <v>0</v>
      </c>
      <c r="K666" s="140"/>
      <c r="L666" s="140"/>
    </row>
    <row r="667" spans="3:12" x14ac:dyDescent="0.3">
      <c r="C667" s="139">
        <f t="shared" si="29"/>
        <v>0</v>
      </c>
      <c r="K667" s="140"/>
      <c r="L667" s="140"/>
    </row>
    <row r="668" spans="3:12" x14ac:dyDescent="0.3">
      <c r="C668" s="139">
        <f t="shared" si="29"/>
        <v>0</v>
      </c>
      <c r="K668" s="140"/>
      <c r="L668" s="140"/>
    </row>
    <row r="669" spans="3:12" x14ac:dyDescent="0.3">
      <c r="C669" s="139">
        <f t="shared" si="29"/>
        <v>0</v>
      </c>
      <c r="K669" s="140"/>
      <c r="L669" s="140"/>
    </row>
    <row r="670" spans="3:12" x14ac:dyDescent="0.3">
      <c r="C670" s="139">
        <f t="shared" si="29"/>
        <v>0</v>
      </c>
      <c r="K670" s="140"/>
      <c r="L670" s="140"/>
    </row>
    <row r="671" spans="3:12" x14ac:dyDescent="0.3">
      <c r="C671" s="139">
        <f t="shared" si="29"/>
        <v>0</v>
      </c>
      <c r="K671" s="140"/>
      <c r="L671" s="140"/>
    </row>
    <row r="672" spans="3:12" x14ac:dyDescent="0.3">
      <c r="C672" s="139">
        <f t="shared" si="29"/>
        <v>0</v>
      </c>
      <c r="K672" s="140"/>
      <c r="L672" s="140"/>
    </row>
    <row r="673" spans="3:12" x14ac:dyDescent="0.3">
      <c r="C673" s="139">
        <f t="shared" si="29"/>
        <v>0</v>
      </c>
      <c r="K673" s="140"/>
      <c r="L673" s="140"/>
    </row>
    <row r="674" spans="3:12" x14ac:dyDescent="0.3">
      <c r="C674" s="139">
        <f t="shared" si="29"/>
        <v>0</v>
      </c>
      <c r="K674" s="140"/>
      <c r="L674" s="140"/>
    </row>
    <row r="675" spans="3:12" x14ac:dyDescent="0.3">
      <c r="C675" s="139">
        <f t="shared" si="29"/>
        <v>0</v>
      </c>
      <c r="K675" s="140"/>
      <c r="L675" s="140"/>
    </row>
    <row r="676" spans="3:12" x14ac:dyDescent="0.3">
      <c r="C676" s="139">
        <f t="shared" si="29"/>
        <v>0</v>
      </c>
      <c r="K676" s="140"/>
      <c r="L676" s="140"/>
    </row>
    <row r="677" spans="3:12" x14ac:dyDescent="0.3">
      <c r="C677" s="139">
        <f t="shared" si="29"/>
        <v>0</v>
      </c>
      <c r="K677" s="140"/>
      <c r="L677" s="140"/>
    </row>
    <row r="678" spans="3:12" x14ac:dyDescent="0.3">
      <c r="C678" s="139">
        <f t="shared" si="29"/>
        <v>0</v>
      </c>
      <c r="K678" s="140"/>
      <c r="L678" s="140"/>
    </row>
    <row r="679" spans="3:12" x14ac:dyDescent="0.3">
      <c r="C679" s="139">
        <f t="shared" si="29"/>
        <v>0</v>
      </c>
      <c r="K679" s="140"/>
      <c r="L679" s="140"/>
    </row>
    <row r="680" spans="3:12" x14ac:dyDescent="0.3">
      <c r="C680" s="139">
        <f t="shared" si="29"/>
        <v>0</v>
      </c>
      <c r="K680" s="140"/>
      <c r="L680" s="140"/>
    </row>
    <row r="681" spans="3:12" x14ac:dyDescent="0.3">
      <c r="C681" s="139">
        <f t="shared" si="29"/>
        <v>0</v>
      </c>
      <c r="K681" s="140"/>
      <c r="L681" s="140"/>
    </row>
    <row r="682" spans="3:12" x14ac:dyDescent="0.3">
      <c r="C682" s="139">
        <f t="shared" si="29"/>
        <v>0</v>
      </c>
      <c r="K682" s="140"/>
      <c r="L682" s="140"/>
    </row>
    <row r="683" spans="3:12" x14ac:dyDescent="0.3">
      <c r="C683" s="139">
        <f t="shared" si="29"/>
        <v>0</v>
      </c>
      <c r="K683" s="140"/>
      <c r="L683" s="140"/>
    </row>
    <row r="684" spans="3:12" x14ac:dyDescent="0.3">
      <c r="C684" s="139">
        <f t="shared" si="29"/>
        <v>0</v>
      </c>
      <c r="K684" s="140"/>
      <c r="L684" s="140"/>
    </row>
    <row r="685" spans="3:12" x14ac:dyDescent="0.3">
      <c r="C685" s="139">
        <f t="shared" si="29"/>
        <v>0</v>
      </c>
      <c r="K685" s="140"/>
      <c r="L685" s="140"/>
    </row>
    <row r="686" spans="3:12" x14ac:dyDescent="0.3">
      <c r="C686" s="139">
        <f t="shared" si="29"/>
        <v>0</v>
      </c>
      <c r="K686" s="140"/>
      <c r="L686" s="140"/>
    </row>
    <row r="687" spans="3:12" x14ac:dyDescent="0.3">
      <c r="C687" s="139">
        <f t="shared" si="29"/>
        <v>0</v>
      </c>
      <c r="K687" s="140"/>
      <c r="L687" s="140"/>
    </row>
    <row r="688" spans="3:12" x14ac:dyDescent="0.3">
      <c r="C688" s="139">
        <f t="shared" si="29"/>
        <v>0</v>
      </c>
      <c r="K688" s="140"/>
      <c r="L688" s="140"/>
    </row>
    <row r="689" spans="3:12" x14ac:dyDescent="0.3">
      <c r="C689" s="139">
        <f t="shared" si="29"/>
        <v>0</v>
      </c>
      <c r="K689" s="140"/>
      <c r="L689" s="140"/>
    </row>
    <row r="690" spans="3:12" x14ac:dyDescent="0.3">
      <c r="C690" s="139">
        <f t="shared" si="29"/>
        <v>0</v>
      </c>
      <c r="K690" s="140"/>
      <c r="L690" s="140"/>
    </row>
    <row r="691" spans="3:12" x14ac:dyDescent="0.3">
      <c r="C691" s="139">
        <f t="shared" si="29"/>
        <v>0</v>
      </c>
      <c r="K691" s="140"/>
      <c r="L691" s="140"/>
    </row>
    <row r="692" spans="3:12" x14ac:dyDescent="0.3">
      <c r="C692" s="139">
        <f t="shared" si="29"/>
        <v>0</v>
      </c>
      <c r="K692" s="140"/>
      <c r="L692" s="140"/>
    </row>
    <row r="693" spans="3:12" x14ac:dyDescent="0.3">
      <c r="C693" s="139">
        <f t="shared" si="29"/>
        <v>0</v>
      </c>
      <c r="K693" s="140"/>
      <c r="L693" s="140"/>
    </row>
    <row r="694" spans="3:12" x14ac:dyDescent="0.3">
      <c r="C694" s="139">
        <f t="shared" si="29"/>
        <v>0</v>
      </c>
      <c r="K694" s="140"/>
      <c r="L694" s="140"/>
    </row>
    <row r="695" spans="3:12" x14ac:dyDescent="0.3">
      <c r="C695" s="139">
        <f t="shared" si="29"/>
        <v>0</v>
      </c>
      <c r="K695" s="140"/>
      <c r="L695" s="140"/>
    </row>
    <row r="696" spans="3:12" x14ac:dyDescent="0.3">
      <c r="C696" s="139">
        <f t="shared" si="29"/>
        <v>0</v>
      </c>
      <c r="K696" s="140"/>
      <c r="L696" s="140"/>
    </row>
    <row r="697" spans="3:12" x14ac:dyDescent="0.3">
      <c r="C697" s="139">
        <f t="shared" si="29"/>
        <v>0</v>
      </c>
      <c r="K697" s="140"/>
      <c r="L697" s="140"/>
    </row>
    <row r="698" spans="3:12" x14ac:dyDescent="0.3">
      <c r="C698" s="139">
        <f t="shared" si="29"/>
        <v>0</v>
      </c>
      <c r="K698" s="140"/>
      <c r="L698" s="140"/>
    </row>
    <row r="699" spans="3:12" x14ac:dyDescent="0.3">
      <c r="C699" s="139">
        <f t="shared" si="29"/>
        <v>0</v>
      </c>
      <c r="K699" s="140"/>
      <c r="L699" s="140"/>
    </row>
    <row r="700" spans="3:12" x14ac:dyDescent="0.3">
      <c r="C700" s="139">
        <f t="shared" si="29"/>
        <v>0</v>
      </c>
      <c r="K700" s="140"/>
      <c r="L700" s="140"/>
    </row>
    <row r="701" spans="3:12" x14ac:dyDescent="0.3">
      <c r="C701" s="139">
        <f t="shared" si="29"/>
        <v>0</v>
      </c>
      <c r="K701" s="140"/>
      <c r="L701" s="140"/>
    </row>
    <row r="702" spans="3:12" x14ac:dyDescent="0.3">
      <c r="C702" s="139">
        <f t="shared" si="29"/>
        <v>0</v>
      </c>
      <c r="K702" s="140"/>
      <c r="L702" s="140"/>
    </row>
    <row r="703" spans="3:12" x14ac:dyDescent="0.3">
      <c r="C703" s="139">
        <f t="shared" ref="C703:C766" si="30">D703</f>
        <v>0</v>
      </c>
      <c r="K703" s="140"/>
      <c r="L703" s="140"/>
    </row>
    <row r="704" spans="3:12" x14ac:dyDescent="0.3">
      <c r="C704" s="139">
        <f t="shared" si="30"/>
        <v>0</v>
      </c>
      <c r="K704" s="140"/>
      <c r="L704" s="140"/>
    </row>
    <row r="705" spans="3:12" x14ac:dyDescent="0.3">
      <c r="C705" s="139">
        <f t="shared" si="30"/>
        <v>0</v>
      </c>
      <c r="K705" s="140"/>
      <c r="L705" s="140"/>
    </row>
    <row r="706" spans="3:12" x14ac:dyDescent="0.3">
      <c r="C706" s="139">
        <f t="shared" si="30"/>
        <v>0</v>
      </c>
      <c r="K706" s="140"/>
      <c r="L706" s="140"/>
    </row>
    <row r="707" spans="3:12" x14ac:dyDescent="0.3">
      <c r="C707" s="139">
        <f t="shared" si="30"/>
        <v>0</v>
      </c>
      <c r="K707" s="140"/>
      <c r="L707" s="140"/>
    </row>
    <row r="708" spans="3:12" x14ac:dyDescent="0.3">
      <c r="C708" s="139">
        <f t="shared" si="30"/>
        <v>0</v>
      </c>
      <c r="K708" s="140"/>
      <c r="L708" s="140"/>
    </row>
    <row r="709" spans="3:12" x14ac:dyDescent="0.3">
      <c r="C709" s="139">
        <f t="shared" si="30"/>
        <v>0</v>
      </c>
      <c r="K709" s="140"/>
      <c r="L709" s="140"/>
    </row>
    <row r="710" spans="3:12" x14ac:dyDescent="0.3">
      <c r="C710" s="139">
        <f t="shared" si="30"/>
        <v>0</v>
      </c>
      <c r="K710" s="140"/>
      <c r="L710" s="140"/>
    </row>
    <row r="711" spans="3:12" x14ac:dyDescent="0.3">
      <c r="C711" s="139">
        <f t="shared" si="30"/>
        <v>0</v>
      </c>
      <c r="K711" s="140"/>
      <c r="L711" s="140"/>
    </row>
    <row r="712" spans="3:12" x14ac:dyDescent="0.3">
      <c r="C712" s="139">
        <f t="shared" si="30"/>
        <v>0</v>
      </c>
      <c r="K712" s="140"/>
      <c r="L712" s="140"/>
    </row>
    <row r="713" spans="3:12" x14ac:dyDescent="0.3">
      <c r="C713" s="139">
        <f t="shared" si="30"/>
        <v>0</v>
      </c>
      <c r="K713" s="140"/>
      <c r="L713" s="140"/>
    </row>
    <row r="714" spans="3:12" x14ac:dyDescent="0.3">
      <c r="C714" s="139">
        <f t="shared" si="30"/>
        <v>0</v>
      </c>
      <c r="K714" s="140"/>
      <c r="L714" s="140"/>
    </row>
    <row r="715" spans="3:12" x14ac:dyDescent="0.3">
      <c r="C715" s="139">
        <f t="shared" si="30"/>
        <v>0</v>
      </c>
      <c r="K715" s="140"/>
      <c r="L715" s="140"/>
    </row>
    <row r="716" spans="3:12" x14ac:dyDescent="0.3">
      <c r="C716" s="139">
        <f t="shared" si="30"/>
        <v>0</v>
      </c>
      <c r="K716" s="140"/>
      <c r="L716" s="140"/>
    </row>
    <row r="717" spans="3:12" x14ac:dyDescent="0.3">
      <c r="C717" s="139">
        <f t="shared" si="30"/>
        <v>0</v>
      </c>
      <c r="K717" s="140"/>
      <c r="L717" s="140"/>
    </row>
    <row r="718" spans="3:12" x14ac:dyDescent="0.3">
      <c r="C718" s="139">
        <f t="shared" si="30"/>
        <v>0</v>
      </c>
      <c r="K718" s="140"/>
      <c r="L718" s="140"/>
    </row>
    <row r="719" spans="3:12" x14ac:dyDescent="0.3">
      <c r="C719" s="139">
        <f t="shared" si="30"/>
        <v>0</v>
      </c>
      <c r="K719" s="140"/>
      <c r="L719" s="140"/>
    </row>
    <row r="720" spans="3:12" x14ac:dyDescent="0.3">
      <c r="C720" s="139">
        <f t="shared" si="30"/>
        <v>0</v>
      </c>
      <c r="K720" s="140"/>
      <c r="L720" s="140"/>
    </row>
    <row r="721" spans="3:12" x14ac:dyDescent="0.3">
      <c r="C721" s="139">
        <f t="shared" si="30"/>
        <v>0</v>
      </c>
      <c r="K721" s="140"/>
      <c r="L721" s="140"/>
    </row>
    <row r="722" spans="3:12" x14ac:dyDescent="0.3">
      <c r="C722" s="139">
        <f t="shared" si="30"/>
        <v>0</v>
      </c>
      <c r="K722" s="140"/>
      <c r="L722" s="140"/>
    </row>
    <row r="723" spans="3:12" x14ac:dyDescent="0.3">
      <c r="C723" s="139">
        <f t="shared" si="30"/>
        <v>0</v>
      </c>
      <c r="K723" s="140"/>
      <c r="L723" s="140"/>
    </row>
    <row r="724" spans="3:12" x14ac:dyDescent="0.3">
      <c r="C724" s="139">
        <f t="shared" si="30"/>
        <v>0</v>
      </c>
      <c r="K724" s="140"/>
      <c r="L724" s="140"/>
    </row>
    <row r="725" spans="3:12" x14ac:dyDescent="0.3">
      <c r="C725" s="139">
        <f t="shared" si="30"/>
        <v>0</v>
      </c>
      <c r="K725" s="140"/>
      <c r="L725" s="140"/>
    </row>
    <row r="726" spans="3:12" x14ac:dyDescent="0.3">
      <c r="C726" s="139">
        <f t="shared" si="30"/>
        <v>0</v>
      </c>
      <c r="K726" s="140"/>
      <c r="L726" s="140"/>
    </row>
    <row r="727" spans="3:12" x14ac:dyDescent="0.3">
      <c r="C727" s="139">
        <f t="shared" si="30"/>
        <v>0</v>
      </c>
      <c r="K727" s="140"/>
      <c r="L727" s="140"/>
    </row>
    <row r="728" spans="3:12" x14ac:dyDescent="0.3">
      <c r="C728" s="139">
        <f t="shared" si="30"/>
        <v>0</v>
      </c>
      <c r="K728" s="140"/>
      <c r="L728" s="140"/>
    </row>
    <row r="729" spans="3:12" x14ac:dyDescent="0.3">
      <c r="C729" s="139">
        <f t="shared" si="30"/>
        <v>0</v>
      </c>
      <c r="K729" s="140"/>
      <c r="L729" s="140"/>
    </row>
    <row r="730" spans="3:12" x14ac:dyDescent="0.3">
      <c r="C730" s="139">
        <f t="shared" si="30"/>
        <v>0</v>
      </c>
      <c r="K730" s="140"/>
      <c r="L730" s="140"/>
    </row>
    <row r="731" spans="3:12" x14ac:dyDescent="0.3">
      <c r="C731" s="139">
        <f t="shared" si="30"/>
        <v>0</v>
      </c>
      <c r="K731" s="140"/>
      <c r="L731" s="140"/>
    </row>
    <row r="732" spans="3:12" x14ac:dyDescent="0.3">
      <c r="C732" s="139">
        <f t="shared" si="30"/>
        <v>0</v>
      </c>
      <c r="K732" s="140"/>
      <c r="L732" s="140"/>
    </row>
    <row r="733" spans="3:12" x14ac:dyDescent="0.3">
      <c r="C733" s="139">
        <f t="shared" si="30"/>
        <v>0</v>
      </c>
      <c r="K733" s="140"/>
      <c r="L733" s="140"/>
    </row>
    <row r="734" spans="3:12" x14ac:dyDescent="0.3">
      <c r="C734" s="139">
        <f t="shared" si="30"/>
        <v>0</v>
      </c>
      <c r="K734" s="140"/>
      <c r="L734" s="140"/>
    </row>
    <row r="735" spans="3:12" x14ac:dyDescent="0.3">
      <c r="C735" s="139">
        <f t="shared" si="30"/>
        <v>0</v>
      </c>
      <c r="K735" s="140"/>
      <c r="L735" s="140"/>
    </row>
    <row r="736" spans="3:12" x14ac:dyDescent="0.3">
      <c r="C736" s="139">
        <f t="shared" si="30"/>
        <v>0</v>
      </c>
      <c r="K736" s="140"/>
      <c r="L736" s="140"/>
    </row>
    <row r="737" spans="3:12" x14ac:dyDescent="0.3">
      <c r="C737" s="139">
        <f t="shared" si="30"/>
        <v>0</v>
      </c>
      <c r="K737" s="140"/>
      <c r="L737" s="140"/>
    </row>
    <row r="738" spans="3:12" x14ac:dyDescent="0.3">
      <c r="C738" s="139">
        <f t="shared" si="30"/>
        <v>0</v>
      </c>
      <c r="K738" s="140"/>
      <c r="L738" s="140"/>
    </row>
    <row r="739" spans="3:12" x14ac:dyDescent="0.3">
      <c r="C739" s="139">
        <f t="shared" si="30"/>
        <v>0</v>
      </c>
      <c r="K739" s="140"/>
      <c r="L739" s="140"/>
    </row>
    <row r="740" spans="3:12" x14ac:dyDescent="0.3">
      <c r="C740" s="139">
        <f t="shared" si="30"/>
        <v>0</v>
      </c>
      <c r="K740" s="140"/>
      <c r="L740" s="140"/>
    </row>
    <row r="741" spans="3:12" x14ac:dyDescent="0.3">
      <c r="C741" s="139">
        <f t="shared" si="30"/>
        <v>0</v>
      </c>
      <c r="K741" s="140"/>
      <c r="L741" s="140"/>
    </row>
    <row r="742" spans="3:12" x14ac:dyDescent="0.3">
      <c r="C742" s="139">
        <f t="shared" si="30"/>
        <v>0</v>
      </c>
      <c r="K742" s="140"/>
      <c r="L742" s="140"/>
    </row>
    <row r="743" spans="3:12" x14ac:dyDescent="0.3">
      <c r="C743" s="139">
        <f t="shared" si="30"/>
        <v>0</v>
      </c>
      <c r="K743" s="140"/>
      <c r="L743" s="140"/>
    </row>
    <row r="744" spans="3:12" x14ac:dyDescent="0.3">
      <c r="C744" s="139">
        <f t="shared" si="30"/>
        <v>0</v>
      </c>
      <c r="K744" s="140"/>
      <c r="L744" s="140"/>
    </row>
    <row r="745" spans="3:12" x14ac:dyDescent="0.3">
      <c r="C745" s="139">
        <f t="shared" si="30"/>
        <v>0</v>
      </c>
      <c r="K745" s="140"/>
      <c r="L745" s="140"/>
    </row>
    <row r="746" spans="3:12" x14ac:dyDescent="0.3">
      <c r="C746" s="139">
        <f t="shared" si="30"/>
        <v>0</v>
      </c>
      <c r="K746" s="140"/>
      <c r="L746" s="140"/>
    </row>
    <row r="747" spans="3:12" x14ac:dyDescent="0.3">
      <c r="C747" s="139">
        <f t="shared" si="30"/>
        <v>0</v>
      </c>
      <c r="K747" s="140"/>
      <c r="L747" s="140"/>
    </row>
    <row r="748" spans="3:12" x14ac:dyDescent="0.3">
      <c r="C748" s="139">
        <f t="shared" si="30"/>
        <v>0</v>
      </c>
      <c r="K748" s="140"/>
      <c r="L748" s="140"/>
    </row>
    <row r="749" spans="3:12" x14ac:dyDescent="0.3">
      <c r="C749" s="139">
        <f t="shared" si="30"/>
        <v>0</v>
      </c>
      <c r="K749" s="140"/>
      <c r="L749" s="140"/>
    </row>
    <row r="750" spans="3:12" x14ac:dyDescent="0.3">
      <c r="C750" s="139">
        <f t="shared" si="30"/>
        <v>0</v>
      </c>
      <c r="K750" s="140"/>
      <c r="L750" s="140"/>
    </row>
    <row r="751" spans="3:12" x14ac:dyDescent="0.3">
      <c r="C751" s="139">
        <f t="shared" si="30"/>
        <v>0</v>
      </c>
      <c r="K751" s="140"/>
      <c r="L751" s="140"/>
    </row>
    <row r="752" spans="3:12" x14ac:dyDescent="0.3">
      <c r="C752" s="139">
        <f t="shared" si="30"/>
        <v>0</v>
      </c>
      <c r="K752" s="140"/>
      <c r="L752" s="140"/>
    </row>
    <row r="753" spans="1:15" x14ac:dyDescent="0.3">
      <c r="C753" s="139">
        <f t="shared" si="30"/>
        <v>0</v>
      </c>
      <c r="K753" s="140"/>
      <c r="L753" s="140"/>
    </row>
    <row r="754" spans="1:15" x14ac:dyDescent="0.3">
      <c r="C754" s="139">
        <f t="shared" si="30"/>
        <v>0</v>
      </c>
      <c r="K754" s="140"/>
      <c r="L754" s="140"/>
    </row>
    <row r="755" spans="1:15" x14ac:dyDescent="0.3">
      <c r="C755" s="139">
        <f t="shared" si="30"/>
        <v>0</v>
      </c>
      <c r="K755" s="140"/>
      <c r="L755" s="140"/>
    </row>
    <row r="756" spans="1:15" x14ac:dyDescent="0.3">
      <c r="C756" s="139">
        <f t="shared" si="30"/>
        <v>0</v>
      </c>
      <c r="K756" s="140"/>
      <c r="L756" s="140"/>
    </row>
    <row r="757" spans="1:15" x14ac:dyDescent="0.3">
      <c r="C757" s="139">
        <f t="shared" si="30"/>
        <v>0</v>
      </c>
      <c r="K757" s="140"/>
      <c r="L757" s="140"/>
    </row>
    <row r="758" spans="1:15" x14ac:dyDescent="0.3">
      <c r="C758" s="139">
        <f t="shared" si="30"/>
        <v>0</v>
      </c>
      <c r="K758" s="140"/>
      <c r="L758" s="140"/>
    </row>
    <row r="759" spans="1:15" x14ac:dyDescent="0.3">
      <c r="C759" s="139">
        <f t="shared" si="30"/>
        <v>0</v>
      </c>
      <c r="K759" s="140"/>
      <c r="L759" s="140"/>
    </row>
    <row r="760" spans="1:15" x14ac:dyDescent="0.3">
      <c r="C760" s="139">
        <f t="shared" si="30"/>
        <v>0</v>
      </c>
      <c r="K760" s="140"/>
      <c r="L760" s="140"/>
    </row>
    <row r="761" spans="1:15" x14ac:dyDescent="0.3">
      <c r="C761" s="139">
        <f t="shared" si="30"/>
        <v>0</v>
      </c>
      <c r="K761" s="140"/>
      <c r="L761" s="140"/>
    </row>
    <row r="762" spans="1:15" x14ac:dyDescent="0.3">
      <c r="C762" s="139">
        <f t="shared" si="30"/>
        <v>0</v>
      </c>
      <c r="K762" s="140"/>
      <c r="L762" s="140"/>
    </row>
    <row r="763" spans="1:15" x14ac:dyDescent="0.3">
      <c r="C763" s="139">
        <f t="shared" si="30"/>
        <v>0</v>
      </c>
      <c r="K763" s="140"/>
      <c r="L763" s="140"/>
    </row>
    <row r="764" spans="1:15" x14ac:dyDescent="0.3">
      <c r="C764" s="139">
        <f t="shared" si="30"/>
        <v>0</v>
      </c>
      <c r="K764" s="140"/>
      <c r="L764" s="140"/>
    </row>
    <row r="765" spans="1:15" x14ac:dyDescent="0.3">
      <c r="C765" s="139">
        <f t="shared" si="30"/>
        <v>0</v>
      </c>
      <c r="K765" s="140"/>
      <c r="L765" s="140"/>
    </row>
    <row r="766" spans="1:15" x14ac:dyDescent="0.3">
      <c r="C766" s="139">
        <f t="shared" si="30"/>
        <v>0</v>
      </c>
      <c r="K766" s="140"/>
      <c r="L766" s="140"/>
    </row>
    <row r="767" spans="1:15" s="135" customFormat="1" x14ac:dyDescent="0.3">
      <c r="A767" s="138"/>
      <c r="C767" s="139">
        <f t="shared" ref="C767:C830" si="31">D767</f>
        <v>0</v>
      </c>
      <c r="K767" s="142"/>
      <c r="L767" s="142"/>
      <c r="M767" s="150"/>
      <c r="N767" s="150"/>
      <c r="O767" s="150"/>
    </row>
    <row r="768" spans="1:15" x14ac:dyDescent="0.3">
      <c r="C768" s="139">
        <f t="shared" si="31"/>
        <v>0</v>
      </c>
      <c r="K768" s="140"/>
      <c r="L768" s="140"/>
    </row>
    <row r="769" spans="3:12" x14ac:dyDescent="0.3">
      <c r="C769" s="139">
        <f t="shared" si="31"/>
        <v>0</v>
      </c>
      <c r="K769" s="140"/>
      <c r="L769" s="140"/>
    </row>
    <row r="770" spans="3:12" x14ac:dyDescent="0.3">
      <c r="C770" s="139">
        <f t="shared" si="31"/>
        <v>0</v>
      </c>
      <c r="K770" s="140"/>
      <c r="L770" s="140"/>
    </row>
    <row r="771" spans="3:12" x14ac:dyDescent="0.3">
      <c r="C771" s="139">
        <f t="shared" si="31"/>
        <v>0</v>
      </c>
      <c r="K771" s="140"/>
      <c r="L771" s="140"/>
    </row>
    <row r="772" spans="3:12" x14ac:dyDescent="0.3">
      <c r="C772" s="139">
        <f t="shared" si="31"/>
        <v>0</v>
      </c>
      <c r="K772" s="140"/>
      <c r="L772" s="140"/>
    </row>
    <row r="773" spans="3:12" x14ac:dyDescent="0.3">
      <c r="C773" s="139">
        <f t="shared" si="31"/>
        <v>0</v>
      </c>
      <c r="K773" s="140"/>
      <c r="L773" s="140"/>
    </row>
    <row r="774" spans="3:12" x14ac:dyDescent="0.3">
      <c r="C774" s="139">
        <f t="shared" si="31"/>
        <v>0</v>
      </c>
      <c r="K774" s="140"/>
      <c r="L774" s="140"/>
    </row>
    <row r="775" spans="3:12" x14ac:dyDescent="0.3">
      <c r="C775" s="139">
        <f t="shared" si="31"/>
        <v>0</v>
      </c>
      <c r="K775" s="140"/>
      <c r="L775" s="140"/>
    </row>
    <row r="776" spans="3:12" x14ac:dyDescent="0.3">
      <c r="C776" s="139">
        <f t="shared" si="31"/>
        <v>0</v>
      </c>
      <c r="K776" s="140"/>
      <c r="L776" s="140"/>
    </row>
    <row r="777" spans="3:12" x14ac:dyDescent="0.3">
      <c r="C777" s="139">
        <f t="shared" si="31"/>
        <v>0</v>
      </c>
      <c r="K777" s="140"/>
      <c r="L777" s="140"/>
    </row>
    <row r="778" spans="3:12" x14ac:dyDescent="0.3">
      <c r="C778" s="139">
        <f t="shared" si="31"/>
        <v>0</v>
      </c>
      <c r="K778" s="140"/>
      <c r="L778" s="140"/>
    </row>
    <row r="779" spans="3:12" x14ac:dyDescent="0.3">
      <c r="C779" s="139">
        <f t="shared" si="31"/>
        <v>0</v>
      </c>
      <c r="K779" s="140"/>
      <c r="L779" s="140"/>
    </row>
    <row r="780" spans="3:12" x14ac:dyDescent="0.3">
      <c r="C780" s="139">
        <f t="shared" si="31"/>
        <v>0</v>
      </c>
      <c r="K780" s="140"/>
      <c r="L780" s="140"/>
    </row>
    <row r="781" spans="3:12" x14ac:dyDescent="0.3">
      <c r="C781" s="139">
        <f t="shared" si="31"/>
        <v>0</v>
      </c>
      <c r="K781" s="140"/>
      <c r="L781" s="140"/>
    </row>
    <row r="782" spans="3:12" x14ac:dyDescent="0.3">
      <c r="C782" s="139">
        <f t="shared" si="31"/>
        <v>0</v>
      </c>
      <c r="K782" s="140"/>
      <c r="L782" s="140"/>
    </row>
    <row r="783" spans="3:12" x14ac:dyDescent="0.3">
      <c r="C783" s="139">
        <f t="shared" si="31"/>
        <v>0</v>
      </c>
      <c r="K783" s="140"/>
      <c r="L783" s="140"/>
    </row>
    <row r="784" spans="3:12" x14ac:dyDescent="0.3">
      <c r="C784" s="139">
        <f t="shared" si="31"/>
        <v>0</v>
      </c>
      <c r="K784" s="140"/>
      <c r="L784" s="140"/>
    </row>
    <row r="785" spans="3:12" x14ac:dyDescent="0.3">
      <c r="C785" s="139">
        <f t="shared" si="31"/>
        <v>0</v>
      </c>
      <c r="K785" s="140"/>
      <c r="L785" s="140"/>
    </row>
    <row r="786" spans="3:12" x14ac:dyDescent="0.3">
      <c r="C786" s="139">
        <f t="shared" si="31"/>
        <v>0</v>
      </c>
      <c r="K786" s="140"/>
      <c r="L786" s="140"/>
    </row>
    <row r="787" spans="3:12" x14ac:dyDescent="0.3">
      <c r="C787" s="139">
        <f t="shared" si="31"/>
        <v>0</v>
      </c>
      <c r="K787" s="140"/>
      <c r="L787" s="140"/>
    </row>
    <row r="788" spans="3:12" x14ac:dyDescent="0.3">
      <c r="C788" s="139">
        <f t="shared" si="31"/>
        <v>0</v>
      </c>
      <c r="K788" s="140"/>
      <c r="L788" s="140"/>
    </row>
    <row r="789" spans="3:12" x14ac:dyDescent="0.3">
      <c r="C789" s="139">
        <f t="shared" si="31"/>
        <v>0</v>
      </c>
      <c r="K789" s="140"/>
      <c r="L789" s="140"/>
    </row>
    <row r="790" spans="3:12" x14ac:dyDescent="0.3">
      <c r="C790" s="139">
        <f t="shared" si="31"/>
        <v>0</v>
      </c>
      <c r="K790" s="140"/>
      <c r="L790" s="140"/>
    </row>
    <row r="791" spans="3:12" x14ac:dyDescent="0.3">
      <c r="C791" s="139">
        <f t="shared" si="31"/>
        <v>0</v>
      </c>
      <c r="K791" s="140"/>
      <c r="L791" s="140"/>
    </row>
    <row r="792" spans="3:12" x14ac:dyDescent="0.3">
      <c r="C792" s="139">
        <f t="shared" si="31"/>
        <v>0</v>
      </c>
      <c r="K792" s="140"/>
      <c r="L792" s="140"/>
    </row>
    <row r="793" spans="3:12" x14ac:dyDescent="0.3">
      <c r="C793" s="139">
        <f t="shared" si="31"/>
        <v>0</v>
      </c>
      <c r="K793" s="140"/>
      <c r="L793" s="140"/>
    </row>
    <row r="794" spans="3:12" x14ac:dyDescent="0.3">
      <c r="C794" s="139">
        <f t="shared" si="31"/>
        <v>0</v>
      </c>
      <c r="K794" s="140"/>
      <c r="L794" s="140"/>
    </row>
    <row r="795" spans="3:12" x14ac:dyDescent="0.3">
      <c r="C795" s="139">
        <f t="shared" si="31"/>
        <v>0</v>
      </c>
      <c r="K795" s="140"/>
      <c r="L795" s="140"/>
    </row>
    <row r="796" spans="3:12" x14ac:dyDescent="0.3">
      <c r="C796" s="139">
        <f t="shared" si="31"/>
        <v>0</v>
      </c>
      <c r="K796" s="140"/>
      <c r="L796" s="140"/>
    </row>
    <row r="797" spans="3:12" x14ac:dyDescent="0.3">
      <c r="C797" s="139">
        <f t="shared" si="31"/>
        <v>0</v>
      </c>
      <c r="K797" s="140"/>
      <c r="L797" s="140"/>
    </row>
    <row r="798" spans="3:12" x14ac:dyDescent="0.3">
      <c r="C798" s="139">
        <f t="shared" si="31"/>
        <v>0</v>
      </c>
      <c r="K798" s="140"/>
      <c r="L798" s="140"/>
    </row>
    <row r="799" spans="3:12" x14ac:dyDescent="0.3">
      <c r="C799" s="139">
        <f t="shared" si="31"/>
        <v>0</v>
      </c>
      <c r="K799" s="140"/>
      <c r="L799" s="140"/>
    </row>
    <row r="800" spans="3:12" x14ac:dyDescent="0.3">
      <c r="C800" s="139">
        <f t="shared" si="31"/>
        <v>0</v>
      </c>
      <c r="K800" s="140"/>
      <c r="L800" s="140"/>
    </row>
    <row r="801" spans="3:12" x14ac:dyDescent="0.3">
      <c r="C801" s="139">
        <f t="shared" si="31"/>
        <v>0</v>
      </c>
      <c r="K801" s="140"/>
      <c r="L801" s="140"/>
    </row>
    <row r="802" spans="3:12" x14ac:dyDescent="0.3">
      <c r="C802" s="139">
        <f t="shared" si="31"/>
        <v>0</v>
      </c>
      <c r="K802" s="140"/>
      <c r="L802" s="140"/>
    </row>
    <row r="803" spans="3:12" x14ac:dyDescent="0.3">
      <c r="C803" s="139">
        <f t="shared" si="31"/>
        <v>0</v>
      </c>
      <c r="K803" s="140"/>
      <c r="L803" s="140"/>
    </row>
    <row r="804" spans="3:12" x14ac:dyDescent="0.3">
      <c r="C804" s="139">
        <f t="shared" si="31"/>
        <v>0</v>
      </c>
      <c r="K804" s="140"/>
      <c r="L804" s="140"/>
    </row>
    <row r="805" spans="3:12" x14ac:dyDescent="0.3">
      <c r="C805" s="139">
        <f t="shared" si="31"/>
        <v>0</v>
      </c>
      <c r="K805" s="140"/>
      <c r="L805" s="140"/>
    </row>
    <row r="806" spans="3:12" x14ac:dyDescent="0.3">
      <c r="C806" s="139">
        <f t="shared" si="31"/>
        <v>0</v>
      </c>
      <c r="K806" s="140"/>
      <c r="L806" s="140"/>
    </row>
    <row r="807" spans="3:12" x14ac:dyDescent="0.3">
      <c r="C807" s="139">
        <f t="shared" si="31"/>
        <v>0</v>
      </c>
      <c r="K807" s="140"/>
      <c r="L807" s="140"/>
    </row>
    <row r="808" spans="3:12" x14ac:dyDescent="0.3">
      <c r="C808" s="139">
        <f t="shared" si="31"/>
        <v>0</v>
      </c>
      <c r="K808" s="140"/>
      <c r="L808" s="140"/>
    </row>
    <row r="809" spans="3:12" x14ac:dyDescent="0.3">
      <c r="C809" s="139">
        <f t="shared" si="31"/>
        <v>0</v>
      </c>
      <c r="K809" s="140"/>
      <c r="L809" s="140"/>
    </row>
    <row r="810" spans="3:12" x14ac:dyDescent="0.3">
      <c r="C810" s="139">
        <f t="shared" si="31"/>
        <v>0</v>
      </c>
      <c r="K810" s="140"/>
      <c r="L810" s="140"/>
    </row>
    <row r="811" spans="3:12" x14ac:dyDescent="0.3">
      <c r="C811" s="139">
        <f t="shared" si="31"/>
        <v>0</v>
      </c>
      <c r="K811" s="140"/>
      <c r="L811" s="140"/>
    </row>
    <row r="812" spans="3:12" x14ac:dyDescent="0.3">
      <c r="C812" s="139">
        <f t="shared" si="31"/>
        <v>0</v>
      </c>
      <c r="K812" s="140"/>
      <c r="L812" s="140"/>
    </row>
    <row r="813" spans="3:12" x14ac:dyDescent="0.3">
      <c r="C813" s="139">
        <f t="shared" si="31"/>
        <v>0</v>
      </c>
      <c r="K813" s="140"/>
      <c r="L813" s="140"/>
    </row>
    <row r="814" spans="3:12" x14ac:dyDescent="0.3">
      <c r="C814" s="139">
        <f t="shared" si="31"/>
        <v>0</v>
      </c>
      <c r="K814" s="140"/>
      <c r="L814" s="140"/>
    </row>
    <row r="815" spans="3:12" x14ac:dyDescent="0.3">
      <c r="C815" s="139">
        <f t="shared" si="31"/>
        <v>0</v>
      </c>
      <c r="K815" s="140"/>
      <c r="L815" s="140"/>
    </row>
    <row r="816" spans="3:12" x14ac:dyDescent="0.3">
      <c r="C816" s="139">
        <f t="shared" si="31"/>
        <v>0</v>
      </c>
      <c r="K816" s="140"/>
      <c r="L816" s="140"/>
    </row>
    <row r="817" spans="3:12" x14ac:dyDescent="0.3">
      <c r="C817" s="139">
        <f t="shared" si="31"/>
        <v>0</v>
      </c>
      <c r="K817" s="140"/>
      <c r="L817" s="140"/>
    </row>
    <row r="818" spans="3:12" x14ac:dyDescent="0.3">
      <c r="C818" s="139">
        <f t="shared" si="31"/>
        <v>0</v>
      </c>
      <c r="K818" s="140"/>
      <c r="L818" s="140"/>
    </row>
    <row r="819" spans="3:12" x14ac:dyDescent="0.3">
      <c r="C819" s="139">
        <f t="shared" si="31"/>
        <v>0</v>
      </c>
      <c r="K819" s="140"/>
      <c r="L819" s="140"/>
    </row>
    <row r="820" spans="3:12" x14ac:dyDescent="0.3">
      <c r="C820" s="139">
        <f t="shared" si="31"/>
        <v>0</v>
      </c>
      <c r="K820" s="140"/>
      <c r="L820" s="140"/>
    </row>
    <row r="821" spans="3:12" x14ac:dyDescent="0.3">
      <c r="C821" s="139">
        <f t="shared" si="31"/>
        <v>0</v>
      </c>
      <c r="K821" s="140"/>
      <c r="L821" s="140"/>
    </row>
    <row r="822" spans="3:12" x14ac:dyDescent="0.3">
      <c r="C822" s="139">
        <f t="shared" si="31"/>
        <v>0</v>
      </c>
      <c r="K822" s="140"/>
      <c r="L822" s="140"/>
    </row>
    <row r="823" spans="3:12" x14ac:dyDescent="0.3">
      <c r="C823" s="139">
        <f t="shared" si="31"/>
        <v>0</v>
      </c>
      <c r="K823" s="140"/>
      <c r="L823" s="140"/>
    </row>
    <row r="824" spans="3:12" x14ac:dyDescent="0.3">
      <c r="C824" s="139">
        <f t="shared" si="31"/>
        <v>0</v>
      </c>
      <c r="K824" s="140"/>
      <c r="L824" s="140"/>
    </row>
    <row r="825" spans="3:12" x14ac:dyDescent="0.3">
      <c r="C825" s="139">
        <f t="shared" si="31"/>
        <v>0</v>
      </c>
      <c r="K825" s="140"/>
      <c r="L825" s="140"/>
    </row>
    <row r="826" spans="3:12" x14ac:dyDescent="0.3">
      <c r="C826" s="139">
        <f t="shared" si="31"/>
        <v>0</v>
      </c>
      <c r="K826" s="140"/>
      <c r="L826" s="140"/>
    </row>
    <row r="827" spans="3:12" x14ac:dyDescent="0.3">
      <c r="C827" s="139">
        <f t="shared" si="31"/>
        <v>0</v>
      </c>
      <c r="K827" s="140"/>
      <c r="L827" s="140"/>
    </row>
    <row r="828" spans="3:12" x14ac:dyDescent="0.3">
      <c r="C828" s="139">
        <f t="shared" si="31"/>
        <v>0</v>
      </c>
      <c r="K828" s="140"/>
      <c r="L828" s="140"/>
    </row>
    <row r="829" spans="3:12" x14ac:dyDescent="0.3">
      <c r="C829" s="139">
        <f t="shared" si="31"/>
        <v>0</v>
      </c>
      <c r="K829" s="140"/>
      <c r="L829" s="140"/>
    </row>
    <row r="830" spans="3:12" x14ac:dyDescent="0.3">
      <c r="C830" s="139">
        <f t="shared" si="31"/>
        <v>0</v>
      </c>
      <c r="K830" s="140"/>
      <c r="L830" s="140"/>
    </row>
    <row r="831" spans="3:12" x14ac:dyDescent="0.3">
      <c r="C831" s="139">
        <f t="shared" ref="C831:C894" si="32">D831</f>
        <v>0</v>
      </c>
      <c r="K831" s="140"/>
      <c r="L831" s="140"/>
    </row>
    <row r="832" spans="3:12" x14ac:dyDescent="0.3">
      <c r="C832" s="139">
        <f t="shared" si="32"/>
        <v>0</v>
      </c>
      <c r="K832" s="140"/>
      <c r="L832" s="140"/>
    </row>
    <row r="833" spans="3:12" x14ac:dyDescent="0.3">
      <c r="C833" s="139">
        <f t="shared" si="32"/>
        <v>0</v>
      </c>
      <c r="K833" s="140"/>
      <c r="L833" s="140"/>
    </row>
    <row r="834" spans="3:12" x14ac:dyDescent="0.3">
      <c r="C834" s="139">
        <f t="shared" si="32"/>
        <v>0</v>
      </c>
      <c r="K834" s="140"/>
      <c r="L834" s="140"/>
    </row>
    <row r="835" spans="3:12" x14ac:dyDescent="0.3">
      <c r="C835" s="139">
        <f t="shared" si="32"/>
        <v>0</v>
      </c>
      <c r="K835" s="140"/>
      <c r="L835" s="140"/>
    </row>
    <row r="836" spans="3:12" x14ac:dyDescent="0.3">
      <c r="C836" s="139">
        <f t="shared" si="32"/>
        <v>0</v>
      </c>
      <c r="K836" s="140"/>
      <c r="L836" s="140"/>
    </row>
    <row r="837" spans="3:12" x14ac:dyDescent="0.3">
      <c r="C837" s="139">
        <f t="shared" si="32"/>
        <v>0</v>
      </c>
      <c r="K837" s="140"/>
      <c r="L837" s="140"/>
    </row>
    <row r="838" spans="3:12" x14ac:dyDescent="0.3">
      <c r="C838" s="139">
        <f t="shared" si="32"/>
        <v>0</v>
      </c>
      <c r="K838" s="140"/>
      <c r="L838" s="140"/>
    </row>
    <row r="839" spans="3:12" x14ac:dyDescent="0.3">
      <c r="C839" s="139">
        <f t="shared" si="32"/>
        <v>0</v>
      </c>
      <c r="K839" s="140"/>
      <c r="L839" s="140"/>
    </row>
    <row r="840" spans="3:12" x14ac:dyDescent="0.3">
      <c r="C840" s="139">
        <f t="shared" si="32"/>
        <v>0</v>
      </c>
      <c r="K840" s="140"/>
      <c r="L840" s="140"/>
    </row>
    <row r="841" spans="3:12" x14ac:dyDescent="0.3">
      <c r="C841" s="139">
        <f t="shared" si="32"/>
        <v>0</v>
      </c>
      <c r="K841" s="140"/>
      <c r="L841" s="140"/>
    </row>
    <row r="842" spans="3:12" x14ac:dyDescent="0.3">
      <c r="C842" s="139">
        <f t="shared" si="32"/>
        <v>0</v>
      </c>
      <c r="K842" s="140"/>
      <c r="L842" s="140"/>
    </row>
    <row r="843" spans="3:12" x14ac:dyDescent="0.3">
      <c r="C843" s="139">
        <f t="shared" si="32"/>
        <v>0</v>
      </c>
      <c r="K843" s="140"/>
      <c r="L843" s="140"/>
    </row>
    <row r="844" spans="3:12" x14ac:dyDescent="0.3">
      <c r="C844" s="139">
        <f t="shared" si="32"/>
        <v>0</v>
      </c>
      <c r="K844" s="140"/>
      <c r="L844" s="140"/>
    </row>
    <row r="845" spans="3:12" x14ac:dyDescent="0.3">
      <c r="C845" s="139">
        <f t="shared" si="32"/>
        <v>0</v>
      </c>
      <c r="K845" s="140"/>
      <c r="L845" s="140"/>
    </row>
    <row r="846" spans="3:12" x14ac:dyDescent="0.3">
      <c r="C846" s="139">
        <f t="shared" si="32"/>
        <v>0</v>
      </c>
      <c r="K846" s="140"/>
      <c r="L846" s="140"/>
    </row>
    <row r="847" spans="3:12" x14ac:dyDescent="0.3">
      <c r="C847" s="139">
        <f t="shared" si="32"/>
        <v>0</v>
      </c>
      <c r="K847" s="140"/>
      <c r="L847" s="140"/>
    </row>
    <row r="848" spans="3:12" x14ac:dyDescent="0.3">
      <c r="C848" s="139">
        <f t="shared" si="32"/>
        <v>0</v>
      </c>
      <c r="K848" s="140"/>
      <c r="L848" s="140"/>
    </row>
    <row r="849" spans="3:12" x14ac:dyDescent="0.3">
      <c r="C849" s="139">
        <f t="shared" si="32"/>
        <v>0</v>
      </c>
      <c r="K849" s="140"/>
      <c r="L849" s="140"/>
    </row>
    <row r="850" spans="3:12" x14ac:dyDescent="0.3">
      <c r="C850" s="139">
        <f t="shared" si="32"/>
        <v>0</v>
      </c>
      <c r="K850" s="140"/>
      <c r="L850" s="140"/>
    </row>
    <row r="851" spans="3:12" x14ac:dyDescent="0.3">
      <c r="C851" s="139">
        <f t="shared" si="32"/>
        <v>0</v>
      </c>
      <c r="K851" s="140"/>
      <c r="L851" s="140"/>
    </row>
    <row r="852" spans="3:12" x14ac:dyDescent="0.3">
      <c r="C852" s="139">
        <f t="shared" si="32"/>
        <v>0</v>
      </c>
      <c r="K852" s="140"/>
      <c r="L852" s="140"/>
    </row>
    <row r="853" spans="3:12" x14ac:dyDescent="0.3">
      <c r="C853" s="139">
        <f t="shared" si="32"/>
        <v>0</v>
      </c>
      <c r="K853" s="140"/>
      <c r="L853" s="140"/>
    </row>
    <row r="854" spans="3:12" x14ac:dyDescent="0.3">
      <c r="C854" s="139">
        <f t="shared" si="32"/>
        <v>0</v>
      </c>
      <c r="K854" s="140"/>
      <c r="L854" s="140"/>
    </row>
    <row r="855" spans="3:12" x14ac:dyDescent="0.3">
      <c r="C855" s="139">
        <f t="shared" si="32"/>
        <v>0</v>
      </c>
      <c r="K855" s="140"/>
      <c r="L855" s="140"/>
    </row>
    <row r="856" spans="3:12" x14ac:dyDescent="0.3">
      <c r="C856" s="139">
        <f t="shared" si="32"/>
        <v>0</v>
      </c>
      <c r="K856" s="140"/>
      <c r="L856" s="140"/>
    </row>
    <row r="857" spans="3:12" x14ac:dyDescent="0.3">
      <c r="C857" s="139">
        <f t="shared" si="32"/>
        <v>0</v>
      </c>
      <c r="K857" s="140"/>
      <c r="L857" s="140"/>
    </row>
    <row r="858" spans="3:12" x14ac:dyDescent="0.3">
      <c r="C858" s="139">
        <f t="shared" si="32"/>
        <v>0</v>
      </c>
      <c r="K858" s="140"/>
      <c r="L858" s="140"/>
    </row>
    <row r="859" spans="3:12" x14ac:dyDescent="0.3">
      <c r="C859" s="139">
        <f t="shared" si="32"/>
        <v>0</v>
      </c>
      <c r="K859" s="140"/>
      <c r="L859" s="140"/>
    </row>
    <row r="860" spans="3:12" x14ac:dyDescent="0.3">
      <c r="C860" s="139">
        <f t="shared" si="32"/>
        <v>0</v>
      </c>
      <c r="K860" s="140"/>
      <c r="L860" s="140"/>
    </row>
    <row r="861" spans="3:12" x14ac:dyDescent="0.3">
      <c r="C861" s="139">
        <f t="shared" si="32"/>
        <v>0</v>
      </c>
      <c r="K861" s="140"/>
      <c r="L861" s="140"/>
    </row>
    <row r="862" spans="3:12" x14ac:dyDescent="0.3">
      <c r="C862" s="139">
        <f t="shared" si="32"/>
        <v>0</v>
      </c>
      <c r="K862" s="140"/>
      <c r="L862" s="140"/>
    </row>
    <row r="863" spans="3:12" x14ac:dyDescent="0.3">
      <c r="C863" s="139">
        <f t="shared" si="32"/>
        <v>0</v>
      </c>
      <c r="K863" s="140"/>
      <c r="L863" s="140"/>
    </row>
    <row r="864" spans="3:12" x14ac:dyDescent="0.3">
      <c r="C864" s="139">
        <f t="shared" si="32"/>
        <v>0</v>
      </c>
      <c r="K864" s="140"/>
      <c r="L864" s="140"/>
    </row>
    <row r="865" spans="1:15" x14ac:dyDescent="0.3">
      <c r="C865" s="139">
        <f t="shared" si="32"/>
        <v>0</v>
      </c>
      <c r="K865" s="140"/>
      <c r="L865" s="140"/>
    </row>
    <row r="866" spans="1:15" x14ac:dyDescent="0.3">
      <c r="C866" s="139">
        <f t="shared" si="32"/>
        <v>0</v>
      </c>
      <c r="K866" s="140"/>
      <c r="L866" s="140"/>
    </row>
    <row r="867" spans="1:15" x14ac:dyDescent="0.3">
      <c r="C867" s="139">
        <f t="shared" si="32"/>
        <v>0</v>
      </c>
      <c r="K867" s="140"/>
      <c r="L867" s="140"/>
    </row>
    <row r="868" spans="1:15" x14ac:dyDescent="0.3">
      <c r="C868" s="139">
        <f t="shared" si="32"/>
        <v>0</v>
      </c>
      <c r="K868" s="140"/>
      <c r="L868" s="140"/>
    </row>
    <row r="869" spans="1:15" x14ac:dyDescent="0.3">
      <c r="C869" s="139">
        <f t="shared" si="32"/>
        <v>0</v>
      </c>
      <c r="K869" s="140"/>
      <c r="L869" s="140"/>
    </row>
    <row r="870" spans="1:15" x14ac:dyDescent="0.3">
      <c r="C870" s="139">
        <f t="shared" si="32"/>
        <v>0</v>
      </c>
      <c r="K870" s="140"/>
      <c r="L870" s="140"/>
    </row>
    <row r="871" spans="1:15" x14ac:dyDescent="0.3">
      <c r="C871" s="139">
        <f t="shared" si="32"/>
        <v>0</v>
      </c>
      <c r="K871" s="140"/>
      <c r="L871" s="140"/>
    </row>
    <row r="872" spans="1:15" x14ac:dyDescent="0.3">
      <c r="C872" s="139">
        <f t="shared" si="32"/>
        <v>0</v>
      </c>
      <c r="K872" s="140"/>
      <c r="L872" s="140"/>
    </row>
    <row r="873" spans="1:15" x14ac:dyDescent="0.3">
      <c r="C873" s="139">
        <f t="shared" si="32"/>
        <v>0</v>
      </c>
      <c r="K873" s="140"/>
      <c r="L873" s="140"/>
    </row>
    <row r="874" spans="1:15" x14ac:dyDescent="0.3">
      <c r="C874" s="139">
        <f t="shared" si="32"/>
        <v>0</v>
      </c>
      <c r="K874" s="140"/>
      <c r="L874" s="140"/>
    </row>
    <row r="875" spans="1:15" x14ac:dyDescent="0.3">
      <c r="C875" s="139">
        <f t="shared" si="32"/>
        <v>0</v>
      </c>
      <c r="K875" s="140"/>
      <c r="L875" s="140"/>
    </row>
    <row r="876" spans="1:15" x14ac:dyDescent="0.3">
      <c r="C876" s="139">
        <f t="shared" si="32"/>
        <v>0</v>
      </c>
      <c r="K876" s="140"/>
      <c r="L876" s="140"/>
    </row>
    <row r="877" spans="1:15" x14ac:dyDescent="0.3">
      <c r="C877" s="139">
        <f t="shared" si="32"/>
        <v>0</v>
      </c>
      <c r="K877" s="140"/>
      <c r="L877" s="140"/>
    </row>
    <row r="878" spans="1:15" x14ac:dyDescent="0.3">
      <c r="C878" s="139">
        <f t="shared" si="32"/>
        <v>0</v>
      </c>
      <c r="K878" s="140"/>
      <c r="L878" s="140"/>
    </row>
    <row r="879" spans="1:15" x14ac:dyDescent="0.3">
      <c r="C879" s="139">
        <f t="shared" si="32"/>
        <v>0</v>
      </c>
      <c r="K879" s="140"/>
      <c r="L879" s="140"/>
    </row>
    <row r="880" spans="1:15" s="135" customFormat="1" x14ac:dyDescent="0.3">
      <c r="A880" s="138"/>
      <c r="C880" s="139">
        <f t="shared" si="32"/>
        <v>0</v>
      </c>
      <c r="K880" s="142"/>
      <c r="L880" s="142"/>
      <c r="M880" s="150"/>
      <c r="N880" s="150"/>
      <c r="O880" s="150"/>
    </row>
    <row r="881" spans="1:15" x14ac:dyDescent="0.3">
      <c r="C881" s="139">
        <f t="shared" si="32"/>
        <v>0</v>
      </c>
      <c r="K881" s="140"/>
      <c r="L881" s="140"/>
    </row>
    <row r="882" spans="1:15" x14ac:dyDescent="0.3">
      <c r="C882" s="139">
        <f t="shared" si="32"/>
        <v>0</v>
      </c>
      <c r="K882" s="140"/>
      <c r="L882" s="140"/>
    </row>
    <row r="883" spans="1:15" x14ac:dyDescent="0.3">
      <c r="C883" s="139">
        <f t="shared" si="32"/>
        <v>0</v>
      </c>
      <c r="K883" s="140"/>
      <c r="L883" s="140"/>
    </row>
    <row r="884" spans="1:15" x14ac:dyDescent="0.3">
      <c r="C884" s="139">
        <f t="shared" si="32"/>
        <v>0</v>
      </c>
      <c r="K884" s="140"/>
      <c r="L884" s="140"/>
    </row>
    <row r="885" spans="1:15" s="135" customFormat="1" x14ac:dyDescent="0.3">
      <c r="A885" s="138"/>
      <c r="C885" s="139">
        <f t="shared" si="32"/>
        <v>0</v>
      </c>
      <c r="K885" s="142"/>
      <c r="L885" s="142"/>
      <c r="M885" s="150"/>
      <c r="N885" s="150"/>
      <c r="O885" s="150"/>
    </row>
    <row r="886" spans="1:15" s="135" customFormat="1" x14ac:dyDescent="0.3">
      <c r="A886" s="138"/>
      <c r="C886" s="139">
        <f t="shared" si="32"/>
        <v>0</v>
      </c>
      <c r="K886" s="142"/>
      <c r="L886" s="142"/>
      <c r="M886" s="150"/>
      <c r="N886" s="150"/>
      <c r="O886" s="150"/>
    </row>
    <row r="887" spans="1:15" x14ac:dyDescent="0.3">
      <c r="C887" s="139">
        <f t="shared" si="32"/>
        <v>0</v>
      </c>
      <c r="K887" s="140"/>
      <c r="L887" s="140"/>
    </row>
    <row r="888" spans="1:15" x14ac:dyDescent="0.3">
      <c r="C888" s="139">
        <f t="shared" si="32"/>
        <v>0</v>
      </c>
      <c r="K888" s="140"/>
      <c r="L888" s="140"/>
    </row>
    <row r="889" spans="1:15" x14ac:dyDescent="0.3">
      <c r="C889" s="139">
        <f t="shared" si="32"/>
        <v>0</v>
      </c>
      <c r="K889" s="140"/>
      <c r="L889" s="140"/>
    </row>
    <row r="890" spans="1:15" x14ac:dyDescent="0.3">
      <c r="C890" s="139">
        <f t="shared" si="32"/>
        <v>0</v>
      </c>
      <c r="K890" s="140"/>
      <c r="L890" s="140"/>
    </row>
    <row r="891" spans="1:15" x14ac:dyDescent="0.3">
      <c r="C891" s="139">
        <f t="shared" si="32"/>
        <v>0</v>
      </c>
      <c r="K891" s="140"/>
      <c r="L891" s="140"/>
    </row>
    <row r="892" spans="1:15" x14ac:dyDescent="0.3">
      <c r="C892" s="139">
        <f t="shared" si="32"/>
        <v>0</v>
      </c>
      <c r="K892" s="140"/>
      <c r="L892" s="140"/>
    </row>
    <row r="893" spans="1:15" x14ac:dyDescent="0.3">
      <c r="C893" s="139">
        <f t="shared" si="32"/>
        <v>0</v>
      </c>
      <c r="K893" s="140"/>
      <c r="L893" s="140"/>
    </row>
    <row r="894" spans="1:15" x14ac:dyDescent="0.3">
      <c r="C894" s="139">
        <f t="shared" si="32"/>
        <v>0</v>
      </c>
      <c r="K894" s="140"/>
      <c r="L894" s="140"/>
    </row>
    <row r="895" spans="1:15" x14ac:dyDescent="0.3">
      <c r="C895" s="139">
        <f t="shared" ref="C895:C958" si="33">D895</f>
        <v>0</v>
      </c>
      <c r="K895" s="140"/>
      <c r="L895" s="140"/>
    </row>
    <row r="896" spans="1:15" x14ac:dyDescent="0.3">
      <c r="C896" s="139">
        <f t="shared" si="33"/>
        <v>0</v>
      </c>
      <c r="K896" s="140"/>
      <c r="L896" s="140"/>
    </row>
    <row r="897" spans="3:12" x14ac:dyDescent="0.3">
      <c r="C897" s="139">
        <f t="shared" si="33"/>
        <v>0</v>
      </c>
      <c r="K897" s="140"/>
      <c r="L897" s="140"/>
    </row>
    <row r="898" spans="3:12" x14ac:dyDescent="0.3">
      <c r="C898" s="139">
        <f t="shared" si="33"/>
        <v>0</v>
      </c>
      <c r="K898" s="140"/>
      <c r="L898" s="140"/>
    </row>
    <row r="899" spans="3:12" x14ac:dyDescent="0.3">
      <c r="C899" s="139">
        <f t="shared" si="33"/>
        <v>0</v>
      </c>
      <c r="K899" s="140"/>
      <c r="L899" s="140"/>
    </row>
    <row r="900" spans="3:12" x14ac:dyDescent="0.3">
      <c r="C900" s="139">
        <f t="shared" si="33"/>
        <v>0</v>
      </c>
      <c r="K900" s="140"/>
      <c r="L900" s="140"/>
    </row>
    <row r="901" spans="3:12" x14ac:dyDescent="0.3">
      <c r="C901" s="139">
        <f t="shared" si="33"/>
        <v>0</v>
      </c>
      <c r="K901" s="140"/>
      <c r="L901" s="140"/>
    </row>
    <row r="902" spans="3:12" x14ac:dyDescent="0.3">
      <c r="C902" s="139">
        <f t="shared" si="33"/>
        <v>0</v>
      </c>
      <c r="K902" s="140"/>
      <c r="L902" s="140"/>
    </row>
    <row r="903" spans="3:12" x14ac:dyDescent="0.3">
      <c r="C903" s="139">
        <f t="shared" si="33"/>
        <v>0</v>
      </c>
      <c r="K903" s="140"/>
      <c r="L903" s="140"/>
    </row>
    <row r="904" spans="3:12" x14ac:dyDescent="0.3">
      <c r="C904" s="139">
        <f t="shared" si="33"/>
        <v>0</v>
      </c>
      <c r="K904" s="140"/>
      <c r="L904" s="140"/>
    </row>
    <row r="905" spans="3:12" x14ac:dyDescent="0.3">
      <c r="C905" s="139">
        <f t="shared" si="33"/>
        <v>0</v>
      </c>
      <c r="K905" s="140"/>
      <c r="L905" s="140"/>
    </row>
    <row r="906" spans="3:12" x14ac:dyDescent="0.3">
      <c r="C906" s="139">
        <f t="shared" si="33"/>
        <v>0</v>
      </c>
      <c r="K906" s="140"/>
      <c r="L906" s="140"/>
    </row>
    <row r="907" spans="3:12" x14ac:dyDescent="0.3">
      <c r="C907" s="139">
        <f t="shared" si="33"/>
        <v>0</v>
      </c>
      <c r="K907" s="140"/>
      <c r="L907" s="140"/>
    </row>
    <row r="908" spans="3:12" x14ac:dyDescent="0.3">
      <c r="C908" s="139">
        <f t="shared" si="33"/>
        <v>0</v>
      </c>
      <c r="K908" s="140"/>
      <c r="L908" s="140"/>
    </row>
    <row r="909" spans="3:12" x14ac:dyDescent="0.3">
      <c r="C909" s="139">
        <f t="shared" si="33"/>
        <v>0</v>
      </c>
      <c r="K909" s="140"/>
      <c r="L909" s="140"/>
    </row>
    <row r="910" spans="3:12" x14ac:dyDescent="0.3">
      <c r="C910" s="139">
        <f t="shared" si="33"/>
        <v>0</v>
      </c>
      <c r="K910" s="140"/>
      <c r="L910" s="140"/>
    </row>
    <row r="911" spans="3:12" x14ac:dyDescent="0.3">
      <c r="C911" s="139">
        <f t="shared" si="33"/>
        <v>0</v>
      </c>
      <c r="K911" s="140"/>
      <c r="L911" s="140"/>
    </row>
    <row r="912" spans="3:12" x14ac:dyDescent="0.3">
      <c r="C912" s="139">
        <f t="shared" si="33"/>
        <v>0</v>
      </c>
      <c r="K912" s="140"/>
      <c r="L912" s="140"/>
    </row>
    <row r="913" spans="3:12" x14ac:dyDescent="0.3">
      <c r="C913" s="139">
        <f t="shared" si="33"/>
        <v>0</v>
      </c>
      <c r="K913" s="140"/>
      <c r="L913" s="140"/>
    </row>
    <row r="914" spans="3:12" x14ac:dyDescent="0.3">
      <c r="C914" s="139">
        <f t="shared" si="33"/>
        <v>0</v>
      </c>
      <c r="K914" s="140"/>
      <c r="L914" s="140"/>
    </row>
    <row r="915" spans="3:12" x14ac:dyDescent="0.3">
      <c r="C915" s="139">
        <f t="shared" si="33"/>
        <v>0</v>
      </c>
      <c r="K915" s="140"/>
      <c r="L915" s="140"/>
    </row>
    <row r="916" spans="3:12" x14ac:dyDescent="0.3">
      <c r="C916" s="139">
        <f t="shared" si="33"/>
        <v>0</v>
      </c>
      <c r="K916" s="140"/>
      <c r="L916" s="140"/>
    </row>
    <row r="917" spans="3:12" x14ac:dyDescent="0.3">
      <c r="C917" s="139">
        <f t="shared" si="33"/>
        <v>0</v>
      </c>
      <c r="K917" s="140"/>
      <c r="L917" s="140"/>
    </row>
    <row r="918" spans="3:12" x14ac:dyDescent="0.3">
      <c r="C918" s="139">
        <f t="shared" si="33"/>
        <v>0</v>
      </c>
      <c r="K918" s="140"/>
      <c r="L918" s="140"/>
    </row>
    <row r="919" spans="3:12" x14ac:dyDescent="0.3">
      <c r="C919" s="139">
        <f t="shared" si="33"/>
        <v>0</v>
      </c>
      <c r="K919" s="140"/>
      <c r="L919" s="140"/>
    </row>
    <row r="920" spans="3:12" x14ac:dyDescent="0.3">
      <c r="C920" s="139">
        <f t="shared" si="33"/>
        <v>0</v>
      </c>
      <c r="K920" s="140"/>
      <c r="L920" s="140"/>
    </row>
    <row r="921" spans="3:12" x14ac:dyDescent="0.3">
      <c r="C921" s="139">
        <f t="shared" si="33"/>
        <v>0</v>
      </c>
      <c r="K921" s="140"/>
      <c r="L921" s="140"/>
    </row>
    <row r="922" spans="3:12" x14ac:dyDescent="0.3">
      <c r="C922" s="139">
        <f t="shared" si="33"/>
        <v>0</v>
      </c>
      <c r="K922" s="140"/>
      <c r="L922" s="140"/>
    </row>
    <row r="923" spans="3:12" x14ac:dyDescent="0.3">
      <c r="C923" s="139">
        <f t="shared" si="33"/>
        <v>0</v>
      </c>
      <c r="K923" s="140"/>
      <c r="L923" s="140"/>
    </row>
    <row r="924" spans="3:12" x14ac:dyDescent="0.3">
      <c r="C924" s="139">
        <f t="shared" si="33"/>
        <v>0</v>
      </c>
      <c r="K924" s="140"/>
      <c r="L924" s="140"/>
    </row>
    <row r="925" spans="3:12" x14ac:dyDescent="0.3">
      <c r="C925" s="139">
        <f t="shared" si="33"/>
        <v>0</v>
      </c>
      <c r="K925" s="140"/>
      <c r="L925" s="140"/>
    </row>
    <row r="926" spans="3:12" x14ac:dyDescent="0.3">
      <c r="C926" s="139">
        <f t="shared" si="33"/>
        <v>0</v>
      </c>
      <c r="K926" s="140"/>
      <c r="L926" s="140"/>
    </row>
    <row r="927" spans="3:12" x14ac:dyDescent="0.3">
      <c r="C927" s="139">
        <f t="shared" si="33"/>
        <v>0</v>
      </c>
      <c r="K927" s="140"/>
      <c r="L927" s="140"/>
    </row>
    <row r="928" spans="3:12" x14ac:dyDescent="0.3">
      <c r="C928" s="139">
        <f t="shared" si="33"/>
        <v>0</v>
      </c>
      <c r="K928" s="140"/>
      <c r="L928" s="140"/>
    </row>
    <row r="929" spans="3:12" x14ac:dyDescent="0.3">
      <c r="C929" s="139">
        <f t="shared" si="33"/>
        <v>0</v>
      </c>
      <c r="K929" s="140"/>
      <c r="L929" s="140"/>
    </row>
    <row r="930" spans="3:12" x14ac:dyDescent="0.3">
      <c r="C930" s="139">
        <f t="shared" si="33"/>
        <v>0</v>
      </c>
      <c r="K930" s="140"/>
      <c r="L930" s="140"/>
    </row>
    <row r="931" spans="3:12" x14ac:dyDescent="0.3">
      <c r="C931" s="139">
        <f t="shared" si="33"/>
        <v>0</v>
      </c>
      <c r="K931" s="140"/>
      <c r="L931" s="140"/>
    </row>
    <row r="932" spans="3:12" x14ac:dyDescent="0.3">
      <c r="C932" s="139">
        <f t="shared" si="33"/>
        <v>0</v>
      </c>
      <c r="K932" s="140"/>
      <c r="L932" s="140"/>
    </row>
    <row r="933" spans="3:12" x14ac:dyDescent="0.3">
      <c r="C933" s="139">
        <f t="shared" si="33"/>
        <v>0</v>
      </c>
      <c r="K933" s="140"/>
      <c r="L933" s="140"/>
    </row>
    <row r="934" spans="3:12" x14ac:dyDescent="0.3">
      <c r="C934" s="139">
        <f t="shared" si="33"/>
        <v>0</v>
      </c>
      <c r="K934" s="140"/>
      <c r="L934" s="140"/>
    </row>
    <row r="935" spans="3:12" x14ac:dyDescent="0.3">
      <c r="C935" s="139">
        <f t="shared" si="33"/>
        <v>0</v>
      </c>
      <c r="K935" s="140"/>
      <c r="L935" s="140"/>
    </row>
    <row r="936" spans="3:12" x14ac:dyDescent="0.3">
      <c r="C936" s="139">
        <f t="shared" si="33"/>
        <v>0</v>
      </c>
      <c r="K936" s="140"/>
      <c r="L936" s="140"/>
    </row>
    <row r="937" spans="3:12" x14ac:dyDescent="0.3">
      <c r="C937" s="139">
        <f t="shared" si="33"/>
        <v>0</v>
      </c>
      <c r="K937" s="140"/>
      <c r="L937" s="140"/>
    </row>
    <row r="938" spans="3:12" x14ac:dyDescent="0.3">
      <c r="C938" s="139">
        <f t="shared" si="33"/>
        <v>0</v>
      </c>
      <c r="K938" s="140"/>
      <c r="L938" s="140"/>
    </row>
    <row r="939" spans="3:12" x14ac:dyDescent="0.3">
      <c r="C939" s="139">
        <f t="shared" si="33"/>
        <v>0</v>
      </c>
      <c r="K939" s="140"/>
      <c r="L939" s="140"/>
    </row>
    <row r="940" spans="3:12" x14ac:dyDescent="0.3">
      <c r="C940" s="139">
        <f t="shared" si="33"/>
        <v>0</v>
      </c>
      <c r="K940" s="140"/>
      <c r="L940" s="140"/>
    </row>
    <row r="941" spans="3:12" x14ac:dyDescent="0.3">
      <c r="C941" s="139">
        <f t="shared" si="33"/>
        <v>0</v>
      </c>
      <c r="K941" s="140"/>
      <c r="L941" s="140"/>
    </row>
    <row r="942" spans="3:12" x14ac:dyDescent="0.3">
      <c r="C942" s="139">
        <f t="shared" si="33"/>
        <v>0</v>
      </c>
      <c r="K942" s="140"/>
      <c r="L942" s="140"/>
    </row>
    <row r="943" spans="3:12" x14ac:dyDescent="0.3">
      <c r="C943" s="139">
        <f t="shared" si="33"/>
        <v>0</v>
      </c>
      <c r="K943" s="140"/>
      <c r="L943" s="140"/>
    </row>
    <row r="944" spans="3:12" x14ac:dyDescent="0.3">
      <c r="C944" s="139">
        <f t="shared" si="33"/>
        <v>0</v>
      </c>
      <c r="K944" s="140"/>
      <c r="L944" s="140"/>
    </row>
    <row r="945" spans="1:15" x14ac:dyDescent="0.3">
      <c r="C945" s="139">
        <f t="shared" si="33"/>
        <v>0</v>
      </c>
      <c r="K945" s="140"/>
      <c r="L945" s="140"/>
    </row>
    <row r="946" spans="1:15" x14ac:dyDescent="0.3">
      <c r="C946" s="139">
        <f t="shared" si="33"/>
        <v>0</v>
      </c>
      <c r="K946" s="140"/>
      <c r="L946" s="140"/>
    </row>
    <row r="947" spans="1:15" x14ac:dyDescent="0.3">
      <c r="C947" s="139">
        <f t="shared" si="33"/>
        <v>0</v>
      </c>
      <c r="K947" s="140"/>
      <c r="L947" s="140"/>
    </row>
    <row r="948" spans="1:15" x14ac:dyDescent="0.3">
      <c r="C948" s="139">
        <f t="shared" si="33"/>
        <v>0</v>
      </c>
      <c r="K948" s="140"/>
      <c r="L948" s="140"/>
    </row>
    <row r="949" spans="1:15" x14ac:dyDescent="0.3">
      <c r="C949" s="139">
        <f t="shared" si="33"/>
        <v>0</v>
      </c>
      <c r="K949" s="140"/>
      <c r="L949" s="140"/>
    </row>
    <row r="950" spans="1:15" s="135" customFormat="1" x14ac:dyDescent="0.3">
      <c r="A950" s="138"/>
      <c r="C950" s="139">
        <f t="shared" si="33"/>
        <v>0</v>
      </c>
      <c r="K950" s="142"/>
      <c r="L950" s="142"/>
      <c r="M950" s="150"/>
      <c r="N950" s="150"/>
      <c r="O950" s="150"/>
    </row>
    <row r="951" spans="1:15" s="135" customFormat="1" x14ac:dyDescent="0.3">
      <c r="A951" s="138"/>
      <c r="C951" s="139">
        <f t="shared" si="33"/>
        <v>0</v>
      </c>
      <c r="K951" s="142"/>
      <c r="L951" s="142"/>
      <c r="M951" s="150"/>
      <c r="N951" s="150"/>
      <c r="O951" s="150"/>
    </row>
    <row r="952" spans="1:15" x14ac:dyDescent="0.3">
      <c r="C952" s="139">
        <f t="shared" si="33"/>
        <v>0</v>
      </c>
      <c r="K952" s="140"/>
      <c r="L952" s="140"/>
    </row>
    <row r="953" spans="1:15" x14ac:dyDescent="0.3">
      <c r="C953" s="139">
        <f t="shared" si="33"/>
        <v>0</v>
      </c>
      <c r="K953" s="140"/>
      <c r="L953" s="140"/>
    </row>
    <row r="954" spans="1:15" x14ac:dyDescent="0.3">
      <c r="C954" s="139">
        <f t="shared" si="33"/>
        <v>0</v>
      </c>
      <c r="K954" s="140"/>
      <c r="L954" s="140"/>
    </row>
    <row r="955" spans="1:15" x14ac:dyDescent="0.3">
      <c r="C955" s="139">
        <f t="shared" si="33"/>
        <v>0</v>
      </c>
      <c r="K955" s="140"/>
      <c r="L955" s="140"/>
    </row>
    <row r="956" spans="1:15" x14ac:dyDescent="0.3">
      <c r="C956" s="139">
        <f t="shared" si="33"/>
        <v>0</v>
      </c>
      <c r="K956" s="140"/>
      <c r="L956" s="140"/>
    </row>
    <row r="957" spans="1:15" x14ac:dyDescent="0.3">
      <c r="C957" s="139">
        <f t="shared" si="33"/>
        <v>0</v>
      </c>
      <c r="K957" s="140"/>
      <c r="L957" s="140"/>
    </row>
    <row r="958" spans="1:15" x14ac:dyDescent="0.3">
      <c r="C958" s="139">
        <f t="shared" si="33"/>
        <v>0</v>
      </c>
      <c r="K958" s="140"/>
      <c r="L958" s="140"/>
    </row>
    <row r="959" spans="1:15" s="135" customFormat="1" x14ac:dyDescent="0.3">
      <c r="A959" s="138"/>
      <c r="C959" s="139">
        <f t="shared" ref="C959:C1022" si="34">D959</f>
        <v>0</v>
      </c>
      <c r="K959" s="142"/>
      <c r="L959" s="142"/>
      <c r="M959" s="150"/>
      <c r="N959" s="150"/>
      <c r="O959" s="150"/>
    </row>
    <row r="960" spans="1:15" x14ac:dyDescent="0.3">
      <c r="C960" s="139">
        <f t="shared" si="34"/>
        <v>0</v>
      </c>
      <c r="K960" s="140"/>
      <c r="L960" s="140"/>
    </row>
    <row r="961" spans="1:15" x14ac:dyDescent="0.3">
      <c r="C961" s="139">
        <f t="shared" si="34"/>
        <v>0</v>
      </c>
      <c r="K961" s="140"/>
      <c r="L961" s="140"/>
    </row>
    <row r="962" spans="1:15" x14ac:dyDescent="0.3">
      <c r="C962" s="139">
        <f t="shared" si="34"/>
        <v>0</v>
      </c>
      <c r="K962" s="140"/>
      <c r="L962" s="140"/>
    </row>
    <row r="963" spans="1:15" x14ac:dyDescent="0.3">
      <c r="C963" s="139">
        <f t="shared" si="34"/>
        <v>0</v>
      </c>
      <c r="K963" s="140"/>
      <c r="L963" s="140"/>
    </row>
    <row r="964" spans="1:15" x14ac:dyDescent="0.3">
      <c r="C964" s="139">
        <f t="shared" si="34"/>
        <v>0</v>
      </c>
      <c r="K964" s="140"/>
      <c r="L964" s="140"/>
    </row>
    <row r="965" spans="1:15" x14ac:dyDescent="0.3">
      <c r="C965" s="139">
        <f t="shared" si="34"/>
        <v>0</v>
      </c>
      <c r="K965" s="140"/>
      <c r="L965" s="140"/>
    </row>
    <row r="966" spans="1:15" x14ac:dyDescent="0.3">
      <c r="C966" s="139">
        <f t="shared" si="34"/>
        <v>0</v>
      </c>
      <c r="K966" s="140"/>
      <c r="L966" s="140"/>
    </row>
    <row r="967" spans="1:15" x14ac:dyDescent="0.3">
      <c r="C967" s="139">
        <f t="shared" si="34"/>
        <v>0</v>
      </c>
      <c r="K967" s="140"/>
      <c r="L967" s="140"/>
    </row>
    <row r="968" spans="1:15" s="135" customFormat="1" x14ac:dyDescent="0.3">
      <c r="A968" s="138"/>
      <c r="C968" s="139">
        <f t="shared" si="34"/>
        <v>0</v>
      </c>
      <c r="K968" s="142"/>
      <c r="L968" s="142"/>
      <c r="M968" s="150"/>
      <c r="N968" s="150"/>
      <c r="O968" s="150"/>
    </row>
    <row r="969" spans="1:15" s="135" customFormat="1" x14ac:dyDescent="0.3">
      <c r="A969" s="138"/>
      <c r="C969" s="139">
        <f t="shared" si="34"/>
        <v>0</v>
      </c>
      <c r="K969" s="142"/>
      <c r="L969" s="142"/>
      <c r="M969" s="150"/>
      <c r="N969" s="150"/>
      <c r="O969" s="150"/>
    </row>
    <row r="970" spans="1:15" s="135" customFormat="1" x14ac:dyDescent="0.3">
      <c r="A970" s="138"/>
      <c r="C970" s="139">
        <f t="shared" si="34"/>
        <v>0</v>
      </c>
      <c r="K970" s="142"/>
      <c r="L970" s="142"/>
      <c r="M970" s="150"/>
      <c r="N970" s="150"/>
      <c r="O970" s="150"/>
    </row>
    <row r="971" spans="1:15" s="135" customFormat="1" x14ac:dyDescent="0.3">
      <c r="A971" s="138"/>
      <c r="C971" s="139">
        <f t="shared" si="34"/>
        <v>0</v>
      </c>
      <c r="K971" s="142"/>
      <c r="L971" s="142"/>
      <c r="M971" s="150"/>
      <c r="N971" s="150"/>
      <c r="O971" s="150"/>
    </row>
    <row r="972" spans="1:15" x14ac:dyDescent="0.3">
      <c r="C972" s="139">
        <f t="shared" si="34"/>
        <v>0</v>
      </c>
      <c r="K972" s="140"/>
      <c r="L972" s="140"/>
    </row>
    <row r="973" spans="1:15" x14ac:dyDescent="0.3">
      <c r="C973" s="139">
        <f t="shared" si="34"/>
        <v>0</v>
      </c>
      <c r="K973" s="140"/>
      <c r="L973" s="140"/>
    </row>
    <row r="974" spans="1:15" s="135" customFormat="1" x14ac:dyDescent="0.3">
      <c r="A974" s="138"/>
      <c r="C974" s="139">
        <f t="shared" si="34"/>
        <v>0</v>
      </c>
      <c r="K974" s="142"/>
      <c r="L974" s="142"/>
      <c r="M974" s="150"/>
      <c r="N974" s="150"/>
      <c r="O974" s="150"/>
    </row>
    <row r="975" spans="1:15" s="135" customFormat="1" x14ac:dyDescent="0.3">
      <c r="A975" s="138"/>
      <c r="C975" s="139">
        <f t="shared" si="34"/>
        <v>0</v>
      </c>
      <c r="K975" s="142"/>
      <c r="L975" s="142"/>
      <c r="M975" s="150"/>
      <c r="N975" s="150"/>
      <c r="O975" s="150"/>
    </row>
    <row r="976" spans="1:15" s="135" customFormat="1" x14ac:dyDescent="0.3">
      <c r="A976" s="138"/>
      <c r="C976" s="139">
        <f t="shared" si="34"/>
        <v>0</v>
      </c>
      <c r="K976" s="142"/>
      <c r="L976" s="142"/>
      <c r="M976" s="150"/>
      <c r="N976" s="150"/>
      <c r="O976" s="150"/>
    </row>
    <row r="977" spans="1:15" x14ac:dyDescent="0.3">
      <c r="C977" s="139">
        <f t="shared" si="34"/>
        <v>0</v>
      </c>
      <c r="K977" s="140"/>
      <c r="L977" s="140"/>
    </row>
    <row r="978" spans="1:15" x14ac:dyDescent="0.3">
      <c r="C978" s="139">
        <f t="shared" si="34"/>
        <v>0</v>
      </c>
      <c r="K978" s="140"/>
      <c r="L978" s="140"/>
    </row>
    <row r="979" spans="1:15" s="135" customFormat="1" x14ac:dyDescent="0.3">
      <c r="A979" s="138"/>
      <c r="C979" s="139">
        <f t="shared" si="34"/>
        <v>0</v>
      </c>
      <c r="K979" s="142"/>
      <c r="L979" s="142"/>
      <c r="M979" s="150"/>
      <c r="N979" s="150"/>
      <c r="O979" s="150"/>
    </row>
    <row r="980" spans="1:15" s="135" customFormat="1" x14ac:dyDescent="0.3">
      <c r="A980" s="138"/>
      <c r="C980" s="139">
        <f t="shared" si="34"/>
        <v>0</v>
      </c>
      <c r="K980" s="142"/>
      <c r="L980" s="142"/>
      <c r="M980" s="150"/>
      <c r="N980" s="150"/>
      <c r="O980" s="150"/>
    </row>
    <row r="981" spans="1:15" s="135" customFormat="1" x14ac:dyDescent="0.3">
      <c r="A981" s="138"/>
      <c r="C981" s="139">
        <f t="shared" si="34"/>
        <v>0</v>
      </c>
      <c r="K981" s="142"/>
      <c r="L981" s="142"/>
      <c r="M981" s="150"/>
      <c r="N981" s="150"/>
      <c r="O981" s="150"/>
    </row>
    <row r="982" spans="1:15" x14ac:dyDescent="0.3">
      <c r="C982" s="139">
        <f t="shared" si="34"/>
        <v>0</v>
      </c>
      <c r="K982" s="140"/>
      <c r="L982" s="140"/>
    </row>
    <row r="983" spans="1:15" x14ac:dyDescent="0.3">
      <c r="C983" s="139">
        <f t="shared" si="34"/>
        <v>0</v>
      </c>
      <c r="K983" s="140"/>
      <c r="L983" s="140"/>
    </row>
    <row r="984" spans="1:15" s="135" customFormat="1" x14ac:dyDescent="0.3">
      <c r="A984" s="138"/>
      <c r="C984" s="139">
        <f t="shared" si="34"/>
        <v>0</v>
      </c>
      <c r="K984" s="142"/>
      <c r="L984" s="142"/>
      <c r="M984" s="150"/>
      <c r="N984" s="150"/>
      <c r="O984" s="150"/>
    </row>
    <row r="985" spans="1:15" s="135" customFormat="1" x14ac:dyDescent="0.3">
      <c r="A985" s="138"/>
      <c r="C985" s="139">
        <f t="shared" si="34"/>
        <v>0</v>
      </c>
      <c r="K985" s="142"/>
      <c r="L985" s="142"/>
      <c r="M985" s="150"/>
      <c r="N985" s="150"/>
      <c r="O985" s="150"/>
    </row>
    <row r="986" spans="1:15" x14ac:dyDescent="0.3">
      <c r="C986" s="139">
        <f t="shared" si="34"/>
        <v>0</v>
      </c>
      <c r="K986" s="140"/>
      <c r="L986" s="140"/>
    </row>
    <row r="987" spans="1:15" x14ac:dyDescent="0.3">
      <c r="C987" s="139">
        <f t="shared" si="34"/>
        <v>0</v>
      </c>
      <c r="K987" s="140"/>
      <c r="L987" s="140"/>
    </row>
    <row r="988" spans="1:15" x14ac:dyDescent="0.3">
      <c r="C988" s="139">
        <f t="shared" si="34"/>
        <v>0</v>
      </c>
      <c r="K988" s="140"/>
      <c r="L988" s="140"/>
    </row>
    <row r="989" spans="1:15" x14ac:dyDescent="0.3">
      <c r="C989" s="139">
        <f t="shared" si="34"/>
        <v>0</v>
      </c>
      <c r="K989" s="140"/>
      <c r="L989" s="140"/>
    </row>
    <row r="990" spans="1:15" x14ac:dyDescent="0.3">
      <c r="C990" s="139">
        <f t="shared" si="34"/>
        <v>0</v>
      </c>
      <c r="K990" s="140"/>
      <c r="L990" s="140"/>
    </row>
    <row r="991" spans="1:15" x14ac:dyDescent="0.3">
      <c r="C991" s="139">
        <f t="shared" si="34"/>
        <v>0</v>
      </c>
      <c r="K991" s="140"/>
      <c r="L991" s="140"/>
    </row>
    <row r="992" spans="1:15" x14ac:dyDescent="0.3">
      <c r="A992" s="138"/>
      <c r="B992" s="135"/>
      <c r="C992" s="139">
        <f t="shared" si="34"/>
        <v>0</v>
      </c>
      <c r="D992" s="135"/>
      <c r="E992" s="135"/>
      <c r="F992" s="135"/>
      <c r="G992" s="135"/>
      <c r="H992" s="135"/>
      <c r="I992" s="135"/>
      <c r="J992" s="135"/>
      <c r="K992" s="142"/>
      <c r="L992" s="142"/>
    </row>
    <row r="993" spans="1:15" x14ac:dyDescent="0.3">
      <c r="C993" s="139">
        <f t="shared" si="34"/>
        <v>0</v>
      </c>
      <c r="K993" s="140"/>
      <c r="L993" s="140"/>
    </row>
    <row r="994" spans="1:15" x14ac:dyDescent="0.3">
      <c r="C994" s="139">
        <f t="shared" si="34"/>
        <v>0</v>
      </c>
      <c r="K994" s="140"/>
      <c r="L994" s="140"/>
    </row>
    <row r="995" spans="1:15" x14ac:dyDescent="0.3">
      <c r="C995" s="139">
        <f t="shared" si="34"/>
        <v>0</v>
      </c>
      <c r="K995" s="140"/>
      <c r="L995" s="140"/>
    </row>
    <row r="996" spans="1:15" s="135" customFormat="1" x14ac:dyDescent="0.3">
      <c r="A996" s="138"/>
      <c r="C996" s="139">
        <f t="shared" si="34"/>
        <v>0</v>
      </c>
      <c r="K996" s="142"/>
      <c r="L996" s="142"/>
      <c r="M996" s="150"/>
      <c r="N996" s="150"/>
      <c r="O996" s="150"/>
    </row>
    <row r="997" spans="1:15" x14ac:dyDescent="0.3">
      <c r="A997" s="138"/>
      <c r="B997" s="135"/>
      <c r="C997" s="139">
        <f t="shared" si="34"/>
        <v>0</v>
      </c>
      <c r="D997" s="135"/>
      <c r="E997" s="135"/>
      <c r="F997" s="135"/>
      <c r="G997" s="135"/>
      <c r="H997" s="135"/>
      <c r="I997" s="135"/>
      <c r="J997" s="135"/>
      <c r="K997" s="142"/>
      <c r="L997" s="142"/>
    </row>
    <row r="998" spans="1:15" x14ac:dyDescent="0.3">
      <c r="A998" s="138"/>
      <c r="B998" s="135"/>
      <c r="C998" s="139">
        <f t="shared" si="34"/>
        <v>0</v>
      </c>
      <c r="D998" s="135"/>
      <c r="E998" s="135"/>
      <c r="F998" s="135"/>
      <c r="G998" s="135"/>
      <c r="H998" s="135"/>
      <c r="I998" s="135"/>
      <c r="J998" s="135"/>
      <c r="K998" s="142"/>
      <c r="L998" s="142"/>
    </row>
    <row r="999" spans="1:15" x14ac:dyDescent="0.3">
      <c r="C999" s="139">
        <f t="shared" si="34"/>
        <v>0</v>
      </c>
      <c r="K999" s="140"/>
      <c r="L999" s="140"/>
    </row>
    <row r="1000" spans="1:15" x14ac:dyDescent="0.3">
      <c r="C1000" s="139">
        <f t="shared" si="34"/>
        <v>0</v>
      </c>
      <c r="K1000" s="140"/>
      <c r="L1000" s="140"/>
    </row>
    <row r="1001" spans="1:15" x14ac:dyDescent="0.3">
      <c r="A1001" s="138"/>
      <c r="B1001" s="135"/>
      <c r="C1001" s="139">
        <f t="shared" si="34"/>
        <v>0</v>
      </c>
      <c r="D1001" s="135"/>
      <c r="E1001" s="135"/>
      <c r="F1001" s="135"/>
      <c r="G1001" s="135"/>
      <c r="H1001" s="135"/>
      <c r="I1001" s="135"/>
      <c r="J1001" s="135"/>
      <c r="K1001" s="142"/>
      <c r="L1001" s="142"/>
    </row>
    <row r="1002" spans="1:15" x14ac:dyDescent="0.3">
      <c r="C1002" s="139">
        <f t="shared" si="34"/>
        <v>0</v>
      </c>
      <c r="K1002" s="140"/>
      <c r="L1002" s="140"/>
    </row>
    <row r="1003" spans="1:15" x14ac:dyDescent="0.3">
      <c r="A1003" s="138"/>
      <c r="B1003" s="135"/>
      <c r="C1003" s="139">
        <f t="shared" si="34"/>
        <v>0</v>
      </c>
      <c r="D1003" s="135"/>
      <c r="E1003" s="135"/>
      <c r="F1003" s="135"/>
      <c r="G1003" s="135"/>
      <c r="H1003" s="135"/>
      <c r="I1003" s="135"/>
      <c r="J1003" s="135"/>
      <c r="K1003" s="142"/>
      <c r="L1003" s="142"/>
    </row>
    <row r="1004" spans="1:15" x14ac:dyDescent="0.3">
      <c r="C1004" s="139">
        <f t="shared" si="34"/>
        <v>0</v>
      </c>
      <c r="K1004" s="140"/>
      <c r="L1004" s="140"/>
    </row>
    <row r="1005" spans="1:15" x14ac:dyDescent="0.3">
      <c r="C1005" s="139">
        <f t="shared" si="34"/>
        <v>0</v>
      </c>
      <c r="K1005" s="140"/>
      <c r="L1005" s="140"/>
    </row>
    <row r="1006" spans="1:15" x14ac:dyDescent="0.3">
      <c r="C1006" s="139">
        <f t="shared" si="34"/>
        <v>0</v>
      </c>
      <c r="K1006" s="140"/>
      <c r="L1006" s="140"/>
    </row>
    <row r="1007" spans="1:15" x14ac:dyDescent="0.3">
      <c r="C1007" s="139">
        <f t="shared" si="34"/>
        <v>0</v>
      </c>
      <c r="K1007" s="143"/>
      <c r="L1007" s="143"/>
    </row>
    <row r="1008" spans="1:15" x14ac:dyDescent="0.3">
      <c r="C1008" s="139">
        <f t="shared" si="34"/>
        <v>0</v>
      </c>
      <c r="K1008" s="143"/>
      <c r="L1008" s="143"/>
    </row>
    <row r="1009" spans="3:12" x14ac:dyDescent="0.3">
      <c r="C1009" s="139">
        <f t="shared" si="34"/>
        <v>0</v>
      </c>
      <c r="K1009" s="143"/>
      <c r="L1009" s="143"/>
    </row>
    <row r="1010" spans="3:12" x14ac:dyDescent="0.3">
      <c r="C1010" s="139">
        <f t="shared" si="34"/>
        <v>0</v>
      </c>
      <c r="K1010" s="143"/>
      <c r="L1010" s="143"/>
    </row>
    <row r="1011" spans="3:12" x14ac:dyDescent="0.3">
      <c r="C1011" s="139">
        <f t="shared" si="34"/>
        <v>0</v>
      </c>
      <c r="K1011" s="143"/>
      <c r="L1011" s="143"/>
    </row>
    <row r="1012" spans="3:12" x14ac:dyDescent="0.3">
      <c r="C1012" s="139">
        <f t="shared" si="34"/>
        <v>0</v>
      </c>
      <c r="K1012" s="143"/>
      <c r="L1012" s="143"/>
    </row>
    <row r="1013" spans="3:12" x14ac:dyDescent="0.3">
      <c r="C1013" s="139">
        <f t="shared" si="34"/>
        <v>0</v>
      </c>
      <c r="K1013" s="143"/>
      <c r="L1013" s="143"/>
    </row>
    <row r="1014" spans="3:12" x14ac:dyDescent="0.3">
      <c r="C1014" s="139">
        <f t="shared" si="34"/>
        <v>0</v>
      </c>
      <c r="K1014" s="143"/>
      <c r="L1014" s="143"/>
    </row>
    <row r="1015" spans="3:12" x14ac:dyDescent="0.3">
      <c r="C1015" s="139">
        <f t="shared" si="34"/>
        <v>0</v>
      </c>
      <c r="K1015" s="143"/>
      <c r="L1015" s="143"/>
    </row>
    <row r="1016" spans="3:12" x14ac:dyDescent="0.3">
      <c r="C1016" s="139">
        <f t="shared" si="34"/>
        <v>0</v>
      </c>
      <c r="K1016" s="143"/>
      <c r="L1016" s="143"/>
    </row>
    <row r="1017" spans="3:12" x14ac:dyDescent="0.3">
      <c r="C1017" s="139">
        <f t="shared" si="34"/>
        <v>0</v>
      </c>
      <c r="K1017" s="143"/>
      <c r="L1017" s="143"/>
    </row>
    <row r="1018" spans="3:12" x14ac:dyDescent="0.3">
      <c r="C1018" s="139">
        <f t="shared" si="34"/>
        <v>0</v>
      </c>
      <c r="K1018" s="143"/>
      <c r="L1018" s="143"/>
    </row>
    <row r="1019" spans="3:12" x14ac:dyDescent="0.3">
      <c r="C1019" s="139">
        <f t="shared" si="34"/>
        <v>0</v>
      </c>
      <c r="K1019" s="143"/>
      <c r="L1019" s="143"/>
    </row>
    <row r="1020" spans="3:12" x14ac:dyDescent="0.3">
      <c r="C1020" s="139">
        <f t="shared" si="34"/>
        <v>0</v>
      </c>
      <c r="K1020" s="143"/>
      <c r="L1020" s="143"/>
    </row>
    <row r="1021" spans="3:12" x14ac:dyDescent="0.3">
      <c r="C1021" s="139">
        <f t="shared" si="34"/>
        <v>0</v>
      </c>
      <c r="K1021" s="143"/>
      <c r="L1021" s="143"/>
    </row>
    <row r="1022" spans="3:12" x14ac:dyDescent="0.3">
      <c r="C1022" s="139">
        <f t="shared" si="34"/>
        <v>0</v>
      </c>
      <c r="K1022" s="143"/>
      <c r="L1022" s="143"/>
    </row>
    <row r="1023" spans="3:12" x14ac:dyDescent="0.3">
      <c r="C1023" s="139">
        <f t="shared" ref="C1023:C1086" si="35">D1023</f>
        <v>0</v>
      </c>
      <c r="K1023" s="143"/>
      <c r="L1023" s="143"/>
    </row>
    <row r="1024" spans="3:12" x14ac:dyDescent="0.3">
      <c r="C1024" s="139">
        <f t="shared" si="35"/>
        <v>0</v>
      </c>
      <c r="K1024" s="143"/>
      <c r="L1024" s="143"/>
    </row>
    <row r="1025" spans="3:12" x14ac:dyDescent="0.3">
      <c r="C1025" s="139">
        <f t="shared" si="35"/>
        <v>0</v>
      </c>
      <c r="K1025" s="143"/>
      <c r="L1025" s="143"/>
    </row>
    <row r="1026" spans="3:12" x14ac:dyDescent="0.3">
      <c r="C1026" s="139">
        <f t="shared" si="35"/>
        <v>0</v>
      </c>
      <c r="K1026" s="143"/>
      <c r="L1026" s="143"/>
    </row>
    <row r="1027" spans="3:12" x14ac:dyDescent="0.3">
      <c r="C1027" s="139">
        <f t="shared" si="35"/>
        <v>0</v>
      </c>
      <c r="K1027" s="143"/>
      <c r="L1027" s="143"/>
    </row>
    <row r="1028" spans="3:12" x14ac:dyDescent="0.3">
      <c r="C1028" s="139">
        <f t="shared" si="35"/>
        <v>0</v>
      </c>
      <c r="K1028" s="143"/>
      <c r="L1028" s="143"/>
    </row>
    <row r="1029" spans="3:12" x14ac:dyDescent="0.3">
      <c r="C1029" s="139">
        <f t="shared" si="35"/>
        <v>0</v>
      </c>
      <c r="K1029" s="143"/>
      <c r="L1029" s="143"/>
    </row>
    <row r="1030" spans="3:12" x14ac:dyDescent="0.3">
      <c r="C1030" s="139">
        <f t="shared" si="35"/>
        <v>0</v>
      </c>
      <c r="K1030" s="143"/>
      <c r="L1030" s="143"/>
    </row>
    <row r="1031" spans="3:12" x14ac:dyDescent="0.3">
      <c r="C1031" s="139">
        <f t="shared" si="35"/>
        <v>0</v>
      </c>
      <c r="K1031" s="143"/>
      <c r="L1031" s="143"/>
    </row>
    <row r="1032" spans="3:12" x14ac:dyDescent="0.3">
      <c r="C1032" s="139">
        <f t="shared" si="35"/>
        <v>0</v>
      </c>
      <c r="K1032" s="143"/>
      <c r="L1032" s="143"/>
    </row>
    <row r="1033" spans="3:12" x14ac:dyDescent="0.3">
      <c r="C1033" s="139">
        <f t="shared" si="35"/>
        <v>0</v>
      </c>
      <c r="K1033" s="143"/>
      <c r="L1033" s="143"/>
    </row>
    <row r="1034" spans="3:12" x14ac:dyDescent="0.3">
      <c r="C1034" s="139">
        <f t="shared" si="35"/>
        <v>0</v>
      </c>
      <c r="K1034" s="143"/>
      <c r="L1034" s="143"/>
    </row>
    <row r="1035" spans="3:12" x14ac:dyDescent="0.3">
      <c r="C1035" s="139">
        <f t="shared" si="35"/>
        <v>0</v>
      </c>
      <c r="K1035" s="143"/>
      <c r="L1035" s="143"/>
    </row>
    <row r="1036" spans="3:12" x14ac:dyDescent="0.3">
      <c r="C1036" s="139">
        <f t="shared" si="35"/>
        <v>0</v>
      </c>
      <c r="K1036" s="143"/>
      <c r="L1036" s="143"/>
    </row>
    <row r="1037" spans="3:12" x14ac:dyDescent="0.3">
      <c r="C1037" s="139">
        <f t="shared" si="35"/>
        <v>0</v>
      </c>
      <c r="K1037" s="143"/>
      <c r="L1037" s="143"/>
    </row>
    <row r="1038" spans="3:12" x14ac:dyDescent="0.3">
      <c r="C1038" s="139">
        <f t="shared" si="35"/>
        <v>0</v>
      </c>
      <c r="K1038" s="143"/>
      <c r="L1038" s="143"/>
    </row>
    <row r="1039" spans="3:12" x14ac:dyDescent="0.3">
      <c r="C1039" s="139">
        <f t="shared" si="35"/>
        <v>0</v>
      </c>
      <c r="K1039" s="143"/>
      <c r="L1039" s="143"/>
    </row>
    <row r="1040" spans="3:12" x14ac:dyDescent="0.3">
      <c r="C1040" s="139">
        <f t="shared" si="35"/>
        <v>0</v>
      </c>
      <c r="K1040" s="143"/>
      <c r="L1040" s="143"/>
    </row>
    <row r="1041" spans="3:12" x14ac:dyDescent="0.3">
      <c r="C1041" s="139">
        <f t="shared" si="35"/>
        <v>0</v>
      </c>
      <c r="K1041" s="143"/>
      <c r="L1041" s="143"/>
    </row>
    <row r="1042" spans="3:12" x14ac:dyDescent="0.3">
      <c r="C1042" s="139">
        <f t="shared" si="35"/>
        <v>0</v>
      </c>
      <c r="K1042" s="143"/>
      <c r="L1042" s="143"/>
    </row>
    <row r="1043" spans="3:12" x14ac:dyDescent="0.3">
      <c r="C1043" s="139">
        <f t="shared" si="35"/>
        <v>0</v>
      </c>
      <c r="K1043" s="143"/>
      <c r="L1043" s="143"/>
    </row>
    <row r="1044" spans="3:12" x14ac:dyDescent="0.3">
      <c r="C1044" s="139">
        <f t="shared" si="35"/>
        <v>0</v>
      </c>
      <c r="K1044" s="143"/>
      <c r="L1044" s="143"/>
    </row>
    <row r="1045" spans="3:12" x14ac:dyDescent="0.3">
      <c r="C1045" s="139">
        <f t="shared" si="35"/>
        <v>0</v>
      </c>
      <c r="K1045" s="143"/>
      <c r="L1045" s="143"/>
    </row>
    <row r="1046" spans="3:12" x14ac:dyDescent="0.3">
      <c r="C1046" s="139">
        <f t="shared" si="35"/>
        <v>0</v>
      </c>
      <c r="K1046" s="143"/>
      <c r="L1046" s="143"/>
    </row>
    <row r="1047" spans="3:12" x14ac:dyDescent="0.3">
      <c r="C1047" s="139">
        <f t="shared" si="35"/>
        <v>0</v>
      </c>
      <c r="K1047" s="143"/>
      <c r="L1047" s="143"/>
    </row>
    <row r="1048" spans="3:12" x14ac:dyDescent="0.3">
      <c r="C1048" s="139">
        <f t="shared" si="35"/>
        <v>0</v>
      </c>
      <c r="K1048" s="143"/>
      <c r="L1048" s="143"/>
    </row>
    <row r="1049" spans="3:12" x14ac:dyDescent="0.3">
      <c r="C1049" s="139">
        <f t="shared" si="35"/>
        <v>0</v>
      </c>
      <c r="K1049" s="143"/>
      <c r="L1049" s="143"/>
    </row>
    <row r="1050" spans="3:12" x14ac:dyDescent="0.3">
      <c r="C1050" s="139">
        <f t="shared" si="35"/>
        <v>0</v>
      </c>
      <c r="K1050" s="143"/>
      <c r="L1050" s="143"/>
    </row>
    <row r="1051" spans="3:12" x14ac:dyDescent="0.3">
      <c r="C1051" s="139">
        <f t="shared" si="35"/>
        <v>0</v>
      </c>
      <c r="K1051" s="143"/>
      <c r="L1051" s="143"/>
    </row>
    <row r="1052" spans="3:12" x14ac:dyDescent="0.3">
      <c r="C1052" s="139">
        <f t="shared" si="35"/>
        <v>0</v>
      </c>
      <c r="K1052" s="143"/>
      <c r="L1052" s="143"/>
    </row>
    <row r="1053" spans="3:12" x14ac:dyDescent="0.3">
      <c r="C1053" s="139">
        <f t="shared" si="35"/>
        <v>0</v>
      </c>
      <c r="K1053" s="143"/>
      <c r="L1053" s="143"/>
    </row>
    <row r="1054" spans="3:12" x14ac:dyDescent="0.3">
      <c r="C1054" s="139">
        <f t="shared" si="35"/>
        <v>0</v>
      </c>
      <c r="K1054" s="143"/>
      <c r="L1054" s="143"/>
    </row>
    <row r="1055" spans="3:12" x14ac:dyDescent="0.3">
      <c r="C1055" s="139">
        <f t="shared" si="35"/>
        <v>0</v>
      </c>
      <c r="K1055" s="143"/>
      <c r="L1055" s="143"/>
    </row>
    <row r="1056" spans="3:12" x14ac:dyDescent="0.3">
      <c r="C1056" s="139">
        <f t="shared" si="35"/>
        <v>0</v>
      </c>
      <c r="K1056" s="143"/>
      <c r="L1056" s="143"/>
    </row>
    <row r="1057" spans="3:12" x14ac:dyDescent="0.3">
      <c r="C1057" s="139">
        <f t="shared" si="35"/>
        <v>0</v>
      </c>
      <c r="K1057" s="143"/>
      <c r="L1057" s="143"/>
    </row>
    <row r="1058" spans="3:12" x14ac:dyDescent="0.3">
      <c r="C1058" s="139">
        <f t="shared" si="35"/>
        <v>0</v>
      </c>
      <c r="K1058" s="143"/>
      <c r="L1058" s="143"/>
    </row>
    <row r="1059" spans="3:12" x14ac:dyDescent="0.3">
      <c r="C1059" s="139">
        <f t="shared" si="35"/>
        <v>0</v>
      </c>
      <c r="K1059" s="143"/>
      <c r="L1059" s="143"/>
    </row>
    <row r="1060" spans="3:12" x14ac:dyDescent="0.3">
      <c r="C1060" s="139">
        <f t="shared" si="35"/>
        <v>0</v>
      </c>
      <c r="K1060" s="143"/>
      <c r="L1060" s="143"/>
    </row>
    <row r="1061" spans="3:12" x14ac:dyDescent="0.3">
      <c r="C1061" s="139">
        <f t="shared" si="35"/>
        <v>0</v>
      </c>
      <c r="K1061" s="143"/>
      <c r="L1061" s="143"/>
    </row>
    <row r="1062" spans="3:12" x14ac:dyDescent="0.3">
      <c r="C1062" s="139">
        <f t="shared" si="35"/>
        <v>0</v>
      </c>
      <c r="K1062" s="143"/>
      <c r="L1062" s="143"/>
    </row>
    <row r="1063" spans="3:12" x14ac:dyDescent="0.3">
      <c r="C1063" s="139">
        <f t="shared" si="35"/>
        <v>0</v>
      </c>
      <c r="K1063" s="143"/>
      <c r="L1063" s="143"/>
    </row>
    <row r="1064" spans="3:12" x14ac:dyDescent="0.3">
      <c r="C1064" s="139">
        <f t="shared" si="35"/>
        <v>0</v>
      </c>
      <c r="K1064" s="143"/>
      <c r="L1064" s="143"/>
    </row>
    <row r="1065" spans="3:12" x14ac:dyDescent="0.3">
      <c r="C1065" s="139">
        <f t="shared" si="35"/>
        <v>0</v>
      </c>
      <c r="K1065" s="143"/>
      <c r="L1065" s="143"/>
    </row>
    <row r="1066" spans="3:12" x14ac:dyDescent="0.3">
      <c r="C1066" s="139">
        <f t="shared" si="35"/>
        <v>0</v>
      </c>
      <c r="K1066" s="143"/>
      <c r="L1066" s="143"/>
    </row>
    <row r="1067" spans="3:12" x14ac:dyDescent="0.3">
      <c r="C1067" s="139">
        <f t="shared" si="35"/>
        <v>0</v>
      </c>
      <c r="K1067" s="143"/>
      <c r="L1067" s="143"/>
    </row>
    <row r="1068" spans="3:12" x14ac:dyDescent="0.3">
      <c r="C1068" s="139">
        <f t="shared" si="35"/>
        <v>0</v>
      </c>
      <c r="K1068" s="143"/>
      <c r="L1068" s="143"/>
    </row>
    <row r="1069" spans="3:12" x14ac:dyDescent="0.3">
      <c r="C1069" s="139">
        <f t="shared" si="35"/>
        <v>0</v>
      </c>
      <c r="K1069" s="143"/>
      <c r="L1069" s="143"/>
    </row>
    <row r="1070" spans="3:12" x14ac:dyDescent="0.3">
      <c r="C1070" s="139">
        <f t="shared" si="35"/>
        <v>0</v>
      </c>
      <c r="K1070" s="143"/>
      <c r="L1070" s="143"/>
    </row>
    <row r="1071" spans="3:12" x14ac:dyDescent="0.3">
      <c r="C1071" s="139">
        <f t="shared" si="35"/>
        <v>0</v>
      </c>
      <c r="K1071" s="143"/>
      <c r="L1071" s="143"/>
    </row>
    <row r="1072" spans="3:12" x14ac:dyDescent="0.3">
      <c r="C1072" s="139">
        <f t="shared" si="35"/>
        <v>0</v>
      </c>
      <c r="K1072" s="143"/>
      <c r="L1072" s="143"/>
    </row>
    <row r="1073" spans="3:12" x14ac:dyDescent="0.3">
      <c r="C1073" s="139">
        <f t="shared" si="35"/>
        <v>0</v>
      </c>
      <c r="K1073" s="143"/>
      <c r="L1073" s="143"/>
    </row>
    <row r="1074" spans="3:12" x14ac:dyDescent="0.3">
      <c r="C1074" s="139">
        <f t="shared" si="35"/>
        <v>0</v>
      </c>
      <c r="K1074" s="143"/>
      <c r="L1074" s="143"/>
    </row>
    <row r="1075" spans="3:12" x14ac:dyDescent="0.3">
      <c r="C1075" s="139">
        <f t="shared" si="35"/>
        <v>0</v>
      </c>
      <c r="K1075" s="143"/>
      <c r="L1075" s="143"/>
    </row>
    <row r="1076" spans="3:12" x14ac:dyDescent="0.3">
      <c r="C1076" s="139">
        <f t="shared" si="35"/>
        <v>0</v>
      </c>
      <c r="K1076" s="143"/>
      <c r="L1076" s="143"/>
    </row>
    <row r="1077" spans="3:12" x14ac:dyDescent="0.3">
      <c r="C1077" s="139">
        <f t="shared" si="35"/>
        <v>0</v>
      </c>
      <c r="K1077" s="143"/>
      <c r="L1077" s="143"/>
    </row>
    <row r="1078" spans="3:12" x14ac:dyDescent="0.3">
      <c r="C1078" s="139">
        <f t="shared" si="35"/>
        <v>0</v>
      </c>
      <c r="K1078" s="143"/>
      <c r="L1078" s="143"/>
    </row>
    <row r="1079" spans="3:12" x14ac:dyDescent="0.3">
      <c r="C1079" s="139">
        <f t="shared" si="35"/>
        <v>0</v>
      </c>
      <c r="K1079" s="143"/>
      <c r="L1079" s="143"/>
    </row>
    <row r="1080" spans="3:12" x14ac:dyDescent="0.3">
      <c r="C1080" s="139">
        <f t="shared" si="35"/>
        <v>0</v>
      </c>
      <c r="K1080" s="143"/>
      <c r="L1080" s="143"/>
    </row>
    <row r="1081" spans="3:12" x14ac:dyDescent="0.3">
      <c r="C1081" s="139">
        <f t="shared" si="35"/>
        <v>0</v>
      </c>
      <c r="K1081" s="143"/>
      <c r="L1081" s="143"/>
    </row>
    <row r="1082" spans="3:12" x14ac:dyDescent="0.3">
      <c r="C1082" s="139">
        <f t="shared" si="35"/>
        <v>0</v>
      </c>
      <c r="K1082" s="143"/>
      <c r="L1082" s="143"/>
    </row>
    <row r="1083" spans="3:12" x14ac:dyDescent="0.3">
      <c r="C1083" s="139">
        <f t="shared" si="35"/>
        <v>0</v>
      </c>
      <c r="K1083" s="143"/>
      <c r="L1083" s="143"/>
    </row>
    <row r="1084" spans="3:12" x14ac:dyDescent="0.3">
      <c r="C1084" s="139">
        <f t="shared" si="35"/>
        <v>0</v>
      </c>
      <c r="K1084" s="143"/>
      <c r="L1084" s="143"/>
    </row>
    <row r="1085" spans="3:12" x14ac:dyDescent="0.3">
      <c r="C1085" s="139">
        <f t="shared" si="35"/>
        <v>0</v>
      </c>
      <c r="K1085" s="143"/>
      <c r="L1085" s="143"/>
    </row>
    <row r="1086" spans="3:12" x14ac:dyDescent="0.3">
      <c r="C1086" s="139">
        <f t="shared" si="35"/>
        <v>0</v>
      </c>
      <c r="K1086" s="143"/>
      <c r="L1086" s="143"/>
    </row>
    <row r="1087" spans="3:12" x14ac:dyDescent="0.3">
      <c r="C1087" s="139">
        <f t="shared" ref="C1087:C1150" si="36">D1087</f>
        <v>0</v>
      </c>
      <c r="K1087" s="143"/>
      <c r="L1087" s="143"/>
    </row>
    <row r="1088" spans="3:12" x14ac:dyDescent="0.3">
      <c r="C1088" s="139">
        <f t="shared" si="36"/>
        <v>0</v>
      </c>
      <c r="K1088" s="143"/>
      <c r="L1088" s="143"/>
    </row>
    <row r="1089" spans="3:12" x14ac:dyDescent="0.3">
      <c r="C1089" s="139">
        <f t="shared" si="36"/>
        <v>0</v>
      </c>
      <c r="K1089" s="143"/>
      <c r="L1089" s="143"/>
    </row>
    <row r="1090" spans="3:12" x14ac:dyDescent="0.3">
      <c r="C1090" s="139">
        <f t="shared" si="36"/>
        <v>0</v>
      </c>
      <c r="K1090" s="143"/>
      <c r="L1090" s="143"/>
    </row>
    <row r="1091" spans="3:12" x14ac:dyDescent="0.3">
      <c r="C1091" s="139">
        <f t="shared" si="36"/>
        <v>0</v>
      </c>
      <c r="K1091" s="143"/>
      <c r="L1091" s="143"/>
    </row>
    <row r="1092" spans="3:12" x14ac:dyDescent="0.3">
      <c r="C1092" s="139">
        <f t="shared" si="36"/>
        <v>0</v>
      </c>
      <c r="K1092" s="143"/>
      <c r="L1092" s="143"/>
    </row>
    <row r="1093" spans="3:12" x14ac:dyDescent="0.3">
      <c r="C1093" s="139">
        <f t="shared" si="36"/>
        <v>0</v>
      </c>
      <c r="K1093" s="143"/>
      <c r="L1093" s="143"/>
    </row>
    <row r="1094" spans="3:12" x14ac:dyDescent="0.3">
      <c r="C1094" s="139">
        <f t="shared" si="36"/>
        <v>0</v>
      </c>
      <c r="K1094" s="143"/>
      <c r="L1094" s="143"/>
    </row>
    <row r="1095" spans="3:12" x14ac:dyDescent="0.3">
      <c r="C1095" s="139">
        <f t="shared" si="36"/>
        <v>0</v>
      </c>
      <c r="K1095" s="143"/>
      <c r="L1095" s="143"/>
    </row>
    <row r="1096" spans="3:12" x14ac:dyDescent="0.3">
      <c r="C1096" s="139">
        <f t="shared" si="36"/>
        <v>0</v>
      </c>
      <c r="K1096" s="143"/>
      <c r="L1096" s="143"/>
    </row>
    <row r="1097" spans="3:12" x14ac:dyDescent="0.3">
      <c r="C1097" s="139">
        <f t="shared" si="36"/>
        <v>0</v>
      </c>
      <c r="K1097" s="143"/>
      <c r="L1097" s="143"/>
    </row>
    <row r="1098" spans="3:12" x14ac:dyDescent="0.3">
      <c r="C1098" s="139">
        <f t="shared" si="36"/>
        <v>0</v>
      </c>
      <c r="K1098" s="143"/>
      <c r="L1098" s="143"/>
    </row>
    <row r="1099" spans="3:12" x14ac:dyDescent="0.3">
      <c r="C1099" s="139">
        <f t="shared" si="36"/>
        <v>0</v>
      </c>
      <c r="K1099" s="143"/>
      <c r="L1099" s="143"/>
    </row>
    <row r="1100" spans="3:12" x14ac:dyDescent="0.3">
      <c r="C1100" s="139">
        <f t="shared" si="36"/>
        <v>0</v>
      </c>
      <c r="K1100" s="143"/>
      <c r="L1100" s="143"/>
    </row>
    <row r="1101" spans="3:12" x14ac:dyDescent="0.3">
      <c r="C1101" s="139">
        <f t="shared" si="36"/>
        <v>0</v>
      </c>
      <c r="K1101" s="143"/>
      <c r="L1101" s="143"/>
    </row>
    <row r="1102" spans="3:12" x14ac:dyDescent="0.3">
      <c r="C1102" s="139">
        <f t="shared" si="36"/>
        <v>0</v>
      </c>
      <c r="K1102" s="143"/>
      <c r="L1102" s="143"/>
    </row>
    <row r="1103" spans="3:12" x14ac:dyDescent="0.3">
      <c r="C1103" s="139">
        <f t="shared" si="36"/>
        <v>0</v>
      </c>
      <c r="K1103" s="143"/>
      <c r="L1103" s="143"/>
    </row>
    <row r="1104" spans="3:12" x14ac:dyDescent="0.3">
      <c r="C1104" s="139">
        <f t="shared" si="36"/>
        <v>0</v>
      </c>
      <c r="K1104" s="143"/>
      <c r="L1104" s="143"/>
    </row>
    <row r="1105" spans="3:12" x14ac:dyDescent="0.3">
      <c r="C1105" s="139">
        <f t="shared" si="36"/>
        <v>0</v>
      </c>
      <c r="K1105" s="143"/>
      <c r="L1105" s="143"/>
    </row>
    <row r="1106" spans="3:12" x14ac:dyDescent="0.3">
      <c r="C1106" s="139">
        <f t="shared" si="36"/>
        <v>0</v>
      </c>
      <c r="K1106" s="143"/>
      <c r="L1106" s="143"/>
    </row>
    <row r="1107" spans="3:12" x14ac:dyDescent="0.3">
      <c r="C1107" s="139">
        <f t="shared" si="36"/>
        <v>0</v>
      </c>
      <c r="K1107" s="143"/>
      <c r="L1107" s="143"/>
    </row>
    <row r="1108" spans="3:12" x14ac:dyDescent="0.3">
      <c r="C1108" s="139">
        <f t="shared" si="36"/>
        <v>0</v>
      </c>
      <c r="K1108" s="143"/>
      <c r="L1108" s="143"/>
    </row>
    <row r="1109" spans="3:12" x14ac:dyDescent="0.3">
      <c r="C1109" s="139">
        <f t="shared" si="36"/>
        <v>0</v>
      </c>
      <c r="K1109" s="143"/>
      <c r="L1109" s="143"/>
    </row>
    <row r="1110" spans="3:12" x14ac:dyDescent="0.3">
      <c r="C1110" s="139">
        <f t="shared" si="36"/>
        <v>0</v>
      </c>
      <c r="K1110" s="143"/>
      <c r="L1110" s="143"/>
    </row>
    <row r="1111" spans="3:12" x14ac:dyDescent="0.3">
      <c r="C1111" s="139">
        <f t="shared" si="36"/>
        <v>0</v>
      </c>
      <c r="K1111" s="143"/>
      <c r="L1111" s="143"/>
    </row>
    <row r="1112" spans="3:12" x14ac:dyDescent="0.3">
      <c r="C1112" s="139">
        <f t="shared" si="36"/>
        <v>0</v>
      </c>
      <c r="K1112" s="143"/>
      <c r="L1112" s="143"/>
    </row>
    <row r="1113" spans="3:12" x14ac:dyDescent="0.3">
      <c r="C1113" s="139">
        <f t="shared" si="36"/>
        <v>0</v>
      </c>
      <c r="K1113" s="143"/>
      <c r="L1113" s="143"/>
    </row>
    <row r="1114" spans="3:12" x14ac:dyDescent="0.3">
      <c r="C1114" s="139">
        <f t="shared" si="36"/>
        <v>0</v>
      </c>
      <c r="K1114" s="143"/>
      <c r="L1114" s="143"/>
    </row>
    <row r="1115" spans="3:12" x14ac:dyDescent="0.3">
      <c r="C1115" s="139">
        <f t="shared" si="36"/>
        <v>0</v>
      </c>
      <c r="K1115" s="143"/>
      <c r="L1115" s="143"/>
    </row>
    <row r="1116" spans="3:12" x14ac:dyDescent="0.3">
      <c r="C1116" s="139">
        <f t="shared" si="36"/>
        <v>0</v>
      </c>
      <c r="K1116" s="143"/>
      <c r="L1116" s="143"/>
    </row>
    <row r="1117" spans="3:12" x14ac:dyDescent="0.3">
      <c r="C1117" s="139">
        <f t="shared" si="36"/>
        <v>0</v>
      </c>
      <c r="K1117" s="143"/>
      <c r="L1117" s="143"/>
    </row>
    <row r="1118" spans="3:12" x14ac:dyDescent="0.3">
      <c r="C1118" s="139">
        <f t="shared" si="36"/>
        <v>0</v>
      </c>
      <c r="K1118" s="143"/>
      <c r="L1118" s="143"/>
    </row>
    <row r="1119" spans="3:12" x14ac:dyDescent="0.3">
      <c r="C1119" s="139">
        <f t="shared" si="36"/>
        <v>0</v>
      </c>
      <c r="K1119" s="143"/>
      <c r="L1119" s="143"/>
    </row>
    <row r="1120" spans="3:12" x14ac:dyDescent="0.3">
      <c r="C1120" s="139">
        <f t="shared" si="36"/>
        <v>0</v>
      </c>
      <c r="K1120" s="143"/>
      <c r="L1120" s="143"/>
    </row>
    <row r="1121" spans="3:12" x14ac:dyDescent="0.3">
      <c r="C1121" s="139">
        <f t="shared" si="36"/>
        <v>0</v>
      </c>
      <c r="K1121" s="143"/>
      <c r="L1121" s="143"/>
    </row>
    <row r="1122" spans="3:12" x14ac:dyDescent="0.3">
      <c r="C1122" s="139">
        <f t="shared" si="36"/>
        <v>0</v>
      </c>
      <c r="K1122" s="143"/>
      <c r="L1122" s="143"/>
    </row>
    <row r="1123" spans="3:12" x14ac:dyDescent="0.3">
      <c r="C1123" s="139">
        <f t="shared" si="36"/>
        <v>0</v>
      </c>
      <c r="K1123" s="143"/>
      <c r="L1123" s="143"/>
    </row>
    <row r="1124" spans="3:12" x14ac:dyDescent="0.3">
      <c r="C1124" s="139">
        <f t="shared" si="36"/>
        <v>0</v>
      </c>
      <c r="K1124" s="143"/>
      <c r="L1124" s="143"/>
    </row>
    <row r="1125" spans="3:12" x14ac:dyDescent="0.3">
      <c r="C1125" s="139">
        <f t="shared" si="36"/>
        <v>0</v>
      </c>
      <c r="K1125" s="143"/>
      <c r="L1125" s="143"/>
    </row>
    <row r="1126" spans="3:12" x14ac:dyDescent="0.3">
      <c r="C1126" s="139">
        <f t="shared" si="36"/>
        <v>0</v>
      </c>
      <c r="K1126" s="143"/>
      <c r="L1126" s="143"/>
    </row>
    <row r="1127" spans="3:12" x14ac:dyDescent="0.3">
      <c r="C1127" s="139">
        <f t="shared" si="36"/>
        <v>0</v>
      </c>
      <c r="K1127" s="143"/>
      <c r="L1127" s="143"/>
    </row>
    <row r="1128" spans="3:12" x14ac:dyDescent="0.3">
      <c r="C1128" s="139">
        <f t="shared" si="36"/>
        <v>0</v>
      </c>
      <c r="K1128" s="143"/>
      <c r="L1128" s="143"/>
    </row>
    <row r="1129" spans="3:12" x14ac:dyDescent="0.3">
      <c r="C1129" s="139">
        <f t="shared" si="36"/>
        <v>0</v>
      </c>
      <c r="K1129" s="143"/>
      <c r="L1129" s="143"/>
    </row>
    <row r="1130" spans="3:12" x14ac:dyDescent="0.3">
      <c r="C1130" s="139">
        <f t="shared" si="36"/>
        <v>0</v>
      </c>
      <c r="K1130" s="143"/>
      <c r="L1130" s="143"/>
    </row>
    <row r="1131" spans="3:12" x14ac:dyDescent="0.3">
      <c r="C1131" s="139">
        <f t="shared" si="36"/>
        <v>0</v>
      </c>
      <c r="K1131" s="143"/>
      <c r="L1131" s="143"/>
    </row>
    <row r="1132" spans="3:12" x14ac:dyDescent="0.3">
      <c r="C1132" s="139">
        <f t="shared" si="36"/>
        <v>0</v>
      </c>
      <c r="K1132" s="143"/>
      <c r="L1132" s="143"/>
    </row>
    <row r="1133" spans="3:12" x14ac:dyDescent="0.3">
      <c r="C1133" s="139">
        <f t="shared" si="36"/>
        <v>0</v>
      </c>
      <c r="K1133" s="143"/>
      <c r="L1133" s="143"/>
    </row>
    <row r="1134" spans="3:12" x14ac:dyDescent="0.3">
      <c r="C1134" s="139">
        <f t="shared" si="36"/>
        <v>0</v>
      </c>
      <c r="K1134" s="143"/>
      <c r="L1134" s="143"/>
    </row>
    <row r="1135" spans="3:12" x14ac:dyDescent="0.3">
      <c r="C1135" s="139">
        <f t="shared" si="36"/>
        <v>0</v>
      </c>
      <c r="K1135" s="143"/>
      <c r="L1135" s="143"/>
    </row>
    <row r="1136" spans="3:12" x14ac:dyDescent="0.3">
      <c r="C1136" s="139">
        <f t="shared" si="36"/>
        <v>0</v>
      </c>
      <c r="K1136" s="143"/>
      <c r="L1136" s="143"/>
    </row>
    <row r="1137" spans="3:12" x14ac:dyDescent="0.3">
      <c r="C1137" s="139">
        <f t="shared" si="36"/>
        <v>0</v>
      </c>
      <c r="K1137" s="143"/>
      <c r="L1137" s="143"/>
    </row>
    <row r="1138" spans="3:12" x14ac:dyDescent="0.3">
      <c r="C1138" s="139">
        <f t="shared" si="36"/>
        <v>0</v>
      </c>
      <c r="K1138" s="143"/>
      <c r="L1138" s="143"/>
    </row>
    <row r="1139" spans="3:12" x14ac:dyDescent="0.3">
      <c r="C1139" s="139">
        <f t="shared" si="36"/>
        <v>0</v>
      </c>
      <c r="K1139" s="143"/>
      <c r="L1139" s="143"/>
    </row>
    <row r="1140" spans="3:12" x14ac:dyDescent="0.3">
      <c r="C1140" s="139">
        <f t="shared" si="36"/>
        <v>0</v>
      </c>
      <c r="K1140" s="143"/>
      <c r="L1140" s="143"/>
    </row>
    <row r="1141" spans="3:12" x14ac:dyDescent="0.3">
      <c r="C1141" s="139">
        <f t="shared" si="36"/>
        <v>0</v>
      </c>
      <c r="K1141" s="143"/>
      <c r="L1141" s="143"/>
    </row>
    <row r="1142" spans="3:12" x14ac:dyDescent="0.3">
      <c r="C1142" s="139">
        <f t="shared" si="36"/>
        <v>0</v>
      </c>
      <c r="K1142" s="143"/>
      <c r="L1142" s="143"/>
    </row>
    <row r="1143" spans="3:12" x14ac:dyDescent="0.3">
      <c r="C1143" s="139">
        <f t="shared" si="36"/>
        <v>0</v>
      </c>
      <c r="K1143" s="143"/>
      <c r="L1143" s="143"/>
    </row>
    <row r="1144" spans="3:12" x14ac:dyDescent="0.3">
      <c r="C1144" s="139">
        <f t="shared" si="36"/>
        <v>0</v>
      </c>
      <c r="K1144" s="143"/>
      <c r="L1144" s="143"/>
    </row>
    <row r="1145" spans="3:12" x14ac:dyDescent="0.3">
      <c r="C1145" s="139">
        <f t="shared" si="36"/>
        <v>0</v>
      </c>
      <c r="K1145" s="143"/>
      <c r="L1145" s="143"/>
    </row>
    <row r="1146" spans="3:12" x14ac:dyDescent="0.3">
      <c r="C1146" s="139">
        <f t="shared" si="36"/>
        <v>0</v>
      </c>
      <c r="K1146" s="143"/>
      <c r="L1146" s="143"/>
    </row>
    <row r="1147" spans="3:12" x14ac:dyDescent="0.3">
      <c r="C1147" s="139">
        <f t="shared" si="36"/>
        <v>0</v>
      </c>
      <c r="K1147" s="143"/>
      <c r="L1147" s="143"/>
    </row>
    <row r="1148" spans="3:12" x14ac:dyDescent="0.3">
      <c r="C1148" s="139">
        <f t="shared" si="36"/>
        <v>0</v>
      </c>
      <c r="K1148" s="143"/>
      <c r="L1148" s="143"/>
    </row>
    <row r="1149" spans="3:12" x14ac:dyDescent="0.3">
      <c r="C1149" s="139">
        <f t="shared" si="36"/>
        <v>0</v>
      </c>
      <c r="K1149" s="143"/>
      <c r="L1149" s="143"/>
    </row>
    <row r="1150" spans="3:12" x14ac:dyDescent="0.3">
      <c r="C1150" s="139">
        <f t="shared" si="36"/>
        <v>0</v>
      </c>
      <c r="K1150" s="143"/>
      <c r="L1150" s="143"/>
    </row>
    <row r="1151" spans="3:12" x14ac:dyDescent="0.3">
      <c r="C1151" s="139">
        <f t="shared" ref="C1151:C1214" si="37">D1151</f>
        <v>0</v>
      </c>
      <c r="K1151" s="143"/>
      <c r="L1151" s="143"/>
    </row>
    <row r="1152" spans="3:12" x14ac:dyDescent="0.3">
      <c r="C1152" s="139">
        <f t="shared" si="37"/>
        <v>0</v>
      </c>
      <c r="K1152" s="143"/>
      <c r="L1152" s="143"/>
    </row>
    <row r="1153" spans="3:12" x14ac:dyDescent="0.3">
      <c r="C1153" s="139">
        <f t="shared" si="37"/>
        <v>0</v>
      </c>
      <c r="K1153" s="143"/>
      <c r="L1153" s="143"/>
    </row>
    <row r="1154" spans="3:12" x14ac:dyDescent="0.3">
      <c r="C1154" s="139">
        <f t="shared" si="37"/>
        <v>0</v>
      </c>
      <c r="K1154" s="143"/>
      <c r="L1154" s="143"/>
    </row>
    <row r="1155" spans="3:12" x14ac:dyDescent="0.3">
      <c r="C1155" s="139">
        <f t="shared" si="37"/>
        <v>0</v>
      </c>
      <c r="K1155" s="143"/>
      <c r="L1155" s="143"/>
    </row>
    <row r="1156" spans="3:12" x14ac:dyDescent="0.3">
      <c r="C1156" s="139">
        <f t="shared" si="37"/>
        <v>0</v>
      </c>
      <c r="K1156" s="143"/>
      <c r="L1156" s="143"/>
    </row>
    <row r="1157" spans="3:12" x14ac:dyDescent="0.3">
      <c r="C1157" s="139">
        <f t="shared" si="37"/>
        <v>0</v>
      </c>
      <c r="K1157" s="143"/>
      <c r="L1157" s="143"/>
    </row>
    <row r="1158" spans="3:12" x14ac:dyDescent="0.3">
      <c r="C1158" s="139">
        <f t="shared" si="37"/>
        <v>0</v>
      </c>
      <c r="K1158" s="143"/>
      <c r="L1158" s="143"/>
    </row>
    <row r="1159" spans="3:12" x14ac:dyDescent="0.3">
      <c r="C1159" s="139">
        <f t="shared" si="37"/>
        <v>0</v>
      </c>
      <c r="K1159" s="143"/>
      <c r="L1159" s="143"/>
    </row>
    <row r="1160" spans="3:12" x14ac:dyDescent="0.3">
      <c r="C1160" s="139">
        <f t="shared" si="37"/>
        <v>0</v>
      </c>
      <c r="K1160" s="143"/>
      <c r="L1160" s="143"/>
    </row>
    <row r="1161" spans="3:12" x14ac:dyDescent="0.3">
      <c r="C1161" s="139">
        <f t="shared" si="37"/>
        <v>0</v>
      </c>
      <c r="K1161" s="143"/>
      <c r="L1161" s="143"/>
    </row>
    <row r="1162" spans="3:12" x14ac:dyDescent="0.3">
      <c r="C1162" s="139">
        <f t="shared" si="37"/>
        <v>0</v>
      </c>
      <c r="K1162" s="143"/>
      <c r="L1162" s="143"/>
    </row>
    <row r="1163" spans="3:12" x14ac:dyDescent="0.3">
      <c r="C1163" s="139">
        <f t="shared" si="37"/>
        <v>0</v>
      </c>
      <c r="K1163" s="143"/>
      <c r="L1163" s="143"/>
    </row>
    <row r="1164" spans="3:12" x14ac:dyDescent="0.3">
      <c r="C1164" s="139">
        <f t="shared" si="37"/>
        <v>0</v>
      </c>
      <c r="K1164" s="143"/>
      <c r="L1164" s="143"/>
    </row>
    <row r="1165" spans="3:12" x14ac:dyDescent="0.3">
      <c r="C1165" s="139">
        <f t="shared" si="37"/>
        <v>0</v>
      </c>
      <c r="K1165" s="143"/>
      <c r="L1165" s="143"/>
    </row>
    <row r="1166" spans="3:12" x14ac:dyDescent="0.3">
      <c r="C1166" s="139">
        <f t="shared" si="37"/>
        <v>0</v>
      </c>
      <c r="K1166" s="143"/>
      <c r="L1166" s="143"/>
    </row>
    <row r="1167" spans="3:12" x14ac:dyDescent="0.3">
      <c r="C1167" s="139">
        <f t="shared" si="37"/>
        <v>0</v>
      </c>
      <c r="K1167" s="143"/>
      <c r="L1167" s="143"/>
    </row>
    <row r="1168" spans="3:12" x14ac:dyDescent="0.3">
      <c r="C1168" s="139">
        <f t="shared" si="37"/>
        <v>0</v>
      </c>
      <c r="K1168" s="143"/>
      <c r="L1168" s="143"/>
    </row>
    <row r="1169" spans="3:12" x14ac:dyDescent="0.3">
      <c r="C1169" s="139">
        <f t="shared" si="37"/>
        <v>0</v>
      </c>
      <c r="K1169" s="143"/>
      <c r="L1169" s="143"/>
    </row>
    <row r="1170" spans="3:12" x14ac:dyDescent="0.3">
      <c r="C1170" s="139">
        <f t="shared" si="37"/>
        <v>0</v>
      </c>
      <c r="K1170" s="143"/>
      <c r="L1170" s="143"/>
    </row>
    <row r="1171" spans="3:12" x14ac:dyDescent="0.3">
      <c r="C1171" s="139">
        <f t="shared" si="37"/>
        <v>0</v>
      </c>
      <c r="K1171" s="143"/>
      <c r="L1171" s="143"/>
    </row>
    <row r="1172" spans="3:12" x14ac:dyDescent="0.3">
      <c r="C1172" s="139">
        <f t="shared" si="37"/>
        <v>0</v>
      </c>
      <c r="K1172" s="143"/>
      <c r="L1172" s="143"/>
    </row>
    <row r="1173" spans="3:12" x14ac:dyDescent="0.3">
      <c r="C1173" s="139">
        <f t="shared" si="37"/>
        <v>0</v>
      </c>
      <c r="K1173" s="143"/>
      <c r="L1173" s="143"/>
    </row>
    <row r="1174" spans="3:12" x14ac:dyDescent="0.3">
      <c r="C1174" s="139">
        <f t="shared" si="37"/>
        <v>0</v>
      </c>
      <c r="K1174" s="143"/>
      <c r="L1174" s="143"/>
    </row>
    <row r="1175" spans="3:12" x14ac:dyDescent="0.3">
      <c r="C1175" s="139">
        <f t="shared" si="37"/>
        <v>0</v>
      </c>
      <c r="K1175" s="143"/>
      <c r="L1175" s="143"/>
    </row>
    <row r="1176" spans="3:12" x14ac:dyDescent="0.3">
      <c r="C1176" s="139">
        <f t="shared" si="37"/>
        <v>0</v>
      </c>
      <c r="K1176" s="143"/>
      <c r="L1176" s="143"/>
    </row>
    <row r="1177" spans="3:12" x14ac:dyDescent="0.3">
      <c r="C1177" s="139">
        <f t="shared" si="37"/>
        <v>0</v>
      </c>
      <c r="K1177" s="143"/>
      <c r="L1177" s="143"/>
    </row>
    <row r="1178" spans="3:12" x14ac:dyDescent="0.3">
      <c r="C1178" s="139">
        <f t="shared" si="37"/>
        <v>0</v>
      </c>
      <c r="K1178" s="143"/>
      <c r="L1178" s="143"/>
    </row>
    <row r="1179" spans="3:12" x14ac:dyDescent="0.3">
      <c r="C1179" s="139">
        <f t="shared" si="37"/>
        <v>0</v>
      </c>
      <c r="K1179" s="143"/>
      <c r="L1179" s="143"/>
    </row>
    <row r="1180" spans="3:12" x14ac:dyDescent="0.3">
      <c r="C1180" s="139">
        <f t="shared" si="37"/>
        <v>0</v>
      </c>
      <c r="K1180" s="143"/>
      <c r="L1180" s="143"/>
    </row>
    <row r="1181" spans="3:12" x14ac:dyDescent="0.3">
      <c r="C1181" s="139">
        <f t="shared" si="37"/>
        <v>0</v>
      </c>
      <c r="K1181" s="143"/>
      <c r="L1181" s="143"/>
    </row>
    <row r="1182" spans="3:12" x14ac:dyDescent="0.3">
      <c r="C1182" s="139">
        <f t="shared" si="37"/>
        <v>0</v>
      </c>
      <c r="K1182" s="143"/>
      <c r="L1182" s="143"/>
    </row>
    <row r="1183" spans="3:12" x14ac:dyDescent="0.3">
      <c r="C1183" s="139">
        <f t="shared" si="37"/>
        <v>0</v>
      </c>
      <c r="K1183" s="143"/>
      <c r="L1183" s="143"/>
    </row>
    <row r="1184" spans="3:12" x14ac:dyDescent="0.3">
      <c r="C1184" s="139">
        <f t="shared" si="37"/>
        <v>0</v>
      </c>
      <c r="K1184" s="143"/>
      <c r="L1184" s="143"/>
    </row>
    <row r="1185" spans="3:12" x14ac:dyDescent="0.3">
      <c r="C1185" s="139">
        <f t="shared" si="37"/>
        <v>0</v>
      </c>
      <c r="K1185" s="143"/>
      <c r="L1185" s="143"/>
    </row>
    <row r="1186" spans="3:12" x14ac:dyDescent="0.3">
      <c r="C1186" s="139">
        <f t="shared" si="37"/>
        <v>0</v>
      </c>
      <c r="K1186" s="143"/>
      <c r="L1186" s="143"/>
    </row>
    <row r="1187" spans="3:12" x14ac:dyDescent="0.3">
      <c r="C1187" s="139">
        <f t="shared" si="37"/>
        <v>0</v>
      </c>
      <c r="K1187" s="143"/>
      <c r="L1187" s="143"/>
    </row>
    <row r="1188" spans="3:12" x14ac:dyDescent="0.3">
      <c r="C1188" s="139">
        <f t="shared" si="37"/>
        <v>0</v>
      </c>
      <c r="K1188" s="143"/>
      <c r="L1188" s="143"/>
    </row>
    <row r="1189" spans="3:12" x14ac:dyDescent="0.3">
      <c r="C1189" s="139">
        <f t="shared" si="37"/>
        <v>0</v>
      </c>
      <c r="K1189" s="143"/>
      <c r="L1189" s="143"/>
    </row>
    <row r="1190" spans="3:12" x14ac:dyDescent="0.3">
      <c r="C1190" s="139">
        <f t="shared" si="37"/>
        <v>0</v>
      </c>
      <c r="K1190" s="143"/>
      <c r="L1190" s="143"/>
    </row>
    <row r="1191" spans="3:12" x14ac:dyDescent="0.3">
      <c r="C1191" s="139">
        <f t="shared" si="37"/>
        <v>0</v>
      </c>
      <c r="K1191" s="143"/>
      <c r="L1191" s="143"/>
    </row>
    <row r="1192" spans="3:12" x14ac:dyDescent="0.3">
      <c r="C1192" s="139">
        <f t="shared" si="37"/>
        <v>0</v>
      </c>
      <c r="K1192" s="143"/>
      <c r="L1192" s="143"/>
    </row>
    <row r="1193" spans="3:12" x14ac:dyDescent="0.3">
      <c r="C1193" s="139">
        <f t="shared" si="37"/>
        <v>0</v>
      </c>
      <c r="K1193" s="143"/>
      <c r="L1193" s="143"/>
    </row>
    <row r="1194" spans="3:12" x14ac:dyDescent="0.3">
      <c r="C1194" s="139">
        <f t="shared" si="37"/>
        <v>0</v>
      </c>
      <c r="K1194" s="143"/>
      <c r="L1194" s="143"/>
    </row>
    <row r="1195" spans="3:12" x14ac:dyDescent="0.3">
      <c r="C1195" s="139">
        <f t="shared" si="37"/>
        <v>0</v>
      </c>
      <c r="K1195" s="143"/>
      <c r="L1195" s="143"/>
    </row>
    <row r="1196" spans="3:12" x14ac:dyDescent="0.3">
      <c r="C1196" s="139">
        <f t="shared" si="37"/>
        <v>0</v>
      </c>
      <c r="K1196" s="143"/>
      <c r="L1196" s="143"/>
    </row>
    <row r="1197" spans="3:12" x14ac:dyDescent="0.3">
      <c r="C1197" s="139">
        <f t="shared" si="37"/>
        <v>0</v>
      </c>
      <c r="K1197" s="143"/>
      <c r="L1197" s="143"/>
    </row>
    <row r="1198" spans="3:12" x14ac:dyDescent="0.3">
      <c r="C1198" s="139">
        <f t="shared" si="37"/>
        <v>0</v>
      </c>
      <c r="K1198" s="143"/>
      <c r="L1198" s="143"/>
    </row>
    <row r="1199" spans="3:12" x14ac:dyDescent="0.3">
      <c r="C1199" s="139">
        <f t="shared" si="37"/>
        <v>0</v>
      </c>
      <c r="K1199" s="143"/>
      <c r="L1199" s="143"/>
    </row>
    <row r="1200" spans="3:12" x14ac:dyDescent="0.3">
      <c r="C1200" s="139">
        <f t="shared" si="37"/>
        <v>0</v>
      </c>
      <c r="K1200" s="143"/>
      <c r="L1200" s="143"/>
    </row>
    <row r="1201" spans="3:12" x14ac:dyDescent="0.3">
      <c r="C1201" s="139">
        <f t="shared" si="37"/>
        <v>0</v>
      </c>
      <c r="K1201" s="143"/>
      <c r="L1201" s="143"/>
    </row>
    <row r="1202" spans="3:12" x14ac:dyDescent="0.3">
      <c r="C1202" s="139">
        <f t="shared" si="37"/>
        <v>0</v>
      </c>
      <c r="K1202" s="143"/>
      <c r="L1202" s="143"/>
    </row>
    <row r="1203" spans="3:12" x14ac:dyDescent="0.3">
      <c r="C1203" s="139">
        <f t="shared" si="37"/>
        <v>0</v>
      </c>
      <c r="K1203" s="143"/>
      <c r="L1203" s="143"/>
    </row>
    <row r="1204" spans="3:12" x14ac:dyDescent="0.3">
      <c r="C1204" s="139">
        <f t="shared" si="37"/>
        <v>0</v>
      </c>
      <c r="K1204" s="143"/>
      <c r="L1204" s="143"/>
    </row>
    <row r="1205" spans="3:12" x14ac:dyDescent="0.3">
      <c r="C1205" s="139">
        <f t="shared" si="37"/>
        <v>0</v>
      </c>
      <c r="K1205" s="143"/>
      <c r="L1205" s="143"/>
    </row>
    <row r="1206" spans="3:12" x14ac:dyDescent="0.3">
      <c r="C1206" s="139">
        <f t="shared" si="37"/>
        <v>0</v>
      </c>
      <c r="K1206" s="143"/>
      <c r="L1206" s="143"/>
    </row>
    <row r="1207" spans="3:12" x14ac:dyDescent="0.3">
      <c r="C1207" s="139">
        <f t="shared" si="37"/>
        <v>0</v>
      </c>
      <c r="K1207" s="143"/>
      <c r="L1207" s="143"/>
    </row>
    <row r="1208" spans="3:12" x14ac:dyDescent="0.3">
      <c r="C1208" s="139">
        <f t="shared" si="37"/>
        <v>0</v>
      </c>
      <c r="K1208" s="143"/>
      <c r="L1208" s="143"/>
    </row>
    <row r="1209" spans="3:12" x14ac:dyDescent="0.3">
      <c r="C1209" s="139">
        <f t="shared" si="37"/>
        <v>0</v>
      </c>
      <c r="K1209" s="143"/>
      <c r="L1209" s="143"/>
    </row>
    <row r="1210" spans="3:12" x14ac:dyDescent="0.3">
      <c r="C1210" s="139">
        <f t="shared" si="37"/>
        <v>0</v>
      </c>
      <c r="K1210" s="143"/>
      <c r="L1210" s="143"/>
    </row>
    <row r="1211" spans="3:12" x14ac:dyDescent="0.3">
      <c r="C1211" s="139">
        <f t="shared" si="37"/>
        <v>0</v>
      </c>
      <c r="K1211" s="143"/>
      <c r="L1211" s="143"/>
    </row>
    <row r="1212" spans="3:12" x14ac:dyDescent="0.3">
      <c r="C1212" s="139">
        <f t="shared" si="37"/>
        <v>0</v>
      </c>
      <c r="K1212" s="143"/>
      <c r="L1212" s="143"/>
    </row>
    <row r="1213" spans="3:12" x14ac:dyDescent="0.3">
      <c r="C1213" s="139">
        <f t="shared" si="37"/>
        <v>0</v>
      </c>
      <c r="K1213" s="143"/>
      <c r="L1213" s="143"/>
    </row>
    <row r="1214" spans="3:12" x14ac:dyDescent="0.3">
      <c r="C1214" s="139">
        <f t="shared" si="37"/>
        <v>0</v>
      </c>
      <c r="K1214" s="143"/>
      <c r="L1214" s="143"/>
    </row>
    <row r="1215" spans="3:12" x14ac:dyDescent="0.3">
      <c r="C1215" s="139">
        <f t="shared" ref="C1215:C1278" si="38">D1215</f>
        <v>0</v>
      </c>
      <c r="K1215" s="143"/>
      <c r="L1215" s="143"/>
    </row>
    <row r="1216" spans="3:12" x14ac:dyDescent="0.3">
      <c r="C1216" s="139">
        <f t="shared" si="38"/>
        <v>0</v>
      </c>
      <c r="K1216" s="143"/>
      <c r="L1216" s="143"/>
    </row>
    <row r="1217" spans="3:12" x14ac:dyDescent="0.3">
      <c r="C1217" s="139">
        <f t="shared" si="38"/>
        <v>0</v>
      </c>
      <c r="K1217" s="143"/>
      <c r="L1217" s="143"/>
    </row>
    <row r="1218" spans="3:12" x14ac:dyDescent="0.3">
      <c r="C1218" s="139">
        <f t="shared" si="38"/>
        <v>0</v>
      </c>
      <c r="K1218" s="143"/>
      <c r="L1218" s="143"/>
    </row>
    <row r="1219" spans="3:12" x14ac:dyDescent="0.3">
      <c r="C1219" s="139">
        <f t="shared" si="38"/>
        <v>0</v>
      </c>
      <c r="K1219" s="143"/>
      <c r="L1219" s="143"/>
    </row>
    <row r="1220" spans="3:12" x14ac:dyDescent="0.3">
      <c r="C1220" s="139">
        <f t="shared" si="38"/>
        <v>0</v>
      </c>
      <c r="K1220" s="143"/>
      <c r="L1220" s="143"/>
    </row>
    <row r="1221" spans="3:12" x14ac:dyDescent="0.3">
      <c r="C1221" s="139">
        <f t="shared" si="38"/>
        <v>0</v>
      </c>
      <c r="K1221" s="143"/>
      <c r="L1221" s="143"/>
    </row>
    <row r="1222" spans="3:12" x14ac:dyDescent="0.3">
      <c r="C1222" s="139">
        <f t="shared" si="38"/>
        <v>0</v>
      </c>
      <c r="K1222" s="143"/>
      <c r="L1222" s="143"/>
    </row>
    <row r="1223" spans="3:12" x14ac:dyDescent="0.3">
      <c r="C1223" s="139">
        <f t="shared" si="38"/>
        <v>0</v>
      </c>
      <c r="K1223" s="143"/>
      <c r="L1223" s="143"/>
    </row>
    <row r="1224" spans="3:12" x14ac:dyDescent="0.3">
      <c r="C1224" s="139">
        <f t="shared" si="38"/>
        <v>0</v>
      </c>
      <c r="K1224" s="143"/>
      <c r="L1224" s="143"/>
    </row>
    <row r="1225" spans="3:12" x14ac:dyDescent="0.3">
      <c r="C1225" s="139">
        <f t="shared" si="38"/>
        <v>0</v>
      </c>
      <c r="K1225" s="143"/>
      <c r="L1225" s="143"/>
    </row>
    <row r="1226" spans="3:12" x14ac:dyDescent="0.3">
      <c r="C1226" s="139">
        <f t="shared" si="38"/>
        <v>0</v>
      </c>
      <c r="K1226" s="143"/>
      <c r="L1226" s="143"/>
    </row>
    <row r="1227" spans="3:12" x14ac:dyDescent="0.3">
      <c r="C1227" s="139">
        <f t="shared" si="38"/>
        <v>0</v>
      </c>
      <c r="K1227" s="143"/>
      <c r="L1227" s="143"/>
    </row>
    <row r="1228" spans="3:12" x14ac:dyDescent="0.3">
      <c r="C1228" s="139">
        <f t="shared" si="38"/>
        <v>0</v>
      </c>
      <c r="K1228" s="143"/>
      <c r="L1228" s="143"/>
    </row>
    <row r="1229" spans="3:12" x14ac:dyDescent="0.3">
      <c r="C1229" s="139">
        <f t="shared" si="38"/>
        <v>0</v>
      </c>
      <c r="K1229" s="143"/>
      <c r="L1229" s="143"/>
    </row>
    <row r="1230" spans="3:12" x14ac:dyDescent="0.3">
      <c r="C1230" s="139">
        <f t="shared" si="38"/>
        <v>0</v>
      </c>
      <c r="K1230" s="143"/>
      <c r="L1230" s="143"/>
    </row>
    <row r="1231" spans="3:12" x14ac:dyDescent="0.3">
      <c r="C1231" s="139">
        <f t="shared" si="38"/>
        <v>0</v>
      </c>
      <c r="K1231" s="143"/>
      <c r="L1231" s="143"/>
    </row>
    <row r="1232" spans="3:12" x14ac:dyDescent="0.3">
      <c r="C1232" s="139">
        <f t="shared" si="38"/>
        <v>0</v>
      </c>
      <c r="K1232" s="143"/>
      <c r="L1232" s="143"/>
    </row>
    <row r="1233" spans="3:12" x14ac:dyDescent="0.3">
      <c r="C1233" s="139">
        <f t="shared" si="38"/>
        <v>0</v>
      </c>
      <c r="K1233" s="143"/>
      <c r="L1233" s="143"/>
    </row>
    <row r="1234" spans="3:12" x14ac:dyDescent="0.3">
      <c r="C1234" s="139">
        <f t="shared" si="38"/>
        <v>0</v>
      </c>
      <c r="K1234" s="143"/>
      <c r="L1234" s="143"/>
    </row>
    <row r="1235" spans="3:12" x14ac:dyDescent="0.3">
      <c r="C1235" s="139">
        <f t="shared" si="38"/>
        <v>0</v>
      </c>
      <c r="K1235" s="143"/>
      <c r="L1235" s="143"/>
    </row>
    <row r="1236" spans="3:12" x14ac:dyDescent="0.3">
      <c r="C1236" s="139">
        <f t="shared" si="38"/>
        <v>0</v>
      </c>
      <c r="K1236" s="143"/>
      <c r="L1236" s="143"/>
    </row>
    <row r="1237" spans="3:12" x14ac:dyDescent="0.3">
      <c r="C1237" s="139">
        <f t="shared" si="38"/>
        <v>0</v>
      </c>
      <c r="K1237" s="143"/>
      <c r="L1237" s="143"/>
    </row>
    <row r="1238" spans="3:12" x14ac:dyDescent="0.3">
      <c r="C1238" s="139">
        <f t="shared" si="38"/>
        <v>0</v>
      </c>
      <c r="K1238" s="143"/>
      <c r="L1238" s="143"/>
    </row>
    <row r="1239" spans="3:12" x14ac:dyDescent="0.3">
      <c r="C1239" s="139">
        <f t="shared" si="38"/>
        <v>0</v>
      </c>
      <c r="K1239" s="143"/>
      <c r="L1239" s="143"/>
    </row>
    <row r="1240" spans="3:12" x14ac:dyDescent="0.3">
      <c r="C1240" s="139">
        <f t="shared" si="38"/>
        <v>0</v>
      </c>
      <c r="K1240" s="143"/>
      <c r="L1240" s="143"/>
    </row>
    <row r="1241" spans="3:12" x14ac:dyDescent="0.3">
      <c r="C1241" s="139">
        <f t="shared" si="38"/>
        <v>0</v>
      </c>
      <c r="K1241" s="143"/>
      <c r="L1241" s="143"/>
    </row>
    <row r="1242" spans="3:12" x14ac:dyDescent="0.3">
      <c r="C1242" s="139">
        <f t="shared" si="38"/>
        <v>0</v>
      </c>
      <c r="K1242" s="143"/>
      <c r="L1242" s="143"/>
    </row>
    <row r="1243" spans="3:12" x14ac:dyDescent="0.3">
      <c r="C1243" s="139">
        <f t="shared" si="38"/>
        <v>0</v>
      </c>
      <c r="K1243" s="143"/>
      <c r="L1243" s="143"/>
    </row>
    <row r="1244" spans="3:12" x14ac:dyDescent="0.3">
      <c r="C1244" s="139">
        <f t="shared" si="38"/>
        <v>0</v>
      </c>
      <c r="K1244" s="143"/>
      <c r="L1244" s="143"/>
    </row>
    <row r="1245" spans="3:12" x14ac:dyDescent="0.3">
      <c r="C1245" s="139">
        <f t="shared" si="38"/>
        <v>0</v>
      </c>
      <c r="K1245" s="143"/>
      <c r="L1245" s="143"/>
    </row>
    <row r="1246" spans="3:12" x14ac:dyDescent="0.3">
      <c r="C1246" s="139">
        <f t="shared" si="38"/>
        <v>0</v>
      </c>
      <c r="K1246" s="143"/>
      <c r="L1246" s="143"/>
    </row>
    <row r="1247" spans="3:12" x14ac:dyDescent="0.3">
      <c r="C1247" s="139">
        <f t="shared" si="38"/>
        <v>0</v>
      </c>
      <c r="K1247" s="143"/>
      <c r="L1247" s="143"/>
    </row>
    <row r="1248" spans="3:12" x14ac:dyDescent="0.3">
      <c r="C1248" s="139">
        <f t="shared" si="38"/>
        <v>0</v>
      </c>
      <c r="K1248" s="143"/>
      <c r="L1248" s="143"/>
    </row>
    <row r="1249" spans="3:12" x14ac:dyDescent="0.3">
      <c r="C1249" s="139">
        <f t="shared" si="38"/>
        <v>0</v>
      </c>
      <c r="K1249" s="143"/>
      <c r="L1249" s="143"/>
    </row>
    <row r="1250" spans="3:12" x14ac:dyDescent="0.3">
      <c r="C1250" s="139">
        <f t="shared" si="38"/>
        <v>0</v>
      </c>
      <c r="K1250" s="143"/>
      <c r="L1250" s="143"/>
    </row>
    <row r="1251" spans="3:12" x14ac:dyDescent="0.3">
      <c r="C1251" s="139">
        <f t="shared" si="38"/>
        <v>0</v>
      </c>
      <c r="K1251" s="143"/>
      <c r="L1251" s="143"/>
    </row>
    <row r="1252" spans="3:12" x14ac:dyDescent="0.3">
      <c r="C1252" s="139">
        <f t="shared" si="38"/>
        <v>0</v>
      </c>
      <c r="K1252" s="143"/>
      <c r="L1252" s="143"/>
    </row>
    <row r="1253" spans="3:12" x14ac:dyDescent="0.3">
      <c r="C1253" s="139">
        <f t="shared" si="38"/>
        <v>0</v>
      </c>
      <c r="K1253" s="143"/>
      <c r="L1253" s="143"/>
    </row>
    <row r="1254" spans="3:12" x14ac:dyDescent="0.3">
      <c r="C1254" s="139">
        <f t="shared" si="38"/>
        <v>0</v>
      </c>
      <c r="K1254" s="143"/>
      <c r="L1254" s="143"/>
    </row>
    <row r="1255" spans="3:12" x14ac:dyDescent="0.3">
      <c r="C1255" s="139">
        <f t="shared" si="38"/>
        <v>0</v>
      </c>
      <c r="K1255" s="143"/>
      <c r="L1255" s="143"/>
    </row>
    <row r="1256" spans="3:12" x14ac:dyDescent="0.3">
      <c r="C1256" s="139">
        <f t="shared" si="38"/>
        <v>0</v>
      </c>
      <c r="K1256" s="143"/>
      <c r="L1256" s="143"/>
    </row>
    <row r="1257" spans="3:12" x14ac:dyDescent="0.3">
      <c r="C1257" s="139">
        <f t="shared" si="38"/>
        <v>0</v>
      </c>
      <c r="K1257" s="143"/>
      <c r="L1257" s="143"/>
    </row>
    <row r="1258" spans="3:12" x14ac:dyDescent="0.3">
      <c r="C1258" s="139">
        <f t="shared" si="38"/>
        <v>0</v>
      </c>
      <c r="K1258" s="143"/>
      <c r="L1258" s="143"/>
    </row>
    <row r="1259" spans="3:12" x14ac:dyDescent="0.3">
      <c r="C1259" s="139">
        <f t="shared" si="38"/>
        <v>0</v>
      </c>
      <c r="K1259" s="143"/>
      <c r="L1259" s="143"/>
    </row>
    <row r="1260" spans="3:12" x14ac:dyDescent="0.3">
      <c r="C1260" s="139">
        <f t="shared" si="38"/>
        <v>0</v>
      </c>
      <c r="K1260" s="143"/>
      <c r="L1260" s="143"/>
    </row>
    <row r="1261" spans="3:12" x14ac:dyDescent="0.3">
      <c r="C1261" s="139">
        <f t="shared" si="38"/>
        <v>0</v>
      </c>
      <c r="K1261" s="143"/>
      <c r="L1261" s="143"/>
    </row>
    <row r="1262" spans="3:12" x14ac:dyDescent="0.3">
      <c r="C1262" s="139">
        <f t="shared" si="38"/>
        <v>0</v>
      </c>
      <c r="K1262" s="143"/>
      <c r="L1262" s="143"/>
    </row>
    <row r="1263" spans="3:12" x14ac:dyDescent="0.3">
      <c r="C1263" s="139">
        <f t="shared" si="38"/>
        <v>0</v>
      </c>
      <c r="K1263" s="143"/>
      <c r="L1263" s="143"/>
    </row>
    <row r="1264" spans="3:12" x14ac:dyDescent="0.3">
      <c r="C1264" s="139">
        <f t="shared" si="38"/>
        <v>0</v>
      </c>
      <c r="K1264" s="143"/>
      <c r="L1264" s="143"/>
    </row>
    <row r="1265" spans="3:12" x14ac:dyDescent="0.3">
      <c r="C1265" s="139">
        <f t="shared" si="38"/>
        <v>0</v>
      </c>
      <c r="K1265" s="143"/>
      <c r="L1265" s="143"/>
    </row>
    <row r="1266" spans="3:12" x14ac:dyDescent="0.3">
      <c r="C1266" s="139">
        <f t="shared" si="38"/>
        <v>0</v>
      </c>
      <c r="K1266" s="143"/>
      <c r="L1266" s="143"/>
    </row>
    <row r="1267" spans="3:12" x14ac:dyDescent="0.3">
      <c r="C1267" s="139">
        <f t="shared" si="38"/>
        <v>0</v>
      </c>
      <c r="K1267" s="143"/>
      <c r="L1267" s="143"/>
    </row>
    <row r="1268" spans="3:12" x14ac:dyDescent="0.3">
      <c r="C1268" s="139">
        <f t="shared" si="38"/>
        <v>0</v>
      </c>
      <c r="K1268" s="143"/>
      <c r="L1268" s="143"/>
    </row>
    <row r="1269" spans="3:12" x14ac:dyDescent="0.3">
      <c r="C1269" s="139">
        <f t="shared" si="38"/>
        <v>0</v>
      </c>
      <c r="K1269" s="143"/>
      <c r="L1269" s="143"/>
    </row>
    <row r="1270" spans="3:12" x14ac:dyDescent="0.3">
      <c r="C1270" s="139">
        <f t="shared" si="38"/>
        <v>0</v>
      </c>
      <c r="K1270" s="143"/>
      <c r="L1270" s="143"/>
    </row>
    <row r="1271" spans="3:12" x14ac:dyDescent="0.3">
      <c r="C1271" s="139">
        <f t="shared" si="38"/>
        <v>0</v>
      </c>
      <c r="K1271" s="143"/>
      <c r="L1271" s="143"/>
    </row>
    <row r="1272" spans="3:12" x14ac:dyDescent="0.3">
      <c r="C1272" s="139">
        <f t="shared" si="38"/>
        <v>0</v>
      </c>
      <c r="K1272" s="143"/>
      <c r="L1272" s="143"/>
    </row>
    <row r="1273" spans="3:12" x14ac:dyDescent="0.3">
      <c r="C1273" s="139">
        <f t="shared" si="38"/>
        <v>0</v>
      </c>
      <c r="K1273" s="143"/>
      <c r="L1273" s="143"/>
    </row>
    <row r="1274" spans="3:12" x14ac:dyDescent="0.3">
      <c r="C1274" s="139">
        <f t="shared" si="38"/>
        <v>0</v>
      </c>
      <c r="K1274" s="143"/>
      <c r="L1274" s="143"/>
    </row>
    <row r="1275" spans="3:12" x14ac:dyDescent="0.3">
      <c r="C1275" s="139">
        <f t="shared" si="38"/>
        <v>0</v>
      </c>
      <c r="K1275" s="143"/>
      <c r="L1275" s="143"/>
    </row>
    <row r="1276" spans="3:12" x14ac:dyDescent="0.3">
      <c r="C1276" s="139">
        <f t="shared" si="38"/>
        <v>0</v>
      </c>
      <c r="K1276" s="143"/>
      <c r="L1276" s="143"/>
    </row>
    <row r="1277" spans="3:12" x14ac:dyDescent="0.3">
      <c r="C1277" s="139">
        <f t="shared" si="38"/>
        <v>0</v>
      </c>
      <c r="K1277" s="143"/>
      <c r="L1277" s="143"/>
    </row>
    <row r="1278" spans="3:12" x14ac:dyDescent="0.3">
      <c r="C1278" s="139">
        <f t="shared" si="38"/>
        <v>0</v>
      </c>
      <c r="K1278" s="143"/>
      <c r="L1278" s="143"/>
    </row>
    <row r="1279" spans="3:12" x14ac:dyDescent="0.3">
      <c r="C1279" s="139">
        <f t="shared" ref="C1279:C1342" si="39">D1279</f>
        <v>0</v>
      </c>
      <c r="K1279" s="143"/>
      <c r="L1279" s="143"/>
    </row>
    <row r="1280" spans="3:12" x14ac:dyDescent="0.3">
      <c r="C1280" s="139">
        <f t="shared" si="39"/>
        <v>0</v>
      </c>
      <c r="K1280" s="143"/>
      <c r="L1280" s="143"/>
    </row>
    <row r="1281" spans="3:12" x14ac:dyDescent="0.3">
      <c r="C1281" s="139">
        <f t="shared" si="39"/>
        <v>0</v>
      </c>
      <c r="K1281" s="143"/>
      <c r="L1281" s="143"/>
    </row>
    <row r="1282" spans="3:12" x14ac:dyDescent="0.3">
      <c r="C1282" s="139">
        <f t="shared" si="39"/>
        <v>0</v>
      </c>
      <c r="K1282" s="143"/>
      <c r="L1282" s="143"/>
    </row>
    <row r="1283" spans="3:12" x14ac:dyDescent="0.3">
      <c r="C1283" s="139">
        <f t="shared" si="39"/>
        <v>0</v>
      </c>
      <c r="K1283" s="143"/>
      <c r="L1283" s="143"/>
    </row>
    <row r="1284" spans="3:12" x14ac:dyDescent="0.3">
      <c r="C1284" s="139">
        <f t="shared" si="39"/>
        <v>0</v>
      </c>
      <c r="K1284" s="143"/>
      <c r="L1284" s="143"/>
    </row>
    <row r="1285" spans="3:12" x14ac:dyDescent="0.3">
      <c r="C1285" s="139">
        <f t="shared" si="39"/>
        <v>0</v>
      </c>
      <c r="K1285" s="143"/>
      <c r="L1285" s="143"/>
    </row>
    <row r="1286" spans="3:12" x14ac:dyDescent="0.3">
      <c r="C1286" s="139">
        <f t="shared" si="39"/>
        <v>0</v>
      </c>
      <c r="K1286" s="143"/>
      <c r="L1286" s="143"/>
    </row>
    <row r="1287" spans="3:12" x14ac:dyDescent="0.3">
      <c r="C1287" s="139">
        <f t="shared" si="39"/>
        <v>0</v>
      </c>
      <c r="K1287" s="143"/>
      <c r="L1287" s="143"/>
    </row>
    <row r="1288" spans="3:12" x14ac:dyDescent="0.3">
      <c r="C1288" s="139">
        <f t="shared" si="39"/>
        <v>0</v>
      </c>
      <c r="K1288" s="143"/>
      <c r="L1288" s="143"/>
    </row>
    <row r="1289" spans="3:12" x14ac:dyDescent="0.3">
      <c r="C1289" s="139">
        <f t="shared" si="39"/>
        <v>0</v>
      </c>
      <c r="K1289" s="143"/>
      <c r="L1289" s="143"/>
    </row>
    <row r="1290" spans="3:12" x14ac:dyDescent="0.3">
      <c r="C1290" s="139">
        <f t="shared" si="39"/>
        <v>0</v>
      </c>
      <c r="K1290" s="143"/>
      <c r="L1290" s="143"/>
    </row>
    <row r="1291" spans="3:12" x14ac:dyDescent="0.3">
      <c r="C1291" s="139">
        <f t="shared" si="39"/>
        <v>0</v>
      </c>
      <c r="K1291" s="143"/>
      <c r="L1291" s="143"/>
    </row>
    <row r="1292" spans="3:12" x14ac:dyDescent="0.3">
      <c r="C1292" s="139">
        <f t="shared" si="39"/>
        <v>0</v>
      </c>
      <c r="K1292" s="143"/>
      <c r="L1292" s="143"/>
    </row>
    <row r="1293" spans="3:12" x14ac:dyDescent="0.3">
      <c r="C1293" s="139">
        <f t="shared" si="39"/>
        <v>0</v>
      </c>
      <c r="K1293" s="143"/>
      <c r="L1293" s="143"/>
    </row>
    <row r="1294" spans="3:12" x14ac:dyDescent="0.3">
      <c r="C1294" s="139">
        <f t="shared" si="39"/>
        <v>0</v>
      </c>
      <c r="K1294" s="143"/>
      <c r="L1294" s="143"/>
    </row>
    <row r="1295" spans="3:12" x14ac:dyDescent="0.3">
      <c r="C1295" s="139">
        <f t="shared" si="39"/>
        <v>0</v>
      </c>
      <c r="K1295" s="143"/>
      <c r="L1295" s="143"/>
    </row>
    <row r="1296" spans="3:12" x14ac:dyDescent="0.3">
      <c r="C1296" s="139">
        <f t="shared" si="39"/>
        <v>0</v>
      </c>
      <c r="K1296" s="143"/>
      <c r="L1296" s="143"/>
    </row>
    <row r="1297" spans="3:12" x14ac:dyDescent="0.3">
      <c r="C1297" s="139">
        <f t="shared" si="39"/>
        <v>0</v>
      </c>
      <c r="K1297" s="143"/>
      <c r="L1297" s="143"/>
    </row>
    <row r="1298" spans="3:12" x14ac:dyDescent="0.3">
      <c r="C1298" s="139">
        <f t="shared" si="39"/>
        <v>0</v>
      </c>
      <c r="K1298" s="143"/>
      <c r="L1298" s="143"/>
    </row>
    <row r="1299" spans="3:12" x14ac:dyDescent="0.3">
      <c r="C1299" s="139">
        <f t="shared" si="39"/>
        <v>0</v>
      </c>
      <c r="K1299" s="143"/>
      <c r="L1299" s="143"/>
    </row>
    <row r="1300" spans="3:12" x14ac:dyDescent="0.3">
      <c r="C1300" s="139">
        <f t="shared" si="39"/>
        <v>0</v>
      </c>
      <c r="K1300" s="143"/>
      <c r="L1300" s="143"/>
    </row>
    <row r="1301" spans="3:12" x14ac:dyDescent="0.3">
      <c r="C1301" s="139">
        <f t="shared" si="39"/>
        <v>0</v>
      </c>
      <c r="K1301" s="143"/>
      <c r="L1301" s="143"/>
    </row>
    <row r="1302" spans="3:12" x14ac:dyDescent="0.3">
      <c r="C1302" s="139">
        <f t="shared" si="39"/>
        <v>0</v>
      </c>
      <c r="K1302" s="143"/>
      <c r="L1302" s="143"/>
    </row>
    <row r="1303" spans="3:12" x14ac:dyDescent="0.3">
      <c r="C1303" s="139">
        <f t="shared" si="39"/>
        <v>0</v>
      </c>
      <c r="K1303" s="143"/>
      <c r="L1303" s="143"/>
    </row>
    <row r="1304" spans="3:12" x14ac:dyDescent="0.3">
      <c r="C1304" s="139">
        <f t="shared" si="39"/>
        <v>0</v>
      </c>
      <c r="K1304" s="143"/>
      <c r="L1304" s="143"/>
    </row>
    <row r="1305" spans="3:12" x14ac:dyDescent="0.3">
      <c r="C1305" s="139">
        <f t="shared" si="39"/>
        <v>0</v>
      </c>
      <c r="K1305" s="143"/>
      <c r="L1305" s="143"/>
    </row>
    <row r="1306" spans="3:12" x14ac:dyDescent="0.3">
      <c r="C1306" s="139">
        <f t="shared" si="39"/>
        <v>0</v>
      </c>
      <c r="K1306" s="143"/>
      <c r="L1306" s="143"/>
    </row>
    <row r="1307" spans="3:12" x14ac:dyDescent="0.3">
      <c r="C1307" s="139">
        <f t="shared" si="39"/>
        <v>0</v>
      </c>
      <c r="K1307" s="143"/>
      <c r="L1307" s="143"/>
    </row>
    <row r="1308" spans="3:12" x14ac:dyDescent="0.3">
      <c r="C1308" s="139">
        <f t="shared" si="39"/>
        <v>0</v>
      </c>
      <c r="K1308" s="143"/>
      <c r="L1308" s="143"/>
    </row>
    <row r="1309" spans="3:12" x14ac:dyDescent="0.3">
      <c r="C1309" s="139">
        <f t="shared" si="39"/>
        <v>0</v>
      </c>
      <c r="K1309" s="143"/>
      <c r="L1309" s="143"/>
    </row>
    <row r="1310" spans="3:12" x14ac:dyDescent="0.3">
      <c r="C1310" s="139">
        <f t="shared" si="39"/>
        <v>0</v>
      </c>
      <c r="K1310" s="143"/>
      <c r="L1310" s="143"/>
    </row>
    <row r="1311" spans="3:12" x14ac:dyDescent="0.3">
      <c r="C1311" s="139">
        <f t="shared" si="39"/>
        <v>0</v>
      </c>
      <c r="K1311" s="143"/>
      <c r="L1311" s="143"/>
    </row>
    <row r="1312" spans="3:12" x14ac:dyDescent="0.3">
      <c r="C1312" s="139">
        <f t="shared" si="39"/>
        <v>0</v>
      </c>
      <c r="K1312" s="143"/>
      <c r="L1312" s="143"/>
    </row>
    <row r="1313" spans="3:12" x14ac:dyDescent="0.3">
      <c r="C1313" s="139">
        <f t="shared" si="39"/>
        <v>0</v>
      </c>
      <c r="K1313" s="143"/>
      <c r="L1313" s="143"/>
    </row>
    <row r="1314" spans="3:12" x14ac:dyDescent="0.3">
      <c r="C1314" s="139">
        <f t="shared" si="39"/>
        <v>0</v>
      </c>
      <c r="K1314" s="143"/>
      <c r="L1314" s="143"/>
    </row>
    <row r="1315" spans="3:12" x14ac:dyDescent="0.3">
      <c r="C1315" s="139">
        <f t="shared" si="39"/>
        <v>0</v>
      </c>
      <c r="K1315" s="143"/>
      <c r="L1315" s="143"/>
    </row>
    <row r="1316" spans="3:12" x14ac:dyDescent="0.3">
      <c r="C1316" s="139">
        <f t="shared" si="39"/>
        <v>0</v>
      </c>
      <c r="K1316" s="143"/>
      <c r="L1316" s="143"/>
    </row>
    <row r="1317" spans="3:12" x14ac:dyDescent="0.3">
      <c r="C1317" s="139">
        <f t="shared" si="39"/>
        <v>0</v>
      </c>
      <c r="K1317" s="143"/>
      <c r="L1317" s="143"/>
    </row>
    <row r="1318" spans="3:12" x14ac:dyDescent="0.3">
      <c r="C1318" s="139">
        <f t="shared" si="39"/>
        <v>0</v>
      </c>
      <c r="K1318" s="143"/>
      <c r="L1318" s="143"/>
    </row>
    <row r="1319" spans="3:12" x14ac:dyDescent="0.3">
      <c r="C1319" s="139">
        <f t="shared" si="39"/>
        <v>0</v>
      </c>
      <c r="K1319" s="143"/>
      <c r="L1319" s="143"/>
    </row>
    <row r="1320" spans="3:12" x14ac:dyDescent="0.3">
      <c r="C1320" s="139">
        <f t="shared" si="39"/>
        <v>0</v>
      </c>
      <c r="K1320" s="143"/>
      <c r="L1320" s="143"/>
    </row>
    <row r="1321" spans="3:12" x14ac:dyDescent="0.3">
      <c r="C1321" s="139">
        <f t="shared" si="39"/>
        <v>0</v>
      </c>
      <c r="K1321" s="143"/>
      <c r="L1321" s="143"/>
    </row>
    <row r="1322" spans="3:12" x14ac:dyDescent="0.3">
      <c r="C1322" s="139">
        <f t="shared" si="39"/>
        <v>0</v>
      </c>
      <c r="K1322" s="143"/>
      <c r="L1322" s="143"/>
    </row>
    <row r="1323" spans="3:12" x14ac:dyDescent="0.3">
      <c r="C1323" s="139">
        <f t="shared" si="39"/>
        <v>0</v>
      </c>
      <c r="K1323" s="143"/>
      <c r="L1323" s="143"/>
    </row>
    <row r="1324" spans="3:12" x14ac:dyDescent="0.3">
      <c r="C1324" s="139">
        <f t="shared" si="39"/>
        <v>0</v>
      </c>
      <c r="K1324" s="143"/>
      <c r="L1324" s="143"/>
    </row>
    <row r="1325" spans="3:12" x14ac:dyDescent="0.3">
      <c r="C1325" s="139">
        <f t="shared" si="39"/>
        <v>0</v>
      </c>
      <c r="K1325" s="143"/>
      <c r="L1325" s="143"/>
    </row>
    <row r="1326" spans="3:12" x14ac:dyDescent="0.3">
      <c r="C1326" s="139">
        <f t="shared" si="39"/>
        <v>0</v>
      </c>
      <c r="K1326" s="143"/>
      <c r="L1326" s="143"/>
    </row>
    <row r="1327" spans="3:12" x14ac:dyDescent="0.3">
      <c r="C1327" s="139">
        <f t="shared" si="39"/>
        <v>0</v>
      </c>
      <c r="K1327" s="143"/>
      <c r="L1327" s="143"/>
    </row>
    <row r="1328" spans="3:12" x14ac:dyDescent="0.3">
      <c r="C1328" s="139">
        <f t="shared" si="39"/>
        <v>0</v>
      </c>
      <c r="K1328" s="143"/>
      <c r="L1328" s="143"/>
    </row>
    <row r="1329" spans="3:12" x14ac:dyDescent="0.3">
      <c r="C1329" s="139">
        <f t="shared" si="39"/>
        <v>0</v>
      </c>
      <c r="K1329" s="143"/>
      <c r="L1329" s="143"/>
    </row>
    <row r="1330" spans="3:12" x14ac:dyDescent="0.3">
      <c r="C1330" s="139">
        <f t="shared" si="39"/>
        <v>0</v>
      </c>
      <c r="K1330" s="143"/>
      <c r="L1330" s="143"/>
    </row>
    <row r="1331" spans="3:12" x14ac:dyDescent="0.3">
      <c r="C1331" s="139">
        <f t="shared" si="39"/>
        <v>0</v>
      </c>
      <c r="K1331" s="143"/>
      <c r="L1331" s="143"/>
    </row>
    <row r="1332" spans="3:12" x14ac:dyDescent="0.3">
      <c r="C1332" s="139">
        <f t="shared" si="39"/>
        <v>0</v>
      </c>
      <c r="K1332" s="143"/>
      <c r="L1332" s="143"/>
    </row>
    <row r="1333" spans="3:12" x14ac:dyDescent="0.3">
      <c r="C1333" s="139">
        <f t="shared" si="39"/>
        <v>0</v>
      </c>
      <c r="K1333" s="143"/>
      <c r="L1333" s="143"/>
    </row>
    <row r="1334" spans="3:12" x14ac:dyDescent="0.3">
      <c r="C1334" s="139">
        <f t="shared" si="39"/>
        <v>0</v>
      </c>
      <c r="K1334" s="143"/>
      <c r="L1334" s="143"/>
    </row>
    <row r="1335" spans="3:12" x14ac:dyDescent="0.3">
      <c r="C1335" s="139">
        <f t="shared" si="39"/>
        <v>0</v>
      </c>
      <c r="K1335" s="143"/>
      <c r="L1335" s="143"/>
    </row>
    <row r="1336" spans="3:12" x14ac:dyDescent="0.3">
      <c r="C1336" s="139">
        <f t="shared" si="39"/>
        <v>0</v>
      </c>
      <c r="K1336" s="143"/>
      <c r="L1336" s="143"/>
    </row>
    <row r="1337" spans="3:12" x14ac:dyDescent="0.3">
      <c r="C1337" s="139">
        <f t="shared" si="39"/>
        <v>0</v>
      </c>
      <c r="K1337" s="143"/>
      <c r="L1337" s="143"/>
    </row>
    <row r="1338" spans="3:12" x14ac:dyDescent="0.3">
      <c r="C1338" s="139">
        <f t="shared" si="39"/>
        <v>0</v>
      </c>
      <c r="K1338" s="143"/>
      <c r="L1338" s="143"/>
    </row>
    <row r="1339" spans="3:12" x14ac:dyDescent="0.3">
      <c r="C1339" s="139">
        <f t="shared" si="39"/>
        <v>0</v>
      </c>
      <c r="K1339" s="143"/>
      <c r="L1339" s="143"/>
    </row>
    <row r="1340" spans="3:12" x14ac:dyDescent="0.3">
      <c r="C1340" s="139">
        <f t="shared" si="39"/>
        <v>0</v>
      </c>
      <c r="K1340" s="143"/>
      <c r="L1340" s="143"/>
    </row>
    <row r="1341" spans="3:12" x14ac:dyDescent="0.3">
      <c r="C1341" s="139">
        <f t="shared" si="39"/>
        <v>0</v>
      </c>
      <c r="K1341" s="143"/>
      <c r="L1341" s="143"/>
    </row>
    <row r="1342" spans="3:12" x14ac:dyDescent="0.3">
      <c r="C1342" s="139">
        <f t="shared" si="39"/>
        <v>0</v>
      </c>
      <c r="K1342" s="143"/>
      <c r="L1342" s="143"/>
    </row>
    <row r="1343" spans="3:12" x14ac:dyDescent="0.3">
      <c r="C1343" s="139">
        <f t="shared" ref="C1343:C1406" si="40">D1343</f>
        <v>0</v>
      </c>
      <c r="K1343" s="143"/>
      <c r="L1343" s="143"/>
    </row>
    <row r="1344" spans="3:12" x14ac:dyDescent="0.3">
      <c r="C1344" s="139">
        <f t="shared" si="40"/>
        <v>0</v>
      </c>
      <c r="K1344" s="143"/>
      <c r="L1344" s="143"/>
    </row>
    <row r="1345" spans="3:12" x14ac:dyDescent="0.3">
      <c r="C1345" s="139">
        <f t="shared" si="40"/>
        <v>0</v>
      </c>
      <c r="K1345" s="143"/>
      <c r="L1345" s="143"/>
    </row>
    <row r="1346" spans="3:12" x14ac:dyDescent="0.3">
      <c r="C1346" s="139">
        <f t="shared" si="40"/>
        <v>0</v>
      </c>
      <c r="K1346" s="143"/>
      <c r="L1346" s="143"/>
    </row>
    <row r="1347" spans="3:12" x14ac:dyDescent="0.3">
      <c r="C1347" s="139">
        <f t="shared" si="40"/>
        <v>0</v>
      </c>
      <c r="K1347" s="143"/>
      <c r="L1347" s="143"/>
    </row>
    <row r="1348" spans="3:12" x14ac:dyDescent="0.3">
      <c r="C1348" s="139">
        <f t="shared" si="40"/>
        <v>0</v>
      </c>
      <c r="K1348" s="143"/>
      <c r="L1348" s="143"/>
    </row>
    <row r="1349" spans="3:12" x14ac:dyDescent="0.3">
      <c r="C1349" s="139">
        <f t="shared" si="40"/>
        <v>0</v>
      </c>
      <c r="K1349" s="143"/>
      <c r="L1349" s="143"/>
    </row>
    <row r="1350" spans="3:12" x14ac:dyDescent="0.3">
      <c r="C1350" s="139">
        <f t="shared" si="40"/>
        <v>0</v>
      </c>
      <c r="K1350" s="143"/>
      <c r="L1350" s="143"/>
    </row>
    <row r="1351" spans="3:12" x14ac:dyDescent="0.3">
      <c r="C1351" s="139">
        <f t="shared" si="40"/>
        <v>0</v>
      </c>
      <c r="K1351" s="143"/>
      <c r="L1351" s="143"/>
    </row>
    <row r="1352" spans="3:12" x14ac:dyDescent="0.3">
      <c r="C1352" s="139">
        <f t="shared" si="40"/>
        <v>0</v>
      </c>
      <c r="K1352" s="143"/>
      <c r="L1352" s="143"/>
    </row>
    <row r="1353" spans="3:12" x14ac:dyDescent="0.3">
      <c r="C1353" s="139">
        <f t="shared" si="40"/>
        <v>0</v>
      </c>
      <c r="K1353" s="143"/>
      <c r="L1353" s="143"/>
    </row>
    <row r="1354" spans="3:12" x14ac:dyDescent="0.3">
      <c r="C1354" s="139">
        <f t="shared" si="40"/>
        <v>0</v>
      </c>
      <c r="K1354" s="143"/>
      <c r="L1354" s="143"/>
    </row>
    <row r="1355" spans="3:12" x14ac:dyDescent="0.3">
      <c r="C1355" s="139">
        <f t="shared" si="40"/>
        <v>0</v>
      </c>
      <c r="K1355" s="143"/>
      <c r="L1355" s="143"/>
    </row>
    <row r="1356" spans="3:12" x14ac:dyDescent="0.3">
      <c r="C1356" s="139">
        <f t="shared" si="40"/>
        <v>0</v>
      </c>
      <c r="K1356" s="143"/>
      <c r="L1356" s="143"/>
    </row>
    <row r="1357" spans="3:12" x14ac:dyDescent="0.3">
      <c r="C1357" s="139">
        <f t="shared" si="40"/>
        <v>0</v>
      </c>
      <c r="K1357" s="143"/>
      <c r="L1357" s="143"/>
    </row>
    <row r="1358" spans="3:12" x14ac:dyDescent="0.3">
      <c r="C1358" s="139">
        <f t="shared" si="40"/>
        <v>0</v>
      </c>
      <c r="K1358" s="143"/>
      <c r="L1358" s="143"/>
    </row>
    <row r="1359" spans="3:12" x14ac:dyDescent="0.3">
      <c r="C1359" s="139">
        <f t="shared" si="40"/>
        <v>0</v>
      </c>
      <c r="K1359" s="143"/>
      <c r="L1359" s="143"/>
    </row>
    <row r="1360" spans="3:12" x14ac:dyDescent="0.3">
      <c r="C1360" s="139">
        <f t="shared" si="40"/>
        <v>0</v>
      </c>
      <c r="K1360" s="143"/>
      <c r="L1360" s="143"/>
    </row>
    <row r="1361" spans="3:12" x14ac:dyDescent="0.3">
      <c r="C1361" s="139">
        <f t="shared" si="40"/>
        <v>0</v>
      </c>
      <c r="K1361" s="143"/>
      <c r="L1361" s="143"/>
    </row>
    <row r="1362" spans="3:12" x14ac:dyDescent="0.3">
      <c r="C1362" s="139">
        <f t="shared" si="40"/>
        <v>0</v>
      </c>
      <c r="K1362" s="143"/>
      <c r="L1362" s="143"/>
    </row>
    <row r="1363" spans="3:12" x14ac:dyDescent="0.3">
      <c r="C1363" s="139">
        <f t="shared" si="40"/>
        <v>0</v>
      </c>
      <c r="K1363" s="143"/>
      <c r="L1363" s="143"/>
    </row>
    <row r="1364" spans="3:12" x14ac:dyDescent="0.3">
      <c r="C1364" s="139">
        <f t="shared" si="40"/>
        <v>0</v>
      </c>
      <c r="K1364" s="143"/>
      <c r="L1364" s="143"/>
    </row>
    <row r="1365" spans="3:12" x14ac:dyDescent="0.3">
      <c r="C1365" s="139">
        <f t="shared" si="40"/>
        <v>0</v>
      </c>
      <c r="K1365" s="143"/>
      <c r="L1365" s="143"/>
    </row>
    <row r="1366" spans="3:12" x14ac:dyDescent="0.3">
      <c r="C1366" s="139">
        <f t="shared" si="40"/>
        <v>0</v>
      </c>
      <c r="K1366" s="143"/>
      <c r="L1366" s="143"/>
    </row>
    <row r="1367" spans="3:12" x14ac:dyDescent="0.3">
      <c r="C1367" s="139">
        <f t="shared" si="40"/>
        <v>0</v>
      </c>
      <c r="K1367" s="143"/>
      <c r="L1367" s="143"/>
    </row>
    <row r="1368" spans="3:12" x14ac:dyDescent="0.3">
      <c r="C1368" s="139">
        <f t="shared" si="40"/>
        <v>0</v>
      </c>
      <c r="K1368" s="143"/>
      <c r="L1368" s="143"/>
    </row>
    <row r="1369" spans="3:12" x14ac:dyDescent="0.3">
      <c r="C1369" s="139">
        <f t="shared" si="40"/>
        <v>0</v>
      </c>
      <c r="K1369" s="143"/>
      <c r="L1369" s="143"/>
    </row>
    <row r="1370" spans="3:12" x14ac:dyDescent="0.3">
      <c r="C1370" s="139">
        <f t="shared" si="40"/>
        <v>0</v>
      </c>
      <c r="K1370" s="143"/>
      <c r="L1370" s="143"/>
    </row>
    <row r="1371" spans="3:12" x14ac:dyDescent="0.3">
      <c r="C1371" s="139">
        <f t="shared" si="40"/>
        <v>0</v>
      </c>
      <c r="K1371" s="143"/>
      <c r="L1371" s="143"/>
    </row>
    <row r="1372" spans="3:12" x14ac:dyDescent="0.3">
      <c r="C1372" s="139">
        <f t="shared" si="40"/>
        <v>0</v>
      </c>
      <c r="K1372" s="143"/>
      <c r="L1372" s="143"/>
    </row>
    <row r="1373" spans="3:12" x14ac:dyDescent="0.3">
      <c r="C1373" s="139">
        <f t="shared" si="40"/>
        <v>0</v>
      </c>
      <c r="K1373" s="143"/>
      <c r="L1373" s="143"/>
    </row>
    <row r="1374" spans="3:12" x14ac:dyDescent="0.3">
      <c r="C1374" s="139">
        <f t="shared" si="40"/>
        <v>0</v>
      </c>
      <c r="K1374" s="143"/>
      <c r="L1374" s="143"/>
    </row>
    <row r="1375" spans="3:12" x14ac:dyDescent="0.3">
      <c r="C1375" s="139">
        <f t="shared" si="40"/>
        <v>0</v>
      </c>
      <c r="K1375" s="143"/>
      <c r="L1375" s="143"/>
    </row>
    <row r="1376" spans="3:12" x14ac:dyDescent="0.3">
      <c r="C1376" s="139">
        <f t="shared" si="40"/>
        <v>0</v>
      </c>
      <c r="K1376" s="143"/>
      <c r="L1376" s="143"/>
    </row>
    <row r="1377" spans="3:12" x14ac:dyDescent="0.3">
      <c r="C1377" s="139">
        <f t="shared" si="40"/>
        <v>0</v>
      </c>
      <c r="K1377" s="143"/>
      <c r="L1377" s="143"/>
    </row>
    <row r="1378" spans="3:12" x14ac:dyDescent="0.3">
      <c r="C1378" s="139">
        <f t="shared" si="40"/>
        <v>0</v>
      </c>
      <c r="K1378" s="143"/>
      <c r="L1378" s="143"/>
    </row>
    <row r="1379" spans="3:12" x14ac:dyDescent="0.3">
      <c r="C1379" s="139">
        <f t="shared" si="40"/>
        <v>0</v>
      </c>
      <c r="K1379" s="143"/>
      <c r="L1379" s="143"/>
    </row>
    <row r="1380" spans="3:12" x14ac:dyDescent="0.3">
      <c r="C1380" s="139">
        <f t="shared" si="40"/>
        <v>0</v>
      </c>
      <c r="K1380" s="143"/>
      <c r="L1380" s="143"/>
    </row>
    <row r="1381" spans="3:12" x14ac:dyDescent="0.3">
      <c r="C1381" s="139">
        <f t="shared" si="40"/>
        <v>0</v>
      </c>
      <c r="K1381" s="143"/>
      <c r="L1381" s="143"/>
    </row>
    <row r="1382" spans="3:12" x14ac:dyDescent="0.3">
      <c r="C1382" s="139">
        <f t="shared" si="40"/>
        <v>0</v>
      </c>
      <c r="K1382" s="143"/>
      <c r="L1382" s="143"/>
    </row>
    <row r="1383" spans="3:12" x14ac:dyDescent="0.3">
      <c r="C1383" s="139">
        <f t="shared" si="40"/>
        <v>0</v>
      </c>
      <c r="K1383" s="143"/>
      <c r="L1383" s="143"/>
    </row>
    <row r="1384" spans="3:12" x14ac:dyDescent="0.3">
      <c r="C1384" s="139">
        <f t="shared" si="40"/>
        <v>0</v>
      </c>
      <c r="K1384" s="143"/>
      <c r="L1384" s="143"/>
    </row>
    <row r="1385" spans="3:12" x14ac:dyDescent="0.3">
      <c r="C1385" s="139">
        <f t="shared" si="40"/>
        <v>0</v>
      </c>
      <c r="K1385" s="143"/>
      <c r="L1385" s="143"/>
    </row>
    <row r="1386" spans="3:12" x14ac:dyDescent="0.3">
      <c r="C1386" s="139">
        <f t="shared" si="40"/>
        <v>0</v>
      </c>
      <c r="K1386" s="143"/>
      <c r="L1386" s="143"/>
    </row>
    <row r="1387" spans="3:12" x14ac:dyDescent="0.3">
      <c r="C1387" s="139">
        <f t="shared" si="40"/>
        <v>0</v>
      </c>
      <c r="K1387" s="143"/>
      <c r="L1387" s="143"/>
    </row>
    <row r="1388" spans="3:12" x14ac:dyDescent="0.3">
      <c r="C1388" s="139">
        <f t="shared" si="40"/>
        <v>0</v>
      </c>
      <c r="K1388" s="143"/>
      <c r="L1388" s="143"/>
    </row>
    <row r="1389" spans="3:12" x14ac:dyDescent="0.3">
      <c r="C1389" s="139">
        <f t="shared" si="40"/>
        <v>0</v>
      </c>
      <c r="K1389" s="143"/>
      <c r="L1389" s="143"/>
    </row>
    <row r="1390" spans="3:12" x14ac:dyDescent="0.3">
      <c r="C1390" s="139">
        <f t="shared" si="40"/>
        <v>0</v>
      </c>
      <c r="K1390" s="143"/>
      <c r="L1390" s="143"/>
    </row>
    <row r="1391" spans="3:12" x14ac:dyDescent="0.3">
      <c r="C1391" s="139">
        <f t="shared" si="40"/>
        <v>0</v>
      </c>
      <c r="K1391" s="143"/>
      <c r="L1391" s="143"/>
    </row>
    <row r="1392" spans="3:12" x14ac:dyDescent="0.3">
      <c r="C1392" s="139">
        <f t="shared" si="40"/>
        <v>0</v>
      </c>
      <c r="K1392" s="143"/>
      <c r="L1392" s="143"/>
    </row>
    <row r="1393" spans="3:12" x14ac:dyDescent="0.3">
      <c r="C1393" s="139">
        <f t="shared" si="40"/>
        <v>0</v>
      </c>
      <c r="K1393" s="143"/>
      <c r="L1393" s="143"/>
    </row>
    <row r="1394" spans="3:12" x14ac:dyDescent="0.3">
      <c r="C1394" s="139">
        <f t="shared" si="40"/>
        <v>0</v>
      </c>
      <c r="K1394" s="143"/>
      <c r="L1394" s="143"/>
    </row>
    <row r="1395" spans="3:12" x14ac:dyDescent="0.3">
      <c r="C1395" s="139">
        <f t="shared" si="40"/>
        <v>0</v>
      </c>
      <c r="K1395" s="143"/>
      <c r="L1395" s="143"/>
    </row>
    <row r="1396" spans="3:12" x14ac:dyDescent="0.3">
      <c r="C1396" s="139">
        <f t="shared" si="40"/>
        <v>0</v>
      </c>
      <c r="K1396" s="143"/>
      <c r="L1396" s="143"/>
    </row>
    <row r="1397" spans="3:12" x14ac:dyDescent="0.3">
      <c r="C1397" s="139">
        <f t="shared" si="40"/>
        <v>0</v>
      </c>
      <c r="K1397" s="143"/>
      <c r="L1397" s="143"/>
    </row>
    <row r="1398" spans="3:12" x14ac:dyDescent="0.3">
      <c r="C1398" s="139">
        <f t="shared" si="40"/>
        <v>0</v>
      </c>
      <c r="K1398" s="143"/>
      <c r="L1398" s="143"/>
    </row>
    <row r="1399" spans="3:12" x14ac:dyDescent="0.3">
      <c r="C1399" s="139">
        <f t="shared" si="40"/>
        <v>0</v>
      </c>
      <c r="K1399" s="143"/>
      <c r="L1399" s="143"/>
    </row>
    <row r="1400" spans="3:12" x14ac:dyDescent="0.3">
      <c r="C1400" s="139">
        <f t="shared" si="40"/>
        <v>0</v>
      </c>
      <c r="K1400" s="143"/>
      <c r="L1400" s="143"/>
    </row>
    <row r="1401" spans="3:12" x14ac:dyDescent="0.3">
      <c r="C1401" s="139">
        <f t="shared" si="40"/>
        <v>0</v>
      </c>
      <c r="K1401" s="143"/>
      <c r="L1401" s="143"/>
    </row>
    <row r="1402" spans="3:12" x14ac:dyDescent="0.3">
      <c r="C1402" s="139">
        <f t="shared" si="40"/>
        <v>0</v>
      </c>
      <c r="K1402" s="143"/>
      <c r="L1402" s="143"/>
    </row>
    <row r="1403" spans="3:12" x14ac:dyDescent="0.3">
      <c r="C1403" s="139">
        <f t="shared" si="40"/>
        <v>0</v>
      </c>
      <c r="K1403" s="143"/>
      <c r="L1403" s="143"/>
    </row>
    <row r="1404" spans="3:12" x14ac:dyDescent="0.3">
      <c r="C1404" s="139">
        <f t="shared" si="40"/>
        <v>0</v>
      </c>
      <c r="K1404" s="143"/>
      <c r="L1404" s="143"/>
    </row>
    <row r="1405" spans="3:12" x14ac:dyDescent="0.3">
      <c r="C1405" s="139">
        <f t="shared" si="40"/>
        <v>0</v>
      </c>
      <c r="K1405" s="143"/>
      <c r="L1405" s="143"/>
    </row>
    <row r="1406" spans="3:12" x14ac:dyDescent="0.3">
      <c r="C1406" s="139">
        <f t="shared" si="40"/>
        <v>0</v>
      </c>
      <c r="K1406" s="143"/>
      <c r="L1406" s="143"/>
    </row>
    <row r="1407" spans="3:12" x14ac:dyDescent="0.3">
      <c r="C1407" s="139">
        <f t="shared" ref="C1407:C1470" si="41">D1407</f>
        <v>0</v>
      </c>
      <c r="K1407" s="143"/>
      <c r="L1407" s="143"/>
    </row>
    <row r="1408" spans="3:12" x14ac:dyDescent="0.3">
      <c r="C1408" s="139">
        <f t="shared" si="41"/>
        <v>0</v>
      </c>
      <c r="K1408" s="143"/>
      <c r="L1408" s="143"/>
    </row>
    <row r="1409" spans="3:12" x14ac:dyDescent="0.3">
      <c r="C1409" s="139">
        <f t="shared" si="41"/>
        <v>0</v>
      </c>
      <c r="K1409" s="143"/>
      <c r="L1409" s="143"/>
    </row>
    <row r="1410" spans="3:12" x14ac:dyDescent="0.3">
      <c r="C1410" s="139">
        <f t="shared" si="41"/>
        <v>0</v>
      </c>
      <c r="K1410" s="143"/>
      <c r="L1410" s="143"/>
    </row>
    <row r="1411" spans="3:12" x14ac:dyDescent="0.3">
      <c r="C1411" s="139">
        <f t="shared" si="41"/>
        <v>0</v>
      </c>
      <c r="K1411" s="143"/>
      <c r="L1411" s="143"/>
    </row>
    <row r="1412" spans="3:12" x14ac:dyDescent="0.3">
      <c r="C1412" s="139">
        <f t="shared" si="41"/>
        <v>0</v>
      </c>
      <c r="K1412" s="143"/>
      <c r="L1412" s="143"/>
    </row>
    <row r="1413" spans="3:12" x14ac:dyDescent="0.3">
      <c r="C1413" s="139">
        <f t="shared" si="41"/>
        <v>0</v>
      </c>
      <c r="K1413" s="143"/>
      <c r="L1413" s="143"/>
    </row>
    <row r="1414" spans="3:12" x14ac:dyDescent="0.3">
      <c r="C1414" s="139">
        <f t="shared" si="41"/>
        <v>0</v>
      </c>
      <c r="K1414" s="143"/>
      <c r="L1414" s="143"/>
    </row>
    <row r="1415" spans="3:12" x14ac:dyDescent="0.3">
      <c r="C1415" s="139">
        <f t="shared" si="41"/>
        <v>0</v>
      </c>
      <c r="K1415" s="143"/>
      <c r="L1415" s="143"/>
    </row>
    <row r="1416" spans="3:12" x14ac:dyDescent="0.3">
      <c r="C1416" s="139">
        <f t="shared" si="41"/>
        <v>0</v>
      </c>
      <c r="K1416" s="143"/>
      <c r="L1416" s="143"/>
    </row>
    <row r="1417" spans="3:12" x14ac:dyDescent="0.3">
      <c r="C1417" s="139">
        <f t="shared" si="41"/>
        <v>0</v>
      </c>
      <c r="K1417" s="143"/>
      <c r="L1417" s="143"/>
    </row>
    <row r="1418" spans="3:12" x14ac:dyDescent="0.3">
      <c r="C1418" s="139">
        <f t="shared" si="41"/>
        <v>0</v>
      </c>
      <c r="K1418" s="143"/>
      <c r="L1418" s="143"/>
    </row>
    <row r="1419" spans="3:12" x14ac:dyDescent="0.3">
      <c r="C1419" s="139">
        <f t="shared" si="41"/>
        <v>0</v>
      </c>
      <c r="K1419" s="143"/>
      <c r="L1419" s="143"/>
    </row>
    <row r="1420" spans="3:12" x14ac:dyDescent="0.3">
      <c r="C1420" s="139">
        <f t="shared" si="41"/>
        <v>0</v>
      </c>
      <c r="K1420" s="143"/>
      <c r="L1420" s="143"/>
    </row>
    <row r="1421" spans="3:12" x14ac:dyDescent="0.3">
      <c r="C1421" s="139">
        <f t="shared" si="41"/>
        <v>0</v>
      </c>
      <c r="K1421" s="143"/>
      <c r="L1421" s="143"/>
    </row>
    <row r="1422" spans="3:12" x14ac:dyDescent="0.3">
      <c r="C1422" s="139">
        <f t="shared" si="41"/>
        <v>0</v>
      </c>
      <c r="K1422" s="143"/>
      <c r="L1422" s="143"/>
    </row>
    <row r="1423" spans="3:12" x14ac:dyDescent="0.3">
      <c r="C1423" s="139">
        <f t="shared" si="41"/>
        <v>0</v>
      </c>
      <c r="K1423" s="143"/>
      <c r="L1423" s="143"/>
    </row>
    <row r="1424" spans="3:12" x14ac:dyDescent="0.3">
      <c r="C1424" s="139">
        <f t="shared" si="41"/>
        <v>0</v>
      </c>
      <c r="K1424" s="143"/>
      <c r="L1424" s="143"/>
    </row>
    <row r="1425" spans="3:12" x14ac:dyDescent="0.3">
      <c r="C1425" s="139">
        <f t="shared" si="41"/>
        <v>0</v>
      </c>
      <c r="K1425" s="143"/>
      <c r="L1425" s="143"/>
    </row>
    <row r="1426" spans="3:12" x14ac:dyDescent="0.3">
      <c r="C1426" s="139">
        <f t="shared" si="41"/>
        <v>0</v>
      </c>
      <c r="K1426" s="143"/>
      <c r="L1426" s="143"/>
    </row>
    <row r="1427" spans="3:12" x14ac:dyDescent="0.3">
      <c r="C1427" s="139">
        <f t="shared" si="41"/>
        <v>0</v>
      </c>
      <c r="K1427" s="143"/>
      <c r="L1427" s="143"/>
    </row>
    <row r="1428" spans="3:12" x14ac:dyDescent="0.3">
      <c r="C1428" s="139">
        <f t="shared" si="41"/>
        <v>0</v>
      </c>
      <c r="K1428" s="143"/>
      <c r="L1428" s="143"/>
    </row>
    <row r="1429" spans="3:12" x14ac:dyDescent="0.3">
      <c r="C1429" s="139">
        <f t="shared" si="41"/>
        <v>0</v>
      </c>
      <c r="K1429" s="143"/>
      <c r="L1429" s="143"/>
    </row>
    <row r="1430" spans="3:12" x14ac:dyDescent="0.3">
      <c r="C1430" s="139">
        <f t="shared" si="41"/>
        <v>0</v>
      </c>
      <c r="K1430" s="143"/>
      <c r="L1430" s="143"/>
    </row>
    <row r="1431" spans="3:12" x14ac:dyDescent="0.3">
      <c r="C1431" s="139">
        <f t="shared" si="41"/>
        <v>0</v>
      </c>
      <c r="K1431" s="143"/>
      <c r="L1431" s="143"/>
    </row>
    <row r="1432" spans="3:12" x14ac:dyDescent="0.3">
      <c r="C1432" s="139">
        <f t="shared" si="41"/>
        <v>0</v>
      </c>
      <c r="K1432" s="143"/>
      <c r="L1432" s="143"/>
    </row>
    <row r="1433" spans="3:12" x14ac:dyDescent="0.3">
      <c r="C1433" s="139">
        <f t="shared" si="41"/>
        <v>0</v>
      </c>
      <c r="K1433" s="143"/>
      <c r="L1433" s="143"/>
    </row>
    <row r="1434" spans="3:12" x14ac:dyDescent="0.3">
      <c r="C1434" s="139">
        <f t="shared" si="41"/>
        <v>0</v>
      </c>
      <c r="K1434" s="143"/>
      <c r="L1434" s="143"/>
    </row>
    <row r="1435" spans="3:12" x14ac:dyDescent="0.3">
      <c r="C1435" s="139">
        <f t="shared" si="41"/>
        <v>0</v>
      </c>
      <c r="K1435" s="143"/>
      <c r="L1435" s="143"/>
    </row>
    <row r="1436" spans="3:12" x14ac:dyDescent="0.3">
      <c r="C1436" s="139">
        <f t="shared" si="41"/>
        <v>0</v>
      </c>
      <c r="K1436" s="143"/>
      <c r="L1436" s="143"/>
    </row>
    <row r="1437" spans="3:12" x14ac:dyDescent="0.3">
      <c r="C1437" s="139">
        <f t="shared" si="41"/>
        <v>0</v>
      </c>
      <c r="K1437" s="143"/>
      <c r="L1437" s="143"/>
    </row>
    <row r="1438" spans="3:12" x14ac:dyDescent="0.3">
      <c r="C1438" s="139">
        <f t="shared" si="41"/>
        <v>0</v>
      </c>
      <c r="K1438" s="143"/>
      <c r="L1438" s="143"/>
    </row>
    <row r="1439" spans="3:12" x14ac:dyDescent="0.3">
      <c r="C1439" s="139">
        <f t="shared" si="41"/>
        <v>0</v>
      </c>
      <c r="K1439" s="143"/>
      <c r="L1439" s="143"/>
    </row>
    <row r="1440" spans="3:12" x14ac:dyDescent="0.3">
      <c r="C1440" s="139">
        <f t="shared" si="41"/>
        <v>0</v>
      </c>
      <c r="K1440" s="143"/>
      <c r="L1440" s="143"/>
    </row>
    <row r="1441" spans="3:12" x14ac:dyDescent="0.3">
      <c r="C1441" s="139">
        <f t="shared" si="41"/>
        <v>0</v>
      </c>
      <c r="K1441" s="143"/>
      <c r="L1441" s="143"/>
    </row>
    <row r="1442" spans="3:12" x14ac:dyDescent="0.3">
      <c r="C1442" s="139">
        <f t="shared" si="41"/>
        <v>0</v>
      </c>
      <c r="K1442" s="143"/>
      <c r="L1442" s="143"/>
    </row>
    <row r="1443" spans="3:12" x14ac:dyDescent="0.3">
      <c r="C1443" s="139">
        <f t="shared" si="41"/>
        <v>0</v>
      </c>
      <c r="K1443" s="143"/>
      <c r="L1443" s="143"/>
    </row>
    <row r="1444" spans="3:12" x14ac:dyDescent="0.3">
      <c r="C1444" s="139">
        <f t="shared" si="41"/>
        <v>0</v>
      </c>
      <c r="K1444" s="143"/>
      <c r="L1444" s="143"/>
    </row>
    <row r="1445" spans="3:12" x14ac:dyDescent="0.3">
      <c r="C1445" s="139">
        <f t="shared" si="41"/>
        <v>0</v>
      </c>
      <c r="K1445" s="143"/>
      <c r="L1445" s="143"/>
    </row>
    <row r="1446" spans="3:12" x14ac:dyDescent="0.3">
      <c r="C1446" s="139">
        <f t="shared" si="41"/>
        <v>0</v>
      </c>
      <c r="K1446" s="143"/>
      <c r="L1446" s="143"/>
    </row>
    <row r="1447" spans="3:12" x14ac:dyDescent="0.3">
      <c r="C1447" s="139">
        <f t="shared" si="41"/>
        <v>0</v>
      </c>
      <c r="K1447" s="143"/>
      <c r="L1447" s="143"/>
    </row>
    <row r="1448" spans="3:12" x14ac:dyDescent="0.3">
      <c r="C1448" s="139">
        <f t="shared" si="41"/>
        <v>0</v>
      </c>
      <c r="K1448" s="143"/>
      <c r="L1448" s="143"/>
    </row>
    <row r="1449" spans="3:12" x14ac:dyDescent="0.3">
      <c r="C1449" s="139">
        <f t="shared" si="41"/>
        <v>0</v>
      </c>
      <c r="K1449" s="143"/>
      <c r="L1449" s="143"/>
    </row>
    <row r="1450" spans="3:12" x14ac:dyDescent="0.3">
      <c r="C1450" s="139">
        <f t="shared" si="41"/>
        <v>0</v>
      </c>
      <c r="K1450" s="143"/>
      <c r="L1450" s="143"/>
    </row>
    <row r="1451" spans="3:12" x14ac:dyDescent="0.3">
      <c r="C1451" s="139">
        <f t="shared" si="41"/>
        <v>0</v>
      </c>
      <c r="K1451" s="143"/>
      <c r="L1451" s="143"/>
    </row>
    <row r="1452" spans="3:12" x14ac:dyDescent="0.3">
      <c r="C1452" s="139">
        <f t="shared" si="41"/>
        <v>0</v>
      </c>
      <c r="K1452" s="143"/>
      <c r="L1452" s="143"/>
    </row>
    <row r="1453" spans="3:12" x14ac:dyDescent="0.3">
      <c r="C1453" s="139">
        <f t="shared" si="41"/>
        <v>0</v>
      </c>
      <c r="K1453" s="143"/>
      <c r="L1453" s="143"/>
    </row>
    <row r="1454" spans="3:12" x14ac:dyDescent="0.3">
      <c r="C1454" s="139">
        <f t="shared" si="41"/>
        <v>0</v>
      </c>
      <c r="K1454" s="143"/>
      <c r="L1454" s="143"/>
    </row>
    <row r="1455" spans="3:12" x14ac:dyDescent="0.3">
      <c r="C1455" s="139">
        <f t="shared" si="41"/>
        <v>0</v>
      </c>
      <c r="K1455" s="143"/>
      <c r="L1455" s="143"/>
    </row>
    <row r="1456" spans="3:12" x14ac:dyDescent="0.3">
      <c r="C1456" s="139">
        <f t="shared" si="41"/>
        <v>0</v>
      </c>
      <c r="K1456" s="143"/>
      <c r="L1456" s="143"/>
    </row>
    <row r="1457" spans="3:12" x14ac:dyDescent="0.3">
      <c r="C1457" s="139">
        <f t="shared" si="41"/>
        <v>0</v>
      </c>
      <c r="K1457" s="143"/>
      <c r="L1457" s="143"/>
    </row>
    <row r="1458" spans="3:12" x14ac:dyDescent="0.3">
      <c r="C1458" s="139">
        <f t="shared" si="41"/>
        <v>0</v>
      </c>
      <c r="K1458" s="143"/>
      <c r="L1458" s="143"/>
    </row>
    <row r="1459" spans="3:12" x14ac:dyDescent="0.3">
      <c r="C1459" s="139">
        <f t="shared" si="41"/>
        <v>0</v>
      </c>
      <c r="K1459" s="143"/>
      <c r="L1459" s="143"/>
    </row>
    <row r="1460" spans="3:12" x14ac:dyDescent="0.3">
      <c r="C1460" s="139">
        <f t="shared" si="41"/>
        <v>0</v>
      </c>
      <c r="K1460" s="143"/>
      <c r="L1460" s="143"/>
    </row>
    <row r="1461" spans="3:12" x14ac:dyDescent="0.3">
      <c r="C1461" s="139">
        <f t="shared" si="41"/>
        <v>0</v>
      </c>
      <c r="K1461" s="143"/>
      <c r="L1461" s="143"/>
    </row>
    <row r="1462" spans="3:12" x14ac:dyDescent="0.3">
      <c r="C1462" s="139">
        <f t="shared" si="41"/>
        <v>0</v>
      </c>
      <c r="K1462" s="143"/>
      <c r="L1462" s="143"/>
    </row>
    <row r="1463" spans="3:12" x14ac:dyDescent="0.3">
      <c r="C1463" s="139">
        <f t="shared" si="41"/>
        <v>0</v>
      </c>
      <c r="K1463" s="143"/>
      <c r="L1463" s="143"/>
    </row>
    <row r="1464" spans="3:12" x14ac:dyDescent="0.3">
      <c r="C1464" s="139">
        <f t="shared" si="41"/>
        <v>0</v>
      </c>
      <c r="K1464" s="143"/>
      <c r="L1464" s="143"/>
    </row>
    <row r="1465" spans="3:12" x14ac:dyDescent="0.3">
      <c r="C1465" s="139">
        <f t="shared" si="41"/>
        <v>0</v>
      </c>
      <c r="K1465" s="143"/>
      <c r="L1465" s="143"/>
    </row>
    <row r="1466" spans="3:12" x14ac:dyDescent="0.3">
      <c r="C1466" s="139">
        <f t="shared" si="41"/>
        <v>0</v>
      </c>
      <c r="K1466" s="143"/>
      <c r="L1466" s="143"/>
    </row>
    <row r="1467" spans="3:12" x14ac:dyDescent="0.3">
      <c r="C1467" s="139">
        <f t="shared" si="41"/>
        <v>0</v>
      </c>
      <c r="K1467" s="143"/>
      <c r="L1467" s="143"/>
    </row>
    <row r="1468" spans="3:12" x14ac:dyDescent="0.3">
      <c r="C1468" s="139">
        <f t="shared" si="41"/>
        <v>0</v>
      </c>
      <c r="K1468" s="143"/>
      <c r="L1468" s="143"/>
    </row>
    <row r="1469" spans="3:12" x14ac:dyDescent="0.3">
      <c r="C1469" s="139">
        <f t="shared" si="41"/>
        <v>0</v>
      </c>
      <c r="K1469" s="143"/>
      <c r="L1469" s="143"/>
    </row>
    <row r="1470" spans="3:12" x14ac:dyDescent="0.3">
      <c r="C1470" s="139">
        <f t="shared" si="41"/>
        <v>0</v>
      </c>
      <c r="K1470" s="143"/>
      <c r="L1470" s="143"/>
    </row>
    <row r="1471" spans="3:12" x14ac:dyDescent="0.3">
      <c r="C1471" s="139">
        <f t="shared" ref="C1471:C1534" si="42">D1471</f>
        <v>0</v>
      </c>
      <c r="K1471" s="143"/>
      <c r="L1471" s="143"/>
    </row>
    <row r="1472" spans="3:12" x14ac:dyDescent="0.3">
      <c r="C1472" s="139">
        <f t="shared" si="42"/>
        <v>0</v>
      </c>
      <c r="K1472" s="143"/>
      <c r="L1472" s="143"/>
    </row>
    <row r="1473" spans="3:12" x14ac:dyDescent="0.3">
      <c r="C1473" s="139">
        <f t="shared" si="42"/>
        <v>0</v>
      </c>
      <c r="K1473" s="143"/>
      <c r="L1473" s="143"/>
    </row>
    <row r="1474" spans="3:12" x14ac:dyDescent="0.3">
      <c r="C1474" s="139">
        <f t="shared" si="42"/>
        <v>0</v>
      </c>
      <c r="K1474" s="143"/>
      <c r="L1474" s="143"/>
    </row>
    <row r="1475" spans="3:12" x14ac:dyDescent="0.3">
      <c r="C1475" s="139">
        <f t="shared" si="42"/>
        <v>0</v>
      </c>
      <c r="K1475" s="143"/>
      <c r="L1475" s="143"/>
    </row>
    <row r="1476" spans="3:12" x14ac:dyDescent="0.3">
      <c r="C1476" s="139">
        <f t="shared" si="42"/>
        <v>0</v>
      </c>
      <c r="K1476" s="143"/>
      <c r="L1476" s="143"/>
    </row>
    <row r="1477" spans="3:12" x14ac:dyDescent="0.3">
      <c r="C1477" s="139">
        <f t="shared" si="42"/>
        <v>0</v>
      </c>
      <c r="K1477" s="143"/>
      <c r="L1477" s="143"/>
    </row>
    <row r="1478" spans="3:12" x14ac:dyDescent="0.3">
      <c r="C1478" s="139">
        <f t="shared" si="42"/>
        <v>0</v>
      </c>
      <c r="K1478" s="143"/>
      <c r="L1478" s="143"/>
    </row>
    <row r="1479" spans="3:12" x14ac:dyDescent="0.3">
      <c r="C1479" s="139">
        <f t="shared" si="42"/>
        <v>0</v>
      </c>
      <c r="K1479" s="143"/>
      <c r="L1479" s="143"/>
    </row>
    <row r="1480" spans="3:12" x14ac:dyDescent="0.3">
      <c r="C1480" s="139">
        <f t="shared" si="42"/>
        <v>0</v>
      </c>
      <c r="K1480" s="143"/>
      <c r="L1480" s="143"/>
    </row>
    <row r="1481" spans="3:12" x14ac:dyDescent="0.3">
      <c r="C1481" s="139">
        <f t="shared" si="42"/>
        <v>0</v>
      </c>
      <c r="K1481" s="143"/>
      <c r="L1481" s="143"/>
    </row>
    <row r="1482" spans="3:12" x14ac:dyDescent="0.3">
      <c r="C1482" s="139">
        <f t="shared" si="42"/>
        <v>0</v>
      </c>
      <c r="K1482" s="143"/>
      <c r="L1482" s="143"/>
    </row>
    <row r="1483" spans="3:12" x14ac:dyDescent="0.3">
      <c r="C1483" s="139">
        <f t="shared" si="42"/>
        <v>0</v>
      </c>
      <c r="K1483" s="143"/>
      <c r="L1483" s="143"/>
    </row>
    <row r="1484" spans="3:12" x14ac:dyDescent="0.3">
      <c r="C1484" s="139">
        <f t="shared" si="42"/>
        <v>0</v>
      </c>
      <c r="K1484" s="143"/>
      <c r="L1484" s="143"/>
    </row>
    <row r="1485" spans="3:12" x14ac:dyDescent="0.3">
      <c r="C1485" s="139">
        <f t="shared" si="42"/>
        <v>0</v>
      </c>
      <c r="K1485" s="143"/>
      <c r="L1485" s="143"/>
    </row>
    <row r="1486" spans="3:12" x14ac:dyDescent="0.3">
      <c r="C1486" s="139">
        <f t="shared" si="42"/>
        <v>0</v>
      </c>
      <c r="K1486" s="143"/>
      <c r="L1486" s="143"/>
    </row>
    <row r="1487" spans="3:12" x14ac:dyDescent="0.3">
      <c r="C1487" s="139">
        <f t="shared" si="42"/>
        <v>0</v>
      </c>
      <c r="K1487" s="143"/>
      <c r="L1487" s="143"/>
    </row>
    <row r="1488" spans="3:12" x14ac:dyDescent="0.3">
      <c r="C1488" s="139">
        <f t="shared" si="42"/>
        <v>0</v>
      </c>
      <c r="K1488" s="143"/>
      <c r="L1488" s="143"/>
    </row>
    <row r="1489" spans="3:12" x14ac:dyDescent="0.3">
      <c r="C1489" s="139">
        <f t="shared" si="42"/>
        <v>0</v>
      </c>
      <c r="K1489" s="143"/>
      <c r="L1489" s="143"/>
    </row>
    <row r="1490" spans="3:12" x14ac:dyDescent="0.3">
      <c r="C1490" s="139">
        <f t="shared" si="42"/>
        <v>0</v>
      </c>
      <c r="K1490" s="143"/>
      <c r="L1490" s="143"/>
    </row>
    <row r="1491" spans="3:12" x14ac:dyDescent="0.3">
      <c r="C1491" s="139">
        <f t="shared" si="42"/>
        <v>0</v>
      </c>
      <c r="K1491" s="143"/>
      <c r="L1491" s="143"/>
    </row>
    <row r="1492" spans="3:12" x14ac:dyDescent="0.3">
      <c r="C1492" s="139">
        <f t="shared" si="42"/>
        <v>0</v>
      </c>
      <c r="K1492" s="143"/>
      <c r="L1492" s="143"/>
    </row>
    <row r="1493" spans="3:12" x14ac:dyDescent="0.3">
      <c r="C1493" s="139">
        <f t="shared" si="42"/>
        <v>0</v>
      </c>
      <c r="K1493" s="143"/>
      <c r="L1493" s="143"/>
    </row>
    <row r="1494" spans="3:12" x14ac:dyDescent="0.3">
      <c r="C1494" s="139">
        <f t="shared" si="42"/>
        <v>0</v>
      </c>
      <c r="K1494" s="143"/>
      <c r="L1494" s="143"/>
    </row>
    <row r="1495" spans="3:12" x14ac:dyDescent="0.3">
      <c r="C1495" s="139">
        <f t="shared" si="42"/>
        <v>0</v>
      </c>
      <c r="K1495" s="143"/>
      <c r="L1495" s="143"/>
    </row>
    <row r="1496" spans="3:12" x14ac:dyDescent="0.3">
      <c r="C1496" s="139">
        <f t="shared" si="42"/>
        <v>0</v>
      </c>
      <c r="K1496" s="143"/>
      <c r="L1496" s="143"/>
    </row>
    <row r="1497" spans="3:12" x14ac:dyDescent="0.3">
      <c r="C1497" s="139">
        <f t="shared" si="42"/>
        <v>0</v>
      </c>
      <c r="K1497" s="143"/>
      <c r="L1497" s="143"/>
    </row>
    <row r="1498" spans="3:12" x14ac:dyDescent="0.3">
      <c r="C1498" s="139">
        <f t="shared" si="42"/>
        <v>0</v>
      </c>
      <c r="K1498" s="143"/>
      <c r="L1498" s="143"/>
    </row>
    <row r="1499" spans="3:12" x14ac:dyDescent="0.3">
      <c r="C1499" s="139">
        <f t="shared" si="42"/>
        <v>0</v>
      </c>
      <c r="K1499" s="143"/>
      <c r="L1499" s="143"/>
    </row>
    <row r="1500" spans="3:12" x14ac:dyDescent="0.3">
      <c r="C1500" s="139">
        <f t="shared" si="42"/>
        <v>0</v>
      </c>
      <c r="K1500" s="143"/>
      <c r="L1500" s="143"/>
    </row>
    <row r="1501" spans="3:12" x14ac:dyDescent="0.3">
      <c r="C1501" s="139">
        <f t="shared" si="42"/>
        <v>0</v>
      </c>
      <c r="K1501" s="143"/>
      <c r="L1501" s="143"/>
    </row>
    <row r="1502" spans="3:12" x14ac:dyDescent="0.3">
      <c r="C1502" s="139">
        <f t="shared" si="42"/>
        <v>0</v>
      </c>
      <c r="K1502" s="143"/>
      <c r="L1502" s="143"/>
    </row>
    <row r="1503" spans="3:12" x14ac:dyDescent="0.3">
      <c r="C1503" s="139">
        <f t="shared" si="42"/>
        <v>0</v>
      </c>
      <c r="K1503" s="143"/>
      <c r="L1503" s="143"/>
    </row>
    <row r="1504" spans="3:12" x14ac:dyDescent="0.3">
      <c r="C1504" s="139">
        <f t="shared" si="42"/>
        <v>0</v>
      </c>
      <c r="K1504" s="143"/>
      <c r="L1504" s="143"/>
    </row>
    <row r="1505" spans="3:12" x14ac:dyDescent="0.3">
      <c r="C1505" s="139">
        <f t="shared" si="42"/>
        <v>0</v>
      </c>
      <c r="K1505" s="143"/>
      <c r="L1505" s="143"/>
    </row>
    <row r="1506" spans="3:12" x14ac:dyDescent="0.3">
      <c r="C1506" s="139">
        <f t="shared" si="42"/>
        <v>0</v>
      </c>
      <c r="K1506" s="143"/>
      <c r="L1506" s="143"/>
    </row>
    <row r="1507" spans="3:12" x14ac:dyDescent="0.3">
      <c r="C1507" s="139">
        <f t="shared" si="42"/>
        <v>0</v>
      </c>
      <c r="K1507" s="143"/>
      <c r="L1507" s="143"/>
    </row>
    <row r="1508" spans="3:12" x14ac:dyDescent="0.3">
      <c r="C1508" s="139">
        <f t="shared" si="42"/>
        <v>0</v>
      </c>
      <c r="K1508" s="143"/>
      <c r="L1508" s="143"/>
    </row>
    <row r="1509" spans="3:12" x14ac:dyDescent="0.3">
      <c r="C1509" s="139">
        <f t="shared" si="42"/>
        <v>0</v>
      </c>
      <c r="K1509" s="143"/>
      <c r="L1509" s="143"/>
    </row>
    <row r="1510" spans="3:12" x14ac:dyDescent="0.3">
      <c r="C1510" s="139">
        <f t="shared" si="42"/>
        <v>0</v>
      </c>
      <c r="K1510" s="143"/>
      <c r="L1510" s="143"/>
    </row>
    <row r="1511" spans="3:12" x14ac:dyDescent="0.3">
      <c r="C1511" s="139">
        <f t="shared" si="42"/>
        <v>0</v>
      </c>
      <c r="K1511" s="143"/>
      <c r="L1511" s="143"/>
    </row>
    <row r="1512" spans="3:12" x14ac:dyDescent="0.3">
      <c r="C1512" s="139">
        <f t="shared" si="42"/>
        <v>0</v>
      </c>
      <c r="K1512" s="143"/>
      <c r="L1512" s="143"/>
    </row>
    <row r="1513" spans="3:12" x14ac:dyDescent="0.3">
      <c r="C1513" s="139">
        <f t="shared" si="42"/>
        <v>0</v>
      </c>
      <c r="K1513" s="143"/>
      <c r="L1513" s="143"/>
    </row>
    <row r="1514" spans="3:12" x14ac:dyDescent="0.3">
      <c r="C1514" s="139">
        <f t="shared" si="42"/>
        <v>0</v>
      </c>
      <c r="K1514" s="143"/>
      <c r="L1514" s="143"/>
    </row>
    <row r="1515" spans="3:12" x14ac:dyDescent="0.3">
      <c r="C1515" s="139">
        <f t="shared" si="42"/>
        <v>0</v>
      </c>
      <c r="K1515" s="143"/>
      <c r="L1515" s="143"/>
    </row>
    <row r="1516" spans="3:12" x14ac:dyDescent="0.3">
      <c r="C1516" s="139">
        <f t="shared" si="42"/>
        <v>0</v>
      </c>
      <c r="K1516" s="143"/>
      <c r="L1516" s="143"/>
    </row>
    <row r="1517" spans="3:12" x14ac:dyDescent="0.3">
      <c r="C1517" s="139">
        <f t="shared" si="42"/>
        <v>0</v>
      </c>
      <c r="K1517" s="143"/>
      <c r="L1517" s="143"/>
    </row>
    <row r="1518" spans="3:12" x14ac:dyDescent="0.3">
      <c r="C1518" s="139">
        <f t="shared" si="42"/>
        <v>0</v>
      </c>
      <c r="K1518" s="143"/>
      <c r="L1518" s="143"/>
    </row>
    <row r="1519" spans="3:12" x14ac:dyDescent="0.3">
      <c r="C1519" s="139">
        <f t="shared" si="42"/>
        <v>0</v>
      </c>
      <c r="K1519" s="143"/>
      <c r="L1519" s="143"/>
    </row>
    <row r="1520" spans="3:12" x14ac:dyDescent="0.3">
      <c r="C1520" s="139">
        <f t="shared" si="42"/>
        <v>0</v>
      </c>
      <c r="K1520" s="143"/>
      <c r="L1520" s="143"/>
    </row>
    <row r="1521" spans="3:12" x14ac:dyDescent="0.3">
      <c r="C1521" s="139">
        <f t="shared" si="42"/>
        <v>0</v>
      </c>
      <c r="K1521" s="143"/>
      <c r="L1521" s="143"/>
    </row>
    <row r="1522" spans="3:12" x14ac:dyDescent="0.3">
      <c r="C1522" s="139">
        <f t="shared" si="42"/>
        <v>0</v>
      </c>
      <c r="K1522" s="143"/>
      <c r="L1522" s="143"/>
    </row>
    <row r="1523" spans="3:12" x14ac:dyDescent="0.3">
      <c r="C1523" s="139">
        <f t="shared" si="42"/>
        <v>0</v>
      </c>
      <c r="K1523" s="143"/>
      <c r="L1523" s="143"/>
    </row>
    <row r="1524" spans="3:12" x14ac:dyDescent="0.3">
      <c r="C1524" s="139">
        <f t="shared" si="42"/>
        <v>0</v>
      </c>
      <c r="K1524" s="143"/>
      <c r="L1524" s="143"/>
    </row>
    <row r="1525" spans="3:12" x14ac:dyDescent="0.3">
      <c r="C1525" s="139">
        <f t="shared" si="42"/>
        <v>0</v>
      </c>
      <c r="K1525" s="143"/>
      <c r="L1525" s="143"/>
    </row>
    <row r="1526" spans="3:12" x14ac:dyDescent="0.3">
      <c r="C1526" s="139">
        <f t="shared" si="42"/>
        <v>0</v>
      </c>
      <c r="K1526" s="143"/>
      <c r="L1526" s="143"/>
    </row>
    <row r="1527" spans="3:12" x14ac:dyDescent="0.3">
      <c r="C1527" s="139">
        <f t="shared" si="42"/>
        <v>0</v>
      </c>
      <c r="K1527" s="143"/>
      <c r="L1527" s="143"/>
    </row>
    <row r="1528" spans="3:12" x14ac:dyDescent="0.3">
      <c r="C1528" s="139">
        <f t="shared" si="42"/>
        <v>0</v>
      </c>
      <c r="K1528" s="143"/>
      <c r="L1528" s="143"/>
    </row>
    <row r="1529" spans="3:12" x14ac:dyDescent="0.3">
      <c r="C1529" s="139">
        <f t="shared" si="42"/>
        <v>0</v>
      </c>
      <c r="K1529" s="143"/>
      <c r="L1529" s="143"/>
    </row>
    <row r="1530" spans="3:12" x14ac:dyDescent="0.3">
      <c r="C1530" s="139">
        <f t="shared" si="42"/>
        <v>0</v>
      </c>
      <c r="K1530" s="143"/>
      <c r="L1530" s="143"/>
    </row>
    <row r="1531" spans="3:12" x14ac:dyDescent="0.3">
      <c r="C1531" s="139">
        <f t="shared" si="42"/>
        <v>0</v>
      </c>
      <c r="K1531" s="143"/>
      <c r="L1531" s="143"/>
    </row>
    <row r="1532" spans="3:12" x14ac:dyDescent="0.3">
      <c r="C1532" s="139">
        <f t="shared" si="42"/>
        <v>0</v>
      </c>
      <c r="K1532" s="143"/>
      <c r="L1532" s="143"/>
    </row>
    <row r="1533" spans="3:12" x14ac:dyDescent="0.3">
      <c r="C1533" s="139">
        <f t="shared" si="42"/>
        <v>0</v>
      </c>
      <c r="K1533" s="143"/>
      <c r="L1533" s="143"/>
    </row>
    <row r="1534" spans="3:12" x14ac:dyDescent="0.3">
      <c r="C1534" s="139">
        <f t="shared" si="42"/>
        <v>0</v>
      </c>
      <c r="K1534" s="143"/>
      <c r="L1534" s="143"/>
    </row>
    <row r="1535" spans="3:12" x14ac:dyDescent="0.3">
      <c r="C1535" s="139">
        <f t="shared" ref="C1535:C1598" si="43">D1535</f>
        <v>0</v>
      </c>
      <c r="K1535" s="143"/>
      <c r="L1535" s="143"/>
    </row>
    <row r="1536" spans="3:12" x14ac:dyDescent="0.3">
      <c r="C1536" s="139">
        <f t="shared" si="43"/>
        <v>0</v>
      </c>
      <c r="K1536" s="143"/>
      <c r="L1536" s="143"/>
    </row>
    <row r="1537" spans="3:12" x14ac:dyDescent="0.3">
      <c r="C1537" s="139">
        <f t="shared" si="43"/>
        <v>0</v>
      </c>
      <c r="K1537" s="143"/>
      <c r="L1537" s="143"/>
    </row>
    <row r="1538" spans="3:12" x14ac:dyDescent="0.3">
      <c r="C1538" s="139">
        <f t="shared" si="43"/>
        <v>0</v>
      </c>
      <c r="K1538" s="143"/>
      <c r="L1538" s="143"/>
    </row>
    <row r="1539" spans="3:12" x14ac:dyDescent="0.3">
      <c r="C1539" s="139">
        <f t="shared" si="43"/>
        <v>0</v>
      </c>
      <c r="K1539" s="143"/>
      <c r="L1539" s="143"/>
    </row>
    <row r="1540" spans="3:12" x14ac:dyDescent="0.3">
      <c r="C1540" s="139">
        <f t="shared" si="43"/>
        <v>0</v>
      </c>
      <c r="K1540" s="143"/>
      <c r="L1540" s="143"/>
    </row>
    <row r="1541" spans="3:12" x14ac:dyDescent="0.3">
      <c r="C1541" s="139">
        <f t="shared" si="43"/>
        <v>0</v>
      </c>
      <c r="K1541" s="143"/>
      <c r="L1541" s="143"/>
    </row>
    <row r="1542" spans="3:12" x14ac:dyDescent="0.3">
      <c r="C1542" s="139">
        <f t="shared" si="43"/>
        <v>0</v>
      </c>
      <c r="K1542" s="143"/>
      <c r="L1542" s="143"/>
    </row>
    <row r="1543" spans="3:12" x14ac:dyDescent="0.3">
      <c r="C1543" s="139">
        <f t="shared" si="43"/>
        <v>0</v>
      </c>
      <c r="K1543" s="143"/>
      <c r="L1543" s="143"/>
    </row>
    <row r="1544" spans="3:12" x14ac:dyDescent="0.3">
      <c r="C1544" s="139">
        <f t="shared" si="43"/>
        <v>0</v>
      </c>
      <c r="K1544" s="143"/>
      <c r="L1544" s="143"/>
    </row>
    <row r="1545" spans="3:12" x14ac:dyDescent="0.3">
      <c r="C1545" s="139">
        <f t="shared" si="43"/>
        <v>0</v>
      </c>
      <c r="K1545" s="143"/>
      <c r="L1545" s="143"/>
    </row>
    <row r="1546" spans="3:12" x14ac:dyDescent="0.3">
      <c r="C1546" s="139">
        <f t="shared" si="43"/>
        <v>0</v>
      </c>
      <c r="K1546" s="143"/>
      <c r="L1546" s="143"/>
    </row>
    <row r="1547" spans="3:12" x14ac:dyDescent="0.3">
      <c r="C1547" s="139">
        <f t="shared" si="43"/>
        <v>0</v>
      </c>
      <c r="K1547" s="143"/>
      <c r="L1547" s="143"/>
    </row>
    <row r="1548" spans="3:12" x14ac:dyDescent="0.3">
      <c r="C1548" s="139">
        <f t="shared" si="43"/>
        <v>0</v>
      </c>
      <c r="K1548" s="143"/>
      <c r="L1548" s="143"/>
    </row>
    <row r="1549" spans="3:12" x14ac:dyDescent="0.3">
      <c r="C1549" s="139">
        <f t="shared" si="43"/>
        <v>0</v>
      </c>
      <c r="K1549" s="143"/>
      <c r="L1549" s="143"/>
    </row>
    <row r="1550" spans="3:12" x14ac:dyDescent="0.3">
      <c r="C1550" s="139">
        <f t="shared" si="43"/>
        <v>0</v>
      </c>
      <c r="K1550" s="143"/>
      <c r="L1550" s="143"/>
    </row>
    <row r="1551" spans="3:12" x14ac:dyDescent="0.3">
      <c r="C1551" s="139">
        <f t="shared" si="43"/>
        <v>0</v>
      </c>
      <c r="K1551" s="143"/>
      <c r="L1551" s="143"/>
    </row>
    <row r="1552" spans="3:12" x14ac:dyDescent="0.3">
      <c r="C1552" s="139">
        <f t="shared" si="43"/>
        <v>0</v>
      </c>
      <c r="K1552" s="143"/>
      <c r="L1552" s="143"/>
    </row>
    <row r="1553" spans="3:12" x14ac:dyDescent="0.3">
      <c r="C1553" s="139">
        <f t="shared" si="43"/>
        <v>0</v>
      </c>
      <c r="K1553" s="143"/>
      <c r="L1553" s="143"/>
    </row>
    <row r="1554" spans="3:12" x14ac:dyDescent="0.3">
      <c r="C1554" s="139">
        <f t="shared" si="43"/>
        <v>0</v>
      </c>
      <c r="K1554" s="143"/>
      <c r="L1554" s="143"/>
    </row>
    <row r="1555" spans="3:12" x14ac:dyDescent="0.3">
      <c r="C1555" s="139">
        <f t="shared" si="43"/>
        <v>0</v>
      </c>
      <c r="K1555" s="143"/>
      <c r="L1555" s="143"/>
    </row>
    <row r="1556" spans="3:12" x14ac:dyDescent="0.3">
      <c r="C1556" s="139">
        <f t="shared" si="43"/>
        <v>0</v>
      </c>
      <c r="K1556" s="143"/>
      <c r="L1556" s="143"/>
    </row>
    <row r="1557" spans="3:12" x14ac:dyDescent="0.3">
      <c r="C1557" s="139">
        <f t="shared" si="43"/>
        <v>0</v>
      </c>
      <c r="K1557" s="143"/>
      <c r="L1557" s="143"/>
    </row>
    <row r="1558" spans="3:12" x14ac:dyDescent="0.3">
      <c r="C1558" s="139">
        <f t="shared" si="43"/>
        <v>0</v>
      </c>
      <c r="K1558" s="143"/>
      <c r="L1558" s="143"/>
    </row>
    <row r="1559" spans="3:12" x14ac:dyDescent="0.3">
      <c r="C1559" s="139">
        <f t="shared" si="43"/>
        <v>0</v>
      </c>
      <c r="K1559" s="143"/>
      <c r="L1559" s="143"/>
    </row>
    <row r="1560" spans="3:12" x14ac:dyDescent="0.3">
      <c r="C1560" s="139">
        <f t="shared" si="43"/>
        <v>0</v>
      </c>
      <c r="K1560" s="143"/>
      <c r="L1560" s="143"/>
    </row>
    <row r="1561" spans="3:12" x14ac:dyDescent="0.3">
      <c r="C1561" s="139">
        <f t="shared" si="43"/>
        <v>0</v>
      </c>
      <c r="K1561" s="143"/>
      <c r="L1561" s="143"/>
    </row>
    <row r="1562" spans="3:12" x14ac:dyDescent="0.3">
      <c r="C1562" s="139">
        <f t="shared" si="43"/>
        <v>0</v>
      </c>
      <c r="K1562" s="143"/>
      <c r="L1562" s="143"/>
    </row>
    <row r="1563" spans="3:12" x14ac:dyDescent="0.3">
      <c r="C1563" s="139">
        <f t="shared" si="43"/>
        <v>0</v>
      </c>
      <c r="K1563" s="143"/>
      <c r="L1563" s="143"/>
    </row>
    <row r="1564" spans="3:12" x14ac:dyDescent="0.3">
      <c r="C1564" s="139">
        <f t="shared" si="43"/>
        <v>0</v>
      </c>
      <c r="K1564" s="143"/>
      <c r="L1564" s="143"/>
    </row>
    <row r="1565" spans="3:12" x14ac:dyDescent="0.3">
      <c r="C1565" s="139">
        <f t="shared" si="43"/>
        <v>0</v>
      </c>
      <c r="K1565" s="143"/>
      <c r="L1565" s="143"/>
    </row>
    <row r="1566" spans="3:12" x14ac:dyDescent="0.3">
      <c r="C1566" s="139">
        <f t="shared" si="43"/>
        <v>0</v>
      </c>
      <c r="K1566" s="143"/>
      <c r="L1566" s="143"/>
    </row>
    <row r="1567" spans="3:12" x14ac:dyDescent="0.3">
      <c r="C1567" s="139">
        <f t="shared" si="43"/>
        <v>0</v>
      </c>
      <c r="K1567" s="143"/>
      <c r="L1567" s="143"/>
    </row>
    <row r="1568" spans="3:12" x14ac:dyDescent="0.3">
      <c r="C1568" s="139">
        <f t="shared" si="43"/>
        <v>0</v>
      </c>
      <c r="K1568" s="143"/>
      <c r="L1568" s="143"/>
    </row>
    <row r="1569" spans="3:12" x14ac:dyDescent="0.3">
      <c r="C1569" s="139">
        <f t="shared" si="43"/>
        <v>0</v>
      </c>
      <c r="K1569" s="143"/>
      <c r="L1569" s="143"/>
    </row>
    <row r="1570" spans="3:12" x14ac:dyDescent="0.3">
      <c r="C1570" s="139">
        <f t="shared" si="43"/>
        <v>0</v>
      </c>
      <c r="K1570" s="143"/>
      <c r="L1570" s="143"/>
    </row>
    <row r="1571" spans="3:12" x14ac:dyDescent="0.3">
      <c r="C1571" s="139">
        <f t="shared" si="43"/>
        <v>0</v>
      </c>
      <c r="K1571" s="143"/>
      <c r="L1571" s="143"/>
    </row>
    <row r="1572" spans="3:12" x14ac:dyDescent="0.3">
      <c r="C1572" s="139">
        <f t="shared" si="43"/>
        <v>0</v>
      </c>
      <c r="K1572" s="143"/>
      <c r="L1572" s="143"/>
    </row>
    <row r="1573" spans="3:12" x14ac:dyDescent="0.3">
      <c r="C1573" s="139">
        <f t="shared" si="43"/>
        <v>0</v>
      </c>
      <c r="K1573" s="143"/>
      <c r="L1573" s="143"/>
    </row>
    <row r="1574" spans="3:12" x14ac:dyDescent="0.3">
      <c r="C1574" s="139">
        <f t="shared" si="43"/>
        <v>0</v>
      </c>
      <c r="K1574" s="143"/>
      <c r="L1574" s="143"/>
    </row>
    <row r="1575" spans="3:12" x14ac:dyDescent="0.3">
      <c r="C1575" s="139">
        <f t="shared" si="43"/>
        <v>0</v>
      </c>
      <c r="K1575" s="143"/>
      <c r="L1575" s="143"/>
    </row>
    <row r="1576" spans="3:12" x14ac:dyDescent="0.3">
      <c r="C1576" s="139">
        <f t="shared" si="43"/>
        <v>0</v>
      </c>
      <c r="K1576" s="143"/>
      <c r="L1576" s="143"/>
    </row>
    <row r="1577" spans="3:12" x14ac:dyDescent="0.3">
      <c r="C1577" s="139">
        <f t="shared" si="43"/>
        <v>0</v>
      </c>
      <c r="K1577" s="143"/>
      <c r="L1577" s="143"/>
    </row>
    <row r="1578" spans="3:12" x14ac:dyDescent="0.3">
      <c r="C1578" s="139">
        <f t="shared" si="43"/>
        <v>0</v>
      </c>
      <c r="K1578" s="143"/>
      <c r="L1578" s="143"/>
    </row>
    <row r="1579" spans="3:12" x14ac:dyDescent="0.3">
      <c r="C1579" s="139">
        <f t="shared" si="43"/>
        <v>0</v>
      </c>
      <c r="K1579" s="143"/>
      <c r="L1579" s="143"/>
    </row>
    <row r="1580" spans="3:12" x14ac:dyDescent="0.3">
      <c r="C1580" s="139">
        <f t="shared" si="43"/>
        <v>0</v>
      </c>
      <c r="K1580" s="143"/>
      <c r="L1580" s="143"/>
    </row>
    <row r="1581" spans="3:12" x14ac:dyDescent="0.3">
      <c r="C1581" s="139">
        <f t="shared" si="43"/>
        <v>0</v>
      </c>
      <c r="K1581" s="143"/>
      <c r="L1581" s="143"/>
    </row>
    <row r="1582" spans="3:12" x14ac:dyDescent="0.3">
      <c r="C1582" s="139">
        <f t="shared" si="43"/>
        <v>0</v>
      </c>
      <c r="K1582" s="143"/>
      <c r="L1582" s="143"/>
    </row>
    <row r="1583" spans="3:12" x14ac:dyDescent="0.3">
      <c r="C1583" s="139">
        <f t="shared" si="43"/>
        <v>0</v>
      </c>
      <c r="K1583" s="143"/>
      <c r="L1583" s="143"/>
    </row>
    <row r="1584" spans="3:12" x14ac:dyDescent="0.3">
      <c r="C1584" s="139">
        <f t="shared" si="43"/>
        <v>0</v>
      </c>
      <c r="K1584" s="143"/>
      <c r="L1584" s="143"/>
    </row>
    <row r="1585" spans="3:12" x14ac:dyDescent="0.3">
      <c r="C1585" s="139">
        <f t="shared" si="43"/>
        <v>0</v>
      </c>
      <c r="K1585" s="143"/>
      <c r="L1585" s="143"/>
    </row>
    <row r="1586" spans="3:12" x14ac:dyDescent="0.3">
      <c r="C1586" s="139">
        <f t="shared" si="43"/>
        <v>0</v>
      </c>
      <c r="K1586" s="143"/>
      <c r="L1586" s="143"/>
    </row>
    <row r="1587" spans="3:12" x14ac:dyDescent="0.3">
      <c r="C1587" s="139">
        <f t="shared" si="43"/>
        <v>0</v>
      </c>
      <c r="K1587" s="143"/>
      <c r="L1587" s="143"/>
    </row>
    <row r="1588" spans="3:12" x14ac:dyDescent="0.3">
      <c r="C1588" s="139">
        <f t="shared" si="43"/>
        <v>0</v>
      </c>
      <c r="K1588" s="143"/>
      <c r="L1588" s="143"/>
    </row>
    <row r="1589" spans="3:12" x14ac:dyDescent="0.3">
      <c r="C1589" s="139">
        <f t="shared" si="43"/>
        <v>0</v>
      </c>
      <c r="K1589" s="143"/>
      <c r="L1589" s="143"/>
    </row>
    <row r="1590" spans="3:12" x14ac:dyDescent="0.3">
      <c r="C1590" s="139">
        <f t="shared" si="43"/>
        <v>0</v>
      </c>
      <c r="K1590" s="143"/>
      <c r="L1590" s="143"/>
    </row>
    <row r="1591" spans="3:12" x14ac:dyDescent="0.3">
      <c r="C1591" s="139">
        <f t="shared" si="43"/>
        <v>0</v>
      </c>
      <c r="K1591" s="143"/>
      <c r="L1591" s="143"/>
    </row>
    <row r="1592" spans="3:12" x14ac:dyDescent="0.3">
      <c r="C1592" s="139">
        <f t="shared" si="43"/>
        <v>0</v>
      </c>
      <c r="K1592" s="143"/>
      <c r="L1592" s="143"/>
    </row>
    <row r="1593" spans="3:12" x14ac:dyDescent="0.3">
      <c r="C1593" s="139">
        <f t="shared" si="43"/>
        <v>0</v>
      </c>
      <c r="K1593" s="143"/>
      <c r="L1593" s="143"/>
    </row>
    <row r="1594" spans="3:12" x14ac:dyDescent="0.3">
      <c r="C1594" s="139">
        <f t="shared" si="43"/>
        <v>0</v>
      </c>
      <c r="K1594" s="143"/>
      <c r="L1594" s="143"/>
    </row>
    <row r="1595" spans="3:12" x14ac:dyDescent="0.3">
      <c r="C1595" s="139">
        <f t="shared" si="43"/>
        <v>0</v>
      </c>
      <c r="K1595" s="143"/>
      <c r="L1595" s="143"/>
    </row>
    <row r="1596" spans="3:12" x14ac:dyDescent="0.3">
      <c r="C1596" s="139">
        <f t="shared" si="43"/>
        <v>0</v>
      </c>
      <c r="K1596" s="143"/>
      <c r="L1596" s="143"/>
    </row>
    <row r="1597" spans="3:12" x14ac:dyDescent="0.3">
      <c r="C1597" s="139">
        <f t="shared" si="43"/>
        <v>0</v>
      </c>
      <c r="K1597" s="143"/>
      <c r="L1597" s="143"/>
    </row>
    <row r="1598" spans="3:12" x14ac:dyDescent="0.3">
      <c r="C1598" s="139">
        <f t="shared" si="43"/>
        <v>0</v>
      </c>
      <c r="K1598" s="143"/>
      <c r="L1598" s="143"/>
    </row>
    <row r="1599" spans="3:12" x14ac:dyDescent="0.3">
      <c r="C1599" s="139">
        <f t="shared" ref="C1599:C1662" si="44">D1599</f>
        <v>0</v>
      </c>
      <c r="K1599" s="143"/>
      <c r="L1599" s="143"/>
    </row>
    <row r="1600" spans="3:12" x14ac:dyDescent="0.3">
      <c r="C1600" s="139">
        <f t="shared" si="44"/>
        <v>0</v>
      </c>
      <c r="K1600" s="143"/>
      <c r="L1600" s="143"/>
    </row>
    <row r="1601" spans="3:12" x14ac:dyDescent="0.3">
      <c r="C1601" s="139">
        <f t="shared" si="44"/>
        <v>0</v>
      </c>
      <c r="K1601" s="143"/>
      <c r="L1601" s="143"/>
    </row>
    <row r="1602" spans="3:12" x14ac:dyDescent="0.3">
      <c r="C1602" s="139">
        <f t="shared" si="44"/>
        <v>0</v>
      </c>
      <c r="K1602" s="143"/>
      <c r="L1602" s="143"/>
    </row>
    <row r="1603" spans="3:12" x14ac:dyDescent="0.3">
      <c r="C1603" s="139">
        <f t="shared" si="44"/>
        <v>0</v>
      </c>
      <c r="K1603" s="143"/>
      <c r="L1603" s="143"/>
    </row>
    <row r="1604" spans="3:12" x14ac:dyDescent="0.3">
      <c r="C1604" s="139">
        <f t="shared" si="44"/>
        <v>0</v>
      </c>
      <c r="K1604" s="143"/>
      <c r="L1604" s="143"/>
    </row>
    <row r="1605" spans="3:12" x14ac:dyDescent="0.3">
      <c r="C1605" s="139">
        <f t="shared" si="44"/>
        <v>0</v>
      </c>
      <c r="K1605" s="143"/>
      <c r="L1605" s="143"/>
    </row>
    <row r="1606" spans="3:12" x14ac:dyDescent="0.3">
      <c r="C1606" s="139">
        <f t="shared" si="44"/>
        <v>0</v>
      </c>
      <c r="K1606" s="143"/>
      <c r="L1606" s="143"/>
    </row>
    <row r="1607" spans="3:12" x14ac:dyDescent="0.3">
      <c r="C1607" s="139">
        <f t="shared" si="44"/>
        <v>0</v>
      </c>
      <c r="K1607" s="143"/>
      <c r="L1607" s="143"/>
    </row>
    <row r="1608" spans="3:12" x14ac:dyDescent="0.3">
      <c r="C1608" s="139">
        <f t="shared" si="44"/>
        <v>0</v>
      </c>
      <c r="K1608" s="143"/>
      <c r="L1608" s="143"/>
    </row>
    <row r="1609" spans="3:12" x14ac:dyDescent="0.3">
      <c r="C1609" s="139">
        <f t="shared" si="44"/>
        <v>0</v>
      </c>
      <c r="K1609" s="143"/>
      <c r="L1609" s="143"/>
    </row>
    <row r="1610" spans="3:12" x14ac:dyDescent="0.3">
      <c r="C1610" s="139">
        <f t="shared" si="44"/>
        <v>0</v>
      </c>
      <c r="K1610" s="143"/>
      <c r="L1610" s="143"/>
    </row>
    <row r="1611" spans="3:12" x14ac:dyDescent="0.3">
      <c r="C1611" s="139">
        <f t="shared" si="44"/>
        <v>0</v>
      </c>
      <c r="K1611" s="143"/>
      <c r="L1611" s="143"/>
    </row>
    <row r="1612" spans="3:12" x14ac:dyDescent="0.3">
      <c r="C1612" s="139">
        <f t="shared" si="44"/>
        <v>0</v>
      </c>
      <c r="K1612" s="143"/>
      <c r="L1612" s="143"/>
    </row>
    <row r="1613" spans="3:12" x14ac:dyDescent="0.3">
      <c r="C1613" s="139">
        <f t="shared" si="44"/>
        <v>0</v>
      </c>
      <c r="K1613" s="143"/>
      <c r="L1613" s="143"/>
    </row>
    <row r="1614" spans="3:12" x14ac:dyDescent="0.3">
      <c r="C1614" s="139">
        <f t="shared" si="44"/>
        <v>0</v>
      </c>
      <c r="K1614" s="143"/>
      <c r="L1614" s="143"/>
    </row>
    <row r="1615" spans="3:12" x14ac:dyDescent="0.3">
      <c r="C1615" s="139">
        <f t="shared" si="44"/>
        <v>0</v>
      </c>
      <c r="K1615" s="143"/>
      <c r="L1615" s="143"/>
    </row>
    <row r="1616" spans="3:12" x14ac:dyDescent="0.3">
      <c r="C1616" s="139">
        <f t="shared" si="44"/>
        <v>0</v>
      </c>
      <c r="K1616" s="143"/>
      <c r="L1616" s="143"/>
    </row>
    <row r="1617" spans="3:12" x14ac:dyDescent="0.3">
      <c r="C1617" s="139">
        <f t="shared" si="44"/>
        <v>0</v>
      </c>
      <c r="K1617" s="143"/>
      <c r="L1617" s="143"/>
    </row>
    <row r="1618" spans="3:12" x14ac:dyDescent="0.3">
      <c r="C1618" s="139">
        <f t="shared" si="44"/>
        <v>0</v>
      </c>
      <c r="K1618" s="143"/>
      <c r="L1618" s="143"/>
    </row>
    <row r="1619" spans="3:12" x14ac:dyDescent="0.3">
      <c r="C1619" s="139">
        <f t="shared" si="44"/>
        <v>0</v>
      </c>
      <c r="K1619" s="143"/>
      <c r="L1619" s="143"/>
    </row>
    <row r="1620" spans="3:12" x14ac:dyDescent="0.3">
      <c r="C1620" s="139">
        <f t="shared" si="44"/>
        <v>0</v>
      </c>
      <c r="K1620" s="143"/>
      <c r="L1620" s="143"/>
    </row>
    <row r="1621" spans="3:12" x14ac:dyDescent="0.3">
      <c r="C1621" s="139">
        <f t="shared" si="44"/>
        <v>0</v>
      </c>
      <c r="K1621" s="143"/>
      <c r="L1621" s="143"/>
    </row>
    <row r="1622" spans="3:12" x14ac:dyDescent="0.3">
      <c r="C1622" s="139">
        <f t="shared" si="44"/>
        <v>0</v>
      </c>
      <c r="K1622" s="143"/>
      <c r="L1622" s="143"/>
    </row>
    <row r="1623" spans="3:12" x14ac:dyDescent="0.3">
      <c r="C1623" s="139">
        <f t="shared" si="44"/>
        <v>0</v>
      </c>
      <c r="K1623" s="143"/>
      <c r="L1623" s="143"/>
    </row>
    <row r="1624" spans="3:12" x14ac:dyDescent="0.3">
      <c r="C1624" s="139">
        <f t="shared" si="44"/>
        <v>0</v>
      </c>
      <c r="K1624" s="143"/>
      <c r="L1624" s="143"/>
    </row>
    <row r="1625" spans="3:12" x14ac:dyDescent="0.3">
      <c r="C1625" s="139">
        <f t="shared" si="44"/>
        <v>0</v>
      </c>
      <c r="K1625" s="143"/>
      <c r="L1625" s="143"/>
    </row>
    <row r="1626" spans="3:12" x14ac:dyDescent="0.3">
      <c r="C1626" s="139">
        <f t="shared" si="44"/>
        <v>0</v>
      </c>
      <c r="K1626" s="143"/>
      <c r="L1626" s="143"/>
    </row>
    <row r="1627" spans="3:12" x14ac:dyDescent="0.3">
      <c r="C1627" s="139">
        <f t="shared" si="44"/>
        <v>0</v>
      </c>
      <c r="K1627" s="143"/>
      <c r="L1627" s="143"/>
    </row>
    <row r="1628" spans="3:12" x14ac:dyDescent="0.3">
      <c r="C1628" s="139">
        <f t="shared" si="44"/>
        <v>0</v>
      </c>
      <c r="K1628" s="143"/>
      <c r="L1628" s="143"/>
    </row>
    <row r="1629" spans="3:12" x14ac:dyDescent="0.3">
      <c r="C1629" s="139">
        <f t="shared" si="44"/>
        <v>0</v>
      </c>
      <c r="K1629" s="143"/>
      <c r="L1629" s="143"/>
    </row>
    <row r="1630" spans="3:12" x14ac:dyDescent="0.3">
      <c r="C1630" s="139">
        <f t="shared" si="44"/>
        <v>0</v>
      </c>
      <c r="K1630" s="143"/>
      <c r="L1630" s="143"/>
    </row>
    <row r="1631" spans="3:12" x14ac:dyDescent="0.3">
      <c r="C1631" s="139">
        <f t="shared" si="44"/>
        <v>0</v>
      </c>
      <c r="K1631" s="143"/>
      <c r="L1631" s="143"/>
    </row>
    <row r="1632" spans="3:12" x14ac:dyDescent="0.3">
      <c r="C1632" s="139">
        <f t="shared" si="44"/>
        <v>0</v>
      </c>
      <c r="K1632" s="143"/>
      <c r="L1632" s="143"/>
    </row>
    <row r="1633" spans="3:12" x14ac:dyDescent="0.3">
      <c r="C1633" s="139">
        <f t="shared" si="44"/>
        <v>0</v>
      </c>
      <c r="K1633" s="143"/>
      <c r="L1633" s="143"/>
    </row>
    <row r="1634" spans="3:12" x14ac:dyDescent="0.3">
      <c r="C1634" s="139">
        <f t="shared" si="44"/>
        <v>0</v>
      </c>
      <c r="K1634" s="143"/>
      <c r="L1634" s="143"/>
    </row>
    <row r="1635" spans="3:12" x14ac:dyDescent="0.3">
      <c r="C1635" s="139">
        <f t="shared" si="44"/>
        <v>0</v>
      </c>
      <c r="K1635" s="143"/>
      <c r="L1635" s="143"/>
    </row>
    <row r="1636" spans="3:12" x14ac:dyDescent="0.3">
      <c r="C1636" s="139">
        <f t="shared" si="44"/>
        <v>0</v>
      </c>
      <c r="K1636" s="143"/>
      <c r="L1636" s="143"/>
    </row>
    <row r="1637" spans="3:12" x14ac:dyDescent="0.3">
      <c r="C1637" s="139">
        <f t="shared" si="44"/>
        <v>0</v>
      </c>
      <c r="K1637" s="143"/>
      <c r="L1637" s="143"/>
    </row>
    <row r="1638" spans="3:12" x14ac:dyDescent="0.3">
      <c r="C1638" s="139">
        <f t="shared" si="44"/>
        <v>0</v>
      </c>
      <c r="K1638" s="143"/>
      <c r="L1638" s="143"/>
    </row>
    <row r="1639" spans="3:12" x14ac:dyDescent="0.3">
      <c r="C1639" s="139">
        <f t="shared" si="44"/>
        <v>0</v>
      </c>
      <c r="K1639" s="143"/>
      <c r="L1639" s="143"/>
    </row>
    <row r="1640" spans="3:12" x14ac:dyDescent="0.3">
      <c r="C1640" s="139">
        <f t="shared" si="44"/>
        <v>0</v>
      </c>
      <c r="K1640" s="143"/>
      <c r="L1640" s="143"/>
    </row>
    <row r="1641" spans="3:12" x14ac:dyDescent="0.3">
      <c r="C1641" s="139">
        <f t="shared" si="44"/>
        <v>0</v>
      </c>
      <c r="K1641" s="143"/>
      <c r="L1641" s="143"/>
    </row>
    <row r="1642" spans="3:12" x14ac:dyDescent="0.3">
      <c r="C1642" s="139">
        <f t="shared" si="44"/>
        <v>0</v>
      </c>
      <c r="K1642" s="143"/>
      <c r="L1642" s="143"/>
    </row>
    <row r="1643" spans="3:12" x14ac:dyDescent="0.3">
      <c r="C1643" s="139">
        <f t="shared" si="44"/>
        <v>0</v>
      </c>
      <c r="K1643" s="143"/>
      <c r="L1643" s="143"/>
    </row>
    <row r="1644" spans="3:12" x14ac:dyDescent="0.3">
      <c r="C1644" s="139">
        <f t="shared" si="44"/>
        <v>0</v>
      </c>
      <c r="K1644" s="143"/>
      <c r="L1644" s="143"/>
    </row>
    <row r="1645" spans="3:12" x14ac:dyDescent="0.3">
      <c r="C1645" s="139">
        <f t="shared" si="44"/>
        <v>0</v>
      </c>
      <c r="K1645" s="143"/>
      <c r="L1645" s="143"/>
    </row>
    <row r="1646" spans="3:12" x14ac:dyDescent="0.3">
      <c r="C1646" s="139">
        <f t="shared" si="44"/>
        <v>0</v>
      </c>
      <c r="K1646" s="143"/>
      <c r="L1646" s="143"/>
    </row>
    <row r="1647" spans="3:12" x14ac:dyDescent="0.3">
      <c r="C1647" s="139">
        <f t="shared" si="44"/>
        <v>0</v>
      </c>
      <c r="K1647" s="143"/>
      <c r="L1647" s="143"/>
    </row>
    <row r="1648" spans="3:12" x14ac:dyDescent="0.3">
      <c r="C1648" s="139">
        <f t="shared" si="44"/>
        <v>0</v>
      </c>
      <c r="K1648" s="143"/>
      <c r="L1648" s="143"/>
    </row>
    <row r="1649" spans="3:12" x14ac:dyDescent="0.3">
      <c r="C1649" s="139">
        <f t="shared" si="44"/>
        <v>0</v>
      </c>
      <c r="K1649" s="143"/>
      <c r="L1649" s="143"/>
    </row>
    <row r="1650" spans="3:12" x14ac:dyDescent="0.3">
      <c r="C1650" s="139">
        <f t="shared" si="44"/>
        <v>0</v>
      </c>
      <c r="K1650" s="143"/>
      <c r="L1650" s="143"/>
    </row>
    <row r="1651" spans="3:12" x14ac:dyDescent="0.3">
      <c r="C1651" s="139">
        <f t="shared" si="44"/>
        <v>0</v>
      </c>
      <c r="K1651" s="143"/>
      <c r="L1651" s="143"/>
    </row>
    <row r="1652" spans="3:12" x14ac:dyDescent="0.3">
      <c r="C1652" s="139">
        <f t="shared" si="44"/>
        <v>0</v>
      </c>
      <c r="K1652" s="143"/>
      <c r="L1652" s="143"/>
    </row>
    <row r="1653" spans="3:12" x14ac:dyDescent="0.3">
      <c r="C1653" s="139">
        <f t="shared" si="44"/>
        <v>0</v>
      </c>
      <c r="K1653" s="143"/>
      <c r="L1653" s="143"/>
    </row>
    <row r="1654" spans="3:12" x14ac:dyDescent="0.3">
      <c r="C1654" s="139">
        <f t="shared" si="44"/>
        <v>0</v>
      </c>
      <c r="K1654" s="143"/>
      <c r="L1654" s="143"/>
    </row>
    <row r="1655" spans="3:12" x14ac:dyDescent="0.3">
      <c r="C1655" s="139">
        <f t="shared" si="44"/>
        <v>0</v>
      </c>
      <c r="K1655" s="143"/>
      <c r="L1655" s="143"/>
    </row>
    <row r="1656" spans="3:12" x14ac:dyDescent="0.3">
      <c r="C1656" s="139">
        <f t="shared" si="44"/>
        <v>0</v>
      </c>
      <c r="K1656" s="143"/>
      <c r="L1656" s="143"/>
    </row>
    <row r="1657" spans="3:12" x14ac:dyDescent="0.3">
      <c r="C1657" s="139">
        <f t="shared" si="44"/>
        <v>0</v>
      </c>
      <c r="K1657" s="143"/>
      <c r="L1657" s="143"/>
    </row>
    <row r="1658" spans="3:12" x14ac:dyDescent="0.3">
      <c r="C1658" s="139">
        <f t="shared" si="44"/>
        <v>0</v>
      </c>
      <c r="K1658" s="143"/>
      <c r="L1658" s="143"/>
    </row>
    <row r="1659" spans="3:12" x14ac:dyDescent="0.3">
      <c r="C1659" s="139">
        <f t="shared" si="44"/>
        <v>0</v>
      </c>
      <c r="K1659" s="143"/>
      <c r="L1659" s="143"/>
    </row>
    <row r="1660" spans="3:12" x14ac:dyDescent="0.3">
      <c r="C1660" s="139">
        <f t="shared" si="44"/>
        <v>0</v>
      </c>
      <c r="K1660" s="143"/>
      <c r="L1660" s="143"/>
    </row>
    <row r="1661" spans="3:12" x14ac:dyDescent="0.3">
      <c r="C1661" s="139">
        <f t="shared" si="44"/>
        <v>0</v>
      </c>
      <c r="K1661" s="143"/>
      <c r="L1661" s="143"/>
    </row>
    <row r="1662" spans="3:12" x14ac:dyDescent="0.3">
      <c r="C1662" s="139">
        <f t="shared" si="44"/>
        <v>0</v>
      </c>
      <c r="K1662" s="143"/>
      <c r="L1662" s="143"/>
    </row>
    <row r="1663" spans="3:12" x14ac:dyDescent="0.3">
      <c r="C1663" s="139">
        <f t="shared" ref="C1663:C1726" si="45">D1663</f>
        <v>0</v>
      </c>
      <c r="K1663" s="143"/>
      <c r="L1663" s="143"/>
    </row>
    <row r="1664" spans="3:12" x14ac:dyDescent="0.3">
      <c r="C1664" s="139">
        <f t="shared" si="45"/>
        <v>0</v>
      </c>
      <c r="K1664" s="143"/>
      <c r="L1664" s="143"/>
    </row>
    <row r="1665" spans="3:12" x14ac:dyDescent="0.3">
      <c r="C1665" s="139">
        <f t="shared" si="45"/>
        <v>0</v>
      </c>
      <c r="K1665" s="143"/>
      <c r="L1665" s="143"/>
    </row>
    <row r="1666" spans="3:12" x14ac:dyDescent="0.3">
      <c r="C1666" s="139">
        <f t="shared" si="45"/>
        <v>0</v>
      </c>
      <c r="K1666" s="143"/>
      <c r="L1666" s="143"/>
    </row>
    <row r="1667" spans="3:12" x14ac:dyDescent="0.3">
      <c r="C1667" s="139">
        <f t="shared" si="45"/>
        <v>0</v>
      </c>
      <c r="K1667" s="143"/>
      <c r="L1667" s="143"/>
    </row>
    <row r="1668" spans="3:12" x14ac:dyDescent="0.3">
      <c r="C1668" s="139">
        <f t="shared" si="45"/>
        <v>0</v>
      </c>
      <c r="K1668" s="143"/>
      <c r="L1668" s="143"/>
    </row>
    <row r="1669" spans="3:12" x14ac:dyDescent="0.3">
      <c r="C1669" s="139">
        <f t="shared" si="45"/>
        <v>0</v>
      </c>
      <c r="K1669" s="143"/>
      <c r="L1669" s="143"/>
    </row>
    <row r="1670" spans="3:12" x14ac:dyDescent="0.3">
      <c r="C1670" s="139">
        <f t="shared" si="45"/>
        <v>0</v>
      </c>
      <c r="K1670" s="143"/>
      <c r="L1670" s="143"/>
    </row>
    <row r="1671" spans="3:12" x14ac:dyDescent="0.3">
      <c r="C1671" s="139">
        <f t="shared" si="45"/>
        <v>0</v>
      </c>
      <c r="K1671" s="143"/>
      <c r="L1671" s="143"/>
    </row>
    <row r="1672" spans="3:12" x14ac:dyDescent="0.3">
      <c r="C1672" s="139">
        <f t="shared" si="45"/>
        <v>0</v>
      </c>
      <c r="K1672" s="143"/>
      <c r="L1672" s="143"/>
    </row>
    <row r="1673" spans="3:12" x14ac:dyDescent="0.3">
      <c r="C1673" s="139">
        <f t="shared" si="45"/>
        <v>0</v>
      </c>
      <c r="K1673" s="143"/>
      <c r="L1673" s="143"/>
    </row>
    <row r="1674" spans="3:12" x14ac:dyDescent="0.3">
      <c r="C1674" s="139">
        <f t="shared" si="45"/>
        <v>0</v>
      </c>
      <c r="K1674" s="143"/>
      <c r="L1674" s="143"/>
    </row>
    <row r="1675" spans="3:12" x14ac:dyDescent="0.3">
      <c r="C1675" s="139">
        <f t="shared" si="45"/>
        <v>0</v>
      </c>
      <c r="K1675" s="143"/>
      <c r="L1675" s="143"/>
    </row>
    <row r="1676" spans="3:12" x14ac:dyDescent="0.3">
      <c r="C1676" s="139">
        <f t="shared" si="45"/>
        <v>0</v>
      </c>
      <c r="K1676" s="143"/>
      <c r="L1676" s="143"/>
    </row>
    <row r="1677" spans="3:12" x14ac:dyDescent="0.3">
      <c r="C1677" s="139">
        <f t="shared" si="45"/>
        <v>0</v>
      </c>
      <c r="K1677" s="143"/>
      <c r="L1677" s="143"/>
    </row>
    <row r="1678" spans="3:12" x14ac:dyDescent="0.3">
      <c r="C1678" s="139">
        <f t="shared" si="45"/>
        <v>0</v>
      </c>
      <c r="K1678" s="143"/>
      <c r="L1678" s="143"/>
    </row>
    <row r="1679" spans="3:12" x14ac:dyDescent="0.3">
      <c r="C1679" s="139">
        <f t="shared" si="45"/>
        <v>0</v>
      </c>
      <c r="K1679" s="143"/>
      <c r="L1679" s="143"/>
    </row>
    <row r="1680" spans="3:12" x14ac:dyDescent="0.3">
      <c r="C1680" s="139">
        <f t="shared" si="45"/>
        <v>0</v>
      </c>
      <c r="K1680" s="143"/>
      <c r="L1680" s="143"/>
    </row>
    <row r="1681" spans="3:12" x14ac:dyDescent="0.3">
      <c r="C1681" s="139">
        <f t="shared" si="45"/>
        <v>0</v>
      </c>
      <c r="K1681" s="143"/>
      <c r="L1681" s="143"/>
    </row>
    <row r="1682" spans="3:12" x14ac:dyDescent="0.3">
      <c r="C1682" s="139">
        <f t="shared" si="45"/>
        <v>0</v>
      </c>
      <c r="K1682" s="143"/>
      <c r="L1682" s="143"/>
    </row>
    <row r="1683" spans="3:12" x14ac:dyDescent="0.3">
      <c r="C1683" s="139">
        <f t="shared" si="45"/>
        <v>0</v>
      </c>
      <c r="K1683" s="143"/>
      <c r="L1683" s="143"/>
    </row>
    <row r="1684" spans="3:12" x14ac:dyDescent="0.3">
      <c r="C1684" s="139">
        <f t="shared" si="45"/>
        <v>0</v>
      </c>
      <c r="K1684" s="143"/>
      <c r="L1684" s="143"/>
    </row>
    <row r="1685" spans="3:12" x14ac:dyDescent="0.3">
      <c r="C1685" s="139">
        <f t="shared" si="45"/>
        <v>0</v>
      </c>
      <c r="K1685" s="143"/>
      <c r="L1685" s="143"/>
    </row>
    <row r="1686" spans="3:12" x14ac:dyDescent="0.3">
      <c r="C1686" s="139">
        <f t="shared" si="45"/>
        <v>0</v>
      </c>
      <c r="K1686" s="143"/>
      <c r="L1686" s="143"/>
    </row>
    <row r="1687" spans="3:12" x14ac:dyDescent="0.3">
      <c r="C1687" s="139">
        <f t="shared" si="45"/>
        <v>0</v>
      </c>
      <c r="K1687" s="143"/>
      <c r="L1687" s="143"/>
    </row>
    <row r="1688" spans="3:12" x14ac:dyDescent="0.3">
      <c r="C1688" s="139">
        <f t="shared" si="45"/>
        <v>0</v>
      </c>
      <c r="K1688" s="143"/>
      <c r="L1688" s="143"/>
    </row>
    <row r="1689" spans="3:12" x14ac:dyDescent="0.3">
      <c r="C1689" s="139">
        <f t="shared" si="45"/>
        <v>0</v>
      </c>
      <c r="K1689" s="143"/>
      <c r="L1689" s="143"/>
    </row>
    <row r="1690" spans="3:12" x14ac:dyDescent="0.3">
      <c r="C1690" s="139">
        <f t="shared" si="45"/>
        <v>0</v>
      </c>
      <c r="K1690" s="143"/>
      <c r="L1690" s="143"/>
    </row>
    <row r="1691" spans="3:12" x14ac:dyDescent="0.3">
      <c r="C1691" s="139">
        <f t="shared" si="45"/>
        <v>0</v>
      </c>
      <c r="K1691" s="143"/>
      <c r="L1691" s="143"/>
    </row>
    <row r="1692" spans="3:12" x14ac:dyDescent="0.3">
      <c r="C1692" s="139">
        <f t="shared" si="45"/>
        <v>0</v>
      </c>
      <c r="K1692" s="143"/>
      <c r="L1692" s="143"/>
    </row>
    <row r="1693" spans="3:12" x14ac:dyDescent="0.3">
      <c r="C1693" s="139">
        <f t="shared" si="45"/>
        <v>0</v>
      </c>
      <c r="K1693" s="143"/>
      <c r="L1693" s="143"/>
    </row>
    <row r="1694" spans="3:12" x14ac:dyDescent="0.3">
      <c r="C1694" s="139">
        <f t="shared" si="45"/>
        <v>0</v>
      </c>
      <c r="K1694" s="143"/>
      <c r="L1694" s="143"/>
    </row>
    <row r="1695" spans="3:12" x14ac:dyDescent="0.3">
      <c r="C1695" s="139">
        <f t="shared" si="45"/>
        <v>0</v>
      </c>
      <c r="K1695" s="143"/>
      <c r="L1695" s="143"/>
    </row>
    <row r="1696" spans="3:12" x14ac:dyDescent="0.3">
      <c r="C1696" s="139">
        <f t="shared" si="45"/>
        <v>0</v>
      </c>
      <c r="K1696" s="143"/>
      <c r="L1696" s="143"/>
    </row>
    <row r="1697" spans="3:12" x14ac:dyDescent="0.3">
      <c r="C1697" s="139">
        <f t="shared" si="45"/>
        <v>0</v>
      </c>
      <c r="K1697" s="143"/>
      <c r="L1697" s="143"/>
    </row>
    <row r="1698" spans="3:12" x14ac:dyDescent="0.3">
      <c r="C1698" s="139">
        <f t="shared" si="45"/>
        <v>0</v>
      </c>
      <c r="K1698" s="143"/>
      <c r="L1698" s="143"/>
    </row>
    <row r="1699" spans="3:12" x14ac:dyDescent="0.3">
      <c r="C1699" s="139">
        <f t="shared" si="45"/>
        <v>0</v>
      </c>
      <c r="K1699" s="143"/>
      <c r="L1699" s="143"/>
    </row>
    <row r="1700" spans="3:12" x14ac:dyDescent="0.3">
      <c r="C1700" s="139">
        <f t="shared" si="45"/>
        <v>0</v>
      </c>
      <c r="K1700" s="143"/>
      <c r="L1700" s="143"/>
    </row>
    <row r="1701" spans="3:12" x14ac:dyDescent="0.3">
      <c r="C1701" s="139">
        <f t="shared" si="45"/>
        <v>0</v>
      </c>
      <c r="K1701" s="143"/>
      <c r="L1701" s="143"/>
    </row>
    <row r="1702" spans="3:12" x14ac:dyDescent="0.3">
      <c r="C1702" s="139">
        <f t="shared" si="45"/>
        <v>0</v>
      </c>
      <c r="K1702" s="143"/>
      <c r="L1702" s="143"/>
    </row>
    <row r="1703" spans="3:12" x14ac:dyDescent="0.3">
      <c r="C1703" s="139">
        <f t="shared" si="45"/>
        <v>0</v>
      </c>
      <c r="K1703" s="143"/>
      <c r="L1703" s="143"/>
    </row>
    <row r="1704" spans="3:12" x14ac:dyDescent="0.3">
      <c r="C1704" s="139">
        <f t="shared" si="45"/>
        <v>0</v>
      </c>
      <c r="K1704" s="143"/>
      <c r="L1704" s="143"/>
    </row>
    <row r="1705" spans="3:12" x14ac:dyDescent="0.3">
      <c r="C1705" s="139">
        <f t="shared" si="45"/>
        <v>0</v>
      </c>
      <c r="K1705" s="143"/>
      <c r="L1705" s="143"/>
    </row>
    <row r="1706" spans="3:12" x14ac:dyDescent="0.3">
      <c r="C1706" s="139">
        <f t="shared" si="45"/>
        <v>0</v>
      </c>
      <c r="K1706" s="143"/>
      <c r="L1706" s="143"/>
    </row>
    <row r="1707" spans="3:12" x14ac:dyDescent="0.3">
      <c r="C1707" s="139">
        <f t="shared" si="45"/>
        <v>0</v>
      </c>
      <c r="K1707" s="143"/>
      <c r="L1707" s="143"/>
    </row>
    <row r="1708" spans="3:12" x14ac:dyDescent="0.3">
      <c r="C1708" s="139">
        <f t="shared" si="45"/>
        <v>0</v>
      </c>
      <c r="K1708" s="143"/>
      <c r="L1708" s="143"/>
    </row>
    <row r="1709" spans="3:12" x14ac:dyDescent="0.3">
      <c r="C1709" s="139">
        <f t="shared" si="45"/>
        <v>0</v>
      </c>
      <c r="K1709" s="143"/>
      <c r="L1709" s="143"/>
    </row>
    <row r="1710" spans="3:12" x14ac:dyDescent="0.3">
      <c r="C1710" s="139">
        <f t="shared" si="45"/>
        <v>0</v>
      </c>
      <c r="K1710" s="143"/>
      <c r="L1710" s="143"/>
    </row>
    <row r="1711" spans="3:12" x14ac:dyDescent="0.3">
      <c r="C1711" s="139">
        <f t="shared" si="45"/>
        <v>0</v>
      </c>
      <c r="K1711" s="143"/>
      <c r="L1711" s="143"/>
    </row>
    <row r="1712" spans="3:12" x14ac:dyDescent="0.3">
      <c r="C1712" s="139">
        <f t="shared" si="45"/>
        <v>0</v>
      </c>
      <c r="K1712" s="143"/>
      <c r="L1712" s="143"/>
    </row>
    <row r="1713" spans="3:12" x14ac:dyDescent="0.3">
      <c r="C1713" s="139">
        <f t="shared" si="45"/>
        <v>0</v>
      </c>
      <c r="K1713" s="143"/>
      <c r="L1713" s="143"/>
    </row>
    <row r="1714" spans="3:12" x14ac:dyDescent="0.3">
      <c r="C1714" s="139">
        <f t="shared" si="45"/>
        <v>0</v>
      </c>
      <c r="K1714" s="143"/>
      <c r="L1714" s="143"/>
    </row>
    <row r="1715" spans="3:12" x14ac:dyDescent="0.3">
      <c r="C1715" s="139">
        <f t="shared" si="45"/>
        <v>0</v>
      </c>
      <c r="K1715" s="143"/>
      <c r="L1715" s="143"/>
    </row>
    <row r="1716" spans="3:12" x14ac:dyDescent="0.3">
      <c r="C1716" s="139">
        <f t="shared" si="45"/>
        <v>0</v>
      </c>
      <c r="K1716" s="143"/>
      <c r="L1716" s="143"/>
    </row>
    <row r="1717" spans="3:12" x14ac:dyDescent="0.3">
      <c r="C1717" s="139">
        <f t="shared" si="45"/>
        <v>0</v>
      </c>
      <c r="K1717" s="143"/>
      <c r="L1717" s="143"/>
    </row>
    <row r="1718" spans="3:12" x14ac:dyDescent="0.3">
      <c r="C1718" s="139">
        <f t="shared" si="45"/>
        <v>0</v>
      </c>
      <c r="K1718" s="143"/>
      <c r="L1718" s="143"/>
    </row>
    <row r="1719" spans="3:12" x14ac:dyDescent="0.3">
      <c r="C1719" s="139">
        <f t="shared" si="45"/>
        <v>0</v>
      </c>
      <c r="K1719" s="143"/>
      <c r="L1719" s="143"/>
    </row>
    <row r="1720" spans="3:12" x14ac:dyDescent="0.3">
      <c r="C1720" s="139">
        <f t="shared" si="45"/>
        <v>0</v>
      </c>
      <c r="K1720" s="143"/>
      <c r="L1720" s="143"/>
    </row>
    <row r="1721" spans="3:12" x14ac:dyDescent="0.3">
      <c r="C1721" s="139">
        <f t="shared" si="45"/>
        <v>0</v>
      </c>
      <c r="K1721" s="143"/>
      <c r="L1721" s="143"/>
    </row>
    <row r="1722" spans="3:12" x14ac:dyDescent="0.3">
      <c r="C1722" s="139">
        <f t="shared" si="45"/>
        <v>0</v>
      </c>
      <c r="K1722" s="143"/>
      <c r="L1722" s="143"/>
    </row>
    <row r="1723" spans="3:12" x14ac:dyDescent="0.3">
      <c r="C1723" s="139">
        <f t="shared" si="45"/>
        <v>0</v>
      </c>
      <c r="K1723" s="143"/>
      <c r="L1723" s="143"/>
    </row>
    <row r="1724" spans="3:12" x14ac:dyDescent="0.3">
      <c r="C1724" s="139">
        <f t="shared" si="45"/>
        <v>0</v>
      </c>
      <c r="K1724" s="143"/>
      <c r="L1724" s="143"/>
    </row>
    <row r="1725" spans="3:12" x14ac:dyDescent="0.3">
      <c r="C1725" s="139">
        <f t="shared" si="45"/>
        <v>0</v>
      </c>
      <c r="K1725" s="143"/>
      <c r="L1725" s="143"/>
    </row>
    <row r="1726" spans="3:12" x14ac:dyDescent="0.3">
      <c r="C1726" s="139">
        <f t="shared" si="45"/>
        <v>0</v>
      </c>
      <c r="K1726" s="143"/>
      <c r="L1726" s="143"/>
    </row>
    <row r="1727" spans="3:12" x14ac:dyDescent="0.3">
      <c r="C1727" s="139">
        <f t="shared" ref="C1727:C1790" si="46">D1727</f>
        <v>0</v>
      </c>
      <c r="K1727" s="143"/>
      <c r="L1727" s="143"/>
    </row>
    <row r="1728" spans="3:12" x14ac:dyDescent="0.3">
      <c r="C1728" s="139">
        <f t="shared" si="46"/>
        <v>0</v>
      </c>
      <c r="K1728" s="143"/>
      <c r="L1728" s="143"/>
    </row>
    <row r="1729" spans="3:12" x14ac:dyDescent="0.3">
      <c r="C1729" s="139">
        <f t="shared" si="46"/>
        <v>0</v>
      </c>
      <c r="K1729" s="143"/>
      <c r="L1729" s="143"/>
    </row>
    <row r="1730" spans="3:12" x14ac:dyDescent="0.3">
      <c r="C1730" s="139">
        <f t="shared" si="46"/>
        <v>0</v>
      </c>
      <c r="K1730" s="143"/>
      <c r="L1730" s="143"/>
    </row>
    <row r="1731" spans="3:12" x14ac:dyDescent="0.3">
      <c r="C1731" s="139">
        <f t="shared" si="46"/>
        <v>0</v>
      </c>
      <c r="K1731" s="143"/>
      <c r="L1731" s="143"/>
    </row>
    <row r="1732" spans="3:12" x14ac:dyDescent="0.3">
      <c r="C1732" s="139">
        <f t="shared" si="46"/>
        <v>0</v>
      </c>
      <c r="K1732" s="143"/>
      <c r="L1732" s="143"/>
    </row>
    <row r="1733" spans="3:12" x14ac:dyDescent="0.3">
      <c r="C1733" s="139">
        <f t="shared" si="46"/>
        <v>0</v>
      </c>
      <c r="K1733" s="143"/>
      <c r="L1733" s="143"/>
    </row>
    <row r="1734" spans="3:12" x14ac:dyDescent="0.3">
      <c r="C1734" s="139">
        <f t="shared" si="46"/>
        <v>0</v>
      </c>
      <c r="K1734" s="143"/>
      <c r="L1734" s="143"/>
    </row>
    <row r="1735" spans="3:12" x14ac:dyDescent="0.3">
      <c r="C1735" s="139">
        <f t="shared" si="46"/>
        <v>0</v>
      </c>
      <c r="K1735" s="143"/>
      <c r="L1735" s="143"/>
    </row>
    <row r="1736" spans="3:12" x14ac:dyDescent="0.3">
      <c r="C1736" s="139">
        <f t="shared" si="46"/>
        <v>0</v>
      </c>
      <c r="K1736" s="143"/>
      <c r="L1736" s="143"/>
    </row>
    <row r="1737" spans="3:12" x14ac:dyDescent="0.3">
      <c r="C1737" s="139">
        <f t="shared" si="46"/>
        <v>0</v>
      </c>
      <c r="K1737" s="143"/>
      <c r="L1737" s="143"/>
    </row>
    <row r="1738" spans="3:12" x14ac:dyDescent="0.3">
      <c r="C1738" s="139">
        <f t="shared" si="46"/>
        <v>0</v>
      </c>
      <c r="K1738" s="143"/>
      <c r="L1738" s="143"/>
    </row>
    <row r="1739" spans="3:12" x14ac:dyDescent="0.3">
      <c r="C1739" s="139">
        <f t="shared" si="46"/>
        <v>0</v>
      </c>
      <c r="K1739" s="143"/>
      <c r="L1739" s="143"/>
    </row>
    <row r="1740" spans="3:12" x14ac:dyDescent="0.3">
      <c r="C1740" s="139">
        <f t="shared" si="46"/>
        <v>0</v>
      </c>
      <c r="K1740" s="143"/>
      <c r="L1740" s="143"/>
    </row>
    <row r="1741" spans="3:12" x14ac:dyDescent="0.3">
      <c r="C1741" s="139">
        <f t="shared" si="46"/>
        <v>0</v>
      </c>
      <c r="K1741" s="143"/>
      <c r="L1741" s="143"/>
    </row>
    <row r="1742" spans="3:12" x14ac:dyDescent="0.3">
      <c r="C1742" s="139">
        <f t="shared" si="46"/>
        <v>0</v>
      </c>
      <c r="K1742" s="143"/>
      <c r="L1742" s="143"/>
    </row>
    <row r="1743" spans="3:12" x14ac:dyDescent="0.3">
      <c r="C1743" s="139">
        <f t="shared" si="46"/>
        <v>0</v>
      </c>
      <c r="K1743" s="143"/>
      <c r="L1743" s="143"/>
    </row>
    <row r="1744" spans="3:12" x14ac:dyDescent="0.3">
      <c r="C1744" s="139">
        <f t="shared" si="46"/>
        <v>0</v>
      </c>
      <c r="K1744" s="143"/>
      <c r="L1744" s="143"/>
    </row>
    <row r="1745" spans="3:12" x14ac:dyDescent="0.3">
      <c r="C1745" s="139">
        <f t="shared" si="46"/>
        <v>0</v>
      </c>
      <c r="K1745" s="143"/>
      <c r="L1745" s="143"/>
    </row>
    <row r="1746" spans="3:12" x14ac:dyDescent="0.3">
      <c r="C1746" s="139">
        <f t="shared" si="46"/>
        <v>0</v>
      </c>
      <c r="K1746" s="143"/>
      <c r="L1746" s="143"/>
    </row>
    <row r="1747" spans="3:12" x14ac:dyDescent="0.3">
      <c r="C1747" s="139">
        <f t="shared" si="46"/>
        <v>0</v>
      </c>
      <c r="K1747" s="143"/>
      <c r="L1747" s="143"/>
    </row>
    <row r="1748" spans="3:12" x14ac:dyDescent="0.3">
      <c r="C1748" s="139">
        <f t="shared" si="46"/>
        <v>0</v>
      </c>
      <c r="K1748" s="143"/>
      <c r="L1748" s="143"/>
    </row>
    <row r="1749" spans="3:12" x14ac:dyDescent="0.3">
      <c r="C1749" s="139">
        <f t="shared" si="46"/>
        <v>0</v>
      </c>
      <c r="K1749" s="143"/>
      <c r="L1749" s="143"/>
    </row>
    <row r="1750" spans="3:12" x14ac:dyDescent="0.3">
      <c r="C1750" s="139">
        <f t="shared" si="46"/>
        <v>0</v>
      </c>
      <c r="K1750" s="143"/>
      <c r="L1750" s="143"/>
    </row>
    <row r="1751" spans="3:12" x14ac:dyDescent="0.3">
      <c r="C1751" s="139">
        <f t="shared" si="46"/>
        <v>0</v>
      </c>
      <c r="K1751" s="143"/>
      <c r="L1751" s="143"/>
    </row>
    <row r="1752" spans="3:12" x14ac:dyDescent="0.3">
      <c r="C1752" s="139">
        <f t="shared" si="46"/>
        <v>0</v>
      </c>
      <c r="K1752" s="143"/>
      <c r="L1752" s="143"/>
    </row>
    <row r="1753" spans="3:12" x14ac:dyDescent="0.3">
      <c r="C1753" s="139">
        <f t="shared" si="46"/>
        <v>0</v>
      </c>
      <c r="K1753" s="143"/>
      <c r="L1753" s="143"/>
    </row>
    <row r="1754" spans="3:12" x14ac:dyDescent="0.3">
      <c r="C1754" s="139">
        <f t="shared" si="46"/>
        <v>0</v>
      </c>
      <c r="K1754" s="143"/>
      <c r="L1754" s="143"/>
    </row>
    <row r="1755" spans="3:12" x14ac:dyDescent="0.3">
      <c r="C1755" s="139">
        <f t="shared" si="46"/>
        <v>0</v>
      </c>
      <c r="K1755" s="143"/>
      <c r="L1755" s="143"/>
    </row>
    <row r="1756" spans="3:12" x14ac:dyDescent="0.3">
      <c r="C1756" s="139">
        <f t="shared" si="46"/>
        <v>0</v>
      </c>
      <c r="K1756" s="143"/>
      <c r="L1756" s="143"/>
    </row>
    <row r="1757" spans="3:12" x14ac:dyDescent="0.3">
      <c r="C1757" s="139">
        <f t="shared" si="46"/>
        <v>0</v>
      </c>
      <c r="K1757" s="143"/>
      <c r="L1757" s="143"/>
    </row>
    <row r="1758" spans="3:12" x14ac:dyDescent="0.3">
      <c r="C1758" s="139">
        <f t="shared" si="46"/>
        <v>0</v>
      </c>
      <c r="K1758" s="143"/>
      <c r="L1758" s="143"/>
    </row>
    <row r="1759" spans="3:12" x14ac:dyDescent="0.3">
      <c r="C1759" s="139">
        <f t="shared" si="46"/>
        <v>0</v>
      </c>
      <c r="K1759" s="143"/>
      <c r="L1759" s="143"/>
    </row>
    <row r="1760" spans="3:12" x14ac:dyDescent="0.3">
      <c r="C1760" s="139">
        <f t="shared" si="46"/>
        <v>0</v>
      </c>
      <c r="K1760" s="143"/>
      <c r="L1760" s="143"/>
    </row>
    <row r="1761" spans="3:12" x14ac:dyDescent="0.3">
      <c r="C1761" s="139">
        <f t="shared" si="46"/>
        <v>0</v>
      </c>
      <c r="K1761" s="143"/>
      <c r="L1761" s="143"/>
    </row>
    <row r="1762" spans="3:12" x14ac:dyDescent="0.3">
      <c r="C1762" s="139">
        <f t="shared" si="46"/>
        <v>0</v>
      </c>
      <c r="K1762" s="143"/>
      <c r="L1762" s="143"/>
    </row>
    <row r="1763" spans="3:12" x14ac:dyDescent="0.3">
      <c r="C1763" s="139">
        <f t="shared" si="46"/>
        <v>0</v>
      </c>
      <c r="K1763" s="143"/>
      <c r="L1763" s="143"/>
    </row>
    <row r="1764" spans="3:12" x14ac:dyDescent="0.3">
      <c r="C1764" s="139">
        <f t="shared" si="46"/>
        <v>0</v>
      </c>
      <c r="K1764" s="143"/>
      <c r="L1764" s="143"/>
    </row>
    <row r="1765" spans="3:12" x14ac:dyDescent="0.3">
      <c r="C1765" s="139">
        <f t="shared" si="46"/>
        <v>0</v>
      </c>
      <c r="K1765" s="143"/>
      <c r="L1765" s="143"/>
    </row>
    <row r="1766" spans="3:12" x14ac:dyDescent="0.3">
      <c r="C1766" s="139">
        <f t="shared" si="46"/>
        <v>0</v>
      </c>
      <c r="K1766" s="143"/>
      <c r="L1766" s="143"/>
    </row>
    <row r="1767" spans="3:12" x14ac:dyDescent="0.3">
      <c r="C1767" s="139">
        <f t="shared" si="46"/>
        <v>0</v>
      </c>
      <c r="K1767" s="143"/>
      <c r="L1767" s="143"/>
    </row>
    <row r="1768" spans="3:12" x14ac:dyDescent="0.3">
      <c r="C1768" s="139">
        <f t="shared" si="46"/>
        <v>0</v>
      </c>
      <c r="K1768" s="143"/>
      <c r="L1768" s="143"/>
    </row>
    <row r="1769" spans="3:12" x14ac:dyDescent="0.3">
      <c r="C1769" s="139">
        <f t="shared" si="46"/>
        <v>0</v>
      </c>
      <c r="K1769" s="143"/>
      <c r="L1769" s="143"/>
    </row>
    <row r="1770" spans="3:12" x14ac:dyDescent="0.3">
      <c r="C1770" s="139">
        <f t="shared" si="46"/>
        <v>0</v>
      </c>
      <c r="K1770" s="143"/>
      <c r="L1770" s="143"/>
    </row>
    <row r="1771" spans="3:12" x14ac:dyDescent="0.3">
      <c r="C1771" s="139">
        <f t="shared" si="46"/>
        <v>0</v>
      </c>
      <c r="K1771" s="143"/>
      <c r="L1771" s="143"/>
    </row>
    <row r="1772" spans="3:12" x14ac:dyDescent="0.3">
      <c r="C1772" s="139">
        <f t="shared" si="46"/>
        <v>0</v>
      </c>
      <c r="K1772" s="143"/>
      <c r="L1772" s="143"/>
    </row>
    <row r="1773" spans="3:12" x14ac:dyDescent="0.3">
      <c r="C1773" s="139">
        <f t="shared" si="46"/>
        <v>0</v>
      </c>
      <c r="K1773" s="143"/>
      <c r="L1773" s="143"/>
    </row>
    <row r="1774" spans="3:12" x14ac:dyDescent="0.3">
      <c r="C1774" s="139">
        <f t="shared" si="46"/>
        <v>0</v>
      </c>
      <c r="K1774" s="143"/>
      <c r="L1774" s="143"/>
    </row>
    <row r="1775" spans="3:12" x14ac:dyDescent="0.3">
      <c r="C1775" s="139">
        <f t="shared" si="46"/>
        <v>0</v>
      </c>
      <c r="K1775" s="143"/>
      <c r="L1775" s="143"/>
    </row>
    <row r="1776" spans="3:12" x14ac:dyDescent="0.3">
      <c r="C1776" s="139">
        <f t="shared" si="46"/>
        <v>0</v>
      </c>
      <c r="K1776" s="143"/>
      <c r="L1776" s="143"/>
    </row>
    <row r="1777" spans="3:12" x14ac:dyDescent="0.3">
      <c r="C1777" s="139">
        <f t="shared" si="46"/>
        <v>0</v>
      </c>
      <c r="K1777" s="143"/>
      <c r="L1777" s="143"/>
    </row>
    <row r="1778" spans="3:12" x14ac:dyDescent="0.3">
      <c r="C1778" s="139">
        <f t="shared" si="46"/>
        <v>0</v>
      </c>
      <c r="K1778" s="143"/>
      <c r="L1778" s="143"/>
    </row>
    <row r="1779" spans="3:12" x14ac:dyDescent="0.3">
      <c r="C1779" s="139">
        <f t="shared" si="46"/>
        <v>0</v>
      </c>
      <c r="K1779" s="143"/>
      <c r="L1779" s="143"/>
    </row>
    <row r="1780" spans="3:12" x14ac:dyDescent="0.3">
      <c r="C1780" s="139">
        <f t="shared" si="46"/>
        <v>0</v>
      </c>
      <c r="K1780" s="143"/>
      <c r="L1780" s="143"/>
    </row>
    <row r="1781" spans="3:12" x14ac:dyDescent="0.3">
      <c r="C1781" s="139">
        <f t="shared" si="46"/>
        <v>0</v>
      </c>
      <c r="K1781" s="143"/>
      <c r="L1781" s="143"/>
    </row>
    <row r="1782" spans="3:12" x14ac:dyDescent="0.3">
      <c r="C1782" s="139">
        <f t="shared" si="46"/>
        <v>0</v>
      </c>
      <c r="K1782" s="143"/>
      <c r="L1782" s="143"/>
    </row>
    <row r="1783" spans="3:12" x14ac:dyDescent="0.3">
      <c r="C1783" s="139">
        <f t="shared" si="46"/>
        <v>0</v>
      </c>
      <c r="K1783" s="143"/>
      <c r="L1783" s="143"/>
    </row>
    <row r="1784" spans="3:12" x14ac:dyDescent="0.3">
      <c r="C1784" s="139">
        <f t="shared" si="46"/>
        <v>0</v>
      </c>
      <c r="K1784" s="143"/>
      <c r="L1784" s="143"/>
    </row>
    <row r="1785" spans="3:12" x14ac:dyDescent="0.3">
      <c r="C1785" s="139">
        <f t="shared" si="46"/>
        <v>0</v>
      </c>
      <c r="K1785" s="143"/>
      <c r="L1785" s="143"/>
    </row>
    <row r="1786" spans="3:12" x14ac:dyDescent="0.3">
      <c r="C1786" s="139">
        <f t="shared" si="46"/>
        <v>0</v>
      </c>
      <c r="K1786" s="143"/>
      <c r="L1786" s="143"/>
    </row>
    <row r="1787" spans="3:12" x14ac:dyDescent="0.3">
      <c r="C1787" s="139">
        <f t="shared" si="46"/>
        <v>0</v>
      </c>
      <c r="K1787" s="143"/>
      <c r="L1787" s="143"/>
    </row>
    <row r="1788" spans="3:12" x14ac:dyDescent="0.3">
      <c r="C1788" s="139">
        <f t="shared" si="46"/>
        <v>0</v>
      </c>
      <c r="K1788" s="143"/>
      <c r="L1788" s="143"/>
    </row>
    <row r="1789" spans="3:12" x14ac:dyDescent="0.3">
      <c r="C1789" s="139">
        <f t="shared" si="46"/>
        <v>0</v>
      </c>
      <c r="K1789" s="143"/>
      <c r="L1789" s="143"/>
    </row>
    <row r="1790" spans="3:12" x14ac:dyDescent="0.3">
      <c r="C1790" s="139">
        <f t="shared" si="46"/>
        <v>0</v>
      </c>
      <c r="K1790" s="143"/>
      <c r="L1790" s="143"/>
    </row>
    <row r="1791" spans="3:12" x14ac:dyDescent="0.3">
      <c r="C1791" s="139">
        <f t="shared" ref="C1791:C1854" si="47">D1791</f>
        <v>0</v>
      </c>
      <c r="K1791" s="143"/>
      <c r="L1791" s="143"/>
    </row>
    <row r="1792" spans="3:12" x14ac:dyDescent="0.3">
      <c r="C1792" s="139">
        <f t="shared" si="47"/>
        <v>0</v>
      </c>
      <c r="K1792" s="143"/>
      <c r="L1792" s="143"/>
    </row>
    <row r="1793" spans="3:12" x14ac:dyDescent="0.3">
      <c r="C1793" s="139">
        <f t="shared" si="47"/>
        <v>0</v>
      </c>
      <c r="K1793" s="143"/>
      <c r="L1793" s="143"/>
    </row>
    <row r="1794" spans="3:12" x14ac:dyDescent="0.3">
      <c r="C1794" s="139">
        <f t="shared" si="47"/>
        <v>0</v>
      </c>
      <c r="K1794" s="143"/>
      <c r="L1794" s="143"/>
    </row>
    <row r="1795" spans="3:12" x14ac:dyDescent="0.3">
      <c r="C1795" s="139">
        <f t="shared" si="47"/>
        <v>0</v>
      </c>
      <c r="K1795" s="143"/>
      <c r="L1795" s="143"/>
    </row>
    <row r="1796" spans="3:12" x14ac:dyDescent="0.3">
      <c r="C1796" s="139">
        <f t="shared" si="47"/>
        <v>0</v>
      </c>
      <c r="K1796" s="143"/>
      <c r="L1796" s="143"/>
    </row>
    <row r="1797" spans="3:12" x14ac:dyDescent="0.3">
      <c r="C1797" s="139">
        <f t="shared" si="47"/>
        <v>0</v>
      </c>
      <c r="K1797" s="143"/>
      <c r="L1797" s="143"/>
    </row>
    <row r="1798" spans="3:12" x14ac:dyDescent="0.3">
      <c r="C1798" s="139">
        <f t="shared" si="47"/>
        <v>0</v>
      </c>
      <c r="K1798" s="143"/>
      <c r="L1798" s="143"/>
    </row>
    <row r="1799" spans="3:12" x14ac:dyDescent="0.3">
      <c r="C1799" s="139">
        <f t="shared" si="47"/>
        <v>0</v>
      </c>
      <c r="K1799" s="143"/>
      <c r="L1799" s="143"/>
    </row>
    <row r="1800" spans="3:12" x14ac:dyDescent="0.3">
      <c r="C1800" s="139">
        <f t="shared" si="47"/>
        <v>0</v>
      </c>
      <c r="K1800" s="143"/>
      <c r="L1800" s="143"/>
    </row>
    <row r="1801" spans="3:12" x14ac:dyDescent="0.3">
      <c r="C1801" s="139">
        <f t="shared" si="47"/>
        <v>0</v>
      </c>
      <c r="K1801" s="143"/>
      <c r="L1801" s="143"/>
    </row>
    <row r="1802" spans="3:12" x14ac:dyDescent="0.3">
      <c r="C1802" s="139">
        <f t="shared" si="47"/>
        <v>0</v>
      </c>
      <c r="K1802" s="143"/>
      <c r="L1802" s="143"/>
    </row>
    <row r="1803" spans="3:12" x14ac:dyDescent="0.3">
      <c r="C1803" s="139">
        <f t="shared" si="47"/>
        <v>0</v>
      </c>
      <c r="K1803" s="143"/>
      <c r="L1803" s="143"/>
    </row>
    <row r="1804" spans="3:12" x14ac:dyDescent="0.3">
      <c r="C1804" s="139">
        <f t="shared" si="47"/>
        <v>0</v>
      </c>
      <c r="K1804" s="143"/>
      <c r="L1804" s="143"/>
    </row>
    <row r="1805" spans="3:12" x14ac:dyDescent="0.3">
      <c r="C1805" s="139">
        <f t="shared" si="47"/>
        <v>0</v>
      </c>
      <c r="K1805" s="143"/>
      <c r="L1805" s="143"/>
    </row>
    <row r="1806" spans="3:12" x14ac:dyDescent="0.3">
      <c r="C1806" s="139">
        <f t="shared" si="47"/>
        <v>0</v>
      </c>
      <c r="K1806" s="143"/>
      <c r="L1806" s="143"/>
    </row>
    <row r="1807" spans="3:12" x14ac:dyDescent="0.3">
      <c r="C1807" s="139">
        <f t="shared" si="47"/>
        <v>0</v>
      </c>
      <c r="K1807" s="143"/>
      <c r="L1807" s="143"/>
    </row>
    <row r="1808" spans="3:12" x14ac:dyDescent="0.3">
      <c r="C1808" s="139">
        <f t="shared" si="47"/>
        <v>0</v>
      </c>
      <c r="K1808" s="143"/>
      <c r="L1808" s="143"/>
    </row>
    <row r="1809" spans="3:12" x14ac:dyDescent="0.3">
      <c r="C1809" s="139">
        <f t="shared" si="47"/>
        <v>0</v>
      </c>
      <c r="K1809" s="143"/>
      <c r="L1809" s="143"/>
    </row>
    <row r="1810" spans="3:12" x14ac:dyDescent="0.3">
      <c r="C1810" s="139">
        <f t="shared" si="47"/>
        <v>0</v>
      </c>
      <c r="K1810" s="143"/>
      <c r="L1810" s="143"/>
    </row>
    <row r="1811" spans="3:12" x14ac:dyDescent="0.3">
      <c r="C1811" s="139">
        <f t="shared" si="47"/>
        <v>0</v>
      </c>
      <c r="K1811" s="143"/>
      <c r="L1811" s="143"/>
    </row>
    <row r="1812" spans="3:12" x14ac:dyDescent="0.3">
      <c r="C1812" s="139">
        <f t="shared" si="47"/>
        <v>0</v>
      </c>
      <c r="K1812" s="143"/>
      <c r="L1812" s="143"/>
    </row>
    <row r="1813" spans="3:12" x14ac:dyDescent="0.3">
      <c r="C1813" s="139">
        <f t="shared" si="47"/>
        <v>0</v>
      </c>
      <c r="K1813" s="143"/>
      <c r="L1813" s="143"/>
    </row>
    <row r="1814" spans="3:12" x14ac:dyDescent="0.3">
      <c r="C1814" s="139">
        <f t="shared" si="47"/>
        <v>0</v>
      </c>
      <c r="K1814" s="143"/>
      <c r="L1814" s="143"/>
    </row>
    <row r="1815" spans="3:12" x14ac:dyDescent="0.3">
      <c r="C1815" s="139">
        <f t="shared" si="47"/>
        <v>0</v>
      </c>
      <c r="K1815" s="143"/>
      <c r="L1815" s="143"/>
    </row>
    <row r="1816" spans="3:12" x14ac:dyDescent="0.3">
      <c r="C1816" s="139">
        <f t="shared" si="47"/>
        <v>0</v>
      </c>
      <c r="K1816" s="143"/>
      <c r="L1816" s="143"/>
    </row>
    <row r="1817" spans="3:12" x14ac:dyDescent="0.3">
      <c r="C1817" s="139">
        <f t="shared" si="47"/>
        <v>0</v>
      </c>
      <c r="K1817" s="143"/>
      <c r="L1817" s="143"/>
    </row>
    <row r="1818" spans="3:12" x14ac:dyDescent="0.3">
      <c r="C1818" s="139">
        <f t="shared" si="47"/>
        <v>0</v>
      </c>
      <c r="K1818" s="143"/>
      <c r="L1818" s="143"/>
    </row>
    <row r="1819" spans="3:12" x14ac:dyDescent="0.3">
      <c r="C1819" s="139">
        <f t="shared" si="47"/>
        <v>0</v>
      </c>
      <c r="K1819" s="143"/>
      <c r="L1819" s="143"/>
    </row>
    <row r="1820" spans="3:12" x14ac:dyDescent="0.3">
      <c r="C1820" s="139">
        <f t="shared" si="47"/>
        <v>0</v>
      </c>
      <c r="K1820" s="143"/>
      <c r="L1820" s="143"/>
    </row>
    <row r="1821" spans="3:12" x14ac:dyDescent="0.3">
      <c r="C1821" s="139">
        <f t="shared" si="47"/>
        <v>0</v>
      </c>
      <c r="K1821" s="143"/>
      <c r="L1821" s="143"/>
    </row>
    <row r="1822" spans="3:12" x14ac:dyDescent="0.3">
      <c r="C1822" s="139">
        <f t="shared" si="47"/>
        <v>0</v>
      </c>
      <c r="K1822" s="143"/>
      <c r="L1822" s="143"/>
    </row>
    <row r="1823" spans="3:12" x14ac:dyDescent="0.3">
      <c r="C1823" s="139">
        <f t="shared" si="47"/>
        <v>0</v>
      </c>
      <c r="K1823" s="143"/>
      <c r="L1823" s="143"/>
    </row>
    <row r="1824" spans="3:12" x14ac:dyDescent="0.3">
      <c r="C1824" s="139">
        <f t="shared" si="47"/>
        <v>0</v>
      </c>
      <c r="K1824" s="143"/>
      <c r="L1824" s="143"/>
    </row>
    <row r="1825" spans="3:12" x14ac:dyDescent="0.3">
      <c r="C1825" s="139">
        <f t="shared" si="47"/>
        <v>0</v>
      </c>
      <c r="K1825" s="143"/>
      <c r="L1825" s="143"/>
    </row>
    <row r="1826" spans="3:12" x14ac:dyDescent="0.3">
      <c r="C1826" s="139">
        <f t="shared" si="47"/>
        <v>0</v>
      </c>
      <c r="K1826" s="143"/>
      <c r="L1826" s="143"/>
    </row>
    <row r="1827" spans="3:12" x14ac:dyDescent="0.3">
      <c r="C1827" s="139">
        <f t="shared" si="47"/>
        <v>0</v>
      </c>
      <c r="K1827" s="143"/>
      <c r="L1827" s="143"/>
    </row>
    <row r="1828" spans="3:12" x14ac:dyDescent="0.3">
      <c r="C1828" s="139">
        <f t="shared" si="47"/>
        <v>0</v>
      </c>
      <c r="K1828" s="143"/>
      <c r="L1828" s="143"/>
    </row>
    <row r="1829" spans="3:12" x14ac:dyDescent="0.3">
      <c r="C1829" s="139">
        <f t="shared" si="47"/>
        <v>0</v>
      </c>
      <c r="K1829" s="143"/>
      <c r="L1829" s="143"/>
    </row>
    <row r="1830" spans="3:12" x14ac:dyDescent="0.3">
      <c r="C1830" s="139">
        <f t="shared" si="47"/>
        <v>0</v>
      </c>
      <c r="K1830" s="143"/>
      <c r="L1830" s="143"/>
    </row>
    <row r="1831" spans="3:12" x14ac:dyDescent="0.3">
      <c r="C1831" s="139">
        <f t="shared" si="47"/>
        <v>0</v>
      </c>
      <c r="K1831" s="143"/>
      <c r="L1831" s="143"/>
    </row>
    <row r="1832" spans="3:12" x14ac:dyDescent="0.3">
      <c r="C1832" s="139">
        <f t="shared" si="47"/>
        <v>0</v>
      </c>
      <c r="K1832" s="143"/>
      <c r="L1832" s="143"/>
    </row>
    <row r="1833" spans="3:12" x14ac:dyDescent="0.3">
      <c r="C1833" s="139">
        <f t="shared" si="47"/>
        <v>0</v>
      </c>
      <c r="K1833" s="143"/>
      <c r="L1833" s="143"/>
    </row>
    <row r="1834" spans="3:12" x14ac:dyDescent="0.3">
      <c r="C1834" s="139">
        <f t="shared" si="47"/>
        <v>0</v>
      </c>
      <c r="K1834" s="143"/>
      <c r="L1834" s="143"/>
    </row>
    <row r="1835" spans="3:12" x14ac:dyDescent="0.3">
      <c r="C1835" s="139">
        <f t="shared" si="47"/>
        <v>0</v>
      </c>
      <c r="K1835" s="143"/>
      <c r="L1835" s="143"/>
    </row>
    <row r="1836" spans="3:12" x14ac:dyDescent="0.3">
      <c r="C1836" s="139">
        <f t="shared" si="47"/>
        <v>0</v>
      </c>
      <c r="K1836" s="143"/>
      <c r="L1836" s="143"/>
    </row>
    <row r="1837" spans="3:12" x14ac:dyDescent="0.3">
      <c r="C1837" s="139">
        <f t="shared" si="47"/>
        <v>0</v>
      </c>
      <c r="K1837" s="143"/>
      <c r="L1837" s="143"/>
    </row>
    <row r="1838" spans="3:12" x14ac:dyDescent="0.3">
      <c r="C1838" s="139">
        <f t="shared" si="47"/>
        <v>0</v>
      </c>
      <c r="K1838" s="143"/>
      <c r="L1838" s="143"/>
    </row>
    <row r="1839" spans="3:12" x14ac:dyDescent="0.3">
      <c r="C1839" s="139">
        <f t="shared" si="47"/>
        <v>0</v>
      </c>
      <c r="K1839" s="143"/>
      <c r="L1839" s="143"/>
    </row>
    <row r="1840" spans="3:12" x14ac:dyDescent="0.3">
      <c r="C1840" s="139">
        <f t="shared" si="47"/>
        <v>0</v>
      </c>
      <c r="K1840" s="143"/>
      <c r="L1840" s="143"/>
    </row>
    <row r="1841" spans="3:12" x14ac:dyDescent="0.3">
      <c r="C1841" s="139">
        <f t="shared" si="47"/>
        <v>0</v>
      </c>
      <c r="K1841" s="143"/>
      <c r="L1841" s="143"/>
    </row>
    <row r="1842" spans="3:12" x14ac:dyDescent="0.3">
      <c r="C1842" s="139">
        <f t="shared" si="47"/>
        <v>0</v>
      </c>
      <c r="K1842" s="143"/>
      <c r="L1842" s="143"/>
    </row>
    <row r="1843" spans="3:12" x14ac:dyDescent="0.3">
      <c r="C1843" s="139">
        <f t="shared" si="47"/>
        <v>0</v>
      </c>
      <c r="K1843" s="143"/>
      <c r="L1843" s="143"/>
    </row>
    <row r="1844" spans="3:12" x14ac:dyDescent="0.3">
      <c r="C1844" s="139">
        <f t="shared" si="47"/>
        <v>0</v>
      </c>
      <c r="K1844" s="143"/>
      <c r="L1844" s="143"/>
    </row>
    <row r="1845" spans="3:12" x14ac:dyDescent="0.3">
      <c r="C1845" s="139">
        <f t="shared" si="47"/>
        <v>0</v>
      </c>
      <c r="K1845" s="143"/>
      <c r="L1845" s="143"/>
    </row>
    <row r="1846" spans="3:12" x14ac:dyDescent="0.3">
      <c r="C1846" s="139">
        <f t="shared" si="47"/>
        <v>0</v>
      </c>
      <c r="K1846" s="143"/>
      <c r="L1846" s="143"/>
    </row>
    <row r="1847" spans="3:12" x14ac:dyDescent="0.3">
      <c r="C1847" s="139">
        <f t="shared" si="47"/>
        <v>0</v>
      </c>
      <c r="K1847" s="143"/>
      <c r="L1847" s="143"/>
    </row>
    <row r="1848" spans="3:12" x14ac:dyDescent="0.3">
      <c r="C1848" s="139">
        <f t="shared" si="47"/>
        <v>0</v>
      </c>
      <c r="K1848" s="143"/>
      <c r="L1848" s="143"/>
    </row>
    <row r="1849" spans="3:12" x14ac:dyDescent="0.3">
      <c r="C1849" s="139">
        <f t="shared" si="47"/>
        <v>0</v>
      </c>
      <c r="K1849" s="143"/>
      <c r="L1849" s="143"/>
    </row>
    <row r="1850" spans="3:12" x14ac:dyDescent="0.3">
      <c r="C1850" s="139">
        <f t="shared" si="47"/>
        <v>0</v>
      </c>
      <c r="K1850" s="143"/>
      <c r="L1850" s="143"/>
    </row>
    <row r="1851" spans="3:12" x14ac:dyDescent="0.3">
      <c r="C1851" s="139">
        <f t="shared" si="47"/>
        <v>0</v>
      </c>
      <c r="K1851" s="143"/>
      <c r="L1851" s="143"/>
    </row>
    <row r="1852" spans="3:12" x14ac:dyDescent="0.3">
      <c r="C1852" s="139">
        <f t="shared" si="47"/>
        <v>0</v>
      </c>
      <c r="K1852" s="143"/>
      <c r="L1852" s="143"/>
    </row>
    <row r="1853" spans="3:12" x14ac:dyDescent="0.3">
      <c r="C1853" s="139">
        <f t="shared" si="47"/>
        <v>0</v>
      </c>
      <c r="K1853" s="143"/>
      <c r="L1853" s="143"/>
    </row>
    <row r="1854" spans="3:12" x14ac:dyDescent="0.3">
      <c r="C1854" s="139">
        <f t="shared" si="47"/>
        <v>0</v>
      </c>
      <c r="K1854" s="143"/>
      <c r="L1854" s="143"/>
    </row>
    <row r="1855" spans="3:12" x14ac:dyDescent="0.3">
      <c r="C1855" s="139">
        <f t="shared" ref="C1855:C1918" si="48">D1855</f>
        <v>0</v>
      </c>
      <c r="K1855" s="143"/>
      <c r="L1855" s="143"/>
    </row>
    <row r="1856" spans="3:12" x14ac:dyDescent="0.3">
      <c r="C1856" s="139">
        <f t="shared" si="48"/>
        <v>0</v>
      </c>
      <c r="K1856" s="143"/>
      <c r="L1856" s="143"/>
    </row>
    <row r="1857" spans="3:12" x14ac:dyDescent="0.3">
      <c r="C1857" s="139">
        <f t="shared" si="48"/>
        <v>0</v>
      </c>
      <c r="K1857" s="143"/>
      <c r="L1857" s="143"/>
    </row>
    <row r="1858" spans="3:12" x14ac:dyDescent="0.3">
      <c r="C1858" s="139">
        <f t="shared" si="48"/>
        <v>0</v>
      </c>
      <c r="K1858" s="143"/>
      <c r="L1858" s="143"/>
    </row>
    <row r="1859" spans="3:12" x14ac:dyDescent="0.3">
      <c r="C1859" s="139">
        <f t="shared" si="48"/>
        <v>0</v>
      </c>
      <c r="K1859" s="143"/>
      <c r="L1859" s="143"/>
    </row>
    <row r="1860" spans="3:12" x14ac:dyDescent="0.3">
      <c r="C1860" s="139">
        <f t="shared" si="48"/>
        <v>0</v>
      </c>
      <c r="K1860" s="143"/>
      <c r="L1860" s="143"/>
    </row>
    <row r="1861" spans="3:12" x14ac:dyDescent="0.3">
      <c r="C1861" s="139">
        <f t="shared" si="48"/>
        <v>0</v>
      </c>
      <c r="K1861" s="143"/>
      <c r="L1861" s="143"/>
    </row>
    <row r="1862" spans="3:12" x14ac:dyDescent="0.3">
      <c r="C1862" s="139">
        <f t="shared" si="48"/>
        <v>0</v>
      </c>
      <c r="K1862" s="143"/>
      <c r="L1862" s="143"/>
    </row>
    <row r="1863" spans="3:12" x14ac:dyDescent="0.3">
      <c r="C1863" s="139">
        <f t="shared" si="48"/>
        <v>0</v>
      </c>
      <c r="K1863" s="143"/>
      <c r="L1863" s="143"/>
    </row>
    <row r="1864" spans="3:12" x14ac:dyDescent="0.3">
      <c r="C1864" s="139">
        <f t="shared" si="48"/>
        <v>0</v>
      </c>
      <c r="K1864" s="143"/>
      <c r="L1864" s="143"/>
    </row>
    <row r="1865" spans="3:12" x14ac:dyDescent="0.3">
      <c r="C1865" s="139">
        <f t="shared" si="48"/>
        <v>0</v>
      </c>
      <c r="K1865" s="143"/>
      <c r="L1865" s="143"/>
    </row>
    <row r="1866" spans="3:12" x14ac:dyDescent="0.3">
      <c r="C1866" s="139">
        <f t="shared" si="48"/>
        <v>0</v>
      </c>
      <c r="K1866" s="143"/>
      <c r="L1866" s="143"/>
    </row>
    <row r="1867" spans="3:12" x14ac:dyDescent="0.3">
      <c r="C1867" s="139">
        <f t="shared" si="48"/>
        <v>0</v>
      </c>
      <c r="K1867" s="143"/>
      <c r="L1867" s="143"/>
    </row>
    <row r="1868" spans="3:12" x14ac:dyDescent="0.3">
      <c r="C1868" s="139">
        <f t="shared" si="48"/>
        <v>0</v>
      </c>
      <c r="K1868" s="143"/>
      <c r="L1868" s="143"/>
    </row>
    <row r="1869" spans="3:12" x14ac:dyDescent="0.3">
      <c r="C1869" s="139">
        <f t="shared" si="48"/>
        <v>0</v>
      </c>
      <c r="K1869" s="143"/>
      <c r="L1869" s="143"/>
    </row>
    <row r="1870" spans="3:12" x14ac:dyDescent="0.3">
      <c r="C1870" s="139">
        <f t="shared" si="48"/>
        <v>0</v>
      </c>
      <c r="K1870" s="143"/>
      <c r="L1870" s="143"/>
    </row>
    <row r="1871" spans="3:12" x14ac:dyDescent="0.3">
      <c r="C1871" s="139">
        <f t="shared" si="48"/>
        <v>0</v>
      </c>
      <c r="K1871" s="143"/>
      <c r="L1871" s="143"/>
    </row>
    <row r="1872" spans="3:12" x14ac:dyDescent="0.3">
      <c r="C1872" s="139">
        <f t="shared" si="48"/>
        <v>0</v>
      </c>
      <c r="K1872" s="143"/>
      <c r="L1872" s="143"/>
    </row>
    <row r="1873" spans="3:12" x14ac:dyDescent="0.3">
      <c r="C1873" s="139">
        <f t="shared" si="48"/>
        <v>0</v>
      </c>
      <c r="K1873" s="143"/>
      <c r="L1873" s="143"/>
    </row>
    <row r="1874" spans="3:12" x14ac:dyDescent="0.3">
      <c r="C1874" s="139">
        <f t="shared" si="48"/>
        <v>0</v>
      </c>
      <c r="K1874" s="143"/>
      <c r="L1874" s="143"/>
    </row>
    <row r="1875" spans="3:12" x14ac:dyDescent="0.3">
      <c r="C1875" s="139">
        <f t="shared" si="48"/>
        <v>0</v>
      </c>
      <c r="K1875" s="143"/>
      <c r="L1875" s="143"/>
    </row>
    <row r="1876" spans="3:12" x14ac:dyDescent="0.3">
      <c r="C1876" s="139">
        <f t="shared" si="48"/>
        <v>0</v>
      </c>
      <c r="K1876" s="143"/>
      <c r="L1876" s="143"/>
    </row>
    <row r="1877" spans="3:12" x14ac:dyDescent="0.3">
      <c r="C1877" s="139">
        <f t="shared" si="48"/>
        <v>0</v>
      </c>
      <c r="K1877" s="143"/>
      <c r="L1877" s="143"/>
    </row>
    <row r="1878" spans="3:12" x14ac:dyDescent="0.3">
      <c r="C1878" s="139">
        <f t="shared" si="48"/>
        <v>0</v>
      </c>
      <c r="K1878" s="143"/>
      <c r="L1878" s="143"/>
    </row>
    <row r="1879" spans="3:12" x14ac:dyDescent="0.3">
      <c r="C1879" s="139">
        <f t="shared" si="48"/>
        <v>0</v>
      </c>
      <c r="K1879" s="143"/>
      <c r="L1879" s="143"/>
    </row>
    <row r="1880" spans="3:12" x14ac:dyDescent="0.3">
      <c r="C1880" s="139">
        <f t="shared" si="48"/>
        <v>0</v>
      </c>
      <c r="K1880" s="143"/>
      <c r="L1880" s="143"/>
    </row>
    <row r="1881" spans="3:12" x14ac:dyDescent="0.3">
      <c r="C1881" s="139">
        <f t="shared" si="48"/>
        <v>0</v>
      </c>
      <c r="K1881" s="143"/>
      <c r="L1881" s="143"/>
    </row>
    <row r="1882" spans="3:12" x14ac:dyDescent="0.3">
      <c r="C1882" s="139">
        <f t="shared" si="48"/>
        <v>0</v>
      </c>
      <c r="K1882" s="143"/>
      <c r="L1882" s="143"/>
    </row>
    <row r="1883" spans="3:12" x14ac:dyDescent="0.3">
      <c r="C1883" s="139">
        <f t="shared" si="48"/>
        <v>0</v>
      </c>
      <c r="K1883" s="143"/>
      <c r="L1883" s="143"/>
    </row>
    <row r="1884" spans="3:12" x14ac:dyDescent="0.3">
      <c r="C1884" s="139">
        <f t="shared" si="48"/>
        <v>0</v>
      </c>
      <c r="K1884" s="143"/>
      <c r="L1884" s="143"/>
    </row>
    <row r="1885" spans="3:12" x14ac:dyDescent="0.3">
      <c r="C1885" s="139">
        <f t="shared" si="48"/>
        <v>0</v>
      </c>
      <c r="K1885" s="143"/>
      <c r="L1885" s="143"/>
    </row>
    <row r="1886" spans="3:12" x14ac:dyDescent="0.3">
      <c r="C1886" s="139">
        <f t="shared" si="48"/>
        <v>0</v>
      </c>
      <c r="K1886" s="143"/>
      <c r="L1886" s="143"/>
    </row>
    <row r="1887" spans="3:12" x14ac:dyDescent="0.3">
      <c r="C1887" s="139">
        <f t="shared" si="48"/>
        <v>0</v>
      </c>
      <c r="K1887" s="143"/>
      <c r="L1887" s="143"/>
    </row>
    <row r="1888" spans="3:12" x14ac:dyDescent="0.3">
      <c r="C1888" s="139">
        <f t="shared" si="48"/>
        <v>0</v>
      </c>
      <c r="K1888" s="143"/>
      <c r="L1888" s="143"/>
    </row>
    <row r="1889" spans="3:12" x14ac:dyDescent="0.3">
      <c r="C1889" s="139">
        <f t="shared" si="48"/>
        <v>0</v>
      </c>
      <c r="K1889" s="143"/>
      <c r="L1889" s="143"/>
    </row>
    <row r="1890" spans="3:12" x14ac:dyDescent="0.3">
      <c r="C1890" s="139">
        <f t="shared" si="48"/>
        <v>0</v>
      </c>
      <c r="K1890" s="143"/>
      <c r="L1890" s="143"/>
    </row>
    <row r="1891" spans="3:12" x14ac:dyDescent="0.3">
      <c r="C1891" s="139">
        <f t="shared" si="48"/>
        <v>0</v>
      </c>
      <c r="K1891" s="143"/>
      <c r="L1891" s="143"/>
    </row>
    <row r="1892" spans="3:12" x14ac:dyDescent="0.3">
      <c r="C1892" s="139">
        <f t="shared" si="48"/>
        <v>0</v>
      </c>
      <c r="K1892" s="143"/>
      <c r="L1892" s="143"/>
    </row>
    <row r="1893" spans="3:12" x14ac:dyDescent="0.3">
      <c r="C1893" s="139">
        <f t="shared" si="48"/>
        <v>0</v>
      </c>
      <c r="K1893" s="143"/>
      <c r="L1893" s="143"/>
    </row>
    <row r="1894" spans="3:12" x14ac:dyDescent="0.3">
      <c r="C1894" s="139">
        <f t="shared" si="48"/>
        <v>0</v>
      </c>
      <c r="K1894" s="143"/>
      <c r="L1894" s="143"/>
    </row>
    <row r="1895" spans="3:12" x14ac:dyDescent="0.3">
      <c r="C1895" s="139">
        <f t="shared" si="48"/>
        <v>0</v>
      </c>
      <c r="K1895" s="143"/>
      <c r="L1895" s="143"/>
    </row>
    <row r="1896" spans="3:12" x14ac:dyDescent="0.3">
      <c r="C1896" s="139">
        <f t="shared" si="48"/>
        <v>0</v>
      </c>
      <c r="K1896" s="143"/>
      <c r="L1896" s="143"/>
    </row>
    <row r="1897" spans="3:12" x14ac:dyDescent="0.3">
      <c r="C1897" s="139">
        <f t="shared" si="48"/>
        <v>0</v>
      </c>
      <c r="K1897" s="143"/>
      <c r="L1897" s="143"/>
    </row>
    <row r="1898" spans="3:12" x14ac:dyDescent="0.3">
      <c r="C1898" s="139">
        <f t="shared" si="48"/>
        <v>0</v>
      </c>
      <c r="K1898" s="143"/>
      <c r="L1898" s="143"/>
    </row>
    <row r="1899" spans="3:12" x14ac:dyDescent="0.3">
      <c r="C1899" s="139">
        <f t="shared" si="48"/>
        <v>0</v>
      </c>
      <c r="K1899" s="143"/>
      <c r="L1899" s="143"/>
    </row>
    <row r="1900" spans="3:12" x14ac:dyDescent="0.3">
      <c r="C1900" s="139">
        <f t="shared" si="48"/>
        <v>0</v>
      </c>
      <c r="K1900" s="143"/>
      <c r="L1900" s="143"/>
    </row>
    <row r="1901" spans="3:12" x14ac:dyDescent="0.3">
      <c r="C1901" s="139">
        <f t="shared" si="48"/>
        <v>0</v>
      </c>
      <c r="K1901" s="143"/>
      <c r="L1901" s="143"/>
    </row>
    <row r="1902" spans="3:12" x14ac:dyDescent="0.3">
      <c r="C1902" s="139">
        <f t="shared" si="48"/>
        <v>0</v>
      </c>
      <c r="K1902" s="143"/>
      <c r="L1902" s="143"/>
    </row>
    <row r="1903" spans="3:12" x14ac:dyDescent="0.3">
      <c r="C1903" s="139">
        <f t="shared" si="48"/>
        <v>0</v>
      </c>
      <c r="K1903" s="143"/>
      <c r="L1903" s="143"/>
    </row>
    <row r="1904" spans="3:12" x14ac:dyDescent="0.3">
      <c r="C1904" s="139">
        <f t="shared" si="48"/>
        <v>0</v>
      </c>
      <c r="K1904" s="143"/>
      <c r="L1904" s="143"/>
    </row>
    <row r="1905" spans="3:12" x14ac:dyDescent="0.3">
      <c r="C1905" s="139">
        <f t="shared" si="48"/>
        <v>0</v>
      </c>
      <c r="K1905" s="143"/>
      <c r="L1905" s="143"/>
    </row>
    <row r="1906" spans="3:12" x14ac:dyDescent="0.3">
      <c r="C1906" s="139">
        <f t="shared" si="48"/>
        <v>0</v>
      </c>
      <c r="K1906" s="143"/>
      <c r="L1906" s="143"/>
    </row>
    <row r="1907" spans="3:12" x14ac:dyDescent="0.3">
      <c r="C1907" s="139">
        <f t="shared" si="48"/>
        <v>0</v>
      </c>
      <c r="K1907" s="143"/>
      <c r="L1907" s="143"/>
    </row>
    <row r="1908" spans="3:12" x14ac:dyDescent="0.3">
      <c r="C1908" s="139">
        <f t="shared" si="48"/>
        <v>0</v>
      </c>
      <c r="K1908" s="143"/>
      <c r="L1908" s="143"/>
    </row>
    <row r="1909" spans="3:12" x14ac:dyDescent="0.3">
      <c r="C1909" s="139">
        <f t="shared" si="48"/>
        <v>0</v>
      </c>
      <c r="K1909" s="143"/>
      <c r="L1909" s="143"/>
    </row>
    <row r="1910" spans="3:12" x14ac:dyDescent="0.3">
      <c r="C1910" s="139">
        <f t="shared" si="48"/>
        <v>0</v>
      </c>
      <c r="K1910" s="143"/>
      <c r="L1910" s="143"/>
    </row>
    <row r="1911" spans="3:12" x14ac:dyDescent="0.3">
      <c r="C1911" s="139">
        <f t="shared" si="48"/>
        <v>0</v>
      </c>
      <c r="K1911" s="143"/>
      <c r="L1911" s="143"/>
    </row>
    <row r="1912" spans="3:12" x14ac:dyDescent="0.3">
      <c r="C1912" s="139">
        <f t="shared" si="48"/>
        <v>0</v>
      </c>
      <c r="K1912" s="143"/>
      <c r="L1912" s="143"/>
    </row>
    <row r="1913" spans="3:12" x14ac:dyDescent="0.3">
      <c r="C1913" s="139">
        <f t="shared" si="48"/>
        <v>0</v>
      </c>
      <c r="K1913" s="143"/>
      <c r="L1913" s="143"/>
    </row>
    <row r="1914" spans="3:12" x14ac:dyDescent="0.3">
      <c r="C1914" s="139">
        <f t="shared" si="48"/>
        <v>0</v>
      </c>
      <c r="K1914" s="143"/>
      <c r="L1914" s="143"/>
    </row>
    <row r="1915" spans="3:12" x14ac:dyDescent="0.3">
      <c r="C1915" s="139">
        <f t="shared" si="48"/>
        <v>0</v>
      </c>
      <c r="K1915" s="143"/>
      <c r="L1915" s="143"/>
    </row>
    <row r="1916" spans="3:12" x14ac:dyDescent="0.3">
      <c r="C1916" s="139">
        <f t="shared" si="48"/>
        <v>0</v>
      </c>
      <c r="K1916" s="143"/>
      <c r="L1916" s="143"/>
    </row>
    <row r="1917" spans="3:12" x14ac:dyDescent="0.3">
      <c r="C1917" s="139">
        <f t="shared" si="48"/>
        <v>0</v>
      </c>
      <c r="K1917" s="143"/>
      <c r="L1917" s="143"/>
    </row>
    <row r="1918" spans="3:12" x14ac:dyDescent="0.3">
      <c r="C1918" s="139">
        <f t="shared" si="48"/>
        <v>0</v>
      </c>
      <c r="K1918" s="143"/>
      <c r="L1918" s="143"/>
    </row>
    <row r="1919" spans="3:12" x14ac:dyDescent="0.3">
      <c r="C1919" s="139">
        <f t="shared" ref="C1919:C1982" si="49">D1919</f>
        <v>0</v>
      </c>
      <c r="K1919" s="143"/>
      <c r="L1919" s="143"/>
    </row>
    <row r="1920" spans="3:12" x14ac:dyDescent="0.3">
      <c r="C1920" s="139">
        <f t="shared" si="49"/>
        <v>0</v>
      </c>
      <c r="K1920" s="143"/>
      <c r="L1920" s="143"/>
    </row>
    <row r="1921" spans="3:12" x14ac:dyDescent="0.3">
      <c r="C1921" s="139">
        <f t="shared" si="49"/>
        <v>0</v>
      </c>
      <c r="K1921" s="143"/>
      <c r="L1921" s="143"/>
    </row>
    <row r="1922" spans="3:12" x14ac:dyDescent="0.3">
      <c r="C1922" s="139">
        <f t="shared" si="49"/>
        <v>0</v>
      </c>
      <c r="K1922" s="143"/>
      <c r="L1922" s="143"/>
    </row>
    <row r="1923" spans="3:12" x14ac:dyDescent="0.3">
      <c r="C1923" s="139">
        <f t="shared" si="49"/>
        <v>0</v>
      </c>
      <c r="K1923" s="143"/>
      <c r="L1923" s="143"/>
    </row>
    <row r="1924" spans="3:12" x14ac:dyDescent="0.3">
      <c r="C1924" s="139">
        <f t="shared" si="49"/>
        <v>0</v>
      </c>
      <c r="K1924" s="143"/>
      <c r="L1924" s="143"/>
    </row>
    <row r="1925" spans="3:12" x14ac:dyDescent="0.3">
      <c r="C1925" s="139">
        <f t="shared" si="49"/>
        <v>0</v>
      </c>
      <c r="K1925" s="143"/>
      <c r="L1925" s="143"/>
    </row>
    <row r="1926" spans="3:12" x14ac:dyDescent="0.3">
      <c r="C1926" s="139">
        <f t="shared" si="49"/>
        <v>0</v>
      </c>
      <c r="K1926" s="143"/>
      <c r="L1926" s="143"/>
    </row>
    <row r="1927" spans="3:12" x14ac:dyDescent="0.3">
      <c r="C1927" s="139">
        <f t="shared" si="49"/>
        <v>0</v>
      </c>
      <c r="K1927" s="143"/>
      <c r="L1927" s="143"/>
    </row>
    <row r="1928" spans="3:12" x14ac:dyDescent="0.3">
      <c r="C1928" s="139">
        <f t="shared" si="49"/>
        <v>0</v>
      </c>
      <c r="K1928" s="143"/>
      <c r="L1928" s="143"/>
    </row>
    <row r="1929" spans="3:12" x14ac:dyDescent="0.3">
      <c r="C1929" s="139">
        <f t="shared" si="49"/>
        <v>0</v>
      </c>
      <c r="K1929" s="143"/>
      <c r="L1929" s="143"/>
    </row>
    <row r="1930" spans="3:12" x14ac:dyDescent="0.3">
      <c r="C1930" s="139">
        <f t="shared" si="49"/>
        <v>0</v>
      </c>
      <c r="K1930" s="143"/>
      <c r="L1930" s="143"/>
    </row>
    <row r="1931" spans="3:12" x14ac:dyDescent="0.3">
      <c r="C1931" s="139">
        <f t="shared" si="49"/>
        <v>0</v>
      </c>
      <c r="K1931" s="143"/>
      <c r="L1931" s="143"/>
    </row>
    <row r="1932" spans="3:12" x14ac:dyDescent="0.3">
      <c r="C1932" s="139">
        <f t="shared" si="49"/>
        <v>0</v>
      </c>
      <c r="K1932" s="143"/>
      <c r="L1932" s="143"/>
    </row>
    <row r="1933" spans="3:12" x14ac:dyDescent="0.3">
      <c r="C1933" s="139">
        <f t="shared" si="49"/>
        <v>0</v>
      </c>
      <c r="K1933" s="143"/>
      <c r="L1933" s="143"/>
    </row>
    <row r="1934" spans="3:12" x14ac:dyDescent="0.3">
      <c r="C1934" s="139">
        <f t="shared" si="49"/>
        <v>0</v>
      </c>
      <c r="K1934" s="143"/>
      <c r="L1934" s="143"/>
    </row>
    <row r="1935" spans="3:12" x14ac:dyDescent="0.3">
      <c r="C1935" s="139">
        <f t="shared" si="49"/>
        <v>0</v>
      </c>
      <c r="K1935" s="143"/>
      <c r="L1935" s="143"/>
    </row>
    <row r="1936" spans="3:12" x14ac:dyDescent="0.3">
      <c r="C1936" s="139">
        <f t="shared" si="49"/>
        <v>0</v>
      </c>
      <c r="K1936" s="143"/>
      <c r="L1936" s="143"/>
    </row>
    <row r="1937" spans="3:12" x14ac:dyDescent="0.3">
      <c r="C1937" s="139">
        <f t="shared" si="49"/>
        <v>0</v>
      </c>
      <c r="K1937" s="143"/>
      <c r="L1937" s="143"/>
    </row>
    <row r="1938" spans="3:12" x14ac:dyDescent="0.3">
      <c r="C1938" s="139">
        <f t="shared" si="49"/>
        <v>0</v>
      </c>
      <c r="K1938" s="143"/>
      <c r="L1938" s="143"/>
    </row>
    <row r="1939" spans="3:12" x14ac:dyDescent="0.3">
      <c r="C1939" s="139">
        <f t="shared" si="49"/>
        <v>0</v>
      </c>
      <c r="K1939" s="143"/>
      <c r="L1939" s="143"/>
    </row>
    <row r="1940" spans="3:12" x14ac:dyDescent="0.3">
      <c r="C1940" s="139">
        <f t="shared" si="49"/>
        <v>0</v>
      </c>
      <c r="K1940" s="143"/>
      <c r="L1940" s="143"/>
    </row>
    <row r="1941" spans="3:12" x14ac:dyDescent="0.3">
      <c r="C1941" s="139">
        <f t="shared" si="49"/>
        <v>0</v>
      </c>
      <c r="K1941" s="143"/>
      <c r="L1941" s="143"/>
    </row>
    <row r="1942" spans="3:12" x14ac:dyDescent="0.3">
      <c r="C1942" s="139">
        <f t="shared" si="49"/>
        <v>0</v>
      </c>
      <c r="K1942" s="143"/>
      <c r="L1942" s="143"/>
    </row>
    <row r="1943" spans="3:12" x14ac:dyDescent="0.3">
      <c r="C1943" s="139">
        <f t="shared" si="49"/>
        <v>0</v>
      </c>
      <c r="K1943" s="143"/>
      <c r="L1943" s="143"/>
    </row>
    <row r="1944" spans="3:12" x14ac:dyDescent="0.3">
      <c r="C1944" s="139">
        <f t="shared" si="49"/>
        <v>0</v>
      </c>
      <c r="K1944" s="143"/>
      <c r="L1944" s="143"/>
    </row>
    <row r="1945" spans="3:12" x14ac:dyDescent="0.3">
      <c r="C1945" s="139">
        <f t="shared" si="49"/>
        <v>0</v>
      </c>
      <c r="K1945" s="143"/>
      <c r="L1945" s="143"/>
    </row>
    <row r="1946" spans="3:12" x14ac:dyDescent="0.3">
      <c r="C1946" s="139">
        <f t="shared" si="49"/>
        <v>0</v>
      </c>
      <c r="K1946" s="143"/>
      <c r="L1946" s="143"/>
    </row>
    <row r="1947" spans="3:12" x14ac:dyDescent="0.3">
      <c r="C1947" s="139">
        <f t="shared" si="49"/>
        <v>0</v>
      </c>
      <c r="K1947" s="143"/>
      <c r="L1947" s="143"/>
    </row>
    <row r="1948" spans="3:12" x14ac:dyDescent="0.3">
      <c r="C1948" s="139">
        <f t="shared" si="49"/>
        <v>0</v>
      </c>
      <c r="K1948" s="143"/>
      <c r="L1948" s="143"/>
    </row>
    <row r="1949" spans="3:12" x14ac:dyDescent="0.3">
      <c r="C1949" s="139">
        <f t="shared" si="49"/>
        <v>0</v>
      </c>
      <c r="K1949" s="143"/>
      <c r="L1949" s="143"/>
    </row>
    <row r="1950" spans="3:12" x14ac:dyDescent="0.3">
      <c r="C1950" s="139">
        <f t="shared" si="49"/>
        <v>0</v>
      </c>
      <c r="K1950" s="143"/>
      <c r="L1950" s="143"/>
    </row>
    <row r="1951" spans="3:12" x14ac:dyDescent="0.3">
      <c r="C1951" s="139">
        <f t="shared" si="49"/>
        <v>0</v>
      </c>
      <c r="K1951" s="143"/>
      <c r="L1951" s="143"/>
    </row>
    <row r="1952" spans="3:12" x14ac:dyDescent="0.3">
      <c r="C1952" s="139">
        <f t="shared" si="49"/>
        <v>0</v>
      </c>
      <c r="K1952" s="143"/>
      <c r="L1952" s="143"/>
    </row>
    <row r="1953" spans="3:12" x14ac:dyDescent="0.3">
      <c r="C1953" s="139">
        <f t="shared" si="49"/>
        <v>0</v>
      </c>
      <c r="K1953" s="143"/>
      <c r="L1953" s="143"/>
    </row>
    <row r="1954" spans="3:12" x14ac:dyDescent="0.3">
      <c r="C1954" s="139">
        <f t="shared" si="49"/>
        <v>0</v>
      </c>
      <c r="K1954" s="143"/>
      <c r="L1954" s="143"/>
    </row>
    <row r="1955" spans="3:12" x14ac:dyDescent="0.3">
      <c r="C1955" s="139">
        <f t="shared" si="49"/>
        <v>0</v>
      </c>
      <c r="K1955" s="143"/>
      <c r="L1955" s="143"/>
    </row>
    <row r="1956" spans="3:12" x14ac:dyDescent="0.3">
      <c r="C1956" s="139">
        <f t="shared" si="49"/>
        <v>0</v>
      </c>
      <c r="K1956" s="143"/>
      <c r="L1956" s="143"/>
    </row>
    <row r="1957" spans="3:12" x14ac:dyDescent="0.3">
      <c r="C1957" s="139">
        <f t="shared" si="49"/>
        <v>0</v>
      </c>
      <c r="K1957" s="143"/>
      <c r="L1957" s="143"/>
    </row>
    <row r="1958" spans="3:12" x14ac:dyDescent="0.3">
      <c r="C1958" s="139">
        <f t="shared" si="49"/>
        <v>0</v>
      </c>
      <c r="K1958" s="143"/>
      <c r="L1958" s="143"/>
    </row>
    <row r="1959" spans="3:12" x14ac:dyDescent="0.3">
      <c r="C1959" s="139">
        <f t="shared" si="49"/>
        <v>0</v>
      </c>
      <c r="K1959" s="143"/>
      <c r="L1959" s="143"/>
    </row>
    <row r="1960" spans="3:12" x14ac:dyDescent="0.3">
      <c r="C1960" s="139">
        <f t="shared" si="49"/>
        <v>0</v>
      </c>
      <c r="K1960" s="143"/>
      <c r="L1960" s="143"/>
    </row>
    <row r="1961" spans="3:12" x14ac:dyDescent="0.3">
      <c r="C1961" s="139">
        <f t="shared" si="49"/>
        <v>0</v>
      </c>
      <c r="K1961" s="143"/>
      <c r="L1961" s="143"/>
    </row>
    <row r="1962" spans="3:12" x14ac:dyDescent="0.3">
      <c r="C1962" s="139">
        <f t="shared" si="49"/>
        <v>0</v>
      </c>
      <c r="K1962" s="143"/>
      <c r="L1962" s="143"/>
    </row>
    <row r="1963" spans="3:12" x14ac:dyDescent="0.3">
      <c r="C1963" s="139">
        <f t="shared" si="49"/>
        <v>0</v>
      </c>
      <c r="K1963" s="143"/>
      <c r="L1963" s="143"/>
    </row>
    <row r="1964" spans="3:12" x14ac:dyDescent="0.3">
      <c r="C1964" s="139">
        <f t="shared" si="49"/>
        <v>0</v>
      </c>
      <c r="K1964" s="143"/>
      <c r="L1964" s="143"/>
    </row>
    <row r="1965" spans="3:12" x14ac:dyDescent="0.3">
      <c r="C1965" s="139">
        <f t="shared" si="49"/>
        <v>0</v>
      </c>
      <c r="K1965" s="143"/>
      <c r="L1965" s="143"/>
    </row>
    <row r="1966" spans="3:12" x14ac:dyDescent="0.3">
      <c r="C1966" s="139">
        <f t="shared" si="49"/>
        <v>0</v>
      </c>
      <c r="K1966" s="143"/>
      <c r="L1966" s="143"/>
    </row>
    <row r="1967" spans="3:12" x14ac:dyDescent="0.3">
      <c r="C1967" s="139">
        <f t="shared" si="49"/>
        <v>0</v>
      </c>
      <c r="K1967" s="143"/>
      <c r="L1967" s="143"/>
    </row>
    <row r="1968" spans="3:12" x14ac:dyDescent="0.3">
      <c r="C1968" s="139">
        <f t="shared" si="49"/>
        <v>0</v>
      </c>
      <c r="K1968" s="143"/>
      <c r="L1968" s="143"/>
    </row>
    <row r="1969" spans="3:12" x14ac:dyDescent="0.3">
      <c r="C1969" s="139">
        <f t="shared" si="49"/>
        <v>0</v>
      </c>
      <c r="K1969" s="143"/>
      <c r="L1969" s="143"/>
    </row>
    <row r="1970" spans="3:12" x14ac:dyDescent="0.3">
      <c r="C1970" s="139">
        <f t="shared" si="49"/>
        <v>0</v>
      </c>
      <c r="K1970" s="143"/>
      <c r="L1970" s="143"/>
    </row>
    <row r="1971" spans="3:12" x14ac:dyDescent="0.3">
      <c r="C1971" s="139">
        <f t="shared" si="49"/>
        <v>0</v>
      </c>
      <c r="K1971" s="143"/>
      <c r="L1971" s="143"/>
    </row>
    <row r="1972" spans="3:12" x14ac:dyDescent="0.3">
      <c r="C1972" s="139">
        <f t="shared" si="49"/>
        <v>0</v>
      </c>
      <c r="K1972" s="143"/>
      <c r="L1972" s="143"/>
    </row>
    <row r="1973" spans="3:12" x14ac:dyDescent="0.3">
      <c r="C1973" s="139">
        <f t="shared" si="49"/>
        <v>0</v>
      </c>
      <c r="K1973" s="143"/>
      <c r="L1973" s="143"/>
    </row>
    <row r="1974" spans="3:12" x14ac:dyDescent="0.3">
      <c r="C1974" s="139">
        <f t="shared" si="49"/>
        <v>0</v>
      </c>
      <c r="K1974" s="143"/>
      <c r="L1974" s="143"/>
    </row>
    <row r="1975" spans="3:12" x14ac:dyDescent="0.3">
      <c r="C1975" s="139">
        <f t="shared" si="49"/>
        <v>0</v>
      </c>
      <c r="K1975" s="143"/>
      <c r="L1975" s="143"/>
    </row>
    <row r="1976" spans="3:12" x14ac:dyDescent="0.3">
      <c r="C1976" s="139">
        <f t="shared" si="49"/>
        <v>0</v>
      </c>
      <c r="K1976" s="143"/>
      <c r="L1976" s="143"/>
    </row>
    <row r="1977" spans="3:12" x14ac:dyDescent="0.3">
      <c r="C1977" s="139">
        <f t="shared" si="49"/>
        <v>0</v>
      </c>
      <c r="K1977" s="143"/>
      <c r="L1977" s="143"/>
    </row>
    <row r="1978" spans="3:12" x14ac:dyDescent="0.3">
      <c r="C1978" s="139">
        <f t="shared" si="49"/>
        <v>0</v>
      </c>
      <c r="K1978" s="143"/>
      <c r="L1978" s="143"/>
    </row>
    <row r="1979" spans="3:12" x14ac:dyDescent="0.3">
      <c r="C1979" s="139">
        <f t="shared" si="49"/>
        <v>0</v>
      </c>
      <c r="K1979" s="143"/>
      <c r="L1979" s="143"/>
    </row>
    <row r="1980" spans="3:12" x14ac:dyDescent="0.3">
      <c r="C1980" s="139">
        <f t="shared" si="49"/>
        <v>0</v>
      </c>
      <c r="K1980" s="143"/>
      <c r="L1980" s="143"/>
    </row>
    <row r="1981" spans="3:12" x14ac:dyDescent="0.3">
      <c r="C1981" s="139">
        <f t="shared" si="49"/>
        <v>0</v>
      </c>
      <c r="K1981" s="143"/>
      <c r="L1981" s="143"/>
    </row>
    <row r="1982" spans="3:12" x14ac:dyDescent="0.3">
      <c r="C1982" s="139">
        <f t="shared" si="49"/>
        <v>0</v>
      </c>
      <c r="K1982" s="143"/>
      <c r="L1982" s="143"/>
    </row>
    <row r="1983" spans="3:12" x14ac:dyDescent="0.3">
      <c r="C1983" s="139">
        <f t="shared" ref="C1983:C2046" si="50">D1983</f>
        <v>0</v>
      </c>
      <c r="K1983" s="143"/>
      <c r="L1983" s="143"/>
    </row>
    <row r="1984" spans="3:12" x14ac:dyDescent="0.3">
      <c r="C1984" s="139">
        <f t="shared" si="50"/>
        <v>0</v>
      </c>
      <c r="K1984" s="143"/>
      <c r="L1984" s="143"/>
    </row>
    <row r="1985" spans="3:12" x14ac:dyDescent="0.3">
      <c r="C1985" s="139">
        <f t="shared" si="50"/>
        <v>0</v>
      </c>
      <c r="K1985" s="143"/>
      <c r="L1985" s="143"/>
    </row>
    <row r="1986" spans="3:12" x14ac:dyDescent="0.3">
      <c r="C1986" s="139">
        <f t="shared" si="50"/>
        <v>0</v>
      </c>
      <c r="K1986" s="143"/>
      <c r="L1986" s="143"/>
    </row>
    <row r="1987" spans="3:12" x14ac:dyDescent="0.3">
      <c r="C1987" s="139">
        <f t="shared" si="50"/>
        <v>0</v>
      </c>
      <c r="K1987" s="143"/>
      <c r="L1987" s="143"/>
    </row>
    <row r="1988" spans="3:12" x14ac:dyDescent="0.3">
      <c r="C1988" s="139">
        <f t="shared" si="50"/>
        <v>0</v>
      </c>
      <c r="K1988" s="143"/>
      <c r="L1988" s="143"/>
    </row>
    <row r="1989" spans="3:12" x14ac:dyDescent="0.3">
      <c r="C1989" s="139">
        <f t="shared" si="50"/>
        <v>0</v>
      </c>
      <c r="K1989" s="143"/>
      <c r="L1989" s="143"/>
    </row>
    <row r="1990" spans="3:12" x14ac:dyDescent="0.3">
      <c r="C1990" s="139">
        <f t="shared" si="50"/>
        <v>0</v>
      </c>
      <c r="K1990" s="143"/>
      <c r="L1990" s="143"/>
    </row>
    <row r="1991" spans="3:12" x14ac:dyDescent="0.3">
      <c r="C1991" s="139">
        <f t="shared" si="50"/>
        <v>0</v>
      </c>
      <c r="K1991" s="143"/>
      <c r="L1991" s="143"/>
    </row>
    <row r="1992" spans="3:12" x14ac:dyDescent="0.3">
      <c r="C1992" s="139">
        <f t="shared" si="50"/>
        <v>0</v>
      </c>
      <c r="K1992" s="143"/>
      <c r="L1992" s="143"/>
    </row>
    <row r="1993" spans="3:12" x14ac:dyDescent="0.3">
      <c r="C1993" s="139">
        <f t="shared" si="50"/>
        <v>0</v>
      </c>
      <c r="K1993" s="143"/>
      <c r="L1993" s="143"/>
    </row>
    <row r="1994" spans="3:12" x14ac:dyDescent="0.3">
      <c r="C1994" s="139">
        <f t="shared" si="50"/>
        <v>0</v>
      </c>
      <c r="K1994" s="143"/>
      <c r="L1994" s="143"/>
    </row>
    <row r="1995" spans="3:12" x14ac:dyDescent="0.3">
      <c r="C1995" s="139">
        <f t="shared" si="50"/>
        <v>0</v>
      </c>
      <c r="K1995" s="143"/>
      <c r="L1995" s="143"/>
    </row>
    <row r="1996" spans="3:12" x14ac:dyDescent="0.3">
      <c r="C1996" s="139">
        <f t="shared" si="50"/>
        <v>0</v>
      </c>
      <c r="K1996" s="143"/>
      <c r="L1996" s="143"/>
    </row>
    <row r="1997" spans="3:12" x14ac:dyDescent="0.3">
      <c r="C1997" s="139">
        <f t="shared" si="50"/>
        <v>0</v>
      </c>
      <c r="K1997" s="143"/>
      <c r="L1997" s="143"/>
    </row>
    <row r="1998" spans="3:12" x14ac:dyDescent="0.3">
      <c r="C1998" s="139">
        <f t="shared" si="50"/>
        <v>0</v>
      </c>
      <c r="K1998" s="143"/>
      <c r="L1998" s="143"/>
    </row>
    <row r="1999" spans="3:12" x14ac:dyDescent="0.3">
      <c r="C1999" s="139">
        <f t="shared" si="50"/>
        <v>0</v>
      </c>
      <c r="K1999" s="143"/>
      <c r="L1999" s="143"/>
    </row>
    <row r="2000" spans="3:12" x14ac:dyDescent="0.3">
      <c r="C2000" s="139">
        <f t="shared" si="50"/>
        <v>0</v>
      </c>
      <c r="K2000" s="143"/>
      <c r="L2000" s="143"/>
    </row>
    <row r="2001" spans="3:12" x14ac:dyDescent="0.3">
      <c r="C2001" s="139">
        <f t="shared" si="50"/>
        <v>0</v>
      </c>
      <c r="K2001" s="143"/>
      <c r="L2001" s="143"/>
    </row>
    <row r="2002" spans="3:12" x14ac:dyDescent="0.3">
      <c r="C2002" s="139">
        <f t="shared" si="50"/>
        <v>0</v>
      </c>
      <c r="K2002" s="143"/>
      <c r="L2002" s="143"/>
    </row>
    <row r="2003" spans="3:12" x14ac:dyDescent="0.3">
      <c r="C2003" s="139">
        <f t="shared" si="50"/>
        <v>0</v>
      </c>
      <c r="K2003" s="143"/>
      <c r="L2003" s="143"/>
    </row>
    <row r="2004" spans="3:12" x14ac:dyDescent="0.3">
      <c r="C2004" s="139">
        <f t="shared" si="50"/>
        <v>0</v>
      </c>
      <c r="K2004" s="143"/>
      <c r="L2004" s="143"/>
    </row>
    <row r="2005" spans="3:12" x14ac:dyDescent="0.3">
      <c r="C2005" s="139">
        <f t="shared" si="50"/>
        <v>0</v>
      </c>
      <c r="K2005" s="143"/>
      <c r="L2005" s="143"/>
    </row>
    <row r="2006" spans="3:12" x14ac:dyDescent="0.3">
      <c r="C2006" s="139">
        <f t="shared" si="50"/>
        <v>0</v>
      </c>
      <c r="K2006" s="143"/>
      <c r="L2006" s="143"/>
    </row>
    <row r="2007" spans="3:12" x14ac:dyDescent="0.3">
      <c r="C2007" s="139">
        <f t="shared" si="50"/>
        <v>0</v>
      </c>
      <c r="K2007" s="143"/>
      <c r="L2007" s="143"/>
    </row>
    <row r="2008" spans="3:12" x14ac:dyDescent="0.3">
      <c r="C2008" s="139">
        <f t="shared" si="50"/>
        <v>0</v>
      </c>
      <c r="K2008" s="143"/>
      <c r="L2008" s="143"/>
    </row>
    <row r="2009" spans="3:12" x14ac:dyDescent="0.3">
      <c r="C2009" s="139">
        <f t="shared" si="50"/>
        <v>0</v>
      </c>
      <c r="K2009" s="143"/>
      <c r="L2009" s="143"/>
    </row>
    <row r="2010" spans="3:12" x14ac:dyDescent="0.3">
      <c r="C2010" s="139">
        <f t="shared" si="50"/>
        <v>0</v>
      </c>
      <c r="K2010" s="143"/>
      <c r="L2010" s="143"/>
    </row>
    <row r="2011" spans="3:12" x14ac:dyDescent="0.3">
      <c r="C2011" s="139">
        <f t="shared" si="50"/>
        <v>0</v>
      </c>
      <c r="K2011" s="143"/>
      <c r="L2011" s="143"/>
    </row>
    <row r="2012" spans="3:12" x14ac:dyDescent="0.3">
      <c r="C2012" s="139">
        <f t="shared" si="50"/>
        <v>0</v>
      </c>
      <c r="K2012" s="143"/>
      <c r="L2012" s="143"/>
    </row>
    <row r="2013" spans="3:12" x14ac:dyDescent="0.3">
      <c r="C2013" s="139">
        <f t="shared" si="50"/>
        <v>0</v>
      </c>
      <c r="K2013" s="143"/>
      <c r="L2013" s="143"/>
    </row>
    <row r="2014" spans="3:12" x14ac:dyDescent="0.3">
      <c r="C2014" s="139">
        <f t="shared" si="50"/>
        <v>0</v>
      </c>
      <c r="K2014" s="143"/>
      <c r="L2014" s="143"/>
    </row>
    <row r="2015" spans="3:12" x14ac:dyDescent="0.3">
      <c r="C2015" s="139">
        <f t="shared" si="50"/>
        <v>0</v>
      </c>
      <c r="K2015" s="143"/>
      <c r="L2015" s="143"/>
    </row>
    <row r="2016" spans="3:12" x14ac:dyDescent="0.3">
      <c r="C2016" s="139">
        <f t="shared" si="50"/>
        <v>0</v>
      </c>
      <c r="K2016" s="143"/>
      <c r="L2016" s="143"/>
    </row>
    <row r="2017" spans="3:12" x14ac:dyDescent="0.3">
      <c r="C2017" s="139">
        <f t="shared" si="50"/>
        <v>0</v>
      </c>
      <c r="K2017" s="143"/>
      <c r="L2017" s="143"/>
    </row>
    <row r="2018" spans="3:12" x14ac:dyDescent="0.3">
      <c r="C2018" s="139">
        <f t="shared" si="50"/>
        <v>0</v>
      </c>
      <c r="K2018" s="143"/>
      <c r="L2018" s="143"/>
    </row>
    <row r="2019" spans="3:12" x14ac:dyDescent="0.3">
      <c r="C2019" s="139">
        <f t="shared" si="50"/>
        <v>0</v>
      </c>
      <c r="K2019" s="143"/>
      <c r="L2019" s="143"/>
    </row>
    <row r="2020" spans="3:12" x14ac:dyDescent="0.3">
      <c r="C2020" s="139">
        <f t="shared" si="50"/>
        <v>0</v>
      </c>
      <c r="K2020" s="143"/>
      <c r="L2020" s="143"/>
    </row>
    <row r="2021" spans="3:12" x14ac:dyDescent="0.3">
      <c r="C2021" s="139">
        <f t="shared" si="50"/>
        <v>0</v>
      </c>
      <c r="K2021" s="143"/>
      <c r="L2021" s="143"/>
    </row>
    <row r="2022" spans="3:12" x14ac:dyDescent="0.3">
      <c r="C2022" s="139">
        <f t="shared" si="50"/>
        <v>0</v>
      </c>
      <c r="K2022" s="143"/>
      <c r="L2022" s="143"/>
    </row>
    <row r="2023" spans="3:12" x14ac:dyDescent="0.3">
      <c r="C2023" s="139">
        <f t="shared" si="50"/>
        <v>0</v>
      </c>
      <c r="K2023" s="143"/>
      <c r="L2023" s="143"/>
    </row>
    <row r="2024" spans="3:12" x14ac:dyDescent="0.3">
      <c r="C2024" s="139">
        <f t="shared" si="50"/>
        <v>0</v>
      </c>
      <c r="K2024" s="143"/>
      <c r="L2024" s="143"/>
    </row>
    <row r="2025" spans="3:12" x14ac:dyDescent="0.3">
      <c r="C2025" s="139">
        <f t="shared" si="50"/>
        <v>0</v>
      </c>
      <c r="K2025" s="143"/>
      <c r="L2025" s="143"/>
    </row>
    <row r="2026" spans="3:12" x14ac:dyDescent="0.3">
      <c r="C2026" s="139">
        <f t="shared" si="50"/>
        <v>0</v>
      </c>
      <c r="K2026" s="143"/>
      <c r="L2026" s="143"/>
    </row>
    <row r="2027" spans="3:12" x14ac:dyDescent="0.3">
      <c r="C2027" s="139">
        <f t="shared" si="50"/>
        <v>0</v>
      </c>
      <c r="K2027" s="143"/>
      <c r="L2027" s="143"/>
    </row>
    <row r="2028" spans="3:12" x14ac:dyDescent="0.3">
      <c r="C2028" s="139">
        <f t="shared" si="50"/>
        <v>0</v>
      </c>
      <c r="K2028" s="143"/>
      <c r="L2028" s="143"/>
    </row>
    <row r="2029" spans="3:12" x14ac:dyDescent="0.3">
      <c r="C2029" s="139">
        <f t="shared" si="50"/>
        <v>0</v>
      </c>
      <c r="K2029" s="143"/>
      <c r="L2029" s="143"/>
    </row>
    <row r="2030" spans="3:12" x14ac:dyDescent="0.3">
      <c r="C2030" s="139">
        <f t="shared" si="50"/>
        <v>0</v>
      </c>
      <c r="K2030" s="143"/>
      <c r="L2030" s="143"/>
    </row>
    <row r="2031" spans="3:12" x14ac:dyDescent="0.3">
      <c r="C2031" s="139">
        <f t="shared" si="50"/>
        <v>0</v>
      </c>
      <c r="K2031" s="143"/>
      <c r="L2031" s="143"/>
    </row>
    <row r="2032" spans="3:12" x14ac:dyDescent="0.3">
      <c r="C2032" s="139">
        <f t="shared" si="50"/>
        <v>0</v>
      </c>
      <c r="K2032" s="143"/>
      <c r="L2032" s="143"/>
    </row>
    <row r="2033" spans="3:12" x14ac:dyDescent="0.3">
      <c r="C2033" s="139">
        <f t="shared" si="50"/>
        <v>0</v>
      </c>
      <c r="K2033" s="143"/>
      <c r="L2033" s="143"/>
    </row>
    <row r="2034" spans="3:12" x14ac:dyDescent="0.3">
      <c r="C2034" s="139">
        <f t="shared" si="50"/>
        <v>0</v>
      </c>
      <c r="K2034" s="143"/>
      <c r="L2034" s="143"/>
    </row>
    <row r="2035" spans="3:12" x14ac:dyDescent="0.3">
      <c r="C2035" s="139">
        <f t="shared" si="50"/>
        <v>0</v>
      </c>
      <c r="K2035" s="143"/>
      <c r="L2035" s="143"/>
    </row>
    <row r="2036" spans="3:12" x14ac:dyDescent="0.3">
      <c r="C2036" s="139">
        <f t="shared" si="50"/>
        <v>0</v>
      </c>
      <c r="K2036" s="143"/>
      <c r="L2036" s="143"/>
    </row>
    <row r="2037" spans="3:12" x14ac:dyDescent="0.3">
      <c r="C2037" s="139">
        <f t="shared" si="50"/>
        <v>0</v>
      </c>
      <c r="K2037" s="143"/>
      <c r="L2037" s="143"/>
    </row>
    <row r="2038" spans="3:12" x14ac:dyDescent="0.3">
      <c r="C2038" s="139">
        <f t="shared" si="50"/>
        <v>0</v>
      </c>
      <c r="K2038" s="143"/>
      <c r="L2038" s="143"/>
    </row>
    <row r="2039" spans="3:12" x14ac:dyDescent="0.3">
      <c r="C2039" s="139">
        <f t="shared" si="50"/>
        <v>0</v>
      </c>
      <c r="K2039" s="143"/>
      <c r="L2039" s="143"/>
    </row>
    <row r="2040" spans="3:12" x14ac:dyDescent="0.3">
      <c r="C2040" s="139">
        <f t="shared" si="50"/>
        <v>0</v>
      </c>
      <c r="K2040" s="143"/>
      <c r="L2040" s="143"/>
    </row>
    <row r="2041" spans="3:12" x14ac:dyDescent="0.3">
      <c r="C2041" s="139">
        <f t="shared" si="50"/>
        <v>0</v>
      </c>
      <c r="K2041" s="143"/>
      <c r="L2041" s="143"/>
    </row>
    <row r="2042" spans="3:12" x14ac:dyDescent="0.3">
      <c r="C2042" s="139">
        <f t="shared" si="50"/>
        <v>0</v>
      </c>
      <c r="K2042" s="143"/>
      <c r="L2042" s="143"/>
    </row>
    <row r="2043" spans="3:12" x14ac:dyDescent="0.3">
      <c r="C2043" s="139">
        <f t="shared" si="50"/>
        <v>0</v>
      </c>
      <c r="K2043" s="143"/>
      <c r="L2043" s="143"/>
    </row>
    <row r="2044" spans="3:12" x14ac:dyDescent="0.3">
      <c r="C2044" s="139">
        <f t="shared" si="50"/>
        <v>0</v>
      </c>
      <c r="K2044" s="143"/>
      <c r="L2044" s="143"/>
    </row>
    <row r="2045" spans="3:12" x14ac:dyDescent="0.3">
      <c r="C2045" s="139">
        <f t="shared" si="50"/>
        <v>0</v>
      </c>
      <c r="K2045" s="143"/>
      <c r="L2045" s="143"/>
    </row>
    <row r="2046" spans="3:12" x14ac:dyDescent="0.3">
      <c r="C2046" s="139">
        <f t="shared" si="50"/>
        <v>0</v>
      </c>
      <c r="K2046" s="143"/>
      <c r="L2046" s="143"/>
    </row>
    <row r="2047" spans="3:12" x14ac:dyDescent="0.3">
      <c r="C2047" s="139">
        <f t="shared" ref="C2047:C2110" si="51">D2047</f>
        <v>0</v>
      </c>
      <c r="K2047" s="143"/>
      <c r="L2047" s="143"/>
    </row>
    <row r="2048" spans="3:12" x14ac:dyDescent="0.3">
      <c r="C2048" s="139">
        <f t="shared" si="51"/>
        <v>0</v>
      </c>
      <c r="K2048" s="143"/>
      <c r="L2048" s="143"/>
    </row>
    <row r="2049" spans="3:12" x14ac:dyDescent="0.3">
      <c r="C2049" s="139">
        <f t="shared" si="51"/>
        <v>0</v>
      </c>
      <c r="K2049" s="143"/>
      <c r="L2049" s="143"/>
    </row>
    <row r="2050" spans="3:12" x14ac:dyDescent="0.3">
      <c r="C2050" s="139">
        <f t="shared" si="51"/>
        <v>0</v>
      </c>
      <c r="K2050" s="143"/>
      <c r="L2050" s="143"/>
    </row>
    <row r="2051" spans="3:12" x14ac:dyDescent="0.3">
      <c r="C2051" s="139">
        <f t="shared" si="51"/>
        <v>0</v>
      </c>
      <c r="K2051" s="143"/>
      <c r="L2051" s="143"/>
    </row>
    <row r="2052" spans="3:12" x14ac:dyDescent="0.3">
      <c r="C2052" s="139">
        <f t="shared" si="51"/>
        <v>0</v>
      </c>
      <c r="K2052" s="143"/>
      <c r="L2052" s="143"/>
    </row>
    <row r="2053" spans="3:12" x14ac:dyDescent="0.3">
      <c r="C2053" s="139">
        <f t="shared" si="51"/>
        <v>0</v>
      </c>
      <c r="K2053" s="143"/>
      <c r="L2053" s="143"/>
    </row>
    <row r="2054" spans="3:12" x14ac:dyDescent="0.3">
      <c r="C2054" s="139">
        <f t="shared" si="51"/>
        <v>0</v>
      </c>
      <c r="K2054" s="143"/>
      <c r="L2054" s="143"/>
    </row>
    <row r="2055" spans="3:12" x14ac:dyDescent="0.3">
      <c r="C2055" s="139">
        <f t="shared" si="51"/>
        <v>0</v>
      </c>
      <c r="K2055" s="143"/>
      <c r="L2055" s="143"/>
    </row>
    <row r="2056" spans="3:12" x14ac:dyDescent="0.3">
      <c r="C2056" s="139">
        <f t="shared" si="51"/>
        <v>0</v>
      </c>
      <c r="K2056" s="143"/>
      <c r="L2056" s="143"/>
    </row>
    <row r="2057" spans="3:12" x14ac:dyDescent="0.3">
      <c r="C2057" s="139">
        <f t="shared" si="51"/>
        <v>0</v>
      </c>
      <c r="K2057" s="143"/>
      <c r="L2057" s="143"/>
    </row>
    <row r="2058" spans="3:12" x14ac:dyDescent="0.3">
      <c r="C2058" s="139">
        <f t="shared" si="51"/>
        <v>0</v>
      </c>
      <c r="K2058" s="143"/>
      <c r="L2058" s="143"/>
    </row>
    <row r="2059" spans="3:12" x14ac:dyDescent="0.3">
      <c r="C2059" s="139">
        <f t="shared" si="51"/>
        <v>0</v>
      </c>
      <c r="K2059" s="143"/>
      <c r="L2059" s="143"/>
    </row>
    <row r="2060" spans="3:12" x14ac:dyDescent="0.3">
      <c r="C2060" s="139">
        <f t="shared" si="51"/>
        <v>0</v>
      </c>
      <c r="K2060" s="143"/>
      <c r="L2060" s="143"/>
    </row>
    <row r="2061" spans="3:12" x14ac:dyDescent="0.3">
      <c r="C2061" s="139">
        <f t="shared" si="51"/>
        <v>0</v>
      </c>
      <c r="K2061" s="143"/>
      <c r="L2061" s="143"/>
    </row>
    <row r="2062" spans="3:12" x14ac:dyDescent="0.3">
      <c r="C2062" s="139">
        <f t="shared" si="51"/>
        <v>0</v>
      </c>
      <c r="K2062" s="143"/>
      <c r="L2062" s="143"/>
    </row>
    <row r="2063" spans="3:12" x14ac:dyDescent="0.3">
      <c r="C2063" s="139">
        <f t="shared" si="51"/>
        <v>0</v>
      </c>
      <c r="K2063" s="143"/>
      <c r="L2063" s="143"/>
    </row>
    <row r="2064" spans="3:12" x14ac:dyDescent="0.3">
      <c r="C2064" s="139">
        <f t="shared" si="51"/>
        <v>0</v>
      </c>
      <c r="K2064" s="143"/>
      <c r="L2064" s="143"/>
    </row>
    <row r="2065" spans="3:12" x14ac:dyDescent="0.3">
      <c r="C2065" s="139">
        <f t="shared" si="51"/>
        <v>0</v>
      </c>
      <c r="K2065" s="143"/>
      <c r="L2065" s="143"/>
    </row>
    <row r="2066" spans="3:12" x14ac:dyDescent="0.3">
      <c r="C2066" s="139">
        <f t="shared" si="51"/>
        <v>0</v>
      </c>
      <c r="K2066" s="143"/>
      <c r="L2066" s="143"/>
    </row>
    <row r="2067" spans="3:12" x14ac:dyDescent="0.3">
      <c r="C2067" s="139">
        <f t="shared" si="51"/>
        <v>0</v>
      </c>
      <c r="K2067" s="143"/>
      <c r="L2067" s="143"/>
    </row>
    <row r="2068" spans="3:12" x14ac:dyDescent="0.3">
      <c r="C2068" s="139">
        <f t="shared" si="51"/>
        <v>0</v>
      </c>
      <c r="K2068" s="143"/>
      <c r="L2068" s="143"/>
    </row>
    <row r="2069" spans="3:12" x14ac:dyDescent="0.3">
      <c r="C2069" s="139">
        <f t="shared" si="51"/>
        <v>0</v>
      </c>
      <c r="K2069" s="143"/>
      <c r="L2069" s="143"/>
    </row>
    <row r="2070" spans="3:12" x14ac:dyDescent="0.3">
      <c r="C2070" s="139">
        <f t="shared" si="51"/>
        <v>0</v>
      </c>
      <c r="K2070" s="143"/>
      <c r="L2070" s="143"/>
    </row>
    <row r="2071" spans="3:12" x14ac:dyDescent="0.3">
      <c r="C2071" s="139">
        <f t="shared" si="51"/>
        <v>0</v>
      </c>
      <c r="K2071" s="143"/>
      <c r="L2071" s="143"/>
    </row>
    <row r="2072" spans="3:12" x14ac:dyDescent="0.3">
      <c r="C2072" s="139">
        <f t="shared" si="51"/>
        <v>0</v>
      </c>
      <c r="K2072" s="143"/>
      <c r="L2072" s="143"/>
    </row>
    <row r="2073" spans="3:12" x14ac:dyDescent="0.3">
      <c r="C2073" s="139">
        <f t="shared" si="51"/>
        <v>0</v>
      </c>
      <c r="K2073" s="143"/>
      <c r="L2073" s="143"/>
    </row>
    <row r="2074" spans="3:12" x14ac:dyDescent="0.3">
      <c r="C2074" s="139">
        <f t="shared" si="51"/>
        <v>0</v>
      </c>
      <c r="K2074" s="143"/>
      <c r="L2074" s="143"/>
    </row>
    <row r="2075" spans="3:12" x14ac:dyDescent="0.3">
      <c r="C2075" s="139">
        <f t="shared" si="51"/>
        <v>0</v>
      </c>
      <c r="K2075" s="143"/>
      <c r="L2075" s="143"/>
    </row>
    <row r="2076" spans="3:12" x14ac:dyDescent="0.3">
      <c r="C2076" s="139">
        <f t="shared" si="51"/>
        <v>0</v>
      </c>
      <c r="K2076" s="143"/>
      <c r="L2076" s="143"/>
    </row>
    <row r="2077" spans="3:12" x14ac:dyDescent="0.3">
      <c r="C2077" s="139">
        <f t="shared" si="51"/>
        <v>0</v>
      </c>
      <c r="K2077" s="143"/>
      <c r="L2077" s="143"/>
    </row>
    <row r="2078" spans="3:12" x14ac:dyDescent="0.3">
      <c r="C2078" s="139">
        <f t="shared" si="51"/>
        <v>0</v>
      </c>
      <c r="K2078" s="143"/>
      <c r="L2078" s="143"/>
    </row>
    <row r="2079" spans="3:12" x14ac:dyDescent="0.3">
      <c r="C2079" s="139">
        <f t="shared" si="51"/>
        <v>0</v>
      </c>
      <c r="K2079" s="143"/>
      <c r="L2079" s="143"/>
    </row>
    <row r="2080" spans="3:12" x14ac:dyDescent="0.3">
      <c r="C2080" s="139">
        <f t="shared" si="51"/>
        <v>0</v>
      </c>
      <c r="K2080" s="143"/>
      <c r="L2080" s="143"/>
    </row>
    <row r="2081" spans="3:12" x14ac:dyDescent="0.3">
      <c r="C2081" s="139">
        <f t="shared" si="51"/>
        <v>0</v>
      </c>
      <c r="K2081" s="143"/>
      <c r="L2081" s="143"/>
    </row>
    <row r="2082" spans="3:12" x14ac:dyDescent="0.3">
      <c r="C2082" s="139">
        <f t="shared" si="51"/>
        <v>0</v>
      </c>
      <c r="K2082" s="143"/>
      <c r="L2082" s="143"/>
    </row>
    <row r="2083" spans="3:12" x14ac:dyDescent="0.3">
      <c r="C2083" s="139">
        <f t="shared" si="51"/>
        <v>0</v>
      </c>
      <c r="K2083" s="143"/>
      <c r="L2083" s="143"/>
    </row>
    <row r="2084" spans="3:12" x14ac:dyDescent="0.3">
      <c r="C2084" s="139">
        <f t="shared" si="51"/>
        <v>0</v>
      </c>
      <c r="K2084" s="143"/>
      <c r="L2084" s="143"/>
    </row>
    <row r="2085" spans="3:12" x14ac:dyDescent="0.3">
      <c r="C2085" s="139">
        <f t="shared" si="51"/>
        <v>0</v>
      </c>
      <c r="K2085" s="143"/>
      <c r="L2085" s="143"/>
    </row>
    <row r="2086" spans="3:12" x14ac:dyDescent="0.3">
      <c r="C2086" s="139">
        <f t="shared" si="51"/>
        <v>0</v>
      </c>
      <c r="K2086" s="143"/>
      <c r="L2086" s="143"/>
    </row>
    <row r="2087" spans="3:12" x14ac:dyDescent="0.3">
      <c r="C2087" s="139">
        <f t="shared" si="51"/>
        <v>0</v>
      </c>
      <c r="K2087" s="143"/>
      <c r="L2087" s="143"/>
    </row>
    <row r="2088" spans="3:12" x14ac:dyDescent="0.3">
      <c r="C2088" s="139">
        <f t="shared" si="51"/>
        <v>0</v>
      </c>
      <c r="K2088" s="143"/>
      <c r="L2088" s="143"/>
    </row>
    <row r="2089" spans="3:12" x14ac:dyDescent="0.3">
      <c r="C2089" s="139">
        <f t="shared" si="51"/>
        <v>0</v>
      </c>
      <c r="K2089" s="143"/>
      <c r="L2089" s="143"/>
    </row>
    <row r="2090" spans="3:12" x14ac:dyDescent="0.3">
      <c r="C2090" s="139">
        <f t="shared" si="51"/>
        <v>0</v>
      </c>
      <c r="K2090" s="143"/>
      <c r="L2090" s="143"/>
    </row>
    <row r="2091" spans="3:12" x14ac:dyDescent="0.3">
      <c r="C2091" s="139">
        <f t="shared" si="51"/>
        <v>0</v>
      </c>
      <c r="K2091" s="143"/>
      <c r="L2091" s="143"/>
    </row>
    <row r="2092" spans="3:12" x14ac:dyDescent="0.3">
      <c r="C2092" s="139">
        <f t="shared" si="51"/>
        <v>0</v>
      </c>
      <c r="K2092" s="143"/>
      <c r="L2092" s="143"/>
    </row>
    <row r="2093" spans="3:12" x14ac:dyDescent="0.3">
      <c r="C2093" s="139">
        <f t="shared" si="51"/>
        <v>0</v>
      </c>
      <c r="K2093" s="143"/>
      <c r="L2093" s="143"/>
    </row>
    <row r="2094" spans="3:12" x14ac:dyDescent="0.3">
      <c r="C2094" s="139">
        <f t="shared" si="51"/>
        <v>0</v>
      </c>
      <c r="K2094" s="143"/>
      <c r="L2094" s="143"/>
    </row>
    <row r="2095" spans="3:12" x14ac:dyDescent="0.3">
      <c r="C2095" s="139">
        <f t="shared" si="51"/>
        <v>0</v>
      </c>
      <c r="K2095" s="143"/>
      <c r="L2095" s="143"/>
    </row>
    <row r="2096" spans="3:12" x14ac:dyDescent="0.3">
      <c r="C2096" s="139">
        <f t="shared" si="51"/>
        <v>0</v>
      </c>
      <c r="K2096" s="143"/>
      <c r="L2096" s="143"/>
    </row>
    <row r="2097" spans="3:12" x14ac:dyDescent="0.3">
      <c r="C2097" s="139">
        <f t="shared" si="51"/>
        <v>0</v>
      </c>
      <c r="K2097" s="143"/>
      <c r="L2097" s="143"/>
    </row>
    <row r="2098" spans="3:12" x14ac:dyDescent="0.3">
      <c r="C2098" s="139">
        <f t="shared" si="51"/>
        <v>0</v>
      </c>
      <c r="K2098" s="143"/>
      <c r="L2098" s="143"/>
    </row>
    <row r="2099" spans="3:12" x14ac:dyDescent="0.3">
      <c r="C2099" s="139">
        <f t="shared" si="51"/>
        <v>0</v>
      </c>
      <c r="K2099" s="143"/>
      <c r="L2099" s="143"/>
    </row>
    <row r="2100" spans="3:12" x14ac:dyDescent="0.3">
      <c r="C2100" s="139">
        <f t="shared" si="51"/>
        <v>0</v>
      </c>
      <c r="K2100" s="143"/>
      <c r="L2100" s="143"/>
    </row>
    <row r="2101" spans="3:12" x14ac:dyDescent="0.3">
      <c r="C2101" s="139">
        <f t="shared" si="51"/>
        <v>0</v>
      </c>
      <c r="K2101" s="143"/>
      <c r="L2101" s="143"/>
    </row>
    <row r="2102" spans="3:12" x14ac:dyDescent="0.3">
      <c r="C2102" s="139">
        <f t="shared" si="51"/>
        <v>0</v>
      </c>
      <c r="K2102" s="143"/>
      <c r="L2102" s="143"/>
    </row>
    <row r="2103" spans="3:12" x14ac:dyDescent="0.3">
      <c r="C2103" s="139">
        <f t="shared" si="51"/>
        <v>0</v>
      </c>
      <c r="K2103" s="143"/>
      <c r="L2103" s="143"/>
    </row>
    <row r="2104" spans="3:12" x14ac:dyDescent="0.3">
      <c r="C2104" s="139">
        <f t="shared" si="51"/>
        <v>0</v>
      </c>
      <c r="K2104" s="143"/>
      <c r="L2104" s="143"/>
    </row>
    <row r="2105" spans="3:12" x14ac:dyDescent="0.3">
      <c r="C2105" s="139">
        <f t="shared" si="51"/>
        <v>0</v>
      </c>
      <c r="K2105" s="143"/>
      <c r="L2105" s="143"/>
    </row>
    <row r="2106" spans="3:12" x14ac:dyDescent="0.3">
      <c r="C2106" s="139">
        <f t="shared" si="51"/>
        <v>0</v>
      </c>
      <c r="K2106" s="143"/>
      <c r="L2106" s="143"/>
    </row>
    <row r="2107" spans="3:12" x14ac:dyDescent="0.3">
      <c r="C2107" s="139">
        <f t="shared" si="51"/>
        <v>0</v>
      </c>
      <c r="K2107" s="143"/>
      <c r="L2107" s="143"/>
    </row>
    <row r="2108" spans="3:12" x14ac:dyDescent="0.3">
      <c r="C2108" s="139">
        <f t="shared" si="51"/>
        <v>0</v>
      </c>
      <c r="K2108" s="143"/>
      <c r="L2108" s="143"/>
    </row>
    <row r="2109" spans="3:12" x14ac:dyDescent="0.3">
      <c r="C2109" s="139">
        <f t="shared" si="51"/>
        <v>0</v>
      </c>
      <c r="K2109" s="143"/>
      <c r="L2109" s="143"/>
    </row>
    <row r="2110" spans="3:12" x14ac:dyDescent="0.3">
      <c r="C2110" s="139">
        <f t="shared" si="51"/>
        <v>0</v>
      </c>
      <c r="K2110" s="143"/>
      <c r="L2110" s="143"/>
    </row>
    <row r="2111" spans="3:12" x14ac:dyDescent="0.3">
      <c r="C2111" s="139">
        <f t="shared" ref="C2111:C2174" si="52">D2111</f>
        <v>0</v>
      </c>
      <c r="K2111" s="143"/>
      <c r="L2111" s="143"/>
    </row>
    <row r="2112" spans="3:12" x14ac:dyDescent="0.3">
      <c r="C2112" s="139">
        <f t="shared" si="52"/>
        <v>0</v>
      </c>
      <c r="K2112" s="143"/>
      <c r="L2112" s="143"/>
    </row>
    <row r="2113" spans="3:12" x14ac:dyDescent="0.3">
      <c r="C2113" s="139">
        <f t="shared" si="52"/>
        <v>0</v>
      </c>
      <c r="K2113" s="143"/>
      <c r="L2113" s="143"/>
    </row>
    <row r="2114" spans="3:12" x14ac:dyDescent="0.3">
      <c r="C2114" s="139">
        <f t="shared" si="52"/>
        <v>0</v>
      </c>
      <c r="K2114" s="143"/>
      <c r="L2114" s="143"/>
    </row>
    <row r="2115" spans="3:12" x14ac:dyDescent="0.3">
      <c r="C2115" s="139">
        <f t="shared" si="52"/>
        <v>0</v>
      </c>
      <c r="K2115" s="143"/>
      <c r="L2115" s="143"/>
    </row>
    <row r="2116" spans="3:12" x14ac:dyDescent="0.3">
      <c r="C2116" s="139">
        <f t="shared" si="52"/>
        <v>0</v>
      </c>
      <c r="K2116" s="143"/>
      <c r="L2116" s="143"/>
    </row>
    <row r="2117" spans="3:12" x14ac:dyDescent="0.3">
      <c r="C2117" s="139">
        <f t="shared" si="52"/>
        <v>0</v>
      </c>
      <c r="K2117" s="143"/>
      <c r="L2117" s="143"/>
    </row>
    <row r="2118" spans="3:12" x14ac:dyDescent="0.3">
      <c r="C2118" s="139">
        <f t="shared" si="52"/>
        <v>0</v>
      </c>
      <c r="K2118" s="143"/>
      <c r="L2118" s="143"/>
    </row>
    <row r="2119" spans="3:12" x14ac:dyDescent="0.3">
      <c r="C2119" s="139">
        <f t="shared" si="52"/>
        <v>0</v>
      </c>
      <c r="K2119" s="143"/>
      <c r="L2119" s="143"/>
    </row>
    <row r="2120" spans="3:12" x14ac:dyDescent="0.3">
      <c r="C2120" s="139">
        <f t="shared" si="52"/>
        <v>0</v>
      </c>
      <c r="K2120" s="143"/>
      <c r="L2120" s="143"/>
    </row>
    <row r="2121" spans="3:12" x14ac:dyDescent="0.3">
      <c r="C2121" s="139">
        <f t="shared" si="52"/>
        <v>0</v>
      </c>
      <c r="K2121" s="143"/>
      <c r="L2121" s="143"/>
    </row>
    <row r="2122" spans="3:12" x14ac:dyDescent="0.3">
      <c r="C2122" s="139">
        <f t="shared" si="52"/>
        <v>0</v>
      </c>
      <c r="K2122" s="143"/>
      <c r="L2122" s="143"/>
    </row>
    <row r="2123" spans="3:12" x14ac:dyDescent="0.3">
      <c r="C2123" s="139">
        <f t="shared" si="52"/>
        <v>0</v>
      </c>
      <c r="K2123" s="143"/>
      <c r="L2123" s="143"/>
    </row>
    <row r="2124" spans="3:12" x14ac:dyDescent="0.3">
      <c r="C2124" s="139">
        <f t="shared" si="52"/>
        <v>0</v>
      </c>
      <c r="K2124" s="143"/>
      <c r="L2124" s="143"/>
    </row>
    <row r="2125" spans="3:12" x14ac:dyDescent="0.3">
      <c r="C2125" s="139">
        <f t="shared" si="52"/>
        <v>0</v>
      </c>
      <c r="K2125" s="143"/>
      <c r="L2125" s="143"/>
    </row>
    <row r="2126" spans="3:12" x14ac:dyDescent="0.3">
      <c r="C2126" s="139">
        <f t="shared" si="52"/>
        <v>0</v>
      </c>
      <c r="K2126" s="143"/>
      <c r="L2126" s="143"/>
    </row>
    <row r="2127" spans="3:12" x14ac:dyDescent="0.3">
      <c r="C2127" s="139">
        <f t="shared" si="52"/>
        <v>0</v>
      </c>
      <c r="K2127" s="143"/>
      <c r="L2127" s="143"/>
    </row>
    <row r="2128" spans="3:12" x14ac:dyDescent="0.3">
      <c r="C2128" s="139">
        <f t="shared" si="52"/>
        <v>0</v>
      </c>
      <c r="K2128" s="143"/>
      <c r="L2128" s="143"/>
    </row>
    <row r="2129" spans="3:12" x14ac:dyDescent="0.3">
      <c r="C2129" s="139">
        <f t="shared" si="52"/>
        <v>0</v>
      </c>
      <c r="K2129" s="143"/>
      <c r="L2129" s="143"/>
    </row>
    <row r="2130" spans="3:12" x14ac:dyDescent="0.3">
      <c r="C2130" s="139">
        <f t="shared" si="52"/>
        <v>0</v>
      </c>
      <c r="K2130" s="143"/>
      <c r="L2130" s="143"/>
    </row>
    <row r="2131" spans="3:12" x14ac:dyDescent="0.3">
      <c r="C2131" s="139">
        <f t="shared" si="52"/>
        <v>0</v>
      </c>
      <c r="K2131" s="143"/>
      <c r="L2131" s="143"/>
    </row>
    <row r="2132" spans="3:12" x14ac:dyDescent="0.3">
      <c r="C2132" s="139">
        <f t="shared" si="52"/>
        <v>0</v>
      </c>
      <c r="K2132" s="143"/>
      <c r="L2132" s="143"/>
    </row>
    <row r="2133" spans="3:12" x14ac:dyDescent="0.3">
      <c r="C2133" s="139">
        <f t="shared" si="52"/>
        <v>0</v>
      </c>
      <c r="K2133" s="143"/>
      <c r="L2133" s="143"/>
    </row>
    <row r="2134" spans="3:12" x14ac:dyDescent="0.3">
      <c r="C2134" s="139">
        <f t="shared" si="52"/>
        <v>0</v>
      </c>
      <c r="K2134" s="143"/>
      <c r="L2134" s="143"/>
    </row>
    <row r="2135" spans="3:12" x14ac:dyDescent="0.3">
      <c r="C2135" s="139">
        <f t="shared" si="52"/>
        <v>0</v>
      </c>
      <c r="K2135" s="143"/>
      <c r="L2135" s="143"/>
    </row>
    <row r="2136" spans="3:12" x14ac:dyDescent="0.3">
      <c r="C2136" s="139">
        <f t="shared" si="52"/>
        <v>0</v>
      </c>
      <c r="K2136" s="143"/>
      <c r="L2136" s="143"/>
    </row>
    <row r="2137" spans="3:12" x14ac:dyDescent="0.3">
      <c r="C2137" s="139">
        <f t="shared" si="52"/>
        <v>0</v>
      </c>
      <c r="K2137" s="143"/>
      <c r="L2137" s="143"/>
    </row>
    <row r="2138" spans="3:12" x14ac:dyDescent="0.3">
      <c r="C2138" s="139">
        <f t="shared" si="52"/>
        <v>0</v>
      </c>
      <c r="K2138" s="143"/>
      <c r="L2138" s="143"/>
    </row>
    <row r="2139" spans="3:12" x14ac:dyDescent="0.3">
      <c r="C2139" s="139">
        <f t="shared" si="52"/>
        <v>0</v>
      </c>
      <c r="K2139" s="143"/>
      <c r="L2139" s="143"/>
    </row>
    <row r="2140" spans="3:12" x14ac:dyDescent="0.3">
      <c r="C2140" s="139">
        <f t="shared" si="52"/>
        <v>0</v>
      </c>
      <c r="K2140" s="143"/>
      <c r="L2140" s="143"/>
    </row>
    <row r="2141" spans="3:12" x14ac:dyDescent="0.3">
      <c r="C2141" s="139">
        <f t="shared" si="52"/>
        <v>0</v>
      </c>
      <c r="K2141" s="143"/>
      <c r="L2141" s="143"/>
    </row>
    <row r="2142" spans="3:12" x14ac:dyDescent="0.3">
      <c r="C2142" s="139">
        <f t="shared" si="52"/>
        <v>0</v>
      </c>
      <c r="K2142" s="143"/>
      <c r="L2142" s="143"/>
    </row>
    <row r="2143" spans="3:12" x14ac:dyDescent="0.3">
      <c r="C2143" s="139">
        <f t="shared" si="52"/>
        <v>0</v>
      </c>
      <c r="K2143" s="143"/>
      <c r="L2143" s="143"/>
    </row>
    <row r="2144" spans="3:12" x14ac:dyDescent="0.3">
      <c r="C2144" s="139">
        <f t="shared" si="52"/>
        <v>0</v>
      </c>
      <c r="K2144" s="143"/>
      <c r="L2144" s="143"/>
    </row>
    <row r="2145" spans="3:12" x14ac:dyDescent="0.3">
      <c r="C2145" s="139">
        <f t="shared" si="52"/>
        <v>0</v>
      </c>
      <c r="K2145" s="143"/>
      <c r="L2145" s="143"/>
    </row>
    <row r="2146" spans="3:12" x14ac:dyDescent="0.3">
      <c r="C2146" s="139">
        <f t="shared" si="52"/>
        <v>0</v>
      </c>
      <c r="K2146" s="143"/>
      <c r="L2146" s="143"/>
    </row>
    <row r="2147" spans="3:12" x14ac:dyDescent="0.3">
      <c r="C2147" s="139">
        <f t="shared" si="52"/>
        <v>0</v>
      </c>
      <c r="K2147" s="143"/>
      <c r="L2147" s="143"/>
    </row>
    <row r="2148" spans="3:12" x14ac:dyDescent="0.3">
      <c r="C2148" s="139">
        <f t="shared" si="52"/>
        <v>0</v>
      </c>
      <c r="K2148" s="143"/>
      <c r="L2148" s="143"/>
    </row>
    <row r="2149" spans="3:12" x14ac:dyDescent="0.3">
      <c r="C2149" s="139">
        <f t="shared" si="52"/>
        <v>0</v>
      </c>
      <c r="K2149" s="143"/>
      <c r="L2149" s="143"/>
    </row>
    <row r="2150" spans="3:12" x14ac:dyDescent="0.3">
      <c r="C2150" s="139">
        <f t="shared" si="52"/>
        <v>0</v>
      </c>
      <c r="K2150" s="143"/>
      <c r="L2150" s="143"/>
    </row>
    <row r="2151" spans="3:12" x14ac:dyDescent="0.3">
      <c r="C2151" s="139">
        <f t="shared" si="52"/>
        <v>0</v>
      </c>
      <c r="K2151" s="143"/>
      <c r="L2151" s="143"/>
    </row>
    <row r="2152" spans="3:12" x14ac:dyDescent="0.3">
      <c r="C2152" s="139">
        <f t="shared" si="52"/>
        <v>0</v>
      </c>
      <c r="K2152" s="143"/>
      <c r="L2152" s="143"/>
    </row>
    <row r="2153" spans="3:12" x14ac:dyDescent="0.3">
      <c r="C2153" s="139">
        <f t="shared" si="52"/>
        <v>0</v>
      </c>
      <c r="K2153" s="143"/>
      <c r="L2153" s="143"/>
    </row>
    <row r="2154" spans="3:12" x14ac:dyDescent="0.3">
      <c r="C2154" s="139">
        <f t="shared" si="52"/>
        <v>0</v>
      </c>
      <c r="K2154" s="143"/>
      <c r="L2154" s="143"/>
    </row>
    <row r="2155" spans="3:12" x14ac:dyDescent="0.3">
      <c r="C2155" s="139">
        <f t="shared" si="52"/>
        <v>0</v>
      </c>
      <c r="K2155" s="143"/>
      <c r="L2155" s="143"/>
    </row>
    <row r="2156" spans="3:12" x14ac:dyDescent="0.3">
      <c r="C2156" s="139">
        <f t="shared" si="52"/>
        <v>0</v>
      </c>
      <c r="K2156" s="143"/>
      <c r="L2156" s="143"/>
    </row>
    <row r="2157" spans="3:12" x14ac:dyDescent="0.3">
      <c r="C2157" s="139">
        <f t="shared" si="52"/>
        <v>0</v>
      </c>
      <c r="K2157" s="143"/>
      <c r="L2157" s="143"/>
    </row>
    <row r="2158" spans="3:12" x14ac:dyDescent="0.3">
      <c r="C2158" s="139">
        <f t="shared" si="52"/>
        <v>0</v>
      </c>
      <c r="K2158" s="143"/>
      <c r="L2158" s="143"/>
    </row>
    <row r="2159" spans="3:12" x14ac:dyDescent="0.3">
      <c r="C2159" s="139">
        <f t="shared" si="52"/>
        <v>0</v>
      </c>
      <c r="K2159" s="143"/>
      <c r="L2159" s="143"/>
    </row>
    <row r="2160" spans="3:12" x14ac:dyDescent="0.3">
      <c r="C2160" s="139">
        <f t="shared" si="52"/>
        <v>0</v>
      </c>
      <c r="K2160" s="143"/>
      <c r="L2160" s="143"/>
    </row>
    <row r="2161" spans="3:12" x14ac:dyDescent="0.3">
      <c r="C2161" s="139">
        <f t="shared" si="52"/>
        <v>0</v>
      </c>
      <c r="K2161" s="143"/>
      <c r="L2161" s="143"/>
    </row>
    <row r="2162" spans="3:12" x14ac:dyDescent="0.3">
      <c r="C2162" s="139">
        <f t="shared" si="52"/>
        <v>0</v>
      </c>
      <c r="K2162" s="143"/>
      <c r="L2162" s="143"/>
    </row>
    <row r="2163" spans="3:12" x14ac:dyDescent="0.3">
      <c r="C2163" s="139">
        <f t="shared" si="52"/>
        <v>0</v>
      </c>
      <c r="K2163" s="143"/>
      <c r="L2163" s="143"/>
    </row>
    <row r="2164" spans="3:12" x14ac:dyDescent="0.3">
      <c r="C2164" s="139">
        <f t="shared" si="52"/>
        <v>0</v>
      </c>
      <c r="K2164" s="143"/>
      <c r="L2164" s="143"/>
    </row>
    <row r="2165" spans="3:12" x14ac:dyDescent="0.3">
      <c r="C2165" s="139">
        <f t="shared" si="52"/>
        <v>0</v>
      </c>
      <c r="K2165" s="143"/>
      <c r="L2165" s="143"/>
    </row>
    <row r="2166" spans="3:12" x14ac:dyDescent="0.3">
      <c r="C2166" s="139">
        <f t="shared" si="52"/>
        <v>0</v>
      </c>
      <c r="K2166" s="143"/>
      <c r="L2166" s="143"/>
    </row>
    <row r="2167" spans="3:12" x14ac:dyDescent="0.3">
      <c r="C2167" s="139">
        <f t="shared" si="52"/>
        <v>0</v>
      </c>
      <c r="K2167" s="143"/>
      <c r="L2167" s="143"/>
    </row>
    <row r="2168" spans="3:12" x14ac:dyDescent="0.3">
      <c r="C2168" s="139">
        <f t="shared" si="52"/>
        <v>0</v>
      </c>
      <c r="K2168" s="143"/>
      <c r="L2168" s="143"/>
    </row>
    <row r="2169" spans="3:12" x14ac:dyDescent="0.3">
      <c r="C2169" s="139">
        <f t="shared" si="52"/>
        <v>0</v>
      </c>
      <c r="K2169" s="143"/>
      <c r="L2169" s="143"/>
    </row>
    <row r="2170" spans="3:12" x14ac:dyDescent="0.3">
      <c r="C2170" s="139">
        <f t="shared" si="52"/>
        <v>0</v>
      </c>
      <c r="K2170" s="143"/>
      <c r="L2170" s="143"/>
    </row>
    <row r="2171" spans="3:12" x14ac:dyDescent="0.3">
      <c r="C2171" s="139">
        <f t="shared" si="52"/>
        <v>0</v>
      </c>
      <c r="K2171" s="143"/>
      <c r="L2171" s="143"/>
    </row>
    <row r="2172" spans="3:12" x14ac:dyDescent="0.3">
      <c r="C2172" s="139">
        <f t="shared" si="52"/>
        <v>0</v>
      </c>
      <c r="K2172" s="143"/>
      <c r="L2172" s="143"/>
    </row>
    <row r="2173" spans="3:12" x14ac:dyDescent="0.3">
      <c r="C2173" s="139">
        <f t="shared" si="52"/>
        <v>0</v>
      </c>
      <c r="K2173" s="143"/>
      <c r="L2173" s="143"/>
    </row>
    <row r="2174" spans="3:12" x14ac:dyDescent="0.3">
      <c r="C2174" s="139">
        <f t="shared" si="52"/>
        <v>0</v>
      </c>
      <c r="K2174" s="143"/>
      <c r="L2174" s="143"/>
    </row>
    <row r="2175" spans="3:12" x14ac:dyDescent="0.3">
      <c r="C2175" s="139">
        <f t="shared" ref="C2175:C2238" si="53">D2175</f>
        <v>0</v>
      </c>
      <c r="K2175" s="143"/>
      <c r="L2175" s="143"/>
    </row>
    <row r="2176" spans="3:12" x14ac:dyDescent="0.3">
      <c r="C2176" s="139">
        <f t="shared" si="53"/>
        <v>0</v>
      </c>
      <c r="K2176" s="143"/>
      <c r="L2176" s="143"/>
    </row>
    <row r="2177" spans="3:12" x14ac:dyDescent="0.3">
      <c r="C2177" s="139">
        <f t="shared" si="53"/>
        <v>0</v>
      </c>
      <c r="K2177" s="143"/>
      <c r="L2177" s="143"/>
    </row>
    <row r="2178" spans="3:12" x14ac:dyDescent="0.3">
      <c r="C2178" s="139">
        <f t="shared" si="53"/>
        <v>0</v>
      </c>
      <c r="K2178" s="143"/>
      <c r="L2178" s="143"/>
    </row>
    <row r="2179" spans="3:12" x14ac:dyDescent="0.3">
      <c r="C2179" s="139">
        <f t="shared" si="53"/>
        <v>0</v>
      </c>
      <c r="K2179" s="143"/>
      <c r="L2179" s="143"/>
    </row>
    <row r="2180" spans="3:12" x14ac:dyDescent="0.3">
      <c r="C2180" s="139">
        <f t="shared" si="53"/>
        <v>0</v>
      </c>
      <c r="K2180" s="143"/>
      <c r="L2180" s="143"/>
    </row>
    <row r="2181" spans="3:12" x14ac:dyDescent="0.3">
      <c r="C2181" s="139">
        <f t="shared" si="53"/>
        <v>0</v>
      </c>
      <c r="K2181" s="143"/>
      <c r="L2181" s="143"/>
    </row>
    <row r="2182" spans="3:12" x14ac:dyDescent="0.3">
      <c r="C2182" s="139">
        <f t="shared" si="53"/>
        <v>0</v>
      </c>
      <c r="K2182" s="143"/>
      <c r="L2182" s="143"/>
    </row>
    <row r="2183" spans="3:12" x14ac:dyDescent="0.3">
      <c r="C2183" s="139">
        <f t="shared" si="53"/>
        <v>0</v>
      </c>
      <c r="K2183" s="143"/>
      <c r="L2183" s="143"/>
    </row>
    <row r="2184" spans="3:12" x14ac:dyDescent="0.3">
      <c r="C2184" s="139">
        <f t="shared" si="53"/>
        <v>0</v>
      </c>
      <c r="K2184" s="143"/>
      <c r="L2184" s="143"/>
    </row>
    <row r="2185" spans="3:12" x14ac:dyDescent="0.3">
      <c r="C2185" s="139">
        <f t="shared" si="53"/>
        <v>0</v>
      </c>
      <c r="K2185" s="143"/>
      <c r="L2185" s="143"/>
    </row>
    <row r="2186" spans="3:12" x14ac:dyDescent="0.3">
      <c r="C2186" s="139">
        <f t="shared" si="53"/>
        <v>0</v>
      </c>
      <c r="K2186" s="143"/>
      <c r="L2186" s="143"/>
    </row>
    <row r="2187" spans="3:12" x14ac:dyDescent="0.3">
      <c r="C2187" s="139">
        <f t="shared" si="53"/>
        <v>0</v>
      </c>
      <c r="K2187" s="143"/>
      <c r="L2187" s="143"/>
    </row>
    <row r="2188" spans="3:12" x14ac:dyDescent="0.3">
      <c r="C2188" s="139">
        <f t="shared" si="53"/>
        <v>0</v>
      </c>
      <c r="K2188" s="143"/>
      <c r="L2188" s="143"/>
    </row>
    <row r="2189" spans="3:12" x14ac:dyDescent="0.3">
      <c r="C2189" s="139">
        <f t="shared" si="53"/>
        <v>0</v>
      </c>
      <c r="K2189" s="143"/>
      <c r="L2189" s="143"/>
    </row>
    <row r="2190" spans="3:12" x14ac:dyDescent="0.3">
      <c r="C2190" s="139">
        <f t="shared" si="53"/>
        <v>0</v>
      </c>
      <c r="K2190" s="143"/>
      <c r="L2190" s="143"/>
    </row>
    <row r="2191" spans="3:12" x14ac:dyDescent="0.3">
      <c r="C2191" s="139">
        <f t="shared" si="53"/>
        <v>0</v>
      </c>
      <c r="K2191" s="143"/>
      <c r="L2191" s="143"/>
    </row>
    <row r="2192" spans="3:12" x14ac:dyDescent="0.3">
      <c r="C2192" s="139">
        <f t="shared" si="53"/>
        <v>0</v>
      </c>
      <c r="K2192" s="143"/>
      <c r="L2192" s="143"/>
    </row>
    <row r="2193" spans="3:12" x14ac:dyDescent="0.3">
      <c r="C2193" s="139">
        <f t="shared" si="53"/>
        <v>0</v>
      </c>
      <c r="K2193" s="143"/>
      <c r="L2193" s="143"/>
    </row>
    <row r="2194" spans="3:12" x14ac:dyDescent="0.3">
      <c r="C2194" s="139">
        <f t="shared" si="53"/>
        <v>0</v>
      </c>
      <c r="K2194" s="143"/>
      <c r="L2194" s="143"/>
    </row>
    <row r="2195" spans="3:12" x14ac:dyDescent="0.3">
      <c r="C2195" s="139">
        <f t="shared" si="53"/>
        <v>0</v>
      </c>
      <c r="K2195" s="143"/>
      <c r="L2195" s="143"/>
    </row>
    <row r="2196" spans="3:12" x14ac:dyDescent="0.3">
      <c r="C2196" s="139">
        <f t="shared" si="53"/>
        <v>0</v>
      </c>
      <c r="K2196" s="143"/>
      <c r="L2196" s="143"/>
    </row>
    <row r="2197" spans="3:12" x14ac:dyDescent="0.3">
      <c r="C2197" s="139">
        <f t="shared" si="53"/>
        <v>0</v>
      </c>
      <c r="K2197" s="143"/>
      <c r="L2197" s="143"/>
    </row>
    <row r="2198" spans="3:12" x14ac:dyDescent="0.3">
      <c r="C2198" s="139">
        <f t="shared" si="53"/>
        <v>0</v>
      </c>
      <c r="K2198" s="143"/>
      <c r="L2198" s="143"/>
    </row>
    <row r="2199" spans="3:12" x14ac:dyDescent="0.3">
      <c r="C2199" s="139">
        <f t="shared" si="53"/>
        <v>0</v>
      </c>
      <c r="K2199" s="143"/>
      <c r="L2199" s="143"/>
    </row>
    <row r="2200" spans="3:12" x14ac:dyDescent="0.3">
      <c r="C2200" s="139">
        <f t="shared" si="53"/>
        <v>0</v>
      </c>
      <c r="K2200" s="143"/>
      <c r="L2200" s="143"/>
    </row>
    <row r="2201" spans="3:12" x14ac:dyDescent="0.3">
      <c r="C2201" s="139">
        <f t="shared" si="53"/>
        <v>0</v>
      </c>
      <c r="K2201" s="143"/>
      <c r="L2201" s="143"/>
    </row>
    <row r="2202" spans="3:12" x14ac:dyDescent="0.3">
      <c r="C2202" s="139">
        <f t="shared" si="53"/>
        <v>0</v>
      </c>
      <c r="K2202" s="143"/>
      <c r="L2202" s="143"/>
    </row>
    <row r="2203" spans="3:12" x14ac:dyDescent="0.3">
      <c r="C2203" s="139">
        <f t="shared" si="53"/>
        <v>0</v>
      </c>
      <c r="K2203" s="143"/>
      <c r="L2203" s="143"/>
    </row>
    <row r="2204" spans="3:12" x14ac:dyDescent="0.3">
      <c r="C2204" s="139">
        <f t="shared" si="53"/>
        <v>0</v>
      </c>
      <c r="K2204" s="143"/>
      <c r="L2204" s="143"/>
    </row>
    <row r="2205" spans="3:12" x14ac:dyDescent="0.3">
      <c r="C2205" s="139">
        <f t="shared" si="53"/>
        <v>0</v>
      </c>
      <c r="K2205" s="143"/>
      <c r="L2205" s="143"/>
    </row>
    <row r="2206" spans="3:12" x14ac:dyDescent="0.3">
      <c r="C2206" s="139">
        <f t="shared" si="53"/>
        <v>0</v>
      </c>
      <c r="K2206" s="143"/>
      <c r="L2206" s="143"/>
    </row>
    <row r="2207" spans="3:12" x14ac:dyDescent="0.3">
      <c r="C2207" s="139">
        <f t="shared" si="53"/>
        <v>0</v>
      </c>
      <c r="K2207" s="143"/>
      <c r="L2207" s="143"/>
    </row>
    <row r="2208" spans="3:12" x14ac:dyDescent="0.3">
      <c r="C2208" s="139">
        <f t="shared" si="53"/>
        <v>0</v>
      </c>
      <c r="K2208" s="143"/>
      <c r="L2208" s="143"/>
    </row>
    <row r="2209" spans="3:12" x14ac:dyDescent="0.3">
      <c r="C2209" s="139">
        <f t="shared" si="53"/>
        <v>0</v>
      </c>
      <c r="K2209" s="143"/>
      <c r="L2209" s="143"/>
    </row>
    <row r="2210" spans="3:12" x14ac:dyDescent="0.3">
      <c r="C2210" s="139">
        <f t="shared" si="53"/>
        <v>0</v>
      </c>
      <c r="K2210" s="143"/>
      <c r="L2210" s="143"/>
    </row>
    <row r="2211" spans="3:12" x14ac:dyDescent="0.3">
      <c r="C2211" s="139">
        <f t="shared" si="53"/>
        <v>0</v>
      </c>
      <c r="K2211" s="143"/>
      <c r="L2211" s="143"/>
    </row>
    <row r="2212" spans="3:12" x14ac:dyDescent="0.3">
      <c r="C2212" s="139">
        <f t="shared" si="53"/>
        <v>0</v>
      </c>
      <c r="K2212" s="143"/>
      <c r="L2212" s="143"/>
    </row>
    <row r="2213" spans="3:12" x14ac:dyDescent="0.3">
      <c r="C2213" s="139">
        <f t="shared" si="53"/>
        <v>0</v>
      </c>
      <c r="K2213" s="143"/>
      <c r="L2213" s="143"/>
    </row>
    <row r="2214" spans="3:12" x14ac:dyDescent="0.3">
      <c r="C2214" s="139">
        <f t="shared" si="53"/>
        <v>0</v>
      </c>
      <c r="K2214" s="143"/>
      <c r="L2214" s="143"/>
    </row>
    <row r="2215" spans="3:12" x14ac:dyDescent="0.3">
      <c r="C2215" s="139">
        <f t="shared" si="53"/>
        <v>0</v>
      </c>
      <c r="K2215" s="143"/>
      <c r="L2215" s="143"/>
    </row>
    <row r="2216" spans="3:12" x14ac:dyDescent="0.3">
      <c r="C2216" s="139">
        <f t="shared" si="53"/>
        <v>0</v>
      </c>
      <c r="K2216" s="143"/>
      <c r="L2216" s="143"/>
    </row>
    <row r="2217" spans="3:12" x14ac:dyDescent="0.3">
      <c r="C2217" s="139">
        <f t="shared" si="53"/>
        <v>0</v>
      </c>
      <c r="K2217" s="143"/>
      <c r="L2217" s="143"/>
    </row>
    <row r="2218" spans="3:12" x14ac:dyDescent="0.3">
      <c r="C2218" s="139">
        <f t="shared" si="53"/>
        <v>0</v>
      </c>
      <c r="K2218" s="143"/>
      <c r="L2218" s="143"/>
    </row>
    <row r="2219" spans="3:12" x14ac:dyDescent="0.3">
      <c r="C2219" s="139">
        <f t="shared" si="53"/>
        <v>0</v>
      </c>
      <c r="K2219" s="143"/>
      <c r="L2219" s="143"/>
    </row>
    <row r="2220" spans="3:12" x14ac:dyDescent="0.3">
      <c r="C2220" s="139">
        <f t="shared" si="53"/>
        <v>0</v>
      </c>
      <c r="K2220" s="143"/>
      <c r="L2220" s="143"/>
    </row>
    <row r="2221" spans="3:12" x14ac:dyDescent="0.3">
      <c r="C2221" s="139">
        <f t="shared" si="53"/>
        <v>0</v>
      </c>
      <c r="K2221" s="143"/>
      <c r="L2221" s="143"/>
    </row>
    <row r="2222" spans="3:12" x14ac:dyDescent="0.3">
      <c r="C2222" s="139">
        <f t="shared" si="53"/>
        <v>0</v>
      </c>
      <c r="K2222" s="143"/>
      <c r="L2222" s="143"/>
    </row>
    <row r="2223" spans="3:12" x14ac:dyDescent="0.3">
      <c r="C2223" s="139">
        <f t="shared" si="53"/>
        <v>0</v>
      </c>
      <c r="K2223" s="143"/>
      <c r="L2223" s="143"/>
    </row>
    <row r="2224" spans="3:12" x14ac:dyDescent="0.3">
      <c r="C2224" s="139">
        <f t="shared" si="53"/>
        <v>0</v>
      </c>
      <c r="K2224" s="143"/>
      <c r="L2224" s="143"/>
    </row>
    <row r="2225" spans="3:12" x14ac:dyDescent="0.3">
      <c r="C2225" s="139">
        <f t="shared" si="53"/>
        <v>0</v>
      </c>
      <c r="K2225" s="143"/>
      <c r="L2225" s="143"/>
    </row>
    <row r="2226" spans="3:12" x14ac:dyDescent="0.3">
      <c r="C2226" s="139">
        <f t="shared" si="53"/>
        <v>0</v>
      </c>
      <c r="K2226" s="143"/>
      <c r="L2226" s="143"/>
    </row>
    <row r="2227" spans="3:12" x14ac:dyDescent="0.3">
      <c r="C2227" s="139">
        <f t="shared" si="53"/>
        <v>0</v>
      </c>
      <c r="K2227" s="143"/>
      <c r="L2227" s="143"/>
    </row>
    <row r="2228" spans="3:12" x14ac:dyDescent="0.3">
      <c r="C2228" s="139">
        <f t="shared" si="53"/>
        <v>0</v>
      </c>
      <c r="K2228" s="143"/>
      <c r="L2228" s="143"/>
    </row>
    <row r="2229" spans="3:12" x14ac:dyDescent="0.3">
      <c r="C2229" s="139">
        <f t="shared" si="53"/>
        <v>0</v>
      </c>
      <c r="K2229" s="143"/>
      <c r="L2229" s="143"/>
    </row>
    <row r="2230" spans="3:12" x14ac:dyDescent="0.3">
      <c r="C2230" s="139">
        <f t="shared" si="53"/>
        <v>0</v>
      </c>
      <c r="K2230" s="143"/>
      <c r="L2230" s="143"/>
    </row>
    <row r="2231" spans="3:12" x14ac:dyDescent="0.3">
      <c r="C2231" s="139">
        <f t="shared" si="53"/>
        <v>0</v>
      </c>
      <c r="K2231" s="143"/>
      <c r="L2231" s="143"/>
    </row>
    <row r="2232" spans="3:12" x14ac:dyDescent="0.3">
      <c r="C2232" s="139">
        <f t="shared" si="53"/>
        <v>0</v>
      </c>
      <c r="K2232" s="143"/>
      <c r="L2232" s="143"/>
    </row>
    <row r="2233" spans="3:12" x14ac:dyDescent="0.3">
      <c r="C2233" s="139">
        <f t="shared" si="53"/>
        <v>0</v>
      </c>
      <c r="K2233" s="143"/>
      <c r="L2233" s="143"/>
    </row>
    <row r="2234" spans="3:12" x14ac:dyDescent="0.3">
      <c r="C2234" s="139">
        <f t="shared" si="53"/>
        <v>0</v>
      </c>
      <c r="K2234" s="143"/>
      <c r="L2234" s="143"/>
    </row>
    <row r="2235" spans="3:12" x14ac:dyDescent="0.3">
      <c r="C2235" s="139">
        <f t="shared" si="53"/>
        <v>0</v>
      </c>
      <c r="K2235" s="143"/>
      <c r="L2235" s="143"/>
    </row>
    <row r="2236" spans="3:12" x14ac:dyDescent="0.3">
      <c r="C2236" s="139">
        <f t="shared" si="53"/>
        <v>0</v>
      </c>
      <c r="K2236" s="143"/>
      <c r="L2236" s="143"/>
    </row>
    <row r="2237" spans="3:12" x14ac:dyDescent="0.3">
      <c r="C2237" s="139">
        <f t="shared" si="53"/>
        <v>0</v>
      </c>
      <c r="K2237" s="143"/>
      <c r="L2237" s="143"/>
    </row>
    <row r="2238" spans="3:12" x14ac:dyDescent="0.3">
      <c r="C2238" s="139">
        <f t="shared" si="53"/>
        <v>0</v>
      </c>
      <c r="K2238" s="143"/>
      <c r="L2238" s="143"/>
    </row>
    <row r="2239" spans="3:12" x14ac:dyDescent="0.3">
      <c r="C2239" s="139">
        <f t="shared" ref="C2239:C2302" si="54">D2239</f>
        <v>0</v>
      </c>
      <c r="K2239" s="143"/>
      <c r="L2239" s="143"/>
    </row>
    <row r="2240" spans="3:12" x14ac:dyDescent="0.3">
      <c r="C2240" s="139">
        <f t="shared" si="54"/>
        <v>0</v>
      </c>
      <c r="K2240" s="143"/>
      <c r="L2240" s="143"/>
    </row>
    <row r="2241" spans="3:12" x14ac:dyDescent="0.3">
      <c r="C2241" s="139">
        <f t="shared" si="54"/>
        <v>0</v>
      </c>
      <c r="K2241" s="143"/>
      <c r="L2241" s="143"/>
    </row>
    <row r="2242" spans="3:12" x14ac:dyDescent="0.3">
      <c r="C2242" s="139">
        <f t="shared" si="54"/>
        <v>0</v>
      </c>
      <c r="K2242" s="143"/>
      <c r="L2242" s="143"/>
    </row>
    <row r="2243" spans="3:12" x14ac:dyDescent="0.3">
      <c r="C2243" s="139">
        <f t="shared" si="54"/>
        <v>0</v>
      </c>
      <c r="K2243" s="143"/>
      <c r="L2243" s="143"/>
    </row>
    <row r="2244" spans="3:12" x14ac:dyDescent="0.3">
      <c r="C2244" s="139">
        <f t="shared" si="54"/>
        <v>0</v>
      </c>
      <c r="K2244" s="143"/>
      <c r="L2244" s="143"/>
    </row>
    <row r="2245" spans="3:12" x14ac:dyDescent="0.3">
      <c r="C2245" s="139">
        <f t="shared" si="54"/>
        <v>0</v>
      </c>
      <c r="K2245" s="143"/>
      <c r="L2245" s="143"/>
    </row>
    <row r="2246" spans="3:12" x14ac:dyDescent="0.3">
      <c r="C2246" s="139">
        <f t="shared" si="54"/>
        <v>0</v>
      </c>
      <c r="K2246" s="143"/>
      <c r="L2246" s="143"/>
    </row>
    <row r="2247" spans="3:12" x14ac:dyDescent="0.3">
      <c r="C2247" s="139">
        <f t="shared" si="54"/>
        <v>0</v>
      </c>
      <c r="K2247" s="143"/>
      <c r="L2247" s="143"/>
    </row>
    <row r="2248" spans="3:12" x14ac:dyDescent="0.3">
      <c r="C2248" s="139">
        <f t="shared" si="54"/>
        <v>0</v>
      </c>
      <c r="K2248" s="143"/>
      <c r="L2248" s="143"/>
    </row>
    <row r="2249" spans="3:12" x14ac:dyDescent="0.3">
      <c r="C2249" s="139">
        <f t="shared" si="54"/>
        <v>0</v>
      </c>
      <c r="K2249" s="143"/>
      <c r="L2249" s="143"/>
    </row>
    <row r="2250" spans="3:12" x14ac:dyDescent="0.3">
      <c r="C2250" s="139">
        <f t="shared" si="54"/>
        <v>0</v>
      </c>
      <c r="K2250" s="143"/>
      <c r="L2250" s="143"/>
    </row>
    <row r="2251" spans="3:12" x14ac:dyDescent="0.3">
      <c r="C2251" s="139">
        <f t="shared" si="54"/>
        <v>0</v>
      </c>
      <c r="K2251" s="143"/>
      <c r="L2251" s="143"/>
    </row>
    <row r="2252" spans="3:12" x14ac:dyDescent="0.3">
      <c r="C2252" s="139">
        <f t="shared" si="54"/>
        <v>0</v>
      </c>
      <c r="K2252" s="143"/>
      <c r="L2252" s="143"/>
    </row>
    <row r="2253" spans="3:12" x14ac:dyDescent="0.3">
      <c r="C2253" s="139">
        <f t="shared" si="54"/>
        <v>0</v>
      </c>
      <c r="K2253" s="143"/>
      <c r="L2253" s="143"/>
    </row>
    <row r="2254" spans="3:12" x14ac:dyDescent="0.3">
      <c r="C2254" s="139">
        <f t="shared" si="54"/>
        <v>0</v>
      </c>
      <c r="K2254" s="143"/>
      <c r="L2254" s="143"/>
    </row>
    <row r="2255" spans="3:12" x14ac:dyDescent="0.3">
      <c r="C2255" s="139">
        <f t="shared" si="54"/>
        <v>0</v>
      </c>
      <c r="K2255" s="143"/>
      <c r="L2255" s="143"/>
    </row>
    <row r="2256" spans="3:12" x14ac:dyDescent="0.3">
      <c r="C2256" s="139">
        <f t="shared" si="54"/>
        <v>0</v>
      </c>
      <c r="K2256" s="143"/>
      <c r="L2256" s="143"/>
    </row>
    <row r="2257" spans="3:12" x14ac:dyDescent="0.3">
      <c r="C2257" s="139">
        <f t="shared" si="54"/>
        <v>0</v>
      </c>
      <c r="K2257" s="143"/>
      <c r="L2257" s="143"/>
    </row>
    <row r="2258" spans="3:12" x14ac:dyDescent="0.3">
      <c r="C2258" s="139">
        <f t="shared" si="54"/>
        <v>0</v>
      </c>
      <c r="K2258" s="143"/>
      <c r="L2258" s="143"/>
    </row>
    <row r="2259" spans="3:12" x14ac:dyDescent="0.3">
      <c r="C2259" s="139">
        <f t="shared" si="54"/>
        <v>0</v>
      </c>
      <c r="K2259" s="143"/>
      <c r="L2259" s="143"/>
    </row>
    <row r="2260" spans="3:12" x14ac:dyDescent="0.3">
      <c r="C2260" s="139">
        <f t="shared" si="54"/>
        <v>0</v>
      </c>
      <c r="K2260" s="143"/>
      <c r="L2260" s="143"/>
    </row>
    <row r="2261" spans="3:12" x14ac:dyDescent="0.3">
      <c r="C2261" s="139">
        <f t="shared" si="54"/>
        <v>0</v>
      </c>
      <c r="K2261" s="143"/>
      <c r="L2261" s="143"/>
    </row>
    <row r="2262" spans="3:12" x14ac:dyDescent="0.3">
      <c r="C2262" s="139">
        <f t="shared" si="54"/>
        <v>0</v>
      </c>
      <c r="K2262" s="143"/>
      <c r="L2262" s="143"/>
    </row>
    <row r="2263" spans="3:12" x14ac:dyDescent="0.3">
      <c r="C2263" s="139">
        <f t="shared" si="54"/>
        <v>0</v>
      </c>
      <c r="K2263" s="143"/>
      <c r="L2263" s="143"/>
    </row>
    <row r="2264" spans="3:12" x14ac:dyDescent="0.3">
      <c r="C2264" s="139">
        <f t="shared" si="54"/>
        <v>0</v>
      </c>
      <c r="K2264" s="143"/>
      <c r="L2264" s="143"/>
    </row>
    <row r="2265" spans="3:12" x14ac:dyDescent="0.3">
      <c r="C2265" s="139">
        <f t="shared" si="54"/>
        <v>0</v>
      </c>
      <c r="K2265" s="143"/>
      <c r="L2265" s="143"/>
    </row>
    <row r="2266" spans="3:12" x14ac:dyDescent="0.3">
      <c r="C2266" s="139">
        <f t="shared" si="54"/>
        <v>0</v>
      </c>
      <c r="K2266" s="143"/>
      <c r="L2266" s="143"/>
    </row>
    <row r="2267" spans="3:12" x14ac:dyDescent="0.3">
      <c r="C2267" s="139">
        <f t="shared" si="54"/>
        <v>0</v>
      </c>
      <c r="K2267" s="143"/>
      <c r="L2267" s="143"/>
    </row>
    <row r="2268" spans="3:12" x14ac:dyDescent="0.3">
      <c r="C2268" s="139">
        <f t="shared" si="54"/>
        <v>0</v>
      </c>
      <c r="K2268" s="143"/>
      <c r="L2268" s="143"/>
    </row>
    <row r="2269" spans="3:12" x14ac:dyDescent="0.3">
      <c r="C2269" s="139">
        <f t="shared" si="54"/>
        <v>0</v>
      </c>
      <c r="K2269" s="143"/>
      <c r="L2269" s="143"/>
    </row>
    <row r="2270" spans="3:12" x14ac:dyDescent="0.3">
      <c r="C2270" s="139">
        <f t="shared" si="54"/>
        <v>0</v>
      </c>
      <c r="K2270" s="143"/>
      <c r="L2270" s="143"/>
    </row>
    <row r="2271" spans="3:12" x14ac:dyDescent="0.3">
      <c r="C2271" s="139">
        <f t="shared" si="54"/>
        <v>0</v>
      </c>
      <c r="K2271" s="143"/>
      <c r="L2271" s="143"/>
    </row>
    <row r="2272" spans="3:12" x14ac:dyDescent="0.3">
      <c r="C2272" s="139">
        <f t="shared" si="54"/>
        <v>0</v>
      </c>
      <c r="K2272" s="143"/>
      <c r="L2272" s="143"/>
    </row>
    <row r="2273" spans="3:12" x14ac:dyDescent="0.3">
      <c r="C2273" s="139">
        <f t="shared" si="54"/>
        <v>0</v>
      </c>
      <c r="K2273" s="143"/>
      <c r="L2273" s="143"/>
    </row>
    <row r="2274" spans="3:12" x14ac:dyDescent="0.3">
      <c r="C2274" s="139">
        <f t="shared" si="54"/>
        <v>0</v>
      </c>
      <c r="K2274" s="143"/>
      <c r="L2274" s="143"/>
    </row>
    <row r="2275" spans="3:12" x14ac:dyDescent="0.3">
      <c r="C2275" s="139">
        <f t="shared" si="54"/>
        <v>0</v>
      </c>
      <c r="K2275" s="143"/>
      <c r="L2275" s="143"/>
    </row>
    <row r="2276" spans="3:12" x14ac:dyDescent="0.3">
      <c r="C2276" s="139">
        <f t="shared" si="54"/>
        <v>0</v>
      </c>
      <c r="K2276" s="143"/>
      <c r="L2276" s="143"/>
    </row>
    <row r="2277" spans="3:12" x14ac:dyDescent="0.3">
      <c r="C2277" s="139">
        <f t="shared" si="54"/>
        <v>0</v>
      </c>
      <c r="K2277" s="143"/>
      <c r="L2277" s="143"/>
    </row>
    <row r="2278" spans="3:12" x14ac:dyDescent="0.3">
      <c r="C2278" s="139">
        <f t="shared" si="54"/>
        <v>0</v>
      </c>
      <c r="K2278" s="143"/>
      <c r="L2278" s="143"/>
    </row>
    <row r="2279" spans="3:12" x14ac:dyDescent="0.3">
      <c r="C2279" s="139">
        <f t="shared" si="54"/>
        <v>0</v>
      </c>
      <c r="K2279" s="143"/>
      <c r="L2279" s="143"/>
    </row>
    <row r="2280" spans="3:12" x14ac:dyDescent="0.3">
      <c r="C2280" s="139">
        <f t="shared" si="54"/>
        <v>0</v>
      </c>
      <c r="K2280" s="143"/>
      <c r="L2280" s="143"/>
    </row>
    <row r="2281" spans="3:12" x14ac:dyDescent="0.3">
      <c r="C2281" s="139">
        <f t="shared" si="54"/>
        <v>0</v>
      </c>
      <c r="K2281" s="143"/>
      <c r="L2281" s="143"/>
    </row>
    <row r="2282" spans="3:12" x14ac:dyDescent="0.3">
      <c r="C2282" s="139">
        <f t="shared" si="54"/>
        <v>0</v>
      </c>
      <c r="K2282" s="143"/>
      <c r="L2282" s="143"/>
    </row>
    <row r="2283" spans="3:12" x14ac:dyDescent="0.3">
      <c r="C2283" s="139">
        <f t="shared" si="54"/>
        <v>0</v>
      </c>
      <c r="K2283" s="143"/>
      <c r="L2283" s="143"/>
    </row>
    <row r="2284" spans="3:12" x14ac:dyDescent="0.3">
      <c r="C2284" s="139">
        <f t="shared" si="54"/>
        <v>0</v>
      </c>
      <c r="K2284" s="143"/>
      <c r="L2284" s="143"/>
    </row>
    <row r="2285" spans="3:12" x14ac:dyDescent="0.3">
      <c r="C2285" s="139">
        <f t="shared" si="54"/>
        <v>0</v>
      </c>
      <c r="K2285" s="143"/>
      <c r="L2285" s="143"/>
    </row>
    <row r="2286" spans="3:12" x14ac:dyDescent="0.3">
      <c r="C2286" s="139">
        <f t="shared" si="54"/>
        <v>0</v>
      </c>
      <c r="K2286" s="143"/>
      <c r="L2286" s="143"/>
    </row>
    <row r="2287" spans="3:12" x14ac:dyDescent="0.3">
      <c r="C2287" s="139">
        <f t="shared" si="54"/>
        <v>0</v>
      </c>
      <c r="K2287" s="143"/>
      <c r="L2287" s="143"/>
    </row>
    <row r="2288" spans="3:12" x14ac:dyDescent="0.3">
      <c r="C2288" s="139">
        <f t="shared" si="54"/>
        <v>0</v>
      </c>
      <c r="K2288" s="143"/>
      <c r="L2288" s="143"/>
    </row>
    <row r="2289" spans="3:12" x14ac:dyDescent="0.3">
      <c r="C2289" s="139">
        <f t="shared" si="54"/>
        <v>0</v>
      </c>
      <c r="K2289" s="143"/>
      <c r="L2289" s="143"/>
    </row>
    <row r="2290" spans="3:12" x14ac:dyDescent="0.3">
      <c r="C2290" s="139">
        <f t="shared" si="54"/>
        <v>0</v>
      </c>
      <c r="K2290" s="143"/>
      <c r="L2290" s="143"/>
    </row>
    <row r="2291" spans="3:12" x14ac:dyDescent="0.3">
      <c r="C2291" s="139">
        <f t="shared" si="54"/>
        <v>0</v>
      </c>
      <c r="K2291" s="143"/>
      <c r="L2291" s="143"/>
    </row>
    <row r="2292" spans="3:12" x14ac:dyDescent="0.3">
      <c r="C2292" s="139">
        <f t="shared" si="54"/>
        <v>0</v>
      </c>
      <c r="K2292" s="143"/>
      <c r="L2292" s="143"/>
    </row>
    <row r="2293" spans="3:12" x14ac:dyDescent="0.3">
      <c r="C2293" s="139">
        <f t="shared" si="54"/>
        <v>0</v>
      </c>
      <c r="K2293" s="143"/>
      <c r="L2293" s="143"/>
    </row>
    <row r="2294" spans="3:12" x14ac:dyDescent="0.3">
      <c r="C2294" s="139">
        <f t="shared" si="54"/>
        <v>0</v>
      </c>
      <c r="K2294" s="143"/>
      <c r="L2294" s="143"/>
    </row>
    <row r="2295" spans="3:12" x14ac:dyDescent="0.3">
      <c r="C2295" s="139">
        <f t="shared" si="54"/>
        <v>0</v>
      </c>
      <c r="K2295" s="143"/>
      <c r="L2295" s="143"/>
    </row>
    <row r="2296" spans="3:12" x14ac:dyDescent="0.3">
      <c r="C2296" s="139">
        <f t="shared" si="54"/>
        <v>0</v>
      </c>
      <c r="K2296" s="143"/>
      <c r="L2296" s="143"/>
    </row>
    <row r="2297" spans="3:12" x14ac:dyDescent="0.3">
      <c r="C2297" s="139">
        <f t="shared" si="54"/>
        <v>0</v>
      </c>
      <c r="K2297" s="143"/>
      <c r="L2297" s="143"/>
    </row>
    <row r="2298" spans="3:12" x14ac:dyDescent="0.3">
      <c r="C2298" s="139">
        <f t="shared" si="54"/>
        <v>0</v>
      </c>
      <c r="K2298" s="143"/>
      <c r="L2298" s="143"/>
    </row>
    <row r="2299" spans="3:12" x14ac:dyDescent="0.3">
      <c r="C2299" s="139">
        <f t="shared" si="54"/>
        <v>0</v>
      </c>
      <c r="K2299" s="143"/>
      <c r="L2299" s="143"/>
    </row>
    <row r="2300" spans="3:12" x14ac:dyDescent="0.3">
      <c r="C2300" s="139">
        <f t="shared" si="54"/>
        <v>0</v>
      </c>
      <c r="K2300" s="143"/>
      <c r="L2300" s="143"/>
    </row>
    <row r="2301" spans="3:12" x14ac:dyDescent="0.3">
      <c r="C2301" s="139">
        <f t="shared" si="54"/>
        <v>0</v>
      </c>
      <c r="K2301" s="143"/>
      <c r="L2301" s="143"/>
    </row>
    <row r="2302" spans="3:12" x14ac:dyDescent="0.3">
      <c r="C2302" s="139">
        <f t="shared" si="54"/>
        <v>0</v>
      </c>
      <c r="K2302" s="143"/>
      <c r="L2302" s="143"/>
    </row>
    <row r="2303" spans="3:12" x14ac:dyDescent="0.3">
      <c r="C2303" s="139">
        <f t="shared" ref="C2303:C2366" si="55">D2303</f>
        <v>0</v>
      </c>
      <c r="K2303" s="143"/>
      <c r="L2303" s="143"/>
    </row>
    <row r="2304" spans="3:12" x14ac:dyDescent="0.3">
      <c r="C2304" s="139">
        <f t="shared" si="55"/>
        <v>0</v>
      </c>
      <c r="K2304" s="143"/>
      <c r="L2304" s="143"/>
    </row>
    <row r="2305" spans="3:12" x14ac:dyDescent="0.3">
      <c r="C2305" s="139">
        <f t="shared" si="55"/>
        <v>0</v>
      </c>
      <c r="K2305" s="143"/>
      <c r="L2305" s="143"/>
    </row>
    <row r="2306" spans="3:12" x14ac:dyDescent="0.3">
      <c r="C2306" s="139">
        <f t="shared" si="55"/>
        <v>0</v>
      </c>
      <c r="K2306" s="143"/>
      <c r="L2306" s="143"/>
    </row>
    <row r="2307" spans="3:12" x14ac:dyDescent="0.3">
      <c r="C2307" s="139">
        <f t="shared" si="55"/>
        <v>0</v>
      </c>
      <c r="K2307" s="143"/>
      <c r="L2307" s="143"/>
    </row>
    <row r="2308" spans="3:12" x14ac:dyDescent="0.3">
      <c r="C2308" s="139">
        <f t="shared" si="55"/>
        <v>0</v>
      </c>
      <c r="K2308" s="143"/>
      <c r="L2308" s="143"/>
    </row>
    <row r="2309" spans="3:12" x14ac:dyDescent="0.3">
      <c r="C2309" s="139">
        <f t="shared" si="55"/>
        <v>0</v>
      </c>
      <c r="K2309" s="143"/>
      <c r="L2309" s="143"/>
    </row>
    <row r="2310" spans="3:12" x14ac:dyDescent="0.3">
      <c r="C2310" s="139">
        <f t="shared" si="55"/>
        <v>0</v>
      </c>
      <c r="K2310" s="143"/>
      <c r="L2310" s="143"/>
    </row>
    <row r="2311" spans="3:12" x14ac:dyDescent="0.3">
      <c r="C2311" s="139">
        <f t="shared" si="55"/>
        <v>0</v>
      </c>
      <c r="K2311" s="143"/>
      <c r="L2311" s="143"/>
    </row>
    <row r="2312" spans="3:12" x14ac:dyDescent="0.3">
      <c r="C2312" s="139">
        <f t="shared" si="55"/>
        <v>0</v>
      </c>
      <c r="K2312" s="143"/>
      <c r="L2312" s="143"/>
    </row>
    <row r="2313" spans="3:12" x14ac:dyDescent="0.3">
      <c r="C2313" s="139">
        <f t="shared" si="55"/>
        <v>0</v>
      </c>
      <c r="K2313" s="143"/>
      <c r="L2313" s="143"/>
    </row>
    <row r="2314" spans="3:12" x14ac:dyDescent="0.3">
      <c r="C2314" s="139">
        <f t="shared" si="55"/>
        <v>0</v>
      </c>
      <c r="K2314" s="143"/>
      <c r="L2314" s="143"/>
    </row>
    <row r="2315" spans="3:12" x14ac:dyDescent="0.3">
      <c r="C2315" s="139">
        <f t="shared" si="55"/>
        <v>0</v>
      </c>
      <c r="K2315" s="143"/>
      <c r="L2315" s="143"/>
    </row>
    <row r="2316" spans="3:12" x14ac:dyDescent="0.3">
      <c r="C2316" s="139">
        <f t="shared" si="55"/>
        <v>0</v>
      </c>
      <c r="K2316" s="143"/>
      <c r="L2316" s="143"/>
    </row>
    <row r="2317" spans="3:12" x14ac:dyDescent="0.3">
      <c r="C2317" s="139">
        <f t="shared" si="55"/>
        <v>0</v>
      </c>
      <c r="K2317" s="143"/>
      <c r="L2317" s="143"/>
    </row>
    <row r="2318" spans="3:12" x14ac:dyDescent="0.3">
      <c r="C2318" s="139">
        <f t="shared" si="55"/>
        <v>0</v>
      </c>
      <c r="K2318" s="143"/>
      <c r="L2318" s="143"/>
    </row>
    <row r="2319" spans="3:12" x14ac:dyDescent="0.3">
      <c r="C2319" s="139">
        <f t="shared" si="55"/>
        <v>0</v>
      </c>
      <c r="K2319" s="143"/>
      <c r="L2319" s="143"/>
    </row>
    <row r="2320" spans="3:12" x14ac:dyDescent="0.3">
      <c r="C2320" s="139">
        <f t="shared" si="55"/>
        <v>0</v>
      </c>
      <c r="K2320" s="143"/>
      <c r="L2320" s="143"/>
    </row>
    <row r="2321" spans="3:12" x14ac:dyDescent="0.3">
      <c r="C2321" s="139">
        <f t="shared" si="55"/>
        <v>0</v>
      </c>
      <c r="K2321" s="143"/>
      <c r="L2321" s="143"/>
    </row>
    <row r="2322" spans="3:12" x14ac:dyDescent="0.3">
      <c r="C2322" s="139">
        <f t="shared" si="55"/>
        <v>0</v>
      </c>
      <c r="K2322" s="143"/>
      <c r="L2322" s="143"/>
    </row>
    <row r="2323" spans="3:12" x14ac:dyDescent="0.3">
      <c r="C2323" s="139">
        <f t="shared" si="55"/>
        <v>0</v>
      </c>
      <c r="K2323" s="143"/>
      <c r="L2323" s="143"/>
    </row>
    <row r="2324" spans="3:12" x14ac:dyDescent="0.3">
      <c r="C2324" s="139">
        <f t="shared" si="55"/>
        <v>0</v>
      </c>
      <c r="K2324" s="143"/>
      <c r="L2324" s="143"/>
    </row>
    <row r="2325" spans="3:12" x14ac:dyDescent="0.3">
      <c r="C2325" s="139">
        <f t="shared" si="55"/>
        <v>0</v>
      </c>
      <c r="K2325" s="143"/>
      <c r="L2325" s="143"/>
    </row>
    <row r="2326" spans="3:12" x14ac:dyDescent="0.3">
      <c r="C2326" s="139">
        <f t="shared" si="55"/>
        <v>0</v>
      </c>
      <c r="K2326" s="143"/>
      <c r="L2326" s="143"/>
    </row>
    <row r="2327" spans="3:12" x14ac:dyDescent="0.3">
      <c r="C2327" s="139">
        <f t="shared" si="55"/>
        <v>0</v>
      </c>
      <c r="K2327" s="143"/>
      <c r="L2327" s="143"/>
    </row>
    <row r="2328" spans="3:12" x14ac:dyDescent="0.3">
      <c r="C2328" s="139">
        <f t="shared" si="55"/>
        <v>0</v>
      </c>
      <c r="K2328" s="143"/>
      <c r="L2328" s="143"/>
    </row>
    <row r="2329" spans="3:12" x14ac:dyDescent="0.3">
      <c r="C2329" s="139">
        <f t="shared" si="55"/>
        <v>0</v>
      </c>
      <c r="K2329" s="143"/>
      <c r="L2329" s="143"/>
    </row>
    <row r="2330" spans="3:12" x14ac:dyDescent="0.3">
      <c r="C2330" s="139">
        <f t="shared" si="55"/>
        <v>0</v>
      </c>
      <c r="K2330" s="143"/>
      <c r="L2330" s="143"/>
    </row>
    <row r="2331" spans="3:12" x14ac:dyDescent="0.3">
      <c r="C2331" s="139">
        <f t="shared" si="55"/>
        <v>0</v>
      </c>
      <c r="K2331" s="143"/>
      <c r="L2331" s="143"/>
    </row>
    <row r="2332" spans="3:12" x14ac:dyDescent="0.3">
      <c r="C2332" s="139">
        <f t="shared" si="55"/>
        <v>0</v>
      </c>
      <c r="K2332" s="143"/>
      <c r="L2332" s="143"/>
    </row>
    <row r="2333" spans="3:12" x14ac:dyDescent="0.3">
      <c r="C2333" s="139">
        <f t="shared" si="55"/>
        <v>0</v>
      </c>
      <c r="K2333" s="143"/>
      <c r="L2333" s="143"/>
    </row>
    <row r="2334" spans="3:12" x14ac:dyDescent="0.3">
      <c r="C2334" s="139">
        <f t="shared" si="55"/>
        <v>0</v>
      </c>
      <c r="K2334" s="143"/>
      <c r="L2334" s="143"/>
    </row>
    <row r="2335" spans="3:12" x14ac:dyDescent="0.3">
      <c r="C2335" s="139">
        <f t="shared" si="55"/>
        <v>0</v>
      </c>
      <c r="K2335" s="143"/>
      <c r="L2335" s="143"/>
    </row>
    <row r="2336" spans="3:12" x14ac:dyDescent="0.3">
      <c r="C2336" s="139">
        <f t="shared" si="55"/>
        <v>0</v>
      </c>
      <c r="K2336" s="143"/>
      <c r="L2336" s="143"/>
    </row>
    <row r="2337" spans="3:12" x14ac:dyDescent="0.3">
      <c r="C2337" s="139">
        <f t="shared" si="55"/>
        <v>0</v>
      </c>
      <c r="K2337" s="143"/>
      <c r="L2337" s="143"/>
    </row>
    <row r="2338" spans="3:12" x14ac:dyDescent="0.3">
      <c r="C2338" s="139">
        <f t="shared" si="55"/>
        <v>0</v>
      </c>
      <c r="K2338" s="143"/>
      <c r="L2338" s="143"/>
    </row>
    <row r="2339" spans="3:12" x14ac:dyDescent="0.3">
      <c r="C2339" s="139">
        <f t="shared" si="55"/>
        <v>0</v>
      </c>
      <c r="K2339" s="143"/>
      <c r="L2339" s="143"/>
    </row>
    <row r="2340" spans="3:12" x14ac:dyDescent="0.3">
      <c r="C2340" s="139">
        <f t="shared" si="55"/>
        <v>0</v>
      </c>
      <c r="K2340" s="143"/>
      <c r="L2340" s="143"/>
    </row>
    <row r="2341" spans="3:12" x14ac:dyDescent="0.3">
      <c r="C2341" s="139">
        <f t="shared" si="55"/>
        <v>0</v>
      </c>
      <c r="K2341" s="143"/>
      <c r="L2341" s="143"/>
    </row>
    <row r="2342" spans="3:12" x14ac:dyDescent="0.3">
      <c r="C2342" s="139">
        <f t="shared" si="55"/>
        <v>0</v>
      </c>
      <c r="K2342" s="143"/>
      <c r="L2342" s="143"/>
    </row>
    <row r="2343" spans="3:12" x14ac:dyDescent="0.3">
      <c r="C2343" s="139">
        <f t="shared" si="55"/>
        <v>0</v>
      </c>
      <c r="K2343" s="143"/>
      <c r="L2343" s="143"/>
    </row>
    <row r="2344" spans="3:12" x14ac:dyDescent="0.3">
      <c r="C2344" s="139">
        <f t="shared" si="55"/>
        <v>0</v>
      </c>
      <c r="K2344" s="143"/>
      <c r="L2344" s="143"/>
    </row>
    <row r="2345" spans="3:12" x14ac:dyDescent="0.3">
      <c r="C2345" s="139">
        <f t="shared" si="55"/>
        <v>0</v>
      </c>
      <c r="K2345" s="143"/>
      <c r="L2345" s="143"/>
    </row>
    <row r="2346" spans="3:12" x14ac:dyDescent="0.3">
      <c r="C2346" s="139">
        <f t="shared" si="55"/>
        <v>0</v>
      </c>
      <c r="K2346" s="143"/>
      <c r="L2346" s="143"/>
    </row>
    <row r="2347" spans="3:12" x14ac:dyDescent="0.3">
      <c r="C2347" s="139">
        <f t="shared" si="55"/>
        <v>0</v>
      </c>
      <c r="K2347" s="143"/>
      <c r="L2347" s="143"/>
    </row>
    <row r="2348" spans="3:12" x14ac:dyDescent="0.3">
      <c r="C2348" s="139">
        <f t="shared" si="55"/>
        <v>0</v>
      </c>
      <c r="K2348" s="143"/>
      <c r="L2348" s="143"/>
    </row>
    <row r="2349" spans="3:12" x14ac:dyDescent="0.3">
      <c r="C2349" s="139">
        <f t="shared" si="55"/>
        <v>0</v>
      </c>
      <c r="K2349" s="143"/>
      <c r="L2349" s="143"/>
    </row>
    <row r="2350" spans="3:12" x14ac:dyDescent="0.3">
      <c r="C2350" s="139">
        <f t="shared" si="55"/>
        <v>0</v>
      </c>
      <c r="K2350" s="143"/>
      <c r="L2350" s="143"/>
    </row>
    <row r="2351" spans="3:12" x14ac:dyDescent="0.3">
      <c r="C2351" s="139">
        <f t="shared" si="55"/>
        <v>0</v>
      </c>
      <c r="K2351" s="143"/>
      <c r="L2351" s="143"/>
    </row>
    <row r="2352" spans="3:12" x14ac:dyDescent="0.3">
      <c r="C2352" s="139">
        <f t="shared" si="55"/>
        <v>0</v>
      </c>
      <c r="K2352" s="143"/>
      <c r="L2352" s="143"/>
    </row>
    <row r="2353" spans="3:12" x14ac:dyDescent="0.3">
      <c r="C2353" s="139">
        <f t="shared" si="55"/>
        <v>0</v>
      </c>
      <c r="K2353" s="143"/>
      <c r="L2353" s="143"/>
    </row>
    <row r="2354" spans="3:12" x14ac:dyDescent="0.3">
      <c r="C2354" s="139">
        <f t="shared" si="55"/>
        <v>0</v>
      </c>
      <c r="K2354" s="143"/>
      <c r="L2354" s="143"/>
    </row>
    <row r="2355" spans="3:12" x14ac:dyDescent="0.3">
      <c r="C2355" s="139">
        <f t="shared" si="55"/>
        <v>0</v>
      </c>
      <c r="K2355" s="143"/>
      <c r="L2355" s="143"/>
    </row>
    <row r="2356" spans="3:12" x14ac:dyDescent="0.3">
      <c r="C2356" s="139">
        <f t="shared" si="55"/>
        <v>0</v>
      </c>
      <c r="K2356" s="143"/>
      <c r="L2356" s="143"/>
    </row>
    <row r="2357" spans="3:12" x14ac:dyDescent="0.3">
      <c r="C2357" s="139">
        <f t="shared" si="55"/>
        <v>0</v>
      </c>
      <c r="K2357" s="143"/>
      <c r="L2357" s="143"/>
    </row>
    <row r="2358" spans="3:12" x14ac:dyDescent="0.3">
      <c r="C2358" s="139">
        <f t="shared" si="55"/>
        <v>0</v>
      </c>
      <c r="K2358" s="143"/>
      <c r="L2358" s="143"/>
    </row>
    <row r="2359" spans="3:12" x14ac:dyDescent="0.3">
      <c r="C2359" s="139">
        <f t="shared" si="55"/>
        <v>0</v>
      </c>
      <c r="K2359" s="143"/>
      <c r="L2359" s="143"/>
    </row>
    <row r="2360" spans="3:12" x14ac:dyDescent="0.3">
      <c r="C2360" s="139">
        <f t="shared" si="55"/>
        <v>0</v>
      </c>
      <c r="K2360" s="143"/>
      <c r="L2360" s="143"/>
    </row>
    <row r="2361" spans="3:12" x14ac:dyDescent="0.3">
      <c r="C2361" s="139">
        <f t="shared" si="55"/>
        <v>0</v>
      </c>
      <c r="K2361" s="143"/>
      <c r="L2361" s="143"/>
    </row>
    <row r="2362" spans="3:12" x14ac:dyDescent="0.3">
      <c r="C2362" s="139">
        <f t="shared" si="55"/>
        <v>0</v>
      </c>
      <c r="K2362" s="143"/>
      <c r="L2362" s="143"/>
    </row>
    <row r="2363" spans="3:12" x14ac:dyDescent="0.3">
      <c r="C2363" s="139">
        <f t="shared" si="55"/>
        <v>0</v>
      </c>
      <c r="K2363" s="143"/>
      <c r="L2363" s="143"/>
    </row>
    <row r="2364" spans="3:12" x14ac:dyDescent="0.3">
      <c r="C2364" s="139">
        <f t="shared" si="55"/>
        <v>0</v>
      </c>
      <c r="K2364" s="143"/>
      <c r="L2364" s="143"/>
    </row>
    <row r="2365" spans="3:12" x14ac:dyDescent="0.3">
      <c r="C2365" s="139">
        <f t="shared" si="55"/>
        <v>0</v>
      </c>
      <c r="K2365" s="143"/>
      <c r="L2365" s="143"/>
    </row>
    <row r="2366" spans="3:12" x14ac:dyDescent="0.3">
      <c r="C2366" s="139">
        <f t="shared" si="55"/>
        <v>0</v>
      </c>
      <c r="K2366" s="143"/>
      <c r="L2366" s="143"/>
    </row>
    <row r="2367" spans="3:12" x14ac:dyDescent="0.3">
      <c r="C2367" s="139">
        <f t="shared" ref="C2367:C2430" si="56">D2367</f>
        <v>0</v>
      </c>
      <c r="K2367" s="143"/>
      <c r="L2367" s="143"/>
    </row>
    <row r="2368" spans="3:12" x14ac:dyDescent="0.3">
      <c r="C2368" s="139">
        <f t="shared" si="56"/>
        <v>0</v>
      </c>
      <c r="K2368" s="143"/>
      <c r="L2368" s="143"/>
    </row>
    <row r="2369" spans="3:12" x14ac:dyDescent="0.3">
      <c r="C2369" s="139">
        <f t="shared" si="56"/>
        <v>0</v>
      </c>
      <c r="K2369" s="143"/>
      <c r="L2369" s="143"/>
    </row>
    <row r="2370" spans="3:12" x14ac:dyDescent="0.3">
      <c r="C2370" s="139">
        <f t="shared" si="56"/>
        <v>0</v>
      </c>
      <c r="K2370" s="143"/>
      <c r="L2370" s="143"/>
    </row>
    <row r="2371" spans="3:12" x14ac:dyDescent="0.3">
      <c r="C2371" s="139">
        <f t="shared" si="56"/>
        <v>0</v>
      </c>
      <c r="K2371" s="143"/>
      <c r="L2371" s="143"/>
    </row>
    <row r="2372" spans="3:12" x14ac:dyDescent="0.3">
      <c r="C2372" s="139">
        <f t="shared" si="56"/>
        <v>0</v>
      </c>
      <c r="K2372" s="143"/>
      <c r="L2372" s="143"/>
    </row>
    <row r="2373" spans="3:12" x14ac:dyDescent="0.3">
      <c r="C2373" s="139">
        <f t="shared" si="56"/>
        <v>0</v>
      </c>
      <c r="K2373" s="143"/>
      <c r="L2373" s="143"/>
    </row>
    <row r="2374" spans="3:12" x14ac:dyDescent="0.3">
      <c r="C2374" s="139">
        <f t="shared" si="56"/>
        <v>0</v>
      </c>
      <c r="K2374" s="143"/>
      <c r="L2374" s="143"/>
    </row>
    <row r="2375" spans="3:12" x14ac:dyDescent="0.3">
      <c r="C2375" s="139">
        <f t="shared" si="56"/>
        <v>0</v>
      </c>
      <c r="K2375" s="143"/>
      <c r="L2375" s="143"/>
    </row>
    <row r="2376" spans="3:12" x14ac:dyDescent="0.3">
      <c r="C2376" s="139">
        <f t="shared" si="56"/>
        <v>0</v>
      </c>
      <c r="K2376" s="143"/>
      <c r="L2376" s="143"/>
    </row>
    <row r="2377" spans="3:12" x14ac:dyDescent="0.3">
      <c r="C2377" s="139">
        <f t="shared" si="56"/>
        <v>0</v>
      </c>
      <c r="K2377" s="143"/>
      <c r="L2377" s="143"/>
    </row>
    <row r="2378" spans="3:12" x14ac:dyDescent="0.3">
      <c r="C2378" s="139">
        <f t="shared" si="56"/>
        <v>0</v>
      </c>
      <c r="K2378" s="143"/>
      <c r="L2378" s="143"/>
    </row>
    <row r="2379" spans="3:12" x14ac:dyDescent="0.3">
      <c r="C2379" s="139">
        <f t="shared" si="56"/>
        <v>0</v>
      </c>
      <c r="K2379" s="143"/>
      <c r="L2379" s="143"/>
    </row>
    <row r="2380" spans="3:12" x14ac:dyDescent="0.3">
      <c r="C2380" s="139">
        <f t="shared" si="56"/>
        <v>0</v>
      </c>
      <c r="K2380" s="143"/>
      <c r="L2380" s="143"/>
    </row>
    <row r="2381" spans="3:12" x14ac:dyDescent="0.3">
      <c r="C2381" s="139">
        <f t="shared" si="56"/>
        <v>0</v>
      </c>
      <c r="K2381" s="143"/>
      <c r="L2381" s="143"/>
    </row>
    <row r="2382" spans="3:12" x14ac:dyDescent="0.3">
      <c r="C2382" s="139">
        <f t="shared" si="56"/>
        <v>0</v>
      </c>
      <c r="K2382" s="143"/>
      <c r="L2382" s="143"/>
    </row>
    <row r="2383" spans="3:12" x14ac:dyDescent="0.3">
      <c r="C2383" s="139">
        <f t="shared" si="56"/>
        <v>0</v>
      </c>
      <c r="K2383" s="143"/>
      <c r="L2383" s="143"/>
    </row>
    <row r="2384" spans="3:12" x14ac:dyDescent="0.3">
      <c r="C2384" s="139">
        <f t="shared" si="56"/>
        <v>0</v>
      </c>
      <c r="K2384" s="143"/>
      <c r="L2384" s="143"/>
    </row>
    <row r="2385" spans="3:12" x14ac:dyDescent="0.3">
      <c r="C2385" s="139">
        <f t="shared" si="56"/>
        <v>0</v>
      </c>
      <c r="K2385" s="143"/>
      <c r="L2385" s="143"/>
    </row>
    <row r="2386" spans="3:12" x14ac:dyDescent="0.3">
      <c r="C2386" s="139">
        <f t="shared" si="56"/>
        <v>0</v>
      </c>
      <c r="K2386" s="143"/>
      <c r="L2386" s="143"/>
    </row>
    <row r="2387" spans="3:12" x14ac:dyDescent="0.3">
      <c r="C2387" s="139">
        <f t="shared" si="56"/>
        <v>0</v>
      </c>
      <c r="K2387" s="143"/>
      <c r="L2387" s="143"/>
    </row>
    <row r="2388" spans="3:12" x14ac:dyDescent="0.3">
      <c r="C2388" s="139">
        <f t="shared" si="56"/>
        <v>0</v>
      </c>
      <c r="K2388" s="143"/>
      <c r="L2388" s="143"/>
    </row>
    <row r="2389" spans="3:12" x14ac:dyDescent="0.3">
      <c r="C2389" s="139">
        <f t="shared" si="56"/>
        <v>0</v>
      </c>
      <c r="K2389" s="143"/>
      <c r="L2389" s="143"/>
    </row>
    <row r="2390" spans="3:12" x14ac:dyDescent="0.3">
      <c r="C2390" s="139">
        <f t="shared" si="56"/>
        <v>0</v>
      </c>
      <c r="K2390" s="143"/>
      <c r="L2390" s="143"/>
    </row>
    <row r="2391" spans="3:12" x14ac:dyDescent="0.3">
      <c r="C2391" s="139">
        <f t="shared" si="56"/>
        <v>0</v>
      </c>
      <c r="K2391" s="143"/>
      <c r="L2391" s="143"/>
    </row>
    <row r="2392" spans="3:12" x14ac:dyDescent="0.3">
      <c r="C2392" s="139">
        <f t="shared" si="56"/>
        <v>0</v>
      </c>
      <c r="K2392" s="143"/>
      <c r="L2392" s="143"/>
    </row>
    <row r="2393" spans="3:12" x14ac:dyDescent="0.3">
      <c r="C2393" s="139">
        <f t="shared" si="56"/>
        <v>0</v>
      </c>
      <c r="K2393" s="143"/>
      <c r="L2393" s="143"/>
    </row>
    <row r="2394" spans="3:12" x14ac:dyDescent="0.3">
      <c r="C2394" s="139">
        <f t="shared" si="56"/>
        <v>0</v>
      </c>
      <c r="K2394" s="143"/>
      <c r="L2394" s="143"/>
    </row>
    <row r="2395" spans="3:12" x14ac:dyDescent="0.3">
      <c r="C2395" s="139">
        <f t="shared" si="56"/>
        <v>0</v>
      </c>
      <c r="K2395" s="143"/>
      <c r="L2395" s="143"/>
    </row>
    <row r="2396" spans="3:12" x14ac:dyDescent="0.3">
      <c r="C2396" s="139">
        <f t="shared" si="56"/>
        <v>0</v>
      </c>
      <c r="K2396" s="143"/>
      <c r="L2396" s="143"/>
    </row>
    <row r="2397" spans="3:12" x14ac:dyDescent="0.3">
      <c r="C2397" s="139">
        <f t="shared" si="56"/>
        <v>0</v>
      </c>
      <c r="K2397" s="143"/>
      <c r="L2397" s="143"/>
    </row>
    <row r="2398" spans="3:12" x14ac:dyDescent="0.3">
      <c r="C2398" s="139">
        <f t="shared" si="56"/>
        <v>0</v>
      </c>
      <c r="K2398" s="143"/>
      <c r="L2398" s="143"/>
    </row>
    <row r="2399" spans="3:12" x14ac:dyDescent="0.3">
      <c r="C2399" s="139">
        <f t="shared" si="56"/>
        <v>0</v>
      </c>
      <c r="K2399" s="143"/>
      <c r="L2399" s="143"/>
    </row>
    <row r="2400" spans="3:12" x14ac:dyDescent="0.3">
      <c r="C2400" s="139">
        <f t="shared" si="56"/>
        <v>0</v>
      </c>
      <c r="K2400" s="143"/>
      <c r="L2400" s="143"/>
    </row>
    <row r="2401" spans="3:12" x14ac:dyDescent="0.3">
      <c r="C2401" s="139">
        <f t="shared" si="56"/>
        <v>0</v>
      </c>
      <c r="K2401" s="143"/>
      <c r="L2401" s="143"/>
    </row>
    <row r="2402" spans="3:12" x14ac:dyDescent="0.3">
      <c r="C2402" s="139">
        <f t="shared" si="56"/>
        <v>0</v>
      </c>
      <c r="K2402" s="143"/>
      <c r="L2402" s="143"/>
    </row>
    <row r="2403" spans="3:12" x14ac:dyDescent="0.3">
      <c r="C2403" s="139">
        <f t="shared" si="56"/>
        <v>0</v>
      </c>
      <c r="K2403" s="143"/>
      <c r="L2403" s="143"/>
    </row>
    <row r="2404" spans="3:12" x14ac:dyDescent="0.3">
      <c r="C2404" s="139">
        <f t="shared" si="56"/>
        <v>0</v>
      </c>
      <c r="K2404" s="143"/>
      <c r="L2404" s="143"/>
    </row>
    <row r="2405" spans="3:12" x14ac:dyDescent="0.3">
      <c r="C2405" s="139">
        <f t="shared" si="56"/>
        <v>0</v>
      </c>
      <c r="K2405" s="143"/>
      <c r="L2405" s="143"/>
    </row>
    <row r="2406" spans="3:12" x14ac:dyDescent="0.3">
      <c r="C2406" s="139">
        <f t="shared" si="56"/>
        <v>0</v>
      </c>
      <c r="K2406" s="143"/>
      <c r="L2406" s="143"/>
    </row>
    <row r="2407" spans="3:12" x14ac:dyDescent="0.3">
      <c r="C2407" s="139">
        <f t="shared" si="56"/>
        <v>0</v>
      </c>
      <c r="K2407" s="143"/>
      <c r="L2407" s="143"/>
    </row>
    <row r="2408" spans="3:12" x14ac:dyDescent="0.3">
      <c r="C2408" s="139">
        <f t="shared" si="56"/>
        <v>0</v>
      </c>
      <c r="K2408" s="143"/>
      <c r="L2408" s="143"/>
    </row>
    <row r="2409" spans="3:12" x14ac:dyDescent="0.3">
      <c r="C2409" s="139">
        <f t="shared" si="56"/>
        <v>0</v>
      </c>
      <c r="K2409" s="143"/>
      <c r="L2409" s="143"/>
    </row>
    <row r="2410" spans="3:12" x14ac:dyDescent="0.3">
      <c r="C2410" s="139">
        <f t="shared" si="56"/>
        <v>0</v>
      </c>
      <c r="K2410" s="143"/>
      <c r="L2410" s="143"/>
    </row>
    <row r="2411" spans="3:12" x14ac:dyDescent="0.3">
      <c r="C2411" s="139">
        <f t="shared" si="56"/>
        <v>0</v>
      </c>
      <c r="K2411" s="143"/>
      <c r="L2411" s="143"/>
    </row>
    <row r="2412" spans="3:12" x14ac:dyDescent="0.3">
      <c r="C2412" s="139">
        <f t="shared" si="56"/>
        <v>0</v>
      </c>
      <c r="K2412" s="143"/>
      <c r="L2412" s="143"/>
    </row>
    <row r="2413" spans="3:12" x14ac:dyDescent="0.3">
      <c r="C2413" s="139">
        <f t="shared" si="56"/>
        <v>0</v>
      </c>
      <c r="K2413" s="143"/>
      <c r="L2413" s="143"/>
    </row>
    <row r="2414" spans="3:12" x14ac:dyDescent="0.3">
      <c r="C2414" s="139">
        <f t="shared" si="56"/>
        <v>0</v>
      </c>
      <c r="K2414" s="143"/>
      <c r="L2414" s="143"/>
    </row>
    <row r="2415" spans="3:12" x14ac:dyDescent="0.3">
      <c r="C2415" s="139">
        <f t="shared" si="56"/>
        <v>0</v>
      </c>
      <c r="K2415" s="143"/>
      <c r="L2415" s="143"/>
    </row>
    <row r="2416" spans="3:12" x14ac:dyDescent="0.3">
      <c r="C2416" s="139">
        <f t="shared" si="56"/>
        <v>0</v>
      </c>
      <c r="K2416" s="143"/>
      <c r="L2416" s="143"/>
    </row>
    <row r="2417" spans="3:12" x14ac:dyDescent="0.3">
      <c r="C2417" s="139">
        <f t="shared" si="56"/>
        <v>0</v>
      </c>
      <c r="K2417" s="143"/>
      <c r="L2417" s="143"/>
    </row>
    <row r="2418" spans="3:12" x14ac:dyDescent="0.3">
      <c r="C2418" s="139">
        <f t="shared" si="56"/>
        <v>0</v>
      </c>
      <c r="K2418" s="143"/>
      <c r="L2418" s="143"/>
    </row>
    <row r="2419" spans="3:12" x14ac:dyDescent="0.3">
      <c r="C2419" s="139">
        <f t="shared" si="56"/>
        <v>0</v>
      </c>
      <c r="K2419" s="143"/>
      <c r="L2419" s="143"/>
    </row>
    <row r="2420" spans="3:12" x14ac:dyDescent="0.3">
      <c r="C2420" s="139">
        <f t="shared" si="56"/>
        <v>0</v>
      </c>
      <c r="K2420" s="143"/>
      <c r="L2420" s="143"/>
    </row>
    <row r="2421" spans="3:12" x14ac:dyDescent="0.3">
      <c r="C2421" s="139">
        <f t="shared" si="56"/>
        <v>0</v>
      </c>
      <c r="K2421" s="143"/>
      <c r="L2421" s="143"/>
    </row>
    <row r="2422" spans="3:12" x14ac:dyDescent="0.3">
      <c r="C2422" s="139">
        <f t="shared" si="56"/>
        <v>0</v>
      </c>
      <c r="K2422" s="143"/>
      <c r="L2422" s="143"/>
    </row>
    <row r="2423" spans="3:12" x14ac:dyDescent="0.3">
      <c r="C2423" s="139">
        <f t="shared" si="56"/>
        <v>0</v>
      </c>
      <c r="K2423" s="143"/>
      <c r="L2423" s="143"/>
    </row>
    <row r="2424" spans="3:12" x14ac:dyDescent="0.3">
      <c r="C2424" s="139">
        <f t="shared" si="56"/>
        <v>0</v>
      </c>
      <c r="K2424" s="143"/>
      <c r="L2424" s="143"/>
    </row>
    <row r="2425" spans="3:12" x14ac:dyDescent="0.3">
      <c r="C2425" s="139">
        <f t="shared" si="56"/>
        <v>0</v>
      </c>
      <c r="K2425" s="143"/>
      <c r="L2425" s="143"/>
    </row>
    <row r="2426" spans="3:12" x14ac:dyDescent="0.3">
      <c r="C2426" s="139">
        <f t="shared" si="56"/>
        <v>0</v>
      </c>
      <c r="K2426" s="143"/>
      <c r="L2426" s="143"/>
    </row>
    <row r="2427" spans="3:12" x14ac:dyDescent="0.3">
      <c r="C2427" s="139">
        <f t="shared" si="56"/>
        <v>0</v>
      </c>
      <c r="K2427" s="143"/>
      <c r="L2427" s="143"/>
    </row>
    <row r="2428" spans="3:12" x14ac:dyDescent="0.3">
      <c r="C2428" s="139">
        <f t="shared" si="56"/>
        <v>0</v>
      </c>
      <c r="K2428" s="143"/>
      <c r="L2428" s="143"/>
    </row>
    <row r="2429" spans="3:12" x14ac:dyDescent="0.3">
      <c r="C2429" s="139">
        <f t="shared" si="56"/>
        <v>0</v>
      </c>
      <c r="K2429" s="143"/>
      <c r="L2429" s="143"/>
    </row>
    <row r="2430" spans="3:12" x14ac:dyDescent="0.3">
      <c r="C2430" s="139">
        <f t="shared" si="56"/>
        <v>0</v>
      </c>
      <c r="K2430" s="143"/>
      <c r="L2430" s="143"/>
    </row>
    <row r="2431" spans="3:12" x14ac:dyDescent="0.3">
      <c r="C2431" s="139">
        <f t="shared" ref="C2431:C2494" si="57">D2431</f>
        <v>0</v>
      </c>
      <c r="K2431" s="143"/>
      <c r="L2431" s="143"/>
    </row>
    <row r="2432" spans="3:12" x14ac:dyDescent="0.3">
      <c r="C2432" s="139">
        <f t="shared" si="57"/>
        <v>0</v>
      </c>
      <c r="K2432" s="143"/>
      <c r="L2432" s="143"/>
    </row>
    <row r="2433" spans="3:12" x14ac:dyDescent="0.3">
      <c r="C2433" s="139">
        <f t="shared" si="57"/>
        <v>0</v>
      </c>
      <c r="K2433" s="143"/>
      <c r="L2433" s="143"/>
    </row>
    <row r="2434" spans="3:12" x14ac:dyDescent="0.3">
      <c r="C2434" s="139">
        <f t="shared" si="57"/>
        <v>0</v>
      </c>
      <c r="K2434" s="143"/>
      <c r="L2434" s="143"/>
    </row>
    <row r="2435" spans="3:12" x14ac:dyDescent="0.3">
      <c r="C2435" s="139">
        <f t="shared" si="57"/>
        <v>0</v>
      </c>
      <c r="K2435" s="143"/>
      <c r="L2435" s="143"/>
    </row>
    <row r="2436" spans="3:12" x14ac:dyDescent="0.3">
      <c r="C2436" s="139">
        <f t="shared" si="57"/>
        <v>0</v>
      </c>
      <c r="K2436" s="143"/>
      <c r="L2436" s="143"/>
    </row>
    <row r="2437" spans="3:12" x14ac:dyDescent="0.3">
      <c r="C2437" s="139">
        <f t="shared" si="57"/>
        <v>0</v>
      </c>
      <c r="K2437" s="143"/>
      <c r="L2437" s="143"/>
    </row>
    <row r="2438" spans="3:12" x14ac:dyDescent="0.3">
      <c r="C2438" s="139">
        <f t="shared" si="57"/>
        <v>0</v>
      </c>
      <c r="K2438" s="143"/>
      <c r="L2438" s="143"/>
    </row>
    <row r="2439" spans="3:12" x14ac:dyDescent="0.3">
      <c r="C2439" s="139">
        <f t="shared" si="57"/>
        <v>0</v>
      </c>
      <c r="K2439" s="143"/>
      <c r="L2439" s="143"/>
    </row>
    <row r="2440" spans="3:12" x14ac:dyDescent="0.3">
      <c r="C2440" s="139">
        <f t="shared" si="57"/>
        <v>0</v>
      </c>
      <c r="K2440" s="143"/>
      <c r="L2440" s="143"/>
    </row>
    <row r="2441" spans="3:12" x14ac:dyDescent="0.3">
      <c r="C2441" s="139">
        <f t="shared" si="57"/>
        <v>0</v>
      </c>
      <c r="K2441" s="143"/>
      <c r="L2441" s="143"/>
    </row>
    <row r="2442" spans="3:12" x14ac:dyDescent="0.3">
      <c r="C2442" s="139">
        <f t="shared" si="57"/>
        <v>0</v>
      </c>
      <c r="K2442" s="143"/>
      <c r="L2442" s="143"/>
    </row>
    <row r="2443" spans="3:12" x14ac:dyDescent="0.3">
      <c r="C2443" s="139">
        <f t="shared" si="57"/>
        <v>0</v>
      </c>
      <c r="K2443" s="143"/>
      <c r="L2443" s="143"/>
    </row>
    <row r="2444" spans="3:12" x14ac:dyDescent="0.3">
      <c r="C2444" s="139">
        <f t="shared" si="57"/>
        <v>0</v>
      </c>
      <c r="K2444" s="143"/>
      <c r="L2444" s="143"/>
    </row>
    <row r="2445" spans="3:12" x14ac:dyDescent="0.3">
      <c r="C2445" s="139">
        <f t="shared" si="57"/>
        <v>0</v>
      </c>
      <c r="K2445" s="143"/>
      <c r="L2445" s="143"/>
    </row>
    <row r="2446" spans="3:12" x14ac:dyDescent="0.3">
      <c r="C2446" s="139">
        <f t="shared" si="57"/>
        <v>0</v>
      </c>
      <c r="K2446" s="143"/>
      <c r="L2446" s="143"/>
    </row>
    <row r="2447" spans="3:12" x14ac:dyDescent="0.3">
      <c r="C2447" s="139">
        <f t="shared" si="57"/>
        <v>0</v>
      </c>
      <c r="K2447" s="143"/>
      <c r="L2447" s="143"/>
    </row>
    <row r="2448" spans="3:12" x14ac:dyDescent="0.3">
      <c r="C2448" s="139">
        <f t="shared" si="57"/>
        <v>0</v>
      </c>
      <c r="K2448" s="143"/>
      <c r="L2448" s="143"/>
    </row>
    <row r="2449" spans="3:12" x14ac:dyDescent="0.3">
      <c r="C2449" s="139">
        <f t="shared" si="57"/>
        <v>0</v>
      </c>
      <c r="K2449" s="143"/>
      <c r="L2449" s="143"/>
    </row>
    <row r="2450" spans="3:12" x14ac:dyDescent="0.3">
      <c r="C2450" s="139">
        <f t="shared" si="57"/>
        <v>0</v>
      </c>
      <c r="K2450" s="143"/>
      <c r="L2450" s="143"/>
    </row>
    <row r="2451" spans="3:12" x14ac:dyDescent="0.3">
      <c r="C2451" s="139">
        <f t="shared" si="57"/>
        <v>0</v>
      </c>
      <c r="K2451" s="143"/>
      <c r="L2451" s="143"/>
    </row>
    <row r="2452" spans="3:12" x14ac:dyDescent="0.3">
      <c r="C2452" s="139">
        <f t="shared" si="57"/>
        <v>0</v>
      </c>
      <c r="K2452" s="143"/>
      <c r="L2452" s="143"/>
    </row>
    <row r="2453" spans="3:12" x14ac:dyDescent="0.3">
      <c r="C2453" s="139">
        <f t="shared" si="57"/>
        <v>0</v>
      </c>
      <c r="K2453" s="143"/>
      <c r="L2453" s="143"/>
    </row>
    <row r="2454" spans="3:12" x14ac:dyDescent="0.3">
      <c r="C2454" s="139">
        <f t="shared" si="57"/>
        <v>0</v>
      </c>
      <c r="K2454" s="143"/>
      <c r="L2454" s="143"/>
    </row>
    <row r="2455" spans="3:12" x14ac:dyDescent="0.3">
      <c r="C2455" s="139">
        <f t="shared" si="57"/>
        <v>0</v>
      </c>
      <c r="K2455" s="143"/>
      <c r="L2455" s="143"/>
    </row>
    <row r="2456" spans="3:12" x14ac:dyDescent="0.3">
      <c r="C2456" s="139">
        <f t="shared" si="57"/>
        <v>0</v>
      </c>
      <c r="K2456" s="143"/>
      <c r="L2456" s="143"/>
    </row>
    <row r="2457" spans="3:12" x14ac:dyDescent="0.3">
      <c r="C2457" s="139">
        <f t="shared" si="57"/>
        <v>0</v>
      </c>
      <c r="K2457" s="143"/>
      <c r="L2457" s="143"/>
    </row>
    <row r="2458" spans="3:12" x14ac:dyDescent="0.3">
      <c r="C2458" s="139">
        <f t="shared" si="57"/>
        <v>0</v>
      </c>
      <c r="K2458" s="143"/>
      <c r="L2458" s="143"/>
    </row>
    <row r="2459" spans="3:12" x14ac:dyDescent="0.3">
      <c r="C2459" s="139">
        <f t="shared" si="57"/>
        <v>0</v>
      </c>
      <c r="K2459" s="143"/>
      <c r="L2459" s="143"/>
    </row>
    <row r="2460" spans="3:12" x14ac:dyDescent="0.3">
      <c r="C2460" s="139">
        <f t="shared" si="57"/>
        <v>0</v>
      </c>
      <c r="K2460" s="143"/>
      <c r="L2460" s="143"/>
    </row>
    <row r="2461" spans="3:12" x14ac:dyDescent="0.3">
      <c r="C2461" s="139">
        <f t="shared" si="57"/>
        <v>0</v>
      </c>
      <c r="K2461" s="143"/>
      <c r="L2461" s="143"/>
    </row>
    <row r="2462" spans="3:12" x14ac:dyDescent="0.3">
      <c r="C2462" s="139">
        <f t="shared" si="57"/>
        <v>0</v>
      </c>
      <c r="K2462" s="143"/>
      <c r="L2462" s="143"/>
    </row>
    <row r="2463" spans="3:12" x14ac:dyDescent="0.3">
      <c r="C2463" s="139">
        <f t="shared" si="57"/>
        <v>0</v>
      </c>
      <c r="K2463" s="143"/>
      <c r="L2463" s="143"/>
    </row>
    <row r="2464" spans="3:12" x14ac:dyDescent="0.3">
      <c r="C2464" s="139">
        <f t="shared" si="57"/>
        <v>0</v>
      </c>
      <c r="K2464" s="143"/>
      <c r="L2464" s="143"/>
    </row>
    <row r="2465" spans="3:12" x14ac:dyDescent="0.3">
      <c r="C2465" s="139">
        <f t="shared" si="57"/>
        <v>0</v>
      </c>
      <c r="K2465" s="143"/>
      <c r="L2465" s="143"/>
    </row>
    <row r="2466" spans="3:12" x14ac:dyDescent="0.3">
      <c r="C2466" s="139">
        <f t="shared" si="57"/>
        <v>0</v>
      </c>
      <c r="K2466" s="143"/>
      <c r="L2466" s="143"/>
    </row>
    <row r="2467" spans="3:12" x14ac:dyDescent="0.3">
      <c r="C2467" s="139">
        <f t="shared" si="57"/>
        <v>0</v>
      </c>
      <c r="K2467" s="143"/>
      <c r="L2467" s="143"/>
    </row>
    <row r="2468" spans="3:12" x14ac:dyDescent="0.3">
      <c r="C2468" s="139">
        <f t="shared" si="57"/>
        <v>0</v>
      </c>
      <c r="K2468" s="143"/>
      <c r="L2468" s="143"/>
    </row>
    <row r="2469" spans="3:12" x14ac:dyDescent="0.3">
      <c r="C2469" s="139">
        <f t="shared" si="57"/>
        <v>0</v>
      </c>
      <c r="K2469" s="143"/>
      <c r="L2469" s="143"/>
    </row>
    <row r="2470" spans="3:12" x14ac:dyDescent="0.3">
      <c r="C2470" s="139">
        <f t="shared" si="57"/>
        <v>0</v>
      </c>
      <c r="K2470" s="143"/>
      <c r="L2470" s="143"/>
    </row>
    <row r="2471" spans="3:12" x14ac:dyDescent="0.3">
      <c r="C2471" s="139">
        <f t="shared" si="57"/>
        <v>0</v>
      </c>
      <c r="K2471" s="143"/>
      <c r="L2471" s="143"/>
    </row>
    <row r="2472" spans="3:12" x14ac:dyDescent="0.3">
      <c r="C2472" s="139">
        <f t="shared" si="57"/>
        <v>0</v>
      </c>
      <c r="K2472" s="143"/>
      <c r="L2472" s="143"/>
    </row>
    <row r="2473" spans="3:12" x14ac:dyDescent="0.3">
      <c r="C2473" s="139">
        <f t="shared" si="57"/>
        <v>0</v>
      </c>
      <c r="K2473" s="143"/>
      <c r="L2473" s="143"/>
    </row>
    <row r="2474" spans="3:12" x14ac:dyDescent="0.3">
      <c r="C2474" s="139">
        <f t="shared" si="57"/>
        <v>0</v>
      </c>
      <c r="K2474" s="143"/>
      <c r="L2474" s="143"/>
    </row>
    <row r="2475" spans="3:12" x14ac:dyDescent="0.3">
      <c r="C2475" s="139">
        <f t="shared" si="57"/>
        <v>0</v>
      </c>
      <c r="K2475" s="143"/>
      <c r="L2475" s="143"/>
    </row>
    <row r="2476" spans="3:12" x14ac:dyDescent="0.3">
      <c r="C2476" s="139">
        <f t="shared" si="57"/>
        <v>0</v>
      </c>
      <c r="K2476" s="143"/>
      <c r="L2476" s="143"/>
    </row>
    <row r="2477" spans="3:12" x14ac:dyDescent="0.3">
      <c r="C2477" s="139">
        <f t="shared" si="57"/>
        <v>0</v>
      </c>
      <c r="K2477" s="143"/>
      <c r="L2477" s="143"/>
    </row>
    <row r="2478" spans="3:12" x14ac:dyDescent="0.3">
      <c r="C2478" s="139">
        <f t="shared" si="57"/>
        <v>0</v>
      </c>
      <c r="K2478" s="143"/>
      <c r="L2478" s="143"/>
    </row>
    <row r="2479" spans="3:12" x14ac:dyDescent="0.3">
      <c r="C2479" s="139">
        <f t="shared" si="57"/>
        <v>0</v>
      </c>
      <c r="K2479" s="143"/>
      <c r="L2479" s="143"/>
    </row>
    <row r="2480" spans="3:12" x14ac:dyDescent="0.3">
      <c r="C2480" s="139">
        <f t="shared" si="57"/>
        <v>0</v>
      </c>
      <c r="K2480" s="143"/>
      <c r="L2480" s="143"/>
    </row>
    <row r="2481" spans="3:12" x14ac:dyDescent="0.3">
      <c r="C2481" s="139">
        <f t="shared" si="57"/>
        <v>0</v>
      </c>
      <c r="K2481" s="143"/>
      <c r="L2481" s="143"/>
    </row>
    <row r="2482" spans="3:12" x14ac:dyDescent="0.3">
      <c r="C2482" s="139">
        <f t="shared" si="57"/>
        <v>0</v>
      </c>
      <c r="K2482" s="143"/>
      <c r="L2482" s="143"/>
    </row>
    <row r="2483" spans="3:12" x14ac:dyDescent="0.3">
      <c r="C2483" s="139">
        <f t="shared" si="57"/>
        <v>0</v>
      </c>
      <c r="K2483" s="143"/>
      <c r="L2483" s="143"/>
    </row>
    <row r="2484" spans="3:12" x14ac:dyDescent="0.3">
      <c r="C2484" s="139">
        <f t="shared" si="57"/>
        <v>0</v>
      </c>
      <c r="K2484" s="143"/>
      <c r="L2484" s="143"/>
    </row>
    <row r="2485" spans="3:12" x14ac:dyDescent="0.3">
      <c r="C2485" s="139">
        <f t="shared" si="57"/>
        <v>0</v>
      </c>
      <c r="K2485" s="143"/>
      <c r="L2485" s="143"/>
    </row>
    <row r="2486" spans="3:12" x14ac:dyDescent="0.3">
      <c r="C2486" s="139">
        <f t="shared" si="57"/>
        <v>0</v>
      </c>
      <c r="K2486" s="143"/>
      <c r="L2486" s="143"/>
    </row>
    <row r="2487" spans="3:12" x14ac:dyDescent="0.3">
      <c r="C2487" s="139">
        <f t="shared" si="57"/>
        <v>0</v>
      </c>
      <c r="K2487" s="143"/>
      <c r="L2487" s="143"/>
    </row>
    <row r="2488" spans="3:12" x14ac:dyDescent="0.3">
      <c r="C2488" s="139">
        <f t="shared" si="57"/>
        <v>0</v>
      </c>
      <c r="K2488" s="143"/>
      <c r="L2488" s="143"/>
    </row>
    <row r="2489" spans="3:12" x14ac:dyDescent="0.3">
      <c r="C2489" s="139">
        <f t="shared" si="57"/>
        <v>0</v>
      </c>
      <c r="K2489" s="143"/>
      <c r="L2489" s="143"/>
    </row>
    <row r="2490" spans="3:12" x14ac:dyDescent="0.3">
      <c r="C2490" s="139">
        <f t="shared" si="57"/>
        <v>0</v>
      </c>
      <c r="K2490" s="143"/>
      <c r="L2490" s="143"/>
    </row>
    <row r="2491" spans="3:12" x14ac:dyDescent="0.3">
      <c r="C2491" s="139">
        <f t="shared" si="57"/>
        <v>0</v>
      </c>
      <c r="K2491" s="143"/>
      <c r="L2491" s="143"/>
    </row>
    <row r="2492" spans="3:12" x14ac:dyDescent="0.3">
      <c r="C2492" s="139">
        <f t="shared" si="57"/>
        <v>0</v>
      </c>
      <c r="K2492" s="143"/>
      <c r="L2492" s="143"/>
    </row>
    <row r="2493" spans="3:12" x14ac:dyDescent="0.3">
      <c r="C2493" s="139">
        <f t="shared" si="57"/>
        <v>0</v>
      </c>
      <c r="K2493" s="143"/>
      <c r="L2493" s="143"/>
    </row>
    <row r="2494" spans="3:12" x14ac:dyDescent="0.3">
      <c r="C2494" s="139">
        <f t="shared" si="57"/>
        <v>0</v>
      </c>
      <c r="K2494" s="143"/>
      <c r="L2494" s="143"/>
    </row>
    <row r="2495" spans="3:12" x14ac:dyDescent="0.3">
      <c r="C2495" s="139">
        <f t="shared" ref="C2495:C2558" si="58">D2495</f>
        <v>0</v>
      </c>
      <c r="K2495" s="143"/>
      <c r="L2495" s="143"/>
    </row>
    <row r="2496" spans="3:12" x14ac:dyDescent="0.3">
      <c r="C2496" s="139">
        <f t="shared" si="58"/>
        <v>0</v>
      </c>
      <c r="K2496" s="143"/>
      <c r="L2496" s="143"/>
    </row>
    <row r="2497" spans="3:12" x14ac:dyDescent="0.3">
      <c r="C2497" s="139">
        <f t="shared" si="58"/>
        <v>0</v>
      </c>
      <c r="K2497" s="143"/>
      <c r="L2497" s="143"/>
    </row>
    <row r="2498" spans="3:12" x14ac:dyDescent="0.3">
      <c r="C2498" s="139">
        <f t="shared" si="58"/>
        <v>0</v>
      </c>
      <c r="K2498" s="143"/>
      <c r="L2498" s="143"/>
    </row>
    <row r="2499" spans="3:12" x14ac:dyDescent="0.3">
      <c r="C2499" s="139">
        <f t="shared" si="58"/>
        <v>0</v>
      </c>
      <c r="K2499" s="143"/>
      <c r="L2499" s="143"/>
    </row>
    <row r="2500" spans="3:12" x14ac:dyDescent="0.3">
      <c r="C2500" s="139">
        <f t="shared" si="58"/>
        <v>0</v>
      </c>
      <c r="K2500" s="143"/>
      <c r="L2500" s="143"/>
    </row>
    <row r="2501" spans="3:12" x14ac:dyDescent="0.3">
      <c r="C2501" s="139">
        <f t="shared" si="58"/>
        <v>0</v>
      </c>
      <c r="K2501" s="143"/>
      <c r="L2501" s="143"/>
    </row>
    <row r="2502" spans="3:12" x14ac:dyDescent="0.3">
      <c r="C2502" s="139">
        <f t="shared" si="58"/>
        <v>0</v>
      </c>
      <c r="K2502" s="143"/>
      <c r="L2502" s="143"/>
    </row>
    <row r="2503" spans="3:12" x14ac:dyDescent="0.3">
      <c r="C2503" s="139">
        <f t="shared" si="58"/>
        <v>0</v>
      </c>
      <c r="K2503" s="143"/>
      <c r="L2503" s="143"/>
    </row>
    <row r="2504" spans="3:12" x14ac:dyDescent="0.3">
      <c r="C2504" s="139">
        <f t="shared" si="58"/>
        <v>0</v>
      </c>
      <c r="K2504" s="143"/>
      <c r="L2504" s="143"/>
    </row>
    <row r="2505" spans="3:12" x14ac:dyDescent="0.3">
      <c r="C2505" s="139">
        <f t="shared" si="58"/>
        <v>0</v>
      </c>
      <c r="K2505" s="143"/>
      <c r="L2505" s="143"/>
    </row>
    <row r="2506" spans="3:12" x14ac:dyDescent="0.3">
      <c r="C2506" s="139">
        <f t="shared" si="58"/>
        <v>0</v>
      </c>
      <c r="K2506" s="143"/>
      <c r="L2506" s="143"/>
    </row>
    <row r="2507" spans="3:12" x14ac:dyDescent="0.3">
      <c r="C2507" s="139">
        <f t="shared" si="58"/>
        <v>0</v>
      </c>
      <c r="K2507" s="143"/>
      <c r="L2507" s="143"/>
    </row>
    <row r="2508" spans="3:12" x14ac:dyDescent="0.3">
      <c r="C2508" s="139">
        <f t="shared" si="58"/>
        <v>0</v>
      </c>
      <c r="K2508" s="143"/>
      <c r="L2508" s="143"/>
    </row>
    <row r="2509" spans="3:12" x14ac:dyDescent="0.3">
      <c r="C2509" s="139">
        <f t="shared" si="58"/>
        <v>0</v>
      </c>
      <c r="K2509" s="143"/>
      <c r="L2509" s="143"/>
    </row>
    <row r="2510" spans="3:12" x14ac:dyDescent="0.3">
      <c r="C2510" s="139">
        <f t="shared" si="58"/>
        <v>0</v>
      </c>
      <c r="K2510" s="143"/>
      <c r="L2510" s="143"/>
    </row>
    <row r="2511" spans="3:12" x14ac:dyDescent="0.3">
      <c r="C2511" s="139">
        <f t="shared" si="58"/>
        <v>0</v>
      </c>
      <c r="K2511" s="143"/>
      <c r="L2511" s="143"/>
    </row>
    <row r="2512" spans="3:12" x14ac:dyDescent="0.3">
      <c r="C2512" s="139">
        <f t="shared" si="58"/>
        <v>0</v>
      </c>
      <c r="K2512" s="143"/>
      <c r="L2512" s="143"/>
    </row>
    <row r="2513" spans="3:12" x14ac:dyDescent="0.3">
      <c r="C2513" s="139">
        <f t="shared" si="58"/>
        <v>0</v>
      </c>
      <c r="K2513" s="143"/>
      <c r="L2513" s="143"/>
    </row>
    <row r="2514" spans="3:12" x14ac:dyDescent="0.3">
      <c r="C2514" s="139">
        <f t="shared" si="58"/>
        <v>0</v>
      </c>
      <c r="K2514" s="143"/>
      <c r="L2514" s="143"/>
    </row>
    <row r="2515" spans="3:12" x14ac:dyDescent="0.3">
      <c r="C2515" s="139">
        <f t="shared" si="58"/>
        <v>0</v>
      </c>
      <c r="K2515" s="143"/>
      <c r="L2515" s="143"/>
    </row>
    <row r="2516" spans="3:12" x14ac:dyDescent="0.3">
      <c r="C2516" s="139">
        <f t="shared" si="58"/>
        <v>0</v>
      </c>
      <c r="K2516" s="143"/>
      <c r="L2516" s="143"/>
    </row>
    <row r="2517" spans="3:12" x14ac:dyDescent="0.3">
      <c r="C2517" s="139">
        <f t="shared" si="58"/>
        <v>0</v>
      </c>
      <c r="K2517" s="143"/>
      <c r="L2517" s="143"/>
    </row>
    <row r="2518" spans="3:12" x14ac:dyDescent="0.3">
      <c r="C2518" s="139">
        <f t="shared" si="58"/>
        <v>0</v>
      </c>
      <c r="K2518" s="143"/>
      <c r="L2518" s="143"/>
    </row>
    <row r="2519" spans="3:12" x14ac:dyDescent="0.3">
      <c r="C2519" s="139">
        <f t="shared" si="58"/>
        <v>0</v>
      </c>
      <c r="K2519" s="143"/>
      <c r="L2519" s="143"/>
    </row>
    <row r="2520" spans="3:12" x14ac:dyDescent="0.3">
      <c r="C2520" s="139">
        <f t="shared" si="58"/>
        <v>0</v>
      </c>
      <c r="K2520" s="143"/>
      <c r="L2520" s="143"/>
    </row>
    <row r="2521" spans="3:12" x14ac:dyDescent="0.3">
      <c r="C2521" s="139">
        <f t="shared" si="58"/>
        <v>0</v>
      </c>
      <c r="K2521" s="143"/>
      <c r="L2521" s="143"/>
    </row>
    <row r="2522" spans="3:12" x14ac:dyDescent="0.3">
      <c r="C2522" s="139">
        <f t="shared" si="58"/>
        <v>0</v>
      </c>
      <c r="K2522" s="143"/>
      <c r="L2522" s="143"/>
    </row>
    <row r="2523" spans="3:12" x14ac:dyDescent="0.3">
      <c r="C2523" s="139">
        <f t="shared" si="58"/>
        <v>0</v>
      </c>
      <c r="K2523" s="143"/>
      <c r="L2523" s="143"/>
    </row>
    <row r="2524" spans="3:12" x14ac:dyDescent="0.3">
      <c r="C2524" s="139">
        <f t="shared" si="58"/>
        <v>0</v>
      </c>
      <c r="K2524" s="143"/>
      <c r="L2524" s="143"/>
    </row>
    <row r="2525" spans="3:12" x14ac:dyDescent="0.3">
      <c r="C2525" s="139">
        <f t="shared" si="58"/>
        <v>0</v>
      </c>
      <c r="K2525" s="143"/>
      <c r="L2525" s="143"/>
    </row>
    <row r="2526" spans="3:12" x14ac:dyDescent="0.3">
      <c r="C2526" s="139">
        <f t="shared" si="58"/>
        <v>0</v>
      </c>
      <c r="K2526" s="143"/>
      <c r="L2526" s="143"/>
    </row>
    <row r="2527" spans="3:12" x14ac:dyDescent="0.3">
      <c r="C2527" s="139">
        <f t="shared" si="58"/>
        <v>0</v>
      </c>
      <c r="K2527" s="143"/>
      <c r="L2527" s="143"/>
    </row>
    <row r="2528" spans="3:12" x14ac:dyDescent="0.3">
      <c r="C2528" s="139">
        <f t="shared" si="58"/>
        <v>0</v>
      </c>
      <c r="K2528" s="143"/>
      <c r="L2528" s="143"/>
    </row>
    <row r="2529" spans="3:12" x14ac:dyDescent="0.3">
      <c r="C2529" s="139">
        <f t="shared" si="58"/>
        <v>0</v>
      </c>
      <c r="K2529" s="143"/>
      <c r="L2529" s="143"/>
    </row>
    <row r="2530" spans="3:12" x14ac:dyDescent="0.3">
      <c r="C2530" s="139">
        <f t="shared" si="58"/>
        <v>0</v>
      </c>
      <c r="K2530" s="143"/>
      <c r="L2530" s="143"/>
    </row>
    <row r="2531" spans="3:12" x14ac:dyDescent="0.3">
      <c r="C2531" s="139">
        <f t="shared" si="58"/>
        <v>0</v>
      </c>
      <c r="K2531" s="143"/>
      <c r="L2531" s="143"/>
    </row>
    <row r="2532" spans="3:12" x14ac:dyDescent="0.3">
      <c r="C2532" s="139">
        <f t="shared" si="58"/>
        <v>0</v>
      </c>
      <c r="K2532" s="143"/>
      <c r="L2532" s="143"/>
    </row>
    <row r="2533" spans="3:12" x14ac:dyDescent="0.3">
      <c r="C2533" s="139">
        <f t="shared" si="58"/>
        <v>0</v>
      </c>
      <c r="K2533" s="143"/>
      <c r="L2533" s="143"/>
    </row>
    <row r="2534" spans="3:12" x14ac:dyDescent="0.3">
      <c r="C2534" s="139">
        <f t="shared" si="58"/>
        <v>0</v>
      </c>
      <c r="K2534" s="143"/>
      <c r="L2534" s="143"/>
    </row>
    <row r="2535" spans="3:12" x14ac:dyDescent="0.3">
      <c r="C2535" s="139">
        <f t="shared" si="58"/>
        <v>0</v>
      </c>
      <c r="K2535" s="143"/>
      <c r="L2535" s="143"/>
    </row>
    <row r="2536" spans="3:12" x14ac:dyDescent="0.3">
      <c r="C2536" s="139">
        <f t="shared" si="58"/>
        <v>0</v>
      </c>
      <c r="K2536" s="143"/>
      <c r="L2536" s="143"/>
    </row>
    <row r="2537" spans="3:12" x14ac:dyDescent="0.3">
      <c r="C2537" s="139">
        <f t="shared" si="58"/>
        <v>0</v>
      </c>
      <c r="K2537" s="143"/>
      <c r="L2537" s="143"/>
    </row>
    <row r="2538" spans="3:12" x14ac:dyDescent="0.3">
      <c r="C2538" s="139">
        <f t="shared" si="58"/>
        <v>0</v>
      </c>
      <c r="K2538" s="143"/>
      <c r="L2538" s="143"/>
    </row>
    <row r="2539" spans="3:12" x14ac:dyDescent="0.3">
      <c r="C2539" s="139">
        <f t="shared" si="58"/>
        <v>0</v>
      </c>
      <c r="K2539" s="143"/>
      <c r="L2539" s="143"/>
    </row>
    <row r="2540" spans="3:12" x14ac:dyDescent="0.3">
      <c r="C2540" s="139">
        <f t="shared" si="58"/>
        <v>0</v>
      </c>
      <c r="K2540" s="143"/>
      <c r="L2540" s="143"/>
    </row>
    <row r="2541" spans="3:12" x14ac:dyDescent="0.3">
      <c r="C2541" s="139">
        <f t="shared" si="58"/>
        <v>0</v>
      </c>
      <c r="K2541" s="143"/>
      <c r="L2541" s="143"/>
    </row>
    <row r="2542" spans="3:12" x14ac:dyDescent="0.3">
      <c r="C2542" s="139">
        <f t="shared" si="58"/>
        <v>0</v>
      </c>
      <c r="K2542" s="143"/>
      <c r="L2542" s="143"/>
    </row>
    <row r="2543" spans="3:12" x14ac:dyDescent="0.3">
      <c r="C2543" s="139">
        <f t="shared" si="58"/>
        <v>0</v>
      </c>
      <c r="K2543" s="143"/>
      <c r="L2543" s="143"/>
    </row>
    <row r="2544" spans="3:12" x14ac:dyDescent="0.3">
      <c r="C2544" s="139">
        <f t="shared" si="58"/>
        <v>0</v>
      </c>
      <c r="K2544" s="143"/>
      <c r="L2544" s="143"/>
    </row>
    <row r="2545" spans="3:12" x14ac:dyDescent="0.3">
      <c r="C2545" s="139">
        <f t="shared" si="58"/>
        <v>0</v>
      </c>
      <c r="K2545" s="143"/>
      <c r="L2545" s="143"/>
    </row>
    <row r="2546" spans="3:12" x14ac:dyDescent="0.3">
      <c r="C2546" s="139">
        <f t="shared" si="58"/>
        <v>0</v>
      </c>
      <c r="K2546" s="143"/>
      <c r="L2546" s="143"/>
    </row>
    <row r="2547" spans="3:12" x14ac:dyDescent="0.3">
      <c r="C2547" s="139">
        <f t="shared" si="58"/>
        <v>0</v>
      </c>
      <c r="K2547" s="143"/>
      <c r="L2547" s="143"/>
    </row>
    <row r="2548" spans="3:12" x14ac:dyDescent="0.3">
      <c r="C2548" s="139">
        <f t="shared" si="58"/>
        <v>0</v>
      </c>
      <c r="K2548" s="143"/>
      <c r="L2548" s="143"/>
    </row>
    <row r="2549" spans="3:12" x14ac:dyDescent="0.3">
      <c r="C2549" s="139">
        <f t="shared" si="58"/>
        <v>0</v>
      </c>
      <c r="K2549" s="143"/>
      <c r="L2549" s="143"/>
    </row>
    <row r="2550" spans="3:12" x14ac:dyDescent="0.3">
      <c r="C2550" s="139">
        <f t="shared" si="58"/>
        <v>0</v>
      </c>
      <c r="K2550" s="143"/>
      <c r="L2550" s="143"/>
    </row>
    <row r="2551" spans="3:12" x14ac:dyDescent="0.3">
      <c r="C2551" s="139">
        <f t="shared" si="58"/>
        <v>0</v>
      </c>
      <c r="K2551" s="143"/>
      <c r="L2551" s="143"/>
    </row>
    <row r="2552" spans="3:12" x14ac:dyDescent="0.3">
      <c r="C2552" s="139">
        <f t="shared" si="58"/>
        <v>0</v>
      </c>
      <c r="K2552" s="143"/>
      <c r="L2552" s="143"/>
    </row>
    <row r="2553" spans="3:12" x14ac:dyDescent="0.3">
      <c r="C2553" s="139">
        <f t="shared" si="58"/>
        <v>0</v>
      </c>
      <c r="K2553" s="143"/>
      <c r="L2553" s="143"/>
    </row>
    <row r="2554" spans="3:12" x14ac:dyDescent="0.3">
      <c r="C2554" s="139">
        <f t="shared" si="58"/>
        <v>0</v>
      </c>
      <c r="K2554" s="143"/>
      <c r="L2554" s="143"/>
    </row>
    <row r="2555" spans="3:12" x14ac:dyDescent="0.3">
      <c r="C2555" s="139">
        <f t="shared" si="58"/>
        <v>0</v>
      </c>
      <c r="K2555" s="143"/>
      <c r="L2555" s="143"/>
    </row>
    <row r="2556" spans="3:12" x14ac:dyDescent="0.3">
      <c r="C2556" s="139">
        <f t="shared" si="58"/>
        <v>0</v>
      </c>
      <c r="K2556" s="143"/>
      <c r="L2556" s="143"/>
    </row>
    <row r="2557" spans="3:12" x14ac:dyDescent="0.3">
      <c r="C2557" s="139">
        <f t="shared" si="58"/>
        <v>0</v>
      </c>
      <c r="K2557" s="143"/>
      <c r="L2557" s="143"/>
    </row>
    <row r="2558" spans="3:12" x14ac:dyDescent="0.3">
      <c r="C2558" s="139">
        <f t="shared" si="58"/>
        <v>0</v>
      </c>
      <c r="K2558" s="143"/>
      <c r="L2558" s="143"/>
    </row>
    <row r="2559" spans="3:12" x14ac:dyDescent="0.3">
      <c r="C2559" s="139">
        <f t="shared" ref="C2559:C2622" si="59">D2559</f>
        <v>0</v>
      </c>
      <c r="K2559" s="143"/>
      <c r="L2559" s="143"/>
    </row>
    <row r="2560" spans="3:12" x14ac:dyDescent="0.3">
      <c r="C2560" s="139">
        <f t="shared" si="59"/>
        <v>0</v>
      </c>
      <c r="K2560" s="143"/>
      <c r="L2560" s="143"/>
    </row>
    <row r="2561" spans="3:12" x14ac:dyDescent="0.3">
      <c r="C2561" s="139">
        <f t="shared" si="59"/>
        <v>0</v>
      </c>
      <c r="K2561" s="143"/>
      <c r="L2561" s="143"/>
    </row>
    <row r="2562" spans="3:12" x14ac:dyDescent="0.3">
      <c r="C2562" s="139">
        <f t="shared" si="59"/>
        <v>0</v>
      </c>
      <c r="K2562" s="143"/>
      <c r="L2562" s="143"/>
    </row>
    <row r="2563" spans="3:12" x14ac:dyDescent="0.3">
      <c r="C2563" s="139">
        <f t="shared" si="59"/>
        <v>0</v>
      </c>
      <c r="K2563" s="143"/>
      <c r="L2563" s="143"/>
    </row>
    <row r="2564" spans="3:12" x14ac:dyDescent="0.3">
      <c r="C2564" s="139">
        <f t="shared" si="59"/>
        <v>0</v>
      </c>
      <c r="K2564" s="143"/>
      <c r="L2564" s="143"/>
    </row>
    <row r="2565" spans="3:12" x14ac:dyDescent="0.3">
      <c r="C2565" s="139">
        <f t="shared" si="59"/>
        <v>0</v>
      </c>
      <c r="K2565" s="143"/>
      <c r="L2565" s="143"/>
    </row>
    <row r="2566" spans="3:12" x14ac:dyDescent="0.3">
      <c r="C2566" s="139">
        <f t="shared" si="59"/>
        <v>0</v>
      </c>
      <c r="K2566" s="143"/>
      <c r="L2566" s="143"/>
    </row>
    <row r="2567" spans="3:12" x14ac:dyDescent="0.3">
      <c r="C2567" s="139">
        <f t="shared" si="59"/>
        <v>0</v>
      </c>
      <c r="K2567" s="143"/>
      <c r="L2567" s="143"/>
    </row>
    <row r="2568" spans="3:12" x14ac:dyDescent="0.3">
      <c r="C2568" s="139">
        <f t="shared" si="59"/>
        <v>0</v>
      </c>
      <c r="K2568" s="143"/>
      <c r="L2568" s="143"/>
    </row>
    <row r="2569" spans="3:12" x14ac:dyDescent="0.3">
      <c r="C2569" s="139">
        <f t="shared" si="59"/>
        <v>0</v>
      </c>
      <c r="K2569" s="143"/>
      <c r="L2569" s="143"/>
    </row>
    <row r="2570" spans="3:12" x14ac:dyDescent="0.3">
      <c r="C2570" s="139">
        <f t="shared" si="59"/>
        <v>0</v>
      </c>
      <c r="K2570" s="143"/>
      <c r="L2570" s="143"/>
    </row>
    <row r="2571" spans="3:12" x14ac:dyDescent="0.3">
      <c r="C2571" s="139">
        <f t="shared" si="59"/>
        <v>0</v>
      </c>
      <c r="K2571" s="143"/>
      <c r="L2571" s="143"/>
    </row>
    <row r="2572" spans="3:12" x14ac:dyDescent="0.3">
      <c r="C2572" s="139">
        <f t="shared" si="59"/>
        <v>0</v>
      </c>
      <c r="K2572" s="143"/>
      <c r="L2572" s="143"/>
    </row>
    <row r="2573" spans="3:12" x14ac:dyDescent="0.3">
      <c r="C2573" s="139">
        <f t="shared" si="59"/>
        <v>0</v>
      </c>
      <c r="K2573" s="143"/>
      <c r="L2573" s="143"/>
    </row>
    <row r="2574" spans="3:12" x14ac:dyDescent="0.3">
      <c r="C2574" s="139">
        <f t="shared" si="59"/>
        <v>0</v>
      </c>
      <c r="K2574" s="143"/>
      <c r="L2574" s="143"/>
    </row>
    <row r="2575" spans="3:12" x14ac:dyDescent="0.3">
      <c r="C2575" s="139">
        <f t="shared" si="59"/>
        <v>0</v>
      </c>
      <c r="K2575" s="143"/>
      <c r="L2575" s="143"/>
    </row>
    <row r="2576" spans="3:12" x14ac:dyDescent="0.3">
      <c r="C2576" s="139">
        <f t="shared" si="59"/>
        <v>0</v>
      </c>
      <c r="K2576" s="143"/>
      <c r="L2576" s="143"/>
    </row>
    <row r="2577" spans="3:12" x14ac:dyDescent="0.3">
      <c r="C2577" s="139">
        <f t="shared" si="59"/>
        <v>0</v>
      </c>
      <c r="K2577" s="143"/>
      <c r="L2577" s="143"/>
    </row>
    <row r="2578" spans="3:12" x14ac:dyDescent="0.3">
      <c r="C2578" s="139">
        <f t="shared" si="59"/>
        <v>0</v>
      </c>
      <c r="K2578" s="143"/>
      <c r="L2578" s="143"/>
    </row>
    <row r="2579" spans="3:12" x14ac:dyDescent="0.3">
      <c r="C2579" s="139">
        <f t="shared" si="59"/>
        <v>0</v>
      </c>
      <c r="K2579" s="143"/>
      <c r="L2579" s="143"/>
    </row>
    <row r="2580" spans="3:12" x14ac:dyDescent="0.3">
      <c r="C2580" s="139">
        <f t="shared" si="59"/>
        <v>0</v>
      </c>
      <c r="K2580" s="143"/>
      <c r="L2580" s="143"/>
    </row>
    <row r="2581" spans="3:12" x14ac:dyDescent="0.3">
      <c r="C2581" s="139">
        <f t="shared" si="59"/>
        <v>0</v>
      </c>
      <c r="K2581" s="143"/>
      <c r="L2581" s="143"/>
    </row>
    <row r="2582" spans="3:12" x14ac:dyDescent="0.3">
      <c r="C2582" s="139">
        <f t="shared" si="59"/>
        <v>0</v>
      </c>
      <c r="K2582" s="143"/>
      <c r="L2582" s="143"/>
    </row>
    <row r="2583" spans="3:12" x14ac:dyDescent="0.3">
      <c r="C2583" s="139">
        <f t="shared" si="59"/>
        <v>0</v>
      </c>
      <c r="K2583" s="143"/>
      <c r="L2583" s="143"/>
    </row>
    <row r="2584" spans="3:12" x14ac:dyDescent="0.3">
      <c r="C2584" s="139">
        <f t="shared" si="59"/>
        <v>0</v>
      </c>
      <c r="K2584" s="143"/>
      <c r="L2584" s="143"/>
    </row>
    <row r="2585" spans="3:12" x14ac:dyDescent="0.3">
      <c r="C2585" s="139">
        <f t="shared" si="59"/>
        <v>0</v>
      </c>
      <c r="K2585" s="143"/>
      <c r="L2585" s="143"/>
    </row>
    <row r="2586" spans="3:12" x14ac:dyDescent="0.3">
      <c r="C2586" s="139">
        <f t="shared" si="59"/>
        <v>0</v>
      </c>
      <c r="K2586" s="143"/>
      <c r="L2586" s="143"/>
    </row>
    <row r="2587" spans="3:12" x14ac:dyDescent="0.3">
      <c r="C2587" s="139">
        <f t="shared" si="59"/>
        <v>0</v>
      </c>
      <c r="K2587" s="143"/>
      <c r="L2587" s="143"/>
    </row>
    <row r="2588" spans="3:12" x14ac:dyDescent="0.3">
      <c r="C2588" s="139">
        <f t="shared" si="59"/>
        <v>0</v>
      </c>
      <c r="K2588" s="143"/>
      <c r="L2588" s="143"/>
    </row>
    <row r="2589" spans="3:12" x14ac:dyDescent="0.3">
      <c r="C2589" s="139">
        <f t="shared" si="59"/>
        <v>0</v>
      </c>
      <c r="K2589" s="143"/>
      <c r="L2589" s="143"/>
    </row>
    <row r="2590" spans="3:12" x14ac:dyDescent="0.3">
      <c r="C2590" s="139">
        <f t="shared" si="59"/>
        <v>0</v>
      </c>
      <c r="K2590" s="143"/>
      <c r="L2590" s="143"/>
    </row>
    <row r="2591" spans="3:12" x14ac:dyDescent="0.3">
      <c r="C2591" s="139">
        <f t="shared" si="59"/>
        <v>0</v>
      </c>
      <c r="K2591" s="143"/>
      <c r="L2591" s="143"/>
    </row>
    <row r="2592" spans="3:12" x14ac:dyDescent="0.3">
      <c r="C2592" s="139">
        <f t="shared" si="59"/>
        <v>0</v>
      </c>
      <c r="K2592" s="143"/>
      <c r="L2592" s="143"/>
    </row>
    <row r="2593" spans="3:12" x14ac:dyDescent="0.3">
      <c r="C2593" s="139">
        <f t="shared" si="59"/>
        <v>0</v>
      </c>
      <c r="K2593" s="143"/>
      <c r="L2593" s="143"/>
    </row>
    <row r="2594" spans="3:12" x14ac:dyDescent="0.3">
      <c r="C2594" s="139">
        <f t="shared" si="59"/>
        <v>0</v>
      </c>
      <c r="K2594" s="143"/>
      <c r="L2594" s="143"/>
    </row>
    <row r="2595" spans="3:12" x14ac:dyDescent="0.3">
      <c r="C2595" s="139">
        <f t="shared" si="59"/>
        <v>0</v>
      </c>
      <c r="K2595" s="143"/>
      <c r="L2595" s="143"/>
    </row>
    <row r="2596" spans="3:12" x14ac:dyDescent="0.3">
      <c r="C2596" s="139">
        <f t="shared" si="59"/>
        <v>0</v>
      </c>
      <c r="K2596" s="143"/>
      <c r="L2596" s="143"/>
    </row>
    <row r="2597" spans="3:12" x14ac:dyDescent="0.3">
      <c r="C2597" s="139">
        <f t="shared" si="59"/>
        <v>0</v>
      </c>
      <c r="K2597" s="143"/>
      <c r="L2597" s="143"/>
    </row>
    <row r="2598" spans="3:12" x14ac:dyDescent="0.3">
      <c r="C2598" s="139">
        <f t="shared" si="59"/>
        <v>0</v>
      </c>
      <c r="K2598" s="143"/>
      <c r="L2598" s="143"/>
    </row>
    <row r="2599" spans="3:12" x14ac:dyDescent="0.3">
      <c r="C2599" s="139">
        <f t="shared" si="59"/>
        <v>0</v>
      </c>
      <c r="K2599" s="143"/>
      <c r="L2599" s="143"/>
    </row>
    <row r="2600" spans="3:12" x14ac:dyDescent="0.3">
      <c r="C2600" s="139">
        <f t="shared" si="59"/>
        <v>0</v>
      </c>
      <c r="K2600" s="143"/>
      <c r="L2600" s="143"/>
    </row>
    <row r="2601" spans="3:12" x14ac:dyDescent="0.3">
      <c r="C2601" s="139">
        <f t="shared" si="59"/>
        <v>0</v>
      </c>
      <c r="K2601" s="143"/>
      <c r="L2601" s="143"/>
    </row>
    <row r="2602" spans="3:12" x14ac:dyDescent="0.3">
      <c r="C2602" s="139">
        <f t="shared" si="59"/>
        <v>0</v>
      </c>
      <c r="K2602" s="143"/>
      <c r="L2602" s="143"/>
    </row>
    <row r="2603" spans="3:12" x14ac:dyDescent="0.3">
      <c r="C2603" s="139">
        <f t="shared" si="59"/>
        <v>0</v>
      </c>
      <c r="K2603" s="143"/>
      <c r="L2603" s="143"/>
    </row>
    <row r="2604" spans="3:12" x14ac:dyDescent="0.3">
      <c r="C2604" s="139">
        <f t="shared" si="59"/>
        <v>0</v>
      </c>
      <c r="K2604" s="143"/>
      <c r="L2604" s="143"/>
    </row>
    <row r="2605" spans="3:12" x14ac:dyDescent="0.3">
      <c r="C2605" s="139">
        <f t="shared" si="59"/>
        <v>0</v>
      </c>
      <c r="K2605" s="143"/>
      <c r="L2605" s="143"/>
    </row>
    <row r="2606" spans="3:12" x14ac:dyDescent="0.3">
      <c r="C2606" s="139">
        <f t="shared" si="59"/>
        <v>0</v>
      </c>
      <c r="K2606" s="143"/>
      <c r="L2606" s="143"/>
    </row>
    <row r="2607" spans="3:12" x14ac:dyDescent="0.3">
      <c r="C2607" s="139">
        <f t="shared" si="59"/>
        <v>0</v>
      </c>
      <c r="K2607" s="143"/>
      <c r="L2607" s="143"/>
    </row>
    <row r="2608" spans="3:12" x14ac:dyDescent="0.3">
      <c r="C2608" s="139">
        <f t="shared" si="59"/>
        <v>0</v>
      </c>
      <c r="K2608" s="143"/>
      <c r="L2608" s="143"/>
    </row>
    <row r="2609" spans="3:12" x14ac:dyDescent="0.3">
      <c r="C2609" s="139">
        <f t="shared" si="59"/>
        <v>0</v>
      </c>
      <c r="K2609" s="143"/>
      <c r="L2609" s="143"/>
    </row>
    <row r="2610" spans="3:12" x14ac:dyDescent="0.3">
      <c r="C2610" s="139">
        <f t="shared" si="59"/>
        <v>0</v>
      </c>
      <c r="K2610" s="143"/>
      <c r="L2610" s="143"/>
    </row>
    <row r="2611" spans="3:12" x14ac:dyDescent="0.3">
      <c r="C2611" s="139">
        <f t="shared" si="59"/>
        <v>0</v>
      </c>
      <c r="K2611" s="143"/>
      <c r="L2611" s="143"/>
    </row>
    <row r="2612" spans="3:12" x14ac:dyDescent="0.3">
      <c r="C2612" s="139">
        <f t="shared" si="59"/>
        <v>0</v>
      </c>
      <c r="K2612" s="143"/>
      <c r="L2612" s="143"/>
    </row>
    <row r="2613" spans="3:12" x14ac:dyDescent="0.3">
      <c r="C2613" s="139">
        <f t="shared" si="59"/>
        <v>0</v>
      </c>
      <c r="K2613" s="143"/>
      <c r="L2613" s="143"/>
    </row>
    <row r="2614" spans="3:12" x14ac:dyDescent="0.3">
      <c r="C2614" s="139">
        <f t="shared" si="59"/>
        <v>0</v>
      </c>
      <c r="K2614" s="143"/>
      <c r="L2614" s="143"/>
    </row>
    <row r="2615" spans="3:12" x14ac:dyDescent="0.3">
      <c r="C2615" s="139">
        <f t="shared" si="59"/>
        <v>0</v>
      </c>
      <c r="K2615" s="143"/>
      <c r="L2615" s="143"/>
    </row>
    <row r="2616" spans="3:12" x14ac:dyDescent="0.3">
      <c r="C2616" s="139">
        <f t="shared" si="59"/>
        <v>0</v>
      </c>
      <c r="K2616" s="143"/>
      <c r="L2616" s="143"/>
    </row>
    <row r="2617" spans="3:12" x14ac:dyDescent="0.3">
      <c r="C2617" s="139">
        <f t="shared" si="59"/>
        <v>0</v>
      </c>
      <c r="K2617" s="143"/>
      <c r="L2617" s="143"/>
    </row>
    <row r="2618" spans="3:12" x14ac:dyDescent="0.3">
      <c r="C2618" s="139">
        <f t="shared" si="59"/>
        <v>0</v>
      </c>
      <c r="K2618" s="143"/>
      <c r="L2618" s="143"/>
    </row>
    <row r="2619" spans="3:12" x14ac:dyDescent="0.3">
      <c r="C2619" s="139">
        <f t="shared" si="59"/>
        <v>0</v>
      </c>
      <c r="K2619" s="143"/>
      <c r="L2619" s="143"/>
    </row>
    <row r="2620" spans="3:12" x14ac:dyDescent="0.3">
      <c r="C2620" s="139">
        <f t="shared" si="59"/>
        <v>0</v>
      </c>
      <c r="K2620" s="143"/>
      <c r="L2620" s="143"/>
    </row>
    <row r="2621" spans="3:12" x14ac:dyDescent="0.3">
      <c r="C2621" s="139">
        <f t="shared" si="59"/>
        <v>0</v>
      </c>
      <c r="K2621" s="143"/>
      <c r="L2621" s="143"/>
    </row>
    <row r="2622" spans="3:12" x14ac:dyDescent="0.3">
      <c r="C2622" s="139">
        <f t="shared" si="59"/>
        <v>0</v>
      </c>
      <c r="K2622" s="143"/>
      <c r="L2622" s="143"/>
    </row>
    <row r="2623" spans="3:12" x14ac:dyDescent="0.3">
      <c r="C2623" s="139">
        <f t="shared" ref="C2623:C2686" si="60">D2623</f>
        <v>0</v>
      </c>
      <c r="K2623" s="143"/>
      <c r="L2623" s="143"/>
    </row>
    <row r="2624" spans="3:12" x14ac:dyDescent="0.3">
      <c r="C2624" s="139">
        <f t="shared" si="60"/>
        <v>0</v>
      </c>
      <c r="K2624" s="143"/>
      <c r="L2624" s="143"/>
    </row>
    <row r="2625" spans="3:12" x14ac:dyDescent="0.3">
      <c r="C2625" s="139">
        <f t="shared" si="60"/>
        <v>0</v>
      </c>
      <c r="K2625" s="143"/>
      <c r="L2625" s="143"/>
    </row>
    <row r="2626" spans="3:12" x14ac:dyDescent="0.3">
      <c r="C2626" s="139">
        <f t="shared" si="60"/>
        <v>0</v>
      </c>
      <c r="K2626" s="143"/>
      <c r="L2626" s="143"/>
    </row>
    <row r="2627" spans="3:12" x14ac:dyDescent="0.3">
      <c r="C2627" s="139">
        <f t="shared" si="60"/>
        <v>0</v>
      </c>
      <c r="K2627" s="143"/>
      <c r="L2627" s="143"/>
    </row>
    <row r="2628" spans="3:12" x14ac:dyDescent="0.3">
      <c r="C2628" s="139">
        <f t="shared" si="60"/>
        <v>0</v>
      </c>
      <c r="K2628" s="143"/>
      <c r="L2628" s="143"/>
    </row>
    <row r="2629" spans="3:12" x14ac:dyDescent="0.3">
      <c r="C2629" s="139">
        <f t="shared" si="60"/>
        <v>0</v>
      </c>
      <c r="K2629" s="143"/>
      <c r="L2629" s="143"/>
    </row>
    <row r="2630" spans="3:12" x14ac:dyDescent="0.3">
      <c r="C2630" s="139">
        <f t="shared" si="60"/>
        <v>0</v>
      </c>
      <c r="K2630" s="143"/>
      <c r="L2630" s="143"/>
    </row>
    <row r="2631" spans="3:12" x14ac:dyDescent="0.3">
      <c r="C2631" s="139">
        <f t="shared" si="60"/>
        <v>0</v>
      </c>
      <c r="K2631" s="143"/>
      <c r="L2631" s="143"/>
    </row>
    <row r="2632" spans="3:12" x14ac:dyDescent="0.3">
      <c r="C2632" s="139">
        <f t="shared" si="60"/>
        <v>0</v>
      </c>
      <c r="K2632" s="143"/>
      <c r="L2632" s="143"/>
    </row>
    <row r="2633" spans="3:12" x14ac:dyDescent="0.3">
      <c r="C2633" s="139">
        <f t="shared" si="60"/>
        <v>0</v>
      </c>
      <c r="K2633" s="143"/>
      <c r="L2633" s="143"/>
    </row>
    <row r="2634" spans="3:12" x14ac:dyDescent="0.3">
      <c r="C2634" s="139">
        <f t="shared" si="60"/>
        <v>0</v>
      </c>
      <c r="K2634" s="143"/>
      <c r="L2634" s="143"/>
    </row>
    <row r="2635" spans="3:12" x14ac:dyDescent="0.3">
      <c r="C2635" s="139">
        <f t="shared" si="60"/>
        <v>0</v>
      </c>
      <c r="K2635" s="143"/>
      <c r="L2635" s="143"/>
    </row>
    <row r="2636" spans="3:12" x14ac:dyDescent="0.3">
      <c r="C2636" s="139">
        <f t="shared" si="60"/>
        <v>0</v>
      </c>
      <c r="K2636" s="143"/>
      <c r="L2636" s="143"/>
    </row>
    <row r="2637" spans="3:12" x14ac:dyDescent="0.3">
      <c r="C2637" s="139">
        <f t="shared" si="60"/>
        <v>0</v>
      </c>
      <c r="K2637" s="143"/>
      <c r="L2637" s="143"/>
    </row>
    <row r="2638" spans="3:12" x14ac:dyDescent="0.3">
      <c r="C2638" s="139">
        <f t="shared" si="60"/>
        <v>0</v>
      </c>
      <c r="K2638" s="143"/>
      <c r="L2638" s="143"/>
    </row>
    <row r="2639" spans="3:12" x14ac:dyDescent="0.3">
      <c r="C2639" s="139">
        <f t="shared" si="60"/>
        <v>0</v>
      </c>
      <c r="K2639" s="143"/>
      <c r="L2639" s="143"/>
    </row>
    <row r="2640" spans="3:12" x14ac:dyDescent="0.3">
      <c r="C2640" s="139">
        <f t="shared" si="60"/>
        <v>0</v>
      </c>
      <c r="K2640" s="143"/>
      <c r="L2640" s="143"/>
    </row>
    <row r="2641" spans="3:12" x14ac:dyDescent="0.3">
      <c r="C2641" s="139">
        <f t="shared" si="60"/>
        <v>0</v>
      </c>
      <c r="K2641" s="143"/>
      <c r="L2641" s="143"/>
    </row>
    <row r="2642" spans="3:12" x14ac:dyDescent="0.3">
      <c r="C2642" s="139">
        <f t="shared" si="60"/>
        <v>0</v>
      </c>
      <c r="K2642" s="143"/>
      <c r="L2642" s="143"/>
    </row>
    <row r="2643" spans="3:12" x14ac:dyDescent="0.3">
      <c r="C2643" s="139">
        <f t="shared" si="60"/>
        <v>0</v>
      </c>
      <c r="K2643" s="143"/>
      <c r="L2643" s="143"/>
    </row>
    <row r="2644" spans="3:12" x14ac:dyDescent="0.3">
      <c r="C2644" s="139">
        <f t="shared" si="60"/>
        <v>0</v>
      </c>
      <c r="K2644" s="143"/>
      <c r="L2644" s="143"/>
    </row>
    <row r="2645" spans="3:12" x14ac:dyDescent="0.3">
      <c r="C2645" s="139">
        <f t="shared" si="60"/>
        <v>0</v>
      </c>
      <c r="K2645" s="143"/>
      <c r="L2645" s="143"/>
    </row>
    <row r="2646" spans="3:12" x14ac:dyDescent="0.3">
      <c r="C2646" s="139">
        <f t="shared" si="60"/>
        <v>0</v>
      </c>
      <c r="K2646" s="143"/>
      <c r="L2646" s="143"/>
    </row>
    <row r="2647" spans="3:12" x14ac:dyDescent="0.3">
      <c r="C2647" s="139">
        <f t="shared" si="60"/>
        <v>0</v>
      </c>
      <c r="K2647" s="143"/>
      <c r="L2647" s="143"/>
    </row>
    <row r="2648" spans="3:12" x14ac:dyDescent="0.3">
      <c r="C2648" s="139">
        <f t="shared" si="60"/>
        <v>0</v>
      </c>
      <c r="K2648" s="143"/>
      <c r="L2648" s="143"/>
    </row>
    <row r="2649" spans="3:12" x14ac:dyDescent="0.3">
      <c r="C2649" s="139">
        <f t="shared" si="60"/>
        <v>0</v>
      </c>
      <c r="K2649" s="143"/>
      <c r="L2649" s="143"/>
    </row>
    <row r="2650" spans="3:12" x14ac:dyDescent="0.3">
      <c r="C2650" s="139">
        <f t="shared" si="60"/>
        <v>0</v>
      </c>
      <c r="K2650" s="143"/>
      <c r="L2650" s="143"/>
    </row>
    <row r="2651" spans="3:12" x14ac:dyDescent="0.3">
      <c r="C2651" s="139">
        <f t="shared" si="60"/>
        <v>0</v>
      </c>
      <c r="K2651" s="143"/>
      <c r="L2651" s="143"/>
    </row>
    <row r="2652" spans="3:12" x14ac:dyDescent="0.3">
      <c r="C2652" s="139">
        <f t="shared" si="60"/>
        <v>0</v>
      </c>
      <c r="K2652" s="143"/>
      <c r="L2652" s="143"/>
    </row>
    <row r="2653" spans="3:12" x14ac:dyDescent="0.3">
      <c r="C2653" s="139">
        <f t="shared" si="60"/>
        <v>0</v>
      </c>
      <c r="K2653" s="143"/>
      <c r="L2653" s="143"/>
    </row>
    <row r="2654" spans="3:12" x14ac:dyDescent="0.3">
      <c r="C2654" s="139">
        <f t="shared" si="60"/>
        <v>0</v>
      </c>
      <c r="K2654" s="143"/>
      <c r="L2654" s="143"/>
    </row>
    <row r="2655" spans="3:12" x14ac:dyDescent="0.3">
      <c r="C2655" s="139">
        <f t="shared" si="60"/>
        <v>0</v>
      </c>
      <c r="K2655" s="143"/>
      <c r="L2655" s="143"/>
    </row>
    <row r="2656" spans="3:12" x14ac:dyDescent="0.3">
      <c r="C2656" s="139">
        <f t="shared" si="60"/>
        <v>0</v>
      </c>
      <c r="K2656" s="143"/>
      <c r="L2656" s="143"/>
    </row>
    <row r="2657" spans="3:12" x14ac:dyDescent="0.3">
      <c r="C2657" s="139">
        <f t="shared" si="60"/>
        <v>0</v>
      </c>
      <c r="K2657" s="143"/>
      <c r="L2657" s="143"/>
    </row>
    <row r="2658" spans="3:12" x14ac:dyDescent="0.3">
      <c r="C2658" s="139">
        <f t="shared" si="60"/>
        <v>0</v>
      </c>
      <c r="K2658" s="143"/>
      <c r="L2658" s="143"/>
    </row>
    <row r="2659" spans="3:12" x14ac:dyDescent="0.3">
      <c r="C2659" s="139">
        <f t="shared" si="60"/>
        <v>0</v>
      </c>
      <c r="K2659" s="143"/>
      <c r="L2659" s="143"/>
    </row>
    <row r="2660" spans="3:12" x14ac:dyDescent="0.3">
      <c r="C2660" s="139">
        <f t="shared" si="60"/>
        <v>0</v>
      </c>
      <c r="K2660" s="143"/>
      <c r="L2660" s="143"/>
    </row>
    <row r="2661" spans="3:12" x14ac:dyDescent="0.3">
      <c r="C2661" s="139">
        <f t="shared" si="60"/>
        <v>0</v>
      </c>
      <c r="K2661" s="143"/>
      <c r="L2661" s="143"/>
    </row>
    <row r="2662" spans="3:12" x14ac:dyDescent="0.3">
      <c r="C2662" s="139">
        <f t="shared" si="60"/>
        <v>0</v>
      </c>
      <c r="K2662" s="143"/>
      <c r="L2662" s="143"/>
    </row>
    <row r="2663" spans="3:12" x14ac:dyDescent="0.3">
      <c r="C2663" s="139">
        <f t="shared" si="60"/>
        <v>0</v>
      </c>
      <c r="K2663" s="143"/>
      <c r="L2663" s="143"/>
    </row>
    <row r="2664" spans="3:12" x14ac:dyDescent="0.3">
      <c r="C2664" s="139">
        <f t="shared" si="60"/>
        <v>0</v>
      </c>
      <c r="K2664" s="143"/>
      <c r="L2664" s="143"/>
    </row>
    <row r="2665" spans="3:12" x14ac:dyDescent="0.3">
      <c r="C2665" s="139">
        <f t="shared" si="60"/>
        <v>0</v>
      </c>
      <c r="K2665" s="143"/>
      <c r="L2665" s="143"/>
    </row>
    <row r="2666" spans="3:12" x14ac:dyDescent="0.3">
      <c r="C2666" s="139">
        <f t="shared" si="60"/>
        <v>0</v>
      </c>
      <c r="K2666" s="143"/>
      <c r="L2666" s="143"/>
    </row>
    <row r="2667" spans="3:12" x14ac:dyDescent="0.3">
      <c r="C2667" s="139">
        <f t="shared" si="60"/>
        <v>0</v>
      </c>
      <c r="K2667" s="143"/>
      <c r="L2667" s="143"/>
    </row>
    <row r="2668" spans="3:12" x14ac:dyDescent="0.3">
      <c r="C2668" s="139">
        <f t="shared" si="60"/>
        <v>0</v>
      </c>
      <c r="K2668" s="143"/>
      <c r="L2668" s="143"/>
    </row>
    <row r="2669" spans="3:12" x14ac:dyDescent="0.3">
      <c r="C2669" s="139">
        <f t="shared" si="60"/>
        <v>0</v>
      </c>
      <c r="K2669" s="143"/>
      <c r="L2669" s="143"/>
    </row>
    <row r="2670" spans="3:12" x14ac:dyDescent="0.3">
      <c r="C2670" s="139">
        <f t="shared" si="60"/>
        <v>0</v>
      </c>
      <c r="K2670" s="143"/>
      <c r="L2670" s="143"/>
    </row>
    <row r="2671" spans="3:12" x14ac:dyDescent="0.3">
      <c r="C2671" s="139">
        <f t="shared" si="60"/>
        <v>0</v>
      </c>
      <c r="K2671" s="143"/>
      <c r="L2671" s="143"/>
    </row>
    <row r="2672" spans="3:12" x14ac:dyDescent="0.3">
      <c r="C2672" s="139">
        <f t="shared" si="60"/>
        <v>0</v>
      </c>
      <c r="K2672" s="143"/>
      <c r="L2672" s="143"/>
    </row>
    <row r="2673" spans="3:12" x14ac:dyDescent="0.3">
      <c r="C2673" s="139">
        <f t="shared" si="60"/>
        <v>0</v>
      </c>
      <c r="K2673" s="143"/>
      <c r="L2673" s="143"/>
    </row>
    <row r="2674" spans="3:12" x14ac:dyDescent="0.3">
      <c r="C2674" s="139">
        <f t="shared" si="60"/>
        <v>0</v>
      </c>
      <c r="K2674" s="143"/>
      <c r="L2674" s="143"/>
    </row>
    <row r="2675" spans="3:12" x14ac:dyDescent="0.3">
      <c r="C2675" s="139">
        <f t="shared" si="60"/>
        <v>0</v>
      </c>
      <c r="K2675" s="143"/>
      <c r="L2675" s="143"/>
    </row>
    <row r="2676" spans="3:12" x14ac:dyDescent="0.3">
      <c r="C2676" s="139">
        <f t="shared" si="60"/>
        <v>0</v>
      </c>
      <c r="K2676" s="143"/>
      <c r="L2676" s="143"/>
    </row>
    <row r="2677" spans="3:12" x14ac:dyDescent="0.3">
      <c r="C2677" s="139">
        <f t="shared" si="60"/>
        <v>0</v>
      </c>
      <c r="K2677" s="143"/>
      <c r="L2677" s="143"/>
    </row>
    <row r="2678" spans="3:12" x14ac:dyDescent="0.3">
      <c r="C2678" s="139">
        <f t="shared" si="60"/>
        <v>0</v>
      </c>
      <c r="K2678" s="143"/>
      <c r="L2678" s="143"/>
    </row>
    <row r="2679" spans="3:12" x14ac:dyDescent="0.3">
      <c r="C2679" s="139">
        <f t="shared" si="60"/>
        <v>0</v>
      </c>
      <c r="K2679" s="143"/>
      <c r="L2679" s="143"/>
    </row>
    <row r="2680" spans="3:12" x14ac:dyDescent="0.3">
      <c r="C2680" s="139">
        <f t="shared" si="60"/>
        <v>0</v>
      </c>
      <c r="K2680" s="143"/>
      <c r="L2680" s="143"/>
    </row>
    <row r="2681" spans="3:12" x14ac:dyDescent="0.3">
      <c r="C2681" s="139">
        <f t="shared" si="60"/>
        <v>0</v>
      </c>
      <c r="K2681" s="143"/>
      <c r="L2681" s="143"/>
    </row>
    <row r="2682" spans="3:12" x14ac:dyDescent="0.3">
      <c r="C2682" s="139">
        <f t="shared" si="60"/>
        <v>0</v>
      </c>
      <c r="K2682" s="143"/>
      <c r="L2682" s="143"/>
    </row>
    <row r="2683" spans="3:12" x14ac:dyDescent="0.3">
      <c r="C2683" s="139">
        <f t="shared" si="60"/>
        <v>0</v>
      </c>
      <c r="K2683" s="143"/>
      <c r="L2683" s="143"/>
    </row>
    <row r="2684" spans="3:12" x14ac:dyDescent="0.3">
      <c r="C2684" s="139">
        <f t="shared" si="60"/>
        <v>0</v>
      </c>
      <c r="K2684" s="143"/>
      <c r="L2684" s="143"/>
    </row>
    <row r="2685" spans="3:12" x14ac:dyDescent="0.3">
      <c r="C2685" s="139">
        <f t="shared" si="60"/>
        <v>0</v>
      </c>
      <c r="K2685" s="143"/>
      <c r="L2685" s="143"/>
    </row>
    <row r="2686" spans="3:12" x14ac:dyDescent="0.3">
      <c r="C2686" s="139">
        <f t="shared" si="60"/>
        <v>0</v>
      </c>
      <c r="K2686" s="143"/>
      <c r="L2686" s="143"/>
    </row>
    <row r="2687" spans="3:12" x14ac:dyDescent="0.3">
      <c r="C2687" s="139">
        <f t="shared" ref="C2687:C2750" si="61">D2687</f>
        <v>0</v>
      </c>
      <c r="K2687" s="143"/>
      <c r="L2687" s="143"/>
    </row>
    <row r="2688" spans="3:12" x14ac:dyDescent="0.3">
      <c r="C2688" s="139">
        <f t="shared" si="61"/>
        <v>0</v>
      </c>
      <c r="K2688" s="143"/>
      <c r="L2688" s="143"/>
    </row>
    <row r="2689" spans="3:12" x14ac:dyDescent="0.3">
      <c r="C2689" s="139">
        <f t="shared" si="61"/>
        <v>0</v>
      </c>
      <c r="K2689" s="143"/>
      <c r="L2689" s="143"/>
    </row>
    <row r="2690" spans="3:12" x14ac:dyDescent="0.3">
      <c r="C2690" s="139">
        <f t="shared" si="61"/>
        <v>0</v>
      </c>
      <c r="K2690" s="143"/>
      <c r="L2690" s="143"/>
    </row>
    <row r="2691" spans="3:12" x14ac:dyDescent="0.3">
      <c r="C2691" s="139">
        <f t="shared" si="61"/>
        <v>0</v>
      </c>
      <c r="K2691" s="143"/>
      <c r="L2691" s="143"/>
    </row>
    <row r="2692" spans="3:12" x14ac:dyDescent="0.3">
      <c r="C2692" s="139">
        <f t="shared" si="61"/>
        <v>0</v>
      </c>
      <c r="K2692" s="143"/>
      <c r="L2692" s="143"/>
    </row>
    <row r="2693" spans="3:12" x14ac:dyDescent="0.3">
      <c r="C2693" s="139">
        <f t="shared" si="61"/>
        <v>0</v>
      </c>
      <c r="K2693" s="143"/>
      <c r="L2693" s="143"/>
    </row>
    <row r="2694" spans="3:12" x14ac:dyDescent="0.3">
      <c r="C2694" s="139">
        <f t="shared" si="61"/>
        <v>0</v>
      </c>
      <c r="K2694" s="143"/>
      <c r="L2694" s="143"/>
    </row>
    <row r="2695" spans="3:12" x14ac:dyDescent="0.3">
      <c r="C2695" s="139">
        <f t="shared" si="61"/>
        <v>0</v>
      </c>
      <c r="K2695" s="143"/>
      <c r="L2695" s="143"/>
    </row>
    <row r="2696" spans="3:12" x14ac:dyDescent="0.3">
      <c r="C2696" s="139">
        <f t="shared" si="61"/>
        <v>0</v>
      </c>
      <c r="K2696" s="143"/>
      <c r="L2696" s="143"/>
    </row>
    <row r="2697" spans="3:12" x14ac:dyDescent="0.3">
      <c r="C2697" s="139">
        <f t="shared" si="61"/>
        <v>0</v>
      </c>
      <c r="K2697" s="143"/>
      <c r="L2697" s="143"/>
    </row>
    <row r="2698" spans="3:12" x14ac:dyDescent="0.3">
      <c r="C2698" s="139">
        <f t="shared" si="61"/>
        <v>0</v>
      </c>
      <c r="K2698" s="143"/>
      <c r="L2698" s="143"/>
    </row>
    <row r="2699" spans="3:12" x14ac:dyDescent="0.3">
      <c r="C2699" s="139">
        <f t="shared" si="61"/>
        <v>0</v>
      </c>
      <c r="K2699" s="143"/>
      <c r="L2699" s="143"/>
    </row>
    <row r="2700" spans="3:12" x14ac:dyDescent="0.3">
      <c r="C2700" s="139">
        <f t="shared" si="61"/>
        <v>0</v>
      </c>
      <c r="K2700" s="143"/>
      <c r="L2700" s="143"/>
    </row>
    <row r="2701" spans="3:12" x14ac:dyDescent="0.3">
      <c r="C2701" s="139">
        <f t="shared" si="61"/>
        <v>0</v>
      </c>
      <c r="K2701" s="143"/>
      <c r="L2701" s="143"/>
    </row>
    <row r="2702" spans="3:12" x14ac:dyDescent="0.3">
      <c r="C2702" s="139">
        <f t="shared" si="61"/>
        <v>0</v>
      </c>
      <c r="K2702" s="143"/>
      <c r="L2702" s="143"/>
    </row>
    <row r="2703" spans="3:12" x14ac:dyDescent="0.3">
      <c r="C2703" s="139">
        <f t="shared" si="61"/>
        <v>0</v>
      </c>
      <c r="K2703" s="143"/>
      <c r="L2703" s="143"/>
    </row>
    <row r="2704" spans="3:12" x14ac:dyDescent="0.3">
      <c r="C2704" s="139">
        <f t="shared" si="61"/>
        <v>0</v>
      </c>
      <c r="K2704" s="143"/>
      <c r="L2704" s="143"/>
    </row>
    <row r="2705" spans="3:12" x14ac:dyDescent="0.3">
      <c r="C2705" s="139">
        <f t="shared" si="61"/>
        <v>0</v>
      </c>
      <c r="K2705" s="143"/>
      <c r="L2705" s="143"/>
    </row>
    <row r="2706" spans="3:12" x14ac:dyDescent="0.3">
      <c r="C2706" s="139">
        <f t="shared" si="61"/>
        <v>0</v>
      </c>
      <c r="K2706" s="143"/>
      <c r="L2706" s="143"/>
    </row>
    <row r="2707" spans="3:12" x14ac:dyDescent="0.3">
      <c r="C2707" s="139">
        <f t="shared" si="61"/>
        <v>0</v>
      </c>
      <c r="K2707" s="143"/>
      <c r="L2707" s="143"/>
    </row>
    <row r="2708" spans="3:12" x14ac:dyDescent="0.3">
      <c r="C2708" s="139">
        <f t="shared" si="61"/>
        <v>0</v>
      </c>
      <c r="K2708" s="143"/>
      <c r="L2708" s="143"/>
    </row>
    <row r="2709" spans="3:12" x14ac:dyDescent="0.3">
      <c r="C2709" s="139">
        <f t="shared" si="61"/>
        <v>0</v>
      </c>
      <c r="K2709" s="143"/>
      <c r="L2709" s="143"/>
    </row>
    <row r="2710" spans="3:12" x14ac:dyDescent="0.3">
      <c r="C2710" s="139">
        <f t="shared" si="61"/>
        <v>0</v>
      </c>
      <c r="K2710" s="143"/>
      <c r="L2710" s="143"/>
    </row>
    <row r="2711" spans="3:12" x14ac:dyDescent="0.3">
      <c r="C2711" s="139">
        <f t="shared" si="61"/>
        <v>0</v>
      </c>
      <c r="K2711" s="143"/>
      <c r="L2711" s="143"/>
    </row>
    <row r="2712" spans="3:12" x14ac:dyDescent="0.3">
      <c r="C2712" s="139">
        <f t="shared" si="61"/>
        <v>0</v>
      </c>
      <c r="K2712" s="143"/>
      <c r="L2712" s="143"/>
    </row>
    <row r="2713" spans="3:12" x14ac:dyDescent="0.3">
      <c r="C2713" s="139">
        <f t="shared" si="61"/>
        <v>0</v>
      </c>
      <c r="K2713" s="143"/>
      <c r="L2713" s="143"/>
    </row>
    <row r="2714" spans="3:12" x14ac:dyDescent="0.3">
      <c r="C2714" s="139">
        <f t="shared" si="61"/>
        <v>0</v>
      </c>
      <c r="K2714" s="143"/>
      <c r="L2714" s="143"/>
    </row>
    <row r="2715" spans="3:12" x14ac:dyDescent="0.3">
      <c r="C2715" s="139">
        <f t="shared" si="61"/>
        <v>0</v>
      </c>
      <c r="K2715" s="143"/>
      <c r="L2715" s="143"/>
    </row>
    <row r="2716" spans="3:12" x14ac:dyDescent="0.3">
      <c r="C2716" s="139">
        <f t="shared" si="61"/>
        <v>0</v>
      </c>
      <c r="K2716" s="143"/>
      <c r="L2716" s="143"/>
    </row>
    <row r="2717" spans="3:12" x14ac:dyDescent="0.3">
      <c r="C2717" s="139">
        <f t="shared" si="61"/>
        <v>0</v>
      </c>
      <c r="K2717" s="143"/>
      <c r="L2717" s="143"/>
    </row>
    <row r="2718" spans="3:12" x14ac:dyDescent="0.3">
      <c r="C2718" s="139">
        <f t="shared" si="61"/>
        <v>0</v>
      </c>
      <c r="K2718" s="143"/>
      <c r="L2718" s="143"/>
    </row>
    <row r="2719" spans="3:12" x14ac:dyDescent="0.3">
      <c r="C2719" s="139">
        <f t="shared" si="61"/>
        <v>0</v>
      </c>
      <c r="K2719" s="143"/>
      <c r="L2719" s="143"/>
    </row>
    <row r="2720" spans="3:12" x14ac:dyDescent="0.3">
      <c r="C2720" s="139">
        <f t="shared" si="61"/>
        <v>0</v>
      </c>
      <c r="K2720" s="143"/>
      <c r="L2720" s="143"/>
    </row>
    <row r="2721" spans="1:12" x14ac:dyDescent="0.3">
      <c r="C2721" s="139">
        <f t="shared" si="61"/>
        <v>0</v>
      </c>
      <c r="K2721" s="143"/>
      <c r="L2721" s="143"/>
    </row>
    <row r="2722" spans="1:12" x14ac:dyDescent="0.3">
      <c r="C2722" s="139">
        <f t="shared" si="61"/>
        <v>0</v>
      </c>
      <c r="K2722" s="143"/>
      <c r="L2722" s="143"/>
    </row>
    <row r="2723" spans="1:12" x14ac:dyDescent="0.3">
      <c r="C2723" s="139">
        <f t="shared" si="61"/>
        <v>0</v>
      </c>
      <c r="K2723" s="143"/>
      <c r="L2723" s="143"/>
    </row>
    <row r="2724" spans="1:12" x14ac:dyDescent="0.3">
      <c r="C2724" s="139">
        <f t="shared" si="61"/>
        <v>0</v>
      </c>
      <c r="K2724" s="143"/>
      <c r="L2724" s="143"/>
    </row>
    <row r="2725" spans="1:12" x14ac:dyDescent="0.3">
      <c r="C2725" s="139">
        <f t="shared" si="61"/>
        <v>0</v>
      </c>
      <c r="K2725" s="143"/>
      <c r="L2725" s="143"/>
    </row>
    <row r="2726" spans="1:12" x14ac:dyDescent="0.3">
      <c r="C2726" s="139">
        <f t="shared" si="61"/>
        <v>0</v>
      </c>
      <c r="K2726" s="143"/>
      <c r="L2726" s="143"/>
    </row>
    <row r="2727" spans="1:12" x14ac:dyDescent="0.3">
      <c r="C2727" s="139">
        <f t="shared" si="61"/>
        <v>0</v>
      </c>
      <c r="K2727" s="143"/>
      <c r="L2727" s="143"/>
    </row>
    <row r="2728" spans="1:12" x14ac:dyDescent="0.3">
      <c r="C2728" s="139">
        <f t="shared" si="61"/>
        <v>0</v>
      </c>
      <c r="K2728" s="143"/>
      <c r="L2728" s="143"/>
    </row>
    <row r="2729" spans="1:12" x14ac:dyDescent="0.3">
      <c r="C2729" s="139">
        <f t="shared" si="61"/>
        <v>0</v>
      </c>
      <c r="K2729" s="143"/>
      <c r="L2729" s="143"/>
    </row>
    <row r="2730" spans="1:12" x14ac:dyDescent="0.3">
      <c r="C2730" s="139">
        <f t="shared" si="61"/>
        <v>0</v>
      </c>
      <c r="K2730" s="143"/>
      <c r="L2730" s="143"/>
    </row>
    <row r="2731" spans="1:12" x14ac:dyDescent="0.3">
      <c r="A2731" s="138"/>
      <c r="B2731" s="135"/>
      <c r="C2731" s="139">
        <f t="shared" si="61"/>
        <v>0</v>
      </c>
      <c r="D2731" s="135"/>
      <c r="E2731" s="135"/>
      <c r="F2731" s="135"/>
      <c r="G2731" s="135"/>
      <c r="H2731" s="135"/>
      <c r="I2731" s="135"/>
      <c r="J2731" s="135"/>
      <c r="K2731" s="143"/>
      <c r="L2731" s="143"/>
    </row>
    <row r="2732" spans="1:12" x14ac:dyDescent="0.3">
      <c r="A2732" s="138"/>
      <c r="B2732" s="135"/>
      <c r="C2732" s="139">
        <f t="shared" si="61"/>
        <v>0</v>
      </c>
      <c r="D2732" s="135"/>
      <c r="E2732" s="135"/>
      <c r="F2732" s="135"/>
      <c r="G2732" s="135"/>
      <c r="H2732" s="135"/>
      <c r="I2732" s="135"/>
      <c r="J2732" s="135"/>
      <c r="K2732" s="143"/>
      <c r="L2732" s="143"/>
    </row>
    <row r="2733" spans="1:12" x14ac:dyDescent="0.3">
      <c r="A2733" s="138"/>
      <c r="B2733" s="135"/>
      <c r="C2733" s="139">
        <f t="shared" si="61"/>
        <v>0</v>
      </c>
      <c r="D2733" s="135"/>
      <c r="E2733" s="135"/>
      <c r="F2733" s="135"/>
      <c r="G2733" s="135"/>
      <c r="H2733" s="135"/>
      <c r="I2733" s="135"/>
      <c r="J2733" s="135"/>
      <c r="K2733" s="143"/>
      <c r="L2733" s="143"/>
    </row>
    <row r="2734" spans="1:12" x14ac:dyDescent="0.3">
      <c r="A2734" s="138"/>
      <c r="B2734" s="135"/>
      <c r="C2734" s="139">
        <f t="shared" si="61"/>
        <v>0</v>
      </c>
      <c r="D2734" s="135"/>
      <c r="E2734" s="135"/>
      <c r="F2734" s="135"/>
      <c r="G2734" s="135"/>
      <c r="H2734" s="135"/>
      <c r="I2734" s="135"/>
      <c r="J2734" s="135"/>
      <c r="K2734" s="143"/>
      <c r="L2734" s="143"/>
    </row>
    <row r="2735" spans="1:12" x14ac:dyDescent="0.3">
      <c r="A2735" s="138"/>
      <c r="B2735" s="135"/>
      <c r="C2735" s="139">
        <f t="shared" si="61"/>
        <v>0</v>
      </c>
      <c r="D2735" s="135"/>
      <c r="E2735" s="135"/>
      <c r="F2735" s="135"/>
      <c r="G2735" s="135"/>
      <c r="H2735" s="135"/>
      <c r="I2735" s="135"/>
      <c r="J2735" s="135"/>
      <c r="K2735" s="143"/>
      <c r="L2735" s="143"/>
    </row>
    <row r="2736" spans="1:12" x14ac:dyDescent="0.3">
      <c r="A2736" s="138"/>
      <c r="B2736" s="135"/>
      <c r="C2736" s="139">
        <f t="shared" si="61"/>
        <v>0</v>
      </c>
      <c r="D2736" s="135"/>
      <c r="E2736" s="135"/>
      <c r="F2736" s="135"/>
      <c r="G2736" s="135"/>
      <c r="H2736" s="135"/>
      <c r="I2736" s="135"/>
      <c r="J2736" s="135"/>
      <c r="K2736" s="143"/>
      <c r="L2736" s="143"/>
    </row>
    <row r="2737" spans="1:12" x14ac:dyDescent="0.3">
      <c r="A2737" s="138"/>
      <c r="B2737" s="135"/>
      <c r="C2737" s="139">
        <f t="shared" si="61"/>
        <v>0</v>
      </c>
      <c r="D2737" s="135"/>
      <c r="E2737" s="135"/>
      <c r="F2737" s="135"/>
      <c r="G2737" s="135"/>
      <c r="H2737" s="135"/>
      <c r="I2737" s="135"/>
      <c r="J2737" s="135"/>
      <c r="K2737" s="143"/>
      <c r="L2737" s="143"/>
    </row>
    <row r="2738" spans="1:12" x14ac:dyDescent="0.3">
      <c r="A2738" s="138"/>
      <c r="B2738" s="135"/>
      <c r="C2738" s="139">
        <f t="shared" si="61"/>
        <v>0</v>
      </c>
      <c r="D2738" s="135"/>
      <c r="E2738" s="135"/>
      <c r="F2738" s="135"/>
      <c r="G2738" s="135"/>
      <c r="H2738" s="135"/>
      <c r="I2738" s="135"/>
      <c r="J2738" s="135"/>
      <c r="K2738" s="143"/>
      <c r="L2738" s="143"/>
    </row>
    <row r="2739" spans="1:12" x14ac:dyDescent="0.3">
      <c r="A2739" s="138"/>
      <c r="B2739" s="135"/>
      <c r="C2739" s="139">
        <f t="shared" si="61"/>
        <v>0</v>
      </c>
      <c r="D2739" s="135"/>
      <c r="E2739" s="135"/>
      <c r="F2739" s="135"/>
      <c r="G2739" s="135"/>
      <c r="H2739" s="135"/>
      <c r="I2739" s="135"/>
      <c r="J2739" s="135"/>
      <c r="K2739" s="143"/>
      <c r="L2739" s="143"/>
    </row>
    <row r="2740" spans="1:12" x14ac:dyDescent="0.3">
      <c r="A2740" s="138"/>
      <c r="B2740" s="135"/>
      <c r="C2740" s="139">
        <f t="shared" si="61"/>
        <v>0</v>
      </c>
      <c r="D2740" s="135"/>
      <c r="E2740" s="135"/>
      <c r="F2740" s="135"/>
      <c r="G2740" s="135"/>
      <c r="H2740" s="135"/>
      <c r="I2740" s="135"/>
      <c r="J2740" s="135"/>
      <c r="K2740" s="143"/>
      <c r="L2740" s="143"/>
    </row>
    <row r="2741" spans="1:12" x14ac:dyDescent="0.3">
      <c r="A2741" s="138"/>
      <c r="B2741" s="135"/>
      <c r="C2741" s="139">
        <f t="shared" si="61"/>
        <v>0</v>
      </c>
      <c r="D2741" s="135"/>
      <c r="E2741" s="135"/>
      <c r="F2741" s="135"/>
      <c r="G2741" s="135"/>
      <c r="H2741" s="135"/>
      <c r="I2741" s="135"/>
      <c r="J2741" s="135"/>
      <c r="K2741" s="143"/>
      <c r="L2741" s="143"/>
    </row>
    <row r="2742" spans="1:12" x14ac:dyDescent="0.3">
      <c r="A2742" s="138"/>
      <c r="B2742" s="135"/>
      <c r="C2742" s="139">
        <f t="shared" si="61"/>
        <v>0</v>
      </c>
      <c r="D2742" s="135"/>
      <c r="E2742" s="135"/>
      <c r="F2742" s="135"/>
      <c r="G2742" s="135"/>
      <c r="H2742" s="135"/>
      <c r="I2742" s="135"/>
      <c r="J2742" s="135"/>
      <c r="K2742" s="143"/>
      <c r="L2742" s="143"/>
    </row>
    <row r="2743" spans="1:12" x14ac:dyDescent="0.3">
      <c r="A2743" s="138"/>
      <c r="B2743" s="135"/>
      <c r="C2743" s="139">
        <f t="shared" si="61"/>
        <v>0</v>
      </c>
      <c r="D2743" s="135"/>
      <c r="E2743" s="135"/>
      <c r="F2743" s="135"/>
      <c r="G2743" s="135"/>
      <c r="H2743" s="135"/>
      <c r="I2743" s="135"/>
      <c r="J2743" s="135"/>
      <c r="K2743" s="143"/>
      <c r="L2743" s="143"/>
    </row>
    <row r="2744" spans="1:12" x14ac:dyDescent="0.3">
      <c r="A2744" s="138"/>
      <c r="B2744" s="135"/>
      <c r="C2744" s="139">
        <f t="shared" si="61"/>
        <v>0</v>
      </c>
      <c r="D2744" s="135"/>
      <c r="E2744" s="135"/>
      <c r="F2744" s="135"/>
      <c r="G2744" s="135"/>
      <c r="H2744" s="135"/>
      <c r="I2744" s="135"/>
      <c r="J2744" s="135"/>
      <c r="K2744" s="143"/>
      <c r="L2744" s="143"/>
    </row>
    <row r="2745" spans="1:12" x14ac:dyDescent="0.3">
      <c r="A2745" s="138"/>
      <c r="B2745" s="135"/>
      <c r="C2745" s="139">
        <f t="shared" si="61"/>
        <v>0</v>
      </c>
      <c r="D2745" s="135"/>
      <c r="E2745" s="135"/>
      <c r="F2745" s="135"/>
      <c r="G2745" s="135"/>
      <c r="H2745" s="135"/>
      <c r="I2745" s="135"/>
      <c r="J2745" s="135"/>
      <c r="K2745" s="143"/>
      <c r="L2745" s="143"/>
    </row>
    <row r="2746" spans="1:12" x14ac:dyDescent="0.3">
      <c r="A2746" s="138"/>
      <c r="B2746" s="135"/>
      <c r="C2746" s="139">
        <f t="shared" si="61"/>
        <v>0</v>
      </c>
      <c r="D2746" s="135"/>
      <c r="E2746" s="135"/>
      <c r="F2746" s="135"/>
      <c r="G2746" s="135"/>
      <c r="H2746" s="135"/>
      <c r="I2746" s="135"/>
      <c r="J2746" s="135"/>
      <c r="K2746" s="143"/>
      <c r="L2746" s="143"/>
    </row>
    <row r="2747" spans="1:12" x14ac:dyDescent="0.3">
      <c r="A2747" s="138"/>
      <c r="B2747" s="135"/>
      <c r="C2747" s="139">
        <f t="shared" si="61"/>
        <v>0</v>
      </c>
      <c r="D2747" s="135"/>
      <c r="E2747" s="135"/>
      <c r="F2747" s="135"/>
      <c r="G2747" s="135"/>
      <c r="H2747" s="135"/>
      <c r="I2747" s="135"/>
      <c r="J2747" s="135"/>
      <c r="K2747" s="143"/>
      <c r="L2747" s="143"/>
    </row>
    <row r="2748" spans="1:12" x14ac:dyDescent="0.3">
      <c r="A2748" s="138"/>
      <c r="B2748" s="135"/>
      <c r="C2748" s="139">
        <f t="shared" si="61"/>
        <v>0</v>
      </c>
      <c r="D2748" s="135"/>
      <c r="E2748" s="135"/>
      <c r="F2748" s="135"/>
      <c r="G2748" s="135"/>
      <c r="H2748" s="135"/>
      <c r="I2748" s="135"/>
      <c r="J2748" s="135"/>
      <c r="K2748" s="143"/>
      <c r="L2748" s="143"/>
    </row>
    <row r="2749" spans="1:12" x14ac:dyDescent="0.3">
      <c r="A2749" s="138"/>
      <c r="B2749" s="135"/>
      <c r="C2749" s="139">
        <f t="shared" si="61"/>
        <v>0</v>
      </c>
      <c r="D2749" s="135"/>
      <c r="E2749" s="135"/>
      <c r="F2749" s="135"/>
      <c r="G2749" s="135"/>
      <c r="H2749" s="135"/>
      <c r="I2749" s="135"/>
      <c r="J2749" s="135"/>
      <c r="K2749" s="143"/>
      <c r="L2749" s="143"/>
    </row>
    <row r="2750" spans="1:12" x14ac:dyDescent="0.3">
      <c r="A2750" s="138"/>
      <c r="B2750" s="135"/>
      <c r="C2750" s="139">
        <f t="shared" si="61"/>
        <v>0</v>
      </c>
      <c r="D2750" s="135"/>
      <c r="E2750" s="135"/>
      <c r="F2750" s="135"/>
      <c r="G2750" s="135"/>
      <c r="H2750" s="135"/>
      <c r="I2750" s="135"/>
      <c r="J2750" s="135"/>
      <c r="K2750" s="143"/>
      <c r="L2750" s="143"/>
    </row>
    <row r="2751" spans="1:12" x14ac:dyDescent="0.3">
      <c r="A2751" s="138"/>
      <c r="B2751" s="135"/>
      <c r="C2751" s="139">
        <f t="shared" ref="C2751:C2814" si="62">D2751</f>
        <v>0</v>
      </c>
      <c r="D2751" s="135"/>
      <c r="E2751" s="135"/>
      <c r="F2751" s="135"/>
      <c r="G2751" s="135"/>
      <c r="H2751" s="135"/>
      <c r="I2751" s="135"/>
      <c r="J2751" s="135"/>
      <c r="K2751" s="143"/>
      <c r="L2751" s="143"/>
    </row>
    <row r="2752" spans="1:12" x14ac:dyDescent="0.3">
      <c r="A2752" s="138"/>
      <c r="B2752" s="135"/>
      <c r="C2752" s="139">
        <f t="shared" si="62"/>
        <v>0</v>
      </c>
      <c r="D2752" s="135"/>
      <c r="E2752" s="135"/>
      <c r="F2752" s="135"/>
      <c r="G2752" s="135"/>
      <c r="H2752" s="135"/>
      <c r="I2752" s="135"/>
      <c r="J2752" s="135"/>
      <c r="K2752" s="143"/>
      <c r="L2752" s="143"/>
    </row>
    <row r="2753" spans="1:12" x14ac:dyDescent="0.3">
      <c r="A2753" s="138"/>
      <c r="B2753" s="135"/>
      <c r="C2753" s="139">
        <f t="shared" si="62"/>
        <v>0</v>
      </c>
      <c r="D2753" s="135"/>
      <c r="E2753" s="135"/>
      <c r="F2753" s="135"/>
      <c r="G2753" s="135"/>
      <c r="H2753" s="135"/>
      <c r="I2753" s="135"/>
      <c r="J2753" s="135"/>
      <c r="K2753" s="143"/>
      <c r="L2753" s="143"/>
    </row>
    <row r="2754" spans="1:12" x14ac:dyDescent="0.3">
      <c r="A2754" s="138"/>
      <c r="B2754" s="135"/>
      <c r="C2754" s="139">
        <f t="shared" si="62"/>
        <v>0</v>
      </c>
      <c r="D2754" s="135"/>
      <c r="E2754" s="135"/>
      <c r="F2754" s="135"/>
      <c r="G2754" s="135"/>
      <c r="H2754" s="135"/>
      <c r="I2754" s="135"/>
      <c r="J2754" s="135"/>
      <c r="K2754" s="143"/>
      <c r="L2754" s="143"/>
    </row>
    <row r="2755" spans="1:12" x14ac:dyDescent="0.3">
      <c r="A2755" s="138"/>
      <c r="B2755" s="135"/>
      <c r="C2755" s="139">
        <f t="shared" si="62"/>
        <v>0</v>
      </c>
      <c r="D2755" s="135"/>
      <c r="E2755" s="135"/>
      <c r="F2755" s="135"/>
      <c r="G2755" s="135"/>
      <c r="H2755" s="135"/>
      <c r="I2755" s="135"/>
      <c r="J2755" s="135"/>
      <c r="K2755" s="143"/>
      <c r="L2755" s="143"/>
    </row>
    <row r="2756" spans="1:12" x14ac:dyDescent="0.3">
      <c r="A2756" s="138"/>
      <c r="B2756" s="135"/>
      <c r="C2756" s="139">
        <f t="shared" si="62"/>
        <v>0</v>
      </c>
      <c r="D2756" s="135"/>
      <c r="E2756" s="135"/>
      <c r="F2756" s="135"/>
      <c r="G2756" s="135"/>
      <c r="H2756" s="135"/>
      <c r="I2756" s="135"/>
      <c r="J2756" s="135"/>
      <c r="K2756" s="143"/>
      <c r="L2756" s="143"/>
    </row>
    <row r="2757" spans="1:12" x14ac:dyDescent="0.3">
      <c r="A2757" s="138"/>
      <c r="B2757" s="135"/>
      <c r="C2757" s="139">
        <f t="shared" si="62"/>
        <v>0</v>
      </c>
      <c r="D2757" s="135"/>
      <c r="E2757" s="135"/>
      <c r="F2757" s="135"/>
      <c r="G2757" s="135"/>
      <c r="H2757" s="135"/>
      <c r="I2757" s="135"/>
      <c r="J2757" s="135"/>
      <c r="K2757" s="143"/>
      <c r="L2757" s="143"/>
    </row>
    <row r="2758" spans="1:12" x14ac:dyDescent="0.3">
      <c r="A2758" s="138"/>
      <c r="B2758" s="135"/>
      <c r="C2758" s="139">
        <f t="shared" si="62"/>
        <v>0</v>
      </c>
      <c r="D2758" s="135"/>
      <c r="E2758" s="135"/>
      <c r="F2758" s="135"/>
      <c r="G2758" s="135"/>
      <c r="H2758" s="135"/>
      <c r="I2758" s="135"/>
      <c r="J2758" s="135"/>
      <c r="K2758" s="143"/>
      <c r="L2758" s="143"/>
    </row>
    <row r="2759" spans="1:12" x14ac:dyDescent="0.3">
      <c r="A2759" s="138"/>
      <c r="B2759" s="135"/>
      <c r="C2759" s="139">
        <f t="shared" si="62"/>
        <v>0</v>
      </c>
      <c r="D2759" s="135"/>
      <c r="E2759" s="135"/>
      <c r="F2759" s="135"/>
      <c r="G2759" s="135"/>
      <c r="H2759" s="135"/>
      <c r="I2759" s="135"/>
      <c r="J2759" s="135"/>
      <c r="K2759" s="143"/>
      <c r="L2759" s="143"/>
    </row>
    <row r="2760" spans="1:12" x14ac:dyDescent="0.3">
      <c r="A2760" s="138"/>
      <c r="B2760" s="135"/>
      <c r="C2760" s="139">
        <f t="shared" si="62"/>
        <v>0</v>
      </c>
      <c r="D2760" s="135"/>
      <c r="E2760" s="135"/>
      <c r="F2760" s="135"/>
      <c r="G2760" s="135"/>
      <c r="H2760" s="135"/>
      <c r="I2760" s="135"/>
      <c r="J2760" s="135"/>
      <c r="K2760" s="143"/>
      <c r="L2760" s="143"/>
    </row>
    <row r="2761" spans="1:12" x14ac:dyDescent="0.3">
      <c r="A2761" s="138"/>
      <c r="B2761" s="135"/>
      <c r="C2761" s="139">
        <f t="shared" si="62"/>
        <v>0</v>
      </c>
      <c r="D2761" s="135"/>
      <c r="E2761" s="135"/>
      <c r="F2761" s="135"/>
      <c r="G2761" s="135"/>
      <c r="H2761" s="135"/>
      <c r="I2761" s="135"/>
      <c r="J2761" s="135"/>
      <c r="K2761" s="143"/>
      <c r="L2761" s="143"/>
    </row>
    <row r="2762" spans="1:12" x14ac:dyDescent="0.3">
      <c r="A2762" s="138"/>
      <c r="B2762" s="135"/>
      <c r="C2762" s="139">
        <f t="shared" si="62"/>
        <v>0</v>
      </c>
      <c r="D2762" s="135"/>
      <c r="E2762" s="135"/>
      <c r="F2762" s="135"/>
      <c r="G2762" s="135"/>
      <c r="H2762" s="135"/>
      <c r="I2762" s="135"/>
      <c r="J2762" s="135"/>
      <c r="K2762" s="143"/>
      <c r="L2762" s="143"/>
    </row>
    <row r="2763" spans="1:12" x14ac:dyDescent="0.3">
      <c r="A2763" s="138"/>
      <c r="B2763" s="135"/>
      <c r="C2763" s="139">
        <f t="shared" si="62"/>
        <v>0</v>
      </c>
      <c r="D2763" s="135"/>
      <c r="E2763" s="135"/>
      <c r="F2763" s="135"/>
      <c r="G2763" s="135"/>
      <c r="H2763" s="135"/>
      <c r="I2763" s="135"/>
      <c r="J2763" s="135"/>
      <c r="K2763" s="143"/>
      <c r="L2763" s="143"/>
    </row>
    <row r="2764" spans="1:12" x14ac:dyDescent="0.3">
      <c r="A2764" s="138"/>
      <c r="B2764" s="135"/>
      <c r="C2764" s="139">
        <f t="shared" si="62"/>
        <v>0</v>
      </c>
      <c r="D2764" s="135"/>
      <c r="E2764" s="135"/>
      <c r="F2764" s="135"/>
      <c r="G2764" s="135"/>
      <c r="H2764" s="135"/>
      <c r="I2764" s="135"/>
      <c r="J2764" s="135"/>
      <c r="K2764" s="143"/>
      <c r="L2764" s="143"/>
    </row>
    <row r="2765" spans="1:12" x14ac:dyDescent="0.3">
      <c r="A2765" s="138"/>
      <c r="B2765" s="135"/>
      <c r="C2765" s="139">
        <f t="shared" si="62"/>
        <v>0</v>
      </c>
      <c r="D2765" s="135"/>
      <c r="E2765" s="135"/>
      <c r="F2765" s="135"/>
      <c r="G2765" s="135"/>
      <c r="H2765" s="135"/>
      <c r="I2765" s="135"/>
      <c r="J2765" s="135"/>
      <c r="K2765" s="143"/>
      <c r="L2765" s="143"/>
    </row>
    <row r="2766" spans="1:12" x14ac:dyDescent="0.3">
      <c r="A2766" s="138"/>
      <c r="B2766" s="135"/>
      <c r="C2766" s="139">
        <f t="shared" si="62"/>
        <v>0</v>
      </c>
      <c r="D2766" s="135"/>
      <c r="E2766" s="135"/>
      <c r="F2766" s="135"/>
      <c r="G2766" s="135"/>
      <c r="H2766" s="135"/>
      <c r="I2766" s="135"/>
      <c r="J2766" s="135"/>
      <c r="K2766" s="143"/>
      <c r="L2766" s="143"/>
    </row>
    <row r="2767" spans="1:12" x14ac:dyDescent="0.3">
      <c r="A2767" s="138"/>
      <c r="B2767" s="135"/>
      <c r="C2767" s="139">
        <f t="shared" si="62"/>
        <v>0</v>
      </c>
      <c r="D2767" s="135"/>
      <c r="E2767" s="135"/>
      <c r="F2767" s="135"/>
      <c r="G2767" s="135"/>
      <c r="H2767" s="135"/>
      <c r="I2767" s="135"/>
      <c r="J2767" s="135"/>
      <c r="K2767" s="143"/>
      <c r="L2767" s="143"/>
    </row>
    <row r="2768" spans="1:12" x14ac:dyDescent="0.3">
      <c r="A2768" s="138"/>
      <c r="B2768" s="135"/>
      <c r="C2768" s="139">
        <f t="shared" si="62"/>
        <v>0</v>
      </c>
      <c r="D2768" s="135"/>
      <c r="E2768" s="135"/>
      <c r="F2768" s="135"/>
      <c r="G2768" s="135"/>
      <c r="H2768" s="135"/>
      <c r="I2768" s="135"/>
      <c r="J2768" s="135"/>
      <c r="K2768" s="143"/>
      <c r="L2768" s="143"/>
    </row>
    <row r="2769" spans="1:12" x14ac:dyDescent="0.3">
      <c r="A2769" s="138"/>
      <c r="B2769" s="135"/>
      <c r="C2769" s="139">
        <f t="shared" si="62"/>
        <v>0</v>
      </c>
      <c r="D2769" s="135"/>
      <c r="E2769" s="135"/>
      <c r="F2769" s="135"/>
      <c r="G2769" s="135"/>
      <c r="H2769" s="135"/>
      <c r="I2769" s="135"/>
      <c r="J2769" s="135"/>
      <c r="K2769" s="143"/>
      <c r="L2769" s="143"/>
    </row>
    <row r="2770" spans="1:12" x14ac:dyDescent="0.3">
      <c r="A2770" s="138"/>
      <c r="B2770" s="135"/>
      <c r="C2770" s="139">
        <f t="shared" si="62"/>
        <v>0</v>
      </c>
      <c r="D2770" s="135"/>
      <c r="E2770" s="135"/>
      <c r="F2770" s="135"/>
      <c r="G2770" s="135"/>
      <c r="H2770" s="135"/>
      <c r="I2770" s="135"/>
      <c r="J2770" s="135"/>
      <c r="K2770" s="143"/>
      <c r="L2770" s="143"/>
    </row>
    <row r="2771" spans="1:12" x14ac:dyDescent="0.3">
      <c r="A2771" s="138"/>
      <c r="B2771" s="135"/>
      <c r="C2771" s="139">
        <f t="shared" si="62"/>
        <v>0</v>
      </c>
      <c r="D2771" s="135"/>
      <c r="E2771" s="135"/>
      <c r="F2771" s="135"/>
      <c r="G2771" s="135"/>
      <c r="H2771" s="135"/>
      <c r="I2771" s="135"/>
      <c r="J2771" s="135"/>
      <c r="K2771" s="143"/>
      <c r="L2771" s="143"/>
    </row>
    <row r="2772" spans="1:12" x14ac:dyDescent="0.3">
      <c r="A2772" s="138"/>
      <c r="B2772" s="135"/>
      <c r="C2772" s="139">
        <f t="shared" si="62"/>
        <v>0</v>
      </c>
      <c r="D2772" s="135"/>
      <c r="E2772" s="135"/>
      <c r="F2772" s="135"/>
      <c r="G2772" s="135"/>
      <c r="H2772" s="135"/>
      <c r="I2772" s="135"/>
      <c r="J2772" s="135"/>
      <c r="K2772" s="143"/>
      <c r="L2772" s="143"/>
    </row>
    <row r="2773" spans="1:12" x14ac:dyDescent="0.3">
      <c r="A2773" s="138"/>
      <c r="B2773" s="135"/>
      <c r="C2773" s="139">
        <f t="shared" si="62"/>
        <v>0</v>
      </c>
      <c r="D2773" s="135"/>
      <c r="E2773" s="135"/>
      <c r="F2773" s="135"/>
      <c r="G2773" s="135"/>
      <c r="H2773" s="135"/>
      <c r="I2773" s="135"/>
      <c r="J2773" s="135"/>
      <c r="K2773" s="143"/>
      <c r="L2773" s="143"/>
    </row>
    <row r="2774" spans="1:12" x14ac:dyDescent="0.3">
      <c r="A2774" s="138"/>
      <c r="B2774" s="135"/>
      <c r="C2774" s="139">
        <f t="shared" si="62"/>
        <v>0</v>
      </c>
      <c r="D2774" s="135"/>
      <c r="E2774" s="135"/>
      <c r="F2774" s="135"/>
      <c r="G2774" s="135"/>
      <c r="H2774" s="135"/>
      <c r="I2774" s="135"/>
      <c r="J2774" s="135"/>
      <c r="K2774" s="143"/>
      <c r="L2774" s="143"/>
    </row>
    <row r="2775" spans="1:12" x14ac:dyDescent="0.3">
      <c r="A2775" s="138"/>
      <c r="B2775" s="135"/>
      <c r="C2775" s="139">
        <f t="shared" si="62"/>
        <v>0</v>
      </c>
      <c r="D2775" s="135"/>
      <c r="E2775" s="135"/>
      <c r="F2775" s="135"/>
      <c r="G2775" s="135"/>
      <c r="H2775" s="135"/>
      <c r="I2775" s="135"/>
      <c r="J2775" s="135"/>
      <c r="K2775" s="143"/>
      <c r="L2775" s="143"/>
    </row>
    <row r="2776" spans="1:12" x14ac:dyDescent="0.3">
      <c r="A2776" s="138"/>
      <c r="B2776" s="135"/>
      <c r="C2776" s="139">
        <f t="shared" si="62"/>
        <v>0</v>
      </c>
      <c r="D2776" s="135"/>
      <c r="E2776" s="135"/>
      <c r="F2776" s="135"/>
      <c r="G2776" s="135"/>
      <c r="H2776" s="135"/>
      <c r="I2776" s="135"/>
      <c r="J2776" s="135"/>
      <c r="K2776" s="143"/>
      <c r="L2776" s="143"/>
    </row>
    <row r="2777" spans="1:12" x14ac:dyDescent="0.3">
      <c r="A2777" s="138"/>
      <c r="B2777" s="135"/>
      <c r="C2777" s="139">
        <f t="shared" si="62"/>
        <v>0</v>
      </c>
      <c r="D2777" s="135"/>
      <c r="E2777" s="135"/>
      <c r="F2777" s="135"/>
      <c r="G2777" s="135"/>
      <c r="H2777" s="135"/>
      <c r="I2777" s="135"/>
      <c r="J2777" s="135"/>
      <c r="K2777" s="143"/>
      <c r="L2777" s="143"/>
    </row>
    <row r="2778" spans="1:12" x14ac:dyDescent="0.3">
      <c r="A2778" s="138"/>
      <c r="B2778" s="135"/>
      <c r="C2778" s="139">
        <f t="shared" si="62"/>
        <v>0</v>
      </c>
      <c r="D2778" s="135"/>
      <c r="E2778" s="135"/>
      <c r="F2778" s="135"/>
      <c r="G2778" s="135"/>
      <c r="H2778" s="135"/>
      <c r="I2778" s="135"/>
      <c r="J2778" s="135"/>
      <c r="K2778" s="143"/>
      <c r="L2778" s="143"/>
    </row>
    <row r="2779" spans="1:12" x14ac:dyDescent="0.3">
      <c r="A2779" s="138"/>
      <c r="B2779" s="135"/>
      <c r="C2779" s="139">
        <f t="shared" si="62"/>
        <v>0</v>
      </c>
      <c r="D2779" s="135"/>
      <c r="E2779" s="135"/>
      <c r="F2779" s="135"/>
      <c r="G2779" s="135"/>
      <c r="H2779" s="135"/>
      <c r="I2779" s="135"/>
      <c r="J2779" s="135"/>
      <c r="K2779" s="143"/>
      <c r="L2779" s="143"/>
    </row>
    <row r="2780" spans="1:12" x14ac:dyDescent="0.3">
      <c r="A2780" s="138"/>
      <c r="B2780" s="135"/>
      <c r="C2780" s="139">
        <f t="shared" si="62"/>
        <v>0</v>
      </c>
      <c r="D2780" s="135"/>
      <c r="E2780" s="135"/>
      <c r="F2780" s="135"/>
      <c r="G2780" s="135"/>
      <c r="H2780" s="135"/>
      <c r="I2780" s="135"/>
      <c r="J2780" s="135"/>
      <c r="K2780" s="143"/>
      <c r="L2780" s="143"/>
    </row>
    <row r="2781" spans="1:12" x14ac:dyDescent="0.3">
      <c r="A2781" s="138"/>
      <c r="B2781" s="135"/>
      <c r="C2781" s="139">
        <f t="shared" si="62"/>
        <v>0</v>
      </c>
      <c r="D2781" s="135"/>
      <c r="E2781" s="135"/>
      <c r="F2781" s="135"/>
      <c r="G2781" s="135"/>
      <c r="H2781" s="135"/>
      <c r="I2781" s="135"/>
      <c r="J2781" s="135"/>
      <c r="K2781" s="143"/>
      <c r="L2781" s="143"/>
    </row>
    <row r="2782" spans="1:12" x14ac:dyDescent="0.3">
      <c r="A2782" s="138"/>
      <c r="B2782" s="135"/>
      <c r="C2782" s="139">
        <f t="shared" si="62"/>
        <v>0</v>
      </c>
      <c r="D2782" s="135"/>
      <c r="E2782" s="135"/>
      <c r="F2782" s="135"/>
      <c r="G2782" s="135"/>
      <c r="H2782" s="135"/>
      <c r="I2782" s="135"/>
      <c r="J2782" s="135"/>
      <c r="K2782" s="143"/>
      <c r="L2782" s="143"/>
    </row>
    <row r="2783" spans="1:12" x14ac:dyDescent="0.3">
      <c r="A2783" s="138"/>
      <c r="B2783" s="135"/>
      <c r="C2783" s="139">
        <f t="shared" si="62"/>
        <v>0</v>
      </c>
      <c r="D2783" s="135"/>
      <c r="E2783" s="135"/>
      <c r="F2783" s="135"/>
      <c r="G2783" s="135"/>
      <c r="H2783" s="135"/>
      <c r="I2783" s="135"/>
      <c r="J2783" s="135"/>
      <c r="K2783" s="143"/>
      <c r="L2783" s="143"/>
    </row>
    <row r="2784" spans="1:12" x14ac:dyDescent="0.3">
      <c r="A2784" s="138"/>
      <c r="B2784" s="135"/>
      <c r="C2784" s="139">
        <f t="shared" si="62"/>
        <v>0</v>
      </c>
      <c r="D2784" s="135"/>
      <c r="E2784" s="135"/>
      <c r="F2784" s="135"/>
      <c r="G2784" s="135"/>
      <c r="H2784" s="135"/>
      <c r="I2784" s="135"/>
      <c r="J2784" s="135"/>
      <c r="K2784" s="143"/>
      <c r="L2784" s="143"/>
    </row>
    <row r="2785" spans="1:12" x14ac:dyDescent="0.3">
      <c r="A2785" s="138"/>
      <c r="B2785" s="135"/>
      <c r="C2785" s="139">
        <f t="shared" si="62"/>
        <v>0</v>
      </c>
      <c r="D2785" s="135"/>
      <c r="E2785" s="135"/>
      <c r="F2785" s="135"/>
      <c r="G2785" s="135"/>
      <c r="H2785" s="135"/>
      <c r="I2785" s="135"/>
      <c r="J2785" s="135"/>
      <c r="K2785" s="143"/>
      <c r="L2785" s="143"/>
    </row>
    <row r="2786" spans="1:12" x14ac:dyDescent="0.3">
      <c r="A2786" s="138"/>
      <c r="B2786" s="135"/>
      <c r="C2786" s="139">
        <f t="shared" si="62"/>
        <v>0</v>
      </c>
      <c r="D2786" s="135"/>
      <c r="E2786" s="135"/>
      <c r="F2786" s="135"/>
      <c r="G2786" s="135"/>
      <c r="H2786" s="135"/>
      <c r="I2786" s="135"/>
      <c r="J2786" s="135"/>
      <c r="K2786" s="143"/>
      <c r="L2786" s="143"/>
    </row>
    <row r="2787" spans="1:12" x14ac:dyDescent="0.3">
      <c r="A2787" s="138"/>
      <c r="B2787" s="135"/>
      <c r="C2787" s="139">
        <f t="shared" si="62"/>
        <v>0</v>
      </c>
      <c r="D2787" s="135"/>
      <c r="E2787" s="135"/>
      <c r="F2787" s="135"/>
      <c r="G2787" s="135"/>
      <c r="H2787" s="135"/>
      <c r="I2787" s="135"/>
      <c r="J2787" s="135"/>
      <c r="K2787" s="143"/>
      <c r="L2787" s="143"/>
    </row>
    <row r="2788" spans="1:12" x14ac:dyDescent="0.3">
      <c r="A2788" s="138"/>
      <c r="B2788" s="135"/>
      <c r="C2788" s="139">
        <f t="shared" si="62"/>
        <v>0</v>
      </c>
      <c r="D2788" s="135"/>
      <c r="E2788" s="135"/>
      <c r="F2788" s="135"/>
      <c r="G2788" s="135"/>
      <c r="H2788" s="135"/>
      <c r="I2788" s="135"/>
      <c r="J2788" s="135"/>
      <c r="K2788" s="143"/>
      <c r="L2788" s="143"/>
    </row>
    <row r="2789" spans="1:12" x14ac:dyDescent="0.3">
      <c r="A2789" s="138"/>
      <c r="B2789" s="135"/>
      <c r="C2789" s="139">
        <f t="shared" si="62"/>
        <v>0</v>
      </c>
      <c r="D2789" s="135"/>
      <c r="E2789" s="135"/>
      <c r="F2789" s="135"/>
      <c r="G2789" s="135"/>
      <c r="H2789" s="135"/>
      <c r="I2789" s="135"/>
      <c r="J2789" s="135"/>
      <c r="K2789" s="143"/>
      <c r="L2789" s="143"/>
    </row>
    <row r="2790" spans="1:12" x14ac:dyDescent="0.3">
      <c r="A2790" s="138"/>
      <c r="B2790" s="135"/>
      <c r="C2790" s="139">
        <f t="shared" si="62"/>
        <v>0</v>
      </c>
      <c r="D2790" s="135"/>
      <c r="E2790" s="135"/>
      <c r="F2790" s="135"/>
      <c r="G2790" s="135"/>
      <c r="H2790" s="135"/>
      <c r="I2790" s="135"/>
      <c r="J2790" s="135"/>
      <c r="K2790" s="143"/>
      <c r="L2790" s="143"/>
    </row>
    <row r="2791" spans="1:12" x14ac:dyDescent="0.3">
      <c r="A2791" s="138"/>
      <c r="B2791" s="135"/>
      <c r="C2791" s="139">
        <f t="shared" si="62"/>
        <v>0</v>
      </c>
      <c r="D2791" s="135"/>
      <c r="E2791" s="135"/>
      <c r="F2791" s="135"/>
      <c r="G2791" s="135"/>
      <c r="H2791" s="135"/>
      <c r="I2791" s="135"/>
      <c r="J2791" s="135"/>
      <c r="K2791" s="143"/>
      <c r="L2791" s="143"/>
    </row>
    <row r="2792" spans="1:12" x14ac:dyDescent="0.3">
      <c r="A2792" s="138"/>
      <c r="B2792" s="135"/>
      <c r="C2792" s="139">
        <f t="shared" si="62"/>
        <v>0</v>
      </c>
      <c r="D2792" s="135"/>
      <c r="E2792" s="135"/>
      <c r="F2792" s="135"/>
      <c r="G2792" s="135"/>
      <c r="H2792" s="135"/>
      <c r="I2792" s="135"/>
      <c r="J2792" s="135"/>
      <c r="K2792" s="143"/>
      <c r="L2792" s="143"/>
    </row>
    <row r="2793" spans="1:12" x14ac:dyDescent="0.3">
      <c r="A2793" s="138"/>
      <c r="B2793" s="135"/>
      <c r="C2793" s="139">
        <f t="shared" si="62"/>
        <v>0</v>
      </c>
      <c r="D2793" s="135"/>
      <c r="E2793" s="135"/>
      <c r="F2793" s="135"/>
      <c r="G2793" s="135"/>
      <c r="H2793" s="135"/>
      <c r="I2793" s="135"/>
      <c r="J2793" s="135"/>
      <c r="K2793" s="143"/>
      <c r="L2793" s="143"/>
    </row>
    <row r="2794" spans="1:12" x14ac:dyDescent="0.3">
      <c r="A2794" s="138"/>
      <c r="B2794" s="135"/>
      <c r="C2794" s="139">
        <f t="shared" si="62"/>
        <v>0</v>
      </c>
      <c r="D2794" s="135"/>
      <c r="E2794" s="135"/>
      <c r="F2794" s="135"/>
      <c r="G2794" s="135"/>
      <c r="H2794" s="135"/>
      <c r="I2794" s="135"/>
      <c r="J2794" s="135"/>
      <c r="K2794" s="143"/>
      <c r="L2794" s="143"/>
    </row>
    <row r="2795" spans="1:12" x14ac:dyDescent="0.3">
      <c r="A2795" s="138"/>
      <c r="B2795" s="135"/>
      <c r="C2795" s="139">
        <f t="shared" si="62"/>
        <v>0</v>
      </c>
      <c r="D2795" s="135"/>
      <c r="E2795" s="135"/>
      <c r="F2795" s="135"/>
      <c r="G2795" s="135"/>
      <c r="H2795" s="135"/>
      <c r="I2795" s="135"/>
      <c r="J2795" s="135"/>
      <c r="K2795" s="143"/>
      <c r="L2795" s="143"/>
    </row>
    <row r="2796" spans="1:12" x14ac:dyDescent="0.3">
      <c r="A2796" s="138"/>
      <c r="B2796" s="135"/>
      <c r="C2796" s="139">
        <f t="shared" si="62"/>
        <v>0</v>
      </c>
      <c r="D2796" s="135"/>
      <c r="E2796" s="135"/>
      <c r="F2796" s="135"/>
      <c r="G2796" s="135"/>
      <c r="H2796" s="135"/>
      <c r="I2796" s="135"/>
      <c r="J2796" s="135"/>
      <c r="K2796" s="143"/>
      <c r="L2796" s="143"/>
    </row>
    <row r="2797" spans="1:12" x14ac:dyDescent="0.3">
      <c r="A2797" s="138"/>
      <c r="B2797" s="135"/>
      <c r="C2797" s="139">
        <f t="shared" si="62"/>
        <v>0</v>
      </c>
      <c r="D2797" s="135"/>
      <c r="E2797" s="135"/>
      <c r="F2797" s="135"/>
      <c r="G2797" s="135"/>
      <c r="H2797" s="135"/>
      <c r="I2797" s="135"/>
      <c r="J2797" s="135"/>
      <c r="K2797" s="143"/>
      <c r="L2797" s="143"/>
    </row>
    <row r="2798" spans="1:12" x14ac:dyDescent="0.3">
      <c r="A2798" s="138"/>
      <c r="B2798" s="135"/>
      <c r="C2798" s="139">
        <f t="shared" si="62"/>
        <v>0</v>
      </c>
      <c r="D2798" s="135"/>
      <c r="E2798" s="135"/>
      <c r="F2798" s="135"/>
      <c r="G2798" s="135"/>
      <c r="H2798" s="135"/>
      <c r="I2798" s="135"/>
      <c r="J2798" s="135"/>
      <c r="K2798" s="143"/>
      <c r="L2798" s="143"/>
    </row>
    <row r="2799" spans="1:12" x14ac:dyDescent="0.3">
      <c r="A2799" s="138"/>
      <c r="B2799" s="135"/>
      <c r="C2799" s="139">
        <f t="shared" si="62"/>
        <v>0</v>
      </c>
      <c r="D2799" s="135"/>
      <c r="E2799" s="135"/>
      <c r="F2799" s="135"/>
      <c r="G2799" s="135"/>
      <c r="H2799" s="135"/>
      <c r="I2799" s="135"/>
      <c r="J2799" s="135"/>
      <c r="K2799" s="143"/>
      <c r="L2799" s="143"/>
    </row>
    <row r="2800" spans="1:12" x14ac:dyDescent="0.3">
      <c r="A2800" s="138"/>
      <c r="B2800" s="135"/>
      <c r="C2800" s="139">
        <f t="shared" si="62"/>
        <v>0</v>
      </c>
      <c r="D2800" s="135"/>
      <c r="E2800" s="135"/>
      <c r="F2800" s="135"/>
      <c r="G2800" s="135"/>
      <c r="H2800" s="135"/>
      <c r="I2800" s="135"/>
      <c r="J2800" s="135"/>
      <c r="K2800" s="143"/>
      <c r="L2800" s="143"/>
    </row>
    <row r="2801" spans="1:12" x14ac:dyDescent="0.3">
      <c r="A2801" s="138"/>
      <c r="B2801" s="135"/>
      <c r="C2801" s="139">
        <f t="shared" si="62"/>
        <v>0</v>
      </c>
      <c r="D2801" s="135"/>
      <c r="E2801" s="135"/>
      <c r="F2801" s="135"/>
      <c r="G2801" s="135"/>
      <c r="H2801" s="135"/>
      <c r="I2801" s="135"/>
      <c r="J2801" s="135"/>
      <c r="K2801" s="143"/>
      <c r="L2801" s="143"/>
    </row>
    <row r="2802" spans="1:12" x14ac:dyDescent="0.3">
      <c r="A2802" s="138"/>
      <c r="B2802" s="135"/>
      <c r="C2802" s="139">
        <f t="shared" si="62"/>
        <v>0</v>
      </c>
      <c r="D2802" s="135"/>
      <c r="E2802" s="135"/>
      <c r="F2802" s="135"/>
      <c r="G2802" s="135"/>
      <c r="H2802" s="135"/>
      <c r="I2802" s="135"/>
      <c r="J2802" s="135"/>
      <c r="K2802" s="143"/>
      <c r="L2802" s="143"/>
    </row>
    <row r="2803" spans="1:12" x14ac:dyDescent="0.3">
      <c r="A2803" s="138"/>
      <c r="B2803" s="135"/>
      <c r="C2803" s="139">
        <f t="shared" si="62"/>
        <v>0</v>
      </c>
      <c r="D2803" s="135"/>
      <c r="E2803" s="135"/>
      <c r="F2803" s="135"/>
      <c r="G2803" s="135"/>
      <c r="H2803" s="135"/>
      <c r="I2803" s="135"/>
      <c r="J2803" s="135"/>
      <c r="K2803" s="143"/>
      <c r="L2803" s="143"/>
    </row>
    <row r="2804" spans="1:12" x14ac:dyDescent="0.3">
      <c r="A2804" s="138"/>
      <c r="B2804" s="135"/>
      <c r="C2804" s="139">
        <f t="shared" si="62"/>
        <v>0</v>
      </c>
      <c r="D2804" s="135"/>
      <c r="E2804" s="135"/>
      <c r="F2804" s="135"/>
      <c r="G2804" s="135"/>
      <c r="H2804" s="135"/>
      <c r="I2804" s="135"/>
      <c r="J2804" s="135"/>
      <c r="K2804" s="143"/>
      <c r="L2804" s="143"/>
    </row>
    <row r="2805" spans="1:12" x14ac:dyDescent="0.3">
      <c r="A2805" s="138"/>
      <c r="B2805" s="135"/>
      <c r="C2805" s="139">
        <f t="shared" si="62"/>
        <v>0</v>
      </c>
      <c r="D2805" s="135"/>
      <c r="E2805" s="135"/>
      <c r="F2805" s="135"/>
      <c r="G2805" s="135"/>
      <c r="H2805" s="135"/>
      <c r="I2805" s="135"/>
      <c r="J2805" s="135"/>
      <c r="K2805" s="143"/>
      <c r="L2805" s="143"/>
    </row>
    <row r="2806" spans="1:12" x14ac:dyDescent="0.3">
      <c r="A2806" s="138"/>
      <c r="B2806" s="135"/>
      <c r="C2806" s="139">
        <f t="shared" si="62"/>
        <v>0</v>
      </c>
      <c r="D2806" s="135"/>
      <c r="E2806" s="135"/>
      <c r="F2806" s="135"/>
      <c r="G2806" s="135"/>
      <c r="H2806" s="135"/>
      <c r="I2806" s="135"/>
      <c r="J2806" s="135"/>
      <c r="K2806" s="143"/>
      <c r="L2806" s="143"/>
    </row>
    <row r="2807" spans="1:12" x14ac:dyDescent="0.3">
      <c r="A2807" s="138"/>
      <c r="B2807" s="135"/>
      <c r="C2807" s="139">
        <f t="shared" si="62"/>
        <v>0</v>
      </c>
      <c r="D2807" s="135"/>
      <c r="E2807" s="135"/>
      <c r="F2807" s="135"/>
      <c r="G2807" s="135"/>
      <c r="H2807" s="135"/>
      <c r="I2807" s="135"/>
      <c r="J2807" s="135"/>
      <c r="K2807" s="143"/>
      <c r="L2807" s="143"/>
    </row>
    <row r="2808" spans="1:12" x14ac:dyDescent="0.3">
      <c r="A2808" s="138"/>
      <c r="B2808" s="135"/>
      <c r="C2808" s="139">
        <f t="shared" si="62"/>
        <v>0</v>
      </c>
      <c r="D2808" s="135"/>
      <c r="E2808" s="135"/>
      <c r="F2808" s="135"/>
      <c r="G2808" s="135"/>
      <c r="H2808" s="135"/>
      <c r="I2808" s="135"/>
      <c r="J2808" s="135"/>
      <c r="K2808" s="143"/>
      <c r="L2808" s="143"/>
    </row>
    <row r="2809" spans="1:12" x14ac:dyDescent="0.3">
      <c r="A2809" s="138"/>
      <c r="B2809" s="135"/>
      <c r="C2809" s="139">
        <f t="shared" si="62"/>
        <v>0</v>
      </c>
      <c r="D2809" s="135"/>
      <c r="E2809" s="135"/>
      <c r="F2809" s="135"/>
      <c r="G2809" s="135"/>
      <c r="H2809" s="135"/>
      <c r="I2809" s="135"/>
      <c r="J2809" s="135"/>
      <c r="K2809" s="143"/>
      <c r="L2809" s="143"/>
    </row>
    <row r="2810" spans="1:12" x14ac:dyDescent="0.3">
      <c r="A2810" s="138"/>
      <c r="B2810" s="135"/>
      <c r="C2810" s="139">
        <f t="shared" si="62"/>
        <v>0</v>
      </c>
      <c r="D2810" s="135"/>
      <c r="E2810" s="135"/>
      <c r="F2810" s="135"/>
      <c r="G2810" s="135"/>
      <c r="H2810" s="135"/>
      <c r="I2810" s="135"/>
      <c r="J2810" s="135"/>
      <c r="K2810" s="143"/>
      <c r="L2810" s="143"/>
    </row>
    <row r="2811" spans="1:12" x14ac:dyDescent="0.3">
      <c r="A2811" s="138"/>
      <c r="B2811" s="135"/>
      <c r="C2811" s="139">
        <f t="shared" si="62"/>
        <v>0</v>
      </c>
      <c r="D2811" s="135"/>
      <c r="E2811" s="135"/>
      <c r="F2811" s="135"/>
      <c r="G2811" s="135"/>
      <c r="H2811" s="135"/>
      <c r="I2811" s="135"/>
      <c r="J2811" s="135"/>
      <c r="K2811" s="143"/>
      <c r="L2811" s="143"/>
    </row>
    <row r="2812" spans="1:12" x14ac:dyDescent="0.3">
      <c r="A2812" s="138"/>
      <c r="B2812" s="135"/>
      <c r="C2812" s="139">
        <f t="shared" si="62"/>
        <v>0</v>
      </c>
      <c r="D2812" s="135"/>
      <c r="E2812" s="135"/>
      <c r="F2812" s="135"/>
      <c r="G2812" s="135"/>
      <c r="H2812" s="135"/>
      <c r="I2812" s="135"/>
      <c r="J2812" s="135"/>
      <c r="K2812" s="143"/>
      <c r="L2812" s="143"/>
    </row>
    <row r="2813" spans="1:12" x14ac:dyDescent="0.3">
      <c r="A2813" s="138"/>
      <c r="B2813" s="135"/>
      <c r="C2813" s="139">
        <f t="shared" si="62"/>
        <v>0</v>
      </c>
      <c r="D2813" s="135"/>
      <c r="E2813" s="135"/>
      <c r="F2813" s="135"/>
      <c r="G2813" s="135"/>
      <c r="H2813" s="135"/>
      <c r="I2813" s="135"/>
      <c r="J2813" s="135"/>
      <c r="K2813" s="143"/>
      <c r="L2813" s="143"/>
    </row>
    <row r="2814" spans="1:12" x14ac:dyDescent="0.3">
      <c r="A2814" s="138"/>
      <c r="B2814" s="135"/>
      <c r="C2814" s="139">
        <f t="shared" si="62"/>
        <v>0</v>
      </c>
      <c r="D2814" s="135"/>
      <c r="E2814" s="135"/>
      <c r="F2814" s="135"/>
      <c r="G2814" s="135"/>
      <c r="H2814" s="135"/>
      <c r="I2814" s="135"/>
      <c r="J2814" s="135"/>
      <c r="K2814" s="143"/>
      <c r="L2814" s="143"/>
    </row>
    <row r="2815" spans="1:12" x14ac:dyDescent="0.3">
      <c r="A2815" s="138"/>
      <c r="B2815" s="135"/>
      <c r="C2815" s="139">
        <f t="shared" ref="C2815:C2878" si="63">D2815</f>
        <v>0</v>
      </c>
      <c r="D2815" s="135"/>
      <c r="E2815" s="135"/>
      <c r="F2815" s="135"/>
      <c r="G2815" s="135"/>
      <c r="H2815" s="135"/>
      <c r="I2815" s="135"/>
      <c r="J2815" s="135"/>
      <c r="K2815" s="143"/>
      <c r="L2815" s="143"/>
    </row>
    <row r="2816" spans="1:12" x14ac:dyDescent="0.3">
      <c r="A2816" s="138"/>
      <c r="B2816" s="135"/>
      <c r="C2816" s="139">
        <f t="shared" si="63"/>
        <v>0</v>
      </c>
      <c r="D2816" s="135"/>
      <c r="E2816" s="135"/>
      <c r="F2816" s="135"/>
      <c r="G2816" s="135"/>
      <c r="H2816" s="135"/>
      <c r="I2816" s="135"/>
      <c r="J2816" s="135"/>
      <c r="K2816" s="143"/>
      <c r="L2816" s="143"/>
    </row>
    <row r="2817" spans="1:12" x14ac:dyDescent="0.3">
      <c r="A2817" s="138"/>
      <c r="B2817" s="135"/>
      <c r="C2817" s="139">
        <f t="shared" si="63"/>
        <v>0</v>
      </c>
      <c r="D2817" s="135"/>
      <c r="E2817" s="135"/>
      <c r="F2817" s="135"/>
      <c r="G2817" s="135"/>
      <c r="H2817" s="135"/>
      <c r="I2817" s="135"/>
      <c r="J2817" s="135"/>
      <c r="K2817" s="143"/>
      <c r="L2817" s="143"/>
    </row>
    <row r="2818" spans="1:12" x14ac:dyDescent="0.3">
      <c r="A2818" s="138"/>
      <c r="B2818" s="135"/>
      <c r="C2818" s="139">
        <f t="shared" si="63"/>
        <v>0</v>
      </c>
      <c r="D2818" s="135"/>
      <c r="E2818" s="135"/>
      <c r="F2818" s="135"/>
      <c r="G2818" s="135"/>
      <c r="H2818" s="135"/>
      <c r="I2818" s="135"/>
      <c r="J2818" s="135"/>
      <c r="K2818" s="143"/>
      <c r="L2818" s="143"/>
    </row>
    <row r="2819" spans="1:12" x14ac:dyDescent="0.3">
      <c r="A2819" s="138"/>
      <c r="B2819" s="135"/>
      <c r="C2819" s="139">
        <f t="shared" si="63"/>
        <v>0</v>
      </c>
      <c r="D2819" s="135"/>
      <c r="E2819" s="135"/>
      <c r="F2819" s="135"/>
      <c r="G2819" s="135"/>
      <c r="H2819" s="135"/>
      <c r="I2819" s="135"/>
      <c r="J2819" s="135"/>
      <c r="K2819" s="143"/>
      <c r="L2819" s="143"/>
    </row>
    <row r="2820" spans="1:12" x14ac:dyDescent="0.3">
      <c r="A2820" s="138"/>
      <c r="B2820" s="135"/>
      <c r="C2820" s="139">
        <f t="shared" si="63"/>
        <v>0</v>
      </c>
      <c r="D2820" s="135"/>
      <c r="E2820" s="135"/>
      <c r="F2820" s="135"/>
      <c r="G2820" s="135"/>
      <c r="H2820" s="135"/>
      <c r="I2820" s="135"/>
      <c r="J2820" s="135"/>
      <c r="K2820" s="143"/>
      <c r="L2820" s="143"/>
    </row>
    <row r="2821" spans="1:12" x14ac:dyDescent="0.3">
      <c r="A2821" s="138"/>
      <c r="B2821" s="135"/>
      <c r="C2821" s="139">
        <f t="shared" si="63"/>
        <v>0</v>
      </c>
      <c r="D2821" s="135"/>
      <c r="E2821" s="135"/>
      <c r="F2821" s="135"/>
      <c r="G2821" s="135"/>
      <c r="H2821" s="135"/>
      <c r="I2821" s="135"/>
      <c r="J2821" s="135"/>
      <c r="K2821" s="143"/>
      <c r="L2821" s="143"/>
    </row>
    <row r="2822" spans="1:12" x14ac:dyDescent="0.3">
      <c r="A2822" s="138"/>
      <c r="B2822" s="135"/>
      <c r="C2822" s="139">
        <f t="shared" si="63"/>
        <v>0</v>
      </c>
      <c r="D2822" s="135"/>
      <c r="E2822" s="135"/>
      <c r="F2822" s="135"/>
      <c r="G2822" s="135"/>
      <c r="H2822" s="135"/>
      <c r="I2822" s="135"/>
      <c r="J2822" s="135"/>
      <c r="K2822" s="143"/>
      <c r="L2822" s="143"/>
    </row>
    <row r="2823" spans="1:12" x14ac:dyDescent="0.3">
      <c r="A2823" s="138"/>
      <c r="B2823" s="135"/>
      <c r="C2823" s="139">
        <f t="shared" si="63"/>
        <v>0</v>
      </c>
      <c r="D2823" s="135"/>
      <c r="E2823" s="135"/>
      <c r="F2823" s="135"/>
      <c r="G2823" s="135"/>
      <c r="H2823" s="135"/>
      <c r="I2823" s="135"/>
      <c r="J2823" s="135"/>
      <c r="K2823" s="143"/>
      <c r="L2823" s="143"/>
    </row>
    <row r="2824" spans="1:12" x14ac:dyDescent="0.3">
      <c r="A2824" s="138"/>
      <c r="B2824" s="135"/>
      <c r="C2824" s="139">
        <f t="shared" si="63"/>
        <v>0</v>
      </c>
      <c r="D2824" s="135"/>
      <c r="E2824" s="135"/>
      <c r="F2824" s="135"/>
      <c r="G2824" s="135"/>
      <c r="H2824" s="135"/>
      <c r="I2824" s="135"/>
      <c r="J2824" s="135"/>
      <c r="K2824" s="143"/>
      <c r="L2824" s="143"/>
    </row>
    <row r="2825" spans="1:12" x14ac:dyDescent="0.3">
      <c r="A2825" s="138"/>
      <c r="B2825" s="135"/>
      <c r="C2825" s="139">
        <f t="shared" si="63"/>
        <v>0</v>
      </c>
      <c r="D2825" s="135"/>
      <c r="E2825" s="135"/>
      <c r="F2825" s="135"/>
      <c r="G2825" s="135"/>
      <c r="H2825" s="135"/>
      <c r="I2825" s="135"/>
      <c r="J2825" s="135"/>
      <c r="K2825" s="143"/>
      <c r="L2825" s="143"/>
    </row>
    <row r="2826" spans="1:12" x14ac:dyDescent="0.3">
      <c r="A2826" s="138"/>
      <c r="B2826" s="135"/>
      <c r="C2826" s="139">
        <f t="shared" si="63"/>
        <v>0</v>
      </c>
      <c r="D2826" s="135"/>
      <c r="E2826" s="135"/>
      <c r="F2826" s="135"/>
      <c r="G2826" s="135"/>
      <c r="H2826" s="135"/>
      <c r="I2826" s="135"/>
      <c r="J2826" s="135"/>
      <c r="K2826" s="143"/>
      <c r="L2826" s="143"/>
    </row>
    <row r="2827" spans="1:12" x14ac:dyDescent="0.3">
      <c r="A2827" s="138"/>
      <c r="B2827" s="135"/>
      <c r="C2827" s="139">
        <f t="shared" si="63"/>
        <v>0</v>
      </c>
      <c r="D2827" s="135"/>
      <c r="E2827" s="135"/>
      <c r="F2827" s="135"/>
      <c r="G2827" s="135"/>
      <c r="H2827" s="135"/>
      <c r="I2827" s="135"/>
      <c r="J2827" s="135"/>
      <c r="K2827" s="143"/>
      <c r="L2827" s="143"/>
    </row>
    <row r="2828" spans="1:12" x14ac:dyDescent="0.3">
      <c r="A2828" s="138"/>
      <c r="B2828" s="135"/>
      <c r="C2828" s="139">
        <f t="shared" si="63"/>
        <v>0</v>
      </c>
      <c r="D2828" s="135"/>
      <c r="E2828" s="135"/>
      <c r="F2828" s="135"/>
      <c r="G2828" s="135"/>
      <c r="H2828" s="135"/>
      <c r="I2828" s="135"/>
      <c r="J2828" s="135"/>
      <c r="K2828" s="143"/>
      <c r="L2828" s="143"/>
    </row>
    <row r="2829" spans="1:12" x14ac:dyDescent="0.3">
      <c r="A2829" s="138"/>
      <c r="B2829" s="135"/>
      <c r="C2829" s="139">
        <f t="shared" si="63"/>
        <v>0</v>
      </c>
      <c r="D2829" s="135"/>
      <c r="E2829" s="135"/>
      <c r="F2829" s="135"/>
      <c r="G2829" s="135"/>
      <c r="H2829" s="135"/>
      <c r="I2829" s="135"/>
      <c r="J2829" s="135"/>
      <c r="K2829" s="143"/>
      <c r="L2829" s="143"/>
    </row>
    <row r="2830" spans="1:12" x14ac:dyDescent="0.3">
      <c r="A2830" s="138"/>
      <c r="B2830" s="135"/>
      <c r="C2830" s="139">
        <f t="shared" si="63"/>
        <v>0</v>
      </c>
      <c r="D2830" s="135"/>
      <c r="E2830" s="135"/>
      <c r="F2830" s="135"/>
      <c r="G2830" s="135"/>
      <c r="H2830" s="135"/>
      <c r="I2830" s="135"/>
      <c r="J2830" s="135"/>
      <c r="K2830" s="143"/>
      <c r="L2830" s="143"/>
    </row>
    <row r="2831" spans="1:12" x14ac:dyDescent="0.3">
      <c r="A2831" s="138"/>
      <c r="B2831" s="135"/>
      <c r="C2831" s="139">
        <f t="shared" si="63"/>
        <v>0</v>
      </c>
      <c r="D2831" s="135"/>
      <c r="E2831" s="135"/>
      <c r="F2831" s="135"/>
      <c r="G2831" s="135"/>
      <c r="H2831" s="135"/>
      <c r="I2831" s="135"/>
      <c r="J2831" s="135"/>
      <c r="K2831" s="143"/>
      <c r="L2831" s="143"/>
    </row>
    <row r="2832" spans="1:12" x14ac:dyDescent="0.3">
      <c r="A2832" s="138"/>
      <c r="B2832" s="135"/>
      <c r="C2832" s="139">
        <f t="shared" si="63"/>
        <v>0</v>
      </c>
      <c r="D2832" s="135"/>
      <c r="E2832" s="135"/>
      <c r="F2832" s="135"/>
      <c r="G2832" s="135"/>
      <c r="H2832" s="135"/>
      <c r="I2832" s="135"/>
      <c r="J2832" s="135"/>
      <c r="K2832" s="143"/>
      <c r="L2832" s="143"/>
    </row>
    <row r="2833" spans="1:12" x14ac:dyDescent="0.3">
      <c r="A2833" s="138"/>
      <c r="B2833" s="135"/>
      <c r="C2833" s="139">
        <f t="shared" si="63"/>
        <v>0</v>
      </c>
      <c r="D2833" s="135"/>
      <c r="E2833" s="135"/>
      <c r="F2833" s="135"/>
      <c r="G2833" s="135"/>
      <c r="H2833" s="135"/>
      <c r="I2833" s="135"/>
      <c r="J2833" s="135"/>
      <c r="K2833" s="143"/>
      <c r="L2833" s="143"/>
    </row>
    <row r="2834" spans="1:12" x14ac:dyDescent="0.3">
      <c r="A2834" s="138"/>
      <c r="B2834" s="135"/>
      <c r="C2834" s="139">
        <f t="shared" si="63"/>
        <v>0</v>
      </c>
      <c r="D2834" s="135"/>
      <c r="E2834" s="135"/>
      <c r="F2834" s="135"/>
      <c r="G2834" s="135"/>
      <c r="H2834" s="135"/>
      <c r="I2834" s="135"/>
      <c r="J2834" s="135"/>
      <c r="K2834" s="143"/>
      <c r="L2834" s="143"/>
    </row>
    <row r="2835" spans="1:12" x14ac:dyDescent="0.3">
      <c r="A2835" s="138"/>
      <c r="B2835" s="135"/>
      <c r="C2835" s="139">
        <f t="shared" si="63"/>
        <v>0</v>
      </c>
      <c r="D2835" s="135"/>
      <c r="E2835" s="135"/>
      <c r="F2835" s="135"/>
      <c r="G2835" s="135"/>
      <c r="H2835" s="135"/>
      <c r="I2835" s="135"/>
      <c r="J2835" s="135"/>
      <c r="K2835" s="143"/>
      <c r="L2835" s="143"/>
    </row>
    <row r="2836" spans="1:12" x14ac:dyDescent="0.3">
      <c r="A2836" s="138"/>
      <c r="B2836" s="135"/>
      <c r="C2836" s="139">
        <f t="shared" si="63"/>
        <v>0</v>
      </c>
      <c r="D2836" s="135"/>
      <c r="E2836" s="135"/>
      <c r="F2836" s="135"/>
      <c r="G2836" s="135"/>
      <c r="H2836" s="135"/>
      <c r="I2836" s="135"/>
      <c r="J2836" s="135"/>
      <c r="K2836" s="143"/>
      <c r="L2836" s="143"/>
    </row>
    <row r="2837" spans="1:12" x14ac:dyDescent="0.3">
      <c r="A2837" s="138"/>
      <c r="B2837" s="135"/>
      <c r="C2837" s="139">
        <f t="shared" si="63"/>
        <v>0</v>
      </c>
      <c r="D2837" s="135"/>
      <c r="E2837" s="135"/>
      <c r="F2837" s="135"/>
      <c r="G2837" s="135"/>
      <c r="H2837" s="135"/>
      <c r="I2837" s="135"/>
      <c r="J2837" s="135"/>
      <c r="K2837" s="143"/>
      <c r="L2837" s="143"/>
    </row>
    <row r="2838" spans="1:12" x14ac:dyDescent="0.3">
      <c r="A2838" s="138"/>
      <c r="B2838" s="135"/>
      <c r="C2838" s="139">
        <f t="shared" si="63"/>
        <v>0</v>
      </c>
      <c r="D2838" s="135"/>
      <c r="E2838" s="135"/>
      <c r="F2838" s="135"/>
      <c r="G2838" s="135"/>
      <c r="H2838" s="135"/>
      <c r="I2838" s="135"/>
      <c r="J2838" s="135"/>
      <c r="K2838" s="143"/>
      <c r="L2838" s="143"/>
    </row>
    <row r="2839" spans="1:12" x14ac:dyDescent="0.3">
      <c r="A2839" s="138"/>
      <c r="B2839" s="135"/>
      <c r="C2839" s="139">
        <f t="shared" si="63"/>
        <v>0</v>
      </c>
      <c r="D2839" s="135"/>
      <c r="E2839" s="135"/>
      <c r="F2839" s="135"/>
      <c r="G2839" s="135"/>
      <c r="H2839" s="135"/>
      <c r="I2839" s="135"/>
      <c r="J2839" s="135"/>
      <c r="K2839" s="143"/>
      <c r="L2839" s="143"/>
    </row>
    <row r="2840" spans="1:12" x14ac:dyDescent="0.3">
      <c r="A2840" s="138"/>
      <c r="B2840" s="135"/>
      <c r="C2840" s="139">
        <f t="shared" si="63"/>
        <v>0</v>
      </c>
      <c r="D2840" s="135"/>
      <c r="E2840" s="135"/>
      <c r="F2840" s="135"/>
      <c r="G2840" s="135"/>
      <c r="H2840" s="135"/>
      <c r="I2840" s="135"/>
      <c r="J2840" s="135"/>
      <c r="K2840" s="143"/>
      <c r="L2840" s="143"/>
    </row>
    <row r="2841" spans="1:12" x14ac:dyDescent="0.3">
      <c r="A2841" s="138"/>
      <c r="B2841" s="135"/>
      <c r="C2841" s="139">
        <f t="shared" si="63"/>
        <v>0</v>
      </c>
      <c r="D2841" s="135"/>
      <c r="E2841" s="135"/>
      <c r="F2841" s="135"/>
      <c r="G2841" s="135"/>
      <c r="H2841" s="135"/>
      <c r="I2841" s="135"/>
      <c r="J2841" s="135"/>
      <c r="K2841" s="143"/>
      <c r="L2841" s="143"/>
    </row>
    <row r="2842" spans="1:12" x14ac:dyDescent="0.3">
      <c r="A2842" s="138"/>
      <c r="B2842" s="135"/>
      <c r="C2842" s="139">
        <f t="shared" si="63"/>
        <v>0</v>
      </c>
      <c r="D2842" s="135"/>
      <c r="E2842" s="135"/>
      <c r="F2842" s="135"/>
      <c r="G2842" s="135"/>
      <c r="H2842" s="135"/>
      <c r="I2842" s="135"/>
      <c r="J2842" s="135"/>
      <c r="K2842" s="143"/>
      <c r="L2842" s="143"/>
    </row>
    <row r="2843" spans="1:12" x14ac:dyDescent="0.3">
      <c r="A2843" s="138"/>
      <c r="B2843" s="135"/>
      <c r="C2843" s="139">
        <f t="shared" si="63"/>
        <v>0</v>
      </c>
      <c r="D2843" s="135"/>
      <c r="E2843" s="135"/>
      <c r="F2843" s="135"/>
      <c r="G2843" s="135"/>
      <c r="H2843" s="135"/>
      <c r="I2843" s="135"/>
      <c r="J2843" s="135"/>
      <c r="K2843" s="143"/>
      <c r="L2843" s="143"/>
    </row>
    <row r="2844" spans="1:12" x14ac:dyDescent="0.3">
      <c r="A2844" s="138"/>
      <c r="B2844" s="135"/>
      <c r="C2844" s="139">
        <f t="shared" si="63"/>
        <v>0</v>
      </c>
      <c r="D2844" s="135"/>
      <c r="E2844" s="135"/>
      <c r="F2844" s="135"/>
      <c r="G2844" s="135"/>
      <c r="H2844" s="135"/>
      <c r="I2844" s="135"/>
      <c r="J2844" s="135"/>
      <c r="K2844" s="143"/>
      <c r="L2844" s="143"/>
    </row>
    <row r="2845" spans="1:12" x14ac:dyDescent="0.3">
      <c r="A2845" s="138"/>
      <c r="B2845" s="135"/>
      <c r="C2845" s="139">
        <f t="shared" si="63"/>
        <v>0</v>
      </c>
      <c r="D2845" s="135"/>
      <c r="E2845" s="135"/>
      <c r="F2845" s="135"/>
      <c r="G2845" s="135"/>
      <c r="H2845" s="135"/>
      <c r="I2845" s="135"/>
      <c r="J2845" s="135"/>
      <c r="K2845" s="143"/>
      <c r="L2845" s="143"/>
    </row>
    <row r="2846" spans="1:12" x14ac:dyDescent="0.3">
      <c r="A2846" s="138"/>
      <c r="B2846" s="135"/>
      <c r="C2846" s="139">
        <f t="shared" si="63"/>
        <v>0</v>
      </c>
      <c r="D2846" s="135"/>
      <c r="E2846" s="135"/>
      <c r="F2846" s="135"/>
      <c r="G2846" s="135"/>
      <c r="H2846" s="135"/>
      <c r="I2846" s="135"/>
      <c r="J2846" s="135"/>
      <c r="K2846" s="143"/>
      <c r="L2846" s="143"/>
    </row>
    <row r="2847" spans="1:12" x14ac:dyDescent="0.3">
      <c r="A2847" s="138"/>
      <c r="B2847" s="135"/>
      <c r="C2847" s="139">
        <f t="shared" si="63"/>
        <v>0</v>
      </c>
      <c r="D2847" s="135"/>
      <c r="E2847" s="135"/>
      <c r="F2847" s="135"/>
      <c r="G2847" s="135"/>
      <c r="H2847" s="135"/>
      <c r="I2847" s="135"/>
      <c r="J2847" s="135"/>
      <c r="K2847" s="143"/>
      <c r="L2847" s="143"/>
    </row>
    <row r="2848" spans="1:12" x14ac:dyDescent="0.3">
      <c r="A2848" s="138"/>
      <c r="B2848" s="135"/>
      <c r="C2848" s="139">
        <f t="shared" si="63"/>
        <v>0</v>
      </c>
      <c r="D2848" s="135"/>
      <c r="E2848" s="135"/>
      <c r="F2848" s="135"/>
      <c r="G2848" s="135"/>
      <c r="H2848" s="135"/>
      <c r="I2848" s="135"/>
      <c r="J2848" s="135"/>
      <c r="K2848" s="143"/>
      <c r="L2848" s="143"/>
    </row>
    <row r="2849" spans="1:12" x14ac:dyDescent="0.3">
      <c r="A2849" s="138"/>
      <c r="B2849" s="135"/>
      <c r="C2849" s="139">
        <f t="shared" si="63"/>
        <v>0</v>
      </c>
      <c r="D2849" s="135"/>
      <c r="E2849" s="135"/>
      <c r="F2849" s="135"/>
      <c r="G2849" s="135"/>
      <c r="H2849" s="135"/>
      <c r="I2849" s="135"/>
      <c r="J2849" s="135"/>
      <c r="K2849" s="143"/>
      <c r="L2849" s="143"/>
    </row>
    <row r="2850" spans="1:12" x14ac:dyDescent="0.3">
      <c r="A2850" s="138"/>
      <c r="B2850" s="135"/>
      <c r="C2850" s="139">
        <f t="shared" si="63"/>
        <v>0</v>
      </c>
      <c r="D2850" s="135"/>
      <c r="E2850" s="135"/>
      <c r="F2850" s="135"/>
      <c r="G2850" s="135"/>
      <c r="H2850" s="135"/>
      <c r="I2850" s="135"/>
      <c r="J2850" s="135"/>
      <c r="K2850" s="143"/>
      <c r="L2850" s="143"/>
    </row>
    <row r="2851" spans="1:12" x14ac:dyDescent="0.3">
      <c r="A2851" s="138"/>
      <c r="B2851" s="135"/>
      <c r="C2851" s="139">
        <f t="shared" si="63"/>
        <v>0</v>
      </c>
      <c r="D2851" s="135"/>
      <c r="E2851" s="135"/>
      <c r="F2851" s="135"/>
      <c r="G2851" s="135"/>
      <c r="H2851" s="135"/>
      <c r="I2851" s="135"/>
      <c r="J2851" s="135"/>
      <c r="K2851" s="143"/>
      <c r="L2851" s="143"/>
    </row>
    <row r="2852" spans="1:12" x14ac:dyDescent="0.3">
      <c r="A2852" s="138"/>
      <c r="B2852" s="135"/>
      <c r="C2852" s="139">
        <f t="shared" si="63"/>
        <v>0</v>
      </c>
      <c r="D2852" s="135"/>
      <c r="E2852" s="135"/>
      <c r="F2852" s="135"/>
      <c r="G2852" s="135"/>
      <c r="H2852" s="135"/>
      <c r="I2852" s="135"/>
      <c r="J2852" s="135"/>
      <c r="K2852" s="143"/>
      <c r="L2852" s="143"/>
    </row>
    <row r="2853" spans="1:12" x14ac:dyDescent="0.3">
      <c r="A2853" s="138"/>
      <c r="B2853" s="135"/>
      <c r="C2853" s="139">
        <f t="shared" si="63"/>
        <v>0</v>
      </c>
      <c r="D2853" s="135"/>
      <c r="E2853" s="135"/>
      <c r="F2853" s="135"/>
      <c r="G2853" s="135"/>
      <c r="H2853" s="135"/>
      <c r="I2853" s="135"/>
      <c r="J2853" s="135"/>
      <c r="K2853" s="143"/>
      <c r="L2853" s="143"/>
    </row>
    <row r="2854" spans="1:12" x14ac:dyDescent="0.3">
      <c r="A2854" s="138"/>
      <c r="B2854" s="135"/>
      <c r="C2854" s="139">
        <f t="shared" si="63"/>
        <v>0</v>
      </c>
      <c r="D2854" s="135"/>
      <c r="E2854" s="135"/>
      <c r="F2854" s="135"/>
      <c r="G2854" s="135"/>
      <c r="H2854" s="135"/>
      <c r="I2854" s="135"/>
      <c r="J2854" s="135"/>
      <c r="K2854" s="143"/>
      <c r="L2854" s="143"/>
    </row>
    <row r="2855" spans="1:12" x14ac:dyDescent="0.3">
      <c r="A2855" s="138"/>
      <c r="B2855" s="135"/>
      <c r="C2855" s="139">
        <f t="shared" si="63"/>
        <v>0</v>
      </c>
      <c r="D2855" s="135"/>
      <c r="E2855" s="135"/>
      <c r="F2855" s="135"/>
      <c r="G2855" s="135"/>
      <c r="H2855" s="135"/>
      <c r="I2855" s="135"/>
      <c r="J2855" s="135"/>
      <c r="K2855" s="143"/>
      <c r="L2855" s="143"/>
    </row>
    <row r="2856" spans="1:12" x14ac:dyDescent="0.3">
      <c r="A2856" s="138"/>
      <c r="B2856" s="135"/>
      <c r="C2856" s="139">
        <f t="shared" si="63"/>
        <v>0</v>
      </c>
      <c r="D2856" s="135"/>
      <c r="E2856" s="135"/>
      <c r="F2856" s="135"/>
      <c r="G2856" s="135"/>
      <c r="H2856" s="135"/>
      <c r="I2856" s="135"/>
      <c r="J2856" s="135"/>
      <c r="K2856" s="143"/>
      <c r="L2856" s="143"/>
    </row>
    <row r="2857" spans="1:12" x14ac:dyDescent="0.3">
      <c r="A2857" s="138"/>
      <c r="B2857" s="135"/>
      <c r="C2857" s="139">
        <f t="shared" si="63"/>
        <v>0</v>
      </c>
      <c r="D2857" s="135"/>
      <c r="E2857" s="135"/>
      <c r="F2857" s="135"/>
      <c r="G2857" s="135"/>
      <c r="H2857" s="135"/>
      <c r="I2857" s="135"/>
      <c r="J2857" s="135"/>
      <c r="K2857" s="143"/>
      <c r="L2857" s="143"/>
    </row>
    <row r="2858" spans="1:12" x14ac:dyDescent="0.3">
      <c r="A2858" s="138"/>
      <c r="B2858" s="135"/>
      <c r="C2858" s="139">
        <f t="shared" si="63"/>
        <v>0</v>
      </c>
      <c r="D2858" s="135"/>
      <c r="E2858" s="135"/>
      <c r="F2858" s="135"/>
      <c r="G2858" s="135"/>
      <c r="H2858" s="135"/>
      <c r="I2858" s="135"/>
      <c r="J2858" s="135"/>
      <c r="K2858" s="143"/>
      <c r="L2858" s="143"/>
    </row>
    <row r="2859" spans="1:12" x14ac:dyDescent="0.3">
      <c r="A2859" s="138"/>
      <c r="B2859" s="135"/>
      <c r="C2859" s="139">
        <f t="shared" si="63"/>
        <v>0</v>
      </c>
      <c r="D2859" s="135"/>
      <c r="E2859" s="135"/>
      <c r="F2859" s="135"/>
      <c r="G2859" s="135"/>
      <c r="H2859" s="135"/>
      <c r="I2859" s="135"/>
      <c r="J2859" s="135"/>
      <c r="K2859" s="143"/>
      <c r="L2859" s="143"/>
    </row>
    <row r="2860" spans="1:12" x14ac:dyDescent="0.3">
      <c r="A2860" s="138"/>
      <c r="B2860" s="135"/>
      <c r="C2860" s="139">
        <f t="shared" si="63"/>
        <v>0</v>
      </c>
      <c r="D2860" s="135"/>
      <c r="E2860" s="135"/>
      <c r="F2860" s="135"/>
      <c r="G2860" s="135"/>
      <c r="H2860" s="135"/>
      <c r="I2860" s="135"/>
      <c r="J2860" s="135"/>
      <c r="K2860" s="143"/>
      <c r="L2860" s="143"/>
    </row>
    <row r="2861" spans="1:12" x14ac:dyDescent="0.3">
      <c r="A2861" s="138"/>
      <c r="B2861" s="135"/>
      <c r="C2861" s="139">
        <f t="shared" si="63"/>
        <v>0</v>
      </c>
      <c r="D2861" s="135"/>
      <c r="E2861" s="135"/>
      <c r="F2861" s="135"/>
      <c r="G2861" s="135"/>
      <c r="H2861" s="135"/>
      <c r="I2861" s="135"/>
      <c r="J2861" s="135"/>
      <c r="K2861" s="143"/>
      <c r="L2861" s="143"/>
    </row>
    <row r="2862" spans="1:12" x14ac:dyDescent="0.3">
      <c r="A2862" s="138"/>
      <c r="B2862" s="135"/>
      <c r="C2862" s="139">
        <f t="shared" si="63"/>
        <v>0</v>
      </c>
      <c r="D2862" s="135"/>
      <c r="E2862" s="135"/>
      <c r="F2862" s="135"/>
      <c r="G2862" s="135"/>
      <c r="H2862" s="135"/>
      <c r="I2862" s="135"/>
      <c r="J2862" s="135"/>
      <c r="K2862" s="143"/>
      <c r="L2862" s="143"/>
    </row>
    <row r="2863" spans="1:12" x14ac:dyDescent="0.3">
      <c r="A2863" s="138"/>
      <c r="B2863" s="135"/>
      <c r="C2863" s="139">
        <f t="shared" si="63"/>
        <v>0</v>
      </c>
      <c r="D2863" s="135"/>
      <c r="E2863" s="135"/>
      <c r="F2863" s="135"/>
      <c r="G2863" s="135"/>
      <c r="H2863" s="135"/>
      <c r="I2863" s="135"/>
      <c r="J2863" s="135"/>
      <c r="K2863" s="143"/>
      <c r="L2863" s="143"/>
    </row>
    <row r="2864" spans="1:12" x14ac:dyDescent="0.3">
      <c r="A2864" s="138"/>
      <c r="B2864" s="135"/>
      <c r="C2864" s="139">
        <f t="shared" si="63"/>
        <v>0</v>
      </c>
      <c r="D2864" s="135"/>
      <c r="E2864" s="135"/>
      <c r="F2864" s="135"/>
      <c r="G2864" s="135"/>
      <c r="H2864" s="135"/>
      <c r="I2864" s="135"/>
      <c r="J2864" s="135"/>
      <c r="K2864" s="143"/>
      <c r="L2864" s="143"/>
    </row>
    <row r="2865" spans="1:12" x14ac:dyDescent="0.3">
      <c r="A2865" s="138"/>
      <c r="B2865" s="135"/>
      <c r="C2865" s="139">
        <f t="shared" si="63"/>
        <v>0</v>
      </c>
      <c r="D2865" s="135"/>
      <c r="E2865" s="135"/>
      <c r="F2865" s="135"/>
      <c r="G2865" s="135"/>
      <c r="H2865" s="135"/>
      <c r="I2865" s="135"/>
      <c r="J2865" s="135"/>
      <c r="K2865" s="143"/>
      <c r="L2865" s="143"/>
    </row>
    <row r="2866" spans="1:12" x14ac:dyDescent="0.3">
      <c r="A2866" s="138"/>
      <c r="B2866" s="135"/>
      <c r="C2866" s="139">
        <f t="shared" si="63"/>
        <v>0</v>
      </c>
      <c r="D2866" s="135"/>
      <c r="E2866" s="135"/>
      <c r="F2866" s="135"/>
      <c r="G2866" s="135"/>
      <c r="H2866" s="135"/>
      <c r="I2866" s="135"/>
      <c r="J2866" s="135"/>
      <c r="K2866" s="143"/>
      <c r="L2866" s="143"/>
    </row>
    <row r="2867" spans="1:12" x14ac:dyDescent="0.3">
      <c r="A2867" s="138"/>
      <c r="B2867" s="135"/>
      <c r="C2867" s="139">
        <f t="shared" si="63"/>
        <v>0</v>
      </c>
      <c r="D2867" s="135"/>
      <c r="E2867" s="135"/>
      <c r="F2867" s="135"/>
      <c r="G2867" s="135"/>
      <c r="H2867" s="135"/>
      <c r="I2867" s="135"/>
      <c r="J2867" s="135"/>
      <c r="K2867" s="143"/>
      <c r="L2867" s="143"/>
    </row>
    <row r="2868" spans="1:12" x14ac:dyDescent="0.3">
      <c r="A2868" s="138"/>
      <c r="B2868" s="135"/>
      <c r="C2868" s="139">
        <f t="shared" si="63"/>
        <v>0</v>
      </c>
      <c r="D2868" s="135"/>
      <c r="E2868" s="135"/>
      <c r="F2868" s="135"/>
      <c r="G2868" s="135"/>
      <c r="H2868" s="135"/>
      <c r="I2868" s="135"/>
      <c r="J2868" s="135"/>
      <c r="K2868" s="143"/>
      <c r="L2868" s="143"/>
    </row>
    <row r="2869" spans="1:12" x14ac:dyDescent="0.3">
      <c r="A2869" s="138"/>
      <c r="B2869" s="135"/>
      <c r="C2869" s="139">
        <f t="shared" si="63"/>
        <v>0</v>
      </c>
      <c r="D2869" s="135"/>
      <c r="E2869" s="135"/>
      <c r="F2869" s="135"/>
      <c r="G2869" s="135"/>
      <c r="H2869" s="135"/>
      <c r="I2869" s="135"/>
      <c r="J2869" s="135"/>
      <c r="K2869" s="143"/>
      <c r="L2869" s="143"/>
    </row>
    <row r="2870" spans="1:12" x14ac:dyDescent="0.3">
      <c r="A2870" s="138"/>
      <c r="B2870" s="135"/>
      <c r="C2870" s="139">
        <f t="shared" si="63"/>
        <v>0</v>
      </c>
      <c r="D2870" s="135"/>
      <c r="E2870" s="135"/>
      <c r="F2870" s="135"/>
      <c r="G2870" s="135"/>
      <c r="H2870" s="135"/>
      <c r="I2870" s="135"/>
      <c r="J2870" s="135"/>
      <c r="K2870" s="143"/>
      <c r="L2870" s="143"/>
    </row>
    <row r="2871" spans="1:12" x14ac:dyDescent="0.3">
      <c r="A2871" s="138"/>
      <c r="B2871" s="135"/>
      <c r="C2871" s="139">
        <f t="shared" si="63"/>
        <v>0</v>
      </c>
      <c r="D2871" s="135"/>
      <c r="E2871" s="135"/>
      <c r="F2871" s="135"/>
      <c r="G2871" s="135"/>
      <c r="H2871" s="135"/>
      <c r="I2871" s="135"/>
      <c r="J2871" s="135"/>
      <c r="K2871" s="143"/>
      <c r="L2871" s="143"/>
    </row>
    <row r="2872" spans="1:12" x14ac:dyDescent="0.3">
      <c r="A2872" s="138"/>
      <c r="B2872" s="135"/>
      <c r="C2872" s="139">
        <f t="shared" si="63"/>
        <v>0</v>
      </c>
      <c r="D2872" s="135"/>
      <c r="E2872" s="135"/>
      <c r="F2872" s="135"/>
      <c r="G2872" s="135"/>
      <c r="H2872" s="135"/>
      <c r="I2872" s="135"/>
      <c r="J2872" s="135"/>
      <c r="K2872" s="143"/>
      <c r="L2872" s="143"/>
    </row>
    <row r="2873" spans="1:12" x14ac:dyDescent="0.3">
      <c r="A2873" s="138"/>
      <c r="B2873" s="135"/>
      <c r="C2873" s="139">
        <f t="shared" si="63"/>
        <v>0</v>
      </c>
      <c r="D2873" s="135"/>
      <c r="E2873" s="135"/>
      <c r="F2873" s="135"/>
      <c r="G2873" s="135"/>
      <c r="H2873" s="135"/>
      <c r="I2873" s="135"/>
      <c r="J2873" s="135"/>
      <c r="K2873" s="143"/>
      <c r="L2873" s="143"/>
    </row>
    <row r="2874" spans="1:12" x14ac:dyDescent="0.3">
      <c r="A2874" s="138"/>
      <c r="B2874" s="135"/>
      <c r="C2874" s="139">
        <f t="shared" si="63"/>
        <v>0</v>
      </c>
      <c r="D2874" s="135"/>
      <c r="E2874" s="135"/>
      <c r="F2874" s="135"/>
      <c r="G2874" s="135"/>
      <c r="H2874" s="135"/>
      <c r="I2874" s="135"/>
      <c r="J2874" s="135"/>
      <c r="K2874" s="143"/>
      <c r="L2874" s="143"/>
    </row>
    <row r="2875" spans="1:12" x14ac:dyDescent="0.3">
      <c r="A2875" s="138"/>
      <c r="B2875" s="135"/>
      <c r="C2875" s="139">
        <f t="shared" si="63"/>
        <v>0</v>
      </c>
      <c r="D2875" s="135"/>
      <c r="E2875" s="135"/>
      <c r="F2875" s="135"/>
      <c r="G2875" s="135"/>
      <c r="H2875" s="135"/>
      <c r="I2875" s="135"/>
      <c r="J2875" s="135"/>
      <c r="K2875" s="143"/>
      <c r="L2875" s="143"/>
    </row>
    <row r="2876" spans="1:12" x14ac:dyDescent="0.3">
      <c r="A2876" s="138"/>
      <c r="B2876" s="135"/>
      <c r="C2876" s="139">
        <f t="shared" si="63"/>
        <v>0</v>
      </c>
      <c r="D2876" s="135"/>
      <c r="E2876" s="135"/>
      <c r="F2876" s="135"/>
      <c r="G2876" s="135"/>
      <c r="H2876" s="135"/>
      <c r="I2876" s="135"/>
      <c r="J2876" s="135"/>
      <c r="K2876" s="143"/>
      <c r="L2876" s="143"/>
    </row>
    <row r="2877" spans="1:12" x14ac:dyDescent="0.3">
      <c r="A2877" s="138"/>
      <c r="B2877" s="135"/>
      <c r="C2877" s="139">
        <f t="shared" si="63"/>
        <v>0</v>
      </c>
      <c r="D2877" s="135"/>
      <c r="E2877" s="135"/>
      <c r="F2877" s="135"/>
      <c r="G2877" s="135"/>
      <c r="H2877" s="135"/>
      <c r="I2877" s="135"/>
      <c r="J2877" s="135"/>
      <c r="K2877" s="143"/>
      <c r="L2877" s="143"/>
    </row>
    <row r="2878" spans="1:12" x14ac:dyDescent="0.3">
      <c r="A2878" s="138"/>
      <c r="B2878" s="135"/>
      <c r="C2878" s="139">
        <f t="shared" si="63"/>
        <v>0</v>
      </c>
      <c r="D2878" s="135"/>
      <c r="E2878" s="135"/>
      <c r="F2878" s="135"/>
      <c r="G2878" s="135"/>
      <c r="H2878" s="135"/>
      <c r="I2878" s="135"/>
      <c r="J2878" s="135"/>
      <c r="K2878" s="143"/>
      <c r="L2878" s="143"/>
    </row>
    <row r="2879" spans="1:12" x14ac:dyDescent="0.3">
      <c r="A2879" s="138"/>
      <c r="B2879" s="135"/>
      <c r="C2879" s="139">
        <f t="shared" ref="C2879:C2942" si="64">D2879</f>
        <v>0</v>
      </c>
      <c r="D2879" s="135"/>
      <c r="E2879" s="135"/>
      <c r="F2879" s="135"/>
      <c r="G2879" s="135"/>
      <c r="H2879" s="135"/>
      <c r="I2879" s="135"/>
      <c r="J2879" s="135"/>
      <c r="K2879" s="143"/>
      <c r="L2879" s="143"/>
    </row>
    <row r="2880" spans="1:12" x14ac:dyDescent="0.3">
      <c r="A2880" s="138"/>
      <c r="B2880" s="135"/>
      <c r="C2880" s="139">
        <f t="shared" si="64"/>
        <v>0</v>
      </c>
      <c r="D2880" s="135"/>
      <c r="E2880" s="135"/>
      <c r="F2880" s="135"/>
      <c r="G2880" s="135"/>
      <c r="H2880" s="135"/>
      <c r="I2880" s="135"/>
      <c r="J2880" s="135"/>
      <c r="K2880" s="143"/>
      <c r="L2880" s="143"/>
    </row>
    <row r="2881" spans="1:12" x14ac:dyDescent="0.3">
      <c r="A2881" s="138"/>
      <c r="B2881" s="135"/>
      <c r="C2881" s="139">
        <f t="shared" si="64"/>
        <v>0</v>
      </c>
      <c r="D2881" s="135"/>
      <c r="E2881" s="135"/>
      <c r="F2881" s="135"/>
      <c r="G2881" s="135"/>
      <c r="H2881" s="135"/>
      <c r="I2881" s="135"/>
      <c r="J2881" s="135"/>
      <c r="K2881" s="143"/>
      <c r="L2881" s="143"/>
    </row>
    <row r="2882" spans="1:12" x14ac:dyDescent="0.3">
      <c r="A2882" s="138"/>
      <c r="B2882" s="135"/>
      <c r="C2882" s="139">
        <f t="shared" si="64"/>
        <v>0</v>
      </c>
      <c r="D2882" s="135"/>
      <c r="E2882" s="135"/>
      <c r="F2882" s="135"/>
      <c r="G2882" s="135"/>
      <c r="H2882" s="135"/>
      <c r="I2882" s="135"/>
      <c r="J2882" s="135"/>
      <c r="K2882" s="143"/>
      <c r="L2882" s="143"/>
    </row>
    <row r="2883" spans="1:12" x14ac:dyDescent="0.3">
      <c r="A2883" s="138"/>
      <c r="B2883" s="135"/>
      <c r="C2883" s="139">
        <f t="shared" si="64"/>
        <v>0</v>
      </c>
      <c r="D2883" s="135"/>
      <c r="E2883" s="135"/>
      <c r="F2883" s="135"/>
      <c r="G2883" s="135"/>
      <c r="H2883" s="135"/>
      <c r="I2883" s="135"/>
      <c r="J2883" s="135"/>
      <c r="K2883" s="143"/>
      <c r="L2883" s="143"/>
    </row>
    <row r="2884" spans="1:12" x14ac:dyDescent="0.3">
      <c r="A2884" s="138"/>
      <c r="B2884" s="135"/>
      <c r="C2884" s="139">
        <f t="shared" si="64"/>
        <v>0</v>
      </c>
      <c r="D2884" s="135"/>
      <c r="E2884" s="135"/>
      <c r="F2884" s="135"/>
      <c r="G2884" s="135"/>
      <c r="H2884" s="135"/>
      <c r="I2884" s="135"/>
      <c r="J2884" s="135"/>
      <c r="K2884" s="143"/>
      <c r="L2884" s="143"/>
    </row>
    <row r="2885" spans="1:12" x14ac:dyDescent="0.3">
      <c r="A2885" s="138"/>
      <c r="B2885" s="135"/>
      <c r="C2885" s="139">
        <f t="shared" si="64"/>
        <v>0</v>
      </c>
      <c r="D2885" s="135"/>
      <c r="E2885" s="135"/>
      <c r="F2885" s="135"/>
      <c r="G2885" s="135"/>
      <c r="H2885" s="135"/>
      <c r="I2885" s="135"/>
      <c r="J2885" s="135"/>
      <c r="K2885" s="143"/>
      <c r="L2885" s="143"/>
    </row>
    <row r="2886" spans="1:12" x14ac:dyDescent="0.3">
      <c r="A2886" s="138"/>
      <c r="B2886" s="135"/>
      <c r="C2886" s="139">
        <f t="shared" si="64"/>
        <v>0</v>
      </c>
      <c r="D2886" s="135"/>
      <c r="E2886" s="135"/>
      <c r="F2886" s="135"/>
      <c r="G2886" s="135"/>
      <c r="H2886" s="135"/>
      <c r="I2886" s="135"/>
      <c r="J2886" s="135"/>
      <c r="K2886" s="143"/>
      <c r="L2886" s="143"/>
    </row>
    <row r="2887" spans="1:12" x14ac:dyDescent="0.3">
      <c r="A2887" s="138"/>
      <c r="B2887" s="135"/>
      <c r="C2887" s="139">
        <f t="shared" si="64"/>
        <v>0</v>
      </c>
      <c r="D2887" s="135"/>
      <c r="E2887" s="135"/>
      <c r="F2887" s="135"/>
      <c r="G2887" s="135"/>
      <c r="H2887" s="135"/>
      <c r="I2887" s="135"/>
      <c r="J2887" s="135"/>
      <c r="K2887" s="143"/>
      <c r="L2887" s="143"/>
    </row>
    <row r="2888" spans="1:12" x14ac:dyDescent="0.3">
      <c r="A2888" s="138"/>
      <c r="B2888" s="135"/>
      <c r="C2888" s="139">
        <f t="shared" si="64"/>
        <v>0</v>
      </c>
      <c r="D2888" s="135"/>
      <c r="E2888" s="135"/>
      <c r="F2888" s="135"/>
      <c r="G2888" s="135"/>
      <c r="H2888" s="135"/>
      <c r="I2888" s="135"/>
      <c r="J2888" s="135"/>
      <c r="K2888" s="143"/>
      <c r="L2888" s="143"/>
    </row>
    <row r="2889" spans="1:12" x14ac:dyDescent="0.3">
      <c r="A2889" s="138"/>
      <c r="B2889" s="135"/>
      <c r="C2889" s="139">
        <f t="shared" si="64"/>
        <v>0</v>
      </c>
      <c r="D2889" s="135"/>
      <c r="E2889" s="135"/>
      <c r="F2889" s="135"/>
      <c r="G2889" s="135"/>
      <c r="H2889" s="135"/>
      <c r="I2889" s="135"/>
      <c r="J2889" s="135"/>
      <c r="K2889" s="143"/>
      <c r="L2889" s="143"/>
    </row>
    <row r="2890" spans="1:12" x14ac:dyDescent="0.3">
      <c r="A2890" s="138"/>
      <c r="B2890" s="135"/>
      <c r="C2890" s="139">
        <f t="shared" si="64"/>
        <v>0</v>
      </c>
      <c r="D2890" s="135"/>
      <c r="E2890" s="135"/>
      <c r="F2890" s="135"/>
      <c r="G2890" s="135"/>
      <c r="H2890" s="135"/>
      <c r="I2890" s="135"/>
      <c r="J2890" s="135"/>
      <c r="K2890" s="143"/>
      <c r="L2890" s="143"/>
    </row>
    <row r="2891" spans="1:12" x14ac:dyDescent="0.3">
      <c r="A2891" s="138"/>
      <c r="B2891" s="135"/>
      <c r="C2891" s="139">
        <f t="shared" si="64"/>
        <v>0</v>
      </c>
      <c r="D2891" s="135"/>
      <c r="E2891" s="135"/>
      <c r="F2891" s="135"/>
      <c r="G2891" s="135"/>
      <c r="H2891" s="135"/>
      <c r="I2891" s="135"/>
      <c r="J2891" s="135"/>
      <c r="K2891" s="143"/>
      <c r="L2891" s="143"/>
    </row>
    <row r="2892" spans="1:12" x14ac:dyDescent="0.3">
      <c r="A2892" s="138"/>
      <c r="B2892" s="135"/>
      <c r="C2892" s="139">
        <f t="shared" si="64"/>
        <v>0</v>
      </c>
      <c r="D2892" s="135"/>
      <c r="E2892" s="135"/>
      <c r="F2892" s="135"/>
      <c r="G2892" s="135"/>
      <c r="H2892" s="135"/>
      <c r="I2892" s="135"/>
      <c r="J2892" s="135"/>
      <c r="K2892" s="143"/>
      <c r="L2892" s="143"/>
    </row>
    <row r="2893" spans="1:12" x14ac:dyDescent="0.3">
      <c r="A2893" s="138"/>
      <c r="B2893" s="135"/>
      <c r="C2893" s="139">
        <f t="shared" si="64"/>
        <v>0</v>
      </c>
      <c r="D2893" s="135"/>
      <c r="E2893" s="135"/>
      <c r="F2893" s="135"/>
      <c r="G2893" s="135"/>
      <c r="H2893" s="135"/>
      <c r="I2893" s="135"/>
      <c r="J2893" s="135"/>
      <c r="K2893" s="143"/>
      <c r="L2893" s="143"/>
    </row>
    <row r="2894" spans="1:12" x14ac:dyDescent="0.3">
      <c r="A2894" s="138"/>
      <c r="B2894" s="135"/>
      <c r="C2894" s="139">
        <f t="shared" si="64"/>
        <v>0</v>
      </c>
      <c r="D2894" s="135"/>
      <c r="E2894" s="135"/>
      <c r="F2894" s="135"/>
      <c r="G2894" s="135"/>
      <c r="H2894" s="135"/>
      <c r="I2894" s="135"/>
      <c r="J2894" s="135"/>
      <c r="K2894" s="143"/>
      <c r="L2894" s="143"/>
    </row>
    <row r="2895" spans="1:12" x14ac:dyDescent="0.3">
      <c r="A2895" s="138"/>
      <c r="B2895" s="135"/>
      <c r="C2895" s="139">
        <f t="shared" si="64"/>
        <v>0</v>
      </c>
      <c r="D2895" s="135"/>
      <c r="E2895" s="135"/>
      <c r="F2895" s="135"/>
      <c r="G2895" s="135"/>
      <c r="H2895" s="135"/>
      <c r="I2895" s="135"/>
      <c r="J2895" s="135"/>
      <c r="K2895" s="143"/>
      <c r="L2895" s="143"/>
    </row>
    <row r="2896" spans="1:12" x14ac:dyDescent="0.3">
      <c r="A2896" s="138"/>
      <c r="B2896" s="135"/>
      <c r="C2896" s="139">
        <f t="shared" si="64"/>
        <v>0</v>
      </c>
      <c r="D2896" s="135"/>
      <c r="E2896" s="135"/>
      <c r="F2896" s="135"/>
      <c r="G2896" s="135"/>
      <c r="H2896" s="135"/>
      <c r="I2896" s="135"/>
      <c r="J2896" s="135"/>
      <c r="K2896" s="143"/>
      <c r="L2896" s="143"/>
    </row>
    <row r="2897" spans="1:12" x14ac:dyDescent="0.3">
      <c r="A2897" s="138"/>
      <c r="B2897" s="135"/>
      <c r="C2897" s="139">
        <f t="shared" si="64"/>
        <v>0</v>
      </c>
      <c r="D2897" s="135"/>
      <c r="E2897" s="135"/>
      <c r="F2897" s="135"/>
      <c r="G2897" s="135"/>
      <c r="H2897" s="135"/>
      <c r="I2897" s="135"/>
      <c r="J2897" s="135"/>
      <c r="K2897" s="143"/>
      <c r="L2897" s="143"/>
    </row>
    <row r="2898" spans="1:12" x14ac:dyDescent="0.3">
      <c r="A2898" s="138"/>
      <c r="B2898" s="135"/>
      <c r="C2898" s="139">
        <f t="shared" si="64"/>
        <v>0</v>
      </c>
      <c r="D2898" s="135"/>
      <c r="E2898" s="135"/>
      <c r="F2898" s="135"/>
      <c r="G2898" s="135"/>
      <c r="H2898" s="135"/>
      <c r="I2898" s="135"/>
      <c r="J2898" s="135"/>
      <c r="K2898" s="143"/>
      <c r="L2898" s="143"/>
    </row>
    <row r="2899" spans="1:12" x14ac:dyDescent="0.3">
      <c r="A2899" s="138"/>
      <c r="B2899" s="135"/>
      <c r="C2899" s="139">
        <f t="shared" si="64"/>
        <v>0</v>
      </c>
      <c r="D2899" s="135"/>
      <c r="E2899" s="135"/>
      <c r="F2899" s="135"/>
      <c r="G2899" s="135"/>
      <c r="H2899" s="135"/>
      <c r="I2899" s="135"/>
      <c r="J2899" s="135"/>
      <c r="K2899" s="143"/>
      <c r="L2899" s="143"/>
    </row>
    <row r="2900" spans="1:12" x14ac:dyDescent="0.3">
      <c r="A2900" s="138"/>
      <c r="B2900" s="135"/>
      <c r="C2900" s="139">
        <f t="shared" si="64"/>
        <v>0</v>
      </c>
      <c r="D2900" s="135"/>
      <c r="E2900" s="135"/>
      <c r="F2900" s="135"/>
      <c r="G2900" s="135"/>
      <c r="H2900" s="135"/>
      <c r="I2900" s="135"/>
      <c r="J2900" s="135"/>
      <c r="K2900" s="143"/>
      <c r="L2900" s="143"/>
    </row>
    <row r="2901" spans="1:12" x14ac:dyDescent="0.3">
      <c r="A2901" s="138"/>
      <c r="B2901" s="135"/>
      <c r="C2901" s="139">
        <f t="shared" si="64"/>
        <v>0</v>
      </c>
      <c r="D2901" s="135"/>
      <c r="E2901" s="135"/>
      <c r="F2901" s="135"/>
      <c r="G2901" s="135"/>
      <c r="H2901" s="135"/>
      <c r="I2901" s="135"/>
      <c r="J2901" s="135"/>
      <c r="K2901" s="143"/>
      <c r="L2901" s="143"/>
    </row>
    <row r="2902" spans="1:12" x14ac:dyDescent="0.3">
      <c r="A2902" s="138"/>
      <c r="B2902" s="135"/>
      <c r="C2902" s="139">
        <f t="shared" si="64"/>
        <v>0</v>
      </c>
      <c r="D2902" s="135"/>
      <c r="E2902" s="135"/>
      <c r="F2902" s="135"/>
      <c r="G2902" s="135"/>
      <c r="H2902" s="135"/>
      <c r="I2902" s="135"/>
      <c r="J2902" s="135"/>
      <c r="K2902" s="143"/>
      <c r="L2902" s="143"/>
    </row>
    <row r="2903" spans="1:12" x14ac:dyDescent="0.3">
      <c r="A2903" s="138"/>
      <c r="B2903" s="135"/>
      <c r="C2903" s="139">
        <f t="shared" si="64"/>
        <v>0</v>
      </c>
      <c r="D2903" s="135"/>
      <c r="E2903" s="135"/>
      <c r="F2903" s="135"/>
      <c r="G2903" s="135"/>
      <c r="H2903" s="135"/>
      <c r="I2903" s="135"/>
      <c r="J2903" s="135"/>
      <c r="K2903" s="143"/>
      <c r="L2903" s="143"/>
    </row>
    <row r="2904" spans="1:12" x14ac:dyDescent="0.3">
      <c r="A2904" s="138"/>
      <c r="B2904" s="135"/>
      <c r="C2904" s="139">
        <f t="shared" si="64"/>
        <v>0</v>
      </c>
      <c r="D2904" s="135"/>
      <c r="E2904" s="135"/>
      <c r="F2904" s="135"/>
      <c r="G2904" s="135"/>
      <c r="H2904" s="135"/>
      <c r="I2904" s="135"/>
      <c r="J2904" s="135"/>
      <c r="K2904" s="143"/>
      <c r="L2904" s="143"/>
    </row>
    <row r="2905" spans="1:12" x14ac:dyDescent="0.3">
      <c r="A2905" s="138"/>
      <c r="B2905" s="135"/>
      <c r="C2905" s="139">
        <f t="shared" si="64"/>
        <v>0</v>
      </c>
      <c r="D2905" s="135"/>
      <c r="E2905" s="135"/>
      <c r="F2905" s="135"/>
      <c r="G2905" s="135"/>
      <c r="H2905" s="135"/>
      <c r="I2905" s="135"/>
      <c r="J2905" s="135"/>
      <c r="K2905" s="143"/>
      <c r="L2905" s="143"/>
    </row>
    <row r="2906" spans="1:12" x14ac:dyDescent="0.3">
      <c r="A2906" s="138"/>
      <c r="B2906" s="135"/>
      <c r="C2906" s="139">
        <f t="shared" si="64"/>
        <v>0</v>
      </c>
      <c r="D2906" s="135"/>
      <c r="E2906" s="135"/>
      <c r="F2906" s="135"/>
      <c r="G2906" s="135"/>
      <c r="H2906" s="135"/>
      <c r="I2906" s="135"/>
      <c r="J2906" s="135"/>
      <c r="K2906" s="143"/>
      <c r="L2906" s="143"/>
    </row>
    <row r="2907" spans="1:12" x14ac:dyDescent="0.3">
      <c r="A2907" s="138"/>
      <c r="B2907" s="135"/>
      <c r="C2907" s="139">
        <f t="shared" si="64"/>
        <v>0</v>
      </c>
      <c r="D2907" s="135"/>
      <c r="E2907" s="135"/>
      <c r="F2907" s="135"/>
      <c r="G2907" s="135"/>
      <c r="H2907" s="135"/>
      <c r="I2907" s="135"/>
      <c r="J2907" s="135"/>
      <c r="K2907" s="143"/>
      <c r="L2907" s="143"/>
    </row>
    <row r="2908" spans="1:12" x14ac:dyDescent="0.3">
      <c r="A2908" s="138"/>
      <c r="B2908" s="135"/>
      <c r="C2908" s="139">
        <f t="shared" si="64"/>
        <v>0</v>
      </c>
      <c r="D2908" s="135"/>
      <c r="E2908" s="135"/>
      <c r="F2908" s="135"/>
      <c r="G2908" s="135"/>
      <c r="H2908" s="135"/>
      <c r="I2908" s="135"/>
      <c r="J2908" s="135"/>
      <c r="K2908" s="143"/>
      <c r="L2908" s="143"/>
    </row>
    <row r="2909" spans="1:12" x14ac:dyDescent="0.3">
      <c r="A2909" s="138"/>
      <c r="B2909" s="135"/>
      <c r="C2909" s="139">
        <f t="shared" si="64"/>
        <v>0</v>
      </c>
      <c r="D2909" s="135"/>
      <c r="E2909" s="135"/>
      <c r="F2909" s="135"/>
      <c r="G2909" s="135"/>
      <c r="H2909" s="135"/>
      <c r="I2909" s="135"/>
      <c r="J2909" s="135"/>
      <c r="K2909" s="143"/>
      <c r="L2909" s="143"/>
    </row>
    <row r="2910" spans="1:12" x14ac:dyDescent="0.3">
      <c r="A2910" s="138"/>
      <c r="B2910" s="135"/>
      <c r="C2910" s="139">
        <f t="shared" si="64"/>
        <v>0</v>
      </c>
      <c r="D2910" s="135"/>
      <c r="E2910" s="135"/>
      <c r="F2910" s="135"/>
      <c r="G2910" s="135"/>
      <c r="H2910" s="135"/>
      <c r="I2910" s="135"/>
      <c r="J2910" s="135"/>
      <c r="K2910" s="143"/>
      <c r="L2910" s="143"/>
    </row>
    <row r="2911" spans="1:12" x14ac:dyDescent="0.3">
      <c r="A2911" s="138"/>
      <c r="B2911" s="135"/>
      <c r="C2911" s="139">
        <f t="shared" si="64"/>
        <v>0</v>
      </c>
      <c r="D2911" s="135"/>
      <c r="E2911" s="135"/>
      <c r="F2911" s="135"/>
      <c r="G2911" s="135"/>
      <c r="H2911" s="135"/>
      <c r="I2911" s="135"/>
      <c r="J2911" s="135"/>
      <c r="K2911" s="143"/>
      <c r="L2911" s="143"/>
    </row>
    <row r="2912" spans="1:12" x14ac:dyDescent="0.3">
      <c r="A2912" s="138"/>
      <c r="B2912" s="135"/>
      <c r="C2912" s="139">
        <f t="shared" si="64"/>
        <v>0</v>
      </c>
      <c r="D2912" s="135"/>
      <c r="E2912" s="135"/>
      <c r="F2912" s="135"/>
      <c r="G2912" s="135"/>
      <c r="H2912" s="135"/>
      <c r="I2912" s="135"/>
      <c r="J2912" s="135"/>
      <c r="K2912" s="143"/>
      <c r="L2912" s="143"/>
    </row>
    <row r="2913" spans="1:12" x14ac:dyDescent="0.3">
      <c r="A2913" s="138"/>
      <c r="B2913" s="135"/>
      <c r="C2913" s="139">
        <f t="shared" si="64"/>
        <v>0</v>
      </c>
      <c r="D2913" s="135"/>
      <c r="E2913" s="135"/>
      <c r="F2913" s="135"/>
      <c r="G2913" s="135"/>
      <c r="H2913" s="135"/>
      <c r="I2913" s="135"/>
      <c r="J2913" s="135"/>
      <c r="K2913" s="143"/>
      <c r="L2913" s="143"/>
    </row>
    <row r="2914" spans="1:12" x14ac:dyDescent="0.3">
      <c r="A2914" s="138"/>
      <c r="B2914" s="135"/>
      <c r="C2914" s="139">
        <f t="shared" si="64"/>
        <v>0</v>
      </c>
      <c r="D2914" s="135"/>
      <c r="E2914" s="135"/>
      <c r="F2914" s="135"/>
      <c r="G2914" s="135"/>
      <c r="H2914" s="135"/>
      <c r="I2914" s="135"/>
      <c r="J2914" s="135"/>
      <c r="K2914" s="143"/>
      <c r="L2914" s="143"/>
    </row>
    <row r="2915" spans="1:12" x14ac:dyDescent="0.3">
      <c r="A2915" s="138"/>
      <c r="B2915" s="135"/>
      <c r="C2915" s="139">
        <f t="shared" si="64"/>
        <v>0</v>
      </c>
      <c r="D2915" s="135"/>
      <c r="E2915" s="135"/>
      <c r="F2915" s="135"/>
      <c r="G2915" s="135"/>
      <c r="H2915" s="135"/>
      <c r="I2915" s="135"/>
      <c r="J2915" s="135"/>
      <c r="K2915" s="143"/>
      <c r="L2915" s="143"/>
    </row>
    <row r="2916" spans="1:12" x14ac:dyDescent="0.3">
      <c r="A2916" s="138"/>
      <c r="B2916" s="135"/>
      <c r="C2916" s="139">
        <f t="shared" si="64"/>
        <v>0</v>
      </c>
      <c r="D2916" s="135"/>
      <c r="E2916" s="135"/>
      <c r="F2916" s="135"/>
      <c r="G2916" s="135"/>
      <c r="H2916" s="135"/>
      <c r="I2916" s="135"/>
      <c r="J2916" s="135"/>
      <c r="K2916" s="143"/>
      <c r="L2916" s="143"/>
    </row>
    <row r="2917" spans="1:12" x14ac:dyDescent="0.3">
      <c r="A2917" s="138"/>
      <c r="B2917" s="135"/>
      <c r="C2917" s="139">
        <f t="shared" si="64"/>
        <v>0</v>
      </c>
      <c r="D2917" s="135"/>
      <c r="E2917" s="135"/>
      <c r="F2917" s="135"/>
      <c r="G2917" s="135"/>
      <c r="H2917" s="135"/>
      <c r="I2917" s="135"/>
      <c r="J2917" s="135"/>
      <c r="K2917" s="143"/>
      <c r="L2917" s="143"/>
    </row>
    <row r="2918" spans="1:12" x14ac:dyDescent="0.3">
      <c r="A2918" s="138"/>
      <c r="B2918" s="135"/>
      <c r="C2918" s="139">
        <f t="shared" si="64"/>
        <v>0</v>
      </c>
      <c r="D2918" s="135"/>
      <c r="E2918" s="135"/>
      <c r="F2918" s="135"/>
      <c r="G2918" s="135"/>
      <c r="H2918" s="135"/>
      <c r="I2918" s="135"/>
      <c r="J2918" s="135"/>
      <c r="K2918" s="143"/>
      <c r="L2918" s="143"/>
    </row>
    <row r="2919" spans="1:12" x14ac:dyDescent="0.3">
      <c r="A2919" s="138"/>
      <c r="B2919" s="135"/>
      <c r="C2919" s="139">
        <f t="shared" si="64"/>
        <v>0</v>
      </c>
      <c r="D2919" s="135"/>
      <c r="E2919" s="135"/>
      <c r="F2919" s="135"/>
      <c r="G2919" s="135"/>
      <c r="H2919" s="135"/>
      <c r="I2919" s="135"/>
      <c r="J2919" s="135"/>
      <c r="K2919" s="143"/>
      <c r="L2919" s="143"/>
    </row>
    <row r="2920" spans="1:12" x14ac:dyDescent="0.3">
      <c r="A2920" s="138"/>
      <c r="B2920" s="135"/>
      <c r="C2920" s="139">
        <f t="shared" si="64"/>
        <v>0</v>
      </c>
      <c r="D2920" s="135"/>
      <c r="E2920" s="135"/>
      <c r="F2920" s="135"/>
      <c r="G2920" s="135"/>
      <c r="H2920" s="135"/>
      <c r="I2920" s="135"/>
      <c r="J2920" s="135"/>
      <c r="K2920" s="143"/>
      <c r="L2920" s="143"/>
    </row>
    <row r="2921" spans="1:12" x14ac:dyDescent="0.3">
      <c r="A2921" s="138"/>
      <c r="B2921" s="135"/>
      <c r="C2921" s="139">
        <f t="shared" si="64"/>
        <v>0</v>
      </c>
      <c r="D2921" s="135"/>
      <c r="E2921" s="135"/>
      <c r="F2921" s="135"/>
      <c r="G2921" s="135"/>
      <c r="H2921" s="135"/>
      <c r="I2921" s="135"/>
      <c r="J2921" s="135"/>
      <c r="K2921" s="143"/>
      <c r="L2921" s="143"/>
    </row>
    <row r="2922" spans="1:12" x14ac:dyDescent="0.3">
      <c r="A2922" s="138"/>
      <c r="B2922" s="135"/>
      <c r="C2922" s="139">
        <f t="shared" si="64"/>
        <v>0</v>
      </c>
      <c r="D2922" s="135"/>
      <c r="E2922" s="135"/>
      <c r="F2922" s="135"/>
      <c r="G2922" s="135"/>
      <c r="H2922" s="135"/>
      <c r="I2922" s="135"/>
      <c r="J2922" s="135"/>
      <c r="K2922" s="143"/>
      <c r="L2922" s="143"/>
    </row>
    <row r="2923" spans="1:12" x14ac:dyDescent="0.3">
      <c r="A2923" s="138"/>
      <c r="B2923" s="135"/>
      <c r="C2923" s="139">
        <f t="shared" si="64"/>
        <v>0</v>
      </c>
      <c r="D2923" s="135"/>
      <c r="E2923" s="135"/>
      <c r="F2923" s="135"/>
      <c r="G2923" s="135"/>
      <c r="H2923" s="135"/>
      <c r="I2923" s="135"/>
      <c r="J2923" s="135"/>
      <c r="K2923" s="143"/>
      <c r="L2923" s="143"/>
    </row>
    <row r="2924" spans="1:12" x14ac:dyDescent="0.3">
      <c r="A2924" s="138"/>
      <c r="B2924" s="135"/>
      <c r="C2924" s="139">
        <f t="shared" si="64"/>
        <v>0</v>
      </c>
      <c r="D2924" s="135"/>
      <c r="E2924" s="135"/>
      <c r="F2924" s="135"/>
      <c r="G2924" s="135"/>
      <c r="H2924" s="135"/>
      <c r="I2924" s="135"/>
      <c r="J2924" s="135"/>
      <c r="K2924" s="143"/>
      <c r="L2924" s="143"/>
    </row>
    <row r="2925" spans="1:12" x14ac:dyDescent="0.3">
      <c r="A2925" s="138"/>
      <c r="B2925" s="135"/>
      <c r="C2925" s="139">
        <f t="shared" si="64"/>
        <v>0</v>
      </c>
      <c r="D2925" s="135"/>
      <c r="E2925" s="135"/>
      <c r="F2925" s="135"/>
      <c r="G2925" s="135"/>
      <c r="H2925" s="135"/>
      <c r="I2925" s="135"/>
      <c r="J2925" s="135"/>
      <c r="K2925" s="143"/>
      <c r="L2925" s="143"/>
    </row>
    <row r="2926" spans="1:12" x14ac:dyDescent="0.3">
      <c r="A2926" s="138"/>
      <c r="B2926" s="135"/>
      <c r="C2926" s="139">
        <f t="shared" si="64"/>
        <v>0</v>
      </c>
      <c r="D2926" s="135"/>
      <c r="E2926" s="135"/>
      <c r="F2926" s="135"/>
      <c r="G2926" s="135"/>
      <c r="H2926" s="135"/>
      <c r="I2926" s="135"/>
      <c r="J2926" s="135"/>
      <c r="K2926" s="143"/>
      <c r="L2926" s="143"/>
    </row>
    <row r="2927" spans="1:12" x14ac:dyDescent="0.3">
      <c r="A2927" s="138"/>
      <c r="B2927" s="135"/>
      <c r="C2927" s="139">
        <f t="shared" si="64"/>
        <v>0</v>
      </c>
      <c r="D2927" s="135"/>
      <c r="E2927" s="135"/>
      <c r="F2927" s="135"/>
      <c r="G2927" s="135"/>
      <c r="H2927" s="135"/>
      <c r="I2927" s="135"/>
      <c r="J2927" s="135"/>
      <c r="K2927" s="143"/>
      <c r="L2927" s="143"/>
    </row>
    <row r="2928" spans="1:12" x14ac:dyDescent="0.3">
      <c r="A2928" s="138"/>
      <c r="B2928" s="135"/>
      <c r="C2928" s="139">
        <f t="shared" si="64"/>
        <v>0</v>
      </c>
      <c r="D2928" s="135"/>
      <c r="E2928" s="135"/>
      <c r="F2928" s="135"/>
      <c r="G2928" s="135"/>
      <c r="H2928" s="135"/>
      <c r="I2928" s="135"/>
      <c r="J2928" s="135"/>
      <c r="K2928" s="143"/>
      <c r="L2928" s="143"/>
    </row>
    <row r="2929" spans="1:12" x14ac:dyDescent="0.3">
      <c r="A2929" s="138"/>
      <c r="B2929" s="135"/>
      <c r="C2929" s="139">
        <f t="shared" si="64"/>
        <v>0</v>
      </c>
      <c r="D2929" s="135"/>
      <c r="E2929" s="135"/>
      <c r="F2929" s="135"/>
      <c r="G2929" s="135"/>
      <c r="H2929" s="135"/>
      <c r="I2929" s="135"/>
      <c r="J2929" s="135"/>
      <c r="K2929" s="143"/>
      <c r="L2929" s="143"/>
    </row>
    <row r="2930" spans="1:12" x14ac:dyDescent="0.3">
      <c r="A2930" s="138"/>
      <c r="B2930" s="135"/>
      <c r="C2930" s="139">
        <f t="shared" si="64"/>
        <v>0</v>
      </c>
      <c r="D2930" s="135"/>
      <c r="E2930" s="135"/>
      <c r="F2930" s="135"/>
      <c r="G2930" s="135"/>
      <c r="H2930" s="135"/>
      <c r="I2930" s="135"/>
      <c r="J2930" s="135"/>
      <c r="K2930" s="143"/>
      <c r="L2930" s="143"/>
    </row>
    <row r="2931" spans="1:12" x14ac:dyDescent="0.3">
      <c r="A2931" s="138"/>
      <c r="B2931" s="135"/>
      <c r="C2931" s="139">
        <f t="shared" si="64"/>
        <v>0</v>
      </c>
      <c r="D2931" s="135"/>
      <c r="E2931" s="135"/>
      <c r="F2931" s="135"/>
      <c r="G2931" s="135"/>
      <c r="H2931" s="135"/>
      <c r="I2931" s="135"/>
      <c r="J2931" s="135"/>
      <c r="K2931" s="143"/>
      <c r="L2931" s="143"/>
    </row>
    <row r="2932" spans="1:12" x14ac:dyDescent="0.3">
      <c r="A2932" s="138"/>
      <c r="B2932" s="135"/>
      <c r="C2932" s="139">
        <f t="shared" si="64"/>
        <v>0</v>
      </c>
      <c r="D2932" s="135"/>
      <c r="E2932" s="135"/>
      <c r="F2932" s="135"/>
      <c r="G2932" s="135"/>
      <c r="H2932" s="135"/>
      <c r="I2932" s="135"/>
      <c r="J2932" s="135"/>
      <c r="K2932" s="143"/>
      <c r="L2932" s="143"/>
    </row>
    <row r="2933" spans="1:12" x14ac:dyDescent="0.3">
      <c r="A2933" s="138"/>
      <c r="B2933" s="135"/>
      <c r="C2933" s="139">
        <f t="shared" si="64"/>
        <v>0</v>
      </c>
      <c r="D2933" s="135"/>
      <c r="E2933" s="135"/>
      <c r="F2933" s="135"/>
      <c r="G2933" s="135"/>
      <c r="H2933" s="135"/>
      <c r="I2933" s="135"/>
      <c r="J2933" s="135"/>
      <c r="K2933" s="143"/>
      <c r="L2933" s="143"/>
    </row>
    <row r="2934" spans="1:12" x14ac:dyDescent="0.3">
      <c r="A2934" s="138"/>
      <c r="B2934" s="135"/>
      <c r="C2934" s="139">
        <f t="shared" si="64"/>
        <v>0</v>
      </c>
      <c r="D2934" s="135"/>
      <c r="E2934" s="135"/>
      <c r="F2934" s="135"/>
      <c r="G2934" s="135"/>
      <c r="H2934" s="135"/>
      <c r="I2934" s="135"/>
      <c r="J2934" s="135"/>
      <c r="K2934" s="143"/>
      <c r="L2934" s="143"/>
    </row>
    <row r="2935" spans="1:12" x14ac:dyDescent="0.3">
      <c r="A2935" s="138"/>
      <c r="B2935" s="135"/>
      <c r="C2935" s="139">
        <f t="shared" si="64"/>
        <v>0</v>
      </c>
      <c r="D2935" s="135"/>
      <c r="E2935" s="135"/>
      <c r="F2935" s="135"/>
      <c r="G2935" s="135"/>
      <c r="H2935" s="135"/>
      <c r="I2935" s="135"/>
      <c r="J2935" s="135"/>
      <c r="K2935" s="143"/>
      <c r="L2935" s="143"/>
    </row>
    <row r="2936" spans="1:12" x14ac:dyDescent="0.3">
      <c r="A2936" s="138"/>
      <c r="B2936" s="135"/>
      <c r="C2936" s="139">
        <f t="shared" si="64"/>
        <v>0</v>
      </c>
      <c r="D2936" s="135"/>
      <c r="E2936" s="135"/>
      <c r="F2936" s="135"/>
      <c r="G2936" s="135"/>
      <c r="H2936" s="135"/>
      <c r="I2936" s="135"/>
      <c r="J2936" s="135"/>
      <c r="K2936" s="143"/>
      <c r="L2936" s="143"/>
    </row>
    <row r="2937" spans="1:12" x14ac:dyDescent="0.3">
      <c r="A2937" s="138"/>
      <c r="B2937" s="135"/>
      <c r="C2937" s="139">
        <f t="shared" si="64"/>
        <v>0</v>
      </c>
      <c r="D2937" s="135"/>
      <c r="E2937" s="135"/>
      <c r="F2937" s="135"/>
      <c r="G2937" s="135"/>
      <c r="H2937" s="135"/>
      <c r="I2937" s="135"/>
      <c r="J2937" s="135"/>
      <c r="K2937" s="143"/>
      <c r="L2937" s="143"/>
    </row>
    <row r="2938" spans="1:12" x14ac:dyDescent="0.3">
      <c r="A2938" s="138"/>
      <c r="B2938" s="135"/>
      <c r="C2938" s="139">
        <f t="shared" si="64"/>
        <v>0</v>
      </c>
      <c r="D2938" s="135"/>
      <c r="E2938" s="135"/>
      <c r="F2938" s="135"/>
      <c r="G2938" s="135"/>
      <c r="H2938" s="135"/>
      <c r="I2938" s="135"/>
      <c r="J2938" s="135"/>
      <c r="K2938" s="143"/>
      <c r="L2938" s="143"/>
    </row>
    <row r="2939" spans="1:12" x14ac:dyDescent="0.3">
      <c r="A2939" s="138"/>
      <c r="B2939" s="135"/>
      <c r="C2939" s="139">
        <f t="shared" si="64"/>
        <v>0</v>
      </c>
      <c r="D2939" s="135"/>
      <c r="E2939" s="135"/>
      <c r="F2939" s="135"/>
      <c r="G2939" s="135"/>
      <c r="H2939" s="135"/>
      <c r="I2939" s="135"/>
      <c r="J2939" s="135"/>
      <c r="K2939" s="143"/>
      <c r="L2939" s="143"/>
    </row>
    <row r="2940" spans="1:12" x14ac:dyDescent="0.3">
      <c r="A2940" s="138"/>
      <c r="B2940" s="135"/>
      <c r="C2940" s="139">
        <f t="shared" si="64"/>
        <v>0</v>
      </c>
      <c r="D2940" s="135"/>
      <c r="E2940" s="135"/>
      <c r="F2940" s="135"/>
      <c r="G2940" s="135"/>
      <c r="H2940" s="135"/>
      <c r="I2940" s="135"/>
      <c r="J2940" s="135"/>
      <c r="K2940" s="143"/>
      <c r="L2940" s="143"/>
    </row>
    <row r="2941" spans="1:12" x14ac:dyDescent="0.3">
      <c r="A2941" s="138"/>
      <c r="B2941" s="135"/>
      <c r="C2941" s="139">
        <f t="shared" si="64"/>
        <v>0</v>
      </c>
      <c r="D2941" s="135"/>
      <c r="E2941" s="135"/>
      <c r="F2941" s="135"/>
      <c r="G2941" s="135"/>
      <c r="H2941" s="135"/>
      <c r="I2941" s="135"/>
      <c r="J2941" s="135"/>
      <c r="K2941" s="143"/>
      <c r="L2941" s="143"/>
    </row>
    <row r="2942" spans="1:12" x14ac:dyDescent="0.3">
      <c r="A2942" s="138"/>
      <c r="B2942" s="135"/>
      <c r="C2942" s="139">
        <f t="shared" si="64"/>
        <v>0</v>
      </c>
      <c r="D2942" s="135"/>
      <c r="E2942" s="135"/>
      <c r="F2942" s="135"/>
      <c r="G2942" s="135"/>
      <c r="H2942" s="135"/>
      <c r="I2942" s="135"/>
      <c r="J2942" s="135"/>
      <c r="K2942" s="143"/>
      <c r="L2942" s="143"/>
    </row>
    <row r="2943" spans="1:12" x14ac:dyDescent="0.3">
      <c r="A2943" s="138"/>
      <c r="B2943" s="135"/>
      <c r="C2943" s="139">
        <f t="shared" ref="C2943:C3006" si="65">D2943</f>
        <v>0</v>
      </c>
      <c r="D2943" s="135"/>
      <c r="E2943" s="135"/>
      <c r="F2943" s="135"/>
      <c r="G2943" s="135"/>
      <c r="H2943" s="135"/>
      <c r="I2943" s="135"/>
      <c r="J2943" s="135"/>
      <c r="K2943" s="143"/>
      <c r="L2943" s="143"/>
    </row>
    <row r="2944" spans="1:12" x14ac:dyDescent="0.3">
      <c r="A2944" s="138"/>
      <c r="B2944" s="135"/>
      <c r="C2944" s="139">
        <f t="shared" si="65"/>
        <v>0</v>
      </c>
      <c r="D2944" s="135"/>
      <c r="E2944" s="135"/>
      <c r="F2944" s="135"/>
      <c r="G2944" s="135"/>
      <c r="H2944" s="135"/>
      <c r="I2944" s="135"/>
      <c r="J2944" s="135"/>
      <c r="K2944" s="143"/>
      <c r="L2944" s="143"/>
    </row>
    <row r="2945" spans="1:12" x14ac:dyDescent="0.3">
      <c r="A2945" s="138"/>
      <c r="B2945" s="135"/>
      <c r="C2945" s="139">
        <f t="shared" si="65"/>
        <v>0</v>
      </c>
      <c r="D2945" s="135"/>
      <c r="E2945" s="135"/>
      <c r="F2945" s="135"/>
      <c r="G2945" s="135"/>
      <c r="H2945" s="135"/>
      <c r="I2945" s="135"/>
      <c r="J2945" s="135"/>
      <c r="K2945" s="143"/>
      <c r="L2945" s="143"/>
    </row>
    <row r="2946" spans="1:12" x14ac:dyDescent="0.3">
      <c r="A2946" s="138"/>
      <c r="B2946" s="135"/>
      <c r="C2946" s="139">
        <f t="shared" si="65"/>
        <v>0</v>
      </c>
      <c r="D2946" s="135"/>
      <c r="E2946" s="135"/>
      <c r="F2946" s="135"/>
      <c r="G2946" s="135"/>
      <c r="H2946" s="135"/>
      <c r="I2946" s="135"/>
      <c r="J2946" s="135"/>
      <c r="K2946" s="143"/>
      <c r="L2946" s="143"/>
    </row>
    <row r="2947" spans="1:12" x14ac:dyDescent="0.3">
      <c r="A2947" s="138"/>
      <c r="B2947" s="135"/>
      <c r="C2947" s="139">
        <f t="shared" si="65"/>
        <v>0</v>
      </c>
      <c r="D2947" s="135"/>
      <c r="E2947" s="135"/>
      <c r="F2947" s="135"/>
      <c r="G2947" s="135"/>
      <c r="H2947" s="135"/>
      <c r="I2947" s="135"/>
      <c r="J2947" s="135"/>
      <c r="K2947" s="143"/>
      <c r="L2947" s="143"/>
    </row>
    <row r="2948" spans="1:12" x14ac:dyDescent="0.3">
      <c r="A2948" s="138"/>
      <c r="B2948" s="135"/>
      <c r="C2948" s="139">
        <f t="shared" si="65"/>
        <v>0</v>
      </c>
      <c r="D2948" s="135"/>
      <c r="E2948" s="135"/>
      <c r="F2948" s="135"/>
      <c r="G2948" s="135"/>
      <c r="H2948" s="135"/>
      <c r="I2948" s="135"/>
      <c r="J2948" s="135"/>
      <c r="K2948" s="143"/>
      <c r="L2948" s="143"/>
    </row>
    <row r="2949" spans="1:12" x14ac:dyDescent="0.3">
      <c r="A2949" s="138"/>
      <c r="B2949" s="135"/>
      <c r="C2949" s="139">
        <f t="shared" si="65"/>
        <v>0</v>
      </c>
      <c r="D2949" s="135"/>
      <c r="E2949" s="135"/>
      <c r="F2949" s="135"/>
      <c r="G2949" s="135"/>
      <c r="H2949" s="135"/>
      <c r="I2949" s="135"/>
      <c r="J2949" s="135"/>
      <c r="K2949" s="143"/>
      <c r="L2949" s="143"/>
    </row>
    <row r="2950" spans="1:12" x14ac:dyDescent="0.3">
      <c r="A2950" s="138"/>
      <c r="B2950" s="135"/>
      <c r="C2950" s="139">
        <f t="shared" si="65"/>
        <v>0</v>
      </c>
      <c r="D2950" s="135"/>
      <c r="E2950" s="135"/>
      <c r="F2950" s="135"/>
      <c r="G2950" s="135"/>
      <c r="H2950" s="135"/>
      <c r="I2950" s="135"/>
      <c r="J2950" s="135"/>
      <c r="K2950" s="143"/>
      <c r="L2950" s="143"/>
    </row>
    <row r="2951" spans="1:12" x14ac:dyDescent="0.3">
      <c r="A2951" s="138"/>
      <c r="B2951" s="135"/>
      <c r="C2951" s="139">
        <f t="shared" si="65"/>
        <v>0</v>
      </c>
      <c r="D2951" s="135"/>
      <c r="E2951" s="135"/>
      <c r="F2951" s="135"/>
      <c r="G2951" s="135"/>
      <c r="H2951" s="135"/>
      <c r="I2951" s="135"/>
      <c r="J2951" s="135"/>
      <c r="K2951" s="143"/>
      <c r="L2951" s="143"/>
    </row>
    <row r="2952" spans="1:12" x14ac:dyDescent="0.3">
      <c r="A2952" s="138"/>
      <c r="B2952" s="135"/>
      <c r="C2952" s="139">
        <f t="shared" si="65"/>
        <v>0</v>
      </c>
      <c r="D2952" s="135"/>
      <c r="E2952" s="135"/>
      <c r="F2952" s="135"/>
      <c r="G2952" s="135"/>
      <c r="H2952" s="135"/>
      <c r="I2952" s="135"/>
      <c r="J2952" s="135"/>
      <c r="K2952" s="143"/>
      <c r="L2952" s="143"/>
    </row>
    <row r="2953" spans="1:12" x14ac:dyDescent="0.3">
      <c r="A2953" s="138"/>
      <c r="B2953" s="135"/>
      <c r="C2953" s="139">
        <f t="shared" si="65"/>
        <v>0</v>
      </c>
      <c r="D2953" s="135"/>
      <c r="E2953" s="135"/>
      <c r="F2953" s="135"/>
      <c r="G2953" s="135"/>
      <c r="H2953" s="135"/>
      <c r="I2953" s="135"/>
      <c r="J2953" s="135"/>
      <c r="K2953" s="143"/>
      <c r="L2953" s="143"/>
    </row>
    <row r="2954" spans="1:12" x14ac:dyDescent="0.3">
      <c r="A2954" s="138"/>
      <c r="B2954" s="135"/>
      <c r="C2954" s="139">
        <f t="shared" si="65"/>
        <v>0</v>
      </c>
      <c r="D2954" s="135"/>
      <c r="E2954" s="135"/>
      <c r="F2954" s="135"/>
      <c r="G2954" s="135"/>
      <c r="H2954" s="135"/>
      <c r="I2954" s="135"/>
      <c r="J2954" s="135"/>
      <c r="K2954" s="143"/>
      <c r="L2954" s="143"/>
    </row>
    <row r="2955" spans="1:12" x14ac:dyDescent="0.3">
      <c r="A2955" s="138"/>
      <c r="B2955" s="135"/>
      <c r="C2955" s="139">
        <f t="shared" si="65"/>
        <v>0</v>
      </c>
      <c r="D2955" s="135"/>
      <c r="E2955" s="135"/>
      <c r="F2955" s="135"/>
      <c r="G2955" s="135"/>
      <c r="H2955" s="135"/>
      <c r="I2955" s="135"/>
      <c r="J2955" s="135"/>
      <c r="K2955" s="143"/>
      <c r="L2955" s="143"/>
    </row>
    <row r="2956" spans="1:12" x14ac:dyDescent="0.3">
      <c r="A2956" s="138"/>
      <c r="B2956" s="135"/>
      <c r="C2956" s="139">
        <f t="shared" si="65"/>
        <v>0</v>
      </c>
      <c r="D2956" s="135"/>
      <c r="E2956" s="135"/>
      <c r="F2956" s="135"/>
      <c r="G2956" s="135"/>
      <c r="H2956" s="135"/>
      <c r="I2956" s="135"/>
      <c r="J2956" s="135"/>
      <c r="K2956" s="143"/>
      <c r="L2956" s="143"/>
    </row>
    <row r="2957" spans="1:12" x14ac:dyDescent="0.3">
      <c r="A2957" s="138"/>
      <c r="B2957" s="135"/>
      <c r="C2957" s="139">
        <f t="shared" si="65"/>
        <v>0</v>
      </c>
      <c r="D2957" s="135"/>
      <c r="E2957" s="135"/>
      <c r="F2957" s="135"/>
      <c r="G2957" s="135"/>
      <c r="H2957" s="135"/>
      <c r="I2957" s="135"/>
      <c r="J2957" s="135"/>
      <c r="K2957" s="143"/>
      <c r="L2957" s="143"/>
    </row>
    <row r="2958" spans="1:12" x14ac:dyDescent="0.3">
      <c r="A2958" s="138"/>
      <c r="B2958" s="135"/>
      <c r="C2958" s="139">
        <f t="shared" si="65"/>
        <v>0</v>
      </c>
      <c r="D2958" s="135"/>
      <c r="E2958" s="135"/>
      <c r="F2958" s="135"/>
      <c r="G2958" s="135"/>
      <c r="H2958" s="135"/>
      <c r="I2958" s="135"/>
      <c r="J2958" s="135"/>
      <c r="K2958" s="143"/>
      <c r="L2958" s="143"/>
    </row>
    <row r="2959" spans="1:12" x14ac:dyDescent="0.3">
      <c r="A2959" s="138"/>
      <c r="B2959" s="135"/>
      <c r="C2959" s="139">
        <f t="shared" si="65"/>
        <v>0</v>
      </c>
      <c r="D2959" s="135"/>
      <c r="E2959" s="135"/>
      <c r="F2959" s="135"/>
      <c r="G2959" s="135"/>
      <c r="H2959" s="135"/>
      <c r="I2959" s="135"/>
      <c r="J2959" s="135"/>
      <c r="K2959" s="143"/>
      <c r="L2959" s="143"/>
    </row>
    <row r="2960" spans="1:12" x14ac:dyDescent="0.3">
      <c r="A2960" s="138"/>
      <c r="B2960" s="135"/>
      <c r="C2960" s="139">
        <f t="shared" si="65"/>
        <v>0</v>
      </c>
      <c r="D2960" s="135"/>
      <c r="E2960" s="135"/>
      <c r="F2960" s="135"/>
      <c r="G2960" s="135"/>
      <c r="H2960" s="135"/>
      <c r="I2960" s="135"/>
      <c r="J2960" s="135"/>
      <c r="K2960" s="143"/>
      <c r="L2960" s="143"/>
    </row>
    <row r="2961" spans="1:12" x14ac:dyDescent="0.3">
      <c r="A2961" s="138"/>
      <c r="B2961" s="135"/>
      <c r="C2961" s="139">
        <f t="shared" si="65"/>
        <v>0</v>
      </c>
      <c r="D2961" s="135"/>
      <c r="E2961" s="135"/>
      <c r="F2961" s="135"/>
      <c r="G2961" s="135"/>
      <c r="H2961" s="135"/>
      <c r="I2961" s="135"/>
      <c r="J2961" s="135"/>
      <c r="K2961" s="143"/>
      <c r="L2961" s="143"/>
    </row>
    <row r="2962" spans="1:12" x14ac:dyDescent="0.3">
      <c r="A2962" s="138"/>
      <c r="B2962" s="135"/>
      <c r="C2962" s="139">
        <f t="shared" si="65"/>
        <v>0</v>
      </c>
      <c r="D2962" s="135"/>
      <c r="E2962" s="135"/>
      <c r="F2962" s="135"/>
      <c r="G2962" s="135"/>
      <c r="H2962" s="135"/>
      <c r="I2962" s="135"/>
      <c r="J2962" s="135"/>
      <c r="K2962" s="143"/>
      <c r="L2962" s="143"/>
    </row>
    <row r="2963" spans="1:12" x14ac:dyDescent="0.3">
      <c r="A2963" s="138"/>
      <c r="B2963" s="135"/>
      <c r="C2963" s="139">
        <f t="shared" si="65"/>
        <v>0</v>
      </c>
      <c r="D2963" s="135"/>
      <c r="E2963" s="135"/>
      <c r="F2963" s="135"/>
      <c r="G2963" s="135"/>
      <c r="H2963" s="135"/>
      <c r="I2963" s="135"/>
      <c r="J2963" s="135"/>
      <c r="K2963" s="143"/>
      <c r="L2963" s="143"/>
    </row>
    <row r="2964" spans="1:12" x14ac:dyDescent="0.3">
      <c r="A2964" s="138"/>
      <c r="B2964" s="135"/>
      <c r="C2964" s="139">
        <f t="shared" si="65"/>
        <v>0</v>
      </c>
      <c r="D2964" s="135"/>
      <c r="E2964" s="135"/>
      <c r="F2964" s="135"/>
      <c r="G2964" s="135"/>
      <c r="H2964" s="135"/>
      <c r="I2964" s="135"/>
      <c r="J2964" s="135"/>
      <c r="K2964" s="143"/>
      <c r="L2964" s="143"/>
    </row>
    <row r="2965" spans="1:12" x14ac:dyDescent="0.3">
      <c r="A2965" s="138"/>
      <c r="B2965" s="135"/>
      <c r="C2965" s="139">
        <f t="shared" si="65"/>
        <v>0</v>
      </c>
      <c r="D2965" s="135"/>
      <c r="E2965" s="135"/>
      <c r="F2965" s="135"/>
      <c r="G2965" s="135"/>
      <c r="H2965" s="135"/>
      <c r="I2965" s="135"/>
      <c r="J2965" s="135"/>
      <c r="K2965" s="143"/>
      <c r="L2965" s="143"/>
    </row>
    <row r="2966" spans="1:12" x14ac:dyDescent="0.3">
      <c r="A2966" s="138"/>
      <c r="B2966" s="135"/>
      <c r="C2966" s="139">
        <f t="shared" si="65"/>
        <v>0</v>
      </c>
      <c r="D2966" s="135"/>
      <c r="E2966" s="135"/>
      <c r="F2966" s="135"/>
      <c r="G2966" s="135"/>
      <c r="H2966" s="135"/>
      <c r="I2966" s="135"/>
      <c r="J2966" s="135"/>
      <c r="K2966" s="143"/>
      <c r="L2966" s="143"/>
    </row>
    <row r="2967" spans="1:12" x14ac:dyDescent="0.3">
      <c r="A2967" s="138"/>
      <c r="B2967" s="135"/>
      <c r="C2967" s="139">
        <f t="shared" si="65"/>
        <v>0</v>
      </c>
      <c r="D2967" s="135"/>
      <c r="E2967" s="135"/>
      <c r="F2967" s="135"/>
      <c r="G2967" s="135"/>
      <c r="H2967" s="135"/>
      <c r="I2967" s="135"/>
      <c r="J2967" s="135"/>
      <c r="K2967" s="143"/>
      <c r="L2967" s="143"/>
    </row>
    <row r="2968" spans="1:12" x14ac:dyDescent="0.3">
      <c r="A2968" s="138"/>
      <c r="B2968" s="135"/>
      <c r="C2968" s="139">
        <f t="shared" si="65"/>
        <v>0</v>
      </c>
      <c r="D2968" s="135"/>
      <c r="E2968" s="135"/>
      <c r="F2968" s="135"/>
      <c r="G2968" s="135"/>
      <c r="H2968" s="135"/>
      <c r="I2968" s="135"/>
      <c r="J2968" s="135"/>
      <c r="K2968" s="143"/>
      <c r="L2968" s="143"/>
    </row>
    <row r="2969" spans="1:12" x14ac:dyDescent="0.3">
      <c r="A2969" s="138"/>
      <c r="B2969" s="135"/>
      <c r="C2969" s="139">
        <f t="shared" si="65"/>
        <v>0</v>
      </c>
      <c r="D2969" s="135"/>
      <c r="E2969" s="135"/>
      <c r="F2969" s="135"/>
      <c r="G2969" s="135"/>
      <c r="H2969" s="135"/>
      <c r="I2969" s="135"/>
      <c r="J2969" s="135"/>
      <c r="K2969" s="143"/>
      <c r="L2969" s="143"/>
    </row>
    <row r="2970" spans="1:12" x14ac:dyDescent="0.3">
      <c r="A2970" s="138"/>
      <c r="B2970" s="135"/>
      <c r="C2970" s="139">
        <f t="shared" si="65"/>
        <v>0</v>
      </c>
      <c r="D2970" s="135"/>
      <c r="E2970" s="135"/>
      <c r="F2970" s="135"/>
      <c r="G2970" s="135"/>
      <c r="H2970" s="135"/>
      <c r="I2970" s="135"/>
      <c r="J2970" s="135"/>
      <c r="K2970" s="143"/>
      <c r="L2970" s="143"/>
    </row>
    <row r="2971" spans="1:12" x14ac:dyDescent="0.3">
      <c r="A2971" s="138"/>
      <c r="B2971" s="135"/>
      <c r="C2971" s="139">
        <f t="shared" si="65"/>
        <v>0</v>
      </c>
      <c r="D2971" s="135"/>
      <c r="E2971" s="135"/>
      <c r="F2971" s="135"/>
      <c r="G2971" s="135"/>
      <c r="H2971" s="135"/>
      <c r="I2971" s="135"/>
      <c r="J2971" s="135"/>
      <c r="K2971" s="143"/>
      <c r="L2971" s="143"/>
    </row>
    <row r="2972" spans="1:12" x14ac:dyDescent="0.3">
      <c r="A2972" s="138"/>
      <c r="B2972" s="135"/>
      <c r="C2972" s="139">
        <f t="shared" si="65"/>
        <v>0</v>
      </c>
      <c r="D2972" s="135"/>
      <c r="E2972" s="135"/>
      <c r="F2972" s="135"/>
      <c r="G2972" s="135"/>
      <c r="H2972" s="135"/>
      <c r="I2972" s="135"/>
      <c r="J2972" s="135"/>
      <c r="K2972" s="143"/>
      <c r="L2972" s="143"/>
    </row>
    <row r="2973" spans="1:12" x14ac:dyDescent="0.3">
      <c r="A2973" s="138"/>
      <c r="B2973" s="135"/>
      <c r="C2973" s="139">
        <f t="shared" si="65"/>
        <v>0</v>
      </c>
      <c r="D2973" s="135"/>
      <c r="E2973" s="135"/>
      <c r="F2973" s="135"/>
      <c r="G2973" s="135"/>
      <c r="H2973" s="135"/>
      <c r="I2973" s="135"/>
      <c r="J2973" s="135"/>
      <c r="K2973" s="143"/>
      <c r="L2973" s="143"/>
    </row>
    <row r="2974" spans="1:12" x14ac:dyDescent="0.3">
      <c r="A2974" s="138"/>
      <c r="B2974" s="135"/>
      <c r="C2974" s="139">
        <f t="shared" si="65"/>
        <v>0</v>
      </c>
      <c r="D2974" s="135"/>
      <c r="E2974" s="135"/>
      <c r="F2974" s="135"/>
      <c r="G2974" s="135"/>
      <c r="H2974" s="135"/>
      <c r="I2974" s="135"/>
      <c r="J2974" s="135"/>
      <c r="K2974" s="143"/>
      <c r="L2974" s="143"/>
    </row>
    <row r="2975" spans="1:12" x14ac:dyDescent="0.3">
      <c r="A2975" s="138"/>
      <c r="B2975" s="135"/>
      <c r="C2975" s="139">
        <f t="shared" si="65"/>
        <v>0</v>
      </c>
      <c r="D2975" s="135"/>
      <c r="E2975" s="135"/>
      <c r="F2975" s="135"/>
      <c r="G2975" s="135"/>
      <c r="H2975" s="135"/>
      <c r="I2975" s="135"/>
      <c r="J2975" s="135"/>
      <c r="K2975" s="143"/>
      <c r="L2975" s="143"/>
    </row>
    <row r="2976" spans="1:12" x14ac:dyDescent="0.3">
      <c r="A2976" s="138"/>
      <c r="B2976" s="135"/>
      <c r="C2976" s="139">
        <f t="shared" si="65"/>
        <v>0</v>
      </c>
      <c r="D2976" s="135"/>
      <c r="E2976" s="135"/>
      <c r="F2976" s="135"/>
      <c r="G2976" s="135"/>
      <c r="H2976" s="135"/>
      <c r="I2976" s="135"/>
      <c r="J2976" s="135"/>
      <c r="K2976" s="143"/>
      <c r="L2976" s="143"/>
    </row>
    <row r="2977" spans="1:12" x14ac:dyDescent="0.3">
      <c r="A2977" s="138"/>
      <c r="B2977" s="135"/>
      <c r="C2977" s="139">
        <f t="shared" si="65"/>
        <v>0</v>
      </c>
      <c r="D2977" s="135"/>
      <c r="E2977" s="135"/>
      <c r="F2977" s="135"/>
      <c r="G2977" s="135"/>
      <c r="H2977" s="135"/>
      <c r="I2977" s="135"/>
      <c r="J2977" s="135"/>
      <c r="K2977" s="143"/>
      <c r="L2977" s="143"/>
    </row>
    <row r="2978" spans="1:12" x14ac:dyDescent="0.3">
      <c r="A2978" s="138"/>
      <c r="B2978" s="135"/>
      <c r="C2978" s="139">
        <f t="shared" si="65"/>
        <v>0</v>
      </c>
      <c r="D2978" s="135"/>
      <c r="E2978" s="135"/>
      <c r="F2978" s="135"/>
      <c r="G2978" s="135"/>
      <c r="H2978" s="135"/>
      <c r="I2978" s="135"/>
      <c r="J2978" s="135"/>
      <c r="K2978" s="143"/>
      <c r="L2978" s="143"/>
    </row>
    <row r="2979" spans="1:12" x14ac:dyDescent="0.3">
      <c r="A2979" s="138"/>
      <c r="B2979" s="135"/>
      <c r="C2979" s="139">
        <f t="shared" si="65"/>
        <v>0</v>
      </c>
      <c r="D2979" s="135"/>
      <c r="E2979" s="135"/>
      <c r="F2979" s="135"/>
      <c r="G2979" s="135"/>
      <c r="H2979" s="135"/>
      <c r="I2979" s="135"/>
      <c r="J2979" s="135"/>
      <c r="K2979" s="143"/>
      <c r="L2979" s="143"/>
    </row>
    <row r="2980" spans="1:12" x14ac:dyDescent="0.3">
      <c r="A2980" s="138"/>
      <c r="B2980" s="135"/>
      <c r="C2980" s="139">
        <f t="shared" si="65"/>
        <v>0</v>
      </c>
      <c r="D2980" s="135"/>
      <c r="E2980" s="135"/>
      <c r="F2980" s="135"/>
      <c r="G2980" s="135"/>
      <c r="H2980" s="135"/>
      <c r="I2980" s="135"/>
      <c r="J2980" s="135"/>
      <c r="K2980" s="143"/>
      <c r="L2980" s="143"/>
    </row>
    <row r="2981" spans="1:12" x14ac:dyDescent="0.3">
      <c r="A2981" s="138"/>
      <c r="B2981" s="135"/>
      <c r="C2981" s="139">
        <f t="shared" si="65"/>
        <v>0</v>
      </c>
      <c r="D2981" s="135"/>
      <c r="E2981" s="135"/>
      <c r="F2981" s="135"/>
      <c r="G2981" s="135"/>
      <c r="H2981" s="135"/>
      <c r="I2981" s="135"/>
      <c r="J2981" s="135"/>
      <c r="K2981" s="143"/>
      <c r="L2981" s="143"/>
    </row>
    <row r="2982" spans="1:12" x14ac:dyDescent="0.3">
      <c r="A2982" s="138"/>
      <c r="B2982" s="135"/>
      <c r="C2982" s="139">
        <f t="shared" si="65"/>
        <v>0</v>
      </c>
      <c r="D2982" s="135"/>
      <c r="E2982" s="135"/>
      <c r="F2982" s="135"/>
      <c r="G2982" s="135"/>
      <c r="H2982" s="135"/>
      <c r="I2982" s="135"/>
      <c r="J2982" s="135"/>
      <c r="K2982" s="143"/>
      <c r="L2982" s="143"/>
    </row>
    <row r="2983" spans="1:12" x14ac:dyDescent="0.3">
      <c r="A2983" s="138"/>
      <c r="B2983" s="135"/>
      <c r="C2983" s="139">
        <f t="shared" si="65"/>
        <v>0</v>
      </c>
      <c r="D2983" s="135"/>
      <c r="E2983" s="135"/>
      <c r="F2983" s="135"/>
      <c r="G2983" s="135"/>
      <c r="H2983" s="135"/>
      <c r="I2983" s="135"/>
      <c r="J2983" s="135"/>
      <c r="K2983" s="143"/>
      <c r="L2983" s="143"/>
    </row>
    <row r="2984" spans="1:12" x14ac:dyDescent="0.3">
      <c r="A2984" s="138"/>
      <c r="B2984" s="135"/>
      <c r="C2984" s="139">
        <f t="shared" si="65"/>
        <v>0</v>
      </c>
      <c r="D2984" s="135"/>
      <c r="E2984" s="135"/>
      <c r="F2984" s="135"/>
      <c r="G2984" s="135"/>
      <c r="H2984" s="135"/>
      <c r="I2984" s="135"/>
      <c r="J2984" s="135"/>
      <c r="K2984" s="143"/>
      <c r="L2984" s="143"/>
    </row>
    <row r="2985" spans="1:12" x14ac:dyDescent="0.3">
      <c r="A2985" s="138"/>
      <c r="B2985" s="135"/>
      <c r="C2985" s="139">
        <f t="shared" si="65"/>
        <v>0</v>
      </c>
      <c r="D2985" s="135"/>
      <c r="E2985" s="135"/>
      <c r="F2985" s="135"/>
      <c r="G2985" s="135"/>
      <c r="H2985" s="135"/>
      <c r="I2985" s="135"/>
      <c r="J2985" s="135"/>
      <c r="K2985" s="143"/>
      <c r="L2985" s="143"/>
    </row>
    <row r="2986" spans="1:12" x14ac:dyDescent="0.3">
      <c r="A2986" s="138"/>
      <c r="B2986" s="135"/>
      <c r="C2986" s="139">
        <f t="shared" si="65"/>
        <v>0</v>
      </c>
      <c r="D2986" s="135"/>
      <c r="E2986" s="135"/>
      <c r="F2986" s="135"/>
      <c r="G2986" s="135"/>
      <c r="H2986" s="135"/>
      <c r="I2986" s="135"/>
      <c r="J2986" s="135"/>
      <c r="K2986" s="143"/>
      <c r="L2986" s="143"/>
    </row>
    <row r="2987" spans="1:12" x14ac:dyDescent="0.3">
      <c r="A2987" s="138"/>
      <c r="B2987" s="135"/>
      <c r="C2987" s="139">
        <f t="shared" si="65"/>
        <v>0</v>
      </c>
      <c r="D2987" s="135"/>
      <c r="E2987" s="135"/>
      <c r="F2987" s="135"/>
      <c r="G2987" s="135"/>
      <c r="H2987" s="135"/>
      <c r="I2987" s="135"/>
      <c r="J2987" s="135"/>
      <c r="K2987" s="143"/>
      <c r="L2987" s="143"/>
    </row>
    <row r="2988" spans="1:12" x14ac:dyDescent="0.3">
      <c r="A2988" s="138"/>
      <c r="B2988" s="135"/>
      <c r="C2988" s="139">
        <f t="shared" si="65"/>
        <v>0</v>
      </c>
      <c r="D2988" s="135"/>
      <c r="E2988" s="135"/>
      <c r="F2988" s="135"/>
      <c r="G2988" s="135"/>
      <c r="H2988" s="135"/>
      <c r="I2988" s="135"/>
      <c r="J2988" s="135"/>
      <c r="K2988" s="143"/>
      <c r="L2988" s="143"/>
    </row>
    <row r="2989" spans="1:12" x14ac:dyDescent="0.3">
      <c r="A2989" s="138"/>
      <c r="B2989" s="135"/>
      <c r="C2989" s="139">
        <f t="shared" si="65"/>
        <v>0</v>
      </c>
      <c r="D2989" s="135"/>
      <c r="E2989" s="135"/>
      <c r="F2989" s="135"/>
      <c r="G2989" s="135"/>
      <c r="H2989" s="135"/>
      <c r="I2989" s="135"/>
      <c r="J2989" s="135"/>
      <c r="K2989" s="143"/>
      <c r="L2989" s="143"/>
    </row>
    <row r="2990" spans="1:12" x14ac:dyDescent="0.3">
      <c r="A2990" s="138"/>
      <c r="B2990" s="135"/>
      <c r="C2990" s="139">
        <f t="shared" si="65"/>
        <v>0</v>
      </c>
      <c r="D2990" s="135"/>
      <c r="E2990" s="135"/>
      <c r="F2990" s="135"/>
      <c r="G2990" s="135"/>
      <c r="H2990" s="135"/>
      <c r="I2990" s="135"/>
      <c r="J2990" s="135"/>
      <c r="K2990" s="143"/>
      <c r="L2990" s="143"/>
    </row>
    <row r="2991" spans="1:12" x14ac:dyDescent="0.3">
      <c r="A2991" s="138"/>
      <c r="B2991" s="135"/>
      <c r="C2991" s="139">
        <f t="shared" si="65"/>
        <v>0</v>
      </c>
      <c r="D2991" s="135"/>
      <c r="E2991" s="135"/>
      <c r="F2991" s="135"/>
      <c r="G2991" s="135"/>
      <c r="H2991" s="135"/>
      <c r="I2991" s="135"/>
      <c r="J2991" s="135"/>
      <c r="K2991" s="143"/>
      <c r="L2991" s="143"/>
    </row>
    <row r="2992" spans="1:12" x14ac:dyDescent="0.3">
      <c r="A2992" s="138"/>
      <c r="B2992" s="135"/>
      <c r="C2992" s="139">
        <f t="shared" si="65"/>
        <v>0</v>
      </c>
      <c r="D2992" s="135"/>
      <c r="E2992" s="135"/>
      <c r="F2992" s="135"/>
      <c r="G2992" s="135"/>
      <c r="H2992" s="135"/>
      <c r="I2992" s="135"/>
      <c r="J2992" s="135"/>
      <c r="K2992" s="143"/>
      <c r="L2992" s="143"/>
    </row>
    <row r="2993" spans="1:12" x14ac:dyDescent="0.3">
      <c r="A2993" s="138"/>
      <c r="B2993" s="135"/>
      <c r="C2993" s="139">
        <f t="shared" si="65"/>
        <v>0</v>
      </c>
      <c r="D2993" s="135"/>
      <c r="E2993" s="135"/>
      <c r="F2993" s="135"/>
      <c r="G2993" s="135"/>
      <c r="H2993" s="135"/>
      <c r="I2993" s="135"/>
      <c r="J2993" s="135"/>
      <c r="K2993" s="143"/>
      <c r="L2993" s="143"/>
    </row>
    <row r="2994" spans="1:12" x14ac:dyDescent="0.3">
      <c r="A2994" s="138"/>
      <c r="B2994" s="135"/>
      <c r="C2994" s="139">
        <f t="shared" si="65"/>
        <v>0</v>
      </c>
      <c r="D2994" s="135"/>
      <c r="E2994" s="135"/>
      <c r="F2994" s="135"/>
      <c r="G2994" s="135"/>
      <c r="H2994" s="135"/>
      <c r="I2994" s="135"/>
      <c r="J2994" s="135"/>
      <c r="K2994" s="143"/>
      <c r="L2994" s="143"/>
    </row>
    <row r="2995" spans="1:12" x14ac:dyDescent="0.3">
      <c r="A2995" s="138"/>
      <c r="B2995" s="135"/>
      <c r="C2995" s="139">
        <f t="shared" si="65"/>
        <v>0</v>
      </c>
      <c r="D2995" s="135"/>
      <c r="E2995" s="135"/>
      <c r="F2995" s="135"/>
      <c r="G2995" s="135"/>
      <c r="H2995" s="135"/>
      <c r="I2995" s="135"/>
      <c r="J2995" s="135"/>
      <c r="K2995" s="143"/>
      <c r="L2995" s="143"/>
    </row>
    <row r="2996" spans="1:12" x14ac:dyDescent="0.3">
      <c r="A2996" s="138"/>
      <c r="B2996" s="135"/>
      <c r="C2996" s="139">
        <f t="shared" si="65"/>
        <v>0</v>
      </c>
      <c r="D2996" s="135"/>
      <c r="E2996" s="135"/>
      <c r="F2996" s="135"/>
      <c r="G2996" s="135"/>
      <c r="H2996" s="135"/>
      <c r="I2996" s="135"/>
      <c r="J2996" s="135"/>
      <c r="K2996" s="143"/>
      <c r="L2996" s="143"/>
    </row>
    <row r="2997" spans="1:12" x14ac:dyDescent="0.3">
      <c r="A2997" s="138"/>
      <c r="B2997" s="135"/>
      <c r="C2997" s="139">
        <f t="shared" si="65"/>
        <v>0</v>
      </c>
      <c r="D2997" s="135"/>
      <c r="E2997" s="135"/>
      <c r="F2997" s="135"/>
      <c r="G2997" s="135"/>
      <c r="H2997" s="135"/>
      <c r="I2997" s="135"/>
      <c r="J2997" s="135"/>
      <c r="K2997" s="143"/>
      <c r="L2997" s="143"/>
    </row>
    <row r="2998" spans="1:12" x14ac:dyDescent="0.3">
      <c r="A2998" s="138"/>
      <c r="B2998" s="135"/>
      <c r="C2998" s="139">
        <f t="shared" si="65"/>
        <v>0</v>
      </c>
      <c r="D2998" s="135"/>
      <c r="E2998" s="135"/>
      <c r="F2998" s="135"/>
      <c r="G2998" s="135"/>
      <c r="H2998" s="135"/>
      <c r="I2998" s="135"/>
      <c r="J2998" s="135"/>
      <c r="K2998" s="143"/>
      <c r="L2998" s="143"/>
    </row>
    <row r="2999" spans="1:12" x14ac:dyDescent="0.3">
      <c r="A2999" s="138"/>
      <c r="B2999" s="135"/>
      <c r="C2999" s="139">
        <f t="shared" si="65"/>
        <v>0</v>
      </c>
      <c r="D2999" s="135"/>
      <c r="E2999" s="135"/>
      <c r="F2999" s="135"/>
      <c r="G2999" s="135"/>
      <c r="H2999" s="135"/>
      <c r="I2999" s="135"/>
      <c r="J2999" s="135"/>
      <c r="K2999" s="143"/>
      <c r="L2999" s="143"/>
    </row>
    <row r="3000" spans="1:12" x14ac:dyDescent="0.3">
      <c r="A3000" s="138"/>
      <c r="B3000" s="135"/>
      <c r="C3000" s="139">
        <f t="shared" si="65"/>
        <v>0</v>
      </c>
      <c r="D3000" s="135"/>
      <c r="E3000" s="135"/>
      <c r="F3000" s="135"/>
      <c r="G3000" s="135"/>
      <c r="H3000" s="135"/>
      <c r="I3000" s="135"/>
      <c r="J3000" s="135"/>
      <c r="K3000" s="143"/>
      <c r="L3000" s="143"/>
    </row>
    <row r="3001" spans="1:12" x14ac:dyDescent="0.3">
      <c r="A3001" s="138"/>
      <c r="B3001" s="135"/>
      <c r="C3001" s="139">
        <f t="shared" si="65"/>
        <v>0</v>
      </c>
      <c r="D3001" s="135"/>
      <c r="E3001" s="135"/>
      <c r="F3001" s="135"/>
      <c r="G3001" s="135"/>
      <c r="H3001" s="135"/>
      <c r="I3001" s="135"/>
      <c r="J3001" s="135"/>
      <c r="K3001" s="143"/>
      <c r="L3001" s="143"/>
    </row>
    <row r="3002" spans="1:12" x14ac:dyDescent="0.3">
      <c r="A3002" s="138"/>
      <c r="B3002" s="135"/>
      <c r="C3002" s="139">
        <f t="shared" si="65"/>
        <v>0</v>
      </c>
      <c r="D3002" s="135"/>
      <c r="E3002" s="135"/>
      <c r="F3002" s="135"/>
      <c r="G3002" s="135"/>
      <c r="H3002" s="135"/>
      <c r="I3002" s="135"/>
      <c r="J3002" s="135"/>
      <c r="K3002" s="143"/>
      <c r="L3002" s="143"/>
    </row>
    <row r="3003" spans="1:12" x14ac:dyDescent="0.3">
      <c r="A3003" s="138"/>
      <c r="B3003" s="135"/>
      <c r="C3003" s="139">
        <f t="shared" si="65"/>
        <v>0</v>
      </c>
      <c r="D3003" s="135"/>
      <c r="E3003" s="135"/>
      <c r="F3003" s="135"/>
      <c r="G3003" s="135"/>
      <c r="H3003" s="135"/>
      <c r="I3003" s="135"/>
      <c r="J3003" s="135"/>
      <c r="K3003" s="143"/>
      <c r="L3003" s="143"/>
    </row>
    <row r="3004" spans="1:12" x14ac:dyDescent="0.3">
      <c r="A3004" s="138"/>
      <c r="B3004" s="135"/>
      <c r="C3004" s="139">
        <f t="shared" si="65"/>
        <v>0</v>
      </c>
      <c r="D3004" s="135"/>
      <c r="E3004" s="135"/>
      <c r="F3004" s="135"/>
      <c r="G3004" s="135"/>
      <c r="H3004" s="135"/>
      <c r="I3004" s="135"/>
      <c r="J3004" s="135"/>
      <c r="K3004" s="143"/>
      <c r="L3004" s="143"/>
    </row>
    <row r="3005" spans="1:12" x14ac:dyDescent="0.3">
      <c r="A3005" s="138"/>
      <c r="B3005" s="135"/>
      <c r="C3005" s="139">
        <f t="shared" si="65"/>
        <v>0</v>
      </c>
      <c r="D3005" s="135"/>
      <c r="E3005" s="135"/>
      <c r="F3005" s="135"/>
      <c r="G3005" s="135"/>
      <c r="H3005" s="135"/>
      <c r="I3005" s="135"/>
      <c r="J3005" s="135"/>
      <c r="K3005" s="143"/>
      <c r="L3005" s="143"/>
    </row>
    <row r="3006" spans="1:12" x14ac:dyDescent="0.3">
      <c r="A3006" s="138"/>
      <c r="B3006" s="135"/>
      <c r="C3006" s="139">
        <f t="shared" si="65"/>
        <v>0</v>
      </c>
      <c r="D3006" s="135"/>
      <c r="E3006" s="135"/>
      <c r="F3006" s="135"/>
      <c r="G3006" s="135"/>
      <c r="H3006" s="135"/>
      <c r="I3006" s="135"/>
      <c r="J3006" s="135"/>
      <c r="K3006" s="143"/>
      <c r="L3006" s="143"/>
    </row>
    <row r="3007" spans="1:12" x14ac:dyDescent="0.3">
      <c r="A3007" s="138"/>
      <c r="B3007" s="135"/>
      <c r="C3007" s="139">
        <f t="shared" ref="C3007:C3070" si="66">D3007</f>
        <v>0</v>
      </c>
      <c r="D3007" s="135"/>
      <c r="E3007" s="135"/>
      <c r="F3007" s="135"/>
      <c r="G3007" s="135"/>
      <c r="H3007" s="135"/>
      <c r="I3007" s="135"/>
      <c r="J3007" s="135"/>
      <c r="K3007" s="143"/>
      <c r="L3007" s="143"/>
    </row>
    <row r="3008" spans="1:12" x14ac:dyDescent="0.3">
      <c r="A3008" s="138"/>
      <c r="B3008" s="135"/>
      <c r="C3008" s="139">
        <f t="shared" si="66"/>
        <v>0</v>
      </c>
      <c r="D3008" s="135"/>
      <c r="E3008" s="135"/>
      <c r="F3008" s="135"/>
      <c r="G3008" s="135"/>
      <c r="H3008" s="135"/>
      <c r="I3008" s="135"/>
      <c r="J3008" s="135"/>
      <c r="K3008" s="143"/>
      <c r="L3008" s="143"/>
    </row>
    <row r="3009" spans="1:12" x14ac:dyDescent="0.3">
      <c r="A3009" s="138"/>
      <c r="B3009" s="135"/>
      <c r="C3009" s="139">
        <f t="shared" si="66"/>
        <v>0</v>
      </c>
      <c r="D3009" s="135"/>
      <c r="E3009" s="135"/>
      <c r="F3009" s="135"/>
      <c r="G3009" s="135"/>
      <c r="H3009" s="135"/>
      <c r="I3009" s="135"/>
      <c r="J3009" s="135"/>
      <c r="K3009" s="143"/>
      <c r="L3009" s="143"/>
    </row>
    <row r="3010" spans="1:12" x14ac:dyDescent="0.3">
      <c r="A3010" s="138"/>
      <c r="B3010" s="135"/>
      <c r="C3010" s="139">
        <f t="shared" si="66"/>
        <v>0</v>
      </c>
      <c r="D3010" s="135"/>
      <c r="E3010" s="135"/>
      <c r="F3010" s="135"/>
      <c r="G3010" s="135"/>
      <c r="H3010" s="135"/>
      <c r="I3010" s="135"/>
      <c r="J3010" s="135"/>
      <c r="K3010" s="143"/>
      <c r="L3010" s="143"/>
    </row>
    <row r="3011" spans="1:12" x14ac:dyDescent="0.3">
      <c r="A3011" s="138"/>
      <c r="B3011" s="135"/>
      <c r="C3011" s="139">
        <f t="shared" si="66"/>
        <v>0</v>
      </c>
      <c r="D3011" s="135"/>
      <c r="E3011" s="135"/>
      <c r="F3011" s="135"/>
      <c r="G3011" s="135"/>
      <c r="H3011" s="135"/>
      <c r="I3011" s="135"/>
      <c r="J3011" s="135"/>
      <c r="K3011" s="143"/>
      <c r="L3011" s="143"/>
    </row>
    <row r="3012" spans="1:12" x14ac:dyDescent="0.3">
      <c r="A3012" s="138"/>
      <c r="B3012" s="135"/>
      <c r="C3012" s="139">
        <f t="shared" si="66"/>
        <v>0</v>
      </c>
      <c r="D3012" s="135"/>
      <c r="E3012" s="135"/>
      <c r="F3012" s="135"/>
      <c r="G3012" s="135"/>
      <c r="H3012" s="135"/>
      <c r="I3012" s="135"/>
      <c r="J3012" s="135"/>
      <c r="K3012" s="143"/>
      <c r="L3012" s="143"/>
    </row>
    <row r="3013" spans="1:12" x14ac:dyDescent="0.3">
      <c r="A3013" s="138"/>
      <c r="B3013" s="135"/>
      <c r="C3013" s="139">
        <f t="shared" si="66"/>
        <v>0</v>
      </c>
      <c r="D3013" s="135"/>
      <c r="E3013" s="135"/>
      <c r="F3013" s="135"/>
      <c r="G3013" s="135"/>
      <c r="H3013" s="135"/>
      <c r="I3013" s="135"/>
      <c r="J3013" s="135"/>
      <c r="K3013" s="143"/>
      <c r="L3013" s="143"/>
    </row>
    <row r="3014" spans="1:12" x14ac:dyDescent="0.3">
      <c r="A3014" s="138"/>
      <c r="B3014" s="135"/>
      <c r="C3014" s="139">
        <f t="shared" si="66"/>
        <v>0</v>
      </c>
      <c r="D3014" s="135"/>
      <c r="E3014" s="135"/>
      <c r="F3014" s="135"/>
      <c r="G3014" s="135"/>
      <c r="H3014" s="135"/>
      <c r="I3014" s="135"/>
      <c r="J3014" s="135"/>
      <c r="K3014" s="143"/>
      <c r="L3014" s="143"/>
    </row>
    <row r="3015" spans="1:12" x14ac:dyDescent="0.3">
      <c r="A3015" s="138"/>
      <c r="B3015" s="135"/>
      <c r="C3015" s="139">
        <f t="shared" si="66"/>
        <v>0</v>
      </c>
      <c r="D3015" s="135"/>
      <c r="E3015" s="135"/>
      <c r="F3015" s="135"/>
      <c r="G3015" s="135"/>
      <c r="H3015" s="135"/>
      <c r="I3015" s="135"/>
      <c r="J3015" s="135"/>
      <c r="K3015" s="143"/>
      <c r="L3015" s="143"/>
    </row>
    <row r="3016" spans="1:12" x14ac:dyDescent="0.3">
      <c r="A3016" s="138"/>
      <c r="B3016" s="135"/>
      <c r="C3016" s="139">
        <f t="shared" si="66"/>
        <v>0</v>
      </c>
      <c r="D3016" s="135"/>
      <c r="E3016" s="135"/>
      <c r="F3016" s="135"/>
      <c r="G3016" s="135"/>
      <c r="H3016" s="135"/>
      <c r="I3016" s="135"/>
      <c r="J3016" s="135"/>
      <c r="K3016" s="143"/>
      <c r="L3016" s="143"/>
    </row>
    <row r="3017" spans="1:12" x14ac:dyDescent="0.3">
      <c r="A3017" s="138"/>
      <c r="B3017" s="135"/>
      <c r="C3017" s="139">
        <f t="shared" si="66"/>
        <v>0</v>
      </c>
      <c r="D3017" s="135"/>
      <c r="E3017" s="135"/>
      <c r="F3017" s="135"/>
      <c r="G3017" s="135"/>
      <c r="H3017" s="135"/>
      <c r="I3017" s="135"/>
      <c r="J3017" s="135"/>
      <c r="K3017" s="143"/>
      <c r="L3017" s="143"/>
    </row>
    <row r="3018" spans="1:12" x14ac:dyDescent="0.3">
      <c r="A3018" s="138"/>
      <c r="B3018" s="135"/>
      <c r="C3018" s="139">
        <f t="shared" si="66"/>
        <v>0</v>
      </c>
      <c r="D3018" s="135"/>
      <c r="E3018" s="135"/>
      <c r="F3018" s="135"/>
      <c r="G3018" s="135"/>
      <c r="H3018" s="135"/>
      <c r="I3018" s="135"/>
      <c r="J3018" s="135"/>
      <c r="K3018" s="143"/>
      <c r="L3018" s="143"/>
    </row>
    <row r="3019" spans="1:12" x14ac:dyDescent="0.3">
      <c r="A3019" s="138"/>
      <c r="B3019" s="135"/>
      <c r="C3019" s="139">
        <f t="shared" si="66"/>
        <v>0</v>
      </c>
      <c r="D3019" s="135"/>
      <c r="E3019" s="135"/>
      <c r="F3019" s="135"/>
      <c r="G3019" s="135"/>
      <c r="H3019" s="135"/>
      <c r="I3019" s="135"/>
      <c r="J3019" s="135"/>
      <c r="K3019" s="143"/>
      <c r="L3019" s="143"/>
    </row>
    <row r="3020" spans="1:12" x14ac:dyDescent="0.3">
      <c r="A3020" s="138"/>
      <c r="B3020" s="135"/>
      <c r="C3020" s="139">
        <f t="shared" si="66"/>
        <v>0</v>
      </c>
      <c r="D3020" s="135"/>
      <c r="E3020" s="135"/>
      <c r="F3020" s="135"/>
      <c r="G3020" s="135"/>
      <c r="H3020" s="135"/>
      <c r="I3020" s="135"/>
      <c r="J3020" s="135"/>
      <c r="K3020" s="143"/>
      <c r="L3020" s="143"/>
    </row>
    <row r="3021" spans="1:12" x14ac:dyDescent="0.3">
      <c r="A3021" s="138"/>
      <c r="B3021" s="135"/>
      <c r="C3021" s="139">
        <f t="shared" si="66"/>
        <v>0</v>
      </c>
      <c r="D3021" s="135"/>
      <c r="E3021" s="135"/>
      <c r="F3021" s="135"/>
      <c r="G3021" s="135"/>
      <c r="H3021" s="135"/>
      <c r="I3021" s="135"/>
      <c r="J3021" s="135"/>
      <c r="K3021" s="143"/>
      <c r="L3021" s="143"/>
    </row>
    <row r="3022" spans="1:12" x14ac:dyDescent="0.3">
      <c r="A3022" s="138"/>
      <c r="B3022" s="135"/>
      <c r="C3022" s="139">
        <f t="shared" si="66"/>
        <v>0</v>
      </c>
      <c r="D3022" s="135"/>
      <c r="E3022" s="135"/>
      <c r="F3022" s="135"/>
      <c r="G3022" s="135"/>
      <c r="H3022" s="135"/>
      <c r="I3022" s="135"/>
      <c r="J3022" s="135"/>
      <c r="K3022" s="143"/>
      <c r="L3022" s="143"/>
    </row>
    <row r="3023" spans="1:12" x14ac:dyDescent="0.3">
      <c r="A3023" s="138"/>
      <c r="B3023" s="135"/>
      <c r="C3023" s="139">
        <f t="shared" si="66"/>
        <v>0</v>
      </c>
      <c r="D3023" s="135"/>
      <c r="E3023" s="135"/>
      <c r="F3023" s="135"/>
      <c r="G3023" s="135"/>
      <c r="H3023" s="135"/>
      <c r="I3023" s="135"/>
      <c r="J3023" s="135"/>
      <c r="K3023" s="143"/>
      <c r="L3023" s="143"/>
    </row>
    <row r="3024" spans="1:12" x14ac:dyDescent="0.3">
      <c r="A3024" s="138"/>
      <c r="B3024" s="135"/>
      <c r="C3024" s="139">
        <f t="shared" si="66"/>
        <v>0</v>
      </c>
      <c r="D3024" s="135"/>
      <c r="E3024" s="135"/>
      <c r="F3024" s="135"/>
      <c r="G3024" s="135"/>
      <c r="H3024" s="135"/>
      <c r="I3024" s="135"/>
      <c r="J3024" s="135"/>
      <c r="K3024" s="143"/>
      <c r="L3024" s="143"/>
    </row>
    <row r="3025" spans="1:12" x14ac:dyDescent="0.3">
      <c r="A3025" s="138"/>
      <c r="B3025" s="135"/>
      <c r="C3025" s="139">
        <f t="shared" si="66"/>
        <v>0</v>
      </c>
      <c r="D3025" s="135"/>
      <c r="E3025" s="135"/>
      <c r="F3025" s="135"/>
      <c r="G3025" s="135"/>
      <c r="H3025" s="135"/>
      <c r="I3025" s="135"/>
      <c r="J3025" s="135"/>
      <c r="K3025" s="143"/>
      <c r="L3025" s="143"/>
    </row>
    <row r="3026" spans="1:12" x14ac:dyDescent="0.3">
      <c r="A3026" s="138"/>
      <c r="B3026" s="135"/>
      <c r="C3026" s="139">
        <f t="shared" si="66"/>
        <v>0</v>
      </c>
      <c r="D3026" s="135"/>
      <c r="E3026" s="135"/>
      <c r="F3026" s="135"/>
      <c r="G3026" s="135"/>
      <c r="H3026" s="135"/>
      <c r="I3026" s="135"/>
      <c r="J3026" s="135"/>
      <c r="K3026" s="143"/>
      <c r="L3026" s="143"/>
    </row>
    <row r="3027" spans="1:12" x14ac:dyDescent="0.3">
      <c r="A3027" s="138"/>
      <c r="B3027" s="135"/>
      <c r="C3027" s="139">
        <f t="shared" si="66"/>
        <v>0</v>
      </c>
      <c r="D3027" s="135"/>
      <c r="E3027" s="135"/>
      <c r="F3027" s="135"/>
      <c r="G3027" s="135"/>
      <c r="H3027" s="135"/>
      <c r="I3027" s="135"/>
      <c r="J3027" s="135"/>
      <c r="K3027" s="143"/>
      <c r="L3027" s="143"/>
    </row>
    <row r="3028" spans="1:12" x14ac:dyDescent="0.3">
      <c r="A3028" s="138"/>
      <c r="B3028" s="135"/>
      <c r="C3028" s="139">
        <f t="shared" si="66"/>
        <v>0</v>
      </c>
      <c r="D3028" s="135"/>
      <c r="E3028" s="135"/>
      <c r="F3028" s="135"/>
      <c r="G3028" s="135"/>
      <c r="H3028" s="135"/>
      <c r="I3028" s="135"/>
      <c r="J3028" s="135"/>
      <c r="K3028" s="143"/>
      <c r="L3028" s="143"/>
    </row>
    <row r="3029" spans="1:12" x14ac:dyDescent="0.3">
      <c r="A3029" s="138"/>
      <c r="B3029" s="135"/>
      <c r="C3029" s="139">
        <f t="shared" si="66"/>
        <v>0</v>
      </c>
      <c r="D3029" s="135"/>
      <c r="E3029" s="135"/>
      <c r="F3029" s="135"/>
      <c r="G3029" s="135"/>
      <c r="H3029" s="135"/>
      <c r="I3029" s="135"/>
      <c r="J3029" s="135"/>
      <c r="K3029" s="143"/>
      <c r="L3029" s="143"/>
    </row>
    <row r="3030" spans="1:12" x14ac:dyDescent="0.3">
      <c r="A3030" s="138"/>
      <c r="B3030" s="135"/>
      <c r="C3030" s="139">
        <f t="shared" si="66"/>
        <v>0</v>
      </c>
      <c r="D3030" s="135"/>
      <c r="E3030" s="135"/>
      <c r="F3030" s="135"/>
      <c r="G3030" s="135"/>
      <c r="H3030" s="135"/>
      <c r="I3030" s="135"/>
      <c r="J3030" s="135"/>
      <c r="K3030" s="143"/>
      <c r="L3030" s="143"/>
    </row>
    <row r="3031" spans="1:12" x14ac:dyDescent="0.3">
      <c r="A3031" s="138"/>
      <c r="B3031" s="135"/>
      <c r="C3031" s="139">
        <f t="shared" si="66"/>
        <v>0</v>
      </c>
      <c r="D3031" s="135"/>
      <c r="E3031" s="135"/>
      <c r="F3031" s="135"/>
      <c r="G3031" s="135"/>
      <c r="H3031" s="135"/>
      <c r="I3031" s="135"/>
      <c r="J3031" s="135"/>
      <c r="K3031" s="143"/>
      <c r="L3031" s="143"/>
    </row>
    <row r="3032" spans="1:12" x14ac:dyDescent="0.3">
      <c r="A3032" s="138"/>
      <c r="B3032" s="135"/>
      <c r="C3032" s="139">
        <f t="shared" si="66"/>
        <v>0</v>
      </c>
      <c r="D3032" s="135"/>
      <c r="E3032" s="135"/>
      <c r="F3032" s="135"/>
      <c r="G3032" s="135"/>
      <c r="H3032" s="135"/>
      <c r="I3032" s="135"/>
      <c r="J3032" s="135"/>
      <c r="K3032" s="143"/>
      <c r="L3032" s="143"/>
    </row>
    <row r="3033" spans="1:12" x14ac:dyDescent="0.3">
      <c r="A3033" s="138"/>
      <c r="B3033" s="135"/>
      <c r="C3033" s="139">
        <f t="shared" si="66"/>
        <v>0</v>
      </c>
      <c r="D3033" s="135"/>
      <c r="E3033" s="135"/>
      <c r="F3033" s="135"/>
      <c r="G3033" s="135"/>
      <c r="H3033" s="135"/>
      <c r="I3033" s="135"/>
      <c r="J3033" s="135"/>
      <c r="K3033" s="143"/>
      <c r="L3033" s="143"/>
    </row>
    <row r="3034" spans="1:12" x14ac:dyDescent="0.3">
      <c r="A3034" s="138"/>
      <c r="B3034" s="135"/>
      <c r="C3034" s="139">
        <f t="shared" si="66"/>
        <v>0</v>
      </c>
      <c r="D3034" s="135"/>
      <c r="E3034" s="135"/>
      <c r="F3034" s="135"/>
      <c r="G3034" s="135"/>
      <c r="H3034" s="135"/>
      <c r="I3034" s="135"/>
      <c r="J3034" s="135"/>
      <c r="K3034" s="143"/>
      <c r="L3034" s="143"/>
    </row>
    <row r="3035" spans="1:12" x14ac:dyDescent="0.3">
      <c r="A3035" s="138"/>
      <c r="B3035" s="135"/>
      <c r="C3035" s="139">
        <f t="shared" si="66"/>
        <v>0</v>
      </c>
      <c r="D3035" s="135"/>
      <c r="E3035" s="135"/>
      <c r="F3035" s="135"/>
      <c r="G3035" s="135"/>
      <c r="H3035" s="135"/>
      <c r="I3035" s="135"/>
      <c r="J3035" s="135"/>
      <c r="K3035" s="143"/>
      <c r="L3035" s="143"/>
    </row>
    <row r="3036" spans="1:12" x14ac:dyDescent="0.3">
      <c r="A3036" s="138"/>
      <c r="B3036" s="135"/>
      <c r="C3036" s="139">
        <f t="shared" si="66"/>
        <v>0</v>
      </c>
      <c r="D3036" s="135"/>
      <c r="E3036" s="135"/>
      <c r="F3036" s="135"/>
      <c r="G3036" s="135"/>
      <c r="H3036" s="135"/>
      <c r="I3036" s="135"/>
      <c r="J3036" s="135"/>
      <c r="K3036" s="143"/>
      <c r="L3036" s="143"/>
    </row>
    <row r="3037" spans="1:12" x14ac:dyDescent="0.3">
      <c r="A3037" s="138"/>
      <c r="B3037" s="135"/>
      <c r="C3037" s="139">
        <f t="shared" si="66"/>
        <v>0</v>
      </c>
      <c r="D3037" s="135"/>
      <c r="E3037" s="135"/>
      <c r="F3037" s="135"/>
      <c r="G3037" s="135"/>
      <c r="H3037" s="135"/>
      <c r="I3037" s="135"/>
      <c r="J3037" s="135"/>
      <c r="K3037" s="143"/>
      <c r="L3037" s="143"/>
    </row>
    <row r="3038" spans="1:12" x14ac:dyDescent="0.3">
      <c r="A3038" s="138"/>
      <c r="B3038" s="135"/>
      <c r="C3038" s="139">
        <f t="shared" si="66"/>
        <v>0</v>
      </c>
      <c r="D3038" s="135"/>
      <c r="E3038" s="135"/>
      <c r="F3038" s="135"/>
      <c r="G3038" s="135"/>
      <c r="H3038" s="135"/>
      <c r="I3038" s="135"/>
      <c r="J3038" s="135"/>
      <c r="K3038" s="143"/>
      <c r="L3038" s="143"/>
    </row>
    <row r="3039" spans="1:12" x14ac:dyDescent="0.3">
      <c r="A3039" s="138"/>
      <c r="B3039" s="135"/>
      <c r="C3039" s="139">
        <f t="shared" si="66"/>
        <v>0</v>
      </c>
      <c r="D3039" s="135"/>
      <c r="E3039" s="135"/>
      <c r="F3039" s="135"/>
      <c r="G3039" s="135"/>
      <c r="H3039" s="135"/>
      <c r="I3039" s="135"/>
      <c r="J3039" s="135"/>
      <c r="K3039" s="143"/>
      <c r="L3039" s="143"/>
    </row>
    <row r="3040" spans="1:12" x14ac:dyDescent="0.3">
      <c r="A3040" s="138"/>
      <c r="B3040" s="135"/>
      <c r="C3040" s="139">
        <f t="shared" si="66"/>
        <v>0</v>
      </c>
      <c r="D3040" s="135"/>
      <c r="E3040" s="135"/>
      <c r="F3040" s="135"/>
      <c r="G3040" s="135"/>
      <c r="H3040" s="135"/>
      <c r="I3040" s="135"/>
      <c r="J3040" s="135"/>
      <c r="K3040" s="143"/>
      <c r="L3040" s="143"/>
    </row>
    <row r="3041" spans="1:12" x14ac:dyDescent="0.3">
      <c r="A3041" s="138"/>
      <c r="B3041" s="135"/>
      <c r="C3041" s="139">
        <f t="shared" si="66"/>
        <v>0</v>
      </c>
      <c r="D3041" s="135"/>
      <c r="E3041" s="135"/>
      <c r="F3041" s="135"/>
      <c r="G3041" s="135"/>
      <c r="H3041" s="135"/>
      <c r="I3041" s="135"/>
      <c r="J3041" s="135"/>
      <c r="K3041" s="143"/>
      <c r="L3041" s="143"/>
    </row>
    <row r="3042" spans="1:12" x14ac:dyDescent="0.3">
      <c r="A3042" s="138"/>
      <c r="B3042" s="135"/>
      <c r="C3042" s="139">
        <f t="shared" si="66"/>
        <v>0</v>
      </c>
      <c r="D3042" s="135"/>
      <c r="E3042" s="135"/>
      <c r="F3042" s="135"/>
      <c r="G3042" s="135"/>
      <c r="H3042" s="135"/>
      <c r="I3042" s="135"/>
      <c r="J3042" s="135"/>
      <c r="K3042" s="143"/>
      <c r="L3042" s="143"/>
    </row>
    <row r="3043" spans="1:12" x14ac:dyDescent="0.3">
      <c r="A3043" s="138"/>
      <c r="B3043" s="135"/>
      <c r="C3043" s="139">
        <f t="shared" si="66"/>
        <v>0</v>
      </c>
      <c r="D3043" s="135"/>
      <c r="E3043" s="135"/>
      <c r="F3043" s="135"/>
      <c r="G3043" s="135"/>
      <c r="H3043" s="135"/>
      <c r="I3043" s="135"/>
      <c r="J3043" s="135"/>
      <c r="K3043" s="143"/>
      <c r="L3043" s="143"/>
    </row>
    <row r="3044" spans="1:12" x14ac:dyDescent="0.3">
      <c r="A3044" s="138"/>
      <c r="B3044" s="135"/>
      <c r="C3044" s="139">
        <f t="shared" si="66"/>
        <v>0</v>
      </c>
      <c r="D3044" s="135"/>
      <c r="E3044" s="135"/>
      <c r="F3044" s="135"/>
      <c r="G3044" s="135"/>
      <c r="H3044" s="135"/>
      <c r="I3044" s="135"/>
      <c r="J3044" s="135"/>
      <c r="K3044" s="143"/>
      <c r="L3044" s="143"/>
    </row>
    <row r="3045" spans="1:12" x14ac:dyDescent="0.3">
      <c r="A3045" s="138"/>
      <c r="B3045" s="135"/>
      <c r="C3045" s="139">
        <f t="shared" si="66"/>
        <v>0</v>
      </c>
      <c r="D3045" s="135"/>
      <c r="E3045" s="135"/>
      <c r="F3045" s="135"/>
      <c r="G3045" s="135"/>
      <c r="H3045" s="135"/>
      <c r="I3045" s="135"/>
      <c r="J3045" s="135"/>
      <c r="K3045" s="143"/>
      <c r="L3045" s="143"/>
    </row>
    <row r="3046" spans="1:12" x14ac:dyDescent="0.3">
      <c r="A3046" s="138"/>
      <c r="B3046" s="135"/>
      <c r="C3046" s="139">
        <f t="shared" si="66"/>
        <v>0</v>
      </c>
      <c r="D3046" s="135"/>
      <c r="E3046" s="135"/>
      <c r="F3046" s="135"/>
      <c r="G3046" s="135"/>
      <c r="H3046" s="135"/>
      <c r="I3046" s="135"/>
      <c r="J3046" s="135"/>
      <c r="K3046" s="143"/>
      <c r="L3046" s="143"/>
    </row>
    <row r="3047" spans="1:12" x14ac:dyDescent="0.3">
      <c r="A3047" s="138"/>
      <c r="B3047" s="135"/>
      <c r="C3047" s="139">
        <f t="shared" si="66"/>
        <v>0</v>
      </c>
      <c r="D3047" s="135"/>
      <c r="E3047" s="135"/>
      <c r="F3047" s="135"/>
      <c r="G3047" s="135"/>
      <c r="H3047" s="135"/>
      <c r="I3047" s="135"/>
      <c r="J3047" s="135"/>
      <c r="K3047" s="143"/>
      <c r="L3047" s="143"/>
    </row>
    <row r="3048" spans="1:12" x14ac:dyDescent="0.3">
      <c r="A3048" s="138"/>
      <c r="B3048" s="135"/>
      <c r="C3048" s="139">
        <f t="shared" si="66"/>
        <v>0</v>
      </c>
      <c r="D3048" s="135"/>
      <c r="E3048" s="135"/>
      <c r="F3048" s="135"/>
      <c r="G3048" s="135"/>
      <c r="H3048" s="135"/>
      <c r="I3048" s="135"/>
      <c r="J3048" s="135"/>
      <c r="K3048" s="143"/>
      <c r="L3048" s="143"/>
    </row>
    <row r="3049" spans="1:12" x14ac:dyDescent="0.3">
      <c r="A3049" s="138"/>
      <c r="B3049" s="135"/>
      <c r="C3049" s="139">
        <f t="shared" si="66"/>
        <v>0</v>
      </c>
      <c r="D3049" s="135"/>
      <c r="E3049" s="135"/>
      <c r="F3049" s="135"/>
      <c r="G3049" s="135"/>
      <c r="H3049" s="135"/>
      <c r="I3049" s="135"/>
      <c r="J3049" s="135"/>
      <c r="K3049" s="143"/>
      <c r="L3049" s="143"/>
    </row>
    <row r="3050" spans="1:12" x14ac:dyDescent="0.3">
      <c r="A3050" s="138"/>
      <c r="B3050" s="135"/>
      <c r="C3050" s="139">
        <f t="shared" si="66"/>
        <v>0</v>
      </c>
      <c r="D3050" s="135"/>
      <c r="E3050" s="135"/>
      <c r="F3050" s="135"/>
      <c r="G3050" s="135"/>
      <c r="H3050" s="135"/>
      <c r="I3050" s="135"/>
      <c r="J3050" s="135"/>
      <c r="K3050" s="143"/>
      <c r="L3050" s="143"/>
    </row>
    <row r="3051" spans="1:12" x14ac:dyDescent="0.3">
      <c r="A3051" s="138"/>
      <c r="B3051" s="135"/>
      <c r="C3051" s="139">
        <f t="shared" si="66"/>
        <v>0</v>
      </c>
      <c r="D3051" s="135"/>
      <c r="E3051" s="135"/>
      <c r="F3051" s="135"/>
      <c r="G3051" s="135"/>
      <c r="H3051" s="135"/>
      <c r="I3051" s="135"/>
      <c r="J3051" s="135"/>
      <c r="K3051" s="143"/>
      <c r="L3051" s="143"/>
    </row>
    <row r="3052" spans="1:12" x14ac:dyDescent="0.3">
      <c r="A3052" s="138"/>
      <c r="B3052" s="135"/>
      <c r="C3052" s="139">
        <f t="shared" si="66"/>
        <v>0</v>
      </c>
      <c r="D3052" s="135"/>
      <c r="E3052" s="135"/>
      <c r="F3052" s="135"/>
      <c r="G3052" s="135"/>
      <c r="H3052" s="135"/>
      <c r="I3052" s="135"/>
      <c r="J3052" s="135"/>
      <c r="K3052" s="143"/>
      <c r="L3052" s="143"/>
    </row>
    <row r="3053" spans="1:12" x14ac:dyDescent="0.3">
      <c r="A3053" s="138"/>
      <c r="B3053" s="135"/>
      <c r="C3053" s="139">
        <f t="shared" si="66"/>
        <v>0</v>
      </c>
      <c r="D3053" s="135"/>
      <c r="E3053" s="135"/>
      <c r="F3053" s="135"/>
      <c r="G3053" s="135"/>
      <c r="H3053" s="135"/>
      <c r="I3053" s="135"/>
      <c r="J3053" s="135"/>
      <c r="K3053" s="143"/>
      <c r="L3053" s="143"/>
    </row>
    <row r="3054" spans="1:12" x14ac:dyDescent="0.3">
      <c r="A3054" s="138"/>
      <c r="B3054" s="135"/>
      <c r="C3054" s="139">
        <f t="shared" si="66"/>
        <v>0</v>
      </c>
      <c r="D3054" s="135"/>
      <c r="E3054" s="135"/>
      <c r="F3054" s="135"/>
      <c r="G3054" s="135"/>
      <c r="H3054" s="135"/>
      <c r="I3054" s="135"/>
      <c r="J3054" s="135"/>
      <c r="K3054" s="143"/>
      <c r="L3054" s="143"/>
    </row>
    <row r="3055" spans="1:12" x14ac:dyDescent="0.3">
      <c r="A3055" s="138"/>
      <c r="B3055" s="135"/>
      <c r="C3055" s="139">
        <f t="shared" si="66"/>
        <v>0</v>
      </c>
      <c r="D3055" s="135"/>
      <c r="E3055" s="135"/>
      <c r="F3055" s="135"/>
      <c r="G3055" s="135"/>
      <c r="H3055" s="135"/>
      <c r="I3055" s="135"/>
      <c r="J3055" s="135"/>
      <c r="K3055" s="143"/>
      <c r="L3055" s="143"/>
    </row>
    <row r="3056" spans="1:12" x14ac:dyDescent="0.3">
      <c r="A3056" s="138"/>
      <c r="B3056" s="135"/>
      <c r="C3056" s="139">
        <f t="shared" si="66"/>
        <v>0</v>
      </c>
      <c r="D3056" s="135"/>
      <c r="E3056" s="135"/>
      <c r="F3056" s="135"/>
      <c r="G3056" s="135"/>
      <c r="H3056" s="135"/>
      <c r="I3056" s="135"/>
      <c r="J3056" s="135"/>
      <c r="K3056" s="143"/>
      <c r="L3056" s="143"/>
    </row>
    <row r="3057" spans="1:12" x14ac:dyDescent="0.3">
      <c r="A3057" s="138"/>
      <c r="B3057" s="135"/>
      <c r="C3057" s="139">
        <f t="shared" si="66"/>
        <v>0</v>
      </c>
      <c r="D3057" s="135"/>
      <c r="E3057" s="135"/>
      <c r="F3057" s="135"/>
      <c r="G3057" s="135"/>
      <c r="H3057" s="135"/>
      <c r="I3057" s="135"/>
      <c r="J3057" s="135"/>
      <c r="K3057" s="143"/>
      <c r="L3057" s="143"/>
    </row>
    <row r="3058" spans="1:12" x14ac:dyDescent="0.3">
      <c r="A3058" s="138"/>
      <c r="B3058" s="135"/>
      <c r="C3058" s="139">
        <f t="shared" si="66"/>
        <v>0</v>
      </c>
      <c r="D3058" s="135"/>
      <c r="E3058" s="135"/>
      <c r="F3058" s="135"/>
      <c r="G3058" s="135"/>
      <c r="H3058" s="135"/>
      <c r="I3058" s="135"/>
      <c r="J3058" s="135"/>
      <c r="K3058" s="143"/>
      <c r="L3058" s="143"/>
    </row>
    <row r="3059" spans="1:12" x14ac:dyDescent="0.3">
      <c r="A3059" s="138"/>
      <c r="B3059" s="135"/>
      <c r="C3059" s="139">
        <f t="shared" si="66"/>
        <v>0</v>
      </c>
      <c r="D3059" s="135"/>
      <c r="E3059" s="135"/>
      <c r="F3059" s="135"/>
      <c r="G3059" s="135"/>
      <c r="H3059" s="135"/>
      <c r="I3059" s="135"/>
      <c r="J3059" s="135"/>
      <c r="K3059" s="143"/>
      <c r="L3059" s="143"/>
    </row>
    <row r="3060" spans="1:12" x14ac:dyDescent="0.3">
      <c r="A3060" s="138"/>
      <c r="B3060" s="135"/>
      <c r="C3060" s="139">
        <f t="shared" si="66"/>
        <v>0</v>
      </c>
      <c r="D3060" s="135"/>
      <c r="E3060" s="135"/>
      <c r="F3060" s="135"/>
      <c r="G3060" s="135"/>
      <c r="H3060" s="135"/>
      <c r="I3060" s="135"/>
      <c r="J3060" s="135"/>
      <c r="K3060" s="143"/>
      <c r="L3060" s="143"/>
    </row>
    <row r="3061" spans="1:12" x14ac:dyDescent="0.3">
      <c r="A3061" s="138"/>
      <c r="B3061" s="135"/>
      <c r="C3061" s="139">
        <f t="shared" si="66"/>
        <v>0</v>
      </c>
      <c r="D3061" s="135"/>
      <c r="E3061" s="135"/>
      <c r="F3061" s="135"/>
      <c r="G3061" s="135"/>
      <c r="H3061" s="135"/>
      <c r="I3061" s="135"/>
      <c r="J3061" s="135"/>
      <c r="K3061" s="143"/>
      <c r="L3061" s="143"/>
    </row>
    <row r="3062" spans="1:12" x14ac:dyDescent="0.3">
      <c r="A3062" s="138"/>
      <c r="B3062" s="135"/>
      <c r="C3062" s="139">
        <f t="shared" si="66"/>
        <v>0</v>
      </c>
      <c r="D3062" s="135"/>
      <c r="E3062" s="135"/>
      <c r="F3062" s="135"/>
      <c r="G3062" s="135"/>
      <c r="H3062" s="135"/>
      <c r="I3062" s="135"/>
      <c r="J3062" s="135"/>
      <c r="K3062" s="143"/>
      <c r="L3062" s="143"/>
    </row>
    <row r="3063" spans="1:12" x14ac:dyDescent="0.3">
      <c r="A3063" s="138"/>
      <c r="B3063" s="135"/>
      <c r="C3063" s="139">
        <f t="shared" si="66"/>
        <v>0</v>
      </c>
      <c r="D3063" s="135"/>
      <c r="E3063" s="135"/>
      <c r="F3063" s="135"/>
      <c r="G3063" s="135"/>
      <c r="H3063" s="135"/>
      <c r="I3063" s="135"/>
      <c r="J3063" s="135"/>
      <c r="K3063" s="143"/>
      <c r="L3063" s="143"/>
    </row>
    <row r="3064" spans="1:12" x14ac:dyDescent="0.3">
      <c r="A3064" s="138"/>
      <c r="B3064" s="135"/>
      <c r="C3064" s="139">
        <f t="shared" si="66"/>
        <v>0</v>
      </c>
      <c r="D3064" s="135"/>
      <c r="E3064" s="135"/>
      <c r="F3064" s="135"/>
      <c r="G3064" s="135"/>
      <c r="H3064" s="135"/>
      <c r="I3064" s="135"/>
      <c r="J3064" s="135"/>
      <c r="K3064" s="143"/>
      <c r="L3064" s="143"/>
    </row>
    <row r="3065" spans="1:12" x14ac:dyDescent="0.3">
      <c r="A3065" s="138"/>
      <c r="B3065" s="135"/>
      <c r="C3065" s="139">
        <f t="shared" si="66"/>
        <v>0</v>
      </c>
      <c r="D3065" s="135"/>
      <c r="E3065" s="135"/>
      <c r="F3065" s="135"/>
      <c r="G3065" s="135"/>
      <c r="H3065" s="135"/>
      <c r="I3065" s="135"/>
      <c r="J3065" s="135"/>
      <c r="K3065" s="143"/>
      <c r="L3065" s="143"/>
    </row>
    <row r="3066" spans="1:12" x14ac:dyDescent="0.3">
      <c r="A3066" s="138"/>
      <c r="B3066" s="135"/>
      <c r="C3066" s="139">
        <f t="shared" si="66"/>
        <v>0</v>
      </c>
      <c r="D3066" s="135"/>
      <c r="E3066" s="135"/>
      <c r="F3066" s="135"/>
      <c r="G3066" s="135"/>
      <c r="H3066" s="135"/>
      <c r="I3066" s="135"/>
      <c r="J3066" s="135"/>
      <c r="K3066" s="143"/>
      <c r="L3066" s="143"/>
    </row>
    <row r="3067" spans="1:12" x14ac:dyDescent="0.3">
      <c r="A3067" s="138"/>
      <c r="B3067" s="135"/>
      <c r="C3067" s="139">
        <f t="shared" si="66"/>
        <v>0</v>
      </c>
      <c r="D3067" s="135"/>
      <c r="E3067" s="135"/>
      <c r="F3067" s="135"/>
      <c r="G3067" s="135"/>
      <c r="H3067" s="135"/>
      <c r="I3067" s="135"/>
      <c r="J3067" s="135"/>
      <c r="K3067" s="143"/>
      <c r="L3067" s="143"/>
    </row>
    <row r="3068" spans="1:12" x14ac:dyDescent="0.3">
      <c r="A3068" s="138"/>
      <c r="B3068" s="135"/>
      <c r="C3068" s="139">
        <f t="shared" si="66"/>
        <v>0</v>
      </c>
      <c r="D3068" s="135"/>
      <c r="E3068" s="135"/>
      <c r="F3068" s="135"/>
      <c r="G3068" s="135"/>
      <c r="H3068" s="135"/>
      <c r="I3068" s="135"/>
      <c r="J3068" s="135"/>
      <c r="K3068" s="143"/>
      <c r="L3068" s="143"/>
    </row>
    <row r="3069" spans="1:12" x14ac:dyDescent="0.3">
      <c r="A3069" s="138"/>
      <c r="B3069" s="135"/>
      <c r="C3069" s="139">
        <f t="shared" si="66"/>
        <v>0</v>
      </c>
      <c r="D3069" s="135"/>
      <c r="E3069" s="135"/>
      <c r="F3069" s="135"/>
      <c r="G3069" s="135"/>
      <c r="H3069" s="135"/>
      <c r="I3069" s="135"/>
      <c r="J3069" s="135"/>
      <c r="K3069" s="143"/>
      <c r="L3069" s="143"/>
    </row>
    <row r="3070" spans="1:12" x14ac:dyDescent="0.3">
      <c r="A3070" s="138"/>
      <c r="B3070" s="135"/>
      <c r="C3070" s="139">
        <f t="shared" si="66"/>
        <v>0</v>
      </c>
      <c r="D3070" s="135"/>
      <c r="E3070" s="135"/>
      <c r="F3070" s="135"/>
      <c r="G3070" s="135"/>
      <c r="H3070" s="135"/>
      <c r="I3070" s="135"/>
      <c r="J3070" s="135"/>
      <c r="K3070" s="143"/>
      <c r="L3070" s="143"/>
    </row>
    <row r="3071" spans="1:12" x14ac:dyDescent="0.3">
      <c r="A3071" s="138"/>
      <c r="B3071" s="135"/>
      <c r="C3071" s="139">
        <f t="shared" ref="C3071:C3134" si="67">D3071</f>
        <v>0</v>
      </c>
      <c r="D3071" s="135"/>
      <c r="E3071" s="135"/>
      <c r="F3071" s="135"/>
      <c r="G3071" s="135"/>
      <c r="H3071" s="135"/>
      <c r="I3071" s="135"/>
      <c r="J3071" s="135"/>
      <c r="K3071" s="143"/>
      <c r="L3071" s="143"/>
    </row>
    <row r="3072" spans="1:12" x14ac:dyDescent="0.3">
      <c r="A3072" s="138"/>
      <c r="B3072" s="135"/>
      <c r="C3072" s="139">
        <f t="shared" si="67"/>
        <v>0</v>
      </c>
      <c r="D3072" s="135"/>
      <c r="E3072" s="135"/>
      <c r="F3072" s="135"/>
      <c r="G3072" s="135"/>
      <c r="H3072" s="135"/>
      <c r="I3072" s="135"/>
      <c r="J3072" s="135"/>
      <c r="K3072" s="143"/>
      <c r="L3072" s="143"/>
    </row>
    <row r="3073" spans="1:12" x14ac:dyDescent="0.3">
      <c r="A3073" s="138"/>
      <c r="B3073" s="135"/>
      <c r="C3073" s="139">
        <f t="shared" si="67"/>
        <v>0</v>
      </c>
      <c r="D3073" s="135"/>
      <c r="E3073" s="135"/>
      <c r="F3073" s="135"/>
      <c r="G3073" s="135"/>
      <c r="H3073" s="135"/>
      <c r="I3073" s="135"/>
      <c r="J3073" s="135"/>
      <c r="K3073" s="143"/>
      <c r="L3073" s="143"/>
    </row>
    <row r="3074" spans="1:12" x14ac:dyDescent="0.3">
      <c r="A3074" s="138"/>
      <c r="B3074" s="135"/>
      <c r="C3074" s="139">
        <f t="shared" si="67"/>
        <v>0</v>
      </c>
      <c r="D3074" s="135"/>
      <c r="E3074" s="135"/>
      <c r="F3074" s="135"/>
      <c r="G3074" s="135"/>
      <c r="H3074" s="135"/>
      <c r="I3074" s="135"/>
      <c r="J3074" s="135"/>
      <c r="K3074" s="143"/>
      <c r="L3074" s="143"/>
    </row>
    <row r="3075" spans="1:12" x14ac:dyDescent="0.3">
      <c r="A3075" s="138"/>
      <c r="B3075" s="135"/>
      <c r="C3075" s="139">
        <f t="shared" si="67"/>
        <v>0</v>
      </c>
      <c r="D3075" s="135"/>
      <c r="E3075" s="135"/>
      <c r="F3075" s="135"/>
      <c r="G3075" s="135"/>
      <c r="H3075" s="135"/>
      <c r="I3075" s="135"/>
      <c r="J3075" s="135"/>
      <c r="K3075" s="143"/>
      <c r="L3075" s="143"/>
    </row>
    <row r="3076" spans="1:12" x14ac:dyDescent="0.3">
      <c r="A3076" s="138"/>
      <c r="B3076" s="135"/>
      <c r="C3076" s="139">
        <f t="shared" si="67"/>
        <v>0</v>
      </c>
      <c r="D3076" s="135"/>
      <c r="E3076" s="135"/>
      <c r="F3076" s="135"/>
      <c r="G3076" s="135"/>
      <c r="H3076" s="135"/>
      <c r="I3076" s="135"/>
      <c r="J3076" s="135"/>
      <c r="K3076" s="143"/>
      <c r="L3076" s="143"/>
    </row>
    <row r="3077" spans="1:12" x14ac:dyDescent="0.3">
      <c r="A3077" s="138"/>
      <c r="B3077" s="135"/>
      <c r="C3077" s="139">
        <f t="shared" si="67"/>
        <v>0</v>
      </c>
      <c r="D3077" s="135"/>
      <c r="E3077" s="135"/>
      <c r="F3077" s="135"/>
      <c r="G3077" s="135"/>
      <c r="H3077" s="135"/>
      <c r="I3077" s="135"/>
      <c r="J3077" s="135"/>
      <c r="K3077" s="143"/>
      <c r="L3077" s="143"/>
    </row>
    <row r="3078" spans="1:12" x14ac:dyDescent="0.3">
      <c r="A3078" s="138"/>
      <c r="B3078" s="135"/>
      <c r="C3078" s="139">
        <f t="shared" si="67"/>
        <v>0</v>
      </c>
      <c r="D3078" s="135"/>
      <c r="E3078" s="135"/>
      <c r="F3078" s="135"/>
      <c r="G3078" s="135"/>
      <c r="H3078" s="135"/>
      <c r="I3078" s="135"/>
      <c r="J3078" s="135"/>
      <c r="K3078" s="143"/>
      <c r="L3078" s="143"/>
    </row>
    <row r="3079" spans="1:12" x14ac:dyDescent="0.3">
      <c r="A3079" s="138"/>
      <c r="B3079" s="135"/>
      <c r="C3079" s="139">
        <f t="shared" si="67"/>
        <v>0</v>
      </c>
      <c r="D3079" s="135"/>
      <c r="E3079" s="135"/>
      <c r="F3079" s="135"/>
      <c r="G3079" s="135"/>
      <c r="H3079" s="135"/>
      <c r="I3079" s="135"/>
      <c r="J3079" s="135"/>
      <c r="K3079" s="143"/>
      <c r="L3079" s="143"/>
    </row>
    <row r="3080" spans="1:12" x14ac:dyDescent="0.3">
      <c r="A3080" s="138"/>
      <c r="B3080" s="135"/>
      <c r="C3080" s="139">
        <f t="shared" si="67"/>
        <v>0</v>
      </c>
      <c r="D3080" s="135"/>
      <c r="E3080" s="135"/>
      <c r="F3080" s="135"/>
      <c r="G3080" s="135"/>
      <c r="H3080" s="135"/>
      <c r="I3080" s="135"/>
      <c r="J3080" s="135"/>
      <c r="K3080" s="143"/>
      <c r="L3080" s="143"/>
    </row>
    <row r="3081" spans="1:12" x14ac:dyDescent="0.3">
      <c r="A3081" s="138"/>
      <c r="B3081" s="135"/>
      <c r="C3081" s="139">
        <f t="shared" si="67"/>
        <v>0</v>
      </c>
      <c r="D3081" s="135"/>
      <c r="E3081" s="135"/>
      <c r="F3081" s="135"/>
      <c r="G3081" s="135"/>
      <c r="H3081" s="135"/>
      <c r="I3081" s="135"/>
      <c r="J3081" s="135"/>
      <c r="K3081" s="143"/>
      <c r="L3081" s="143"/>
    </row>
    <row r="3082" spans="1:12" x14ac:dyDescent="0.3">
      <c r="A3082" s="138"/>
      <c r="B3082" s="135"/>
      <c r="C3082" s="139">
        <f t="shared" si="67"/>
        <v>0</v>
      </c>
      <c r="D3082" s="135"/>
      <c r="E3082" s="135"/>
      <c r="F3082" s="135"/>
      <c r="G3082" s="135"/>
      <c r="H3082" s="135"/>
      <c r="I3082" s="135"/>
      <c r="J3082" s="135"/>
      <c r="K3082" s="143"/>
      <c r="L3082" s="143"/>
    </row>
    <row r="3083" spans="1:12" x14ac:dyDescent="0.3">
      <c r="A3083" s="138"/>
      <c r="B3083" s="135"/>
      <c r="C3083" s="139">
        <f t="shared" si="67"/>
        <v>0</v>
      </c>
      <c r="D3083" s="135"/>
      <c r="E3083" s="135"/>
      <c r="F3083" s="135"/>
      <c r="G3083" s="135"/>
      <c r="H3083" s="135"/>
      <c r="I3083" s="135"/>
      <c r="J3083" s="135"/>
      <c r="K3083" s="143"/>
      <c r="L3083" s="143"/>
    </row>
    <row r="3084" spans="1:12" x14ac:dyDescent="0.3">
      <c r="A3084" s="138"/>
      <c r="B3084" s="135"/>
      <c r="C3084" s="139">
        <f t="shared" si="67"/>
        <v>0</v>
      </c>
      <c r="D3084" s="135"/>
      <c r="E3084" s="135"/>
      <c r="F3084" s="135"/>
      <c r="G3084" s="135"/>
      <c r="H3084" s="135"/>
      <c r="I3084" s="135"/>
      <c r="J3084" s="135"/>
      <c r="K3084" s="143"/>
      <c r="L3084" s="143"/>
    </row>
    <row r="3085" spans="1:12" x14ac:dyDescent="0.3">
      <c r="A3085" s="138"/>
      <c r="B3085" s="135"/>
      <c r="C3085" s="139">
        <f t="shared" si="67"/>
        <v>0</v>
      </c>
      <c r="D3085" s="135"/>
      <c r="E3085" s="135"/>
      <c r="F3085" s="135"/>
      <c r="G3085" s="135"/>
      <c r="H3085" s="135"/>
      <c r="I3085" s="135"/>
      <c r="J3085" s="135"/>
      <c r="K3085" s="143"/>
      <c r="L3085" s="143"/>
    </row>
    <row r="3086" spans="1:12" x14ac:dyDescent="0.3">
      <c r="A3086" s="138"/>
      <c r="B3086" s="135"/>
      <c r="C3086" s="139">
        <f t="shared" si="67"/>
        <v>0</v>
      </c>
      <c r="D3086" s="135"/>
      <c r="E3086" s="135"/>
      <c r="F3086" s="135"/>
      <c r="G3086" s="135"/>
      <c r="H3086" s="135"/>
      <c r="I3086" s="135"/>
      <c r="J3086" s="135"/>
      <c r="K3086" s="143"/>
      <c r="L3086" s="143"/>
    </row>
    <row r="3087" spans="1:12" x14ac:dyDescent="0.3">
      <c r="A3087" s="138"/>
      <c r="B3087" s="135"/>
      <c r="C3087" s="139">
        <f t="shared" si="67"/>
        <v>0</v>
      </c>
      <c r="D3087" s="135"/>
      <c r="E3087" s="135"/>
      <c r="F3087" s="135"/>
      <c r="G3087" s="135"/>
      <c r="H3087" s="135"/>
      <c r="I3087" s="135"/>
      <c r="J3087" s="135"/>
      <c r="K3087" s="143"/>
      <c r="L3087" s="143"/>
    </row>
    <row r="3088" spans="1:12" x14ac:dyDescent="0.3">
      <c r="A3088" s="138"/>
      <c r="B3088" s="135"/>
      <c r="C3088" s="139">
        <f t="shared" si="67"/>
        <v>0</v>
      </c>
      <c r="D3088" s="135"/>
      <c r="E3088" s="135"/>
      <c r="F3088" s="135"/>
      <c r="G3088" s="135"/>
      <c r="H3088" s="135"/>
      <c r="I3088" s="135"/>
      <c r="J3088" s="135"/>
      <c r="K3088" s="143"/>
      <c r="L3088" s="143"/>
    </row>
    <row r="3089" spans="1:12" x14ac:dyDescent="0.3">
      <c r="A3089" s="138"/>
      <c r="B3089" s="135"/>
      <c r="C3089" s="139">
        <f t="shared" si="67"/>
        <v>0</v>
      </c>
      <c r="D3089" s="135"/>
      <c r="E3089" s="135"/>
      <c r="F3089" s="135"/>
      <c r="G3089" s="135"/>
      <c r="H3089" s="135"/>
      <c r="I3089" s="135"/>
      <c r="J3089" s="135"/>
      <c r="K3089" s="143"/>
      <c r="L3089" s="143"/>
    </row>
    <row r="3090" spans="1:12" x14ac:dyDescent="0.3">
      <c r="A3090" s="138"/>
      <c r="B3090" s="135"/>
      <c r="C3090" s="139">
        <f t="shared" si="67"/>
        <v>0</v>
      </c>
      <c r="D3090" s="135"/>
      <c r="E3090" s="135"/>
      <c r="F3090" s="135"/>
      <c r="G3090" s="135"/>
      <c r="H3090" s="135"/>
      <c r="I3090" s="135"/>
      <c r="J3090" s="135"/>
      <c r="K3090" s="143"/>
      <c r="L3090" s="143"/>
    </row>
    <row r="3091" spans="1:12" x14ac:dyDescent="0.3">
      <c r="A3091" s="138"/>
      <c r="B3091" s="135"/>
      <c r="C3091" s="139">
        <f t="shared" si="67"/>
        <v>0</v>
      </c>
      <c r="D3091" s="135"/>
      <c r="E3091" s="135"/>
      <c r="F3091" s="135"/>
      <c r="G3091" s="135"/>
      <c r="H3091" s="135"/>
      <c r="I3091" s="135"/>
      <c r="J3091" s="135"/>
      <c r="K3091" s="143"/>
      <c r="L3091" s="143"/>
    </row>
    <row r="3092" spans="1:12" x14ac:dyDescent="0.3">
      <c r="A3092" s="138"/>
      <c r="B3092" s="135"/>
      <c r="C3092" s="139">
        <f t="shared" si="67"/>
        <v>0</v>
      </c>
      <c r="D3092" s="135"/>
      <c r="E3092" s="135"/>
      <c r="F3092" s="135"/>
      <c r="G3092" s="135"/>
      <c r="H3092" s="135"/>
      <c r="I3092" s="135"/>
      <c r="J3092" s="135"/>
      <c r="K3092" s="143"/>
      <c r="L3092" s="143"/>
    </row>
    <row r="3093" spans="1:12" x14ac:dyDescent="0.3">
      <c r="A3093" s="138"/>
      <c r="B3093" s="135"/>
      <c r="C3093" s="139">
        <f t="shared" si="67"/>
        <v>0</v>
      </c>
      <c r="D3093" s="135"/>
      <c r="E3093" s="135"/>
      <c r="F3093" s="135"/>
      <c r="G3093" s="135"/>
      <c r="H3093" s="135"/>
      <c r="I3093" s="135"/>
      <c r="J3093" s="135"/>
      <c r="K3093" s="143"/>
      <c r="L3093" s="143"/>
    </row>
    <row r="3094" spans="1:12" x14ac:dyDescent="0.3">
      <c r="A3094" s="138"/>
      <c r="B3094" s="135"/>
      <c r="C3094" s="139">
        <f t="shared" si="67"/>
        <v>0</v>
      </c>
      <c r="D3094" s="135"/>
      <c r="E3094" s="135"/>
      <c r="F3094" s="135"/>
      <c r="G3094" s="135"/>
      <c r="H3094" s="135"/>
      <c r="I3094" s="135"/>
      <c r="J3094" s="135"/>
      <c r="K3094" s="143"/>
      <c r="L3094" s="143"/>
    </row>
    <row r="3095" spans="1:12" x14ac:dyDescent="0.3">
      <c r="A3095" s="138"/>
      <c r="B3095" s="135"/>
      <c r="C3095" s="139">
        <f t="shared" si="67"/>
        <v>0</v>
      </c>
      <c r="D3095" s="135"/>
      <c r="E3095" s="135"/>
      <c r="F3095" s="135"/>
      <c r="G3095" s="135"/>
      <c r="H3095" s="135"/>
      <c r="I3095" s="135"/>
      <c r="J3095" s="135"/>
      <c r="K3095" s="143"/>
      <c r="L3095" s="143"/>
    </row>
    <row r="3096" spans="1:12" x14ac:dyDescent="0.3">
      <c r="A3096" s="138"/>
      <c r="B3096" s="135"/>
      <c r="C3096" s="139">
        <f t="shared" si="67"/>
        <v>0</v>
      </c>
      <c r="D3096" s="135"/>
      <c r="E3096" s="135"/>
      <c r="F3096" s="135"/>
      <c r="G3096" s="135"/>
      <c r="H3096" s="135"/>
      <c r="I3096" s="135"/>
      <c r="J3096" s="135"/>
      <c r="K3096" s="143"/>
      <c r="L3096" s="143"/>
    </row>
    <row r="3097" spans="1:12" x14ac:dyDescent="0.3">
      <c r="A3097" s="138"/>
      <c r="B3097" s="135"/>
      <c r="C3097" s="139">
        <f t="shared" si="67"/>
        <v>0</v>
      </c>
      <c r="D3097" s="135"/>
      <c r="E3097" s="135"/>
      <c r="F3097" s="135"/>
      <c r="G3097" s="135"/>
      <c r="H3097" s="135"/>
      <c r="I3097" s="135"/>
      <c r="J3097" s="135"/>
      <c r="K3097" s="143"/>
      <c r="L3097" s="143"/>
    </row>
    <row r="3098" spans="1:12" x14ac:dyDescent="0.3">
      <c r="A3098" s="138"/>
      <c r="B3098" s="135"/>
      <c r="C3098" s="139">
        <f t="shared" si="67"/>
        <v>0</v>
      </c>
      <c r="D3098" s="135"/>
      <c r="E3098" s="135"/>
      <c r="F3098" s="135"/>
      <c r="G3098" s="135"/>
      <c r="H3098" s="135"/>
      <c r="I3098" s="135"/>
      <c r="J3098" s="135"/>
      <c r="K3098" s="143"/>
      <c r="L3098" s="143"/>
    </row>
    <row r="3099" spans="1:12" x14ac:dyDescent="0.3">
      <c r="A3099" s="138"/>
      <c r="B3099" s="135"/>
      <c r="C3099" s="139">
        <f t="shared" si="67"/>
        <v>0</v>
      </c>
      <c r="D3099" s="135"/>
      <c r="E3099" s="135"/>
      <c r="F3099" s="135"/>
      <c r="G3099" s="135"/>
      <c r="H3099" s="135"/>
      <c r="I3099" s="135"/>
      <c r="J3099" s="135"/>
      <c r="K3099" s="143"/>
      <c r="L3099" s="143"/>
    </row>
    <row r="3100" spans="1:12" x14ac:dyDescent="0.3">
      <c r="A3100" s="138"/>
      <c r="B3100" s="135"/>
      <c r="C3100" s="139">
        <f t="shared" si="67"/>
        <v>0</v>
      </c>
      <c r="D3100" s="135"/>
      <c r="E3100" s="135"/>
      <c r="F3100" s="135"/>
      <c r="G3100" s="135"/>
      <c r="H3100" s="135"/>
      <c r="I3100" s="135"/>
      <c r="J3100" s="135"/>
      <c r="K3100" s="143"/>
      <c r="L3100" s="143"/>
    </row>
    <row r="3101" spans="1:12" x14ac:dyDescent="0.3">
      <c r="A3101" s="138"/>
      <c r="B3101" s="135"/>
      <c r="C3101" s="139">
        <f t="shared" si="67"/>
        <v>0</v>
      </c>
      <c r="D3101" s="135"/>
      <c r="E3101" s="135"/>
      <c r="F3101" s="135"/>
      <c r="G3101" s="135"/>
      <c r="H3101" s="135"/>
      <c r="I3101" s="135"/>
      <c r="J3101" s="135"/>
      <c r="K3101" s="143"/>
      <c r="L3101" s="143"/>
    </row>
    <row r="3102" spans="1:12" x14ac:dyDescent="0.3">
      <c r="A3102" s="138"/>
      <c r="B3102" s="135"/>
      <c r="C3102" s="139">
        <f t="shared" si="67"/>
        <v>0</v>
      </c>
      <c r="D3102" s="135"/>
      <c r="E3102" s="135"/>
      <c r="F3102" s="135"/>
      <c r="G3102" s="135"/>
      <c r="H3102" s="135"/>
      <c r="I3102" s="135"/>
      <c r="J3102" s="135"/>
      <c r="K3102" s="143"/>
      <c r="L3102" s="143"/>
    </row>
    <row r="3103" spans="1:12" x14ac:dyDescent="0.3">
      <c r="A3103" s="138"/>
      <c r="B3103" s="135"/>
      <c r="C3103" s="139">
        <f t="shared" si="67"/>
        <v>0</v>
      </c>
      <c r="D3103" s="135"/>
      <c r="E3103" s="135"/>
      <c r="F3103" s="135"/>
      <c r="G3103" s="135"/>
      <c r="H3103" s="135"/>
      <c r="I3103" s="135"/>
      <c r="J3103" s="135"/>
      <c r="K3103" s="143"/>
      <c r="L3103" s="143"/>
    </row>
    <row r="3104" spans="1:12" x14ac:dyDescent="0.3">
      <c r="A3104" s="138"/>
      <c r="B3104" s="135"/>
      <c r="C3104" s="139">
        <f t="shared" si="67"/>
        <v>0</v>
      </c>
      <c r="D3104" s="135"/>
      <c r="E3104" s="135"/>
      <c r="F3104" s="135"/>
      <c r="G3104" s="135"/>
      <c r="H3104" s="135"/>
      <c r="I3104" s="135"/>
      <c r="J3104" s="135"/>
      <c r="K3104" s="143"/>
      <c r="L3104" s="143"/>
    </row>
    <row r="3105" spans="1:12" x14ac:dyDescent="0.3">
      <c r="A3105" s="138"/>
      <c r="B3105" s="135"/>
      <c r="C3105" s="139">
        <f t="shared" si="67"/>
        <v>0</v>
      </c>
      <c r="D3105" s="135"/>
      <c r="E3105" s="135"/>
      <c r="F3105" s="135"/>
      <c r="G3105" s="135"/>
      <c r="H3105" s="135"/>
      <c r="I3105" s="135"/>
      <c r="J3105" s="135"/>
      <c r="K3105" s="143"/>
      <c r="L3105" s="143"/>
    </row>
    <row r="3106" spans="1:12" x14ac:dyDescent="0.3">
      <c r="A3106" s="138"/>
      <c r="B3106" s="135"/>
      <c r="C3106" s="139">
        <f t="shared" si="67"/>
        <v>0</v>
      </c>
      <c r="D3106" s="135"/>
      <c r="E3106" s="135"/>
      <c r="F3106" s="135"/>
      <c r="G3106" s="135"/>
      <c r="H3106" s="135"/>
      <c r="I3106" s="135"/>
      <c r="J3106" s="135"/>
      <c r="K3106" s="143"/>
      <c r="L3106" s="143"/>
    </row>
    <row r="3107" spans="1:12" x14ac:dyDescent="0.3">
      <c r="A3107" s="138"/>
      <c r="B3107" s="135"/>
      <c r="C3107" s="139">
        <f t="shared" si="67"/>
        <v>0</v>
      </c>
      <c r="D3107" s="135"/>
      <c r="E3107" s="135"/>
      <c r="F3107" s="135"/>
      <c r="G3107" s="135"/>
      <c r="H3107" s="135"/>
      <c r="I3107" s="135"/>
      <c r="J3107" s="135"/>
      <c r="K3107" s="143"/>
      <c r="L3107" s="143"/>
    </row>
    <row r="3108" spans="1:12" x14ac:dyDescent="0.3">
      <c r="A3108" s="138"/>
      <c r="B3108" s="135"/>
      <c r="C3108" s="139">
        <f t="shared" si="67"/>
        <v>0</v>
      </c>
      <c r="D3108" s="135"/>
      <c r="E3108" s="135"/>
      <c r="F3108" s="135"/>
      <c r="G3108" s="135"/>
      <c r="H3108" s="135"/>
      <c r="I3108" s="135"/>
      <c r="J3108" s="135"/>
      <c r="K3108" s="143"/>
      <c r="L3108" s="143"/>
    </row>
    <row r="3109" spans="1:12" x14ac:dyDescent="0.3">
      <c r="A3109" s="138"/>
      <c r="B3109" s="135"/>
      <c r="C3109" s="139">
        <f t="shared" si="67"/>
        <v>0</v>
      </c>
      <c r="D3109" s="135"/>
      <c r="E3109" s="135"/>
      <c r="F3109" s="135"/>
      <c r="G3109" s="135"/>
      <c r="H3109" s="135"/>
      <c r="I3109" s="135"/>
      <c r="J3109" s="135"/>
      <c r="K3109" s="143"/>
      <c r="L3109" s="143"/>
    </row>
    <row r="3110" spans="1:12" x14ac:dyDescent="0.3">
      <c r="A3110" s="138"/>
      <c r="B3110" s="135"/>
      <c r="C3110" s="139">
        <f t="shared" si="67"/>
        <v>0</v>
      </c>
      <c r="D3110" s="135"/>
      <c r="E3110" s="135"/>
      <c r="F3110" s="135"/>
      <c r="G3110" s="135"/>
      <c r="H3110" s="135"/>
      <c r="I3110" s="135"/>
      <c r="J3110" s="135"/>
      <c r="K3110" s="143"/>
      <c r="L3110" s="143"/>
    </row>
    <row r="3111" spans="1:12" x14ac:dyDescent="0.3">
      <c r="A3111" s="138"/>
      <c r="B3111" s="135"/>
      <c r="C3111" s="139">
        <f t="shared" si="67"/>
        <v>0</v>
      </c>
      <c r="D3111" s="135"/>
      <c r="E3111" s="135"/>
      <c r="F3111" s="135"/>
      <c r="G3111" s="135"/>
      <c r="H3111" s="135"/>
      <c r="I3111" s="135"/>
      <c r="J3111" s="135"/>
      <c r="K3111" s="143"/>
      <c r="L3111" s="143"/>
    </row>
    <row r="3112" spans="1:12" x14ac:dyDescent="0.3">
      <c r="A3112" s="138"/>
      <c r="B3112" s="135"/>
      <c r="C3112" s="139">
        <f t="shared" si="67"/>
        <v>0</v>
      </c>
      <c r="D3112" s="135"/>
      <c r="E3112" s="135"/>
      <c r="F3112" s="135"/>
      <c r="G3112" s="135"/>
      <c r="H3112" s="135"/>
      <c r="I3112" s="135"/>
      <c r="J3112" s="135"/>
      <c r="K3112" s="143"/>
      <c r="L3112" s="143"/>
    </row>
    <row r="3113" spans="1:12" x14ac:dyDescent="0.3">
      <c r="A3113" s="138"/>
      <c r="B3113" s="135"/>
      <c r="C3113" s="139">
        <f t="shared" si="67"/>
        <v>0</v>
      </c>
      <c r="D3113" s="135"/>
      <c r="E3113" s="135"/>
      <c r="F3113" s="135"/>
      <c r="G3113" s="135"/>
      <c r="H3113" s="135"/>
      <c r="I3113" s="135"/>
      <c r="J3113" s="135"/>
      <c r="K3113" s="143"/>
      <c r="L3113" s="143"/>
    </row>
    <row r="3114" spans="1:12" x14ac:dyDescent="0.3">
      <c r="A3114" s="138"/>
      <c r="B3114" s="135"/>
      <c r="C3114" s="139">
        <f t="shared" si="67"/>
        <v>0</v>
      </c>
      <c r="D3114" s="135"/>
      <c r="E3114" s="135"/>
      <c r="F3114" s="135"/>
      <c r="G3114" s="135"/>
      <c r="H3114" s="135"/>
      <c r="I3114" s="135"/>
      <c r="J3114" s="135"/>
      <c r="K3114" s="143"/>
      <c r="L3114" s="143"/>
    </row>
    <row r="3115" spans="1:12" x14ac:dyDescent="0.3">
      <c r="A3115" s="138"/>
      <c r="B3115" s="135"/>
      <c r="C3115" s="139">
        <f t="shared" si="67"/>
        <v>0</v>
      </c>
      <c r="D3115" s="135"/>
      <c r="E3115" s="135"/>
      <c r="F3115" s="135"/>
      <c r="G3115" s="135"/>
      <c r="H3115" s="135"/>
      <c r="I3115" s="135"/>
      <c r="J3115" s="135"/>
      <c r="K3115" s="143"/>
      <c r="L3115" s="143"/>
    </row>
    <row r="3116" spans="1:12" x14ac:dyDescent="0.3">
      <c r="A3116" s="138"/>
      <c r="B3116" s="135"/>
      <c r="C3116" s="139">
        <f t="shared" si="67"/>
        <v>0</v>
      </c>
      <c r="D3116" s="135"/>
      <c r="E3116" s="135"/>
      <c r="F3116" s="135"/>
      <c r="G3116" s="135"/>
      <c r="H3116" s="135"/>
      <c r="I3116" s="135"/>
      <c r="J3116" s="135"/>
      <c r="K3116" s="143"/>
      <c r="L3116" s="143"/>
    </row>
    <row r="3117" spans="1:12" x14ac:dyDescent="0.3">
      <c r="A3117" s="138"/>
      <c r="B3117" s="135"/>
      <c r="C3117" s="139">
        <f t="shared" si="67"/>
        <v>0</v>
      </c>
      <c r="D3117" s="135"/>
      <c r="E3117" s="135"/>
      <c r="F3117" s="135"/>
      <c r="G3117" s="135"/>
      <c r="H3117" s="135"/>
      <c r="I3117" s="135"/>
      <c r="J3117" s="135"/>
      <c r="K3117" s="143"/>
      <c r="L3117" s="143"/>
    </row>
    <row r="3118" spans="1:12" x14ac:dyDescent="0.3">
      <c r="A3118" s="138"/>
      <c r="B3118" s="135"/>
      <c r="C3118" s="139">
        <f t="shared" si="67"/>
        <v>0</v>
      </c>
      <c r="D3118" s="135"/>
      <c r="E3118" s="135"/>
      <c r="F3118" s="135"/>
      <c r="G3118" s="135"/>
      <c r="H3118" s="135"/>
      <c r="I3118" s="135"/>
      <c r="J3118" s="135"/>
      <c r="K3118" s="143"/>
      <c r="L3118" s="143"/>
    </row>
    <row r="3119" spans="1:12" x14ac:dyDescent="0.3">
      <c r="A3119" s="138"/>
      <c r="B3119" s="135"/>
      <c r="C3119" s="139">
        <f t="shared" si="67"/>
        <v>0</v>
      </c>
      <c r="D3119" s="135"/>
      <c r="E3119" s="135"/>
      <c r="F3119" s="135"/>
      <c r="G3119" s="135"/>
      <c r="H3119" s="135"/>
      <c r="I3119" s="135"/>
      <c r="J3119" s="135"/>
      <c r="K3119" s="143"/>
      <c r="L3119" s="143"/>
    </row>
    <row r="3120" spans="1:12" x14ac:dyDescent="0.3">
      <c r="A3120" s="138"/>
      <c r="B3120" s="135"/>
      <c r="C3120" s="139">
        <f t="shared" si="67"/>
        <v>0</v>
      </c>
      <c r="D3120" s="135"/>
      <c r="E3120" s="135"/>
      <c r="F3120" s="135"/>
      <c r="G3120" s="135"/>
      <c r="H3120" s="135"/>
      <c r="I3120" s="135"/>
      <c r="J3120" s="135"/>
      <c r="K3120" s="143"/>
      <c r="L3120" s="143"/>
    </row>
    <row r="3121" spans="1:12" x14ac:dyDescent="0.3">
      <c r="A3121" s="138"/>
      <c r="B3121" s="135"/>
      <c r="C3121" s="139">
        <f t="shared" si="67"/>
        <v>0</v>
      </c>
      <c r="D3121" s="135"/>
      <c r="E3121" s="135"/>
      <c r="F3121" s="135"/>
      <c r="G3121" s="135"/>
      <c r="H3121" s="135"/>
      <c r="I3121" s="135"/>
      <c r="J3121" s="135"/>
      <c r="K3121" s="143"/>
      <c r="L3121" s="143"/>
    </row>
    <row r="3122" spans="1:12" x14ac:dyDescent="0.3">
      <c r="A3122" s="138"/>
      <c r="B3122" s="135"/>
      <c r="C3122" s="139">
        <f t="shared" si="67"/>
        <v>0</v>
      </c>
      <c r="D3122" s="135"/>
      <c r="E3122" s="135"/>
      <c r="F3122" s="135"/>
      <c r="G3122" s="135"/>
      <c r="H3122" s="135"/>
      <c r="I3122" s="135"/>
      <c r="J3122" s="135"/>
      <c r="K3122" s="143"/>
      <c r="L3122" s="143"/>
    </row>
    <row r="3123" spans="1:12" x14ac:dyDescent="0.3">
      <c r="A3123" s="138"/>
      <c r="B3123" s="135"/>
      <c r="C3123" s="139">
        <f t="shared" si="67"/>
        <v>0</v>
      </c>
      <c r="D3123" s="135"/>
      <c r="E3123" s="135"/>
      <c r="F3123" s="135"/>
      <c r="G3123" s="135"/>
      <c r="H3123" s="135"/>
      <c r="I3123" s="135"/>
      <c r="J3123" s="135"/>
      <c r="K3123" s="143"/>
      <c r="L3123" s="143"/>
    </row>
    <row r="3124" spans="1:12" x14ac:dyDescent="0.3">
      <c r="A3124" s="138"/>
      <c r="B3124" s="135"/>
      <c r="C3124" s="139">
        <f t="shared" si="67"/>
        <v>0</v>
      </c>
      <c r="D3124" s="135"/>
      <c r="E3124" s="135"/>
      <c r="F3124" s="135"/>
      <c r="G3124" s="135"/>
      <c r="H3124" s="135"/>
      <c r="I3124" s="135"/>
      <c r="J3124" s="135"/>
      <c r="K3124" s="143"/>
      <c r="L3124" s="143"/>
    </row>
    <row r="3125" spans="1:12" x14ac:dyDescent="0.3">
      <c r="A3125" s="138"/>
      <c r="B3125" s="135"/>
      <c r="C3125" s="139">
        <f t="shared" si="67"/>
        <v>0</v>
      </c>
      <c r="D3125" s="135"/>
      <c r="E3125" s="135"/>
      <c r="F3125" s="135"/>
      <c r="G3125" s="135"/>
      <c r="H3125" s="135"/>
      <c r="I3125" s="135"/>
      <c r="J3125" s="135"/>
      <c r="K3125" s="143"/>
      <c r="L3125" s="143"/>
    </row>
    <row r="3126" spans="1:12" x14ac:dyDescent="0.3">
      <c r="A3126" s="138"/>
      <c r="B3126" s="135"/>
      <c r="C3126" s="139">
        <f t="shared" si="67"/>
        <v>0</v>
      </c>
      <c r="D3126" s="135"/>
      <c r="E3126" s="135"/>
      <c r="F3126" s="135"/>
      <c r="G3126" s="135"/>
      <c r="H3126" s="135"/>
      <c r="I3126" s="135"/>
      <c r="J3126" s="135"/>
      <c r="K3126" s="143"/>
      <c r="L3126" s="143"/>
    </row>
    <row r="3127" spans="1:12" x14ac:dyDescent="0.3">
      <c r="A3127" s="138"/>
      <c r="B3127" s="135"/>
      <c r="C3127" s="139">
        <f t="shared" si="67"/>
        <v>0</v>
      </c>
      <c r="D3127" s="135"/>
      <c r="E3127" s="135"/>
      <c r="F3127" s="135"/>
      <c r="G3127" s="135"/>
      <c r="H3127" s="135"/>
      <c r="I3127" s="135"/>
      <c r="J3127" s="135"/>
      <c r="K3127" s="143"/>
      <c r="L3127" s="143"/>
    </row>
    <row r="3128" spans="1:12" x14ac:dyDescent="0.3">
      <c r="A3128" s="138"/>
      <c r="B3128" s="135"/>
      <c r="C3128" s="139">
        <f t="shared" si="67"/>
        <v>0</v>
      </c>
      <c r="D3128" s="135"/>
      <c r="E3128" s="135"/>
      <c r="F3128" s="135"/>
      <c r="G3128" s="135"/>
      <c r="H3128" s="135"/>
      <c r="I3128" s="135"/>
      <c r="J3128" s="135"/>
      <c r="K3128" s="143"/>
      <c r="L3128" s="143"/>
    </row>
    <row r="3129" spans="1:12" x14ac:dyDescent="0.3">
      <c r="A3129" s="138"/>
      <c r="B3129" s="135"/>
      <c r="C3129" s="139">
        <f t="shared" si="67"/>
        <v>0</v>
      </c>
      <c r="D3129" s="135"/>
      <c r="E3129" s="135"/>
      <c r="F3129" s="135"/>
      <c r="G3129" s="135"/>
      <c r="H3129" s="135"/>
      <c r="I3129" s="135"/>
      <c r="J3129" s="135"/>
      <c r="K3129" s="143"/>
      <c r="L3129" s="143"/>
    </row>
    <row r="3130" spans="1:12" x14ac:dyDescent="0.3">
      <c r="A3130" s="138"/>
      <c r="B3130" s="135"/>
      <c r="C3130" s="139">
        <f t="shared" si="67"/>
        <v>0</v>
      </c>
      <c r="D3130" s="135"/>
      <c r="E3130" s="135"/>
      <c r="F3130" s="135"/>
      <c r="G3130" s="135"/>
      <c r="H3130" s="135"/>
      <c r="I3130" s="135"/>
      <c r="J3130" s="135"/>
      <c r="K3130" s="143"/>
      <c r="L3130" s="143"/>
    </row>
    <row r="3131" spans="1:12" x14ac:dyDescent="0.3">
      <c r="A3131" s="138"/>
      <c r="B3131" s="135"/>
      <c r="C3131" s="139">
        <f t="shared" si="67"/>
        <v>0</v>
      </c>
      <c r="D3131" s="135"/>
      <c r="E3131" s="135"/>
      <c r="F3131" s="135"/>
      <c r="G3131" s="135"/>
      <c r="H3131" s="135"/>
      <c r="I3131" s="135"/>
      <c r="J3131" s="135"/>
      <c r="K3131" s="143"/>
      <c r="L3131" s="143"/>
    </row>
    <row r="3132" spans="1:12" x14ac:dyDescent="0.3">
      <c r="A3132" s="138"/>
      <c r="B3132" s="135"/>
      <c r="C3132" s="139">
        <f t="shared" si="67"/>
        <v>0</v>
      </c>
      <c r="D3132" s="135"/>
      <c r="E3132" s="135"/>
      <c r="F3132" s="135"/>
      <c r="G3132" s="135"/>
      <c r="H3132" s="135"/>
      <c r="I3132" s="135"/>
      <c r="J3132" s="135"/>
      <c r="K3132" s="143"/>
      <c r="L3132" s="143"/>
    </row>
    <row r="3133" spans="1:12" x14ac:dyDescent="0.3">
      <c r="A3133" s="138"/>
      <c r="B3133" s="135"/>
      <c r="C3133" s="139">
        <f t="shared" si="67"/>
        <v>0</v>
      </c>
      <c r="D3133" s="135"/>
      <c r="E3133" s="135"/>
      <c r="F3133" s="135"/>
      <c r="G3133" s="135"/>
      <c r="H3133" s="135"/>
      <c r="I3133" s="135"/>
      <c r="J3133" s="135"/>
      <c r="K3133" s="143"/>
      <c r="L3133" s="143"/>
    </row>
    <row r="3134" spans="1:12" x14ac:dyDescent="0.3">
      <c r="A3134" s="138"/>
      <c r="B3134" s="135"/>
      <c r="C3134" s="139">
        <f t="shared" si="67"/>
        <v>0</v>
      </c>
      <c r="D3134" s="135"/>
      <c r="E3134" s="135"/>
      <c r="F3134" s="135"/>
      <c r="G3134" s="135"/>
      <c r="H3134" s="135"/>
      <c r="I3134" s="135"/>
      <c r="J3134" s="135"/>
      <c r="K3134" s="143"/>
      <c r="L3134" s="143"/>
    </row>
    <row r="3135" spans="1:12" x14ac:dyDescent="0.3">
      <c r="A3135" s="138"/>
      <c r="B3135" s="135"/>
      <c r="C3135" s="139">
        <f t="shared" ref="C3135:C3198" si="68">D3135</f>
        <v>0</v>
      </c>
      <c r="D3135" s="135"/>
      <c r="E3135" s="135"/>
      <c r="F3135" s="135"/>
      <c r="G3135" s="135"/>
      <c r="H3135" s="135"/>
      <c r="I3135" s="135"/>
      <c r="J3135" s="135"/>
      <c r="K3135" s="143"/>
      <c r="L3135" s="143"/>
    </row>
    <row r="3136" spans="1:12" x14ac:dyDescent="0.3">
      <c r="A3136" s="138"/>
      <c r="B3136" s="135"/>
      <c r="C3136" s="139">
        <f t="shared" si="68"/>
        <v>0</v>
      </c>
      <c r="D3136" s="135"/>
      <c r="E3136" s="135"/>
      <c r="F3136" s="135"/>
      <c r="G3136" s="135"/>
      <c r="H3136" s="135"/>
      <c r="I3136" s="135"/>
      <c r="J3136" s="135"/>
      <c r="K3136" s="143"/>
      <c r="L3136" s="143"/>
    </row>
    <row r="3137" spans="1:12" x14ac:dyDescent="0.3">
      <c r="A3137" s="138"/>
      <c r="B3137" s="135"/>
      <c r="C3137" s="139">
        <f t="shared" si="68"/>
        <v>0</v>
      </c>
      <c r="D3137" s="135"/>
      <c r="E3137" s="135"/>
      <c r="F3137" s="135"/>
      <c r="G3137" s="135"/>
      <c r="H3137" s="135"/>
      <c r="I3137" s="135"/>
      <c r="J3137" s="135"/>
      <c r="K3137" s="143"/>
      <c r="L3137" s="143"/>
    </row>
    <row r="3138" spans="1:12" x14ac:dyDescent="0.3">
      <c r="A3138" s="138"/>
      <c r="B3138" s="135"/>
      <c r="C3138" s="139">
        <f t="shared" si="68"/>
        <v>0</v>
      </c>
      <c r="D3138" s="135"/>
      <c r="E3138" s="135"/>
      <c r="F3138" s="135"/>
      <c r="G3138" s="135"/>
      <c r="H3138" s="135"/>
      <c r="I3138" s="135"/>
      <c r="J3138" s="135"/>
      <c r="K3138" s="143"/>
      <c r="L3138" s="143"/>
    </row>
    <row r="3139" spans="1:12" x14ac:dyDescent="0.3">
      <c r="A3139" s="138"/>
      <c r="B3139" s="135"/>
      <c r="C3139" s="139">
        <f t="shared" si="68"/>
        <v>0</v>
      </c>
      <c r="D3139" s="135"/>
      <c r="E3139" s="135"/>
      <c r="F3139" s="135"/>
      <c r="G3139" s="135"/>
      <c r="H3139" s="135"/>
      <c r="I3139" s="135"/>
      <c r="J3139" s="135"/>
      <c r="K3139" s="143"/>
      <c r="L3139" s="143"/>
    </row>
    <row r="3140" spans="1:12" x14ac:dyDescent="0.3">
      <c r="A3140" s="138"/>
      <c r="B3140" s="135"/>
      <c r="C3140" s="139">
        <f t="shared" si="68"/>
        <v>0</v>
      </c>
      <c r="D3140" s="135"/>
      <c r="E3140" s="135"/>
      <c r="F3140" s="135"/>
      <c r="G3140" s="135"/>
      <c r="H3140" s="135"/>
      <c r="I3140" s="135"/>
      <c r="J3140" s="135"/>
      <c r="K3140" s="143"/>
      <c r="L3140" s="143"/>
    </row>
    <row r="3141" spans="1:12" x14ac:dyDescent="0.3">
      <c r="A3141" s="138"/>
      <c r="B3141" s="135"/>
      <c r="C3141" s="139">
        <f t="shared" si="68"/>
        <v>0</v>
      </c>
      <c r="D3141" s="135"/>
      <c r="E3141" s="135"/>
      <c r="F3141" s="135"/>
      <c r="G3141" s="135"/>
      <c r="H3141" s="135"/>
      <c r="I3141" s="135"/>
      <c r="J3141" s="135"/>
      <c r="K3141" s="143"/>
      <c r="L3141" s="143"/>
    </row>
    <row r="3142" spans="1:12" x14ac:dyDescent="0.3">
      <c r="A3142" s="138"/>
      <c r="B3142" s="135"/>
      <c r="C3142" s="139">
        <f t="shared" si="68"/>
        <v>0</v>
      </c>
      <c r="D3142" s="135"/>
      <c r="E3142" s="135"/>
      <c r="F3142" s="135"/>
      <c r="G3142" s="135"/>
      <c r="H3142" s="135"/>
      <c r="I3142" s="135"/>
      <c r="J3142" s="135"/>
      <c r="K3142" s="143"/>
      <c r="L3142" s="143"/>
    </row>
    <row r="3143" spans="1:12" x14ac:dyDescent="0.3">
      <c r="A3143" s="138"/>
      <c r="B3143" s="135"/>
      <c r="C3143" s="139">
        <f t="shared" si="68"/>
        <v>0</v>
      </c>
      <c r="D3143" s="135"/>
      <c r="E3143" s="135"/>
      <c r="F3143" s="135"/>
      <c r="G3143" s="135"/>
      <c r="H3143" s="135"/>
      <c r="I3143" s="135"/>
      <c r="J3143" s="135"/>
      <c r="K3143" s="143"/>
      <c r="L3143" s="143"/>
    </row>
    <row r="3144" spans="1:12" x14ac:dyDescent="0.3">
      <c r="A3144" s="138"/>
      <c r="B3144" s="135"/>
      <c r="C3144" s="139">
        <f t="shared" si="68"/>
        <v>0</v>
      </c>
      <c r="D3144" s="135"/>
      <c r="E3144" s="135"/>
      <c r="F3144" s="135"/>
      <c r="G3144" s="135"/>
      <c r="H3144" s="135"/>
      <c r="I3144" s="135"/>
      <c r="J3144" s="135"/>
      <c r="K3144" s="143"/>
      <c r="L3144" s="143"/>
    </row>
    <row r="3145" spans="1:12" x14ac:dyDescent="0.3">
      <c r="A3145" s="138"/>
      <c r="B3145" s="135"/>
      <c r="C3145" s="139">
        <f t="shared" si="68"/>
        <v>0</v>
      </c>
      <c r="D3145" s="135"/>
      <c r="E3145" s="135"/>
      <c r="F3145" s="135"/>
      <c r="G3145" s="135"/>
      <c r="H3145" s="135"/>
      <c r="I3145" s="135"/>
      <c r="J3145" s="135"/>
      <c r="K3145" s="143"/>
      <c r="L3145" s="143"/>
    </row>
    <row r="3146" spans="1:12" x14ac:dyDescent="0.3">
      <c r="A3146" s="138"/>
      <c r="B3146" s="135"/>
      <c r="C3146" s="139">
        <f t="shared" si="68"/>
        <v>0</v>
      </c>
      <c r="D3146" s="135"/>
      <c r="E3146" s="135"/>
      <c r="F3146" s="135"/>
      <c r="G3146" s="135"/>
      <c r="H3146" s="135"/>
      <c r="I3146" s="135"/>
      <c r="J3146" s="135"/>
      <c r="K3146" s="143"/>
      <c r="L3146" s="143"/>
    </row>
    <row r="3147" spans="1:12" x14ac:dyDescent="0.3">
      <c r="A3147" s="138"/>
      <c r="B3147" s="135"/>
      <c r="C3147" s="139">
        <f t="shared" si="68"/>
        <v>0</v>
      </c>
      <c r="D3147" s="135"/>
      <c r="E3147" s="135"/>
      <c r="F3147" s="135"/>
      <c r="G3147" s="135"/>
      <c r="H3147" s="135"/>
      <c r="I3147" s="135"/>
      <c r="J3147" s="135"/>
      <c r="K3147" s="143"/>
      <c r="L3147" s="143"/>
    </row>
    <row r="3148" spans="1:12" x14ac:dyDescent="0.3">
      <c r="A3148" s="138"/>
      <c r="B3148" s="135"/>
      <c r="C3148" s="139">
        <f t="shared" si="68"/>
        <v>0</v>
      </c>
      <c r="D3148" s="135"/>
      <c r="E3148" s="135"/>
      <c r="F3148" s="135"/>
      <c r="G3148" s="135"/>
      <c r="H3148" s="135"/>
      <c r="I3148" s="135"/>
      <c r="J3148" s="135"/>
      <c r="K3148" s="143"/>
      <c r="L3148" s="143"/>
    </row>
    <row r="3149" spans="1:12" x14ac:dyDescent="0.3">
      <c r="A3149" s="138"/>
      <c r="B3149" s="135"/>
      <c r="C3149" s="139">
        <f t="shared" si="68"/>
        <v>0</v>
      </c>
      <c r="D3149" s="135"/>
      <c r="E3149" s="135"/>
      <c r="F3149" s="135"/>
      <c r="G3149" s="135"/>
      <c r="H3149" s="135"/>
      <c r="I3149" s="135"/>
      <c r="J3149" s="135"/>
      <c r="K3149" s="143"/>
      <c r="L3149" s="143"/>
    </row>
    <row r="3150" spans="1:12" x14ac:dyDescent="0.3">
      <c r="A3150" s="138"/>
      <c r="B3150" s="135"/>
      <c r="C3150" s="139">
        <f t="shared" si="68"/>
        <v>0</v>
      </c>
      <c r="D3150" s="135"/>
      <c r="E3150" s="135"/>
      <c r="F3150" s="135"/>
      <c r="G3150" s="135"/>
      <c r="H3150" s="135"/>
      <c r="I3150" s="135"/>
      <c r="J3150" s="135"/>
      <c r="K3150" s="143"/>
      <c r="L3150" s="143"/>
    </row>
    <row r="3151" spans="1:12" x14ac:dyDescent="0.3">
      <c r="A3151" s="138"/>
      <c r="B3151" s="135"/>
      <c r="C3151" s="139">
        <f t="shared" si="68"/>
        <v>0</v>
      </c>
      <c r="D3151" s="135"/>
      <c r="E3151" s="135"/>
      <c r="F3151" s="135"/>
      <c r="G3151" s="135"/>
      <c r="H3151" s="135"/>
      <c r="I3151" s="135"/>
      <c r="J3151" s="135"/>
      <c r="K3151" s="143"/>
      <c r="L3151" s="143"/>
    </row>
    <row r="3152" spans="1:12" x14ac:dyDescent="0.3">
      <c r="A3152" s="138"/>
      <c r="B3152" s="135"/>
      <c r="C3152" s="139">
        <f t="shared" si="68"/>
        <v>0</v>
      </c>
      <c r="D3152" s="135"/>
      <c r="E3152" s="135"/>
      <c r="F3152" s="135"/>
      <c r="G3152" s="135"/>
      <c r="H3152" s="135"/>
      <c r="I3152" s="135"/>
      <c r="J3152" s="135"/>
      <c r="K3152" s="143"/>
      <c r="L3152" s="143"/>
    </row>
    <row r="3153" spans="1:12" x14ac:dyDescent="0.3">
      <c r="A3153" s="138"/>
      <c r="B3153" s="135"/>
      <c r="C3153" s="139">
        <f t="shared" si="68"/>
        <v>0</v>
      </c>
      <c r="D3153" s="135"/>
      <c r="E3153" s="135"/>
      <c r="F3153" s="135"/>
      <c r="G3153" s="135"/>
      <c r="H3153" s="135"/>
      <c r="I3153" s="135"/>
      <c r="J3153" s="135"/>
      <c r="K3153" s="143"/>
      <c r="L3153" s="143"/>
    </row>
    <row r="3154" spans="1:12" x14ac:dyDescent="0.3">
      <c r="A3154" s="138"/>
      <c r="B3154" s="135"/>
      <c r="C3154" s="139">
        <f t="shared" si="68"/>
        <v>0</v>
      </c>
      <c r="D3154" s="135"/>
      <c r="E3154" s="135"/>
      <c r="F3154" s="135"/>
      <c r="G3154" s="135"/>
      <c r="H3154" s="135"/>
      <c r="I3154" s="135"/>
      <c r="J3154" s="135"/>
      <c r="K3154" s="143"/>
      <c r="L3154" s="143"/>
    </row>
    <row r="3155" spans="1:12" x14ac:dyDescent="0.3">
      <c r="A3155" s="138"/>
      <c r="B3155" s="135"/>
      <c r="C3155" s="139">
        <f t="shared" si="68"/>
        <v>0</v>
      </c>
      <c r="D3155" s="135"/>
      <c r="E3155" s="135"/>
      <c r="F3155" s="135"/>
      <c r="G3155" s="135"/>
      <c r="H3155" s="135"/>
      <c r="I3155" s="135"/>
      <c r="J3155" s="135"/>
      <c r="K3155" s="143"/>
      <c r="L3155" s="143"/>
    </row>
    <row r="3156" spans="1:12" x14ac:dyDescent="0.3">
      <c r="A3156" s="138"/>
      <c r="B3156" s="135"/>
      <c r="C3156" s="139">
        <f t="shared" si="68"/>
        <v>0</v>
      </c>
      <c r="D3156" s="135"/>
      <c r="E3156" s="135"/>
      <c r="F3156" s="135"/>
      <c r="G3156" s="135"/>
      <c r="H3156" s="135"/>
      <c r="I3156" s="135"/>
      <c r="J3156" s="135"/>
      <c r="K3156" s="143"/>
      <c r="L3156" s="143"/>
    </row>
    <row r="3157" spans="1:12" x14ac:dyDescent="0.3">
      <c r="A3157" s="138"/>
      <c r="B3157" s="135"/>
      <c r="C3157" s="139">
        <f t="shared" si="68"/>
        <v>0</v>
      </c>
      <c r="D3157" s="135"/>
      <c r="E3157" s="135"/>
      <c r="F3157" s="135"/>
      <c r="G3157" s="135"/>
      <c r="H3157" s="135"/>
      <c r="I3157" s="135"/>
      <c r="J3157" s="135"/>
      <c r="K3157" s="143"/>
      <c r="L3157" s="143"/>
    </row>
    <row r="3158" spans="1:12" x14ac:dyDescent="0.3">
      <c r="A3158" s="138"/>
      <c r="B3158" s="135"/>
      <c r="C3158" s="139">
        <f t="shared" si="68"/>
        <v>0</v>
      </c>
      <c r="D3158" s="135"/>
      <c r="E3158" s="135"/>
      <c r="F3158" s="135"/>
      <c r="G3158" s="135"/>
      <c r="H3158" s="135"/>
      <c r="I3158" s="135"/>
      <c r="J3158" s="135"/>
      <c r="K3158" s="143"/>
      <c r="L3158" s="143"/>
    </row>
    <row r="3159" spans="1:12" x14ac:dyDescent="0.3">
      <c r="A3159" s="138"/>
      <c r="B3159" s="135"/>
      <c r="C3159" s="139">
        <f t="shared" si="68"/>
        <v>0</v>
      </c>
      <c r="D3159" s="135"/>
      <c r="E3159" s="135"/>
      <c r="F3159" s="135"/>
      <c r="G3159" s="135"/>
      <c r="H3159" s="135"/>
      <c r="I3159" s="135"/>
      <c r="J3159" s="135"/>
      <c r="K3159" s="143"/>
      <c r="L3159" s="143"/>
    </row>
    <row r="3160" spans="1:12" x14ac:dyDescent="0.3">
      <c r="A3160" s="138"/>
      <c r="B3160" s="135"/>
      <c r="C3160" s="139">
        <f t="shared" si="68"/>
        <v>0</v>
      </c>
      <c r="D3160" s="135"/>
      <c r="E3160" s="135"/>
      <c r="F3160" s="135"/>
      <c r="G3160" s="135"/>
      <c r="H3160" s="135"/>
      <c r="I3160" s="135"/>
      <c r="J3160" s="135"/>
      <c r="K3160" s="143"/>
      <c r="L3160" s="143"/>
    </row>
    <row r="3161" spans="1:12" x14ac:dyDescent="0.3">
      <c r="A3161" s="138"/>
      <c r="B3161" s="135"/>
      <c r="C3161" s="139">
        <f t="shared" si="68"/>
        <v>0</v>
      </c>
      <c r="D3161" s="135"/>
      <c r="E3161" s="135"/>
      <c r="F3161" s="135"/>
      <c r="G3161" s="135"/>
      <c r="H3161" s="135"/>
      <c r="I3161" s="135"/>
      <c r="J3161" s="135"/>
      <c r="K3161" s="143"/>
      <c r="L3161" s="143"/>
    </row>
    <row r="3162" spans="1:12" x14ac:dyDescent="0.3">
      <c r="A3162" s="138"/>
      <c r="B3162" s="135"/>
      <c r="C3162" s="139">
        <f t="shared" si="68"/>
        <v>0</v>
      </c>
      <c r="D3162" s="135"/>
      <c r="E3162" s="135"/>
      <c r="F3162" s="135"/>
      <c r="G3162" s="135"/>
      <c r="H3162" s="135"/>
      <c r="I3162" s="135"/>
      <c r="J3162" s="135"/>
      <c r="K3162" s="143"/>
      <c r="L3162" s="143"/>
    </row>
    <row r="3163" spans="1:12" x14ac:dyDescent="0.3">
      <c r="A3163" s="138"/>
      <c r="B3163" s="135"/>
      <c r="C3163" s="139">
        <f t="shared" si="68"/>
        <v>0</v>
      </c>
      <c r="D3163" s="135"/>
      <c r="E3163" s="135"/>
      <c r="F3163" s="135"/>
      <c r="G3163" s="135"/>
      <c r="H3163" s="135"/>
      <c r="I3163" s="135"/>
      <c r="J3163" s="135"/>
      <c r="K3163" s="143"/>
      <c r="L3163" s="143"/>
    </row>
    <row r="3164" spans="1:12" x14ac:dyDescent="0.3">
      <c r="A3164" s="138"/>
      <c r="B3164" s="135"/>
      <c r="C3164" s="139">
        <f t="shared" si="68"/>
        <v>0</v>
      </c>
      <c r="D3164" s="135"/>
      <c r="E3164" s="135"/>
      <c r="F3164" s="135"/>
      <c r="G3164" s="135"/>
      <c r="H3164" s="135"/>
      <c r="I3164" s="135"/>
      <c r="J3164" s="135"/>
      <c r="K3164" s="143"/>
      <c r="L3164" s="143"/>
    </row>
    <row r="3165" spans="1:12" x14ac:dyDescent="0.3">
      <c r="A3165" s="138"/>
      <c r="B3165" s="135"/>
      <c r="C3165" s="139">
        <f t="shared" si="68"/>
        <v>0</v>
      </c>
      <c r="D3165" s="135"/>
      <c r="E3165" s="135"/>
      <c r="F3165" s="135"/>
      <c r="G3165" s="135"/>
      <c r="H3165" s="135"/>
      <c r="I3165" s="135"/>
      <c r="J3165" s="135"/>
      <c r="K3165" s="143"/>
      <c r="L3165" s="143"/>
    </row>
    <row r="3166" spans="1:12" x14ac:dyDescent="0.3">
      <c r="A3166" s="138"/>
      <c r="B3166" s="135"/>
      <c r="C3166" s="139">
        <f t="shared" si="68"/>
        <v>0</v>
      </c>
      <c r="D3166" s="135"/>
      <c r="E3166" s="135"/>
      <c r="F3166" s="135"/>
      <c r="G3166" s="135"/>
      <c r="H3166" s="135"/>
      <c r="I3166" s="135"/>
      <c r="J3166" s="135"/>
      <c r="K3166" s="143"/>
      <c r="L3166" s="143"/>
    </row>
    <row r="3167" spans="1:12" x14ac:dyDescent="0.3">
      <c r="A3167" s="138"/>
      <c r="B3167" s="135"/>
      <c r="C3167" s="139">
        <f t="shared" si="68"/>
        <v>0</v>
      </c>
      <c r="D3167" s="135"/>
      <c r="E3167" s="135"/>
      <c r="F3167" s="135"/>
      <c r="G3167" s="135"/>
      <c r="H3167" s="135"/>
      <c r="I3167" s="135"/>
      <c r="J3167" s="135"/>
      <c r="K3167" s="143"/>
      <c r="L3167" s="143"/>
    </row>
    <row r="3168" spans="1:12" x14ac:dyDescent="0.3">
      <c r="A3168" s="138"/>
      <c r="B3168" s="135"/>
      <c r="C3168" s="139">
        <f t="shared" si="68"/>
        <v>0</v>
      </c>
      <c r="D3168" s="135"/>
      <c r="E3168" s="135"/>
      <c r="F3168" s="135"/>
      <c r="G3168" s="135"/>
      <c r="H3168" s="135"/>
      <c r="I3168" s="135"/>
      <c r="J3168" s="135"/>
      <c r="K3168" s="143"/>
      <c r="L3168" s="143"/>
    </row>
    <row r="3169" spans="1:12" x14ac:dyDescent="0.3">
      <c r="A3169" s="138"/>
      <c r="B3169" s="135"/>
      <c r="C3169" s="139">
        <f t="shared" si="68"/>
        <v>0</v>
      </c>
      <c r="D3169" s="135"/>
      <c r="E3169" s="135"/>
      <c r="F3169" s="135"/>
      <c r="G3169" s="135"/>
      <c r="H3169" s="135"/>
      <c r="I3169" s="135"/>
      <c r="J3169" s="135"/>
      <c r="K3169" s="143"/>
      <c r="L3169" s="143"/>
    </row>
    <row r="3170" spans="1:12" x14ac:dyDescent="0.3">
      <c r="A3170" s="138"/>
      <c r="B3170" s="135"/>
      <c r="C3170" s="139">
        <f t="shared" si="68"/>
        <v>0</v>
      </c>
      <c r="D3170" s="135"/>
      <c r="E3170" s="135"/>
      <c r="F3170" s="135"/>
      <c r="G3170" s="135"/>
      <c r="H3170" s="135"/>
      <c r="I3170" s="135"/>
      <c r="J3170" s="135"/>
      <c r="K3170" s="143"/>
      <c r="L3170" s="143"/>
    </row>
    <row r="3171" spans="1:12" x14ac:dyDescent="0.3">
      <c r="A3171" s="138"/>
      <c r="B3171" s="135"/>
      <c r="C3171" s="139">
        <f t="shared" si="68"/>
        <v>0</v>
      </c>
      <c r="D3171" s="135"/>
      <c r="E3171" s="135"/>
      <c r="F3171" s="135"/>
      <c r="G3171" s="135"/>
      <c r="H3171" s="135"/>
      <c r="I3171" s="135"/>
      <c r="J3171" s="135"/>
      <c r="K3171" s="143"/>
      <c r="L3171" s="143"/>
    </row>
    <row r="3172" spans="1:12" x14ac:dyDescent="0.3">
      <c r="A3172" s="138"/>
      <c r="B3172" s="135"/>
      <c r="C3172" s="139">
        <f t="shared" si="68"/>
        <v>0</v>
      </c>
      <c r="D3172" s="135"/>
      <c r="E3172" s="135"/>
      <c r="F3172" s="135"/>
      <c r="G3172" s="135"/>
      <c r="H3172" s="135"/>
      <c r="I3172" s="135"/>
      <c r="J3172" s="135"/>
      <c r="K3172" s="143"/>
      <c r="L3172" s="143"/>
    </row>
    <row r="3173" spans="1:12" x14ac:dyDescent="0.3">
      <c r="A3173" s="138"/>
      <c r="B3173" s="135"/>
      <c r="C3173" s="139">
        <f t="shared" si="68"/>
        <v>0</v>
      </c>
      <c r="D3173" s="135"/>
      <c r="E3173" s="135"/>
      <c r="F3173" s="135"/>
      <c r="G3173" s="135"/>
      <c r="H3173" s="135"/>
      <c r="I3173" s="135"/>
      <c r="J3173" s="135"/>
      <c r="K3173" s="143"/>
      <c r="L3173" s="143"/>
    </row>
    <row r="3174" spans="1:12" x14ac:dyDescent="0.3">
      <c r="A3174" s="138"/>
      <c r="B3174" s="135"/>
      <c r="C3174" s="139">
        <f t="shared" si="68"/>
        <v>0</v>
      </c>
      <c r="D3174" s="135"/>
      <c r="E3174" s="135"/>
      <c r="F3174" s="135"/>
      <c r="G3174" s="135"/>
      <c r="H3174" s="135"/>
      <c r="I3174" s="135"/>
      <c r="J3174" s="135"/>
      <c r="K3174" s="143"/>
      <c r="L3174" s="143"/>
    </row>
    <row r="3175" spans="1:12" x14ac:dyDescent="0.3">
      <c r="A3175" s="138"/>
      <c r="B3175" s="135"/>
      <c r="C3175" s="139">
        <f t="shared" si="68"/>
        <v>0</v>
      </c>
      <c r="D3175" s="135"/>
      <c r="E3175" s="135"/>
      <c r="F3175" s="135"/>
      <c r="G3175" s="135"/>
      <c r="H3175" s="135"/>
      <c r="I3175" s="135"/>
      <c r="J3175" s="135"/>
      <c r="K3175" s="143"/>
      <c r="L3175" s="143"/>
    </row>
    <row r="3176" spans="1:12" x14ac:dyDescent="0.3">
      <c r="A3176" s="138"/>
      <c r="B3176" s="135"/>
      <c r="C3176" s="139">
        <f t="shared" si="68"/>
        <v>0</v>
      </c>
      <c r="D3176" s="135"/>
      <c r="E3176" s="135"/>
      <c r="F3176" s="135"/>
      <c r="G3176" s="135"/>
      <c r="H3176" s="135"/>
      <c r="I3176" s="135"/>
      <c r="J3176" s="135"/>
      <c r="K3176" s="143"/>
      <c r="L3176" s="143"/>
    </row>
    <row r="3177" spans="1:12" x14ac:dyDescent="0.3">
      <c r="A3177" s="138"/>
      <c r="B3177" s="135"/>
      <c r="C3177" s="139">
        <f t="shared" si="68"/>
        <v>0</v>
      </c>
      <c r="D3177" s="135"/>
      <c r="E3177" s="135"/>
      <c r="F3177" s="135"/>
      <c r="G3177" s="135"/>
      <c r="H3177" s="135"/>
      <c r="I3177" s="135"/>
      <c r="J3177" s="135"/>
      <c r="K3177" s="143"/>
      <c r="L3177" s="143"/>
    </row>
    <row r="3178" spans="1:12" x14ac:dyDescent="0.3">
      <c r="A3178" s="138"/>
      <c r="B3178" s="135"/>
      <c r="C3178" s="139">
        <f t="shared" si="68"/>
        <v>0</v>
      </c>
      <c r="D3178" s="135"/>
      <c r="E3178" s="135"/>
      <c r="F3178" s="135"/>
      <c r="G3178" s="135"/>
      <c r="H3178" s="135"/>
      <c r="I3178" s="135"/>
      <c r="J3178" s="135"/>
      <c r="K3178" s="143"/>
      <c r="L3178" s="143"/>
    </row>
    <row r="3179" spans="1:12" x14ac:dyDescent="0.3">
      <c r="A3179" s="138"/>
      <c r="B3179" s="135"/>
      <c r="C3179" s="139">
        <f t="shared" si="68"/>
        <v>0</v>
      </c>
      <c r="D3179" s="135"/>
      <c r="E3179" s="135"/>
      <c r="F3179" s="135"/>
      <c r="G3179" s="135"/>
      <c r="H3179" s="135"/>
      <c r="I3179" s="135"/>
      <c r="J3179" s="135"/>
      <c r="K3179" s="143"/>
      <c r="L3179" s="143"/>
    </row>
    <row r="3180" spans="1:12" x14ac:dyDescent="0.3">
      <c r="A3180" s="138"/>
      <c r="B3180" s="135"/>
      <c r="C3180" s="139">
        <f t="shared" si="68"/>
        <v>0</v>
      </c>
      <c r="D3180" s="135"/>
      <c r="E3180" s="135"/>
      <c r="F3180" s="135"/>
      <c r="G3180" s="135"/>
      <c r="H3180" s="135"/>
      <c r="I3180" s="135"/>
      <c r="J3180" s="135"/>
      <c r="K3180" s="143"/>
      <c r="L3180" s="143"/>
    </row>
    <row r="3181" spans="1:12" x14ac:dyDescent="0.3">
      <c r="A3181" s="138"/>
      <c r="B3181" s="135"/>
      <c r="C3181" s="139">
        <f t="shared" si="68"/>
        <v>0</v>
      </c>
      <c r="D3181" s="135"/>
      <c r="E3181" s="135"/>
      <c r="F3181" s="135"/>
      <c r="G3181" s="135"/>
      <c r="H3181" s="135"/>
      <c r="I3181" s="135"/>
      <c r="J3181" s="135"/>
      <c r="K3181" s="143"/>
      <c r="L3181" s="143"/>
    </row>
    <row r="3182" spans="1:12" x14ac:dyDescent="0.3">
      <c r="A3182" s="138"/>
      <c r="B3182" s="135"/>
      <c r="C3182" s="139">
        <f t="shared" si="68"/>
        <v>0</v>
      </c>
      <c r="D3182" s="135"/>
      <c r="E3182" s="135"/>
      <c r="F3182" s="135"/>
      <c r="G3182" s="135"/>
      <c r="H3182" s="135"/>
      <c r="I3182" s="135"/>
      <c r="J3182" s="135"/>
      <c r="K3182" s="143"/>
      <c r="L3182" s="143"/>
    </row>
    <row r="3183" spans="1:12" x14ac:dyDescent="0.3">
      <c r="A3183" s="138"/>
      <c r="B3183" s="135"/>
      <c r="C3183" s="139">
        <f t="shared" si="68"/>
        <v>0</v>
      </c>
      <c r="D3183" s="135"/>
      <c r="E3183" s="135"/>
      <c r="F3183" s="135"/>
      <c r="G3183" s="135"/>
      <c r="H3183" s="135"/>
      <c r="I3183" s="135"/>
      <c r="J3183" s="135"/>
      <c r="K3183" s="143"/>
      <c r="L3183" s="143"/>
    </row>
    <row r="3184" spans="1:12" x14ac:dyDescent="0.3">
      <c r="A3184" s="138"/>
      <c r="B3184" s="135"/>
      <c r="C3184" s="139">
        <f t="shared" si="68"/>
        <v>0</v>
      </c>
      <c r="D3184" s="135"/>
      <c r="E3184" s="135"/>
      <c r="F3184" s="135"/>
      <c r="G3184" s="135"/>
      <c r="H3184" s="135"/>
      <c r="I3184" s="135"/>
      <c r="J3184" s="135"/>
      <c r="K3184" s="143"/>
      <c r="L3184" s="143"/>
    </row>
    <row r="3185" spans="1:12" x14ac:dyDescent="0.3">
      <c r="A3185" s="138"/>
      <c r="B3185" s="135"/>
      <c r="C3185" s="139">
        <f t="shared" si="68"/>
        <v>0</v>
      </c>
      <c r="D3185" s="135"/>
      <c r="E3185" s="135"/>
      <c r="F3185" s="135"/>
      <c r="G3185" s="135"/>
      <c r="H3185" s="135"/>
      <c r="I3185" s="135"/>
      <c r="J3185" s="135"/>
      <c r="K3185" s="143"/>
      <c r="L3185" s="143"/>
    </row>
    <row r="3186" spans="1:12" x14ac:dyDescent="0.3">
      <c r="A3186" s="138"/>
      <c r="B3186" s="135"/>
      <c r="C3186" s="139">
        <f t="shared" si="68"/>
        <v>0</v>
      </c>
      <c r="D3186" s="135"/>
      <c r="E3186" s="135"/>
      <c r="F3186" s="135"/>
      <c r="G3186" s="135"/>
      <c r="H3186" s="135"/>
      <c r="I3186" s="135"/>
      <c r="J3186" s="135"/>
      <c r="K3186" s="143"/>
      <c r="L3186" s="143"/>
    </row>
    <row r="3187" spans="1:12" x14ac:dyDescent="0.3">
      <c r="A3187" s="138"/>
      <c r="B3187" s="135"/>
      <c r="C3187" s="139">
        <f t="shared" si="68"/>
        <v>0</v>
      </c>
      <c r="D3187" s="135"/>
      <c r="E3187" s="135"/>
      <c r="F3187" s="135"/>
      <c r="G3187" s="135"/>
      <c r="H3187" s="135"/>
      <c r="I3187" s="135"/>
      <c r="J3187" s="135"/>
      <c r="K3187" s="143"/>
      <c r="L3187" s="143"/>
    </row>
    <row r="3188" spans="1:12" x14ac:dyDescent="0.3">
      <c r="A3188" s="138"/>
      <c r="B3188" s="135"/>
      <c r="C3188" s="139">
        <f t="shared" si="68"/>
        <v>0</v>
      </c>
      <c r="D3188" s="135"/>
      <c r="E3188" s="135"/>
      <c r="F3188" s="135"/>
      <c r="G3188" s="135"/>
      <c r="H3188" s="135"/>
      <c r="I3188" s="135"/>
      <c r="J3188" s="135"/>
      <c r="K3188" s="143"/>
      <c r="L3188" s="143"/>
    </row>
    <row r="3189" spans="1:12" x14ac:dyDescent="0.3">
      <c r="A3189" s="138"/>
      <c r="B3189" s="135"/>
      <c r="C3189" s="139">
        <f t="shared" si="68"/>
        <v>0</v>
      </c>
      <c r="D3189" s="135"/>
      <c r="E3189" s="135"/>
      <c r="F3189" s="135"/>
      <c r="G3189" s="135"/>
      <c r="H3189" s="135"/>
      <c r="I3189" s="135"/>
      <c r="J3189" s="135"/>
      <c r="K3189" s="143"/>
      <c r="L3189" s="143"/>
    </row>
    <row r="3190" spans="1:12" x14ac:dyDescent="0.3">
      <c r="A3190" s="138"/>
      <c r="B3190" s="135"/>
      <c r="C3190" s="139">
        <f t="shared" si="68"/>
        <v>0</v>
      </c>
      <c r="D3190" s="135"/>
      <c r="E3190" s="135"/>
      <c r="F3190" s="135"/>
      <c r="G3190" s="135"/>
      <c r="H3190" s="135"/>
      <c r="I3190" s="135"/>
      <c r="J3190" s="135"/>
      <c r="K3190" s="143"/>
      <c r="L3190" s="143"/>
    </row>
    <row r="3191" spans="1:12" x14ac:dyDescent="0.3">
      <c r="A3191" s="138"/>
      <c r="B3191" s="135"/>
      <c r="C3191" s="139">
        <f t="shared" si="68"/>
        <v>0</v>
      </c>
      <c r="D3191" s="135"/>
      <c r="E3191" s="135"/>
      <c r="F3191" s="135"/>
      <c r="G3191" s="135"/>
      <c r="H3191" s="135"/>
      <c r="I3191" s="135"/>
      <c r="J3191" s="135"/>
      <c r="K3191" s="143"/>
      <c r="L3191" s="143"/>
    </row>
    <row r="3192" spans="1:12" x14ac:dyDescent="0.3">
      <c r="A3192" s="138"/>
      <c r="B3192" s="135"/>
      <c r="C3192" s="139">
        <f t="shared" si="68"/>
        <v>0</v>
      </c>
      <c r="D3192" s="135"/>
      <c r="E3192" s="135"/>
      <c r="F3192" s="135"/>
      <c r="G3192" s="135"/>
      <c r="H3192" s="135"/>
      <c r="I3192" s="135"/>
      <c r="J3192" s="135"/>
      <c r="K3192" s="143"/>
      <c r="L3192" s="143"/>
    </row>
    <row r="3193" spans="1:12" x14ac:dyDescent="0.3">
      <c r="A3193" s="138"/>
      <c r="B3193" s="135"/>
      <c r="C3193" s="139">
        <f t="shared" si="68"/>
        <v>0</v>
      </c>
      <c r="D3193" s="135"/>
      <c r="E3193" s="135"/>
      <c r="F3193" s="135"/>
      <c r="G3193" s="135"/>
      <c r="H3193" s="135"/>
      <c r="I3193" s="135"/>
      <c r="J3193" s="135"/>
      <c r="K3193" s="143"/>
      <c r="L3193" s="143"/>
    </row>
    <row r="3194" spans="1:12" x14ac:dyDescent="0.3">
      <c r="A3194" s="138"/>
      <c r="B3194" s="135"/>
      <c r="C3194" s="139">
        <f t="shared" si="68"/>
        <v>0</v>
      </c>
      <c r="D3194" s="135"/>
      <c r="E3194" s="135"/>
      <c r="F3194" s="135"/>
      <c r="G3194" s="135"/>
      <c r="H3194" s="135"/>
      <c r="I3194" s="135"/>
      <c r="J3194" s="135"/>
      <c r="K3194" s="143"/>
      <c r="L3194" s="143"/>
    </row>
    <row r="3195" spans="1:12" x14ac:dyDescent="0.3">
      <c r="A3195" s="138"/>
      <c r="B3195" s="135"/>
      <c r="C3195" s="139">
        <f t="shared" si="68"/>
        <v>0</v>
      </c>
      <c r="D3195" s="135"/>
      <c r="E3195" s="135"/>
      <c r="F3195" s="135"/>
      <c r="G3195" s="135"/>
      <c r="H3195" s="135"/>
      <c r="I3195" s="135"/>
      <c r="J3195" s="135"/>
      <c r="K3195" s="143"/>
      <c r="L3195" s="143"/>
    </row>
    <row r="3196" spans="1:12" x14ac:dyDescent="0.3">
      <c r="A3196" s="138"/>
      <c r="B3196" s="135"/>
      <c r="C3196" s="139">
        <f t="shared" si="68"/>
        <v>0</v>
      </c>
      <c r="D3196" s="135"/>
      <c r="E3196" s="135"/>
      <c r="F3196" s="135"/>
      <c r="G3196" s="135"/>
      <c r="H3196" s="135"/>
      <c r="I3196" s="135"/>
      <c r="J3196" s="135"/>
      <c r="K3196" s="143"/>
      <c r="L3196" s="143"/>
    </row>
    <row r="3197" spans="1:12" x14ac:dyDescent="0.3">
      <c r="A3197" s="138"/>
      <c r="B3197" s="135"/>
      <c r="C3197" s="139">
        <f t="shared" si="68"/>
        <v>0</v>
      </c>
      <c r="D3197" s="135"/>
      <c r="E3197" s="135"/>
      <c r="F3197" s="135"/>
      <c r="G3197" s="135"/>
      <c r="H3197" s="135"/>
      <c r="I3197" s="135"/>
      <c r="J3197" s="135"/>
      <c r="K3197" s="143"/>
      <c r="L3197" s="143"/>
    </row>
    <row r="3198" spans="1:12" x14ac:dyDescent="0.3">
      <c r="A3198" s="138"/>
      <c r="B3198" s="135"/>
      <c r="C3198" s="139">
        <f t="shared" si="68"/>
        <v>0</v>
      </c>
      <c r="D3198" s="135"/>
      <c r="E3198" s="135"/>
      <c r="F3198" s="135"/>
      <c r="G3198" s="135"/>
      <c r="H3198" s="135"/>
      <c r="I3198" s="135"/>
      <c r="J3198" s="135"/>
      <c r="K3198" s="143"/>
      <c r="L3198" s="143"/>
    </row>
    <row r="3199" spans="1:12" x14ac:dyDescent="0.3">
      <c r="A3199" s="138"/>
      <c r="B3199" s="135"/>
      <c r="C3199" s="139">
        <f t="shared" ref="C3199:C3262" si="69">D3199</f>
        <v>0</v>
      </c>
      <c r="D3199" s="135"/>
      <c r="E3199" s="135"/>
      <c r="F3199" s="135"/>
      <c r="G3199" s="135"/>
      <c r="H3199" s="135"/>
      <c r="I3199" s="135"/>
      <c r="J3199" s="135"/>
      <c r="K3199" s="143"/>
      <c r="L3199" s="143"/>
    </row>
    <row r="3200" spans="1:12" x14ac:dyDescent="0.3">
      <c r="A3200" s="138"/>
      <c r="B3200" s="135"/>
      <c r="C3200" s="139">
        <f t="shared" si="69"/>
        <v>0</v>
      </c>
      <c r="D3200" s="135"/>
      <c r="E3200" s="135"/>
      <c r="F3200" s="135"/>
      <c r="G3200" s="135"/>
      <c r="H3200" s="135"/>
      <c r="I3200" s="135"/>
      <c r="J3200" s="135"/>
      <c r="K3200" s="143"/>
      <c r="L3200" s="143"/>
    </row>
    <row r="3201" spans="1:12" x14ac:dyDescent="0.3">
      <c r="A3201" s="138"/>
      <c r="B3201" s="135"/>
      <c r="C3201" s="139">
        <f t="shared" si="69"/>
        <v>0</v>
      </c>
      <c r="D3201" s="135"/>
      <c r="E3201" s="135"/>
      <c r="F3201" s="135"/>
      <c r="G3201" s="135"/>
      <c r="H3201" s="135"/>
      <c r="I3201" s="135"/>
      <c r="J3201" s="135"/>
      <c r="K3201" s="143"/>
      <c r="L3201" s="143"/>
    </row>
    <row r="3202" spans="1:12" x14ac:dyDescent="0.3">
      <c r="A3202" s="138"/>
      <c r="B3202" s="135"/>
      <c r="C3202" s="139">
        <f t="shared" si="69"/>
        <v>0</v>
      </c>
      <c r="D3202" s="135"/>
      <c r="E3202" s="135"/>
      <c r="F3202" s="135"/>
      <c r="G3202" s="135"/>
      <c r="H3202" s="135"/>
      <c r="I3202" s="135"/>
      <c r="J3202" s="135"/>
      <c r="K3202" s="143"/>
      <c r="L3202" s="143"/>
    </row>
    <row r="3203" spans="1:12" x14ac:dyDescent="0.3">
      <c r="A3203" s="138"/>
      <c r="B3203" s="135"/>
      <c r="C3203" s="139">
        <f t="shared" si="69"/>
        <v>0</v>
      </c>
      <c r="D3203" s="135"/>
      <c r="E3203" s="135"/>
      <c r="F3203" s="135"/>
      <c r="G3203" s="135"/>
      <c r="H3203" s="135"/>
      <c r="I3203" s="135"/>
      <c r="J3203" s="135"/>
      <c r="K3203" s="143"/>
      <c r="L3203" s="143"/>
    </row>
    <row r="3204" spans="1:12" x14ac:dyDescent="0.3">
      <c r="A3204" s="138"/>
      <c r="B3204" s="135"/>
      <c r="C3204" s="139">
        <f t="shared" si="69"/>
        <v>0</v>
      </c>
      <c r="D3204" s="135"/>
      <c r="E3204" s="135"/>
      <c r="F3204" s="135"/>
      <c r="G3204" s="135"/>
      <c r="H3204" s="135"/>
      <c r="I3204" s="135"/>
      <c r="J3204" s="135"/>
      <c r="K3204" s="143"/>
      <c r="L3204" s="143"/>
    </row>
    <row r="3205" spans="1:12" x14ac:dyDescent="0.3">
      <c r="A3205" s="138"/>
      <c r="B3205" s="135"/>
      <c r="C3205" s="139">
        <f t="shared" si="69"/>
        <v>0</v>
      </c>
      <c r="D3205" s="135"/>
      <c r="E3205" s="135"/>
      <c r="F3205" s="135"/>
      <c r="G3205" s="135"/>
      <c r="H3205" s="135"/>
      <c r="I3205" s="135"/>
      <c r="J3205" s="135"/>
      <c r="K3205" s="143"/>
      <c r="L3205" s="143"/>
    </row>
    <row r="3206" spans="1:12" x14ac:dyDescent="0.3">
      <c r="A3206" s="138"/>
      <c r="B3206" s="135"/>
      <c r="C3206" s="139">
        <f t="shared" si="69"/>
        <v>0</v>
      </c>
      <c r="D3206" s="135"/>
      <c r="E3206" s="135"/>
      <c r="F3206" s="135"/>
      <c r="G3206" s="135"/>
      <c r="H3206" s="135"/>
      <c r="I3206" s="135"/>
      <c r="J3206" s="135"/>
      <c r="K3206" s="143"/>
      <c r="L3206" s="143"/>
    </row>
    <row r="3207" spans="1:12" x14ac:dyDescent="0.3">
      <c r="A3207" s="138"/>
      <c r="B3207" s="135"/>
      <c r="C3207" s="139">
        <f t="shared" si="69"/>
        <v>0</v>
      </c>
      <c r="D3207" s="135"/>
      <c r="E3207" s="135"/>
      <c r="F3207" s="135"/>
      <c r="G3207" s="135"/>
      <c r="H3207" s="135"/>
      <c r="I3207" s="135"/>
      <c r="J3207" s="135"/>
      <c r="K3207" s="143"/>
      <c r="L3207" s="143"/>
    </row>
    <row r="3208" spans="1:12" x14ac:dyDescent="0.3">
      <c r="A3208" s="138"/>
      <c r="B3208" s="135"/>
      <c r="C3208" s="139">
        <f t="shared" si="69"/>
        <v>0</v>
      </c>
      <c r="D3208" s="135"/>
      <c r="E3208" s="135"/>
      <c r="F3208" s="135"/>
      <c r="G3208" s="135"/>
      <c r="H3208" s="135"/>
      <c r="I3208" s="135"/>
      <c r="J3208" s="135"/>
      <c r="K3208" s="143"/>
      <c r="L3208" s="143"/>
    </row>
    <row r="3209" spans="1:12" x14ac:dyDescent="0.3">
      <c r="A3209" s="138"/>
      <c r="B3209" s="135"/>
      <c r="C3209" s="139">
        <f t="shared" si="69"/>
        <v>0</v>
      </c>
      <c r="D3209" s="135"/>
      <c r="E3209" s="135"/>
      <c r="F3209" s="135"/>
      <c r="G3209" s="135"/>
      <c r="H3209" s="135"/>
      <c r="I3209" s="135"/>
      <c r="J3209" s="135"/>
      <c r="K3209" s="143"/>
      <c r="L3209" s="143"/>
    </row>
    <row r="3210" spans="1:12" x14ac:dyDescent="0.3">
      <c r="A3210" s="138"/>
      <c r="B3210" s="135"/>
      <c r="C3210" s="139">
        <f t="shared" si="69"/>
        <v>0</v>
      </c>
      <c r="D3210" s="135"/>
      <c r="E3210" s="135"/>
      <c r="F3210" s="135"/>
      <c r="G3210" s="135"/>
      <c r="H3210" s="135"/>
      <c r="I3210" s="135"/>
      <c r="J3210" s="135"/>
      <c r="K3210" s="143"/>
      <c r="L3210" s="143"/>
    </row>
    <row r="3211" spans="1:12" x14ac:dyDescent="0.3">
      <c r="A3211" s="138"/>
      <c r="B3211" s="135"/>
      <c r="C3211" s="139">
        <f t="shared" si="69"/>
        <v>0</v>
      </c>
      <c r="D3211" s="135"/>
      <c r="E3211" s="135"/>
      <c r="F3211" s="135"/>
      <c r="G3211" s="135"/>
      <c r="H3211" s="135"/>
      <c r="I3211" s="135"/>
      <c r="J3211" s="135"/>
      <c r="K3211" s="143"/>
      <c r="L3211" s="143"/>
    </row>
    <row r="3212" spans="1:12" x14ac:dyDescent="0.3">
      <c r="A3212" s="138"/>
      <c r="B3212" s="135"/>
      <c r="C3212" s="139">
        <f t="shared" si="69"/>
        <v>0</v>
      </c>
      <c r="D3212" s="135"/>
      <c r="E3212" s="135"/>
      <c r="F3212" s="135"/>
      <c r="G3212" s="135"/>
      <c r="H3212" s="135"/>
      <c r="I3212" s="135"/>
      <c r="J3212" s="135"/>
      <c r="K3212" s="143"/>
      <c r="L3212" s="143"/>
    </row>
    <row r="3213" spans="1:12" x14ac:dyDescent="0.3">
      <c r="A3213" s="138"/>
      <c r="B3213" s="135"/>
      <c r="C3213" s="139">
        <f t="shared" si="69"/>
        <v>0</v>
      </c>
      <c r="D3213" s="135"/>
      <c r="E3213" s="135"/>
      <c r="F3213" s="135"/>
      <c r="G3213" s="135"/>
      <c r="H3213" s="135"/>
      <c r="I3213" s="135"/>
      <c r="J3213" s="135"/>
      <c r="K3213" s="143"/>
      <c r="L3213" s="143"/>
    </row>
    <row r="3214" spans="1:12" x14ac:dyDescent="0.3">
      <c r="A3214" s="138"/>
      <c r="B3214" s="135"/>
      <c r="C3214" s="139">
        <f t="shared" si="69"/>
        <v>0</v>
      </c>
      <c r="D3214" s="135"/>
      <c r="E3214" s="135"/>
      <c r="F3214" s="135"/>
      <c r="G3214" s="135"/>
      <c r="H3214" s="135"/>
      <c r="I3214" s="135"/>
      <c r="J3214" s="135"/>
      <c r="K3214" s="143"/>
      <c r="L3214" s="143"/>
    </row>
    <row r="3215" spans="1:12" x14ac:dyDescent="0.3">
      <c r="A3215" s="138"/>
      <c r="B3215" s="135"/>
      <c r="C3215" s="139">
        <f t="shared" si="69"/>
        <v>0</v>
      </c>
      <c r="D3215" s="135"/>
      <c r="E3215" s="135"/>
      <c r="F3215" s="135"/>
      <c r="G3215" s="135"/>
      <c r="H3215" s="135"/>
      <c r="I3215" s="135"/>
      <c r="J3215" s="135"/>
      <c r="K3215" s="143"/>
      <c r="L3215" s="143"/>
    </row>
    <row r="3216" spans="1:12" x14ac:dyDescent="0.3">
      <c r="A3216" s="138"/>
      <c r="B3216" s="135"/>
      <c r="C3216" s="139">
        <f t="shared" si="69"/>
        <v>0</v>
      </c>
      <c r="D3216" s="135"/>
      <c r="E3216" s="135"/>
      <c r="F3216" s="135"/>
      <c r="G3216" s="135"/>
      <c r="H3216" s="135"/>
      <c r="I3216" s="135"/>
      <c r="J3216" s="135"/>
      <c r="K3216" s="143"/>
      <c r="L3216" s="143"/>
    </row>
    <row r="3217" spans="1:12" x14ac:dyDescent="0.3">
      <c r="A3217" s="138"/>
      <c r="B3217" s="135"/>
      <c r="C3217" s="139">
        <f t="shared" si="69"/>
        <v>0</v>
      </c>
      <c r="D3217" s="135"/>
      <c r="E3217" s="135"/>
      <c r="F3217" s="135"/>
      <c r="G3217" s="135"/>
      <c r="H3217" s="135"/>
      <c r="I3217" s="135"/>
      <c r="J3217" s="135"/>
      <c r="K3217" s="143"/>
      <c r="L3217" s="143"/>
    </row>
    <row r="3218" spans="1:12" x14ac:dyDescent="0.3">
      <c r="A3218" s="138"/>
      <c r="B3218" s="135"/>
      <c r="C3218" s="139">
        <f t="shared" si="69"/>
        <v>0</v>
      </c>
      <c r="D3218" s="135"/>
      <c r="E3218" s="135"/>
      <c r="F3218" s="135"/>
      <c r="G3218" s="135"/>
      <c r="H3218" s="135"/>
      <c r="I3218" s="135"/>
      <c r="J3218" s="135"/>
      <c r="K3218" s="143"/>
      <c r="L3218" s="143"/>
    </row>
    <row r="3219" spans="1:12" x14ac:dyDescent="0.3">
      <c r="A3219" s="138"/>
      <c r="B3219" s="135"/>
      <c r="C3219" s="139">
        <f t="shared" si="69"/>
        <v>0</v>
      </c>
      <c r="D3219" s="135"/>
      <c r="E3219" s="135"/>
      <c r="F3219" s="135"/>
      <c r="G3219" s="135"/>
      <c r="H3219" s="135"/>
      <c r="I3219" s="135"/>
      <c r="J3219" s="135"/>
      <c r="K3219" s="143"/>
      <c r="L3219" s="143"/>
    </row>
    <row r="3220" spans="1:12" x14ac:dyDescent="0.3">
      <c r="A3220" s="138"/>
      <c r="B3220" s="135"/>
      <c r="C3220" s="139">
        <f t="shared" si="69"/>
        <v>0</v>
      </c>
      <c r="D3220" s="135"/>
      <c r="E3220" s="135"/>
      <c r="F3220" s="135"/>
      <c r="G3220" s="135"/>
      <c r="H3220" s="135"/>
      <c r="I3220" s="135"/>
      <c r="J3220" s="135"/>
      <c r="K3220" s="143"/>
      <c r="L3220" s="143"/>
    </row>
    <row r="3221" spans="1:12" x14ac:dyDescent="0.3">
      <c r="A3221" s="138"/>
      <c r="B3221" s="135"/>
      <c r="C3221" s="139">
        <f t="shared" si="69"/>
        <v>0</v>
      </c>
      <c r="D3221" s="135"/>
      <c r="E3221" s="135"/>
      <c r="F3221" s="135"/>
      <c r="G3221" s="135"/>
      <c r="H3221" s="135"/>
      <c r="I3221" s="135"/>
      <c r="J3221" s="135"/>
      <c r="K3221" s="143"/>
      <c r="L3221" s="143"/>
    </row>
    <row r="3222" spans="1:12" x14ac:dyDescent="0.3">
      <c r="A3222" s="138"/>
      <c r="B3222" s="135"/>
      <c r="C3222" s="139">
        <f t="shared" si="69"/>
        <v>0</v>
      </c>
      <c r="D3222" s="135"/>
      <c r="E3222" s="135"/>
      <c r="F3222" s="135"/>
      <c r="G3222" s="135"/>
      <c r="H3222" s="135"/>
      <c r="I3222" s="135"/>
      <c r="J3222" s="135"/>
      <c r="K3222" s="143"/>
      <c r="L3222" s="143"/>
    </row>
    <row r="3223" spans="1:12" x14ac:dyDescent="0.3">
      <c r="A3223" s="138"/>
      <c r="B3223" s="135"/>
      <c r="C3223" s="139">
        <f t="shared" si="69"/>
        <v>0</v>
      </c>
      <c r="D3223" s="135"/>
      <c r="E3223" s="135"/>
      <c r="F3223" s="135"/>
      <c r="G3223" s="135"/>
      <c r="H3223" s="135"/>
      <c r="I3223" s="135"/>
      <c r="J3223" s="135"/>
      <c r="K3223" s="143"/>
      <c r="L3223" s="143"/>
    </row>
    <row r="3224" spans="1:12" x14ac:dyDescent="0.3">
      <c r="A3224" s="138"/>
      <c r="B3224" s="135"/>
      <c r="C3224" s="139">
        <f t="shared" si="69"/>
        <v>0</v>
      </c>
      <c r="D3224" s="135"/>
      <c r="E3224" s="135"/>
      <c r="F3224" s="135"/>
      <c r="G3224" s="135"/>
      <c r="H3224" s="135"/>
      <c r="I3224" s="135"/>
      <c r="J3224" s="135"/>
      <c r="K3224" s="143"/>
      <c r="L3224" s="143"/>
    </row>
    <row r="3225" spans="1:12" x14ac:dyDescent="0.3">
      <c r="A3225" s="138"/>
      <c r="B3225" s="135"/>
      <c r="C3225" s="139">
        <f t="shared" si="69"/>
        <v>0</v>
      </c>
      <c r="D3225" s="135"/>
      <c r="E3225" s="135"/>
      <c r="F3225" s="135"/>
      <c r="G3225" s="135"/>
      <c r="H3225" s="135"/>
      <c r="I3225" s="135"/>
      <c r="J3225" s="135"/>
      <c r="K3225" s="143"/>
      <c r="L3225" s="143"/>
    </row>
    <row r="3226" spans="1:12" x14ac:dyDescent="0.3">
      <c r="A3226" s="138"/>
      <c r="B3226" s="135"/>
      <c r="C3226" s="139">
        <f t="shared" si="69"/>
        <v>0</v>
      </c>
      <c r="D3226" s="135"/>
      <c r="E3226" s="135"/>
      <c r="F3226" s="135"/>
      <c r="G3226" s="135"/>
      <c r="H3226" s="135"/>
      <c r="I3226" s="135"/>
      <c r="J3226" s="135"/>
      <c r="K3226" s="143"/>
      <c r="L3226" s="143"/>
    </row>
    <row r="3227" spans="1:12" x14ac:dyDescent="0.3">
      <c r="A3227" s="138"/>
      <c r="B3227" s="135"/>
      <c r="C3227" s="139">
        <f t="shared" si="69"/>
        <v>0</v>
      </c>
      <c r="D3227" s="135"/>
      <c r="E3227" s="135"/>
      <c r="F3227" s="135"/>
      <c r="G3227" s="135"/>
      <c r="H3227" s="135"/>
      <c r="I3227" s="135"/>
      <c r="J3227" s="135"/>
      <c r="K3227" s="143"/>
      <c r="L3227" s="143"/>
    </row>
    <row r="3228" spans="1:12" x14ac:dyDescent="0.3">
      <c r="A3228" s="138"/>
      <c r="B3228" s="135"/>
      <c r="C3228" s="139">
        <f t="shared" si="69"/>
        <v>0</v>
      </c>
      <c r="D3228" s="135"/>
      <c r="E3228" s="135"/>
      <c r="F3228" s="135"/>
      <c r="G3228" s="135"/>
      <c r="H3228" s="135"/>
      <c r="I3228" s="135"/>
      <c r="J3228" s="135"/>
      <c r="K3228" s="143"/>
      <c r="L3228" s="143"/>
    </row>
    <row r="3229" spans="1:12" x14ac:dyDescent="0.3">
      <c r="A3229" s="138"/>
      <c r="B3229" s="135"/>
      <c r="C3229" s="139">
        <f t="shared" si="69"/>
        <v>0</v>
      </c>
      <c r="D3229" s="135"/>
      <c r="E3229" s="135"/>
      <c r="F3229" s="135"/>
      <c r="G3229" s="135"/>
      <c r="H3229" s="135"/>
      <c r="I3229" s="135"/>
      <c r="J3229" s="135"/>
      <c r="K3229" s="143"/>
      <c r="L3229" s="143"/>
    </row>
    <row r="3230" spans="1:12" x14ac:dyDescent="0.3">
      <c r="A3230" s="138"/>
      <c r="B3230" s="135"/>
      <c r="C3230" s="139">
        <f t="shared" si="69"/>
        <v>0</v>
      </c>
      <c r="D3230" s="135"/>
      <c r="E3230" s="135"/>
      <c r="F3230" s="135"/>
      <c r="G3230" s="135"/>
      <c r="H3230" s="135"/>
      <c r="I3230" s="135"/>
      <c r="J3230" s="135"/>
      <c r="K3230" s="143"/>
      <c r="L3230" s="143"/>
    </row>
    <row r="3231" spans="1:12" x14ac:dyDescent="0.3">
      <c r="A3231" s="138"/>
      <c r="B3231" s="135"/>
      <c r="C3231" s="139">
        <f t="shared" si="69"/>
        <v>0</v>
      </c>
      <c r="D3231" s="135"/>
      <c r="E3231" s="135"/>
      <c r="F3231" s="135"/>
      <c r="G3231" s="135"/>
      <c r="H3231" s="135"/>
      <c r="I3231" s="135"/>
      <c r="J3231" s="135"/>
      <c r="K3231" s="143"/>
      <c r="L3231" s="143"/>
    </row>
    <row r="3232" spans="1:12" x14ac:dyDescent="0.3">
      <c r="A3232" s="138"/>
      <c r="B3232" s="135"/>
      <c r="C3232" s="139">
        <f t="shared" si="69"/>
        <v>0</v>
      </c>
      <c r="D3232" s="135"/>
      <c r="E3232" s="135"/>
      <c r="F3232" s="135"/>
      <c r="G3232" s="135"/>
      <c r="H3232" s="135"/>
      <c r="I3232" s="135"/>
      <c r="J3232" s="135"/>
      <c r="K3232" s="143"/>
      <c r="L3232" s="143"/>
    </row>
    <row r="3233" spans="1:12" x14ac:dyDescent="0.3">
      <c r="A3233" s="138"/>
      <c r="B3233" s="135"/>
      <c r="C3233" s="139">
        <f t="shared" si="69"/>
        <v>0</v>
      </c>
      <c r="D3233" s="135"/>
      <c r="E3233" s="135"/>
      <c r="F3233" s="135"/>
      <c r="G3233" s="135"/>
      <c r="H3233" s="135"/>
      <c r="I3233" s="135"/>
      <c r="J3233" s="135"/>
      <c r="K3233" s="143"/>
      <c r="L3233" s="143"/>
    </row>
    <row r="3234" spans="1:12" x14ac:dyDescent="0.3">
      <c r="A3234" s="138"/>
      <c r="B3234" s="135"/>
      <c r="C3234" s="139">
        <f t="shared" si="69"/>
        <v>0</v>
      </c>
      <c r="D3234" s="135"/>
      <c r="E3234" s="135"/>
      <c r="F3234" s="135"/>
      <c r="G3234" s="135"/>
      <c r="H3234" s="135"/>
      <c r="I3234" s="135"/>
      <c r="J3234" s="135"/>
      <c r="K3234" s="143"/>
      <c r="L3234" s="143"/>
    </row>
    <row r="3235" spans="1:12" x14ac:dyDescent="0.3">
      <c r="A3235" s="138"/>
      <c r="B3235" s="135"/>
      <c r="C3235" s="139">
        <f t="shared" si="69"/>
        <v>0</v>
      </c>
      <c r="D3235" s="135"/>
      <c r="E3235" s="135"/>
      <c r="F3235" s="135"/>
      <c r="G3235" s="135"/>
      <c r="H3235" s="135"/>
      <c r="I3235" s="135"/>
      <c r="J3235" s="135"/>
      <c r="K3235" s="143"/>
      <c r="L3235" s="143"/>
    </row>
    <row r="3236" spans="1:12" x14ac:dyDescent="0.3">
      <c r="A3236" s="138"/>
      <c r="B3236" s="135"/>
      <c r="C3236" s="139">
        <f t="shared" si="69"/>
        <v>0</v>
      </c>
      <c r="D3236" s="135"/>
      <c r="E3236" s="135"/>
      <c r="F3236" s="135"/>
      <c r="G3236" s="135"/>
      <c r="H3236" s="135"/>
      <c r="I3236" s="135"/>
      <c r="J3236" s="135"/>
      <c r="K3236" s="143"/>
      <c r="L3236" s="143"/>
    </row>
    <row r="3237" spans="1:12" x14ac:dyDescent="0.3">
      <c r="A3237" s="138"/>
      <c r="B3237" s="135"/>
      <c r="C3237" s="139">
        <f t="shared" si="69"/>
        <v>0</v>
      </c>
      <c r="D3237" s="135"/>
      <c r="E3237" s="135"/>
      <c r="F3237" s="135"/>
      <c r="G3237" s="135"/>
      <c r="H3237" s="135"/>
      <c r="I3237" s="135"/>
      <c r="J3237" s="135"/>
      <c r="K3237" s="143"/>
      <c r="L3237" s="143"/>
    </row>
    <row r="3238" spans="1:12" x14ac:dyDescent="0.3">
      <c r="A3238" s="138"/>
      <c r="B3238" s="135"/>
      <c r="C3238" s="139">
        <f t="shared" si="69"/>
        <v>0</v>
      </c>
      <c r="D3238" s="135"/>
      <c r="E3238" s="135"/>
      <c r="F3238" s="135"/>
      <c r="G3238" s="135"/>
      <c r="H3238" s="135"/>
      <c r="I3238" s="135"/>
      <c r="J3238" s="135"/>
      <c r="K3238" s="143"/>
      <c r="L3238" s="143"/>
    </row>
    <row r="3239" spans="1:12" x14ac:dyDescent="0.3">
      <c r="A3239" s="138"/>
      <c r="B3239" s="135"/>
      <c r="C3239" s="139">
        <f t="shared" si="69"/>
        <v>0</v>
      </c>
      <c r="D3239" s="135"/>
      <c r="E3239" s="135"/>
      <c r="F3239" s="135"/>
      <c r="G3239" s="135"/>
      <c r="H3239" s="135"/>
      <c r="I3239" s="135"/>
      <c r="J3239" s="135"/>
      <c r="K3239" s="143"/>
      <c r="L3239" s="143"/>
    </row>
    <row r="3240" spans="1:12" x14ac:dyDescent="0.3">
      <c r="A3240" s="138"/>
      <c r="B3240" s="135"/>
      <c r="C3240" s="139">
        <f t="shared" si="69"/>
        <v>0</v>
      </c>
      <c r="D3240" s="135"/>
      <c r="E3240" s="135"/>
      <c r="F3240" s="135"/>
      <c r="G3240" s="135"/>
      <c r="H3240" s="135"/>
      <c r="I3240" s="135"/>
      <c r="J3240" s="135"/>
      <c r="K3240" s="143"/>
      <c r="L3240" s="143"/>
    </row>
    <row r="3241" spans="1:12" x14ac:dyDescent="0.3">
      <c r="A3241" s="138"/>
      <c r="B3241" s="135"/>
      <c r="C3241" s="139">
        <f t="shared" si="69"/>
        <v>0</v>
      </c>
      <c r="D3241" s="135"/>
      <c r="E3241" s="135"/>
      <c r="F3241" s="135"/>
      <c r="G3241" s="135"/>
      <c r="H3241" s="135"/>
      <c r="I3241" s="135"/>
      <c r="J3241" s="135"/>
      <c r="K3241" s="143"/>
      <c r="L3241" s="143"/>
    </row>
    <row r="3242" spans="1:12" x14ac:dyDescent="0.3">
      <c r="A3242" s="138"/>
      <c r="B3242" s="135"/>
      <c r="C3242" s="139">
        <f t="shared" si="69"/>
        <v>0</v>
      </c>
      <c r="D3242" s="135"/>
      <c r="E3242" s="135"/>
      <c r="F3242" s="135"/>
      <c r="G3242" s="135"/>
      <c r="H3242" s="135"/>
      <c r="I3242" s="135"/>
      <c r="J3242" s="135"/>
      <c r="K3242" s="143"/>
      <c r="L3242" s="143"/>
    </row>
    <row r="3243" spans="1:12" x14ac:dyDescent="0.3">
      <c r="A3243" s="138"/>
      <c r="B3243" s="135"/>
      <c r="C3243" s="139">
        <f t="shared" si="69"/>
        <v>0</v>
      </c>
      <c r="D3243" s="135"/>
      <c r="E3243" s="135"/>
      <c r="F3243" s="135"/>
      <c r="G3243" s="135"/>
      <c r="H3243" s="135"/>
      <c r="I3243" s="135"/>
      <c r="J3243" s="135"/>
      <c r="K3243" s="143"/>
      <c r="L3243" s="143"/>
    </row>
    <row r="3244" spans="1:12" x14ac:dyDescent="0.3">
      <c r="A3244" s="138"/>
      <c r="B3244" s="135"/>
      <c r="C3244" s="139">
        <f t="shared" si="69"/>
        <v>0</v>
      </c>
      <c r="D3244" s="135"/>
      <c r="E3244" s="135"/>
      <c r="F3244" s="135"/>
      <c r="G3244" s="135"/>
      <c r="H3244" s="135"/>
      <c r="I3244" s="135"/>
      <c r="J3244" s="135"/>
      <c r="K3244" s="143"/>
      <c r="L3244" s="143"/>
    </row>
    <row r="3245" spans="1:12" x14ac:dyDescent="0.3">
      <c r="A3245" s="138"/>
      <c r="B3245" s="135"/>
      <c r="C3245" s="139">
        <f t="shared" si="69"/>
        <v>0</v>
      </c>
      <c r="D3245" s="135"/>
      <c r="E3245" s="135"/>
      <c r="F3245" s="135"/>
      <c r="G3245" s="135"/>
      <c r="H3245" s="135"/>
      <c r="I3245" s="135"/>
      <c r="J3245" s="135"/>
      <c r="K3245" s="143"/>
      <c r="L3245" s="143"/>
    </row>
    <row r="3246" spans="1:12" x14ac:dyDescent="0.3">
      <c r="A3246" s="138"/>
      <c r="B3246" s="135"/>
      <c r="C3246" s="139">
        <f t="shared" si="69"/>
        <v>0</v>
      </c>
      <c r="D3246" s="135"/>
      <c r="E3246" s="135"/>
      <c r="F3246" s="135"/>
      <c r="G3246" s="135"/>
      <c r="H3246" s="135"/>
      <c r="I3246" s="135"/>
      <c r="J3246" s="135"/>
      <c r="K3246" s="143"/>
      <c r="L3246" s="143"/>
    </row>
    <row r="3247" spans="1:12" x14ac:dyDescent="0.3">
      <c r="A3247" s="138"/>
      <c r="B3247" s="135"/>
      <c r="C3247" s="139">
        <f t="shared" si="69"/>
        <v>0</v>
      </c>
      <c r="D3247" s="135"/>
      <c r="E3247" s="135"/>
      <c r="F3247" s="135"/>
      <c r="G3247" s="135"/>
      <c r="H3247" s="135"/>
      <c r="I3247" s="135"/>
      <c r="J3247" s="135"/>
      <c r="K3247" s="143"/>
      <c r="L3247" s="143"/>
    </row>
    <row r="3248" spans="1:12" x14ac:dyDescent="0.3">
      <c r="A3248" s="138"/>
      <c r="B3248" s="135"/>
      <c r="C3248" s="139">
        <f t="shared" si="69"/>
        <v>0</v>
      </c>
      <c r="D3248" s="135"/>
      <c r="E3248" s="135"/>
      <c r="F3248" s="135"/>
      <c r="G3248" s="135"/>
      <c r="H3248" s="135"/>
      <c r="I3248" s="135"/>
      <c r="J3248" s="135"/>
      <c r="K3248" s="143"/>
      <c r="L3248" s="143"/>
    </row>
    <row r="3249" spans="1:12" x14ac:dyDescent="0.3">
      <c r="A3249" s="138"/>
      <c r="B3249" s="135"/>
      <c r="C3249" s="139">
        <f t="shared" si="69"/>
        <v>0</v>
      </c>
      <c r="D3249" s="135"/>
      <c r="E3249" s="135"/>
      <c r="F3249" s="135"/>
      <c r="G3249" s="135"/>
      <c r="H3249" s="135"/>
      <c r="I3249" s="135"/>
      <c r="J3249" s="135"/>
      <c r="K3249" s="143"/>
      <c r="L3249" s="143"/>
    </row>
    <row r="3250" spans="1:12" x14ac:dyDescent="0.3">
      <c r="A3250" s="138"/>
      <c r="B3250" s="135"/>
      <c r="C3250" s="139">
        <f t="shared" si="69"/>
        <v>0</v>
      </c>
      <c r="D3250" s="135"/>
      <c r="E3250" s="135"/>
      <c r="F3250" s="135"/>
      <c r="G3250" s="135"/>
      <c r="H3250" s="135"/>
      <c r="I3250" s="135"/>
      <c r="J3250" s="135"/>
      <c r="K3250" s="143"/>
      <c r="L3250" s="143"/>
    </row>
    <row r="3251" spans="1:12" x14ac:dyDescent="0.3">
      <c r="A3251" s="138"/>
      <c r="B3251" s="135"/>
      <c r="C3251" s="139">
        <f t="shared" si="69"/>
        <v>0</v>
      </c>
      <c r="D3251" s="135"/>
      <c r="E3251" s="135"/>
      <c r="F3251" s="135"/>
      <c r="G3251" s="135"/>
      <c r="H3251" s="135"/>
      <c r="I3251" s="135"/>
      <c r="J3251" s="135"/>
      <c r="K3251" s="143"/>
      <c r="L3251" s="143"/>
    </row>
    <row r="3252" spans="1:12" x14ac:dyDescent="0.3">
      <c r="A3252" s="138"/>
      <c r="B3252" s="135"/>
      <c r="C3252" s="139">
        <f t="shared" si="69"/>
        <v>0</v>
      </c>
      <c r="D3252" s="135"/>
      <c r="E3252" s="135"/>
      <c r="F3252" s="135"/>
      <c r="G3252" s="135"/>
      <c r="H3252" s="135"/>
      <c r="I3252" s="135"/>
      <c r="J3252" s="135"/>
      <c r="K3252" s="143"/>
      <c r="L3252" s="143"/>
    </row>
    <row r="3253" spans="1:12" x14ac:dyDescent="0.3">
      <c r="A3253" s="138"/>
      <c r="B3253" s="135"/>
      <c r="C3253" s="139">
        <f t="shared" si="69"/>
        <v>0</v>
      </c>
      <c r="D3253" s="135"/>
      <c r="E3253" s="135"/>
      <c r="F3253" s="135"/>
      <c r="G3253" s="135"/>
      <c r="H3253" s="135"/>
      <c r="I3253" s="135"/>
      <c r="J3253" s="135"/>
      <c r="K3253" s="143"/>
      <c r="L3253" s="143"/>
    </row>
    <row r="3254" spans="1:12" x14ac:dyDescent="0.3">
      <c r="A3254" s="138"/>
      <c r="B3254" s="135"/>
      <c r="C3254" s="139">
        <f t="shared" si="69"/>
        <v>0</v>
      </c>
      <c r="D3254" s="135"/>
      <c r="E3254" s="135"/>
      <c r="F3254" s="135"/>
      <c r="G3254" s="135"/>
      <c r="H3254" s="135"/>
      <c r="I3254" s="135"/>
      <c r="J3254" s="135"/>
      <c r="K3254" s="143"/>
      <c r="L3254" s="143"/>
    </row>
    <row r="3255" spans="1:12" x14ac:dyDescent="0.3">
      <c r="A3255" s="138"/>
      <c r="B3255" s="135"/>
      <c r="C3255" s="139">
        <f t="shared" si="69"/>
        <v>0</v>
      </c>
      <c r="D3255" s="135"/>
      <c r="E3255" s="135"/>
      <c r="F3255" s="135"/>
      <c r="G3255" s="135"/>
      <c r="H3255" s="135"/>
      <c r="I3255" s="135"/>
      <c r="J3255" s="135"/>
      <c r="K3255" s="143"/>
      <c r="L3255" s="143"/>
    </row>
    <row r="3256" spans="1:12" x14ac:dyDescent="0.3">
      <c r="A3256" s="138"/>
      <c r="B3256" s="135"/>
      <c r="C3256" s="139">
        <f t="shared" si="69"/>
        <v>0</v>
      </c>
      <c r="D3256" s="135"/>
      <c r="E3256" s="135"/>
      <c r="F3256" s="135"/>
      <c r="G3256" s="135"/>
      <c r="H3256" s="135"/>
      <c r="I3256" s="135"/>
      <c r="J3256" s="135"/>
      <c r="K3256" s="143"/>
      <c r="L3256" s="143"/>
    </row>
    <row r="3257" spans="1:12" x14ac:dyDescent="0.3">
      <c r="A3257" s="138"/>
      <c r="B3257" s="135"/>
      <c r="C3257" s="139">
        <f t="shared" si="69"/>
        <v>0</v>
      </c>
      <c r="D3257" s="135"/>
      <c r="E3257" s="135"/>
      <c r="F3257" s="135"/>
      <c r="G3257" s="135"/>
      <c r="H3257" s="135"/>
      <c r="I3257" s="135"/>
      <c r="J3257" s="135"/>
      <c r="K3257" s="143"/>
      <c r="L3257" s="143"/>
    </row>
    <row r="3258" spans="1:12" x14ac:dyDescent="0.3">
      <c r="A3258" s="138"/>
      <c r="B3258" s="135"/>
      <c r="C3258" s="139">
        <f t="shared" si="69"/>
        <v>0</v>
      </c>
      <c r="D3258" s="135"/>
      <c r="E3258" s="135"/>
      <c r="F3258" s="135"/>
      <c r="G3258" s="135"/>
      <c r="H3258" s="135"/>
      <c r="I3258" s="135"/>
      <c r="J3258" s="135"/>
      <c r="K3258" s="143"/>
      <c r="L3258" s="143"/>
    </row>
    <row r="3259" spans="1:12" x14ac:dyDescent="0.3">
      <c r="A3259" s="138"/>
      <c r="B3259" s="135"/>
      <c r="C3259" s="139">
        <f t="shared" si="69"/>
        <v>0</v>
      </c>
      <c r="D3259" s="135"/>
      <c r="E3259" s="135"/>
      <c r="F3259" s="135"/>
      <c r="G3259" s="135"/>
      <c r="H3259" s="135"/>
      <c r="I3259" s="135"/>
      <c r="J3259" s="135"/>
      <c r="K3259" s="143"/>
      <c r="L3259" s="143"/>
    </row>
    <row r="3260" spans="1:12" x14ac:dyDescent="0.3">
      <c r="A3260" s="138"/>
      <c r="B3260" s="135"/>
      <c r="C3260" s="139">
        <f t="shared" si="69"/>
        <v>0</v>
      </c>
      <c r="D3260" s="135"/>
      <c r="E3260" s="135"/>
      <c r="F3260" s="135"/>
      <c r="G3260" s="135"/>
      <c r="H3260" s="135"/>
      <c r="I3260" s="135"/>
      <c r="J3260" s="135"/>
      <c r="K3260" s="143"/>
      <c r="L3260" s="143"/>
    </row>
    <row r="3261" spans="1:12" x14ac:dyDescent="0.3">
      <c r="A3261" s="138"/>
      <c r="B3261" s="135"/>
      <c r="C3261" s="139">
        <f t="shared" si="69"/>
        <v>0</v>
      </c>
      <c r="D3261" s="135"/>
      <c r="E3261" s="135"/>
      <c r="F3261" s="135"/>
      <c r="G3261" s="135"/>
      <c r="H3261" s="135"/>
      <c r="I3261" s="135"/>
      <c r="J3261" s="135"/>
      <c r="K3261" s="143"/>
      <c r="L3261" s="143"/>
    </row>
    <row r="3262" spans="1:12" x14ac:dyDescent="0.3">
      <c r="A3262" s="138"/>
      <c r="B3262" s="135"/>
      <c r="C3262" s="139">
        <f t="shared" si="69"/>
        <v>0</v>
      </c>
      <c r="D3262" s="135"/>
      <c r="E3262" s="135"/>
      <c r="F3262" s="135"/>
      <c r="G3262" s="135"/>
      <c r="H3262" s="135"/>
      <c r="I3262" s="135"/>
      <c r="J3262" s="135"/>
      <c r="K3262" s="143"/>
      <c r="L3262" s="143"/>
    </row>
    <row r="3263" spans="1:12" x14ac:dyDescent="0.3">
      <c r="A3263" s="138"/>
      <c r="B3263" s="135"/>
      <c r="C3263" s="139">
        <f t="shared" ref="C3263:C3326" si="70">D3263</f>
        <v>0</v>
      </c>
      <c r="D3263" s="135"/>
      <c r="E3263" s="135"/>
      <c r="F3263" s="135"/>
      <c r="G3263" s="135"/>
      <c r="H3263" s="135"/>
      <c r="I3263" s="135"/>
      <c r="J3263" s="135"/>
      <c r="K3263" s="143"/>
      <c r="L3263" s="143"/>
    </row>
    <row r="3264" spans="1:12" x14ac:dyDescent="0.3">
      <c r="A3264" s="138"/>
      <c r="B3264" s="135"/>
      <c r="C3264" s="139">
        <f t="shared" si="70"/>
        <v>0</v>
      </c>
      <c r="D3264" s="135"/>
      <c r="E3264" s="135"/>
      <c r="F3264" s="135"/>
      <c r="G3264" s="135"/>
      <c r="H3264" s="135"/>
      <c r="I3264" s="135"/>
      <c r="J3264" s="135"/>
      <c r="K3264" s="143"/>
      <c r="L3264" s="143"/>
    </row>
    <row r="3265" spans="1:12" x14ac:dyDescent="0.3">
      <c r="A3265" s="138"/>
      <c r="B3265" s="135"/>
      <c r="C3265" s="139">
        <f t="shared" si="70"/>
        <v>0</v>
      </c>
      <c r="D3265" s="135"/>
      <c r="E3265" s="135"/>
      <c r="F3265" s="135"/>
      <c r="G3265" s="135"/>
      <c r="H3265" s="135"/>
      <c r="I3265" s="135"/>
      <c r="J3265" s="135"/>
      <c r="K3265" s="143"/>
      <c r="L3265" s="143"/>
    </row>
    <row r="3266" spans="1:12" x14ac:dyDescent="0.3">
      <c r="A3266" s="138"/>
      <c r="B3266" s="135"/>
      <c r="C3266" s="139">
        <f t="shared" si="70"/>
        <v>0</v>
      </c>
      <c r="D3266" s="135"/>
      <c r="E3266" s="135"/>
      <c r="F3266" s="135"/>
      <c r="G3266" s="135"/>
      <c r="H3266" s="135"/>
      <c r="I3266" s="135"/>
      <c r="J3266" s="135"/>
      <c r="K3266" s="143"/>
      <c r="L3266" s="143"/>
    </row>
    <row r="3267" spans="1:12" x14ac:dyDescent="0.3">
      <c r="A3267" s="138"/>
      <c r="B3267" s="135"/>
      <c r="C3267" s="139">
        <f t="shared" si="70"/>
        <v>0</v>
      </c>
      <c r="D3267" s="135"/>
      <c r="E3267" s="135"/>
      <c r="F3267" s="135"/>
      <c r="G3267" s="135"/>
      <c r="H3267" s="135"/>
      <c r="I3267" s="135"/>
      <c r="J3267" s="135"/>
      <c r="K3267" s="143"/>
      <c r="L3267" s="143"/>
    </row>
    <row r="3268" spans="1:12" x14ac:dyDescent="0.3">
      <c r="A3268" s="138"/>
      <c r="B3268" s="135"/>
      <c r="C3268" s="139">
        <f t="shared" si="70"/>
        <v>0</v>
      </c>
      <c r="D3268" s="135"/>
      <c r="E3268" s="135"/>
      <c r="F3268" s="135"/>
      <c r="G3268" s="135"/>
      <c r="H3268" s="135"/>
      <c r="I3268" s="135"/>
      <c r="J3268" s="135"/>
      <c r="K3268" s="143"/>
      <c r="L3268" s="143"/>
    </row>
    <row r="3269" spans="1:12" x14ac:dyDescent="0.3">
      <c r="A3269" s="138"/>
      <c r="B3269" s="135"/>
      <c r="C3269" s="139">
        <f t="shared" si="70"/>
        <v>0</v>
      </c>
      <c r="D3269" s="135"/>
      <c r="E3269" s="135"/>
      <c r="F3269" s="135"/>
      <c r="G3269" s="135"/>
      <c r="H3269" s="135"/>
      <c r="I3269" s="135"/>
      <c r="J3269" s="135"/>
      <c r="K3269" s="143"/>
      <c r="L3269" s="143"/>
    </row>
    <row r="3270" spans="1:12" x14ac:dyDescent="0.3">
      <c r="A3270" s="138"/>
      <c r="B3270" s="135"/>
      <c r="C3270" s="139">
        <f t="shared" si="70"/>
        <v>0</v>
      </c>
      <c r="D3270" s="135"/>
      <c r="E3270" s="135"/>
      <c r="F3270" s="135"/>
      <c r="G3270" s="135"/>
      <c r="H3270" s="135"/>
      <c r="I3270" s="135"/>
      <c r="J3270" s="135"/>
      <c r="K3270" s="143"/>
      <c r="L3270" s="143"/>
    </row>
    <row r="3271" spans="1:12" x14ac:dyDescent="0.3">
      <c r="A3271" s="138"/>
      <c r="B3271" s="135"/>
      <c r="C3271" s="139">
        <f t="shared" si="70"/>
        <v>0</v>
      </c>
      <c r="D3271" s="135"/>
      <c r="E3271" s="135"/>
      <c r="F3271" s="135"/>
      <c r="G3271" s="135"/>
      <c r="H3271" s="135"/>
      <c r="I3271" s="135"/>
      <c r="J3271" s="135"/>
      <c r="K3271" s="143"/>
      <c r="L3271" s="143"/>
    </row>
    <row r="3272" spans="1:12" x14ac:dyDescent="0.3">
      <c r="A3272" s="138"/>
      <c r="B3272" s="135"/>
      <c r="C3272" s="139">
        <f t="shared" si="70"/>
        <v>0</v>
      </c>
      <c r="D3272" s="135"/>
      <c r="E3272" s="135"/>
      <c r="F3272" s="135"/>
      <c r="G3272" s="135"/>
      <c r="H3272" s="135"/>
      <c r="I3272" s="135"/>
      <c r="J3272" s="135"/>
      <c r="K3272" s="143"/>
      <c r="L3272" s="143"/>
    </row>
    <row r="3273" spans="1:12" x14ac:dyDescent="0.3">
      <c r="A3273" s="138"/>
      <c r="B3273" s="135"/>
      <c r="C3273" s="139">
        <f t="shared" si="70"/>
        <v>0</v>
      </c>
      <c r="D3273" s="135"/>
      <c r="E3273" s="135"/>
      <c r="F3273" s="135"/>
      <c r="G3273" s="135"/>
      <c r="H3273" s="135"/>
      <c r="I3273" s="135"/>
      <c r="J3273" s="135"/>
      <c r="K3273" s="143"/>
      <c r="L3273" s="143"/>
    </row>
    <row r="3274" spans="1:12" x14ac:dyDescent="0.3">
      <c r="A3274" s="138"/>
      <c r="B3274" s="135"/>
      <c r="C3274" s="139">
        <f t="shared" si="70"/>
        <v>0</v>
      </c>
      <c r="D3274" s="135"/>
      <c r="E3274" s="135"/>
      <c r="F3274" s="135"/>
      <c r="G3274" s="135"/>
      <c r="H3274" s="135"/>
      <c r="I3274" s="135"/>
      <c r="J3274" s="135"/>
      <c r="K3274" s="143"/>
      <c r="L3274" s="143"/>
    </row>
    <row r="3275" spans="1:12" x14ac:dyDescent="0.3">
      <c r="A3275" s="138"/>
      <c r="B3275" s="135"/>
      <c r="C3275" s="139">
        <f t="shared" si="70"/>
        <v>0</v>
      </c>
      <c r="D3275" s="135"/>
      <c r="E3275" s="135"/>
      <c r="F3275" s="135"/>
      <c r="G3275" s="135"/>
      <c r="H3275" s="135"/>
      <c r="I3275" s="135"/>
      <c r="J3275" s="135"/>
      <c r="K3275" s="143"/>
      <c r="L3275" s="143"/>
    </row>
    <row r="3276" spans="1:12" x14ac:dyDescent="0.3">
      <c r="A3276" s="138"/>
      <c r="B3276" s="135"/>
      <c r="C3276" s="139">
        <f t="shared" si="70"/>
        <v>0</v>
      </c>
      <c r="D3276" s="135"/>
      <c r="E3276" s="135"/>
      <c r="F3276" s="135"/>
      <c r="G3276" s="135"/>
      <c r="H3276" s="135"/>
      <c r="I3276" s="135"/>
      <c r="J3276" s="135"/>
      <c r="K3276" s="143"/>
      <c r="L3276" s="143"/>
    </row>
    <row r="3277" spans="1:12" x14ac:dyDescent="0.3">
      <c r="A3277" s="138"/>
      <c r="B3277" s="135"/>
      <c r="C3277" s="139">
        <f t="shared" si="70"/>
        <v>0</v>
      </c>
      <c r="D3277" s="135"/>
      <c r="E3277" s="135"/>
      <c r="F3277" s="135"/>
      <c r="G3277" s="135"/>
      <c r="H3277" s="135"/>
      <c r="I3277" s="135"/>
      <c r="J3277" s="135"/>
      <c r="K3277" s="143"/>
      <c r="L3277" s="143"/>
    </row>
    <row r="3278" spans="1:12" x14ac:dyDescent="0.3">
      <c r="A3278" s="138"/>
      <c r="B3278" s="135"/>
      <c r="C3278" s="139">
        <f t="shared" si="70"/>
        <v>0</v>
      </c>
      <c r="D3278" s="135"/>
      <c r="E3278" s="135"/>
      <c r="F3278" s="135"/>
      <c r="G3278" s="135"/>
      <c r="H3278" s="135"/>
      <c r="I3278" s="135"/>
      <c r="J3278" s="135"/>
      <c r="K3278" s="143"/>
      <c r="L3278" s="143"/>
    </row>
    <row r="3279" spans="1:12" x14ac:dyDescent="0.3">
      <c r="A3279" s="138"/>
      <c r="B3279" s="135"/>
      <c r="C3279" s="139">
        <f t="shared" si="70"/>
        <v>0</v>
      </c>
      <c r="D3279" s="135"/>
      <c r="E3279" s="135"/>
      <c r="F3279" s="135"/>
      <c r="G3279" s="135"/>
      <c r="H3279" s="135"/>
      <c r="I3279" s="135"/>
      <c r="J3279" s="135"/>
      <c r="K3279" s="143"/>
      <c r="L3279" s="143"/>
    </row>
    <row r="3280" spans="1:12" x14ac:dyDescent="0.3">
      <c r="A3280" s="138"/>
      <c r="B3280" s="135"/>
      <c r="C3280" s="139">
        <f t="shared" si="70"/>
        <v>0</v>
      </c>
      <c r="D3280" s="135"/>
      <c r="E3280" s="135"/>
      <c r="F3280" s="135"/>
      <c r="G3280" s="135"/>
      <c r="H3280" s="135"/>
      <c r="I3280" s="135"/>
      <c r="J3280" s="135"/>
      <c r="K3280" s="143"/>
      <c r="L3280" s="143"/>
    </row>
    <row r="3281" spans="1:12" x14ac:dyDescent="0.3">
      <c r="A3281" s="138"/>
      <c r="B3281" s="135"/>
      <c r="C3281" s="139">
        <f t="shared" si="70"/>
        <v>0</v>
      </c>
      <c r="D3281" s="135"/>
      <c r="E3281" s="135"/>
      <c r="F3281" s="135"/>
      <c r="G3281" s="135"/>
      <c r="H3281" s="135"/>
      <c r="I3281" s="135"/>
      <c r="J3281" s="135"/>
      <c r="K3281" s="143"/>
      <c r="L3281" s="143"/>
    </row>
    <row r="3282" spans="1:12" x14ac:dyDescent="0.3">
      <c r="A3282" s="138"/>
      <c r="B3282" s="135"/>
      <c r="C3282" s="139">
        <f t="shared" si="70"/>
        <v>0</v>
      </c>
      <c r="D3282" s="135"/>
      <c r="E3282" s="135"/>
      <c r="F3282" s="135"/>
      <c r="G3282" s="135"/>
      <c r="H3282" s="135"/>
      <c r="I3282" s="135"/>
      <c r="J3282" s="135"/>
      <c r="K3282" s="143"/>
      <c r="L3282" s="143"/>
    </row>
    <row r="3283" spans="1:12" x14ac:dyDescent="0.3">
      <c r="A3283" s="138"/>
      <c r="B3283" s="135"/>
      <c r="C3283" s="139">
        <f t="shared" si="70"/>
        <v>0</v>
      </c>
      <c r="D3283" s="135"/>
      <c r="E3283" s="135"/>
      <c r="F3283" s="135"/>
      <c r="G3283" s="135"/>
      <c r="H3283" s="135"/>
      <c r="I3283" s="135"/>
      <c r="J3283" s="135"/>
      <c r="K3283" s="143"/>
      <c r="L3283" s="143"/>
    </row>
    <row r="3284" spans="1:12" x14ac:dyDescent="0.3">
      <c r="A3284" s="138"/>
      <c r="B3284" s="135"/>
      <c r="C3284" s="139">
        <f t="shared" si="70"/>
        <v>0</v>
      </c>
      <c r="D3284" s="135"/>
      <c r="E3284" s="135"/>
      <c r="F3284" s="135"/>
      <c r="G3284" s="135"/>
      <c r="H3284" s="135"/>
      <c r="I3284" s="135"/>
      <c r="J3284" s="135"/>
      <c r="K3284" s="143"/>
      <c r="L3284" s="143"/>
    </row>
    <row r="3285" spans="1:12" x14ac:dyDescent="0.3">
      <c r="A3285" s="138"/>
      <c r="B3285" s="135"/>
      <c r="C3285" s="139">
        <f t="shared" si="70"/>
        <v>0</v>
      </c>
      <c r="D3285" s="135"/>
      <c r="E3285" s="135"/>
      <c r="F3285" s="135"/>
      <c r="G3285" s="135"/>
      <c r="H3285" s="135"/>
      <c r="I3285" s="135"/>
      <c r="J3285" s="135"/>
      <c r="K3285" s="143"/>
      <c r="L3285" s="143"/>
    </row>
    <row r="3286" spans="1:12" x14ac:dyDescent="0.3">
      <c r="A3286" s="138"/>
      <c r="B3286" s="135"/>
      <c r="C3286" s="139">
        <f t="shared" si="70"/>
        <v>0</v>
      </c>
      <c r="D3286" s="135"/>
      <c r="E3286" s="135"/>
      <c r="F3286" s="135"/>
      <c r="G3286" s="135"/>
      <c r="H3286" s="135"/>
      <c r="I3286" s="135"/>
      <c r="J3286" s="135"/>
      <c r="K3286" s="143"/>
      <c r="L3286" s="143"/>
    </row>
    <row r="3287" spans="1:12" x14ac:dyDescent="0.3">
      <c r="A3287" s="138"/>
      <c r="B3287" s="135"/>
      <c r="C3287" s="139">
        <f t="shared" si="70"/>
        <v>0</v>
      </c>
      <c r="D3287" s="135"/>
      <c r="E3287" s="135"/>
      <c r="F3287" s="135"/>
      <c r="G3287" s="135"/>
      <c r="H3287" s="135"/>
      <c r="I3287" s="135"/>
      <c r="J3287" s="135"/>
      <c r="K3287" s="143"/>
      <c r="L3287" s="143"/>
    </row>
    <row r="3288" spans="1:12" x14ac:dyDescent="0.3">
      <c r="A3288" s="138"/>
      <c r="B3288" s="135"/>
      <c r="C3288" s="139">
        <f t="shared" si="70"/>
        <v>0</v>
      </c>
      <c r="D3288" s="135"/>
      <c r="E3288" s="135"/>
      <c r="F3288" s="135"/>
      <c r="G3288" s="135"/>
      <c r="H3288" s="135"/>
      <c r="I3288" s="135"/>
      <c r="J3288" s="135"/>
      <c r="K3288" s="143"/>
      <c r="L3288" s="143"/>
    </row>
    <row r="3289" spans="1:12" x14ac:dyDescent="0.3">
      <c r="A3289" s="138"/>
      <c r="B3289" s="135"/>
      <c r="C3289" s="139">
        <f t="shared" si="70"/>
        <v>0</v>
      </c>
      <c r="D3289" s="135"/>
      <c r="E3289" s="135"/>
      <c r="F3289" s="135"/>
      <c r="G3289" s="135"/>
      <c r="H3289" s="135"/>
      <c r="I3289" s="135"/>
      <c r="J3289" s="135"/>
      <c r="K3289" s="143"/>
      <c r="L3289" s="143"/>
    </row>
    <row r="3290" spans="1:12" x14ac:dyDescent="0.3">
      <c r="A3290" s="138"/>
      <c r="B3290" s="135"/>
      <c r="C3290" s="139">
        <f t="shared" si="70"/>
        <v>0</v>
      </c>
      <c r="D3290" s="135"/>
      <c r="E3290" s="135"/>
      <c r="F3290" s="135"/>
      <c r="G3290" s="135"/>
      <c r="H3290" s="135"/>
      <c r="I3290" s="135"/>
      <c r="J3290" s="135"/>
      <c r="K3290" s="143"/>
      <c r="L3290" s="143"/>
    </row>
    <row r="3291" spans="1:12" x14ac:dyDescent="0.3">
      <c r="A3291" s="138"/>
      <c r="B3291" s="135"/>
      <c r="C3291" s="139">
        <f t="shared" si="70"/>
        <v>0</v>
      </c>
      <c r="D3291" s="135"/>
      <c r="E3291" s="135"/>
      <c r="F3291" s="135"/>
      <c r="G3291" s="135"/>
      <c r="H3291" s="135"/>
      <c r="I3291" s="135"/>
      <c r="J3291" s="135"/>
      <c r="K3291" s="143"/>
      <c r="L3291" s="143"/>
    </row>
    <row r="3292" spans="1:12" x14ac:dyDescent="0.3">
      <c r="A3292" s="138"/>
      <c r="B3292" s="135"/>
      <c r="C3292" s="139">
        <f t="shared" si="70"/>
        <v>0</v>
      </c>
      <c r="D3292" s="135"/>
      <c r="E3292" s="135"/>
      <c r="F3292" s="135"/>
      <c r="G3292" s="135"/>
      <c r="H3292" s="135"/>
      <c r="I3292" s="135"/>
      <c r="J3292" s="135"/>
      <c r="K3292" s="143"/>
      <c r="L3292" s="143"/>
    </row>
    <row r="3293" spans="1:12" x14ac:dyDescent="0.3">
      <c r="A3293" s="138"/>
      <c r="B3293" s="135"/>
      <c r="C3293" s="139">
        <f t="shared" si="70"/>
        <v>0</v>
      </c>
      <c r="D3293" s="135"/>
      <c r="E3293" s="135"/>
      <c r="F3293" s="135"/>
      <c r="G3293" s="135"/>
      <c r="H3293" s="135"/>
      <c r="I3293" s="135"/>
      <c r="J3293" s="135"/>
      <c r="K3293" s="143"/>
      <c r="L3293" s="143"/>
    </row>
    <row r="3294" spans="1:12" x14ac:dyDescent="0.3">
      <c r="A3294" s="138"/>
      <c r="B3294" s="135"/>
      <c r="C3294" s="139">
        <f t="shared" si="70"/>
        <v>0</v>
      </c>
      <c r="D3294" s="135"/>
      <c r="E3294" s="135"/>
      <c r="F3294" s="135"/>
      <c r="G3294" s="135"/>
      <c r="H3294" s="135"/>
      <c r="I3294" s="135"/>
      <c r="J3294" s="135"/>
      <c r="K3294" s="143"/>
      <c r="L3294" s="143"/>
    </row>
    <row r="3295" spans="1:12" x14ac:dyDescent="0.3">
      <c r="A3295" s="138"/>
      <c r="B3295" s="135"/>
      <c r="C3295" s="139">
        <f t="shared" si="70"/>
        <v>0</v>
      </c>
      <c r="D3295" s="135"/>
      <c r="E3295" s="135"/>
      <c r="F3295" s="135"/>
      <c r="G3295" s="135"/>
      <c r="H3295" s="135"/>
      <c r="I3295" s="135"/>
      <c r="J3295" s="135"/>
      <c r="K3295" s="143"/>
      <c r="L3295" s="143"/>
    </row>
    <row r="3296" spans="1:12" x14ac:dyDescent="0.3">
      <c r="A3296" s="138"/>
      <c r="B3296" s="135"/>
      <c r="C3296" s="139">
        <f t="shared" si="70"/>
        <v>0</v>
      </c>
      <c r="D3296" s="135"/>
      <c r="E3296" s="135"/>
      <c r="F3296" s="135"/>
      <c r="G3296" s="135"/>
      <c r="H3296" s="135"/>
      <c r="I3296" s="135"/>
      <c r="J3296" s="135"/>
      <c r="K3296" s="143"/>
      <c r="L3296" s="143"/>
    </row>
    <row r="3297" spans="1:12" x14ac:dyDescent="0.3">
      <c r="A3297" s="138"/>
      <c r="B3297" s="135"/>
      <c r="C3297" s="139">
        <f t="shared" si="70"/>
        <v>0</v>
      </c>
      <c r="D3297" s="135"/>
      <c r="E3297" s="135"/>
      <c r="F3297" s="135"/>
      <c r="G3297" s="135"/>
      <c r="H3297" s="135"/>
      <c r="I3297" s="135"/>
      <c r="J3297" s="135"/>
      <c r="K3297" s="143"/>
      <c r="L3297" s="143"/>
    </row>
    <row r="3298" spans="1:12" x14ac:dyDescent="0.3">
      <c r="A3298" s="138"/>
      <c r="B3298" s="135"/>
      <c r="C3298" s="139">
        <f t="shared" si="70"/>
        <v>0</v>
      </c>
      <c r="D3298" s="135"/>
      <c r="E3298" s="135"/>
      <c r="F3298" s="135"/>
      <c r="G3298" s="135"/>
      <c r="H3298" s="135"/>
      <c r="I3298" s="135"/>
      <c r="J3298" s="135"/>
      <c r="K3298" s="143"/>
      <c r="L3298" s="143"/>
    </row>
    <row r="3299" spans="1:12" x14ac:dyDescent="0.3">
      <c r="A3299" s="138"/>
      <c r="B3299" s="135"/>
      <c r="C3299" s="139">
        <f t="shared" si="70"/>
        <v>0</v>
      </c>
      <c r="D3299" s="135"/>
      <c r="E3299" s="135"/>
      <c r="F3299" s="135"/>
      <c r="G3299" s="135"/>
      <c r="H3299" s="135"/>
      <c r="I3299" s="135"/>
      <c r="J3299" s="135"/>
      <c r="K3299" s="143"/>
      <c r="L3299" s="143"/>
    </row>
    <row r="3300" spans="1:12" x14ac:dyDescent="0.3">
      <c r="A3300" s="138"/>
      <c r="B3300" s="135"/>
      <c r="C3300" s="139">
        <f t="shared" si="70"/>
        <v>0</v>
      </c>
      <c r="D3300" s="135"/>
      <c r="E3300" s="135"/>
      <c r="F3300" s="135"/>
      <c r="G3300" s="135"/>
      <c r="H3300" s="135"/>
      <c r="I3300" s="135"/>
      <c r="J3300" s="135"/>
      <c r="K3300" s="143"/>
      <c r="L3300" s="143"/>
    </row>
    <row r="3301" spans="1:12" x14ac:dyDescent="0.3">
      <c r="A3301" s="138"/>
      <c r="B3301" s="135"/>
      <c r="C3301" s="139">
        <f t="shared" si="70"/>
        <v>0</v>
      </c>
      <c r="D3301" s="135"/>
      <c r="E3301" s="135"/>
      <c r="F3301" s="135"/>
      <c r="G3301" s="135"/>
      <c r="H3301" s="135"/>
      <c r="I3301" s="135"/>
      <c r="J3301" s="135"/>
      <c r="K3301" s="143"/>
      <c r="L3301" s="143"/>
    </row>
    <row r="3302" spans="1:12" x14ac:dyDescent="0.3">
      <c r="A3302" s="138"/>
      <c r="B3302" s="135"/>
      <c r="C3302" s="139">
        <f t="shared" si="70"/>
        <v>0</v>
      </c>
      <c r="D3302" s="135"/>
      <c r="E3302" s="135"/>
      <c r="F3302" s="135"/>
      <c r="G3302" s="135"/>
      <c r="H3302" s="135"/>
      <c r="I3302" s="135"/>
      <c r="J3302" s="135"/>
      <c r="K3302" s="143"/>
      <c r="L3302" s="143"/>
    </row>
    <row r="3303" spans="1:12" x14ac:dyDescent="0.3">
      <c r="A3303" s="138"/>
      <c r="B3303" s="135"/>
      <c r="C3303" s="139">
        <f t="shared" si="70"/>
        <v>0</v>
      </c>
      <c r="D3303" s="135"/>
      <c r="E3303" s="135"/>
      <c r="F3303" s="135"/>
      <c r="G3303" s="135"/>
      <c r="H3303" s="135"/>
      <c r="I3303" s="135"/>
      <c r="J3303" s="135"/>
      <c r="K3303" s="143"/>
      <c r="L3303" s="143"/>
    </row>
    <row r="3304" spans="1:12" x14ac:dyDescent="0.3">
      <c r="A3304" s="138"/>
      <c r="B3304" s="135"/>
      <c r="C3304" s="139">
        <f t="shared" si="70"/>
        <v>0</v>
      </c>
      <c r="D3304" s="135"/>
      <c r="E3304" s="135"/>
      <c r="F3304" s="135"/>
      <c r="G3304" s="135"/>
      <c r="H3304" s="135"/>
      <c r="I3304" s="135"/>
      <c r="J3304" s="135"/>
      <c r="K3304" s="143"/>
      <c r="L3304" s="143"/>
    </row>
    <row r="3305" spans="1:12" x14ac:dyDescent="0.3">
      <c r="A3305" s="138"/>
      <c r="B3305" s="135"/>
      <c r="C3305" s="139">
        <f t="shared" si="70"/>
        <v>0</v>
      </c>
      <c r="D3305" s="135"/>
      <c r="E3305" s="135"/>
      <c r="F3305" s="135"/>
      <c r="G3305" s="135"/>
      <c r="H3305" s="135"/>
      <c r="I3305" s="135"/>
      <c r="J3305" s="135"/>
      <c r="K3305" s="143"/>
      <c r="L3305" s="143"/>
    </row>
    <row r="3306" spans="1:12" x14ac:dyDescent="0.3">
      <c r="A3306" s="138"/>
      <c r="B3306" s="135"/>
      <c r="C3306" s="139">
        <f t="shared" si="70"/>
        <v>0</v>
      </c>
      <c r="D3306" s="135"/>
      <c r="E3306" s="135"/>
      <c r="F3306" s="135"/>
      <c r="G3306" s="135"/>
      <c r="H3306" s="135"/>
      <c r="I3306" s="135"/>
      <c r="J3306" s="135"/>
      <c r="K3306" s="143"/>
      <c r="L3306" s="143"/>
    </row>
    <row r="3307" spans="1:12" x14ac:dyDescent="0.3">
      <c r="A3307" s="138"/>
      <c r="B3307" s="135"/>
      <c r="C3307" s="139">
        <f t="shared" si="70"/>
        <v>0</v>
      </c>
      <c r="D3307" s="135"/>
      <c r="E3307" s="135"/>
      <c r="F3307" s="135"/>
      <c r="G3307" s="135"/>
      <c r="H3307" s="135"/>
      <c r="I3307" s="135"/>
      <c r="J3307" s="135"/>
      <c r="K3307" s="143"/>
      <c r="L3307" s="143"/>
    </row>
    <row r="3308" spans="1:12" x14ac:dyDescent="0.3">
      <c r="A3308" s="138"/>
      <c r="B3308" s="135"/>
      <c r="C3308" s="139">
        <f t="shared" si="70"/>
        <v>0</v>
      </c>
      <c r="D3308" s="135"/>
      <c r="E3308" s="135"/>
      <c r="F3308" s="135"/>
      <c r="G3308" s="135"/>
      <c r="H3308" s="135"/>
      <c r="I3308" s="135"/>
      <c r="J3308" s="135"/>
      <c r="K3308" s="143"/>
      <c r="L3308" s="143"/>
    </row>
    <row r="3309" spans="1:12" x14ac:dyDescent="0.3">
      <c r="A3309" s="138"/>
      <c r="B3309" s="135"/>
      <c r="C3309" s="139">
        <f t="shared" si="70"/>
        <v>0</v>
      </c>
      <c r="D3309" s="135"/>
      <c r="E3309" s="135"/>
      <c r="F3309" s="135"/>
      <c r="G3309" s="135"/>
      <c r="H3309" s="135"/>
      <c r="I3309" s="135"/>
      <c r="J3309" s="135"/>
      <c r="K3309" s="143"/>
      <c r="L3309" s="143"/>
    </row>
    <row r="3310" spans="1:12" x14ac:dyDescent="0.3">
      <c r="A3310" s="138"/>
      <c r="B3310" s="135"/>
      <c r="C3310" s="139">
        <f t="shared" si="70"/>
        <v>0</v>
      </c>
      <c r="D3310" s="135"/>
      <c r="E3310" s="135"/>
      <c r="F3310" s="135"/>
      <c r="G3310" s="135"/>
      <c r="H3310" s="135"/>
      <c r="I3310" s="135"/>
      <c r="J3310" s="135"/>
      <c r="K3310" s="143"/>
      <c r="L3310" s="143"/>
    </row>
    <row r="3311" spans="1:12" x14ac:dyDescent="0.3">
      <c r="A3311" s="138"/>
      <c r="B3311" s="135"/>
      <c r="C3311" s="139">
        <f t="shared" si="70"/>
        <v>0</v>
      </c>
      <c r="D3311" s="135"/>
      <c r="E3311" s="135"/>
      <c r="F3311" s="135"/>
      <c r="G3311" s="135"/>
      <c r="H3311" s="135"/>
      <c r="I3311" s="135"/>
      <c r="J3311" s="135"/>
      <c r="K3311" s="143"/>
      <c r="L3311" s="143"/>
    </row>
    <row r="3312" spans="1:12" x14ac:dyDescent="0.3">
      <c r="A3312" s="138"/>
      <c r="B3312" s="135"/>
      <c r="C3312" s="139">
        <f t="shared" si="70"/>
        <v>0</v>
      </c>
      <c r="D3312" s="135"/>
      <c r="E3312" s="135"/>
      <c r="F3312" s="135"/>
      <c r="G3312" s="135"/>
      <c r="H3312" s="135"/>
      <c r="I3312" s="135"/>
      <c r="J3312" s="135"/>
      <c r="K3312" s="143"/>
      <c r="L3312" s="143"/>
    </row>
    <row r="3313" spans="1:12" x14ac:dyDescent="0.3">
      <c r="A3313" s="138"/>
      <c r="B3313" s="135"/>
      <c r="C3313" s="139">
        <f t="shared" si="70"/>
        <v>0</v>
      </c>
      <c r="D3313" s="135"/>
      <c r="E3313" s="135"/>
      <c r="F3313" s="135"/>
      <c r="G3313" s="135"/>
      <c r="H3313" s="135"/>
      <c r="I3313" s="135"/>
      <c r="J3313" s="135"/>
      <c r="K3313" s="143"/>
      <c r="L3313" s="143"/>
    </row>
    <row r="3314" spans="1:12" x14ac:dyDescent="0.3">
      <c r="A3314" s="138"/>
      <c r="B3314" s="135"/>
      <c r="C3314" s="139">
        <f t="shared" si="70"/>
        <v>0</v>
      </c>
      <c r="D3314" s="135"/>
      <c r="E3314" s="135"/>
      <c r="F3314" s="135"/>
      <c r="G3314" s="135"/>
      <c r="H3314" s="135"/>
      <c r="I3314" s="135"/>
      <c r="J3314" s="135"/>
      <c r="K3314" s="143"/>
      <c r="L3314" s="143"/>
    </row>
    <row r="3315" spans="1:12" x14ac:dyDescent="0.3">
      <c r="A3315" s="138"/>
      <c r="B3315" s="135"/>
      <c r="C3315" s="139">
        <f t="shared" si="70"/>
        <v>0</v>
      </c>
      <c r="D3315" s="135"/>
      <c r="E3315" s="135"/>
      <c r="F3315" s="135"/>
      <c r="G3315" s="135"/>
      <c r="H3315" s="135"/>
      <c r="I3315" s="135"/>
      <c r="J3315" s="135"/>
      <c r="K3315" s="143"/>
      <c r="L3315" s="143"/>
    </row>
    <row r="3316" spans="1:12" x14ac:dyDescent="0.3">
      <c r="A3316" s="138"/>
      <c r="B3316" s="135"/>
      <c r="C3316" s="139">
        <f t="shared" si="70"/>
        <v>0</v>
      </c>
      <c r="D3316" s="135"/>
      <c r="E3316" s="135"/>
      <c r="F3316" s="135"/>
      <c r="G3316" s="135"/>
      <c r="H3316" s="135"/>
      <c r="I3316" s="135"/>
      <c r="J3316" s="135"/>
      <c r="K3316" s="143"/>
      <c r="L3316" s="143"/>
    </row>
    <row r="3317" spans="1:12" x14ac:dyDescent="0.3">
      <c r="A3317" s="138"/>
      <c r="B3317" s="135"/>
      <c r="C3317" s="139">
        <f t="shared" si="70"/>
        <v>0</v>
      </c>
      <c r="D3317" s="135"/>
      <c r="E3317" s="135"/>
      <c r="F3317" s="135"/>
      <c r="G3317" s="135"/>
      <c r="H3317" s="135"/>
      <c r="I3317" s="135"/>
      <c r="J3317" s="135"/>
      <c r="K3317" s="143"/>
      <c r="L3317" s="143"/>
    </row>
    <row r="3318" spans="1:12" x14ac:dyDescent="0.3">
      <c r="A3318" s="138"/>
      <c r="B3318" s="135"/>
      <c r="C3318" s="139">
        <f t="shared" si="70"/>
        <v>0</v>
      </c>
      <c r="D3318" s="135"/>
      <c r="E3318" s="135"/>
      <c r="F3318" s="135"/>
      <c r="G3318" s="135"/>
      <c r="H3318" s="135"/>
      <c r="I3318" s="135"/>
      <c r="J3318" s="135"/>
      <c r="K3318" s="143"/>
      <c r="L3318" s="143"/>
    </row>
    <row r="3319" spans="1:12" x14ac:dyDescent="0.3">
      <c r="A3319" s="138"/>
      <c r="B3319" s="135"/>
      <c r="C3319" s="139">
        <f t="shared" si="70"/>
        <v>0</v>
      </c>
      <c r="D3319" s="135"/>
      <c r="E3319" s="135"/>
      <c r="F3319" s="135"/>
      <c r="G3319" s="135"/>
      <c r="H3319" s="135"/>
      <c r="I3319" s="135"/>
      <c r="J3319" s="135"/>
      <c r="K3319" s="143"/>
      <c r="L3319" s="143"/>
    </row>
    <row r="3320" spans="1:12" x14ac:dyDescent="0.3">
      <c r="A3320" s="138"/>
      <c r="B3320" s="135"/>
      <c r="C3320" s="139">
        <f t="shared" si="70"/>
        <v>0</v>
      </c>
      <c r="D3320" s="135"/>
      <c r="E3320" s="135"/>
      <c r="F3320" s="135"/>
      <c r="G3320" s="135"/>
      <c r="H3320" s="135"/>
      <c r="I3320" s="135"/>
      <c r="J3320" s="135"/>
      <c r="K3320" s="143"/>
      <c r="L3320" s="143"/>
    </row>
    <row r="3321" spans="1:12" x14ac:dyDescent="0.3">
      <c r="A3321" s="138"/>
      <c r="B3321" s="135"/>
      <c r="C3321" s="139">
        <f t="shared" si="70"/>
        <v>0</v>
      </c>
      <c r="D3321" s="135"/>
      <c r="E3321" s="135"/>
      <c r="F3321" s="135"/>
      <c r="G3321" s="135"/>
      <c r="H3321" s="135"/>
      <c r="I3321" s="135"/>
      <c r="J3321" s="135"/>
      <c r="K3321" s="143"/>
      <c r="L3321" s="143"/>
    </row>
    <row r="3322" spans="1:12" x14ac:dyDescent="0.3">
      <c r="A3322" s="138"/>
      <c r="B3322" s="135"/>
      <c r="C3322" s="139">
        <f t="shared" si="70"/>
        <v>0</v>
      </c>
      <c r="D3322" s="135"/>
      <c r="E3322" s="135"/>
      <c r="F3322" s="135"/>
      <c r="G3322" s="135"/>
      <c r="H3322" s="135"/>
      <c r="I3322" s="135"/>
      <c r="J3322" s="135"/>
      <c r="K3322" s="143"/>
      <c r="L3322" s="143"/>
    </row>
    <row r="3323" spans="1:12" x14ac:dyDescent="0.3">
      <c r="A3323" s="138"/>
      <c r="B3323" s="135"/>
      <c r="C3323" s="139">
        <f t="shared" si="70"/>
        <v>0</v>
      </c>
      <c r="D3323" s="135"/>
      <c r="E3323" s="135"/>
      <c r="F3323" s="135"/>
      <c r="G3323" s="135"/>
      <c r="H3323" s="135"/>
      <c r="I3323" s="135"/>
      <c r="J3323" s="135"/>
      <c r="K3323" s="143"/>
      <c r="L3323" s="143"/>
    </row>
    <row r="3324" spans="1:12" x14ac:dyDescent="0.3">
      <c r="A3324" s="138"/>
      <c r="B3324" s="135"/>
      <c r="C3324" s="139">
        <f t="shared" si="70"/>
        <v>0</v>
      </c>
      <c r="D3324" s="135"/>
      <c r="E3324" s="135"/>
      <c r="F3324" s="135"/>
      <c r="G3324" s="135"/>
      <c r="H3324" s="135"/>
      <c r="I3324" s="135"/>
      <c r="J3324" s="135"/>
      <c r="K3324" s="143"/>
      <c r="L3324" s="143"/>
    </row>
    <row r="3325" spans="1:12" x14ac:dyDescent="0.3">
      <c r="A3325" s="138"/>
      <c r="B3325" s="135"/>
      <c r="C3325" s="139">
        <f t="shared" si="70"/>
        <v>0</v>
      </c>
      <c r="D3325" s="135"/>
      <c r="E3325" s="135"/>
      <c r="F3325" s="135"/>
      <c r="G3325" s="135"/>
      <c r="H3325" s="135"/>
      <c r="I3325" s="135"/>
      <c r="J3325" s="135"/>
      <c r="K3325" s="143"/>
      <c r="L3325" s="143"/>
    </row>
    <row r="3326" spans="1:12" x14ac:dyDescent="0.3">
      <c r="A3326" s="138"/>
      <c r="B3326" s="135"/>
      <c r="C3326" s="139">
        <f t="shared" si="70"/>
        <v>0</v>
      </c>
      <c r="D3326" s="135"/>
      <c r="E3326" s="135"/>
      <c r="F3326" s="135"/>
      <c r="G3326" s="135"/>
      <c r="H3326" s="135"/>
      <c r="I3326" s="135"/>
      <c r="J3326" s="135"/>
      <c r="K3326" s="143"/>
      <c r="L3326" s="143"/>
    </row>
    <row r="3327" spans="1:12" x14ac:dyDescent="0.3">
      <c r="A3327" s="138"/>
      <c r="B3327" s="135"/>
      <c r="C3327" s="139">
        <f t="shared" ref="C3327:C3390" si="71">D3327</f>
        <v>0</v>
      </c>
      <c r="D3327" s="135"/>
      <c r="E3327" s="135"/>
      <c r="F3327" s="135"/>
      <c r="G3327" s="135"/>
      <c r="H3327" s="135"/>
      <c r="I3327" s="135"/>
      <c r="J3327" s="135"/>
      <c r="K3327" s="143"/>
      <c r="L3327" s="143"/>
    </row>
    <row r="3328" spans="1:12" x14ac:dyDescent="0.3">
      <c r="A3328" s="138"/>
      <c r="B3328" s="135"/>
      <c r="C3328" s="139">
        <f t="shared" si="71"/>
        <v>0</v>
      </c>
      <c r="D3328" s="135"/>
      <c r="E3328" s="135"/>
      <c r="F3328" s="135"/>
      <c r="G3328" s="135"/>
      <c r="H3328" s="135"/>
      <c r="I3328" s="135"/>
      <c r="J3328" s="135"/>
      <c r="K3328" s="143"/>
      <c r="L3328" s="143"/>
    </row>
    <row r="3329" spans="1:12" x14ac:dyDescent="0.3">
      <c r="A3329" s="138"/>
      <c r="B3329" s="135"/>
      <c r="C3329" s="139">
        <f t="shared" si="71"/>
        <v>0</v>
      </c>
      <c r="D3329" s="135"/>
      <c r="E3329" s="135"/>
      <c r="F3329" s="135"/>
      <c r="G3329" s="135"/>
      <c r="H3329" s="135"/>
      <c r="I3329" s="135"/>
      <c r="J3329" s="135"/>
      <c r="K3329" s="143"/>
      <c r="L3329" s="143"/>
    </row>
    <row r="3330" spans="1:12" x14ac:dyDescent="0.3">
      <c r="A3330" s="138"/>
      <c r="B3330" s="135"/>
      <c r="C3330" s="139">
        <f t="shared" si="71"/>
        <v>0</v>
      </c>
      <c r="D3330" s="135"/>
      <c r="E3330" s="135"/>
      <c r="F3330" s="135"/>
      <c r="G3330" s="135"/>
      <c r="H3330" s="135"/>
      <c r="I3330" s="135"/>
      <c r="J3330" s="135"/>
      <c r="K3330" s="143"/>
      <c r="L3330" s="143"/>
    </row>
    <row r="3331" spans="1:12" x14ac:dyDescent="0.3">
      <c r="A3331" s="138"/>
      <c r="B3331" s="135"/>
      <c r="C3331" s="139">
        <f t="shared" si="71"/>
        <v>0</v>
      </c>
      <c r="D3331" s="135"/>
      <c r="E3331" s="135"/>
      <c r="F3331" s="135"/>
      <c r="G3331" s="135"/>
      <c r="H3331" s="135"/>
      <c r="I3331" s="135"/>
      <c r="J3331" s="135"/>
      <c r="K3331" s="143"/>
      <c r="L3331" s="143"/>
    </row>
    <row r="3332" spans="1:12" x14ac:dyDescent="0.3">
      <c r="A3332" s="138"/>
      <c r="B3332" s="135"/>
      <c r="C3332" s="139">
        <f t="shared" si="71"/>
        <v>0</v>
      </c>
      <c r="D3332" s="135"/>
      <c r="E3332" s="135"/>
      <c r="F3332" s="135"/>
      <c r="G3332" s="135"/>
      <c r="H3332" s="135"/>
      <c r="I3332" s="135"/>
      <c r="J3332" s="135"/>
      <c r="K3332" s="143"/>
      <c r="L3332" s="143"/>
    </row>
    <row r="3333" spans="1:12" x14ac:dyDescent="0.3">
      <c r="A3333" s="138"/>
      <c r="B3333" s="135"/>
      <c r="C3333" s="139">
        <f t="shared" si="71"/>
        <v>0</v>
      </c>
      <c r="D3333" s="135"/>
      <c r="E3333" s="135"/>
      <c r="F3333" s="135"/>
      <c r="G3333" s="135"/>
      <c r="H3333" s="135"/>
      <c r="I3333" s="135"/>
      <c r="J3333" s="135"/>
      <c r="K3333" s="143"/>
      <c r="L3333" s="143"/>
    </row>
    <row r="3334" spans="1:12" x14ac:dyDescent="0.3">
      <c r="A3334" s="138"/>
      <c r="B3334" s="135"/>
      <c r="C3334" s="139">
        <f t="shared" si="71"/>
        <v>0</v>
      </c>
      <c r="D3334" s="135"/>
      <c r="E3334" s="135"/>
      <c r="F3334" s="135"/>
      <c r="G3334" s="135"/>
      <c r="H3334" s="135"/>
      <c r="I3334" s="135"/>
      <c r="J3334" s="135"/>
      <c r="K3334" s="143"/>
      <c r="L3334" s="143"/>
    </row>
    <row r="3335" spans="1:12" x14ac:dyDescent="0.3">
      <c r="A3335" s="138"/>
      <c r="B3335" s="135"/>
      <c r="C3335" s="139">
        <f t="shared" si="71"/>
        <v>0</v>
      </c>
      <c r="D3335" s="135"/>
      <c r="E3335" s="135"/>
      <c r="F3335" s="135"/>
      <c r="G3335" s="135"/>
      <c r="H3335" s="135"/>
      <c r="I3335" s="135"/>
      <c r="J3335" s="135"/>
      <c r="K3335" s="143"/>
      <c r="L3335" s="143"/>
    </row>
    <row r="3336" spans="1:12" x14ac:dyDescent="0.3">
      <c r="A3336" s="138"/>
      <c r="B3336" s="135"/>
      <c r="C3336" s="139">
        <f t="shared" si="71"/>
        <v>0</v>
      </c>
      <c r="D3336" s="135"/>
      <c r="E3336" s="135"/>
      <c r="F3336" s="135"/>
      <c r="G3336" s="135"/>
      <c r="H3336" s="135"/>
      <c r="I3336" s="135"/>
      <c r="J3336" s="135"/>
      <c r="K3336" s="143"/>
      <c r="L3336" s="143"/>
    </row>
    <row r="3337" spans="1:12" x14ac:dyDescent="0.3">
      <c r="A3337" s="138"/>
      <c r="B3337" s="135"/>
      <c r="C3337" s="139">
        <f t="shared" si="71"/>
        <v>0</v>
      </c>
      <c r="D3337" s="135"/>
      <c r="E3337" s="135"/>
      <c r="F3337" s="135"/>
      <c r="G3337" s="135"/>
      <c r="H3337" s="135"/>
      <c r="I3337" s="135"/>
      <c r="J3337" s="135"/>
      <c r="K3337" s="143"/>
      <c r="L3337" s="143"/>
    </row>
    <row r="3338" spans="1:12" x14ac:dyDescent="0.3">
      <c r="A3338" s="138"/>
      <c r="B3338" s="135"/>
      <c r="C3338" s="139">
        <f t="shared" si="71"/>
        <v>0</v>
      </c>
      <c r="D3338" s="135"/>
      <c r="E3338" s="135"/>
      <c r="F3338" s="135"/>
      <c r="G3338" s="135"/>
      <c r="H3338" s="135"/>
      <c r="I3338" s="135"/>
      <c r="J3338" s="135"/>
      <c r="K3338" s="143"/>
      <c r="L3338" s="143"/>
    </row>
    <row r="3339" spans="1:12" x14ac:dyDescent="0.3">
      <c r="A3339" s="138"/>
      <c r="B3339" s="135"/>
      <c r="C3339" s="139">
        <f t="shared" si="71"/>
        <v>0</v>
      </c>
      <c r="D3339" s="135"/>
      <c r="E3339" s="135"/>
      <c r="F3339" s="135"/>
      <c r="G3339" s="135"/>
      <c r="H3339" s="135"/>
      <c r="I3339" s="135"/>
      <c r="J3339" s="135"/>
      <c r="K3339" s="143"/>
      <c r="L3339" s="143"/>
    </row>
    <row r="3340" spans="1:12" x14ac:dyDescent="0.3">
      <c r="A3340" s="138"/>
      <c r="B3340" s="135"/>
      <c r="C3340" s="139">
        <f t="shared" si="71"/>
        <v>0</v>
      </c>
      <c r="D3340" s="135"/>
      <c r="E3340" s="135"/>
      <c r="F3340" s="135"/>
      <c r="G3340" s="135"/>
      <c r="H3340" s="135"/>
      <c r="I3340" s="135"/>
      <c r="J3340" s="135"/>
      <c r="K3340" s="143"/>
      <c r="L3340" s="143"/>
    </row>
    <row r="3341" spans="1:12" x14ac:dyDescent="0.3">
      <c r="A3341" s="138"/>
      <c r="B3341" s="135"/>
      <c r="C3341" s="139">
        <f t="shared" si="71"/>
        <v>0</v>
      </c>
      <c r="D3341" s="135"/>
      <c r="E3341" s="135"/>
      <c r="F3341" s="135"/>
      <c r="G3341" s="135"/>
      <c r="H3341" s="135"/>
      <c r="I3341" s="135"/>
      <c r="J3341" s="135"/>
      <c r="K3341" s="143"/>
      <c r="L3341" s="143"/>
    </row>
    <row r="3342" spans="1:12" x14ac:dyDescent="0.3">
      <c r="A3342" s="138"/>
      <c r="B3342" s="135"/>
      <c r="C3342" s="139">
        <f t="shared" si="71"/>
        <v>0</v>
      </c>
      <c r="D3342" s="135"/>
      <c r="E3342" s="135"/>
      <c r="F3342" s="135"/>
      <c r="G3342" s="135"/>
      <c r="H3342" s="135"/>
      <c r="I3342" s="135"/>
      <c r="J3342" s="135"/>
      <c r="K3342" s="143"/>
      <c r="L3342" s="143"/>
    </row>
    <row r="3343" spans="1:12" x14ac:dyDescent="0.3">
      <c r="A3343" s="138"/>
      <c r="B3343" s="135"/>
      <c r="C3343" s="139">
        <f t="shared" si="71"/>
        <v>0</v>
      </c>
      <c r="D3343" s="135"/>
      <c r="E3343" s="135"/>
      <c r="F3343" s="135"/>
      <c r="G3343" s="135"/>
      <c r="H3343" s="135"/>
      <c r="I3343" s="135"/>
      <c r="J3343" s="135"/>
      <c r="K3343" s="143"/>
      <c r="L3343" s="143"/>
    </row>
    <row r="3344" spans="1:12" x14ac:dyDescent="0.3">
      <c r="A3344" s="138"/>
      <c r="B3344" s="135"/>
      <c r="C3344" s="139">
        <f t="shared" si="71"/>
        <v>0</v>
      </c>
      <c r="D3344" s="135"/>
      <c r="E3344" s="135"/>
      <c r="F3344" s="135"/>
      <c r="G3344" s="135"/>
      <c r="H3344" s="135"/>
      <c r="I3344" s="135"/>
      <c r="J3344" s="135"/>
      <c r="K3344" s="143"/>
      <c r="L3344" s="143"/>
    </row>
    <row r="3345" spans="1:12" x14ac:dyDescent="0.3">
      <c r="A3345" s="138"/>
      <c r="B3345" s="135"/>
      <c r="C3345" s="139">
        <f t="shared" si="71"/>
        <v>0</v>
      </c>
      <c r="D3345" s="135"/>
      <c r="E3345" s="135"/>
      <c r="F3345" s="135"/>
      <c r="G3345" s="135"/>
      <c r="H3345" s="135"/>
      <c r="I3345" s="135"/>
      <c r="J3345" s="135"/>
      <c r="K3345" s="143"/>
      <c r="L3345" s="143"/>
    </row>
    <row r="3346" spans="1:12" x14ac:dyDescent="0.3">
      <c r="A3346" s="138"/>
      <c r="B3346" s="135"/>
      <c r="C3346" s="139">
        <f t="shared" si="71"/>
        <v>0</v>
      </c>
      <c r="D3346" s="135"/>
      <c r="E3346" s="135"/>
      <c r="F3346" s="135"/>
      <c r="G3346" s="135"/>
      <c r="H3346" s="135"/>
      <c r="I3346" s="135"/>
      <c r="J3346" s="135"/>
      <c r="K3346" s="143"/>
      <c r="L3346" s="143"/>
    </row>
    <row r="3347" spans="1:12" x14ac:dyDescent="0.3">
      <c r="A3347" s="138"/>
      <c r="B3347" s="135"/>
      <c r="C3347" s="139">
        <f t="shared" si="71"/>
        <v>0</v>
      </c>
      <c r="D3347" s="135"/>
      <c r="E3347" s="135"/>
      <c r="F3347" s="135"/>
      <c r="G3347" s="135"/>
      <c r="H3347" s="135"/>
      <c r="I3347" s="135"/>
      <c r="J3347" s="135"/>
      <c r="K3347" s="143"/>
      <c r="L3347" s="143"/>
    </row>
    <row r="3348" spans="1:12" x14ac:dyDescent="0.3">
      <c r="A3348" s="138"/>
      <c r="B3348" s="135"/>
      <c r="C3348" s="139">
        <f t="shared" si="71"/>
        <v>0</v>
      </c>
      <c r="D3348" s="135"/>
      <c r="E3348" s="135"/>
      <c r="F3348" s="135"/>
      <c r="G3348" s="135"/>
      <c r="H3348" s="135"/>
      <c r="I3348" s="135"/>
      <c r="J3348" s="135"/>
      <c r="K3348" s="143"/>
      <c r="L3348" s="143"/>
    </row>
    <row r="3349" spans="1:12" x14ac:dyDescent="0.3">
      <c r="A3349" s="138"/>
      <c r="B3349" s="135"/>
      <c r="C3349" s="139">
        <f t="shared" si="71"/>
        <v>0</v>
      </c>
      <c r="D3349" s="135"/>
      <c r="E3349" s="135"/>
      <c r="F3349" s="135"/>
      <c r="G3349" s="135"/>
      <c r="H3349" s="135"/>
      <c r="I3349" s="135"/>
      <c r="J3349" s="135"/>
      <c r="K3349" s="143"/>
      <c r="L3349" s="143"/>
    </row>
    <row r="3350" spans="1:12" x14ac:dyDescent="0.3">
      <c r="A3350" s="138"/>
      <c r="B3350" s="135"/>
      <c r="C3350" s="139">
        <f t="shared" si="71"/>
        <v>0</v>
      </c>
      <c r="D3350" s="135"/>
      <c r="E3350" s="135"/>
      <c r="F3350" s="135"/>
      <c r="G3350" s="135"/>
      <c r="H3350" s="135"/>
      <c r="I3350" s="135"/>
      <c r="J3350" s="135"/>
      <c r="K3350" s="143"/>
      <c r="L3350" s="143"/>
    </row>
    <row r="3351" spans="1:12" x14ac:dyDescent="0.3">
      <c r="A3351" s="138"/>
      <c r="B3351" s="135"/>
      <c r="C3351" s="139">
        <f t="shared" si="71"/>
        <v>0</v>
      </c>
      <c r="D3351" s="135"/>
      <c r="E3351" s="135"/>
      <c r="F3351" s="135"/>
      <c r="G3351" s="135"/>
      <c r="H3351" s="135"/>
      <c r="I3351" s="135"/>
      <c r="J3351" s="135"/>
      <c r="K3351" s="143"/>
      <c r="L3351" s="143"/>
    </row>
    <row r="3352" spans="1:12" x14ac:dyDescent="0.3">
      <c r="A3352" s="138"/>
      <c r="B3352" s="135"/>
      <c r="C3352" s="139">
        <f t="shared" si="71"/>
        <v>0</v>
      </c>
      <c r="D3352" s="135"/>
      <c r="E3352" s="135"/>
      <c r="F3352" s="135"/>
      <c r="G3352" s="135"/>
      <c r="H3352" s="135"/>
      <c r="I3352" s="135"/>
      <c r="J3352" s="135"/>
      <c r="K3352" s="143"/>
      <c r="L3352" s="143"/>
    </row>
    <row r="3353" spans="1:12" x14ac:dyDescent="0.3">
      <c r="A3353" s="138"/>
      <c r="B3353" s="135"/>
      <c r="C3353" s="139">
        <f t="shared" si="71"/>
        <v>0</v>
      </c>
      <c r="D3353" s="135"/>
      <c r="E3353" s="135"/>
      <c r="F3353" s="135"/>
      <c r="G3353" s="135"/>
      <c r="H3353" s="135"/>
      <c r="I3353" s="135"/>
      <c r="J3353" s="135"/>
      <c r="K3353" s="143"/>
      <c r="L3353" s="143"/>
    </row>
    <row r="3354" spans="1:12" x14ac:dyDescent="0.3">
      <c r="A3354" s="138"/>
      <c r="B3354" s="135"/>
      <c r="C3354" s="139">
        <f t="shared" si="71"/>
        <v>0</v>
      </c>
      <c r="D3354" s="135"/>
      <c r="E3354" s="135"/>
      <c r="F3354" s="135"/>
      <c r="G3354" s="135"/>
      <c r="H3354" s="135"/>
      <c r="I3354" s="135"/>
      <c r="J3354" s="135"/>
      <c r="K3354" s="143"/>
      <c r="L3354" s="143"/>
    </row>
    <row r="3355" spans="1:12" x14ac:dyDescent="0.3">
      <c r="A3355" s="138"/>
      <c r="B3355" s="135"/>
      <c r="C3355" s="139">
        <f t="shared" si="71"/>
        <v>0</v>
      </c>
      <c r="D3355" s="135"/>
      <c r="E3355" s="135"/>
      <c r="F3355" s="135"/>
      <c r="G3355" s="135"/>
      <c r="H3355" s="135"/>
      <c r="I3355" s="135"/>
      <c r="J3355" s="135"/>
      <c r="K3355" s="143"/>
      <c r="L3355" s="143"/>
    </row>
    <row r="3356" spans="1:12" x14ac:dyDescent="0.3">
      <c r="A3356" s="138"/>
      <c r="B3356" s="135"/>
      <c r="C3356" s="139">
        <f t="shared" si="71"/>
        <v>0</v>
      </c>
      <c r="D3356" s="135"/>
      <c r="E3356" s="135"/>
      <c r="F3356" s="135"/>
      <c r="G3356" s="135"/>
      <c r="H3356" s="135"/>
      <c r="I3356" s="135"/>
      <c r="J3356" s="135"/>
      <c r="K3356" s="143"/>
      <c r="L3356" s="143"/>
    </row>
    <row r="3357" spans="1:12" x14ac:dyDescent="0.3">
      <c r="A3357" s="138"/>
      <c r="B3357" s="135"/>
      <c r="C3357" s="139">
        <f t="shared" si="71"/>
        <v>0</v>
      </c>
      <c r="D3357" s="135"/>
      <c r="E3357" s="135"/>
      <c r="F3357" s="135"/>
      <c r="G3357" s="135"/>
      <c r="H3357" s="135"/>
      <c r="I3357" s="135"/>
      <c r="J3357" s="135"/>
      <c r="K3357" s="143"/>
      <c r="L3357" s="143"/>
    </row>
    <row r="3358" spans="1:12" x14ac:dyDescent="0.3">
      <c r="A3358" s="138"/>
      <c r="B3358" s="135"/>
      <c r="C3358" s="139">
        <f t="shared" si="71"/>
        <v>0</v>
      </c>
      <c r="D3358" s="135"/>
      <c r="E3358" s="135"/>
      <c r="F3358" s="135"/>
      <c r="G3358" s="135"/>
      <c r="H3358" s="135"/>
      <c r="I3358" s="135"/>
      <c r="J3358" s="135"/>
      <c r="K3358" s="143"/>
      <c r="L3358" s="143"/>
    </row>
    <row r="3359" spans="1:12" x14ac:dyDescent="0.3">
      <c r="A3359" s="138"/>
      <c r="B3359" s="135"/>
      <c r="C3359" s="139">
        <f t="shared" si="71"/>
        <v>0</v>
      </c>
      <c r="D3359" s="135"/>
      <c r="E3359" s="135"/>
      <c r="F3359" s="135"/>
      <c r="G3359" s="135"/>
      <c r="H3359" s="135"/>
      <c r="I3359" s="135"/>
      <c r="J3359" s="135"/>
      <c r="K3359" s="143"/>
      <c r="L3359" s="143"/>
    </row>
    <row r="3360" spans="1:12" x14ac:dyDescent="0.3">
      <c r="A3360" s="138"/>
      <c r="B3360" s="135"/>
      <c r="C3360" s="139">
        <f t="shared" si="71"/>
        <v>0</v>
      </c>
      <c r="D3360" s="135"/>
      <c r="E3360" s="135"/>
      <c r="F3360" s="135"/>
      <c r="G3360" s="135"/>
      <c r="H3360" s="135"/>
      <c r="I3360" s="135"/>
      <c r="J3360" s="135"/>
      <c r="K3360" s="143"/>
      <c r="L3360" s="143"/>
    </row>
    <row r="3361" spans="1:12" x14ac:dyDescent="0.3">
      <c r="A3361" s="138"/>
      <c r="B3361" s="135"/>
      <c r="C3361" s="139">
        <f t="shared" si="71"/>
        <v>0</v>
      </c>
      <c r="D3361" s="135"/>
      <c r="E3361" s="135"/>
      <c r="F3361" s="135"/>
      <c r="G3361" s="135"/>
      <c r="H3361" s="135"/>
      <c r="I3361" s="135"/>
      <c r="J3361" s="135"/>
      <c r="K3361" s="143"/>
      <c r="L3361" s="143"/>
    </row>
    <row r="3362" spans="1:12" x14ac:dyDescent="0.3">
      <c r="A3362" s="138"/>
      <c r="B3362" s="135"/>
      <c r="C3362" s="139">
        <f t="shared" si="71"/>
        <v>0</v>
      </c>
      <c r="D3362" s="135"/>
      <c r="E3362" s="135"/>
      <c r="F3362" s="135"/>
      <c r="G3362" s="135"/>
      <c r="H3362" s="135"/>
      <c r="I3362" s="135"/>
      <c r="J3362" s="135"/>
      <c r="K3362" s="143"/>
      <c r="L3362" s="143"/>
    </row>
    <row r="3363" spans="1:12" x14ac:dyDescent="0.3">
      <c r="A3363" s="138"/>
      <c r="B3363" s="135"/>
      <c r="C3363" s="139">
        <f t="shared" si="71"/>
        <v>0</v>
      </c>
      <c r="D3363" s="135"/>
      <c r="E3363" s="135"/>
      <c r="F3363" s="135"/>
      <c r="G3363" s="135"/>
      <c r="H3363" s="135"/>
      <c r="I3363" s="135"/>
      <c r="J3363" s="135"/>
      <c r="K3363" s="143"/>
      <c r="L3363" s="143"/>
    </row>
    <row r="3364" spans="1:12" x14ac:dyDescent="0.3">
      <c r="A3364" s="138"/>
      <c r="B3364" s="135"/>
      <c r="C3364" s="139">
        <f t="shared" si="71"/>
        <v>0</v>
      </c>
      <c r="D3364" s="135"/>
      <c r="E3364" s="135"/>
      <c r="F3364" s="135"/>
      <c r="G3364" s="135"/>
      <c r="H3364" s="135"/>
      <c r="I3364" s="135"/>
      <c r="J3364" s="135"/>
      <c r="K3364" s="143"/>
      <c r="L3364" s="143"/>
    </row>
    <row r="3365" spans="1:12" x14ac:dyDescent="0.3">
      <c r="A3365" s="138"/>
      <c r="B3365" s="135"/>
      <c r="C3365" s="139">
        <f t="shared" si="71"/>
        <v>0</v>
      </c>
      <c r="D3365" s="135"/>
      <c r="E3365" s="135"/>
      <c r="F3365" s="135"/>
      <c r="G3365" s="135"/>
      <c r="H3365" s="135"/>
      <c r="I3365" s="135"/>
      <c r="J3365" s="135"/>
      <c r="K3365" s="143"/>
      <c r="L3365" s="143"/>
    </row>
    <row r="3366" spans="1:12" x14ac:dyDescent="0.3">
      <c r="A3366" s="138"/>
      <c r="B3366" s="135"/>
      <c r="C3366" s="139">
        <f t="shared" si="71"/>
        <v>0</v>
      </c>
      <c r="D3366" s="135"/>
      <c r="E3366" s="135"/>
      <c r="F3366" s="135"/>
      <c r="G3366" s="135"/>
      <c r="H3366" s="135"/>
      <c r="I3366" s="135"/>
      <c r="J3366" s="135"/>
      <c r="K3366" s="143"/>
      <c r="L3366" s="143"/>
    </row>
    <row r="3367" spans="1:12" x14ac:dyDescent="0.3">
      <c r="A3367" s="138"/>
      <c r="B3367" s="135"/>
      <c r="C3367" s="139">
        <f t="shared" si="71"/>
        <v>0</v>
      </c>
      <c r="D3367" s="135"/>
      <c r="E3367" s="135"/>
      <c r="F3367" s="135"/>
      <c r="G3367" s="135"/>
      <c r="H3367" s="135"/>
      <c r="I3367" s="135"/>
      <c r="J3367" s="135"/>
      <c r="K3367" s="143"/>
      <c r="L3367" s="143"/>
    </row>
    <row r="3368" spans="1:12" x14ac:dyDescent="0.3">
      <c r="A3368" s="138"/>
      <c r="B3368" s="135"/>
      <c r="C3368" s="139">
        <f t="shared" si="71"/>
        <v>0</v>
      </c>
      <c r="D3368" s="135"/>
      <c r="E3368" s="135"/>
      <c r="F3368" s="135"/>
      <c r="G3368" s="135"/>
      <c r="H3368" s="135"/>
      <c r="I3368" s="135"/>
      <c r="J3368" s="135"/>
      <c r="K3368" s="143"/>
      <c r="L3368" s="143"/>
    </row>
    <row r="3369" spans="1:12" x14ac:dyDescent="0.3">
      <c r="A3369" s="138"/>
      <c r="B3369" s="135"/>
      <c r="C3369" s="139">
        <f t="shared" si="71"/>
        <v>0</v>
      </c>
      <c r="D3369" s="135"/>
      <c r="E3369" s="135"/>
      <c r="F3369" s="135"/>
      <c r="G3369" s="135"/>
      <c r="H3369" s="135"/>
      <c r="I3369" s="135"/>
      <c r="J3369" s="135"/>
      <c r="K3369" s="143"/>
      <c r="L3369" s="143"/>
    </row>
    <row r="3370" spans="1:12" x14ac:dyDescent="0.3">
      <c r="A3370" s="138"/>
      <c r="B3370" s="135"/>
      <c r="C3370" s="139">
        <f t="shared" si="71"/>
        <v>0</v>
      </c>
      <c r="D3370" s="135"/>
      <c r="E3370" s="135"/>
      <c r="F3370" s="135"/>
      <c r="G3370" s="135"/>
      <c r="H3370" s="135"/>
      <c r="I3370" s="135"/>
      <c r="J3370" s="135"/>
      <c r="K3370" s="143"/>
      <c r="L3370" s="143"/>
    </row>
    <row r="3371" spans="1:12" x14ac:dyDescent="0.3">
      <c r="A3371" s="138"/>
      <c r="B3371" s="135"/>
      <c r="C3371" s="139">
        <f t="shared" si="71"/>
        <v>0</v>
      </c>
      <c r="D3371" s="135"/>
      <c r="E3371" s="135"/>
      <c r="F3371" s="135"/>
      <c r="G3371" s="135"/>
      <c r="H3371" s="135"/>
      <c r="I3371" s="135"/>
      <c r="J3371" s="135"/>
      <c r="K3371" s="143"/>
      <c r="L3371" s="143"/>
    </row>
    <row r="3372" spans="1:12" x14ac:dyDescent="0.3">
      <c r="A3372" s="138"/>
      <c r="B3372" s="135"/>
      <c r="C3372" s="139">
        <f t="shared" si="71"/>
        <v>0</v>
      </c>
      <c r="D3372" s="135"/>
      <c r="E3372" s="135"/>
      <c r="F3372" s="135"/>
      <c r="G3372" s="135"/>
      <c r="H3372" s="135"/>
      <c r="I3372" s="135"/>
      <c r="J3372" s="135"/>
      <c r="K3372" s="143"/>
      <c r="L3372" s="143"/>
    </row>
    <row r="3373" spans="1:12" x14ac:dyDescent="0.3">
      <c r="A3373" s="138"/>
      <c r="B3373" s="135"/>
      <c r="C3373" s="139">
        <f t="shared" si="71"/>
        <v>0</v>
      </c>
      <c r="D3373" s="135"/>
      <c r="E3373" s="135"/>
      <c r="F3373" s="135"/>
      <c r="G3373" s="135"/>
      <c r="H3373" s="135"/>
      <c r="I3373" s="135"/>
      <c r="J3373" s="135"/>
      <c r="K3373" s="143"/>
      <c r="L3373" s="143"/>
    </row>
    <row r="3374" spans="1:12" x14ac:dyDescent="0.3">
      <c r="A3374" s="138"/>
      <c r="B3374" s="135"/>
      <c r="C3374" s="139">
        <f t="shared" si="71"/>
        <v>0</v>
      </c>
      <c r="D3374" s="135"/>
      <c r="E3374" s="135"/>
      <c r="F3374" s="135"/>
      <c r="G3374" s="135"/>
      <c r="H3374" s="135"/>
      <c r="I3374" s="135"/>
      <c r="J3374" s="135"/>
      <c r="K3374" s="143"/>
      <c r="L3374" s="143"/>
    </row>
    <row r="3375" spans="1:12" x14ac:dyDescent="0.3">
      <c r="A3375" s="138"/>
      <c r="B3375" s="135"/>
      <c r="C3375" s="139">
        <f t="shared" si="71"/>
        <v>0</v>
      </c>
      <c r="D3375" s="135"/>
      <c r="E3375" s="135"/>
      <c r="F3375" s="135"/>
      <c r="G3375" s="135"/>
      <c r="H3375" s="135"/>
      <c r="I3375" s="135"/>
      <c r="J3375" s="135"/>
      <c r="K3375" s="143"/>
      <c r="L3375" s="143"/>
    </row>
    <row r="3376" spans="1:12" x14ac:dyDescent="0.3">
      <c r="A3376" s="138"/>
      <c r="B3376" s="135"/>
      <c r="C3376" s="139">
        <f t="shared" si="71"/>
        <v>0</v>
      </c>
      <c r="D3376" s="135"/>
      <c r="E3376" s="135"/>
      <c r="F3376" s="135"/>
      <c r="G3376" s="135"/>
      <c r="H3376" s="135"/>
      <c r="I3376" s="135"/>
      <c r="J3376" s="135"/>
      <c r="K3376" s="143"/>
      <c r="L3376" s="143"/>
    </row>
    <row r="3377" spans="1:12" x14ac:dyDescent="0.3">
      <c r="A3377" s="138"/>
      <c r="B3377" s="135"/>
      <c r="C3377" s="139">
        <f t="shared" si="71"/>
        <v>0</v>
      </c>
      <c r="D3377" s="135"/>
      <c r="E3377" s="135"/>
      <c r="F3377" s="135"/>
      <c r="G3377" s="135"/>
      <c r="H3377" s="135"/>
      <c r="I3377" s="135"/>
      <c r="J3377" s="135"/>
      <c r="K3377" s="143"/>
      <c r="L3377" s="143"/>
    </row>
    <row r="3378" spans="1:12" x14ac:dyDescent="0.3">
      <c r="A3378" s="138"/>
      <c r="B3378" s="135"/>
      <c r="C3378" s="139">
        <f t="shared" si="71"/>
        <v>0</v>
      </c>
      <c r="D3378" s="135"/>
      <c r="E3378" s="135"/>
      <c r="F3378" s="135"/>
      <c r="G3378" s="135"/>
      <c r="H3378" s="135"/>
      <c r="I3378" s="135"/>
      <c r="J3378" s="135"/>
      <c r="K3378" s="143"/>
      <c r="L3378" s="143"/>
    </row>
    <row r="3379" spans="1:12" x14ac:dyDescent="0.3">
      <c r="A3379" s="138"/>
      <c r="B3379" s="135"/>
      <c r="C3379" s="139">
        <f t="shared" si="71"/>
        <v>0</v>
      </c>
      <c r="D3379" s="135"/>
      <c r="E3379" s="135"/>
      <c r="F3379" s="135"/>
      <c r="G3379" s="135"/>
      <c r="H3379" s="135"/>
      <c r="I3379" s="135"/>
      <c r="J3379" s="135"/>
      <c r="K3379" s="143"/>
      <c r="L3379" s="143"/>
    </row>
    <row r="3380" spans="1:12" x14ac:dyDescent="0.3">
      <c r="A3380" s="138"/>
      <c r="B3380" s="135"/>
      <c r="C3380" s="139">
        <f t="shared" si="71"/>
        <v>0</v>
      </c>
      <c r="D3380" s="135"/>
      <c r="E3380" s="135"/>
      <c r="F3380" s="135"/>
      <c r="G3380" s="135"/>
      <c r="H3380" s="135"/>
      <c r="I3380" s="135"/>
      <c r="J3380" s="135"/>
      <c r="K3380" s="143"/>
      <c r="L3380" s="143"/>
    </row>
    <row r="3381" spans="1:12" x14ac:dyDescent="0.3">
      <c r="A3381" s="138"/>
      <c r="B3381" s="135"/>
      <c r="C3381" s="139">
        <f t="shared" si="71"/>
        <v>0</v>
      </c>
      <c r="D3381" s="135"/>
      <c r="E3381" s="135"/>
      <c r="F3381" s="135"/>
      <c r="G3381" s="135"/>
      <c r="H3381" s="135"/>
      <c r="I3381" s="135"/>
      <c r="J3381" s="135"/>
      <c r="K3381" s="143"/>
      <c r="L3381" s="143"/>
    </row>
    <row r="3382" spans="1:12" x14ac:dyDescent="0.3">
      <c r="A3382" s="138"/>
      <c r="B3382" s="135"/>
      <c r="C3382" s="139">
        <f t="shared" si="71"/>
        <v>0</v>
      </c>
      <c r="D3382" s="135"/>
      <c r="E3382" s="135"/>
      <c r="F3382" s="135"/>
      <c r="G3382" s="135"/>
      <c r="H3382" s="135"/>
      <c r="I3382" s="135"/>
      <c r="J3382" s="135"/>
      <c r="K3382" s="143"/>
      <c r="L3382" s="143"/>
    </row>
    <row r="3383" spans="1:12" x14ac:dyDescent="0.3">
      <c r="A3383" s="138"/>
      <c r="B3383" s="135"/>
      <c r="C3383" s="139">
        <f t="shared" si="71"/>
        <v>0</v>
      </c>
      <c r="D3383" s="135"/>
      <c r="E3383" s="135"/>
      <c r="F3383" s="135"/>
      <c r="G3383" s="135"/>
      <c r="H3383" s="135"/>
      <c r="I3383" s="135"/>
      <c r="J3383" s="135"/>
      <c r="K3383" s="143"/>
      <c r="L3383" s="143"/>
    </row>
    <row r="3384" spans="1:12" x14ac:dyDescent="0.3">
      <c r="A3384" s="138"/>
      <c r="B3384" s="135"/>
      <c r="C3384" s="139">
        <f t="shared" si="71"/>
        <v>0</v>
      </c>
      <c r="D3384" s="135"/>
      <c r="E3384" s="135"/>
      <c r="F3384" s="135"/>
      <c r="G3384" s="135"/>
      <c r="H3384" s="135"/>
      <c r="I3384" s="135"/>
      <c r="J3384" s="135"/>
      <c r="K3384" s="143"/>
      <c r="L3384" s="143"/>
    </row>
    <row r="3385" spans="1:12" x14ac:dyDescent="0.3">
      <c r="A3385" s="138"/>
      <c r="B3385" s="135"/>
      <c r="C3385" s="139">
        <f t="shared" si="71"/>
        <v>0</v>
      </c>
      <c r="D3385" s="135"/>
      <c r="E3385" s="135"/>
      <c r="F3385" s="135"/>
      <c r="G3385" s="135"/>
      <c r="H3385" s="135"/>
      <c r="I3385" s="135"/>
      <c r="J3385" s="135"/>
      <c r="K3385" s="143"/>
      <c r="L3385" s="143"/>
    </row>
    <row r="3386" spans="1:12" x14ac:dyDescent="0.3">
      <c r="A3386" s="138"/>
      <c r="B3386" s="135"/>
      <c r="C3386" s="139">
        <f t="shared" si="71"/>
        <v>0</v>
      </c>
      <c r="D3386" s="135"/>
      <c r="E3386" s="135"/>
      <c r="F3386" s="135"/>
      <c r="G3386" s="135"/>
      <c r="H3386" s="135"/>
      <c r="I3386" s="135"/>
      <c r="J3386" s="135"/>
      <c r="K3386" s="143"/>
      <c r="L3386" s="143"/>
    </row>
    <row r="3387" spans="1:12" x14ac:dyDescent="0.3">
      <c r="A3387" s="138"/>
      <c r="B3387" s="135"/>
      <c r="C3387" s="139">
        <f t="shared" si="71"/>
        <v>0</v>
      </c>
      <c r="D3387" s="135"/>
      <c r="E3387" s="135"/>
      <c r="F3387" s="135"/>
      <c r="G3387" s="135"/>
      <c r="H3387" s="135"/>
      <c r="I3387" s="135"/>
      <c r="J3387" s="135"/>
      <c r="K3387" s="143"/>
      <c r="L3387" s="143"/>
    </row>
    <row r="3388" spans="1:12" x14ac:dyDescent="0.3">
      <c r="A3388" s="138"/>
      <c r="B3388" s="135"/>
      <c r="C3388" s="139">
        <f t="shared" si="71"/>
        <v>0</v>
      </c>
      <c r="D3388" s="135"/>
      <c r="E3388" s="135"/>
      <c r="F3388" s="135"/>
      <c r="G3388" s="135"/>
      <c r="H3388" s="135"/>
      <c r="I3388" s="135"/>
      <c r="J3388" s="135"/>
      <c r="K3388" s="143"/>
      <c r="L3388" s="143"/>
    </row>
    <row r="3389" spans="1:12" x14ac:dyDescent="0.3">
      <c r="A3389" s="138"/>
      <c r="B3389" s="135"/>
      <c r="C3389" s="139">
        <f t="shared" si="71"/>
        <v>0</v>
      </c>
      <c r="D3389" s="135"/>
      <c r="E3389" s="135"/>
      <c r="F3389" s="135"/>
      <c r="G3389" s="135"/>
      <c r="H3389" s="135"/>
      <c r="I3389" s="135"/>
      <c r="J3389" s="135"/>
      <c r="K3389" s="143"/>
      <c r="L3389" s="143"/>
    </row>
    <row r="3390" spans="1:12" x14ac:dyDescent="0.3">
      <c r="A3390" s="138"/>
      <c r="B3390" s="135"/>
      <c r="C3390" s="139">
        <f t="shared" si="71"/>
        <v>0</v>
      </c>
      <c r="D3390" s="135"/>
      <c r="E3390" s="135"/>
      <c r="F3390" s="135"/>
      <c r="G3390" s="135"/>
      <c r="H3390" s="135"/>
      <c r="I3390" s="135"/>
      <c r="J3390" s="135"/>
      <c r="K3390" s="143"/>
      <c r="L3390" s="143"/>
    </row>
    <row r="3391" spans="1:12" x14ac:dyDescent="0.3">
      <c r="A3391" s="138"/>
      <c r="B3391" s="135"/>
      <c r="C3391" s="139">
        <f t="shared" ref="C3391:C3454" si="72">D3391</f>
        <v>0</v>
      </c>
      <c r="D3391" s="135"/>
      <c r="E3391" s="135"/>
      <c r="F3391" s="135"/>
      <c r="G3391" s="135"/>
      <c r="H3391" s="135"/>
      <c r="I3391" s="135"/>
      <c r="J3391" s="135"/>
      <c r="K3391" s="143"/>
      <c r="L3391" s="143"/>
    </row>
    <row r="3392" spans="1:12" x14ac:dyDescent="0.3">
      <c r="A3392" s="138"/>
      <c r="B3392" s="135"/>
      <c r="C3392" s="139">
        <f t="shared" si="72"/>
        <v>0</v>
      </c>
      <c r="D3392" s="135"/>
      <c r="E3392" s="135"/>
      <c r="F3392" s="135"/>
      <c r="G3392" s="135"/>
      <c r="H3392" s="135"/>
      <c r="I3392" s="135"/>
      <c r="J3392" s="135"/>
      <c r="K3392" s="143"/>
      <c r="L3392" s="143"/>
    </row>
    <row r="3393" spans="1:12" x14ac:dyDescent="0.3">
      <c r="A3393" s="138"/>
      <c r="B3393" s="135"/>
      <c r="C3393" s="139">
        <f t="shared" si="72"/>
        <v>0</v>
      </c>
      <c r="D3393" s="135"/>
      <c r="E3393" s="135"/>
      <c r="F3393" s="135"/>
      <c r="G3393" s="135"/>
      <c r="H3393" s="135"/>
      <c r="I3393" s="135"/>
      <c r="J3393" s="135"/>
      <c r="K3393" s="143"/>
      <c r="L3393" s="143"/>
    </row>
    <row r="3394" spans="1:12" x14ac:dyDescent="0.3">
      <c r="A3394" s="138"/>
      <c r="B3394" s="135"/>
      <c r="C3394" s="139">
        <f t="shared" si="72"/>
        <v>0</v>
      </c>
      <c r="D3394" s="135"/>
      <c r="E3394" s="135"/>
      <c r="F3394" s="135"/>
      <c r="G3394" s="135"/>
      <c r="H3394" s="135"/>
      <c r="I3394" s="135"/>
      <c r="J3394" s="135"/>
      <c r="K3394" s="143"/>
      <c r="L3394" s="143"/>
    </row>
    <row r="3395" spans="1:12" x14ac:dyDescent="0.3">
      <c r="A3395" s="138"/>
      <c r="B3395" s="135"/>
      <c r="C3395" s="139">
        <f t="shared" si="72"/>
        <v>0</v>
      </c>
      <c r="D3395" s="135"/>
      <c r="E3395" s="135"/>
      <c r="F3395" s="135"/>
      <c r="G3395" s="135"/>
      <c r="H3395" s="135"/>
      <c r="I3395" s="135"/>
      <c r="J3395" s="135"/>
      <c r="K3395" s="143"/>
      <c r="L3395" s="143"/>
    </row>
    <row r="3396" spans="1:12" x14ac:dyDescent="0.3">
      <c r="A3396" s="138"/>
      <c r="B3396" s="135"/>
      <c r="C3396" s="139">
        <f t="shared" si="72"/>
        <v>0</v>
      </c>
      <c r="D3396" s="135"/>
      <c r="E3396" s="135"/>
      <c r="F3396" s="135"/>
      <c r="G3396" s="135"/>
      <c r="H3396" s="135"/>
      <c r="I3396" s="135"/>
      <c r="J3396" s="135"/>
      <c r="K3396" s="143"/>
      <c r="L3396" s="143"/>
    </row>
    <row r="3397" spans="1:12" x14ac:dyDescent="0.3">
      <c r="A3397" s="138"/>
      <c r="B3397" s="135"/>
      <c r="C3397" s="139">
        <f t="shared" si="72"/>
        <v>0</v>
      </c>
      <c r="D3397" s="135"/>
      <c r="E3397" s="135"/>
      <c r="F3397" s="135"/>
      <c r="G3397" s="135"/>
      <c r="H3397" s="135"/>
      <c r="I3397" s="135"/>
      <c r="J3397" s="135"/>
      <c r="K3397" s="143"/>
      <c r="L3397" s="143"/>
    </row>
    <row r="3398" spans="1:12" x14ac:dyDescent="0.3">
      <c r="A3398" s="138"/>
      <c r="B3398" s="135"/>
      <c r="C3398" s="139">
        <f t="shared" si="72"/>
        <v>0</v>
      </c>
      <c r="D3398" s="135"/>
      <c r="E3398" s="135"/>
      <c r="F3398" s="135"/>
      <c r="G3398" s="135"/>
      <c r="H3398" s="135"/>
      <c r="I3398" s="135"/>
      <c r="J3398" s="135"/>
      <c r="K3398" s="143"/>
      <c r="L3398" s="143"/>
    </row>
    <row r="3399" spans="1:12" x14ac:dyDescent="0.3">
      <c r="A3399" s="138"/>
      <c r="B3399" s="135"/>
      <c r="C3399" s="139">
        <f t="shared" si="72"/>
        <v>0</v>
      </c>
      <c r="D3399" s="135"/>
      <c r="E3399" s="135"/>
      <c r="F3399" s="135"/>
      <c r="G3399" s="135"/>
      <c r="H3399" s="135"/>
      <c r="I3399" s="135"/>
      <c r="J3399" s="135"/>
      <c r="K3399" s="143"/>
      <c r="L3399" s="143"/>
    </row>
    <row r="3400" spans="1:12" x14ac:dyDescent="0.3">
      <c r="A3400" s="138"/>
      <c r="B3400" s="135"/>
      <c r="C3400" s="139">
        <f t="shared" si="72"/>
        <v>0</v>
      </c>
      <c r="D3400" s="135"/>
      <c r="E3400" s="135"/>
      <c r="F3400" s="135"/>
      <c r="G3400" s="135"/>
      <c r="H3400" s="135"/>
      <c r="I3400" s="135"/>
      <c r="J3400" s="135"/>
      <c r="K3400" s="143"/>
      <c r="L3400" s="143"/>
    </row>
    <row r="3401" spans="1:12" x14ac:dyDescent="0.3">
      <c r="A3401" s="138"/>
      <c r="B3401" s="135"/>
      <c r="C3401" s="139">
        <f t="shared" si="72"/>
        <v>0</v>
      </c>
      <c r="D3401" s="135"/>
      <c r="E3401" s="135"/>
      <c r="F3401" s="135"/>
      <c r="G3401" s="135"/>
      <c r="H3401" s="135"/>
      <c r="I3401" s="135"/>
      <c r="J3401" s="135"/>
      <c r="K3401" s="143"/>
      <c r="L3401" s="143"/>
    </row>
    <row r="3402" spans="1:12" x14ac:dyDescent="0.3">
      <c r="A3402" s="138"/>
      <c r="B3402" s="135"/>
      <c r="C3402" s="139">
        <f t="shared" si="72"/>
        <v>0</v>
      </c>
      <c r="D3402" s="135"/>
      <c r="E3402" s="135"/>
      <c r="F3402" s="135"/>
      <c r="G3402" s="135"/>
      <c r="H3402" s="135"/>
      <c r="I3402" s="135"/>
      <c r="J3402" s="135"/>
      <c r="K3402" s="143"/>
      <c r="L3402" s="143"/>
    </row>
    <row r="3403" spans="1:12" x14ac:dyDescent="0.3">
      <c r="A3403" s="138"/>
      <c r="B3403" s="135"/>
      <c r="C3403" s="139">
        <f t="shared" si="72"/>
        <v>0</v>
      </c>
      <c r="D3403" s="135"/>
      <c r="E3403" s="135"/>
      <c r="F3403" s="135"/>
      <c r="G3403" s="135"/>
      <c r="H3403" s="135"/>
      <c r="I3403" s="135"/>
      <c r="J3403" s="135"/>
      <c r="K3403" s="143"/>
      <c r="L3403" s="143"/>
    </row>
    <row r="3404" spans="1:12" x14ac:dyDescent="0.3">
      <c r="A3404" s="138"/>
      <c r="B3404" s="135"/>
      <c r="C3404" s="139">
        <f t="shared" si="72"/>
        <v>0</v>
      </c>
      <c r="D3404" s="135"/>
      <c r="E3404" s="135"/>
      <c r="F3404" s="135"/>
      <c r="G3404" s="135"/>
      <c r="H3404" s="135"/>
      <c r="I3404" s="135"/>
      <c r="J3404" s="135"/>
      <c r="K3404" s="143"/>
      <c r="L3404" s="143"/>
    </row>
    <row r="3405" spans="1:12" x14ac:dyDescent="0.3">
      <c r="A3405" s="138"/>
      <c r="B3405" s="135"/>
      <c r="C3405" s="139">
        <f t="shared" si="72"/>
        <v>0</v>
      </c>
      <c r="D3405" s="135"/>
      <c r="E3405" s="135"/>
      <c r="F3405" s="135"/>
      <c r="G3405" s="135"/>
      <c r="H3405" s="135"/>
      <c r="I3405" s="135"/>
      <c r="J3405" s="135"/>
      <c r="K3405" s="143"/>
      <c r="L3405" s="143"/>
    </row>
    <row r="3406" spans="1:12" x14ac:dyDescent="0.3">
      <c r="A3406" s="138"/>
      <c r="B3406" s="135"/>
      <c r="C3406" s="139">
        <f t="shared" si="72"/>
        <v>0</v>
      </c>
      <c r="D3406" s="135"/>
      <c r="E3406" s="135"/>
      <c r="F3406" s="135"/>
      <c r="G3406" s="135"/>
      <c r="H3406" s="135"/>
      <c r="I3406" s="135"/>
      <c r="J3406" s="135"/>
      <c r="K3406" s="143"/>
      <c r="L3406" s="143"/>
    </row>
    <row r="3407" spans="1:12" x14ac:dyDescent="0.3">
      <c r="A3407" s="138"/>
      <c r="B3407" s="135"/>
      <c r="C3407" s="139">
        <f t="shared" si="72"/>
        <v>0</v>
      </c>
      <c r="D3407" s="135"/>
      <c r="E3407" s="135"/>
      <c r="F3407" s="135"/>
      <c r="G3407" s="135"/>
      <c r="H3407" s="135"/>
      <c r="I3407" s="135"/>
      <c r="J3407" s="135"/>
      <c r="K3407" s="143"/>
      <c r="L3407" s="143"/>
    </row>
    <row r="3408" spans="1:12" x14ac:dyDescent="0.3">
      <c r="A3408" s="138"/>
      <c r="B3408" s="135"/>
      <c r="C3408" s="139">
        <f t="shared" si="72"/>
        <v>0</v>
      </c>
      <c r="D3408" s="135"/>
      <c r="E3408" s="135"/>
      <c r="F3408" s="135"/>
      <c r="G3408" s="135"/>
      <c r="H3408" s="135"/>
      <c r="I3408" s="135"/>
      <c r="J3408" s="135"/>
      <c r="K3408" s="143"/>
      <c r="L3408" s="143"/>
    </row>
    <row r="3409" spans="1:12" x14ac:dyDescent="0.3">
      <c r="A3409" s="138"/>
      <c r="B3409" s="135"/>
      <c r="C3409" s="139">
        <f t="shared" si="72"/>
        <v>0</v>
      </c>
      <c r="D3409" s="135"/>
      <c r="E3409" s="135"/>
      <c r="F3409" s="135"/>
      <c r="G3409" s="135"/>
      <c r="H3409" s="135"/>
      <c r="I3409" s="135"/>
      <c r="J3409" s="135"/>
      <c r="K3409" s="143"/>
      <c r="L3409" s="143"/>
    </row>
    <row r="3410" spans="1:12" x14ac:dyDescent="0.3">
      <c r="A3410" s="138"/>
      <c r="B3410" s="135"/>
      <c r="C3410" s="139">
        <f t="shared" si="72"/>
        <v>0</v>
      </c>
      <c r="D3410" s="135"/>
      <c r="E3410" s="135"/>
      <c r="F3410" s="135"/>
      <c r="G3410" s="135"/>
      <c r="H3410" s="135"/>
      <c r="I3410" s="135"/>
      <c r="J3410" s="135"/>
      <c r="K3410" s="143"/>
      <c r="L3410" s="143"/>
    </row>
    <row r="3411" spans="1:12" x14ac:dyDescent="0.3">
      <c r="A3411" s="138"/>
      <c r="B3411" s="135"/>
      <c r="C3411" s="139">
        <f t="shared" si="72"/>
        <v>0</v>
      </c>
      <c r="D3411" s="135"/>
      <c r="E3411" s="135"/>
      <c r="F3411" s="135"/>
      <c r="G3411" s="135"/>
      <c r="H3411" s="135"/>
      <c r="I3411" s="135"/>
      <c r="J3411" s="135"/>
      <c r="K3411" s="143"/>
      <c r="L3411" s="143"/>
    </row>
    <row r="3412" spans="1:12" x14ac:dyDescent="0.3">
      <c r="A3412" s="138"/>
      <c r="B3412" s="135"/>
      <c r="C3412" s="139">
        <f t="shared" si="72"/>
        <v>0</v>
      </c>
      <c r="D3412" s="135"/>
      <c r="E3412" s="135"/>
      <c r="F3412" s="135"/>
      <c r="G3412" s="135"/>
      <c r="H3412" s="135"/>
      <c r="I3412" s="135"/>
      <c r="J3412" s="135"/>
      <c r="K3412" s="143"/>
      <c r="L3412" s="143"/>
    </row>
    <row r="3413" spans="1:12" x14ac:dyDescent="0.3">
      <c r="A3413" s="138"/>
      <c r="B3413" s="135"/>
      <c r="C3413" s="139">
        <f t="shared" si="72"/>
        <v>0</v>
      </c>
      <c r="D3413" s="135"/>
      <c r="E3413" s="135"/>
      <c r="F3413" s="135"/>
      <c r="G3413" s="135"/>
      <c r="H3413" s="135"/>
      <c r="I3413" s="135"/>
      <c r="J3413" s="135"/>
      <c r="K3413" s="143"/>
      <c r="L3413" s="143"/>
    </row>
    <row r="3414" spans="1:12" x14ac:dyDescent="0.3">
      <c r="A3414" s="138"/>
      <c r="B3414" s="135"/>
      <c r="C3414" s="139">
        <f t="shared" si="72"/>
        <v>0</v>
      </c>
      <c r="D3414" s="135"/>
      <c r="E3414" s="135"/>
      <c r="F3414" s="135"/>
      <c r="G3414" s="135"/>
      <c r="H3414" s="135"/>
      <c r="I3414" s="135"/>
      <c r="J3414" s="135"/>
      <c r="K3414" s="143"/>
      <c r="L3414" s="143"/>
    </row>
    <row r="3415" spans="1:12" x14ac:dyDescent="0.3">
      <c r="A3415" s="138"/>
      <c r="B3415" s="135"/>
      <c r="C3415" s="139">
        <f t="shared" si="72"/>
        <v>0</v>
      </c>
      <c r="D3415" s="135"/>
      <c r="E3415" s="135"/>
      <c r="F3415" s="135"/>
      <c r="G3415" s="135"/>
      <c r="H3415" s="135"/>
      <c r="I3415" s="135"/>
      <c r="J3415" s="135"/>
      <c r="K3415" s="143"/>
      <c r="L3415" s="143"/>
    </row>
    <row r="3416" spans="1:12" x14ac:dyDescent="0.3">
      <c r="A3416" s="138"/>
      <c r="B3416" s="135"/>
      <c r="C3416" s="139">
        <f t="shared" si="72"/>
        <v>0</v>
      </c>
      <c r="D3416" s="135"/>
      <c r="E3416" s="135"/>
      <c r="F3416" s="135"/>
      <c r="G3416" s="135"/>
      <c r="H3416" s="135"/>
      <c r="I3416" s="135"/>
      <c r="J3416" s="135"/>
      <c r="K3416" s="143"/>
      <c r="L3416" s="143"/>
    </row>
    <row r="3417" spans="1:12" x14ac:dyDescent="0.3">
      <c r="A3417" s="138"/>
      <c r="B3417" s="135"/>
      <c r="C3417" s="139">
        <f t="shared" si="72"/>
        <v>0</v>
      </c>
      <c r="D3417" s="135"/>
      <c r="E3417" s="135"/>
      <c r="F3417" s="135"/>
      <c r="G3417" s="135"/>
      <c r="H3417" s="135"/>
      <c r="I3417" s="135"/>
      <c r="J3417" s="135"/>
      <c r="K3417" s="143"/>
      <c r="L3417" s="143"/>
    </row>
    <row r="3418" spans="1:12" x14ac:dyDescent="0.3">
      <c r="A3418" s="138"/>
      <c r="B3418" s="135"/>
      <c r="C3418" s="139">
        <f t="shared" si="72"/>
        <v>0</v>
      </c>
      <c r="D3418" s="135"/>
      <c r="E3418" s="135"/>
      <c r="F3418" s="135"/>
      <c r="G3418" s="135"/>
      <c r="H3418" s="135"/>
      <c r="I3418" s="135"/>
      <c r="J3418" s="135"/>
      <c r="K3418" s="143"/>
      <c r="L3418" s="143"/>
    </row>
    <row r="3419" spans="1:12" x14ac:dyDescent="0.3">
      <c r="A3419" s="138"/>
      <c r="B3419" s="135"/>
      <c r="C3419" s="139">
        <f t="shared" si="72"/>
        <v>0</v>
      </c>
      <c r="D3419" s="135"/>
      <c r="E3419" s="135"/>
      <c r="F3419" s="135"/>
      <c r="G3419" s="135"/>
      <c r="H3419" s="135"/>
      <c r="I3419" s="135"/>
      <c r="J3419" s="135"/>
      <c r="K3419" s="143"/>
      <c r="L3419" s="143"/>
    </row>
    <row r="3420" spans="1:12" x14ac:dyDescent="0.3">
      <c r="A3420" s="138"/>
      <c r="B3420" s="135"/>
      <c r="C3420" s="139">
        <f t="shared" si="72"/>
        <v>0</v>
      </c>
      <c r="D3420" s="135"/>
      <c r="E3420" s="135"/>
      <c r="F3420" s="135"/>
      <c r="G3420" s="135"/>
      <c r="H3420" s="135"/>
      <c r="I3420" s="135"/>
      <c r="J3420" s="135"/>
      <c r="K3420" s="143"/>
      <c r="L3420" s="143"/>
    </row>
    <row r="3421" spans="1:12" x14ac:dyDescent="0.3">
      <c r="A3421" s="138"/>
      <c r="B3421" s="135"/>
      <c r="C3421" s="139">
        <f t="shared" si="72"/>
        <v>0</v>
      </c>
      <c r="D3421" s="135"/>
      <c r="E3421" s="135"/>
      <c r="F3421" s="135"/>
      <c r="G3421" s="135"/>
      <c r="H3421" s="135"/>
      <c r="I3421" s="135"/>
      <c r="J3421" s="135"/>
      <c r="K3421" s="143"/>
      <c r="L3421" s="143"/>
    </row>
    <row r="3422" spans="1:12" x14ac:dyDescent="0.3">
      <c r="A3422" s="138"/>
      <c r="B3422" s="135"/>
      <c r="C3422" s="139">
        <f t="shared" si="72"/>
        <v>0</v>
      </c>
      <c r="D3422" s="135"/>
      <c r="E3422" s="135"/>
      <c r="F3422" s="135"/>
      <c r="G3422" s="135"/>
      <c r="H3422" s="135"/>
      <c r="I3422" s="135"/>
      <c r="J3422" s="135"/>
      <c r="K3422" s="143"/>
      <c r="L3422" s="143"/>
    </row>
    <row r="3423" spans="1:12" x14ac:dyDescent="0.3">
      <c r="A3423" s="138"/>
      <c r="B3423" s="135"/>
      <c r="C3423" s="139">
        <f t="shared" si="72"/>
        <v>0</v>
      </c>
      <c r="D3423" s="135"/>
      <c r="E3423" s="135"/>
      <c r="F3423" s="135"/>
      <c r="G3423" s="135"/>
      <c r="H3423" s="135"/>
      <c r="I3423" s="135"/>
      <c r="J3423" s="135"/>
      <c r="K3423" s="143"/>
      <c r="L3423" s="143"/>
    </row>
    <row r="3424" spans="1:12" x14ac:dyDescent="0.3">
      <c r="A3424" s="138"/>
      <c r="B3424" s="135"/>
      <c r="C3424" s="139">
        <f t="shared" si="72"/>
        <v>0</v>
      </c>
      <c r="D3424" s="135"/>
      <c r="E3424" s="135"/>
      <c r="F3424" s="135"/>
      <c r="G3424" s="135"/>
      <c r="H3424" s="135"/>
      <c r="I3424" s="135"/>
      <c r="J3424" s="135"/>
      <c r="K3424" s="143"/>
      <c r="L3424" s="143"/>
    </row>
    <row r="3425" spans="1:12" x14ac:dyDescent="0.3">
      <c r="A3425" s="138"/>
      <c r="B3425" s="135"/>
      <c r="C3425" s="139">
        <f t="shared" si="72"/>
        <v>0</v>
      </c>
      <c r="D3425" s="135"/>
      <c r="E3425" s="135"/>
      <c r="F3425" s="135"/>
      <c r="G3425" s="135"/>
      <c r="H3425" s="135"/>
      <c r="I3425" s="135"/>
      <c r="J3425" s="135"/>
      <c r="K3425" s="143"/>
      <c r="L3425" s="143"/>
    </row>
    <row r="3426" spans="1:12" x14ac:dyDescent="0.3">
      <c r="A3426" s="138"/>
      <c r="B3426" s="135"/>
      <c r="C3426" s="139">
        <f t="shared" si="72"/>
        <v>0</v>
      </c>
      <c r="D3426" s="135"/>
      <c r="E3426" s="135"/>
      <c r="F3426" s="135"/>
      <c r="G3426" s="135"/>
      <c r="H3426" s="135"/>
      <c r="I3426" s="135"/>
      <c r="J3426" s="135"/>
      <c r="K3426" s="143"/>
      <c r="L3426" s="143"/>
    </row>
    <row r="3427" spans="1:12" x14ac:dyDescent="0.3">
      <c r="A3427" s="138"/>
      <c r="B3427" s="135"/>
      <c r="C3427" s="139">
        <f t="shared" si="72"/>
        <v>0</v>
      </c>
      <c r="D3427" s="135"/>
      <c r="E3427" s="135"/>
      <c r="F3427" s="135"/>
      <c r="G3427" s="135"/>
      <c r="H3427" s="135"/>
      <c r="I3427" s="135"/>
      <c r="J3427" s="135"/>
      <c r="K3427" s="143"/>
      <c r="L3427" s="143"/>
    </row>
    <row r="3428" spans="1:12" x14ac:dyDescent="0.3">
      <c r="A3428" s="138"/>
      <c r="B3428" s="135"/>
      <c r="C3428" s="139">
        <f t="shared" si="72"/>
        <v>0</v>
      </c>
      <c r="D3428" s="135"/>
      <c r="E3428" s="135"/>
      <c r="F3428" s="135"/>
      <c r="G3428" s="135"/>
      <c r="H3428" s="135"/>
      <c r="I3428" s="135"/>
      <c r="J3428" s="135"/>
      <c r="K3428" s="143"/>
      <c r="L3428" s="143"/>
    </row>
    <row r="3429" spans="1:12" x14ac:dyDescent="0.3">
      <c r="A3429" s="138"/>
      <c r="B3429" s="135"/>
      <c r="C3429" s="139">
        <f t="shared" si="72"/>
        <v>0</v>
      </c>
      <c r="D3429" s="135"/>
      <c r="E3429" s="135"/>
      <c r="F3429" s="135"/>
      <c r="G3429" s="135"/>
      <c r="H3429" s="135"/>
      <c r="I3429" s="135"/>
      <c r="J3429" s="135"/>
      <c r="K3429" s="143"/>
      <c r="L3429" s="143"/>
    </row>
    <row r="3430" spans="1:12" x14ac:dyDescent="0.3">
      <c r="A3430" s="138"/>
      <c r="B3430" s="135"/>
      <c r="C3430" s="139">
        <f t="shared" si="72"/>
        <v>0</v>
      </c>
      <c r="D3430" s="135"/>
      <c r="E3430" s="135"/>
      <c r="F3430" s="135"/>
      <c r="G3430" s="135"/>
      <c r="H3430" s="135"/>
      <c r="I3430" s="135"/>
      <c r="J3430" s="135"/>
      <c r="K3430" s="143"/>
      <c r="L3430" s="143"/>
    </row>
    <row r="3431" spans="1:12" x14ac:dyDescent="0.3">
      <c r="A3431" s="138"/>
      <c r="B3431" s="135"/>
      <c r="C3431" s="139">
        <f t="shared" si="72"/>
        <v>0</v>
      </c>
      <c r="D3431" s="135"/>
      <c r="E3431" s="135"/>
      <c r="F3431" s="135"/>
      <c r="G3431" s="135"/>
      <c r="H3431" s="135"/>
      <c r="I3431" s="135"/>
      <c r="J3431" s="135"/>
      <c r="K3431" s="143"/>
      <c r="L3431" s="143"/>
    </row>
    <row r="3432" spans="1:12" x14ac:dyDescent="0.3">
      <c r="A3432" s="138"/>
      <c r="B3432" s="135"/>
      <c r="C3432" s="139">
        <f t="shared" si="72"/>
        <v>0</v>
      </c>
      <c r="D3432" s="135"/>
      <c r="E3432" s="135"/>
      <c r="F3432" s="135"/>
      <c r="G3432" s="135"/>
      <c r="H3432" s="135"/>
      <c r="I3432" s="135"/>
      <c r="J3432" s="135"/>
      <c r="K3432" s="143"/>
      <c r="L3432" s="143"/>
    </row>
    <row r="3433" spans="1:12" x14ac:dyDescent="0.3">
      <c r="A3433" s="138"/>
      <c r="B3433" s="135"/>
      <c r="C3433" s="139">
        <f t="shared" si="72"/>
        <v>0</v>
      </c>
      <c r="D3433" s="135"/>
      <c r="E3433" s="135"/>
      <c r="F3433" s="135"/>
      <c r="G3433" s="135"/>
      <c r="H3433" s="135"/>
      <c r="I3433" s="135"/>
      <c r="J3433" s="135"/>
      <c r="K3433" s="143"/>
      <c r="L3433" s="143"/>
    </row>
    <row r="3434" spans="1:12" x14ac:dyDescent="0.3">
      <c r="A3434" s="138"/>
      <c r="B3434" s="135"/>
      <c r="C3434" s="139">
        <f t="shared" si="72"/>
        <v>0</v>
      </c>
      <c r="D3434" s="135"/>
      <c r="E3434" s="135"/>
      <c r="F3434" s="135"/>
      <c r="G3434" s="135"/>
      <c r="H3434" s="135"/>
      <c r="I3434" s="135"/>
      <c r="J3434" s="135"/>
      <c r="K3434" s="143"/>
      <c r="L3434" s="143"/>
    </row>
    <row r="3435" spans="1:12" x14ac:dyDescent="0.3">
      <c r="A3435" s="138"/>
      <c r="B3435" s="135"/>
      <c r="C3435" s="139">
        <f t="shared" si="72"/>
        <v>0</v>
      </c>
      <c r="D3435" s="135"/>
      <c r="E3435" s="135"/>
      <c r="F3435" s="135"/>
      <c r="G3435" s="135"/>
      <c r="H3435" s="135"/>
      <c r="I3435" s="135"/>
      <c r="J3435" s="135"/>
      <c r="K3435" s="143"/>
      <c r="L3435" s="143"/>
    </row>
    <row r="3436" spans="1:12" x14ac:dyDescent="0.3">
      <c r="A3436" s="138"/>
      <c r="B3436" s="135"/>
      <c r="C3436" s="139">
        <f t="shared" si="72"/>
        <v>0</v>
      </c>
      <c r="D3436" s="135"/>
      <c r="E3436" s="135"/>
      <c r="F3436" s="135"/>
      <c r="G3436" s="135"/>
      <c r="H3436" s="135"/>
      <c r="I3436" s="135"/>
      <c r="J3436" s="135"/>
      <c r="K3436" s="143"/>
      <c r="L3436" s="143"/>
    </row>
    <row r="3437" spans="1:12" x14ac:dyDescent="0.3">
      <c r="A3437" s="138"/>
      <c r="B3437" s="135"/>
      <c r="C3437" s="139">
        <f t="shared" si="72"/>
        <v>0</v>
      </c>
      <c r="D3437" s="135"/>
      <c r="E3437" s="135"/>
      <c r="F3437" s="135"/>
      <c r="G3437" s="135"/>
      <c r="H3437" s="135"/>
      <c r="I3437" s="135"/>
      <c r="J3437" s="135"/>
      <c r="K3437" s="143"/>
      <c r="L3437" s="143"/>
    </row>
    <row r="3438" spans="1:12" x14ac:dyDescent="0.3">
      <c r="A3438" s="138"/>
      <c r="B3438" s="135"/>
      <c r="C3438" s="139">
        <f t="shared" si="72"/>
        <v>0</v>
      </c>
      <c r="D3438" s="135"/>
      <c r="E3438" s="135"/>
      <c r="F3438" s="135"/>
      <c r="G3438" s="135"/>
      <c r="H3438" s="135"/>
      <c r="I3438" s="135"/>
      <c r="J3438" s="135"/>
      <c r="K3438" s="143"/>
      <c r="L3438" s="143"/>
    </row>
    <row r="3439" spans="1:12" x14ac:dyDescent="0.3">
      <c r="A3439" s="138"/>
      <c r="B3439" s="135"/>
      <c r="C3439" s="139">
        <f t="shared" si="72"/>
        <v>0</v>
      </c>
      <c r="D3439" s="135"/>
      <c r="E3439" s="135"/>
      <c r="F3439" s="135"/>
      <c r="G3439" s="135"/>
      <c r="H3439" s="135"/>
      <c r="I3439" s="135"/>
      <c r="J3439" s="135"/>
      <c r="K3439" s="143"/>
      <c r="L3439" s="143"/>
    </row>
    <row r="3440" spans="1:12" x14ac:dyDescent="0.3">
      <c r="A3440" s="138"/>
      <c r="B3440" s="135"/>
      <c r="C3440" s="139">
        <f t="shared" si="72"/>
        <v>0</v>
      </c>
      <c r="D3440" s="135"/>
      <c r="E3440" s="135"/>
      <c r="F3440" s="135"/>
      <c r="G3440" s="135"/>
      <c r="H3440" s="135"/>
      <c r="I3440" s="135"/>
      <c r="J3440" s="135"/>
      <c r="K3440" s="143"/>
      <c r="L3440" s="143"/>
    </row>
    <row r="3441" spans="1:12" x14ac:dyDescent="0.3">
      <c r="A3441" s="138"/>
      <c r="B3441" s="135"/>
      <c r="C3441" s="139">
        <f t="shared" si="72"/>
        <v>0</v>
      </c>
      <c r="D3441" s="135"/>
      <c r="E3441" s="135"/>
      <c r="F3441" s="135"/>
      <c r="G3441" s="135"/>
      <c r="H3441" s="135"/>
      <c r="I3441" s="135"/>
      <c r="J3441" s="135"/>
      <c r="K3441" s="143"/>
      <c r="L3441" s="143"/>
    </row>
    <row r="3442" spans="1:12" x14ac:dyDescent="0.3">
      <c r="A3442" s="138"/>
      <c r="B3442" s="135"/>
      <c r="C3442" s="139">
        <f t="shared" si="72"/>
        <v>0</v>
      </c>
      <c r="D3442" s="135"/>
      <c r="E3442" s="135"/>
      <c r="F3442" s="135"/>
      <c r="G3442" s="135"/>
      <c r="H3442" s="135"/>
      <c r="I3442" s="135"/>
      <c r="J3442" s="135"/>
      <c r="K3442" s="143"/>
      <c r="L3442" s="143"/>
    </row>
    <row r="3443" spans="1:12" x14ac:dyDescent="0.3">
      <c r="A3443" s="138"/>
      <c r="B3443" s="135"/>
      <c r="C3443" s="139">
        <f t="shared" si="72"/>
        <v>0</v>
      </c>
      <c r="D3443" s="135"/>
      <c r="E3443" s="135"/>
      <c r="F3443" s="135"/>
      <c r="G3443" s="135"/>
      <c r="H3443" s="135"/>
      <c r="I3443" s="135"/>
      <c r="J3443" s="135"/>
      <c r="K3443" s="143"/>
      <c r="L3443" s="143"/>
    </row>
    <row r="3444" spans="1:12" x14ac:dyDescent="0.3">
      <c r="A3444" s="138"/>
      <c r="B3444" s="135"/>
      <c r="C3444" s="139">
        <f t="shared" si="72"/>
        <v>0</v>
      </c>
      <c r="D3444" s="135"/>
      <c r="E3444" s="135"/>
      <c r="F3444" s="135"/>
      <c r="G3444" s="135"/>
      <c r="H3444" s="135"/>
      <c r="I3444" s="135"/>
      <c r="J3444" s="135"/>
      <c r="K3444" s="143"/>
      <c r="L3444" s="143"/>
    </row>
    <row r="3445" spans="1:12" x14ac:dyDescent="0.3">
      <c r="A3445" s="138"/>
      <c r="B3445" s="135"/>
      <c r="C3445" s="139">
        <f t="shared" si="72"/>
        <v>0</v>
      </c>
      <c r="D3445" s="135"/>
      <c r="E3445" s="135"/>
      <c r="F3445" s="135"/>
      <c r="G3445" s="135"/>
      <c r="H3445" s="135"/>
      <c r="I3445" s="135"/>
      <c r="J3445" s="135"/>
      <c r="K3445" s="143"/>
      <c r="L3445" s="143"/>
    </row>
    <row r="3446" spans="1:12" x14ac:dyDescent="0.3">
      <c r="A3446" s="138"/>
      <c r="B3446" s="135"/>
      <c r="C3446" s="139">
        <f t="shared" si="72"/>
        <v>0</v>
      </c>
      <c r="D3446" s="135"/>
      <c r="E3446" s="135"/>
      <c r="F3446" s="135"/>
      <c r="G3446" s="135"/>
      <c r="H3446" s="135"/>
      <c r="I3446" s="135"/>
      <c r="J3446" s="135"/>
      <c r="K3446" s="143"/>
      <c r="L3446" s="143"/>
    </row>
    <row r="3447" spans="1:12" x14ac:dyDescent="0.3">
      <c r="A3447" s="138"/>
      <c r="B3447" s="135"/>
      <c r="C3447" s="139">
        <f t="shared" si="72"/>
        <v>0</v>
      </c>
      <c r="D3447" s="135"/>
      <c r="E3447" s="135"/>
      <c r="F3447" s="135"/>
      <c r="G3447" s="135"/>
      <c r="H3447" s="135"/>
      <c r="I3447" s="135"/>
      <c r="J3447" s="135"/>
      <c r="K3447" s="143"/>
      <c r="L3447" s="143"/>
    </row>
    <row r="3448" spans="1:12" x14ac:dyDescent="0.3">
      <c r="A3448" s="138"/>
      <c r="B3448" s="135"/>
      <c r="C3448" s="139">
        <f t="shared" si="72"/>
        <v>0</v>
      </c>
      <c r="D3448" s="135"/>
      <c r="E3448" s="135"/>
      <c r="F3448" s="135"/>
      <c r="G3448" s="135"/>
      <c r="H3448" s="135"/>
      <c r="I3448" s="135"/>
      <c r="J3448" s="135"/>
      <c r="K3448" s="143"/>
      <c r="L3448" s="143"/>
    </row>
    <row r="3449" spans="1:12" x14ac:dyDescent="0.3">
      <c r="A3449" s="138"/>
      <c r="B3449" s="135"/>
      <c r="C3449" s="139">
        <f t="shared" si="72"/>
        <v>0</v>
      </c>
      <c r="D3449" s="135"/>
      <c r="E3449" s="135"/>
      <c r="F3449" s="135"/>
      <c r="G3449" s="135"/>
      <c r="H3449" s="135"/>
      <c r="I3449" s="135"/>
      <c r="J3449" s="135"/>
      <c r="K3449" s="143"/>
      <c r="L3449" s="143"/>
    </row>
    <row r="3450" spans="1:12" x14ac:dyDescent="0.3">
      <c r="A3450" s="138"/>
      <c r="B3450" s="135"/>
      <c r="C3450" s="139">
        <f t="shared" si="72"/>
        <v>0</v>
      </c>
      <c r="D3450" s="135"/>
      <c r="E3450" s="135"/>
      <c r="F3450" s="135"/>
      <c r="G3450" s="135"/>
      <c r="H3450" s="135"/>
      <c r="I3450" s="135"/>
      <c r="J3450" s="135"/>
      <c r="K3450" s="143"/>
      <c r="L3450" s="143"/>
    </row>
    <row r="3451" spans="1:12" x14ac:dyDescent="0.3">
      <c r="A3451" s="138"/>
      <c r="B3451" s="135"/>
      <c r="C3451" s="139">
        <f t="shared" si="72"/>
        <v>0</v>
      </c>
      <c r="D3451" s="135"/>
      <c r="E3451" s="135"/>
      <c r="F3451" s="135"/>
      <c r="G3451" s="135"/>
      <c r="H3451" s="135"/>
      <c r="I3451" s="135"/>
      <c r="J3451" s="135"/>
      <c r="K3451" s="143"/>
      <c r="L3451" s="143"/>
    </row>
    <row r="3452" spans="1:12" x14ac:dyDescent="0.3">
      <c r="A3452" s="138"/>
      <c r="B3452" s="135"/>
      <c r="C3452" s="139">
        <f t="shared" si="72"/>
        <v>0</v>
      </c>
      <c r="D3452" s="135"/>
      <c r="E3452" s="135"/>
      <c r="F3452" s="135"/>
      <c r="G3452" s="135"/>
      <c r="H3452" s="135"/>
      <c r="I3452" s="135"/>
      <c r="J3452" s="135"/>
      <c r="K3452" s="143"/>
      <c r="L3452" s="143"/>
    </row>
    <row r="3453" spans="1:12" x14ac:dyDescent="0.3">
      <c r="A3453" s="138"/>
      <c r="B3453" s="135"/>
      <c r="C3453" s="139">
        <f t="shared" si="72"/>
        <v>0</v>
      </c>
      <c r="D3453" s="135"/>
      <c r="E3453" s="135"/>
      <c r="F3453" s="135"/>
      <c r="G3453" s="135"/>
      <c r="H3453" s="135"/>
      <c r="I3453" s="135"/>
      <c r="J3453" s="135"/>
      <c r="K3453" s="143"/>
      <c r="L3453" s="143"/>
    </row>
    <row r="3454" spans="1:12" x14ac:dyDescent="0.3">
      <c r="A3454" s="138"/>
      <c r="B3454" s="135"/>
      <c r="C3454" s="139">
        <f t="shared" si="72"/>
        <v>0</v>
      </c>
      <c r="D3454" s="135"/>
      <c r="E3454" s="135"/>
      <c r="F3454" s="135"/>
      <c r="G3454" s="135"/>
      <c r="H3454" s="135"/>
      <c r="I3454" s="135"/>
      <c r="J3454" s="135"/>
      <c r="K3454" s="143"/>
      <c r="L3454" s="143"/>
    </row>
    <row r="3455" spans="1:12" x14ac:dyDescent="0.3">
      <c r="A3455" s="138"/>
      <c r="B3455" s="135"/>
      <c r="C3455" s="139">
        <f t="shared" ref="C3455:C3518" si="73">D3455</f>
        <v>0</v>
      </c>
      <c r="D3455" s="135"/>
      <c r="E3455" s="135"/>
      <c r="F3455" s="135"/>
      <c r="G3455" s="135"/>
      <c r="H3455" s="135"/>
      <c r="I3455" s="135"/>
      <c r="J3455" s="135"/>
      <c r="K3455" s="143"/>
      <c r="L3455" s="143"/>
    </row>
    <row r="3456" spans="1:12" x14ac:dyDescent="0.3">
      <c r="A3456" s="138"/>
      <c r="B3456" s="135"/>
      <c r="C3456" s="139">
        <f t="shared" si="73"/>
        <v>0</v>
      </c>
      <c r="D3456" s="135"/>
      <c r="E3456" s="135"/>
      <c r="F3456" s="135"/>
      <c r="G3456" s="135"/>
      <c r="H3456" s="135"/>
      <c r="I3456" s="135"/>
      <c r="J3456" s="135"/>
      <c r="K3456" s="143"/>
      <c r="L3456" s="143"/>
    </row>
    <row r="3457" spans="1:12" x14ac:dyDescent="0.3">
      <c r="A3457" s="138"/>
      <c r="B3457" s="135"/>
      <c r="C3457" s="139">
        <f t="shared" si="73"/>
        <v>0</v>
      </c>
      <c r="D3457" s="135"/>
      <c r="E3457" s="135"/>
      <c r="F3457" s="135"/>
      <c r="G3457" s="135"/>
      <c r="H3457" s="135"/>
      <c r="I3457" s="135"/>
      <c r="J3457" s="135"/>
      <c r="K3457" s="143"/>
      <c r="L3457" s="143"/>
    </row>
    <row r="3458" spans="1:12" x14ac:dyDescent="0.3">
      <c r="A3458" s="138"/>
      <c r="B3458" s="135"/>
      <c r="C3458" s="139">
        <f t="shared" si="73"/>
        <v>0</v>
      </c>
      <c r="D3458" s="135"/>
      <c r="E3458" s="135"/>
      <c r="F3458" s="135"/>
      <c r="G3458" s="135"/>
      <c r="H3458" s="135"/>
      <c r="I3458" s="135"/>
      <c r="J3458" s="135"/>
      <c r="K3458" s="143"/>
      <c r="L3458" s="143"/>
    </row>
    <row r="3459" spans="1:12" x14ac:dyDescent="0.3">
      <c r="A3459" s="138"/>
      <c r="B3459" s="135"/>
      <c r="C3459" s="139">
        <f t="shared" si="73"/>
        <v>0</v>
      </c>
      <c r="D3459" s="135"/>
      <c r="E3459" s="135"/>
      <c r="F3459" s="135"/>
      <c r="G3459" s="135"/>
      <c r="H3459" s="135"/>
      <c r="I3459" s="135"/>
      <c r="J3459" s="135"/>
      <c r="K3459" s="143"/>
      <c r="L3459" s="143"/>
    </row>
    <row r="3460" spans="1:12" x14ac:dyDescent="0.3">
      <c r="A3460" s="138"/>
      <c r="B3460" s="135"/>
      <c r="C3460" s="139">
        <f t="shared" si="73"/>
        <v>0</v>
      </c>
      <c r="D3460" s="135"/>
      <c r="E3460" s="135"/>
      <c r="F3460" s="135"/>
      <c r="G3460" s="135"/>
      <c r="H3460" s="135"/>
      <c r="I3460" s="135"/>
      <c r="J3460" s="135"/>
      <c r="K3460" s="143"/>
      <c r="L3460" s="143"/>
    </row>
    <row r="3461" spans="1:12" x14ac:dyDescent="0.3">
      <c r="A3461" s="138"/>
      <c r="B3461" s="135"/>
      <c r="C3461" s="139">
        <f t="shared" si="73"/>
        <v>0</v>
      </c>
      <c r="D3461" s="135"/>
      <c r="E3461" s="135"/>
      <c r="F3461" s="135"/>
      <c r="G3461" s="135"/>
      <c r="H3461" s="135"/>
      <c r="I3461" s="135"/>
      <c r="J3461" s="135"/>
      <c r="K3461" s="143"/>
      <c r="L3461" s="143"/>
    </row>
    <row r="3462" spans="1:12" x14ac:dyDescent="0.3">
      <c r="A3462" s="138"/>
      <c r="B3462" s="135"/>
      <c r="C3462" s="139">
        <f t="shared" si="73"/>
        <v>0</v>
      </c>
      <c r="D3462" s="135"/>
      <c r="E3462" s="135"/>
      <c r="F3462" s="135"/>
      <c r="G3462" s="135"/>
      <c r="H3462" s="135"/>
      <c r="I3462" s="135"/>
      <c r="J3462" s="135"/>
      <c r="K3462" s="143"/>
      <c r="L3462" s="143"/>
    </row>
    <row r="3463" spans="1:12" x14ac:dyDescent="0.3">
      <c r="A3463" s="138"/>
      <c r="B3463" s="135"/>
      <c r="C3463" s="139">
        <f t="shared" si="73"/>
        <v>0</v>
      </c>
      <c r="D3463" s="135"/>
      <c r="E3463" s="135"/>
      <c r="F3463" s="135"/>
      <c r="G3463" s="135"/>
      <c r="H3463" s="135"/>
      <c r="I3463" s="135"/>
      <c r="J3463" s="135"/>
      <c r="K3463" s="143"/>
      <c r="L3463" s="143"/>
    </row>
    <row r="3464" spans="1:12" x14ac:dyDescent="0.3">
      <c r="A3464" s="138"/>
      <c r="B3464" s="135"/>
      <c r="C3464" s="139">
        <f t="shared" si="73"/>
        <v>0</v>
      </c>
      <c r="D3464" s="135"/>
      <c r="E3464" s="135"/>
      <c r="F3464" s="135"/>
      <c r="G3464" s="135"/>
      <c r="H3464" s="135"/>
      <c r="I3464" s="135"/>
      <c r="J3464" s="135"/>
      <c r="K3464" s="143"/>
      <c r="L3464" s="143"/>
    </row>
    <row r="3465" spans="1:12" x14ac:dyDescent="0.3">
      <c r="A3465" s="138"/>
      <c r="B3465" s="135"/>
      <c r="C3465" s="139">
        <f t="shared" si="73"/>
        <v>0</v>
      </c>
      <c r="D3465" s="135"/>
      <c r="E3465" s="135"/>
      <c r="F3465" s="135"/>
      <c r="G3465" s="135"/>
      <c r="H3465" s="135"/>
      <c r="I3465" s="135"/>
      <c r="J3465" s="135"/>
      <c r="K3465" s="143"/>
      <c r="L3465" s="143"/>
    </row>
    <row r="3466" spans="1:12" x14ac:dyDescent="0.3">
      <c r="A3466" s="138"/>
      <c r="B3466" s="135"/>
      <c r="C3466" s="139">
        <f t="shared" si="73"/>
        <v>0</v>
      </c>
      <c r="D3466" s="135"/>
      <c r="E3466" s="135"/>
      <c r="F3466" s="135"/>
      <c r="G3466" s="135"/>
      <c r="H3466" s="135"/>
      <c r="I3466" s="135"/>
      <c r="J3466" s="135"/>
      <c r="K3466" s="143"/>
      <c r="L3466" s="143"/>
    </row>
    <row r="3467" spans="1:12" x14ac:dyDescent="0.3">
      <c r="A3467" s="138"/>
      <c r="B3467" s="135"/>
      <c r="C3467" s="139">
        <f t="shared" si="73"/>
        <v>0</v>
      </c>
      <c r="D3467" s="135"/>
      <c r="E3467" s="135"/>
      <c r="F3467" s="135"/>
      <c r="G3467" s="135"/>
      <c r="H3467" s="135"/>
      <c r="I3467" s="135"/>
      <c r="J3467" s="135"/>
      <c r="K3467" s="143"/>
      <c r="L3467" s="143"/>
    </row>
    <row r="3468" spans="1:12" x14ac:dyDescent="0.3">
      <c r="A3468" s="138"/>
      <c r="B3468" s="135"/>
      <c r="C3468" s="139">
        <f t="shared" si="73"/>
        <v>0</v>
      </c>
      <c r="D3468" s="135"/>
      <c r="E3468" s="135"/>
      <c r="F3468" s="135"/>
      <c r="G3468" s="135"/>
      <c r="H3468" s="135"/>
      <c r="I3468" s="135"/>
      <c r="J3468" s="135"/>
      <c r="K3468" s="143"/>
      <c r="L3468" s="143"/>
    </row>
    <row r="3469" spans="1:12" x14ac:dyDescent="0.3">
      <c r="A3469" s="138"/>
      <c r="B3469" s="135"/>
      <c r="C3469" s="139">
        <f t="shared" si="73"/>
        <v>0</v>
      </c>
      <c r="D3469" s="135"/>
      <c r="E3469" s="135"/>
      <c r="F3469" s="135"/>
      <c r="G3469" s="135"/>
      <c r="H3469" s="135"/>
      <c r="I3469" s="135"/>
      <c r="J3469" s="135"/>
      <c r="K3469" s="143"/>
      <c r="L3469" s="143"/>
    </row>
    <row r="3470" spans="1:12" x14ac:dyDescent="0.3">
      <c r="A3470" s="138"/>
      <c r="B3470" s="135"/>
      <c r="C3470" s="139">
        <f t="shared" si="73"/>
        <v>0</v>
      </c>
      <c r="D3470" s="135"/>
      <c r="E3470" s="135"/>
      <c r="F3470" s="135"/>
      <c r="G3470" s="135"/>
      <c r="H3470" s="135"/>
      <c r="I3470" s="135"/>
      <c r="J3470" s="135"/>
      <c r="K3470" s="143"/>
      <c r="L3470" s="143"/>
    </row>
    <row r="3471" spans="1:12" x14ac:dyDescent="0.3">
      <c r="A3471" s="138"/>
      <c r="B3471" s="135"/>
      <c r="C3471" s="139">
        <f t="shared" si="73"/>
        <v>0</v>
      </c>
      <c r="D3471" s="135"/>
      <c r="E3471" s="135"/>
      <c r="F3471" s="135"/>
      <c r="G3471" s="135"/>
      <c r="H3471" s="135"/>
      <c r="I3471" s="135"/>
      <c r="J3471" s="135"/>
      <c r="K3471" s="143"/>
      <c r="L3471" s="143"/>
    </row>
    <row r="3472" spans="1:12" x14ac:dyDescent="0.3">
      <c r="A3472" s="138"/>
      <c r="B3472" s="135"/>
      <c r="C3472" s="139">
        <f t="shared" si="73"/>
        <v>0</v>
      </c>
      <c r="D3472" s="135"/>
      <c r="E3472" s="135"/>
      <c r="F3472" s="135"/>
      <c r="G3472" s="135"/>
      <c r="H3472" s="135"/>
      <c r="I3472" s="135"/>
      <c r="J3472" s="135"/>
      <c r="K3472" s="143"/>
      <c r="L3472" s="143"/>
    </row>
    <row r="3473" spans="1:12" x14ac:dyDescent="0.3">
      <c r="A3473" s="138"/>
      <c r="B3473" s="135"/>
      <c r="C3473" s="139">
        <f t="shared" si="73"/>
        <v>0</v>
      </c>
      <c r="D3473" s="135"/>
      <c r="E3473" s="135"/>
      <c r="F3473" s="135"/>
      <c r="G3473" s="135"/>
      <c r="H3473" s="135"/>
      <c r="I3473" s="135"/>
      <c r="J3473" s="135"/>
      <c r="K3473" s="143"/>
      <c r="L3473" s="143"/>
    </row>
    <row r="3474" spans="1:12" x14ac:dyDescent="0.3">
      <c r="A3474" s="138"/>
      <c r="B3474" s="135"/>
      <c r="C3474" s="139">
        <f t="shared" si="73"/>
        <v>0</v>
      </c>
      <c r="D3474" s="135"/>
      <c r="E3474" s="135"/>
      <c r="F3474" s="135"/>
      <c r="G3474" s="135"/>
      <c r="H3474" s="135"/>
      <c r="I3474" s="135"/>
      <c r="J3474" s="135"/>
      <c r="K3474" s="143"/>
      <c r="L3474" s="143"/>
    </row>
    <row r="3475" spans="1:12" x14ac:dyDescent="0.3">
      <c r="A3475" s="138"/>
      <c r="B3475" s="135"/>
      <c r="C3475" s="139">
        <f t="shared" si="73"/>
        <v>0</v>
      </c>
      <c r="D3475" s="135"/>
      <c r="E3475" s="135"/>
      <c r="F3475" s="135"/>
      <c r="G3475" s="135"/>
      <c r="H3475" s="135"/>
      <c r="I3475" s="135"/>
      <c r="J3475" s="135"/>
      <c r="K3475" s="143"/>
      <c r="L3475" s="143"/>
    </row>
    <row r="3476" spans="1:12" x14ac:dyDescent="0.3">
      <c r="A3476" s="138"/>
      <c r="B3476" s="135"/>
      <c r="C3476" s="139">
        <f t="shared" si="73"/>
        <v>0</v>
      </c>
      <c r="D3476" s="135"/>
      <c r="E3476" s="135"/>
      <c r="F3476" s="135"/>
      <c r="G3476" s="135"/>
      <c r="H3476" s="135"/>
      <c r="I3476" s="135"/>
      <c r="J3476" s="135"/>
      <c r="K3476" s="143"/>
      <c r="L3476" s="143"/>
    </row>
    <row r="3477" spans="1:12" x14ac:dyDescent="0.3">
      <c r="A3477" s="138"/>
      <c r="B3477" s="135"/>
      <c r="C3477" s="139">
        <f t="shared" si="73"/>
        <v>0</v>
      </c>
      <c r="D3477" s="135"/>
      <c r="E3477" s="135"/>
      <c r="F3477" s="135"/>
      <c r="G3477" s="135"/>
      <c r="H3477" s="135"/>
      <c r="I3477" s="135"/>
      <c r="J3477" s="135"/>
      <c r="K3477" s="143"/>
      <c r="L3477" s="143"/>
    </row>
    <row r="3478" spans="1:12" x14ac:dyDescent="0.3">
      <c r="A3478" s="138"/>
      <c r="B3478" s="135"/>
      <c r="C3478" s="139">
        <f t="shared" si="73"/>
        <v>0</v>
      </c>
      <c r="D3478" s="135"/>
      <c r="E3478" s="135"/>
      <c r="F3478" s="135"/>
      <c r="G3478" s="135"/>
      <c r="H3478" s="135"/>
      <c r="I3478" s="135"/>
      <c r="J3478" s="135"/>
      <c r="K3478" s="143"/>
      <c r="L3478" s="143"/>
    </row>
    <row r="3479" spans="1:12" x14ac:dyDescent="0.3">
      <c r="A3479" s="138"/>
      <c r="B3479" s="135"/>
      <c r="C3479" s="139">
        <f t="shared" si="73"/>
        <v>0</v>
      </c>
      <c r="D3479" s="135"/>
      <c r="E3479" s="135"/>
      <c r="F3479" s="135"/>
      <c r="G3479" s="135"/>
      <c r="H3479" s="135"/>
      <c r="I3479" s="135"/>
      <c r="J3479" s="135"/>
      <c r="K3479" s="143"/>
      <c r="L3479" s="143"/>
    </row>
    <row r="3480" spans="1:12" x14ac:dyDescent="0.3">
      <c r="A3480" s="138"/>
      <c r="B3480" s="135"/>
      <c r="C3480" s="139">
        <f t="shared" si="73"/>
        <v>0</v>
      </c>
      <c r="D3480" s="135"/>
      <c r="E3480" s="135"/>
      <c r="F3480" s="135"/>
      <c r="G3480" s="135"/>
      <c r="H3480" s="135"/>
      <c r="I3480" s="135"/>
      <c r="J3480" s="135"/>
      <c r="K3480" s="143"/>
      <c r="L3480" s="143"/>
    </row>
    <row r="3481" spans="1:12" x14ac:dyDescent="0.3">
      <c r="A3481" s="138"/>
      <c r="B3481" s="135"/>
      <c r="C3481" s="139">
        <f t="shared" si="73"/>
        <v>0</v>
      </c>
      <c r="D3481" s="135"/>
      <c r="E3481" s="135"/>
      <c r="F3481" s="135"/>
      <c r="G3481" s="135"/>
      <c r="H3481" s="135"/>
      <c r="I3481" s="135"/>
      <c r="J3481" s="135"/>
      <c r="K3481" s="143"/>
      <c r="L3481" s="143"/>
    </row>
    <row r="3482" spans="1:12" x14ac:dyDescent="0.3">
      <c r="A3482" s="138"/>
      <c r="B3482" s="135"/>
      <c r="C3482" s="139">
        <f t="shared" si="73"/>
        <v>0</v>
      </c>
      <c r="D3482" s="135"/>
      <c r="E3482" s="135"/>
      <c r="F3482" s="135"/>
      <c r="G3482" s="135"/>
      <c r="H3482" s="135"/>
      <c r="I3482" s="135"/>
      <c r="J3482" s="135"/>
      <c r="K3482" s="143"/>
      <c r="L3482" s="143"/>
    </row>
    <row r="3483" spans="1:12" x14ac:dyDescent="0.3">
      <c r="A3483" s="138"/>
      <c r="B3483" s="135"/>
      <c r="C3483" s="139">
        <f t="shared" si="73"/>
        <v>0</v>
      </c>
      <c r="D3483" s="135"/>
      <c r="E3483" s="135"/>
      <c r="F3483" s="135"/>
      <c r="G3483" s="135"/>
      <c r="H3483" s="135"/>
      <c r="I3483" s="135"/>
      <c r="J3483" s="135"/>
      <c r="K3483" s="143"/>
      <c r="L3483" s="143"/>
    </row>
    <row r="3484" spans="1:12" x14ac:dyDescent="0.3">
      <c r="A3484" s="138"/>
      <c r="B3484" s="135"/>
      <c r="C3484" s="139">
        <f t="shared" si="73"/>
        <v>0</v>
      </c>
      <c r="D3484" s="135"/>
      <c r="E3484" s="135"/>
      <c r="F3484" s="135"/>
      <c r="G3484" s="135"/>
      <c r="H3484" s="135"/>
      <c r="I3484" s="135"/>
      <c r="J3484" s="135"/>
      <c r="K3484" s="143"/>
      <c r="L3484" s="143"/>
    </row>
    <row r="3485" spans="1:12" x14ac:dyDescent="0.3">
      <c r="A3485" s="138"/>
      <c r="B3485" s="135"/>
      <c r="C3485" s="139">
        <f t="shared" si="73"/>
        <v>0</v>
      </c>
      <c r="D3485" s="135"/>
      <c r="E3485" s="135"/>
      <c r="F3485" s="135"/>
      <c r="G3485" s="135"/>
      <c r="H3485" s="135"/>
      <c r="I3485" s="135"/>
      <c r="J3485" s="135"/>
      <c r="K3485" s="143"/>
      <c r="L3485" s="143"/>
    </row>
    <row r="3486" spans="1:12" x14ac:dyDescent="0.3">
      <c r="A3486" s="138"/>
      <c r="B3486" s="135"/>
      <c r="C3486" s="139">
        <f t="shared" si="73"/>
        <v>0</v>
      </c>
      <c r="D3486" s="135"/>
      <c r="E3486" s="135"/>
      <c r="F3486" s="135"/>
      <c r="G3486" s="135"/>
      <c r="H3486" s="135"/>
      <c r="I3486" s="135"/>
      <c r="J3486" s="135"/>
      <c r="K3486" s="143"/>
      <c r="L3486" s="143"/>
    </row>
    <row r="3487" spans="1:12" x14ac:dyDescent="0.3">
      <c r="A3487" s="138"/>
      <c r="B3487" s="135"/>
      <c r="C3487" s="139">
        <f t="shared" si="73"/>
        <v>0</v>
      </c>
      <c r="D3487" s="135"/>
      <c r="E3487" s="135"/>
      <c r="F3487" s="135"/>
      <c r="G3487" s="135"/>
      <c r="H3487" s="135"/>
      <c r="I3487" s="135"/>
      <c r="J3487" s="135"/>
      <c r="K3487" s="143"/>
      <c r="L3487" s="143"/>
    </row>
    <row r="3488" spans="1:12" x14ac:dyDescent="0.3">
      <c r="A3488" s="138"/>
      <c r="B3488" s="135"/>
      <c r="C3488" s="139">
        <f t="shared" si="73"/>
        <v>0</v>
      </c>
      <c r="D3488" s="135"/>
      <c r="E3488" s="135"/>
      <c r="F3488" s="135"/>
      <c r="G3488" s="135"/>
      <c r="H3488" s="135"/>
      <c r="I3488" s="135"/>
      <c r="J3488" s="135"/>
      <c r="K3488" s="143"/>
      <c r="L3488" s="143"/>
    </row>
    <row r="3489" spans="1:12" x14ac:dyDescent="0.3">
      <c r="A3489" s="138"/>
      <c r="B3489" s="135"/>
      <c r="C3489" s="139">
        <f t="shared" si="73"/>
        <v>0</v>
      </c>
      <c r="D3489" s="135"/>
      <c r="E3489" s="135"/>
      <c r="F3489" s="135"/>
      <c r="G3489" s="135"/>
      <c r="H3489" s="135"/>
      <c r="I3489" s="135"/>
      <c r="J3489" s="135"/>
      <c r="K3489" s="143"/>
      <c r="L3489" s="143"/>
    </row>
    <row r="3490" spans="1:12" x14ac:dyDescent="0.3">
      <c r="A3490" s="138"/>
      <c r="B3490" s="135"/>
      <c r="C3490" s="139">
        <f t="shared" si="73"/>
        <v>0</v>
      </c>
      <c r="D3490" s="135"/>
      <c r="E3490" s="135"/>
      <c r="F3490" s="135"/>
      <c r="G3490" s="135"/>
      <c r="H3490" s="135"/>
      <c r="I3490" s="135"/>
      <c r="J3490" s="135"/>
      <c r="K3490" s="143"/>
      <c r="L3490" s="143"/>
    </row>
    <row r="3491" spans="1:12" x14ac:dyDescent="0.3">
      <c r="A3491" s="138"/>
      <c r="B3491" s="135"/>
      <c r="C3491" s="139">
        <f t="shared" si="73"/>
        <v>0</v>
      </c>
      <c r="D3491" s="135"/>
      <c r="E3491" s="135"/>
      <c r="F3491" s="135"/>
      <c r="G3491" s="135"/>
      <c r="H3491" s="135"/>
      <c r="I3491" s="135"/>
      <c r="J3491" s="135"/>
      <c r="K3491" s="143"/>
      <c r="L3491" s="143"/>
    </row>
    <row r="3492" spans="1:12" x14ac:dyDescent="0.3">
      <c r="A3492" s="138"/>
      <c r="B3492" s="135"/>
      <c r="C3492" s="139">
        <f t="shared" si="73"/>
        <v>0</v>
      </c>
      <c r="D3492" s="135"/>
      <c r="E3492" s="135"/>
      <c r="F3492" s="135"/>
      <c r="G3492" s="135"/>
      <c r="H3492" s="135"/>
      <c r="I3492" s="135"/>
      <c r="J3492" s="135"/>
      <c r="K3492" s="143"/>
      <c r="L3492" s="143"/>
    </row>
    <row r="3493" spans="1:12" x14ac:dyDescent="0.3">
      <c r="A3493" s="138"/>
      <c r="B3493" s="135"/>
      <c r="C3493" s="139">
        <f t="shared" si="73"/>
        <v>0</v>
      </c>
      <c r="D3493" s="135"/>
      <c r="E3493" s="135"/>
      <c r="F3493" s="135"/>
      <c r="G3493" s="135"/>
      <c r="H3493" s="135"/>
      <c r="I3493" s="135"/>
      <c r="J3493" s="135"/>
      <c r="K3493" s="143"/>
      <c r="L3493" s="143"/>
    </row>
    <row r="3494" spans="1:12" x14ac:dyDescent="0.3">
      <c r="A3494" s="138"/>
      <c r="B3494" s="135"/>
      <c r="C3494" s="139">
        <f t="shared" si="73"/>
        <v>0</v>
      </c>
      <c r="D3494" s="135"/>
      <c r="E3494" s="135"/>
      <c r="F3494" s="135"/>
      <c r="G3494" s="135"/>
      <c r="H3494" s="135"/>
      <c r="I3494" s="135"/>
      <c r="J3494" s="135"/>
      <c r="K3494" s="143"/>
      <c r="L3494" s="143"/>
    </row>
    <row r="3495" spans="1:12" x14ac:dyDescent="0.3">
      <c r="A3495" s="138"/>
      <c r="B3495" s="135"/>
      <c r="C3495" s="139">
        <f t="shared" si="73"/>
        <v>0</v>
      </c>
      <c r="D3495" s="135"/>
      <c r="E3495" s="135"/>
      <c r="F3495" s="135"/>
      <c r="G3495" s="135"/>
      <c r="H3495" s="135"/>
      <c r="I3495" s="135"/>
      <c r="J3495" s="135"/>
      <c r="K3495" s="143"/>
      <c r="L3495" s="143"/>
    </row>
    <row r="3496" spans="1:12" x14ac:dyDescent="0.3">
      <c r="A3496" s="138"/>
      <c r="B3496" s="135"/>
      <c r="C3496" s="139">
        <f t="shared" si="73"/>
        <v>0</v>
      </c>
      <c r="D3496" s="135"/>
      <c r="E3496" s="135"/>
      <c r="F3496" s="135"/>
      <c r="G3496" s="135"/>
      <c r="H3496" s="135"/>
      <c r="I3496" s="135"/>
      <c r="J3496" s="135"/>
      <c r="K3496" s="143"/>
      <c r="L3496" s="143"/>
    </row>
    <row r="3497" spans="1:12" x14ac:dyDescent="0.3">
      <c r="A3497" s="138"/>
      <c r="B3497" s="135"/>
      <c r="C3497" s="139">
        <f t="shared" si="73"/>
        <v>0</v>
      </c>
      <c r="D3497" s="135"/>
      <c r="E3497" s="135"/>
      <c r="F3497" s="135"/>
      <c r="G3497" s="135"/>
      <c r="H3497" s="135"/>
      <c r="I3497" s="135"/>
      <c r="J3497" s="135"/>
      <c r="K3497" s="143"/>
      <c r="L3497" s="143"/>
    </row>
    <row r="3498" spans="1:12" x14ac:dyDescent="0.3">
      <c r="A3498" s="138"/>
      <c r="B3498" s="135"/>
      <c r="C3498" s="139">
        <f t="shared" si="73"/>
        <v>0</v>
      </c>
      <c r="D3498" s="135"/>
      <c r="E3498" s="135"/>
      <c r="F3498" s="135"/>
      <c r="G3498" s="135"/>
      <c r="H3498" s="135"/>
      <c r="I3498" s="135"/>
      <c r="J3498" s="135"/>
      <c r="K3498" s="143"/>
      <c r="L3498" s="143"/>
    </row>
    <row r="3499" spans="1:12" x14ac:dyDescent="0.3">
      <c r="A3499" s="138"/>
      <c r="B3499" s="135"/>
      <c r="C3499" s="139">
        <f t="shared" si="73"/>
        <v>0</v>
      </c>
      <c r="D3499" s="135"/>
      <c r="E3499" s="135"/>
      <c r="F3499" s="135"/>
      <c r="G3499" s="135"/>
      <c r="H3499" s="135"/>
      <c r="I3499" s="135"/>
      <c r="J3499" s="135"/>
      <c r="K3499" s="143"/>
      <c r="L3499" s="143"/>
    </row>
    <row r="3500" spans="1:12" x14ac:dyDescent="0.3">
      <c r="A3500" s="138"/>
      <c r="B3500" s="135"/>
      <c r="C3500" s="139">
        <f t="shared" si="73"/>
        <v>0</v>
      </c>
      <c r="D3500" s="135"/>
      <c r="E3500" s="135"/>
      <c r="F3500" s="135"/>
      <c r="G3500" s="135"/>
      <c r="H3500" s="135"/>
      <c r="I3500" s="135"/>
      <c r="J3500" s="135"/>
      <c r="K3500" s="143"/>
      <c r="L3500" s="143"/>
    </row>
    <row r="3501" spans="1:12" x14ac:dyDescent="0.3">
      <c r="A3501" s="138"/>
      <c r="B3501" s="135"/>
      <c r="C3501" s="139">
        <f t="shared" si="73"/>
        <v>0</v>
      </c>
      <c r="D3501" s="135"/>
      <c r="E3501" s="135"/>
      <c r="F3501" s="135"/>
      <c r="G3501" s="135"/>
      <c r="H3501" s="135"/>
      <c r="I3501" s="135"/>
      <c r="J3501" s="135"/>
      <c r="K3501" s="143"/>
      <c r="L3501" s="143"/>
    </row>
    <row r="3502" spans="1:12" x14ac:dyDescent="0.3">
      <c r="A3502" s="138"/>
      <c r="B3502" s="135"/>
      <c r="C3502" s="139">
        <f t="shared" si="73"/>
        <v>0</v>
      </c>
      <c r="D3502" s="135"/>
      <c r="E3502" s="135"/>
      <c r="F3502" s="135"/>
      <c r="G3502" s="135"/>
      <c r="H3502" s="135"/>
      <c r="I3502" s="135"/>
      <c r="J3502" s="135"/>
      <c r="K3502" s="143"/>
      <c r="L3502" s="143"/>
    </row>
    <row r="3503" spans="1:12" x14ac:dyDescent="0.3">
      <c r="A3503" s="138"/>
      <c r="B3503" s="135"/>
      <c r="C3503" s="139">
        <f t="shared" si="73"/>
        <v>0</v>
      </c>
      <c r="D3503" s="135"/>
      <c r="E3503" s="135"/>
      <c r="F3503" s="135"/>
      <c r="G3503" s="135"/>
      <c r="H3503" s="135"/>
      <c r="I3503" s="135"/>
      <c r="J3503" s="135"/>
      <c r="K3503" s="143"/>
      <c r="L3503" s="143"/>
    </row>
    <row r="3504" spans="1:12" x14ac:dyDescent="0.3">
      <c r="A3504" s="138"/>
      <c r="B3504" s="135"/>
      <c r="C3504" s="139">
        <f t="shared" si="73"/>
        <v>0</v>
      </c>
      <c r="D3504" s="135"/>
      <c r="E3504" s="135"/>
      <c r="F3504" s="135"/>
      <c r="G3504" s="135"/>
      <c r="H3504" s="135"/>
      <c r="I3504" s="135"/>
      <c r="J3504" s="135"/>
      <c r="K3504" s="143"/>
      <c r="L3504" s="143"/>
    </row>
    <row r="3505" spans="1:12" x14ac:dyDescent="0.3">
      <c r="A3505" s="138"/>
      <c r="B3505" s="135"/>
      <c r="C3505" s="139">
        <f t="shared" si="73"/>
        <v>0</v>
      </c>
      <c r="D3505" s="135"/>
      <c r="E3505" s="135"/>
      <c r="F3505" s="135"/>
      <c r="G3505" s="135"/>
      <c r="H3505" s="135"/>
      <c r="I3505" s="135"/>
      <c r="J3505" s="135"/>
      <c r="K3505" s="143"/>
      <c r="L3505" s="143"/>
    </row>
    <row r="3506" spans="1:12" x14ac:dyDescent="0.3">
      <c r="A3506" s="138"/>
      <c r="B3506" s="135"/>
      <c r="C3506" s="139">
        <f t="shared" si="73"/>
        <v>0</v>
      </c>
      <c r="D3506" s="135"/>
      <c r="E3506" s="135"/>
      <c r="F3506" s="135"/>
      <c r="G3506" s="135"/>
      <c r="H3506" s="135"/>
      <c r="I3506" s="135"/>
      <c r="J3506" s="135"/>
      <c r="K3506" s="143"/>
      <c r="L3506" s="143"/>
    </row>
    <row r="3507" spans="1:12" x14ac:dyDescent="0.3">
      <c r="A3507" s="138"/>
      <c r="B3507" s="135"/>
      <c r="C3507" s="139">
        <f t="shared" si="73"/>
        <v>0</v>
      </c>
      <c r="D3507" s="135"/>
      <c r="E3507" s="135"/>
      <c r="F3507" s="135"/>
      <c r="G3507" s="135"/>
      <c r="H3507" s="135"/>
      <c r="I3507" s="135"/>
      <c r="J3507" s="135"/>
      <c r="K3507" s="143"/>
      <c r="L3507" s="143"/>
    </row>
    <row r="3508" spans="1:12" x14ac:dyDescent="0.3">
      <c r="A3508" s="138"/>
      <c r="B3508" s="135"/>
      <c r="C3508" s="139">
        <f t="shared" si="73"/>
        <v>0</v>
      </c>
      <c r="D3508" s="135"/>
      <c r="E3508" s="135"/>
      <c r="F3508" s="135"/>
      <c r="G3508" s="135"/>
      <c r="H3508" s="135"/>
      <c r="I3508" s="135"/>
      <c r="J3508" s="135"/>
      <c r="K3508" s="143"/>
      <c r="L3508" s="143"/>
    </row>
    <row r="3509" spans="1:12" x14ac:dyDescent="0.3">
      <c r="A3509" s="138"/>
      <c r="B3509" s="135"/>
      <c r="C3509" s="139">
        <f t="shared" si="73"/>
        <v>0</v>
      </c>
      <c r="D3509" s="135"/>
      <c r="E3509" s="135"/>
      <c r="F3509" s="135"/>
      <c r="G3509" s="135"/>
      <c r="H3509" s="135"/>
      <c r="I3509" s="135"/>
      <c r="J3509" s="135"/>
      <c r="K3509" s="143"/>
      <c r="L3509" s="143"/>
    </row>
    <row r="3510" spans="1:12" x14ac:dyDescent="0.3">
      <c r="A3510" s="138"/>
      <c r="B3510" s="135"/>
      <c r="C3510" s="139">
        <f t="shared" si="73"/>
        <v>0</v>
      </c>
      <c r="D3510" s="135"/>
      <c r="E3510" s="135"/>
      <c r="F3510" s="135"/>
      <c r="G3510" s="135"/>
      <c r="H3510" s="135"/>
      <c r="I3510" s="135"/>
      <c r="J3510" s="135"/>
      <c r="K3510" s="143"/>
      <c r="L3510" s="143"/>
    </row>
    <row r="3511" spans="1:12" x14ac:dyDescent="0.3">
      <c r="A3511" s="138"/>
      <c r="B3511" s="135"/>
      <c r="C3511" s="139">
        <f t="shared" si="73"/>
        <v>0</v>
      </c>
      <c r="D3511" s="135"/>
      <c r="E3511" s="135"/>
      <c r="F3511" s="135"/>
      <c r="G3511" s="135"/>
      <c r="H3511" s="135"/>
      <c r="I3511" s="135"/>
      <c r="J3511" s="135"/>
      <c r="K3511" s="143"/>
      <c r="L3511" s="143"/>
    </row>
    <row r="3512" spans="1:12" x14ac:dyDescent="0.3">
      <c r="A3512" s="138"/>
      <c r="B3512" s="135"/>
      <c r="C3512" s="139">
        <f t="shared" si="73"/>
        <v>0</v>
      </c>
      <c r="D3512" s="135"/>
      <c r="E3512" s="135"/>
      <c r="F3512" s="135"/>
      <c r="G3512" s="135"/>
      <c r="H3512" s="135"/>
      <c r="I3512" s="135"/>
      <c r="J3512" s="135"/>
      <c r="K3512" s="143"/>
      <c r="L3512" s="143"/>
    </row>
    <row r="3513" spans="1:12" x14ac:dyDescent="0.3">
      <c r="A3513" s="138"/>
      <c r="B3513" s="135"/>
      <c r="C3513" s="139">
        <f t="shared" si="73"/>
        <v>0</v>
      </c>
      <c r="D3513" s="135"/>
      <c r="E3513" s="135"/>
      <c r="F3513" s="135"/>
      <c r="G3513" s="135"/>
      <c r="H3513" s="135"/>
      <c r="I3513" s="135"/>
      <c r="J3513" s="135"/>
      <c r="K3513" s="143"/>
      <c r="L3513" s="143"/>
    </row>
    <row r="3514" spans="1:12" x14ac:dyDescent="0.3">
      <c r="A3514" s="138"/>
      <c r="B3514" s="135"/>
      <c r="C3514" s="139">
        <f t="shared" si="73"/>
        <v>0</v>
      </c>
      <c r="D3514" s="135"/>
      <c r="E3514" s="135"/>
      <c r="F3514" s="135"/>
      <c r="G3514" s="135"/>
      <c r="H3514" s="135"/>
      <c r="I3514" s="135"/>
      <c r="J3514" s="135"/>
      <c r="K3514" s="143"/>
      <c r="L3514" s="143"/>
    </row>
    <row r="3515" spans="1:12" x14ac:dyDescent="0.3">
      <c r="A3515" s="138"/>
      <c r="B3515" s="135"/>
      <c r="C3515" s="139">
        <f t="shared" si="73"/>
        <v>0</v>
      </c>
      <c r="D3515" s="135"/>
      <c r="E3515" s="135"/>
      <c r="F3515" s="135"/>
      <c r="G3515" s="135"/>
      <c r="H3515" s="135"/>
      <c r="I3515" s="135"/>
      <c r="J3515" s="135"/>
      <c r="K3515" s="143"/>
      <c r="L3515" s="143"/>
    </row>
    <row r="3516" spans="1:12" x14ac:dyDescent="0.3">
      <c r="A3516" s="138"/>
      <c r="B3516" s="135"/>
      <c r="C3516" s="139">
        <f t="shared" si="73"/>
        <v>0</v>
      </c>
      <c r="D3516" s="135"/>
      <c r="E3516" s="135"/>
      <c r="F3516" s="135"/>
      <c r="G3516" s="135"/>
      <c r="H3516" s="135"/>
      <c r="I3516" s="135"/>
      <c r="J3516" s="135"/>
      <c r="K3516" s="143"/>
      <c r="L3516" s="143"/>
    </row>
    <row r="3517" spans="1:12" x14ac:dyDescent="0.3">
      <c r="A3517" s="138"/>
      <c r="B3517" s="135"/>
      <c r="C3517" s="139">
        <f t="shared" si="73"/>
        <v>0</v>
      </c>
      <c r="D3517" s="135"/>
      <c r="E3517" s="135"/>
      <c r="F3517" s="135"/>
      <c r="G3517" s="135"/>
      <c r="H3517" s="135"/>
      <c r="I3517" s="135"/>
      <c r="J3517" s="135"/>
      <c r="K3517" s="143"/>
      <c r="L3517" s="143"/>
    </row>
    <row r="3518" spans="1:12" x14ac:dyDescent="0.3">
      <c r="A3518" s="138"/>
      <c r="B3518" s="135"/>
      <c r="C3518" s="139">
        <f t="shared" si="73"/>
        <v>0</v>
      </c>
      <c r="D3518" s="135"/>
      <c r="E3518" s="135"/>
      <c r="F3518" s="135"/>
      <c r="G3518" s="135"/>
      <c r="H3518" s="135"/>
      <c r="I3518" s="135"/>
      <c r="J3518" s="135"/>
      <c r="K3518" s="143"/>
      <c r="L3518" s="143"/>
    </row>
    <row r="3519" spans="1:12" x14ac:dyDescent="0.3">
      <c r="A3519" s="138"/>
      <c r="B3519" s="135"/>
      <c r="C3519" s="139">
        <f t="shared" ref="C3519:C3582" si="74">D3519</f>
        <v>0</v>
      </c>
      <c r="D3519" s="135"/>
      <c r="E3519" s="135"/>
      <c r="F3519" s="135"/>
      <c r="G3519" s="135"/>
      <c r="H3519" s="135"/>
      <c r="I3519" s="135"/>
      <c r="J3519" s="135"/>
      <c r="K3519" s="143"/>
      <c r="L3519" s="143"/>
    </row>
    <row r="3520" spans="1:12" x14ac:dyDescent="0.3">
      <c r="A3520" s="138"/>
      <c r="B3520" s="135"/>
      <c r="C3520" s="139">
        <f t="shared" si="74"/>
        <v>0</v>
      </c>
      <c r="D3520" s="135"/>
      <c r="E3520" s="135"/>
      <c r="F3520" s="135"/>
      <c r="G3520" s="135"/>
      <c r="H3520" s="135"/>
      <c r="I3520" s="135"/>
      <c r="J3520" s="135"/>
      <c r="K3520" s="143"/>
      <c r="L3520" s="143"/>
    </row>
    <row r="3521" spans="1:12" x14ac:dyDescent="0.3">
      <c r="A3521" s="138"/>
      <c r="B3521" s="135"/>
      <c r="C3521" s="139">
        <f t="shared" si="74"/>
        <v>0</v>
      </c>
      <c r="D3521" s="135"/>
      <c r="E3521" s="135"/>
      <c r="F3521" s="135"/>
      <c r="G3521" s="135"/>
      <c r="H3521" s="135"/>
      <c r="I3521" s="135"/>
      <c r="J3521" s="135"/>
      <c r="K3521" s="143"/>
      <c r="L3521" s="143"/>
    </row>
    <row r="3522" spans="1:12" x14ac:dyDescent="0.3">
      <c r="A3522" s="138"/>
      <c r="B3522" s="135"/>
      <c r="C3522" s="139">
        <f t="shared" si="74"/>
        <v>0</v>
      </c>
      <c r="D3522" s="135"/>
      <c r="E3522" s="135"/>
      <c r="F3522" s="135"/>
      <c r="G3522" s="135"/>
      <c r="H3522" s="135"/>
      <c r="I3522" s="135"/>
      <c r="J3522" s="135"/>
      <c r="K3522" s="143"/>
      <c r="L3522" s="143"/>
    </row>
    <row r="3523" spans="1:12" x14ac:dyDescent="0.3">
      <c r="A3523" s="138"/>
      <c r="B3523" s="135"/>
      <c r="C3523" s="139">
        <f t="shared" si="74"/>
        <v>0</v>
      </c>
      <c r="D3523" s="135"/>
      <c r="E3523" s="135"/>
      <c r="F3523" s="135"/>
      <c r="G3523" s="135"/>
      <c r="H3523" s="135"/>
      <c r="I3523" s="135"/>
      <c r="J3523" s="135"/>
      <c r="K3523" s="143"/>
      <c r="L3523" s="143"/>
    </row>
    <row r="3524" spans="1:12" x14ac:dyDescent="0.3">
      <c r="A3524" s="138"/>
      <c r="B3524" s="135"/>
      <c r="C3524" s="139">
        <f t="shared" si="74"/>
        <v>0</v>
      </c>
      <c r="D3524" s="135"/>
      <c r="E3524" s="135"/>
      <c r="F3524" s="135"/>
      <c r="G3524" s="135"/>
      <c r="H3524" s="135"/>
      <c r="I3524" s="135"/>
      <c r="J3524" s="135"/>
      <c r="K3524" s="143"/>
      <c r="L3524" s="143"/>
    </row>
    <row r="3525" spans="1:12" x14ac:dyDescent="0.3">
      <c r="A3525" s="138"/>
      <c r="B3525" s="135"/>
      <c r="C3525" s="139">
        <f t="shared" si="74"/>
        <v>0</v>
      </c>
      <c r="D3525" s="135"/>
      <c r="E3525" s="135"/>
      <c r="F3525" s="135"/>
      <c r="G3525" s="135"/>
      <c r="H3525" s="135"/>
      <c r="I3525" s="135"/>
      <c r="J3525" s="135"/>
      <c r="K3525" s="143"/>
      <c r="L3525" s="143"/>
    </row>
    <row r="3526" spans="1:12" x14ac:dyDescent="0.3">
      <c r="A3526" s="138"/>
      <c r="B3526" s="135"/>
      <c r="C3526" s="139">
        <f t="shared" si="74"/>
        <v>0</v>
      </c>
      <c r="D3526" s="135"/>
      <c r="E3526" s="135"/>
      <c r="F3526" s="135"/>
      <c r="G3526" s="135"/>
      <c r="H3526" s="135"/>
      <c r="I3526" s="135"/>
      <c r="J3526" s="135"/>
      <c r="K3526" s="143"/>
      <c r="L3526" s="143"/>
    </row>
    <row r="3527" spans="1:12" x14ac:dyDescent="0.3">
      <c r="A3527" s="138"/>
      <c r="B3527" s="135"/>
      <c r="C3527" s="139">
        <f t="shared" si="74"/>
        <v>0</v>
      </c>
      <c r="D3527" s="135"/>
      <c r="E3527" s="135"/>
      <c r="F3527" s="135"/>
      <c r="G3527" s="135"/>
      <c r="H3527" s="135"/>
      <c r="I3527" s="135"/>
      <c r="J3527" s="135"/>
      <c r="K3527" s="143"/>
      <c r="L3527" s="143"/>
    </row>
    <row r="3528" spans="1:12" x14ac:dyDescent="0.3">
      <c r="A3528" s="138"/>
      <c r="B3528" s="135"/>
      <c r="C3528" s="139">
        <f t="shared" si="74"/>
        <v>0</v>
      </c>
      <c r="D3528" s="135"/>
      <c r="E3528" s="135"/>
      <c r="F3528" s="135"/>
      <c r="G3528" s="135"/>
      <c r="H3528" s="135"/>
      <c r="I3528" s="135"/>
      <c r="J3528" s="135"/>
      <c r="K3528" s="143"/>
      <c r="L3528" s="143"/>
    </row>
    <row r="3529" spans="1:12" x14ac:dyDescent="0.3">
      <c r="A3529" s="138"/>
      <c r="B3529" s="135"/>
      <c r="C3529" s="139">
        <f t="shared" si="74"/>
        <v>0</v>
      </c>
      <c r="D3529" s="135"/>
      <c r="E3529" s="135"/>
      <c r="F3529" s="135"/>
      <c r="G3529" s="135"/>
      <c r="H3529" s="135"/>
      <c r="I3529" s="135"/>
      <c r="J3529" s="135"/>
      <c r="K3529" s="143"/>
      <c r="L3529" s="143"/>
    </row>
    <row r="3530" spans="1:12" x14ac:dyDescent="0.3">
      <c r="A3530" s="138"/>
      <c r="B3530" s="135"/>
      <c r="C3530" s="139">
        <f t="shared" si="74"/>
        <v>0</v>
      </c>
      <c r="D3530" s="135"/>
      <c r="E3530" s="135"/>
      <c r="F3530" s="135"/>
      <c r="G3530" s="135"/>
      <c r="H3530" s="135"/>
      <c r="I3530" s="135"/>
      <c r="J3530" s="135"/>
      <c r="K3530" s="143"/>
      <c r="L3530" s="143"/>
    </row>
    <row r="3531" spans="1:12" x14ac:dyDescent="0.3">
      <c r="A3531" s="138"/>
      <c r="B3531" s="135"/>
      <c r="C3531" s="139">
        <f t="shared" si="74"/>
        <v>0</v>
      </c>
      <c r="D3531" s="135"/>
      <c r="E3531" s="135"/>
      <c r="F3531" s="135"/>
      <c r="G3531" s="135"/>
      <c r="H3531" s="135"/>
      <c r="I3531" s="135"/>
      <c r="J3531" s="135"/>
      <c r="K3531" s="143"/>
      <c r="L3531" s="143"/>
    </row>
    <row r="3532" spans="1:12" x14ac:dyDescent="0.3">
      <c r="A3532" s="138"/>
      <c r="B3532" s="135"/>
      <c r="C3532" s="139">
        <f t="shared" si="74"/>
        <v>0</v>
      </c>
      <c r="D3532" s="135"/>
      <c r="E3532" s="135"/>
      <c r="F3532" s="135"/>
      <c r="G3532" s="135"/>
      <c r="H3532" s="135"/>
      <c r="I3532" s="135"/>
      <c r="J3532" s="135"/>
      <c r="K3532" s="143"/>
      <c r="L3532" s="143"/>
    </row>
    <row r="3533" spans="1:12" x14ac:dyDescent="0.3">
      <c r="A3533" s="138"/>
      <c r="B3533" s="135"/>
      <c r="C3533" s="139">
        <f t="shared" si="74"/>
        <v>0</v>
      </c>
      <c r="D3533" s="135"/>
      <c r="E3533" s="135"/>
      <c r="F3533" s="135"/>
      <c r="G3533" s="135"/>
      <c r="H3533" s="135"/>
      <c r="I3533" s="135"/>
      <c r="J3533" s="135"/>
      <c r="K3533" s="143"/>
      <c r="L3533" s="143"/>
    </row>
    <row r="3534" spans="1:12" x14ac:dyDescent="0.3">
      <c r="A3534" s="138"/>
      <c r="B3534" s="135"/>
      <c r="C3534" s="139">
        <f t="shared" si="74"/>
        <v>0</v>
      </c>
      <c r="D3534" s="135"/>
      <c r="E3534" s="135"/>
      <c r="F3534" s="135"/>
      <c r="G3534" s="135"/>
      <c r="H3534" s="135"/>
      <c r="I3534" s="135"/>
      <c r="J3534" s="135"/>
      <c r="K3534" s="143"/>
      <c r="L3534" s="143"/>
    </row>
    <row r="3535" spans="1:12" x14ac:dyDescent="0.3">
      <c r="A3535" s="138"/>
      <c r="B3535" s="135"/>
      <c r="C3535" s="139">
        <f t="shared" si="74"/>
        <v>0</v>
      </c>
      <c r="D3535" s="135"/>
      <c r="E3535" s="135"/>
      <c r="F3535" s="135"/>
      <c r="G3535" s="135"/>
      <c r="H3535" s="135"/>
      <c r="I3535" s="135"/>
      <c r="J3535" s="135"/>
      <c r="K3535" s="143"/>
      <c r="L3535" s="143"/>
    </row>
    <row r="3536" spans="1:12" x14ac:dyDescent="0.3">
      <c r="A3536" s="138"/>
      <c r="B3536" s="135"/>
      <c r="C3536" s="139">
        <f t="shared" si="74"/>
        <v>0</v>
      </c>
      <c r="D3536" s="135"/>
      <c r="E3536" s="135"/>
      <c r="F3536" s="135"/>
      <c r="G3536" s="135"/>
      <c r="H3536" s="135"/>
      <c r="I3536" s="135"/>
      <c r="J3536" s="135"/>
      <c r="K3536" s="143"/>
      <c r="L3536" s="143"/>
    </row>
    <row r="3537" spans="1:12" x14ac:dyDescent="0.3">
      <c r="A3537" s="138"/>
      <c r="B3537" s="135"/>
      <c r="C3537" s="139">
        <f t="shared" si="74"/>
        <v>0</v>
      </c>
      <c r="D3537" s="135"/>
      <c r="E3537" s="135"/>
      <c r="F3537" s="135"/>
      <c r="G3537" s="135"/>
      <c r="H3537" s="135"/>
      <c r="I3537" s="135"/>
      <c r="J3537" s="135"/>
      <c r="K3537" s="143"/>
      <c r="L3537" s="143"/>
    </row>
    <row r="3538" spans="1:12" x14ac:dyDescent="0.3">
      <c r="A3538" s="138"/>
      <c r="B3538" s="135"/>
      <c r="C3538" s="139">
        <f t="shared" si="74"/>
        <v>0</v>
      </c>
      <c r="D3538" s="135"/>
      <c r="E3538" s="135"/>
      <c r="F3538" s="135"/>
      <c r="G3538" s="135"/>
      <c r="H3538" s="135"/>
      <c r="I3538" s="135"/>
      <c r="J3538" s="135"/>
      <c r="K3538" s="143"/>
      <c r="L3538" s="143"/>
    </row>
    <row r="3539" spans="1:12" x14ac:dyDescent="0.3">
      <c r="A3539" s="138"/>
      <c r="B3539" s="135"/>
      <c r="C3539" s="139">
        <f t="shared" si="74"/>
        <v>0</v>
      </c>
      <c r="D3539" s="135"/>
      <c r="E3539" s="135"/>
      <c r="F3539" s="135"/>
      <c r="G3539" s="135"/>
      <c r="H3539" s="135"/>
      <c r="I3539" s="135"/>
      <c r="J3539" s="135"/>
      <c r="K3539" s="143"/>
      <c r="L3539" s="143"/>
    </row>
    <row r="3540" spans="1:12" x14ac:dyDescent="0.3">
      <c r="A3540" s="138"/>
      <c r="B3540" s="135"/>
      <c r="C3540" s="139">
        <f t="shared" si="74"/>
        <v>0</v>
      </c>
      <c r="D3540" s="135"/>
      <c r="E3540" s="135"/>
      <c r="F3540" s="135"/>
      <c r="G3540" s="135"/>
      <c r="H3540" s="135"/>
      <c r="I3540" s="135"/>
      <c r="J3540" s="135"/>
      <c r="K3540" s="143"/>
      <c r="L3540" s="143"/>
    </row>
    <row r="3541" spans="1:12" x14ac:dyDescent="0.3">
      <c r="A3541" s="138"/>
      <c r="B3541" s="135"/>
      <c r="C3541" s="139">
        <f t="shared" si="74"/>
        <v>0</v>
      </c>
      <c r="D3541" s="135"/>
      <c r="E3541" s="135"/>
      <c r="F3541" s="135"/>
      <c r="G3541" s="135"/>
      <c r="H3541" s="135"/>
      <c r="I3541" s="135"/>
      <c r="J3541" s="135"/>
      <c r="K3541" s="143"/>
      <c r="L3541" s="143"/>
    </row>
    <row r="3542" spans="1:12" x14ac:dyDescent="0.3">
      <c r="A3542" s="138"/>
      <c r="B3542" s="135"/>
      <c r="C3542" s="139">
        <f t="shared" si="74"/>
        <v>0</v>
      </c>
      <c r="D3542" s="135"/>
      <c r="E3542" s="135"/>
      <c r="F3542" s="135"/>
      <c r="G3542" s="135"/>
      <c r="H3542" s="135"/>
      <c r="I3542" s="135"/>
      <c r="J3542" s="135"/>
      <c r="K3542" s="143"/>
      <c r="L3542" s="143"/>
    </row>
    <row r="3543" spans="1:12" x14ac:dyDescent="0.3">
      <c r="A3543" s="138"/>
      <c r="B3543" s="135"/>
      <c r="C3543" s="139">
        <f t="shared" si="74"/>
        <v>0</v>
      </c>
      <c r="D3543" s="135"/>
      <c r="E3543" s="135"/>
      <c r="F3543" s="135"/>
      <c r="G3543" s="135"/>
      <c r="H3543" s="135"/>
      <c r="I3543" s="135"/>
      <c r="J3543" s="135"/>
      <c r="K3543" s="143"/>
      <c r="L3543" s="143"/>
    </row>
    <row r="3544" spans="1:12" x14ac:dyDescent="0.3">
      <c r="A3544" s="138"/>
      <c r="B3544" s="135"/>
      <c r="C3544" s="139">
        <f t="shared" si="74"/>
        <v>0</v>
      </c>
      <c r="D3544" s="135"/>
      <c r="E3544" s="135"/>
      <c r="F3544" s="135"/>
      <c r="G3544" s="135"/>
      <c r="H3544" s="135"/>
      <c r="I3544" s="135"/>
      <c r="J3544" s="135"/>
      <c r="K3544" s="143"/>
      <c r="L3544" s="143"/>
    </row>
    <row r="3545" spans="1:12" x14ac:dyDescent="0.3">
      <c r="A3545" s="138"/>
      <c r="B3545" s="135"/>
      <c r="C3545" s="139">
        <f t="shared" si="74"/>
        <v>0</v>
      </c>
      <c r="D3545" s="135"/>
      <c r="E3545" s="135"/>
      <c r="F3545" s="135"/>
      <c r="G3545" s="135"/>
      <c r="H3545" s="135"/>
      <c r="I3545" s="135"/>
      <c r="J3545" s="135"/>
      <c r="K3545" s="143"/>
      <c r="L3545" s="143"/>
    </row>
    <row r="3546" spans="1:12" x14ac:dyDescent="0.3">
      <c r="A3546" s="138"/>
      <c r="B3546" s="135"/>
      <c r="C3546" s="139">
        <f t="shared" si="74"/>
        <v>0</v>
      </c>
      <c r="D3546" s="135"/>
      <c r="E3546" s="135"/>
      <c r="F3546" s="135"/>
      <c r="G3546" s="135"/>
      <c r="H3546" s="135"/>
      <c r="I3546" s="135"/>
      <c r="J3546" s="135"/>
      <c r="K3546" s="143"/>
      <c r="L3546" s="143"/>
    </row>
    <row r="3547" spans="1:12" x14ac:dyDescent="0.3">
      <c r="A3547" s="138"/>
      <c r="B3547" s="135"/>
      <c r="C3547" s="139">
        <f t="shared" si="74"/>
        <v>0</v>
      </c>
      <c r="D3547" s="135"/>
      <c r="E3547" s="135"/>
      <c r="F3547" s="135"/>
      <c r="G3547" s="135"/>
      <c r="H3547" s="135"/>
      <c r="I3547" s="135"/>
      <c r="J3547" s="135"/>
      <c r="K3547" s="143"/>
      <c r="L3547" s="143"/>
    </row>
    <row r="3548" spans="1:12" x14ac:dyDescent="0.3">
      <c r="A3548" s="138"/>
      <c r="B3548" s="135"/>
      <c r="C3548" s="139">
        <f t="shared" si="74"/>
        <v>0</v>
      </c>
      <c r="D3548" s="135"/>
      <c r="E3548" s="135"/>
      <c r="F3548" s="135"/>
      <c r="G3548" s="135"/>
      <c r="H3548" s="135"/>
      <c r="I3548" s="135"/>
      <c r="J3548" s="135"/>
      <c r="K3548" s="143"/>
      <c r="L3548" s="143"/>
    </row>
    <row r="3549" spans="1:12" x14ac:dyDescent="0.3">
      <c r="A3549" s="138"/>
      <c r="B3549" s="135"/>
      <c r="C3549" s="139">
        <f t="shared" si="74"/>
        <v>0</v>
      </c>
      <c r="D3549" s="135"/>
      <c r="E3549" s="135"/>
      <c r="F3549" s="135"/>
      <c r="G3549" s="135"/>
      <c r="H3549" s="135"/>
      <c r="I3549" s="135"/>
      <c r="J3549" s="135"/>
      <c r="K3549" s="143"/>
      <c r="L3549" s="143"/>
    </row>
    <row r="3550" spans="1:12" x14ac:dyDescent="0.3">
      <c r="A3550" s="138"/>
      <c r="B3550" s="135"/>
      <c r="C3550" s="139">
        <f t="shared" si="74"/>
        <v>0</v>
      </c>
      <c r="D3550" s="135"/>
      <c r="E3550" s="135"/>
      <c r="F3550" s="135"/>
      <c r="G3550" s="135"/>
      <c r="H3550" s="135"/>
      <c r="I3550" s="135"/>
      <c r="J3550" s="135"/>
      <c r="K3550" s="143"/>
      <c r="L3550" s="143"/>
    </row>
    <row r="3551" spans="1:12" x14ac:dyDescent="0.3">
      <c r="A3551" s="138"/>
      <c r="B3551" s="135"/>
      <c r="C3551" s="139">
        <f t="shared" si="74"/>
        <v>0</v>
      </c>
      <c r="D3551" s="135"/>
      <c r="E3551" s="135"/>
      <c r="F3551" s="135"/>
      <c r="G3551" s="135"/>
      <c r="H3551" s="135"/>
      <c r="I3551" s="135"/>
      <c r="J3551" s="135"/>
      <c r="K3551" s="143"/>
      <c r="L3551" s="143"/>
    </row>
    <row r="3552" spans="1:12" x14ac:dyDescent="0.3">
      <c r="A3552" s="138"/>
      <c r="B3552" s="135"/>
      <c r="C3552" s="139">
        <f t="shared" si="74"/>
        <v>0</v>
      </c>
      <c r="D3552" s="135"/>
      <c r="E3552" s="135"/>
      <c r="F3552" s="135"/>
      <c r="G3552" s="135"/>
      <c r="H3552" s="135"/>
      <c r="I3552" s="135"/>
      <c r="J3552" s="135"/>
      <c r="K3552" s="143"/>
      <c r="L3552" s="143"/>
    </row>
    <row r="3553" spans="1:12" x14ac:dyDescent="0.3">
      <c r="A3553" s="138"/>
      <c r="B3553" s="135"/>
      <c r="C3553" s="139">
        <f t="shared" si="74"/>
        <v>0</v>
      </c>
      <c r="D3553" s="135"/>
      <c r="E3553" s="135"/>
      <c r="F3553" s="135"/>
      <c r="G3553" s="135"/>
      <c r="H3553" s="135"/>
      <c r="I3553" s="135"/>
      <c r="J3553" s="135"/>
      <c r="K3553" s="143"/>
      <c r="L3553" s="143"/>
    </row>
    <row r="3554" spans="1:12" x14ac:dyDescent="0.3">
      <c r="A3554" s="138"/>
      <c r="B3554" s="135"/>
      <c r="C3554" s="139">
        <f t="shared" si="74"/>
        <v>0</v>
      </c>
      <c r="D3554" s="135"/>
      <c r="E3554" s="135"/>
      <c r="F3554" s="135"/>
      <c r="G3554" s="135"/>
      <c r="H3554" s="135"/>
      <c r="I3554" s="135"/>
      <c r="J3554" s="135"/>
      <c r="K3554" s="143"/>
      <c r="L3554" s="143"/>
    </row>
    <row r="3555" spans="1:12" x14ac:dyDescent="0.3">
      <c r="A3555" s="138"/>
      <c r="B3555" s="135"/>
      <c r="C3555" s="139">
        <f t="shared" si="74"/>
        <v>0</v>
      </c>
      <c r="D3555" s="135"/>
      <c r="E3555" s="135"/>
      <c r="F3555" s="135"/>
      <c r="G3555" s="135"/>
      <c r="H3555" s="135"/>
      <c r="I3555" s="135"/>
      <c r="J3555" s="135"/>
      <c r="K3555" s="143"/>
      <c r="L3555" s="143"/>
    </row>
    <row r="3556" spans="1:12" x14ac:dyDescent="0.3">
      <c r="A3556" s="138"/>
      <c r="B3556" s="135"/>
      <c r="C3556" s="139">
        <f t="shared" si="74"/>
        <v>0</v>
      </c>
      <c r="D3556" s="135"/>
      <c r="E3556" s="135"/>
      <c r="F3556" s="135"/>
      <c r="G3556" s="135"/>
      <c r="H3556" s="135"/>
      <c r="I3556" s="135"/>
      <c r="J3556" s="135"/>
      <c r="K3556" s="143"/>
      <c r="L3556" s="143"/>
    </row>
    <row r="3557" spans="1:12" x14ac:dyDescent="0.3">
      <c r="A3557" s="138"/>
      <c r="B3557" s="135"/>
      <c r="C3557" s="139">
        <f t="shared" si="74"/>
        <v>0</v>
      </c>
      <c r="D3557" s="135"/>
      <c r="E3557" s="135"/>
      <c r="F3557" s="135"/>
      <c r="G3557" s="135"/>
      <c r="H3557" s="135"/>
      <c r="I3557" s="135"/>
      <c r="J3557" s="135"/>
      <c r="K3557" s="143"/>
      <c r="L3557" s="143"/>
    </row>
    <row r="3558" spans="1:12" x14ac:dyDescent="0.3">
      <c r="A3558" s="138"/>
      <c r="B3558" s="135"/>
      <c r="C3558" s="139">
        <f t="shared" si="74"/>
        <v>0</v>
      </c>
      <c r="D3558" s="135"/>
      <c r="E3558" s="135"/>
      <c r="F3558" s="135"/>
      <c r="G3558" s="135"/>
      <c r="H3558" s="135"/>
      <c r="I3558" s="135"/>
      <c r="J3558" s="135"/>
      <c r="K3558" s="143"/>
      <c r="L3558" s="143"/>
    </row>
    <row r="3559" spans="1:12" x14ac:dyDescent="0.3">
      <c r="A3559" s="138"/>
      <c r="B3559" s="135"/>
      <c r="C3559" s="139">
        <f t="shared" si="74"/>
        <v>0</v>
      </c>
      <c r="D3559" s="135"/>
      <c r="E3559" s="135"/>
      <c r="F3559" s="135"/>
      <c r="G3559" s="135"/>
      <c r="H3559" s="135"/>
      <c r="I3559" s="135"/>
      <c r="J3559" s="135"/>
      <c r="K3559" s="143"/>
      <c r="L3559" s="143"/>
    </row>
    <row r="3560" spans="1:12" x14ac:dyDescent="0.3">
      <c r="A3560" s="138"/>
      <c r="B3560" s="135"/>
      <c r="C3560" s="139">
        <f t="shared" si="74"/>
        <v>0</v>
      </c>
      <c r="D3560" s="135"/>
      <c r="E3560" s="135"/>
      <c r="F3560" s="135"/>
      <c r="G3560" s="135"/>
      <c r="H3560" s="135"/>
      <c r="I3560" s="135"/>
      <c r="J3560" s="135"/>
      <c r="K3560" s="143"/>
      <c r="L3560" s="143"/>
    </row>
    <row r="3561" spans="1:12" x14ac:dyDescent="0.3">
      <c r="A3561" s="138"/>
      <c r="B3561" s="135"/>
      <c r="C3561" s="139">
        <f t="shared" si="74"/>
        <v>0</v>
      </c>
      <c r="D3561" s="135"/>
      <c r="E3561" s="135"/>
      <c r="F3561" s="135"/>
      <c r="G3561" s="135"/>
      <c r="H3561" s="135"/>
      <c r="I3561" s="135"/>
      <c r="J3561" s="135"/>
      <c r="K3561" s="143"/>
      <c r="L3561" s="143"/>
    </row>
    <row r="3562" spans="1:12" x14ac:dyDescent="0.3">
      <c r="A3562" s="138"/>
      <c r="B3562" s="135"/>
      <c r="C3562" s="139">
        <f t="shared" si="74"/>
        <v>0</v>
      </c>
      <c r="D3562" s="135"/>
      <c r="E3562" s="135"/>
      <c r="F3562" s="135"/>
      <c r="G3562" s="135"/>
      <c r="H3562" s="135"/>
      <c r="I3562" s="135"/>
      <c r="J3562" s="135"/>
      <c r="K3562" s="143"/>
      <c r="L3562" s="143"/>
    </row>
    <row r="3563" spans="1:12" x14ac:dyDescent="0.3">
      <c r="A3563" s="138"/>
      <c r="B3563" s="135"/>
      <c r="C3563" s="139">
        <f t="shared" si="74"/>
        <v>0</v>
      </c>
      <c r="D3563" s="135"/>
      <c r="E3563" s="135"/>
      <c r="F3563" s="135"/>
      <c r="G3563" s="135"/>
      <c r="H3563" s="135"/>
      <c r="I3563" s="135"/>
      <c r="J3563" s="135"/>
      <c r="K3563" s="143"/>
      <c r="L3563" s="143"/>
    </row>
    <row r="3564" spans="1:12" x14ac:dyDescent="0.3">
      <c r="A3564" s="138"/>
      <c r="B3564" s="135"/>
      <c r="C3564" s="139">
        <f t="shared" si="74"/>
        <v>0</v>
      </c>
      <c r="D3564" s="135"/>
      <c r="E3564" s="135"/>
      <c r="F3564" s="135"/>
      <c r="G3564" s="135"/>
      <c r="H3564" s="135"/>
      <c r="I3564" s="135"/>
      <c r="J3564" s="135"/>
      <c r="K3564" s="143"/>
      <c r="L3564" s="143"/>
    </row>
    <row r="3565" spans="1:12" x14ac:dyDescent="0.3">
      <c r="A3565" s="138"/>
      <c r="B3565" s="135"/>
      <c r="C3565" s="139">
        <f t="shared" si="74"/>
        <v>0</v>
      </c>
      <c r="D3565" s="135"/>
      <c r="E3565" s="135"/>
      <c r="F3565" s="135"/>
      <c r="G3565" s="135"/>
      <c r="H3565" s="135"/>
      <c r="I3565" s="135"/>
      <c r="J3565" s="135"/>
      <c r="K3565" s="143"/>
      <c r="L3565" s="143"/>
    </row>
    <row r="3566" spans="1:12" x14ac:dyDescent="0.3">
      <c r="A3566" s="138"/>
      <c r="B3566" s="135"/>
      <c r="C3566" s="139">
        <f t="shared" si="74"/>
        <v>0</v>
      </c>
      <c r="D3566" s="135"/>
      <c r="E3566" s="135"/>
      <c r="F3566" s="135"/>
      <c r="G3566" s="135"/>
      <c r="H3566" s="135"/>
      <c r="I3566" s="135"/>
      <c r="J3566" s="135"/>
      <c r="K3566" s="143"/>
      <c r="L3566" s="143"/>
    </row>
    <row r="3567" spans="1:12" x14ac:dyDescent="0.3">
      <c r="A3567" s="138"/>
      <c r="B3567" s="135"/>
      <c r="C3567" s="139">
        <f t="shared" si="74"/>
        <v>0</v>
      </c>
      <c r="D3567" s="135"/>
      <c r="E3567" s="135"/>
      <c r="F3567" s="135"/>
      <c r="G3567" s="135"/>
      <c r="H3567" s="135"/>
      <c r="I3567" s="135"/>
      <c r="J3567" s="135"/>
      <c r="K3567" s="143"/>
      <c r="L3567" s="143"/>
    </row>
    <row r="3568" spans="1:12" x14ac:dyDescent="0.3">
      <c r="A3568" s="138"/>
      <c r="B3568" s="135"/>
      <c r="C3568" s="139">
        <f t="shared" si="74"/>
        <v>0</v>
      </c>
      <c r="D3568" s="135"/>
      <c r="E3568" s="135"/>
      <c r="F3568" s="135"/>
      <c r="G3568" s="135"/>
      <c r="H3568" s="135"/>
      <c r="I3568" s="135"/>
      <c r="J3568" s="135"/>
      <c r="K3568" s="143"/>
      <c r="L3568" s="143"/>
    </row>
    <row r="3569" spans="1:12" x14ac:dyDescent="0.3">
      <c r="A3569" s="138"/>
      <c r="B3569" s="135"/>
      <c r="C3569" s="139">
        <f t="shared" si="74"/>
        <v>0</v>
      </c>
      <c r="D3569" s="135"/>
      <c r="E3569" s="135"/>
      <c r="F3569" s="135"/>
      <c r="G3569" s="135"/>
      <c r="H3569" s="135"/>
      <c r="I3569" s="135"/>
      <c r="J3569" s="135"/>
      <c r="K3569" s="143"/>
      <c r="L3569" s="143"/>
    </row>
    <row r="3570" spans="1:12" x14ac:dyDescent="0.3">
      <c r="A3570" s="138"/>
      <c r="B3570" s="135"/>
      <c r="C3570" s="139">
        <f t="shared" si="74"/>
        <v>0</v>
      </c>
      <c r="D3570" s="135"/>
      <c r="E3570" s="135"/>
      <c r="F3570" s="135"/>
      <c r="G3570" s="135"/>
      <c r="H3570" s="135"/>
      <c r="I3570" s="135"/>
      <c r="J3570" s="135"/>
      <c r="K3570" s="143"/>
      <c r="L3570" s="143"/>
    </row>
    <row r="3571" spans="1:12" x14ac:dyDescent="0.3">
      <c r="A3571" s="138"/>
      <c r="B3571" s="135"/>
      <c r="C3571" s="139">
        <f t="shared" si="74"/>
        <v>0</v>
      </c>
      <c r="D3571" s="135"/>
      <c r="E3571" s="135"/>
      <c r="F3571" s="135"/>
      <c r="G3571" s="135"/>
      <c r="H3571" s="135"/>
      <c r="I3571" s="135"/>
      <c r="J3571" s="135"/>
      <c r="K3571" s="143"/>
      <c r="L3571" s="143"/>
    </row>
    <row r="3572" spans="1:12" x14ac:dyDescent="0.3">
      <c r="A3572" s="138"/>
      <c r="B3572" s="135"/>
      <c r="C3572" s="139">
        <f t="shared" si="74"/>
        <v>0</v>
      </c>
      <c r="D3572" s="135"/>
      <c r="E3572" s="135"/>
      <c r="F3572" s="135"/>
      <c r="G3572" s="135"/>
      <c r="H3572" s="135"/>
      <c r="I3572" s="135"/>
      <c r="J3572" s="135"/>
      <c r="K3572" s="143"/>
      <c r="L3572" s="143"/>
    </row>
    <row r="3573" spans="1:12" x14ac:dyDescent="0.3">
      <c r="A3573" s="138"/>
      <c r="B3573" s="135"/>
      <c r="C3573" s="139">
        <f t="shared" si="74"/>
        <v>0</v>
      </c>
      <c r="D3573" s="135"/>
      <c r="E3573" s="135"/>
      <c r="F3573" s="135"/>
      <c r="G3573" s="135"/>
      <c r="H3573" s="135"/>
      <c r="I3573" s="135"/>
      <c r="J3573" s="135"/>
      <c r="K3573" s="143"/>
      <c r="L3573" s="143"/>
    </row>
    <row r="3574" spans="1:12" x14ac:dyDescent="0.3">
      <c r="A3574" s="138"/>
      <c r="B3574" s="135"/>
      <c r="C3574" s="139">
        <f t="shared" si="74"/>
        <v>0</v>
      </c>
      <c r="D3574" s="135"/>
      <c r="E3574" s="135"/>
      <c r="F3574" s="135"/>
      <c r="G3574" s="135"/>
      <c r="H3574" s="135"/>
      <c r="I3574" s="135"/>
      <c r="J3574" s="135"/>
      <c r="K3574" s="143"/>
      <c r="L3574" s="143"/>
    </row>
    <row r="3575" spans="1:12" x14ac:dyDescent="0.3">
      <c r="A3575" s="138"/>
      <c r="B3575" s="135"/>
      <c r="C3575" s="139">
        <f t="shared" si="74"/>
        <v>0</v>
      </c>
      <c r="D3575" s="135"/>
      <c r="E3575" s="135"/>
      <c r="F3575" s="135"/>
      <c r="G3575" s="135"/>
      <c r="H3575" s="135"/>
      <c r="I3575" s="135"/>
      <c r="J3575" s="135"/>
      <c r="K3575" s="143"/>
      <c r="L3575" s="143"/>
    </row>
    <row r="3576" spans="1:12" x14ac:dyDescent="0.3">
      <c r="A3576" s="138"/>
      <c r="B3576" s="135"/>
      <c r="C3576" s="139">
        <f t="shared" si="74"/>
        <v>0</v>
      </c>
      <c r="D3576" s="135"/>
      <c r="E3576" s="135"/>
      <c r="F3576" s="135"/>
      <c r="G3576" s="135"/>
      <c r="H3576" s="135"/>
      <c r="I3576" s="135"/>
      <c r="J3576" s="135"/>
      <c r="K3576" s="143"/>
      <c r="L3576" s="143"/>
    </row>
    <row r="3577" spans="1:12" x14ac:dyDescent="0.3">
      <c r="A3577" s="138"/>
      <c r="B3577" s="135"/>
      <c r="C3577" s="139">
        <f t="shared" si="74"/>
        <v>0</v>
      </c>
      <c r="D3577" s="135"/>
      <c r="E3577" s="135"/>
      <c r="F3577" s="135"/>
      <c r="G3577" s="135"/>
      <c r="H3577" s="135"/>
      <c r="I3577" s="135"/>
      <c r="J3577" s="135"/>
      <c r="K3577" s="143"/>
      <c r="L3577" s="143"/>
    </row>
    <row r="3578" spans="1:12" x14ac:dyDescent="0.3">
      <c r="A3578" s="138"/>
      <c r="B3578" s="135"/>
      <c r="C3578" s="139">
        <f t="shared" si="74"/>
        <v>0</v>
      </c>
      <c r="D3578" s="135"/>
      <c r="E3578" s="135"/>
      <c r="F3578" s="135"/>
      <c r="G3578" s="135"/>
      <c r="H3578" s="135"/>
      <c r="I3578" s="135"/>
      <c r="J3578" s="135"/>
      <c r="K3578" s="143"/>
      <c r="L3578" s="143"/>
    </row>
    <row r="3579" spans="1:12" x14ac:dyDescent="0.3">
      <c r="A3579" s="138"/>
      <c r="B3579" s="135"/>
      <c r="C3579" s="139">
        <f t="shared" si="74"/>
        <v>0</v>
      </c>
      <c r="D3579" s="135"/>
      <c r="E3579" s="135"/>
      <c r="F3579" s="135"/>
      <c r="G3579" s="135"/>
      <c r="H3579" s="135"/>
      <c r="I3579" s="135"/>
      <c r="J3579" s="135"/>
      <c r="K3579" s="143"/>
      <c r="L3579" s="143"/>
    </row>
    <row r="3580" spans="1:12" x14ac:dyDescent="0.3">
      <c r="A3580" s="138"/>
      <c r="B3580" s="135"/>
      <c r="C3580" s="139">
        <f t="shared" si="74"/>
        <v>0</v>
      </c>
      <c r="D3580" s="135"/>
      <c r="E3580" s="135"/>
      <c r="F3580" s="135"/>
      <c r="G3580" s="135"/>
      <c r="H3580" s="135"/>
      <c r="I3580" s="135"/>
      <c r="J3580" s="135"/>
      <c r="K3580" s="143"/>
      <c r="L3580" s="143"/>
    </row>
    <row r="3581" spans="1:12" x14ac:dyDescent="0.3">
      <c r="A3581" s="138"/>
      <c r="B3581" s="135"/>
      <c r="C3581" s="139">
        <f t="shared" si="74"/>
        <v>0</v>
      </c>
      <c r="D3581" s="135"/>
      <c r="E3581" s="135"/>
      <c r="F3581" s="135"/>
      <c r="G3581" s="135"/>
      <c r="H3581" s="135"/>
      <c r="I3581" s="135"/>
      <c r="J3581" s="135"/>
      <c r="K3581" s="143"/>
      <c r="L3581" s="143"/>
    </row>
    <row r="3582" spans="1:12" x14ac:dyDescent="0.3">
      <c r="A3582" s="138"/>
      <c r="B3582" s="135"/>
      <c r="C3582" s="139">
        <f t="shared" si="74"/>
        <v>0</v>
      </c>
      <c r="D3582" s="135"/>
      <c r="E3582" s="135"/>
      <c r="F3582" s="135"/>
      <c r="G3582" s="135"/>
      <c r="H3582" s="135"/>
      <c r="I3582" s="135"/>
      <c r="J3582" s="135"/>
      <c r="K3582" s="143"/>
      <c r="L3582" s="143"/>
    </row>
    <row r="3583" spans="1:12" x14ac:dyDescent="0.3">
      <c r="A3583" s="138"/>
      <c r="B3583" s="135"/>
      <c r="C3583" s="139">
        <f t="shared" ref="C3583:C3646" si="75">D3583</f>
        <v>0</v>
      </c>
      <c r="D3583" s="135"/>
      <c r="E3583" s="135"/>
      <c r="F3583" s="135"/>
      <c r="G3583" s="135"/>
      <c r="H3583" s="135"/>
      <c r="I3583" s="135"/>
      <c r="J3583" s="135"/>
      <c r="K3583" s="143"/>
      <c r="L3583" s="143"/>
    </row>
    <row r="3584" spans="1:12" x14ac:dyDescent="0.3">
      <c r="A3584" s="138"/>
      <c r="B3584" s="135"/>
      <c r="C3584" s="139">
        <f t="shared" si="75"/>
        <v>0</v>
      </c>
      <c r="D3584" s="135"/>
      <c r="E3584" s="135"/>
      <c r="F3584" s="135"/>
      <c r="G3584" s="135"/>
      <c r="H3584" s="135"/>
      <c r="I3584" s="135"/>
      <c r="J3584" s="135"/>
      <c r="K3584" s="143"/>
      <c r="L3584" s="143"/>
    </row>
    <row r="3585" spans="1:12" x14ac:dyDescent="0.3">
      <c r="A3585" s="138"/>
      <c r="B3585" s="135"/>
      <c r="C3585" s="139">
        <f t="shared" si="75"/>
        <v>0</v>
      </c>
      <c r="D3585" s="135"/>
      <c r="E3585" s="135"/>
      <c r="F3585" s="135"/>
      <c r="G3585" s="135"/>
      <c r="H3585" s="135"/>
      <c r="I3585" s="135"/>
      <c r="J3585" s="135"/>
      <c r="K3585" s="143"/>
      <c r="L3585" s="143"/>
    </row>
    <row r="3586" spans="1:12" x14ac:dyDescent="0.3">
      <c r="A3586" s="138"/>
      <c r="B3586" s="135"/>
      <c r="C3586" s="139">
        <f t="shared" si="75"/>
        <v>0</v>
      </c>
      <c r="D3586" s="135"/>
      <c r="E3586" s="135"/>
      <c r="F3586" s="135"/>
      <c r="G3586" s="135"/>
      <c r="H3586" s="135"/>
      <c r="I3586" s="135"/>
      <c r="J3586" s="135"/>
      <c r="K3586" s="143"/>
      <c r="L3586" s="143"/>
    </row>
    <row r="3587" spans="1:12" x14ac:dyDescent="0.3">
      <c r="A3587" s="138"/>
      <c r="B3587" s="135"/>
      <c r="C3587" s="139">
        <f t="shared" si="75"/>
        <v>0</v>
      </c>
      <c r="D3587" s="135"/>
      <c r="E3587" s="135"/>
      <c r="F3587" s="135"/>
      <c r="G3587" s="135"/>
      <c r="H3587" s="135"/>
      <c r="I3587" s="135"/>
      <c r="J3587" s="135"/>
      <c r="K3587" s="143"/>
      <c r="L3587" s="143"/>
    </row>
    <row r="3588" spans="1:12" x14ac:dyDescent="0.3">
      <c r="A3588" s="138"/>
      <c r="B3588" s="135"/>
      <c r="C3588" s="139">
        <f t="shared" si="75"/>
        <v>0</v>
      </c>
      <c r="D3588" s="135"/>
      <c r="E3588" s="135"/>
      <c r="F3588" s="135"/>
      <c r="G3588" s="135"/>
      <c r="H3588" s="135"/>
      <c r="I3588" s="135"/>
      <c r="J3588" s="135"/>
      <c r="K3588" s="143"/>
      <c r="L3588" s="143"/>
    </row>
    <row r="3589" spans="1:12" x14ac:dyDescent="0.3">
      <c r="A3589" s="138"/>
      <c r="B3589" s="135"/>
      <c r="C3589" s="139">
        <f t="shared" si="75"/>
        <v>0</v>
      </c>
      <c r="D3589" s="135"/>
      <c r="E3589" s="135"/>
      <c r="F3589" s="135"/>
      <c r="G3589" s="135"/>
      <c r="H3589" s="135"/>
      <c r="I3589" s="135"/>
      <c r="J3589" s="135"/>
      <c r="K3589" s="143"/>
      <c r="L3589" s="143"/>
    </row>
    <row r="3590" spans="1:12" x14ac:dyDescent="0.3">
      <c r="A3590" s="138"/>
      <c r="B3590" s="135"/>
      <c r="C3590" s="139">
        <f t="shared" si="75"/>
        <v>0</v>
      </c>
      <c r="D3590" s="135"/>
      <c r="E3590" s="135"/>
      <c r="F3590" s="135"/>
      <c r="G3590" s="135"/>
      <c r="H3590" s="135"/>
      <c r="I3590" s="135"/>
      <c r="J3590" s="135"/>
      <c r="K3590" s="143"/>
      <c r="L3590" s="143"/>
    </row>
    <row r="3591" spans="1:12" x14ac:dyDescent="0.3">
      <c r="A3591" s="138"/>
      <c r="B3591" s="135"/>
      <c r="C3591" s="139">
        <f t="shared" si="75"/>
        <v>0</v>
      </c>
      <c r="D3591" s="135"/>
      <c r="E3591" s="135"/>
      <c r="F3591" s="135"/>
      <c r="G3591" s="135"/>
      <c r="H3591" s="135"/>
      <c r="I3591" s="135"/>
      <c r="J3591" s="135"/>
      <c r="K3591" s="143"/>
      <c r="L3591" s="143"/>
    </row>
    <row r="3592" spans="1:12" x14ac:dyDescent="0.3">
      <c r="A3592" s="138"/>
      <c r="B3592" s="135"/>
      <c r="C3592" s="139">
        <f t="shared" si="75"/>
        <v>0</v>
      </c>
      <c r="D3592" s="135"/>
      <c r="E3592" s="135"/>
      <c r="F3592" s="135"/>
      <c r="G3592" s="135"/>
      <c r="H3592" s="135"/>
      <c r="I3592" s="135"/>
      <c r="J3592" s="135"/>
      <c r="K3592" s="143"/>
      <c r="L3592" s="143"/>
    </row>
    <row r="3593" spans="1:12" x14ac:dyDescent="0.3">
      <c r="A3593" s="138"/>
      <c r="B3593" s="135"/>
      <c r="C3593" s="139">
        <f t="shared" si="75"/>
        <v>0</v>
      </c>
      <c r="D3593" s="135"/>
      <c r="E3593" s="135"/>
      <c r="F3593" s="135"/>
      <c r="G3593" s="135"/>
      <c r="H3593" s="135"/>
      <c r="I3593" s="135"/>
      <c r="J3593" s="135"/>
      <c r="K3593" s="143"/>
      <c r="L3593" s="143"/>
    </row>
    <row r="3594" spans="1:12" x14ac:dyDescent="0.3">
      <c r="A3594" s="138"/>
      <c r="B3594" s="135"/>
      <c r="C3594" s="139">
        <f t="shared" si="75"/>
        <v>0</v>
      </c>
      <c r="D3594" s="135"/>
      <c r="E3594" s="135"/>
      <c r="F3594" s="135"/>
      <c r="G3594" s="135"/>
      <c r="H3594" s="135"/>
      <c r="I3594" s="135"/>
      <c r="J3594" s="135"/>
      <c r="K3594" s="143"/>
      <c r="L3594" s="143"/>
    </row>
    <row r="3595" spans="1:12" x14ac:dyDescent="0.3">
      <c r="A3595" s="138"/>
      <c r="B3595" s="135"/>
      <c r="C3595" s="139">
        <f t="shared" si="75"/>
        <v>0</v>
      </c>
      <c r="D3595" s="135"/>
      <c r="E3595" s="135"/>
      <c r="F3595" s="135"/>
      <c r="G3595" s="135"/>
      <c r="H3595" s="135"/>
      <c r="I3595" s="135"/>
      <c r="J3595" s="135"/>
      <c r="K3595" s="143"/>
      <c r="L3595" s="143"/>
    </row>
    <row r="3596" spans="1:12" x14ac:dyDescent="0.3">
      <c r="A3596" s="138"/>
      <c r="B3596" s="135"/>
      <c r="C3596" s="139">
        <f t="shared" si="75"/>
        <v>0</v>
      </c>
      <c r="D3596" s="135"/>
      <c r="E3596" s="135"/>
      <c r="F3596" s="135"/>
      <c r="G3596" s="135"/>
      <c r="H3596" s="135"/>
      <c r="I3596" s="135"/>
      <c r="J3596" s="135"/>
      <c r="K3596" s="143"/>
      <c r="L3596" s="143"/>
    </row>
    <row r="3597" spans="1:12" x14ac:dyDescent="0.3">
      <c r="A3597" s="138"/>
      <c r="B3597" s="135"/>
      <c r="C3597" s="139">
        <f t="shared" si="75"/>
        <v>0</v>
      </c>
      <c r="D3597" s="135"/>
      <c r="E3597" s="135"/>
      <c r="F3597" s="135"/>
      <c r="G3597" s="135"/>
      <c r="H3597" s="135"/>
      <c r="I3597" s="135"/>
      <c r="J3597" s="135"/>
      <c r="K3597" s="143"/>
      <c r="L3597" s="143"/>
    </row>
    <row r="3598" spans="1:12" x14ac:dyDescent="0.3">
      <c r="A3598" s="138"/>
      <c r="B3598" s="135"/>
      <c r="C3598" s="139">
        <f t="shared" si="75"/>
        <v>0</v>
      </c>
      <c r="D3598" s="135"/>
      <c r="E3598" s="135"/>
      <c r="F3598" s="135"/>
      <c r="G3598" s="135"/>
      <c r="H3598" s="135"/>
      <c r="I3598" s="135"/>
      <c r="J3598" s="135"/>
      <c r="K3598" s="143"/>
      <c r="L3598" s="143"/>
    </row>
    <row r="3599" spans="1:12" x14ac:dyDescent="0.3">
      <c r="A3599" s="138"/>
      <c r="B3599" s="135"/>
      <c r="C3599" s="139">
        <f t="shared" si="75"/>
        <v>0</v>
      </c>
      <c r="D3599" s="135"/>
      <c r="E3599" s="135"/>
      <c r="F3599" s="135"/>
      <c r="G3599" s="135"/>
      <c r="H3599" s="135"/>
      <c r="I3599" s="135"/>
      <c r="J3599" s="135"/>
      <c r="K3599" s="143"/>
      <c r="L3599" s="143"/>
    </row>
    <row r="3600" spans="1:12" x14ac:dyDescent="0.3">
      <c r="A3600" s="138"/>
      <c r="B3600" s="135"/>
      <c r="C3600" s="139">
        <f t="shared" si="75"/>
        <v>0</v>
      </c>
      <c r="D3600" s="135"/>
      <c r="E3600" s="135"/>
      <c r="F3600" s="135"/>
      <c r="G3600" s="135"/>
      <c r="H3600" s="135"/>
      <c r="I3600" s="135"/>
      <c r="J3600" s="135"/>
      <c r="K3600" s="143"/>
      <c r="L3600" s="143"/>
    </row>
    <row r="3601" spans="1:12" x14ac:dyDescent="0.3">
      <c r="A3601" s="138"/>
      <c r="B3601" s="135"/>
      <c r="C3601" s="139">
        <f t="shared" si="75"/>
        <v>0</v>
      </c>
      <c r="D3601" s="135"/>
      <c r="E3601" s="135"/>
      <c r="F3601" s="135"/>
      <c r="G3601" s="135"/>
      <c r="H3601" s="135"/>
      <c r="I3601" s="135"/>
      <c r="J3601" s="135"/>
      <c r="K3601" s="143"/>
      <c r="L3601" s="143"/>
    </row>
    <row r="3602" spans="1:12" x14ac:dyDescent="0.3">
      <c r="A3602" s="138"/>
      <c r="B3602" s="135"/>
      <c r="C3602" s="139">
        <f t="shared" si="75"/>
        <v>0</v>
      </c>
      <c r="D3602" s="135"/>
      <c r="E3602" s="135"/>
      <c r="F3602" s="135"/>
      <c r="G3602" s="135"/>
      <c r="H3602" s="135"/>
      <c r="I3602" s="135"/>
      <c r="J3602" s="135"/>
      <c r="K3602" s="143"/>
      <c r="L3602" s="143"/>
    </row>
    <row r="3603" spans="1:12" x14ac:dyDescent="0.3">
      <c r="A3603" s="138"/>
      <c r="B3603" s="135"/>
      <c r="C3603" s="139">
        <f t="shared" si="75"/>
        <v>0</v>
      </c>
      <c r="D3603" s="135"/>
      <c r="E3603" s="135"/>
      <c r="F3603" s="135"/>
      <c r="G3603" s="135"/>
      <c r="H3603" s="135"/>
      <c r="I3603" s="135"/>
      <c r="J3603" s="135"/>
      <c r="K3603" s="143"/>
      <c r="L3603" s="143"/>
    </row>
    <row r="3604" spans="1:12" x14ac:dyDescent="0.3">
      <c r="A3604" s="138"/>
      <c r="B3604" s="135"/>
      <c r="C3604" s="139">
        <f t="shared" si="75"/>
        <v>0</v>
      </c>
      <c r="D3604" s="135"/>
      <c r="E3604" s="135"/>
      <c r="F3604" s="135"/>
      <c r="G3604" s="135"/>
      <c r="H3604" s="135"/>
      <c r="I3604" s="135"/>
      <c r="J3604" s="135"/>
      <c r="K3604" s="143"/>
      <c r="L3604" s="143"/>
    </row>
    <row r="3605" spans="1:12" x14ac:dyDescent="0.3">
      <c r="A3605" s="138"/>
      <c r="B3605" s="135"/>
      <c r="C3605" s="139">
        <f t="shared" si="75"/>
        <v>0</v>
      </c>
      <c r="D3605" s="135"/>
      <c r="E3605" s="135"/>
      <c r="F3605" s="135"/>
      <c r="G3605" s="135"/>
      <c r="H3605" s="135"/>
      <c r="I3605" s="135"/>
      <c r="J3605" s="135"/>
      <c r="K3605" s="143"/>
      <c r="L3605" s="143"/>
    </row>
    <row r="3606" spans="1:12" x14ac:dyDescent="0.3">
      <c r="A3606" s="138"/>
      <c r="B3606" s="135"/>
      <c r="C3606" s="139">
        <f t="shared" si="75"/>
        <v>0</v>
      </c>
      <c r="D3606" s="135"/>
      <c r="E3606" s="135"/>
      <c r="F3606" s="135"/>
      <c r="G3606" s="135"/>
      <c r="H3606" s="135"/>
      <c r="I3606" s="135"/>
      <c r="J3606" s="135"/>
      <c r="K3606" s="143"/>
      <c r="L3606" s="143"/>
    </row>
    <row r="3607" spans="1:12" x14ac:dyDescent="0.3">
      <c r="A3607" s="138"/>
      <c r="B3607" s="135"/>
      <c r="C3607" s="139">
        <f t="shared" si="75"/>
        <v>0</v>
      </c>
      <c r="D3607" s="135"/>
      <c r="E3607" s="135"/>
      <c r="F3607" s="135"/>
      <c r="G3607" s="135"/>
      <c r="H3607" s="135"/>
      <c r="I3607" s="135"/>
      <c r="J3607" s="135"/>
      <c r="K3607" s="143"/>
      <c r="L3607" s="143"/>
    </row>
    <row r="3608" spans="1:12" x14ac:dyDescent="0.3">
      <c r="A3608" s="138"/>
      <c r="B3608" s="135"/>
      <c r="C3608" s="139">
        <f t="shared" si="75"/>
        <v>0</v>
      </c>
      <c r="D3608" s="135"/>
      <c r="E3608" s="135"/>
      <c r="F3608" s="135"/>
      <c r="G3608" s="135"/>
      <c r="H3608" s="135"/>
      <c r="I3608" s="135"/>
      <c r="J3608" s="135"/>
      <c r="K3608" s="143"/>
      <c r="L3608" s="143"/>
    </row>
    <row r="3609" spans="1:12" x14ac:dyDescent="0.3">
      <c r="A3609" s="138"/>
      <c r="B3609" s="135"/>
      <c r="C3609" s="139">
        <f t="shared" si="75"/>
        <v>0</v>
      </c>
      <c r="D3609" s="135"/>
      <c r="E3609" s="135"/>
      <c r="F3609" s="135"/>
      <c r="G3609" s="135"/>
      <c r="H3609" s="135"/>
      <c r="I3609" s="135"/>
      <c r="J3609" s="135"/>
      <c r="K3609" s="143"/>
      <c r="L3609" s="143"/>
    </row>
    <row r="3610" spans="1:12" x14ac:dyDescent="0.3">
      <c r="A3610" s="138"/>
      <c r="B3610" s="135"/>
      <c r="C3610" s="139">
        <f t="shared" si="75"/>
        <v>0</v>
      </c>
      <c r="D3610" s="135"/>
      <c r="E3610" s="135"/>
      <c r="F3610" s="135"/>
      <c r="G3610" s="135"/>
      <c r="H3610" s="135"/>
      <c r="I3610" s="135"/>
      <c r="J3610" s="135"/>
      <c r="K3610" s="143"/>
      <c r="L3610" s="143"/>
    </row>
    <row r="3611" spans="1:12" x14ac:dyDescent="0.3">
      <c r="A3611" s="138"/>
      <c r="B3611" s="135"/>
      <c r="C3611" s="139">
        <f t="shared" si="75"/>
        <v>0</v>
      </c>
      <c r="D3611" s="135"/>
      <c r="E3611" s="135"/>
      <c r="F3611" s="135"/>
      <c r="G3611" s="135"/>
      <c r="H3611" s="135"/>
      <c r="I3611" s="135"/>
      <c r="J3611" s="135"/>
      <c r="K3611" s="143"/>
      <c r="L3611" s="143"/>
    </row>
    <row r="3612" spans="1:12" x14ac:dyDescent="0.3">
      <c r="A3612" s="138"/>
      <c r="B3612" s="135"/>
      <c r="C3612" s="139">
        <f t="shared" si="75"/>
        <v>0</v>
      </c>
      <c r="D3612" s="135"/>
      <c r="E3612" s="135"/>
      <c r="F3612" s="135"/>
      <c r="G3612" s="135"/>
      <c r="H3612" s="135"/>
      <c r="I3612" s="135"/>
      <c r="J3612" s="135"/>
      <c r="K3612" s="143"/>
      <c r="L3612" s="143"/>
    </row>
    <row r="3613" spans="1:12" x14ac:dyDescent="0.3">
      <c r="A3613" s="138"/>
      <c r="B3613" s="135"/>
      <c r="C3613" s="139">
        <f t="shared" si="75"/>
        <v>0</v>
      </c>
      <c r="D3613" s="135"/>
      <c r="E3613" s="135"/>
      <c r="F3613" s="135"/>
      <c r="G3613" s="135"/>
      <c r="H3613" s="135"/>
      <c r="I3613" s="135"/>
      <c r="J3613" s="135"/>
      <c r="K3613" s="143"/>
      <c r="L3613" s="143"/>
    </row>
    <row r="3614" spans="1:12" x14ac:dyDescent="0.3">
      <c r="A3614" s="138"/>
      <c r="B3614" s="135"/>
      <c r="C3614" s="139">
        <f t="shared" si="75"/>
        <v>0</v>
      </c>
      <c r="D3614" s="135"/>
      <c r="E3614" s="135"/>
      <c r="F3614" s="135"/>
      <c r="G3614" s="135"/>
      <c r="H3614" s="135"/>
      <c r="I3614" s="135"/>
      <c r="J3614" s="135"/>
      <c r="K3614" s="143"/>
      <c r="L3614" s="143"/>
    </row>
    <row r="3615" spans="1:12" x14ac:dyDescent="0.3">
      <c r="A3615" s="138"/>
      <c r="B3615" s="135"/>
      <c r="C3615" s="139">
        <f t="shared" si="75"/>
        <v>0</v>
      </c>
      <c r="D3615" s="135"/>
      <c r="E3615" s="135"/>
      <c r="F3615" s="135"/>
      <c r="G3615" s="135"/>
      <c r="H3615" s="135"/>
      <c r="I3615" s="135"/>
      <c r="J3615" s="135"/>
      <c r="K3615" s="143"/>
      <c r="L3615" s="143"/>
    </row>
    <row r="3616" spans="1:12" x14ac:dyDescent="0.3">
      <c r="A3616" s="138"/>
      <c r="B3616" s="135"/>
      <c r="C3616" s="139">
        <f t="shared" si="75"/>
        <v>0</v>
      </c>
      <c r="D3616" s="135"/>
      <c r="E3616" s="135"/>
      <c r="F3616" s="135"/>
      <c r="G3616" s="135"/>
      <c r="H3616" s="135"/>
      <c r="I3616" s="135"/>
      <c r="J3616" s="135"/>
      <c r="K3616" s="143"/>
      <c r="L3616" s="143"/>
    </row>
    <row r="3617" spans="1:12" x14ac:dyDescent="0.3">
      <c r="A3617" s="138"/>
      <c r="B3617" s="135"/>
      <c r="C3617" s="139">
        <f t="shared" si="75"/>
        <v>0</v>
      </c>
      <c r="D3617" s="135"/>
      <c r="E3617" s="135"/>
      <c r="F3617" s="135"/>
      <c r="G3617" s="135"/>
      <c r="H3617" s="135"/>
      <c r="I3617" s="135"/>
      <c r="J3617" s="135"/>
      <c r="K3617" s="143"/>
      <c r="L3617" s="143"/>
    </row>
    <row r="3618" spans="1:12" x14ac:dyDescent="0.3">
      <c r="A3618" s="138"/>
      <c r="B3618" s="135"/>
      <c r="C3618" s="139">
        <f t="shared" si="75"/>
        <v>0</v>
      </c>
      <c r="D3618" s="135"/>
      <c r="E3618" s="135"/>
      <c r="F3618" s="135"/>
      <c r="G3618" s="135"/>
      <c r="H3618" s="135"/>
      <c r="I3618" s="135"/>
      <c r="J3618" s="135"/>
      <c r="K3618" s="143"/>
      <c r="L3618" s="143"/>
    </row>
    <row r="3619" spans="1:12" x14ac:dyDescent="0.3">
      <c r="A3619" s="138"/>
      <c r="B3619" s="135"/>
      <c r="C3619" s="139">
        <f t="shared" si="75"/>
        <v>0</v>
      </c>
      <c r="D3619" s="135"/>
      <c r="E3619" s="135"/>
      <c r="F3619" s="135"/>
      <c r="G3619" s="135"/>
      <c r="H3619" s="135"/>
      <c r="I3619" s="135"/>
      <c r="J3619" s="135"/>
      <c r="K3619" s="143"/>
      <c r="L3619" s="143"/>
    </row>
    <row r="3620" spans="1:12" x14ac:dyDescent="0.3">
      <c r="A3620" s="138"/>
      <c r="B3620" s="135"/>
      <c r="C3620" s="139">
        <f t="shared" si="75"/>
        <v>0</v>
      </c>
      <c r="D3620" s="135"/>
      <c r="E3620" s="135"/>
      <c r="F3620" s="135"/>
      <c r="G3620" s="135"/>
      <c r="H3620" s="135"/>
      <c r="I3620" s="135"/>
      <c r="J3620" s="135"/>
      <c r="K3620" s="143"/>
      <c r="L3620" s="143"/>
    </row>
    <row r="3621" spans="1:12" x14ac:dyDescent="0.3">
      <c r="A3621" s="138"/>
      <c r="B3621" s="135"/>
      <c r="C3621" s="139">
        <f t="shared" si="75"/>
        <v>0</v>
      </c>
      <c r="D3621" s="135"/>
      <c r="E3621" s="135"/>
      <c r="F3621" s="135"/>
      <c r="G3621" s="135"/>
      <c r="H3621" s="135"/>
      <c r="I3621" s="135"/>
      <c r="J3621" s="135"/>
      <c r="K3621" s="143"/>
      <c r="L3621" s="143"/>
    </row>
    <row r="3622" spans="1:12" x14ac:dyDescent="0.3">
      <c r="A3622" s="138"/>
      <c r="B3622" s="135"/>
      <c r="C3622" s="139">
        <f t="shared" si="75"/>
        <v>0</v>
      </c>
      <c r="D3622" s="135"/>
      <c r="E3622" s="135"/>
      <c r="F3622" s="135"/>
      <c r="G3622" s="135"/>
      <c r="H3622" s="135"/>
      <c r="I3622" s="135"/>
      <c r="J3622" s="135"/>
      <c r="K3622" s="143"/>
      <c r="L3622" s="143"/>
    </row>
    <row r="3623" spans="1:12" x14ac:dyDescent="0.3">
      <c r="A3623" s="138"/>
      <c r="B3623" s="135"/>
      <c r="C3623" s="139">
        <f t="shared" si="75"/>
        <v>0</v>
      </c>
      <c r="D3623" s="135"/>
      <c r="E3623" s="135"/>
      <c r="F3623" s="135"/>
      <c r="G3623" s="135"/>
      <c r="H3623" s="135"/>
      <c r="I3623" s="135"/>
      <c r="J3623" s="135"/>
      <c r="K3623" s="143"/>
      <c r="L3623" s="143"/>
    </row>
    <row r="3624" spans="1:12" x14ac:dyDescent="0.3">
      <c r="A3624" s="138"/>
      <c r="B3624" s="135"/>
      <c r="C3624" s="139">
        <f t="shared" si="75"/>
        <v>0</v>
      </c>
      <c r="D3624" s="135"/>
      <c r="E3624" s="135"/>
      <c r="F3624" s="135"/>
      <c r="G3624" s="135"/>
      <c r="H3624" s="135"/>
      <c r="I3624" s="135"/>
      <c r="J3624" s="135"/>
      <c r="K3624" s="143"/>
      <c r="L3624" s="143"/>
    </row>
    <row r="3625" spans="1:12" x14ac:dyDescent="0.3">
      <c r="A3625" s="138"/>
      <c r="B3625" s="135"/>
      <c r="C3625" s="139">
        <f t="shared" si="75"/>
        <v>0</v>
      </c>
      <c r="D3625" s="135"/>
      <c r="E3625" s="135"/>
      <c r="F3625" s="135"/>
      <c r="G3625" s="135"/>
      <c r="H3625" s="135"/>
      <c r="I3625" s="135"/>
      <c r="J3625" s="135"/>
      <c r="K3625" s="143"/>
      <c r="L3625" s="143"/>
    </row>
    <row r="3626" spans="1:12" x14ac:dyDescent="0.3">
      <c r="A3626" s="138"/>
      <c r="B3626" s="135"/>
      <c r="C3626" s="139">
        <f t="shared" si="75"/>
        <v>0</v>
      </c>
      <c r="D3626" s="135"/>
      <c r="E3626" s="135"/>
      <c r="F3626" s="135"/>
      <c r="G3626" s="135"/>
      <c r="H3626" s="135"/>
      <c r="I3626" s="135"/>
      <c r="J3626" s="135"/>
      <c r="K3626" s="143"/>
      <c r="L3626" s="143"/>
    </row>
    <row r="3627" spans="1:12" x14ac:dyDescent="0.3">
      <c r="A3627" s="138"/>
      <c r="B3627" s="135"/>
      <c r="C3627" s="139">
        <f t="shared" si="75"/>
        <v>0</v>
      </c>
      <c r="D3627" s="135"/>
      <c r="E3627" s="135"/>
      <c r="F3627" s="135"/>
      <c r="G3627" s="135"/>
      <c r="H3627" s="135"/>
      <c r="I3627" s="135"/>
      <c r="J3627" s="135"/>
      <c r="K3627" s="143"/>
      <c r="L3627" s="143"/>
    </row>
    <row r="3628" spans="1:12" x14ac:dyDescent="0.3">
      <c r="A3628" s="138"/>
      <c r="B3628" s="135"/>
      <c r="C3628" s="139">
        <f t="shared" si="75"/>
        <v>0</v>
      </c>
      <c r="D3628" s="135"/>
      <c r="E3628" s="135"/>
      <c r="F3628" s="135"/>
      <c r="G3628" s="135"/>
      <c r="H3628" s="135"/>
      <c r="I3628" s="135"/>
      <c r="J3628" s="135"/>
      <c r="K3628" s="143"/>
      <c r="L3628" s="143"/>
    </row>
    <row r="3629" spans="1:12" x14ac:dyDescent="0.3">
      <c r="A3629" s="138"/>
      <c r="B3629" s="135"/>
      <c r="C3629" s="139">
        <f t="shared" si="75"/>
        <v>0</v>
      </c>
      <c r="D3629" s="135"/>
      <c r="E3629" s="135"/>
      <c r="F3629" s="135"/>
      <c r="G3629" s="135"/>
      <c r="H3629" s="135"/>
      <c r="I3629" s="135"/>
      <c r="J3629" s="135"/>
      <c r="K3629" s="143"/>
      <c r="L3629" s="143"/>
    </row>
    <row r="3630" spans="1:12" x14ac:dyDescent="0.3">
      <c r="A3630" s="138"/>
      <c r="B3630" s="135"/>
      <c r="C3630" s="139">
        <f t="shared" si="75"/>
        <v>0</v>
      </c>
      <c r="D3630" s="135"/>
      <c r="E3630" s="135"/>
      <c r="F3630" s="135"/>
      <c r="G3630" s="135"/>
      <c r="H3630" s="135"/>
      <c r="I3630" s="135"/>
      <c r="J3630" s="135"/>
      <c r="K3630" s="143"/>
      <c r="L3630" s="143"/>
    </row>
    <row r="3631" spans="1:12" x14ac:dyDescent="0.3">
      <c r="A3631" s="138"/>
      <c r="B3631" s="135"/>
      <c r="C3631" s="139">
        <f t="shared" si="75"/>
        <v>0</v>
      </c>
      <c r="D3631" s="135"/>
      <c r="E3631" s="135"/>
      <c r="F3631" s="135"/>
      <c r="G3631" s="135"/>
      <c r="H3631" s="135"/>
      <c r="I3631" s="135"/>
      <c r="J3631" s="135"/>
      <c r="K3631" s="143"/>
      <c r="L3631" s="143"/>
    </row>
    <row r="3632" spans="1:12" x14ac:dyDescent="0.3">
      <c r="A3632" s="138"/>
      <c r="B3632" s="135"/>
      <c r="C3632" s="139">
        <f t="shared" si="75"/>
        <v>0</v>
      </c>
      <c r="D3632" s="135"/>
      <c r="E3632" s="135"/>
      <c r="F3632" s="135"/>
      <c r="G3632" s="135"/>
      <c r="H3632" s="135"/>
      <c r="I3632" s="135"/>
      <c r="J3632" s="135"/>
      <c r="K3632" s="143"/>
      <c r="L3632" s="143"/>
    </row>
    <row r="3633" spans="1:12" x14ac:dyDescent="0.3">
      <c r="A3633" s="138"/>
      <c r="B3633" s="135"/>
      <c r="C3633" s="139">
        <f t="shared" si="75"/>
        <v>0</v>
      </c>
      <c r="D3633" s="135"/>
      <c r="E3633" s="135"/>
      <c r="F3633" s="135"/>
      <c r="G3633" s="135"/>
      <c r="H3633" s="135"/>
      <c r="I3633" s="135"/>
      <c r="J3633" s="135"/>
      <c r="K3633" s="143"/>
      <c r="L3633" s="143"/>
    </row>
    <row r="3634" spans="1:12" x14ac:dyDescent="0.3">
      <c r="A3634" s="138"/>
      <c r="B3634" s="135"/>
      <c r="C3634" s="139">
        <f t="shared" si="75"/>
        <v>0</v>
      </c>
      <c r="D3634" s="135"/>
      <c r="E3634" s="135"/>
      <c r="F3634" s="135"/>
      <c r="G3634" s="135"/>
      <c r="H3634" s="135"/>
      <c r="I3634" s="135"/>
      <c r="J3634" s="135"/>
      <c r="K3634" s="143"/>
      <c r="L3634" s="143"/>
    </row>
    <row r="3635" spans="1:12" x14ac:dyDescent="0.3">
      <c r="A3635" s="138"/>
      <c r="B3635" s="135"/>
      <c r="C3635" s="139">
        <f t="shared" si="75"/>
        <v>0</v>
      </c>
      <c r="D3635" s="135"/>
      <c r="E3635" s="135"/>
      <c r="F3635" s="135"/>
      <c r="G3635" s="135"/>
      <c r="H3635" s="135"/>
      <c r="I3635" s="135"/>
      <c r="J3635" s="135"/>
      <c r="K3635" s="143"/>
      <c r="L3635" s="143"/>
    </row>
    <row r="3636" spans="1:12" x14ac:dyDescent="0.3">
      <c r="A3636" s="138"/>
      <c r="B3636" s="135"/>
      <c r="C3636" s="139">
        <f t="shared" si="75"/>
        <v>0</v>
      </c>
      <c r="D3636" s="135"/>
      <c r="E3636" s="135"/>
      <c r="F3636" s="135"/>
      <c r="G3636" s="135"/>
      <c r="H3636" s="135"/>
      <c r="I3636" s="135"/>
      <c r="J3636" s="135"/>
      <c r="K3636" s="143"/>
      <c r="L3636" s="143"/>
    </row>
    <row r="3637" spans="1:12" x14ac:dyDescent="0.3">
      <c r="A3637" s="138"/>
      <c r="B3637" s="135"/>
      <c r="C3637" s="139">
        <f t="shared" si="75"/>
        <v>0</v>
      </c>
      <c r="D3637" s="135"/>
      <c r="E3637" s="135"/>
      <c r="F3637" s="135"/>
      <c r="G3637" s="135"/>
      <c r="H3637" s="135"/>
      <c r="I3637" s="135"/>
      <c r="J3637" s="135"/>
      <c r="K3637" s="143"/>
      <c r="L3637" s="143"/>
    </row>
    <row r="3638" spans="1:12" x14ac:dyDescent="0.3">
      <c r="A3638" s="138"/>
      <c r="B3638" s="135"/>
      <c r="C3638" s="139">
        <f t="shared" si="75"/>
        <v>0</v>
      </c>
      <c r="D3638" s="135"/>
      <c r="E3638" s="135"/>
      <c r="F3638" s="135"/>
      <c r="G3638" s="135"/>
      <c r="H3638" s="135"/>
      <c r="I3638" s="135"/>
      <c r="J3638" s="135"/>
      <c r="K3638" s="143"/>
      <c r="L3638" s="143"/>
    </row>
    <row r="3639" spans="1:12" x14ac:dyDescent="0.3">
      <c r="A3639" s="138"/>
      <c r="B3639" s="135"/>
      <c r="C3639" s="139">
        <f t="shared" si="75"/>
        <v>0</v>
      </c>
      <c r="D3639" s="135"/>
      <c r="E3639" s="135"/>
      <c r="F3639" s="135"/>
      <c r="G3639" s="135"/>
      <c r="H3639" s="135"/>
      <c r="I3639" s="135"/>
      <c r="J3639" s="135"/>
      <c r="K3639" s="143"/>
      <c r="L3639" s="143"/>
    </row>
    <row r="3640" spans="1:12" x14ac:dyDescent="0.3">
      <c r="A3640" s="138"/>
      <c r="B3640" s="135"/>
      <c r="C3640" s="139">
        <f t="shared" si="75"/>
        <v>0</v>
      </c>
      <c r="D3640" s="135"/>
      <c r="E3640" s="135"/>
      <c r="F3640" s="135"/>
      <c r="G3640" s="135"/>
      <c r="H3640" s="135"/>
      <c r="I3640" s="135"/>
      <c r="J3640" s="135"/>
      <c r="K3640" s="143"/>
      <c r="L3640" s="143"/>
    </row>
    <row r="3641" spans="1:12" x14ac:dyDescent="0.3">
      <c r="A3641" s="138"/>
      <c r="B3641" s="135"/>
      <c r="C3641" s="139">
        <f t="shared" si="75"/>
        <v>0</v>
      </c>
      <c r="D3641" s="135"/>
      <c r="E3641" s="135"/>
      <c r="F3641" s="135"/>
      <c r="G3641" s="135"/>
      <c r="H3641" s="135"/>
      <c r="I3641" s="135"/>
      <c r="J3641" s="135"/>
      <c r="K3641" s="143"/>
      <c r="L3641" s="143"/>
    </row>
    <row r="3642" spans="1:12" x14ac:dyDescent="0.3">
      <c r="A3642" s="138"/>
      <c r="B3642" s="135"/>
      <c r="C3642" s="139">
        <f t="shared" si="75"/>
        <v>0</v>
      </c>
      <c r="D3642" s="135"/>
      <c r="E3642" s="135"/>
      <c r="F3642" s="135"/>
      <c r="G3642" s="135"/>
      <c r="H3642" s="135"/>
      <c r="I3642" s="135"/>
      <c r="J3642" s="135"/>
      <c r="K3642" s="143"/>
      <c r="L3642" s="143"/>
    </row>
    <row r="3643" spans="1:12" x14ac:dyDescent="0.3">
      <c r="A3643" s="138"/>
      <c r="B3643" s="135"/>
      <c r="C3643" s="139">
        <f t="shared" si="75"/>
        <v>0</v>
      </c>
      <c r="D3643" s="135"/>
      <c r="E3643" s="135"/>
      <c r="F3643" s="135"/>
      <c r="G3643" s="135"/>
      <c r="H3643" s="135"/>
      <c r="I3643" s="135"/>
      <c r="J3643" s="135"/>
      <c r="K3643" s="143"/>
      <c r="L3643" s="143"/>
    </row>
    <row r="3644" spans="1:12" x14ac:dyDescent="0.3">
      <c r="A3644" s="138"/>
      <c r="B3644" s="135"/>
      <c r="C3644" s="139">
        <f t="shared" si="75"/>
        <v>0</v>
      </c>
      <c r="D3644" s="135"/>
      <c r="E3644" s="135"/>
      <c r="F3644" s="135"/>
      <c r="G3644" s="135"/>
      <c r="H3644" s="135"/>
      <c r="I3644" s="135"/>
      <c r="J3644" s="135"/>
      <c r="K3644" s="143"/>
      <c r="L3644" s="143"/>
    </row>
    <row r="3645" spans="1:12" x14ac:dyDescent="0.3">
      <c r="A3645" s="138"/>
      <c r="B3645" s="135"/>
      <c r="C3645" s="139">
        <f t="shared" si="75"/>
        <v>0</v>
      </c>
      <c r="D3645" s="135"/>
      <c r="E3645" s="135"/>
      <c r="F3645" s="135"/>
      <c r="G3645" s="135"/>
      <c r="H3645" s="135"/>
      <c r="I3645" s="135"/>
      <c r="J3645" s="135"/>
      <c r="K3645" s="143"/>
      <c r="L3645" s="143"/>
    </row>
    <row r="3646" spans="1:12" x14ac:dyDescent="0.3">
      <c r="A3646" s="138"/>
      <c r="B3646" s="135"/>
      <c r="C3646" s="139">
        <f t="shared" si="75"/>
        <v>0</v>
      </c>
      <c r="D3646" s="135"/>
      <c r="E3646" s="135"/>
      <c r="F3646" s="135"/>
      <c r="G3646" s="135"/>
      <c r="H3646" s="135"/>
      <c r="I3646" s="135"/>
      <c r="J3646" s="135"/>
      <c r="K3646" s="143"/>
      <c r="L3646" s="143"/>
    </row>
    <row r="3647" spans="1:12" x14ac:dyDescent="0.3">
      <c r="A3647" s="138"/>
      <c r="B3647" s="135"/>
      <c r="C3647" s="139">
        <f t="shared" ref="C3647:C3710" si="76">D3647</f>
        <v>0</v>
      </c>
      <c r="D3647" s="135"/>
      <c r="E3647" s="135"/>
      <c r="F3647" s="135"/>
      <c r="G3647" s="135"/>
      <c r="H3647" s="135"/>
      <c r="I3647" s="135"/>
      <c r="J3647" s="135"/>
      <c r="K3647" s="143"/>
      <c r="L3647" s="143"/>
    </row>
    <row r="3648" spans="1:12" x14ac:dyDescent="0.3">
      <c r="A3648" s="138"/>
      <c r="B3648" s="135"/>
      <c r="C3648" s="139">
        <f t="shared" si="76"/>
        <v>0</v>
      </c>
      <c r="D3648" s="135"/>
      <c r="E3648" s="135"/>
      <c r="F3648" s="135"/>
      <c r="G3648" s="135"/>
      <c r="H3648" s="135"/>
      <c r="I3648" s="135"/>
      <c r="J3648" s="135"/>
      <c r="K3648" s="143"/>
      <c r="L3648" s="143"/>
    </row>
    <row r="3649" spans="1:12" x14ac:dyDescent="0.3">
      <c r="A3649" s="138"/>
      <c r="B3649" s="135"/>
      <c r="C3649" s="139">
        <f t="shared" si="76"/>
        <v>0</v>
      </c>
      <c r="D3649" s="135"/>
      <c r="E3649" s="135"/>
      <c r="F3649" s="135"/>
      <c r="G3649" s="135"/>
      <c r="H3649" s="135"/>
      <c r="I3649" s="135"/>
      <c r="J3649" s="135"/>
      <c r="K3649" s="143"/>
      <c r="L3649" s="143"/>
    </row>
    <row r="3650" spans="1:12" x14ac:dyDescent="0.3">
      <c r="A3650" s="138"/>
      <c r="B3650" s="135"/>
      <c r="C3650" s="139">
        <f t="shared" si="76"/>
        <v>0</v>
      </c>
      <c r="D3650" s="135"/>
      <c r="E3650" s="135"/>
      <c r="F3650" s="135"/>
      <c r="G3650" s="135"/>
      <c r="H3650" s="135"/>
      <c r="I3650" s="135"/>
      <c r="J3650" s="135"/>
      <c r="K3650" s="143"/>
      <c r="L3650" s="143"/>
    </row>
    <row r="3651" spans="1:12" x14ac:dyDescent="0.3">
      <c r="A3651" s="138"/>
      <c r="B3651" s="135"/>
      <c r="C3651" s="139">
        <f t="shared" si="76"/>
        <v>0</v>
      </c>
      <c r="D3651" s="135"/>
      <c r="E3651" s="135"/>
      <c r="F3651" s="135"/>
      <c r="G3651" s="135"/>
      <c r="H3651" s="135"/>
      <c r="I3651" s="135"/>
      <c r="J3651" s="135"/>
      <c r="K3651" s="143"/>
      <c r="L3651" s="143"/>
    </row>
    <row r="3652" spans="1:12" x14ac:dyDescent="0.3">
      <c r="A3652" s="138"/>
      <c r="B3652" s="135"/>
      <c r="C3652" s="139">
        <f t="shared" si="76"/>
        <v>0</v>
      </c>
      <c r="D3652" s="135"/>
      <c r="E3652" s="135"/>
      <c r="F3652" s="135"/>
      <c r="G3652" s="135"/>
      <c r="H3652" s="135"/>
      <c r="I3652" s="135"/>
      <c r="J3652" s="135"/>
      <c r="K3652" s="143"/>
      <c r="L3652" s="143"/>
    </row>
    <row r="3653" spans="1:12" x14ac:dyDescent="0.3">
      <c r="A3653" s="138"/>
      <c r="B3653" s="135"/>
      <c r="C3653" s="139">
        <f t="shared" si="76"/>
        <v>0</v>
      </c>
      <c r="D3653" s="135"/>
      <c r="E3653" s="135"/>
      <c r="F3653" s="135"/>
      <c r="G3653" s="135"/>
      <c r="H3653" s="135"/>
      <c r="I3653" s="135"/>
      <c r="J3653" s="135"/>
      <c r="K3653" s="143"/>
      <c r="L3653" s="143"/>
    </row>
    <row r="3654" spans="1:12" x14ac:dyDescent="0.3">
      <c r="A3654" s="138"/>
      <c r="B3654" s="135"/>
      <c r="C3654" s="139">
        <f t="shared" si="76"/>
        <v>0</v>
      </c>
      <c r="D3654" s="135"/>
      <c r="E3654" s="135"/>
      <c r="F3654" s="135"/>
      <c r="G3654" s="135"/>
      <c r="H3654" s="135"/>
      <c r="I3654" s="135"/>
      <c r="J3654" s="135"/>
      <c r="K3654" s="143"/>
      <c r="L3654" s="143"/>
    </row>
    <row r="3655" spans="1:12" x14ac:dyDescent="0.3">
      <c r="A3655" s="138"/>
      <c r="B3655" s="135"/>
      <c r="C3655" s="139">
        <f t="shared" si="76"/>
        <v>0</v>
      </c>
      <c r="D3655" s="135"/>
      <c r="E3655" s="135"/>
      <c r="F3655" s="135"/>
      <c r="G3655" s="135"/>
      <c r="H3655" s="135"/>
      <c r="I3655" s="135"/>
      <c r="J3655" s="135"/>
      <c r="K3655" s="143"/>
      <c r="L3655" s="143"/>
    </row>
    <row r="3656" spans="1:12" x14ac:dyDescent="0.3">
      <c r="A3656" s="138"/>
      <c r="B3656" s="135"/>
      <c r="C3656" s="139">
        <f t="shared" si="76"/>
        <v>0</v>
      </c>
      <c r="D3656" s="135"/>
      <c r="E3656" s="135"/>
      <c r="F3656" s="135"/>
      <c r="G3656" s="135"/>
      <c r="H3656" s="135"/>
      <c r="I3656" s="135"/>
      <c r="J3656" s="135"/>
      <c r="K3656" s="143"/>
      <c r="L3656" s="143"/>
    </row>
    <row r="3657" spans="1:12" x14ac:dyDescent="0.3">
      <c r="A3657" s="138"/>
      <c r="B3657" s="135"/>
      <c r="C3657" s="139">
        <f t="shared" si="76"/>
        <v>0</v>
      </c>
      <c r="D3657" s="135"/>
      <c r="E3657" s="135"/>
      <c r="F3657" s="135"/>
      <c r="G3657" s="135"/>
      <c r="H3657" s="135"/>
      <c r="I3657" s="135"/>
      <c r="J3657" s="135"/>
      <c r="K3657" s="143"/>
      <c r="L3657" s="143"/>
    </row>
    <row r="3658" spans="1:12" x14ac:dyDescent="0.3">
      <c r="A3658" s="138"/>
      <c r="B3658" s="135"/>
      <c r="C3658" s="139">
        <f t="shared" si="76"/>
        <v>0</v>
      </c>
      <c r="D3658" s="135"/>
      <c r="E3658" s="135"/>
      <c r="F3658" s="135"/>
      <c r="G3658" s="135"/>
      <c r="H3658" s="135"/>
      <c r="I3658" s="135"/>
      <c r="J3658" s="135"/>
      <c r="K3658" s="143"/>
      <c r="L3658" s="143"/>
    </row>
    <row r="3659" spans="1:12" x14ac:dyDescent="0.3">
      <c r="A3659" s="138"/>
      <c r="B3659" s="135"/>
      <c r="C3659" s="139">
        <f t="shared" si="76"/>
        <v>0</v>
      </c>
      <c r="D3659" s="135"/>
      <c r="E3659" s="135"/>
      <c r="F3659" s="135"/>
      <c r="G3659" s="135"/>
      <c r="H3659" s="135"/>
      <c r="I3659" s="135"/>
      <c r="J3659" s="135"/>
      <c r="K3659" s="143"/>
      <c r="L3659" s="143"/>
    </row>
    <row r="3660" spans="1:12" x14ac:dyDescent="0.3">
      <c r="A3660" s="138"/>
      <c r="B3660" s="135"/>
      <c r="C3660" s="139">
        <f t="shared" si="76"/>
        <v>0</v>
      </c>
      <c r="D3660" s="135"/>
      <c r="E3660" s="135"/>
      <c r="F3660" s="135"/>
      <c r="G3660" s="135"/>
      <c r="H3660" s="135"/>
      <c r="I3660" s="135"/>
      <c r="J3660" s="135"/>
      <c r="K3660" s="143"/>
      <c r="L3660" s="143"/>
    </row>
    <row r="3661" spans="1:12" x14ac:dyDescent="0.3">
      <c r="A3661" s="138"/>
      <c r="B3661" s="135"/>
      <c r="C3661" s="139">
        <f t="shared" si="76"/>
        <v>0</v>
      </c>
      <c r="D3661" s="135"/>
      <c r="E3661" s="135"/>
      <c r="F3661" s="135"/>
      <c r="G3661" s="135"/>
      <c r="H3661" s="135"/>
      <c r="I3661" s="135"/>
      <c r="J3661" s="135"/>
      <c r="K3661" s="143"/>
      <c r="L3661" s="143"/>
    </row>
    <row r="3662" spans="1:12" x14ac:dyDescent="0.3">
      <c r="A3662" s="138"/>
      <c r="B3662" s="135"/>
      <c r="C3662" s="139">
        <f t="shared" si="76"/>
        <v>0</v>
      </c>
      <c r="D3662" s="135"/>
      <c r="E3662" s="135"/>
      <c r="F3662" s="135"/>
      <c r="G3662" s="135"/>
      <c r="H3662" s="135"/>
      <c r="I3662" s="135"/>
      <c r="J3662" s="135"/>
      <c r="K3662" s="143"/>
      <c r="L3662" s="143"/>
    </row>
    <row r="3663" spans="1:12" x14ac:dyDescent="0.3">
      <c r="A3663" s="138"/>
      <c r="B3663" s="135"/>
      <c r="C3663" s="139">
        <f t="shared" si="76"/>
        <v>0</v>
      </c>
      <c r="D3663" s="135"/>
      <c r="E3663" s="135"/>
      <c r="F3663" s="135"/>
      <c r="G3663" s="135"/>
      <c r="H3663" s="135"/>
      <c r="I3663" s="135"/>
      <c r="J3663" s="135"/>
      <c r="K3663" s="143"/>
      <c r="L3663" s="143"/>
    </row>
    <row r="3664" spans="1:12" x14ac:dyDescent="0.3">
      <c r="A3664" s="138"/>
      <c r="B3664" s="135"/>
      <c r="C3664" s="139">
        <f t="shared" si="76"/>
        <v>0</v>
      </c>
      <c r="D3664" s="135"/>
      <c r="E3664" s="135"/>
      <c r="F3664" s="135"/>
      <c r="G3664" s="135"/>
      <c r="H3664" s="135"/>
      <c r="I3664" s="135"/>
      <c r="J3664" s="135"/>
      <c r="K3664" s="143"/>
      <c r="L3664" s="143"/>
    </row>
    <row r="3665" spans="1:12" x14ac:dyDescent="0.3">
      <c r="A3665" s="138"/>
      <c r="B3665" s="135"/>
      <c r="C3665" s="139">
        <f t="shared" si="76"/>
        <v>0</v>
      </c>
      <c r="D3665" s="135"/>
      <c r="E3665" s="135"/>
      <c r="F3665" s="135"/>
      <c r="G3665" s="135"/>
      <c r="H3665" s="135"/>
      <c r="I3665" s="135"/>
      <c r="J3665" s="135"/>
      <c r="K3665" s="143"/>
      <c r="L3665" s="143"/>
    </row>
    <row r="3666" spans="1:12" x14ac:dyDescent="0.3">
      <c r="A3666" s="138"/>
      <c r="B3666" s="135"/>
      <c r="C3666" s="139">
        <f t="shared" si="76"/>
        <v>0</v>
      </c>
      <c r="D3666" s="135"/>
      <c r="E3666" s="135"/>
      <c r="F3666" s="135"/>
      <c r="G3666" s="135"/>
      <c r="H3666" s="135"/>
      <c r="I3666" s="135"/>
      <c r="J3666" s="135"/>
      <c r="K3666" s="143"/>
      <c r="L3666" s="143"/>
    </row>
    <row r="3667" spans="1:12" x14ac:dyDescent="0.3">
      <c r="A3667" s="138"/>
      <c r="B3667" s="135"/>
      <c r="C3667" s="139">
        <f t="shared" si="76"/>
        <v>0</v>
      </c>
      <c r="D3667" s="135"/>
      <c r="E3667" s="135"/>
      <c r="F3667" s="135"/>
      <c r="G3667" s="135"/>
      <c r="H3667" s="135"/>
      <c r="I3667" s="135"/>
      <c r="J3667" s="135"/>
      <c r="K3667" s="143"/>
      <c r="L3667" s="143"/>
    </row>
    <row r="3668" spans="1:12" x14ac:dyDescent="0.3">
      <c r="A3668" s="138"/>
      <c r="B3668" s="135"/>
      <c r="C3668" s="139">
        <f t="shared" si="76"/>
        <v>0</v>
      </c>
      <c r="D3668" s="135"/>
      <c r="E3668" s="135"/>
      <c r="F3668" s="135"/>
      <c r="G3668" s="135"/>
      <c r="H3668" s="135"/>
      <c r="I3668" s="135"/>
      <c r="J3668" s="135"/>
      <c r="K3668" s="143"/>
      <c r="L3668" s="143"/>
    </row>
    <row r="3669" spans="1:12" x14ac:dyDescent="0.3">
      <c r="A3669" s="138"/>
      <c r="B3669" s="135"/>
      <c r="C3669" s="139">
        <f t="shared" si="76"/>
        <v>0</v>
      </c>
      <c r="D3669" s="135"/>
      <c r="E3669" s="135"/>
      <c r="F3669" s="135"/>
      <c r="G3669" s="135"/>
      <c r="H3669" s="135"/>
      <c r="I3669" s="135"/>
      <c r="J3669" s="135"/>
      <c r="K3669" s="143"/>
      <c r="L3669" s="143"/>
    </row>
    <row r="3670" spans="1:12" x14ac:dyDescent="0.3">
      <c r="A3670" s="138"/>
      <c r="B3670" s="135"/>
      <c r="C3670" s="139">
        <f t="shared" si="76"/>
        <v>0</v>
      </c>
      <c r="D3670" s="135"/>
      <c r="E3670" s="135"/>
      <c r="F3670" s="135"/>
      <c r="G3670" s="135"/>
      <c r="H3670" s="135"/>
      <c r="I3670" s="135"/>
      <c r="J3670" s="135"/>
      <c r="K3670" s="143"/>
      <c r="L3670" s="143"/>
    </row>
    <row r="3671" spans="1:12" x14ac:dyDescent="0.3">
      <c r="A3671" s="138"/>
      <c r="B3671" s="135"/>
      <c r="C3671" s="139">
        <f t="shared" si="76"/>
        <v>0</v>
      </c>
      <c r="D3671" s="135"/>
      <c r="E3671" s="135"/>
      <c r="F3671" s="135"/>
      <c r="G3671" s="135"/>
      <c r="H3671" s="135"/>
      <c r="I3671" s="135"/>
      <c r="J3671" s="135"/>
      <c r="K3671" s="143"/>
      <c r="L3671" s="143"/>
    </row>
    <row r="3672" spans="1:12" x14ac:dyDescent="0.3">
      <c r="A3672" s="138"/>
      <c r="B3672" s="135"/>
      <c r="C3672" s="139">
        <f t="shared" si="76"/>
        <v>0</v>
      </c>
      <c r="D3672" s="135"/>
      <c r="E3672" s="135"/>
      <c r="F3672" s="135"/>
      <c r="G3672" s="135"/>
      <c r="H3672" s="135"/>
      <c r="I3672" s="135"/>
      <c r="J3672" s="135"/>
      <c r="K3672" s="143"/>
      <c r="L3672" s="143"/>
    </row>
    <row r="3673" spans="1:12" x14ac:dyDescent="0.3">
      <c r="A3673" s="138"/>
      <c r="B3673" s="135"/>
      <c r="C3673" s="139">
        <f t="shared" si="76"/>
        <v>0</v>
      </c>
      <c r="D3673" s="135"/>
      <c r="E3673" s="135"/>
      <c r="F3673" s="135"/>
      <c r="G3673" s="135"/>
      <c r="H3673" s="135"/>
      <c r="I3673" s="135"/>
      <c r="J3673" s="135"/>
      <c r="K3673" s="143"/>
      <c r="L3673" s="143"/>
    </row>
    <row r="3674" spans="1:12" x14ac:dyDescent="0.3">
      <c r="A3674" s="138"/>
      <c r="B3674" s="135"/>
      <c r="C3674" s="139">
        <f t="shared" si="76"/>
        <v>0</v>
      </c>
      <c r="D3674" s="135"/>
      <c r="E3674" s="135"/>
      <c r="F3674" s="135"/>
      <c r="G3674" s="135"/>
      <c r="H3674" s="135"/>
      <c r="I3674" s="135"/>
      <c r="J3674" s="135"/>
      <c r="K3674" s="143"/>
      <c r="L3674" s="143"/>
    </row>
    <row r="3675" spans="1:12" x14ac:dyDescent="0.3">
      <c r="A3675" s="138"/>
      <c r="B3675" s="135"/>
      <c r="C3675" s="139">
        <f t="shared" si="76"/>
        <v>0</v>
      </c>
      <c r="D3675" s="135"/>
      <c r="E3675" s="135"/>
      <c r="F3675" s="135"/>
      <c r="G3675" s="135"/>
      <c r="H3675" s="135"/>
      <c r="I3675" s="135"/>
      <c r="J3675" s="135"/>
      <c r="K3675" s="143"/>
      <c r="L3675" s="143"/>
    </row>
    <row r="3676" spans="1:12" x14ac:dyDescent="0.3">
      <c r="A3676" s="138"/>
      <c r="B3676" s="135"/>
      <c r="C3676" s="139">
        <f t="shared" si="76"/>
        <v>0</v>
      </c>
      <c r="D3676" s="135"/>
      <c r="E3676" s="135"/>
      <c r="F3676" s="135"/>
      <c r="G3676" s="135"/>
      <c r="H3676" s="135"/>
      <c r="I3676" s="135"/>
      <c r="J3676" s="135"/>
      <c r="K3676" s="143"/>
      <c r="L3676" s="143"/>
    </row>
    <row r="3677" spans="1:12" x14ac:dyDescent="0.3">
      <c r="A3677" s="138"/>
      <c r="B3677" s="135"/>
      <c r="C3677" s="139">
        <f t="shared" si="76"/>
        <v>0</v>
      </c>
      <c r="D3677" s="135"/>
      <c r="E3677" s="135"/>
      <c r="F3677" s="135"/>
      <c r="G3677" s="135"/>
      <c r="H3677" s="135"/>
      <c r="I3677" s="135"/>
      <c r="J3677" s="135"/>
      <c r="K3677" s="143"/>
      <c r="L3677" s="143"/>
    </row>
    <row r="3678" spans="1:12" x14ac:dyDescent="0.3">
      <c r="A3678" s="138"/>
      <c r="B3678" s="135"/>
      <c r="C3678" s="139">
        <f t="shared" si="76"/>
        <v>0</v>
      </c>
      <c r="D3678" s="135"/>
      <c r="E3678" s="135"/>
      <c r="F3678" s="135"/>
      <c r="G3678" s="135"/>
      <c r="H3678" s="135"/>
      <c r="I3678" s="135"/>
      <c r="J3678" s="135"/>
      <c r="K3678" s="143"/>
      <c r="L3678" s="143"/>
    </row>
    <row r="3679" spans="1:12" x14ac:dyDescent="0.3">
      <c r="A3679" s="138"/>
      <c r="B3679" s="135"/>
      <c r="C3679" s="139">
        <f t="shared" si="76"/>
        <v>0</v>
      </c>
      <c r="D3679" s="135"/>
      <c r="E3679" s="135"/>
      <c r="F3679" s="135"/>
      <c r="G3679" s="135"/>
      <c r="H3679" s="135"/>
      <c r="I3679" s="135"/>
      <c r="J3679" s="135"/>
      <c r="K3679" s="143"/>
      <c r="L3679" s="143"/>
    </row>
    <row r="3680" spans="1:12" x14ac:dyDescent="0.3">
      <c r="A3680" s="138"/>
      <c r="B3680" s="135"/>
      <c r="C3680" s="139">
        <f t="shared" si="76"/>
        <v>0</v>
      </c>
      <c r="D3680" s="135"/>
      <c r="E3680" s="135"/>
      <c r="F3680" s="135"/>
      <c r="G3680" s="135"/>
      <c r="H3680" s="135"/>
      <c r="I3680" s="135"/>
      <c r="J3680" s="135"/>
      <c r="K3680" s="143"/>
      <c r="L3680" s="143"/>
    </row>
    <row r="3681" spans="1:12" x14ac:dyDescent="0.3">
      <c r="A3681" s="138"/>
      <c r="B3681" s="135"/>
      <c r="C3681" s="139">
        <f t="shared" si="76"/>
        <v>0</v>
      </c>
      <c r="D3681" s="135"/>
      <c r="E3681" s="135"/>
      <c r="F3681" s="135"/>
      <c r="G3681" s="135"/>
      <c r="H3681" s="135"/>
      <c r="I3681" s="135"/>
      <c r="J3681" s="135"/>
      <c r="K3681" s="143"/>
      <c r="L3681" s="143"/>
    </row>
    <row r="3682" spans="1:12" x14ac:dyDescent="0.3">
      <c r="A3682" s="138"/>
      <c r="B3682" s="135"/>
      <c r="C3682" s="139">
        <f t="shared" si="76"/>
        <v>0</v>
      </c>
      <c r="D3682" s="135"/>
      <c r="E3682" s="135"/>
      <c r="F3682" s="135"/>
      <c r="G3682" s="135"/>
      <c r="H3682" s="135"/>
      <c r="I3682" s="135"/>
      <c r="J3682" s="135"/>
      <c r="K3682" s="143"/>
      <c r="L3682" s="143"/>
    </row>
    <row r="3683" spans="1:12" x14ac:dyDescent="0.3">
      <c r="A3683" s="138"/>
      <c r="B3683" s="135"/>
      <c r="C3683" s="139">
        <f t="shared" si="76"/>
        <v>0</v>
      </c>
      <c r="D3683" s="135"/>
      <c r="E3683" s="135"/>
      <c r="F3683" s="135"/>
      <c r="G3683" s="135"/>
      <c r="H3683" s="135"/>
      <c r="I3683" s="135"/>
      <c r="J3683" s="135"/>
      <c r="K3683" s="143"/>
      <c r="L3683" s="143"/>
    </row>
    <row r="3684" spans="1:12" x14ac:dyDescent="0.3">
      <c r="A3684" s="138"/>
      <c r="B3684" s="135"/>
      <c r="C3684" s="139">
        <f t="shared" si="76"/>
        <v>0</v>
      </c>
      <c r="D3684" s="135"/>
      <c r="E3684" s="135"/>
      <c r="F3684" s="135"/>
      <c r="G3684" s="135"/>
      <c r="H3684" s="135"/>
      <c r="I3684" s="135"/>
      <c r="J3684" s="135"/>
      <c r="K3684" s="143"/>
      <c r="L3684" s="143"/>
    </row>
    <row r="3685" spans="1:12" x14ac:dyDescent="0.3">
      <c r="A3685" s="138"/>
      <c r="B3685" s="135"/>
      <c r="C3685" s="139">
        <f t="shared" si="76"/>
        <v>0</v>
      </c>
      <c r="D3685" s="135"/>
      <c r="E3685" s="135"/>
      <c r="F3685" s="135"/>
      <c r="G3685" s="135"/>
      <c r="H3685" s="135"/>
      <c r="I3685" s="135"/>
      <c r="J3685" s="135"/>
      <c r="K3685" s="143"/>
      <c r="L3685" s="143"/>
    </row>
    <row r="3686" spans="1:12" x14ac:dyDescent="0.3">
      <c r="A3686" s="138"/>
      <c r="B3686" s="135"/>
      <c r="C3686" s="139">
        <f t="shared" si="76"/>
        <v>0</v>
      </c>
      <c r="D3686" s="135"/>
      <c r="E3686" s="135"/>
      <c r="F3686" s="135"/>
      <c r="G3686" s="135"/>
      <c r="H3686" s="135"/>
      <c r="I3686" s="135"/>
      <c r="J3686" s="135"/>
      <c r="K3686" s="143"/>
      <c r="L3686" s="143"/>
    </row>
    <row r="3687" spans="1:12" x14ac:dyDescent="0.3">
      <c r="A3687" s="138"/>
      <c r="B3687" s="135"/>
      <c r="C3687" s="139">
        <f t="shared" si="76"/>
        <v>0</v>
      </c>
      <c r="D3687" s="135"/>
      <c r="E3687" s="135"/>
      <c r="F3687" s="135"/>
      <c r="G3687" s="135"/>
      <c r="H3687" s="135"/>
      <c r="I3687" s="135"/>
      <c r="J3687" s="135"/>
      <c r="K3687" s="143"/>
      <c r="L3687" s="143"/>
    </row>
    <row r="3688" spans="1:12" x14ac:dyDescent="0.3">
      <c r="A3688" s="138"/>
      <c r="B3688" s="135"/>
      <c r="C3688" s="139">
        <f t="shared" si="76"/>
        <v>0</v>
      </c>
      <c r="D3688" s="135"/>
      <c r="E3688" s="135"/>
      <c r="F3688" s="135"/>
      <c r="G3688" s="135"/>
      <c r="H3688" s="135"/>
      <c r="I3688" s="135"/>
      <c r="J3688" s="135"/>
      <c r="K3688" s="143"/>
      <c r="L3688" s="143"/>
    </row>
    <row r="3689" spans="1:12" x14ac:dyDescent="0.3">
      <c r="A3689" s="138"/>
      <c r="B3689" s="135"/>
      <c r="C3689" s="139">
        <f t="shared" si="76"/>
        <v>0</v>
      </c>
      <c r="D3689" s="135"/>
      <c r="E3689" s="135"/>
      <c r="F3689" s="135"/>
      <c r="G3689" s="135"/>
      <c r="H3689" s="135"/>
      <c r="I3689" s="135"/>
      <c r="J3689" s="135"/>
      <c r="K3689" s="143"/>
      <c r="L3689" s="143"/>
    </row>
    <row r="3690" spans="1:12" x14ac:dyDescent="0.3">
      <c r="A3690" s="138"/>
      <c r="B3690" s="135"/>
      <c r="C3690" s="139">
        <f t="shared" si="76"/>
        <v>0</v>
      </c>
      <c r="D3690" s="135"/>
      <c r="E3690" s="135"/>
      <c r="F3690" s="135"/>
      <c r="G3690" s="135"/>
      <c r="H3690" s="135"/>
      <c r="I3690" s="135"/>
      <c r="J3690" s="135"/>
      <c r="K3690" s="143"/>
      <c r="L3690" s="143"/>
    </row>
    <row r="3691" spans="1:12" x14ac:dyDescent="0.3">
      <c r="A3691" s="138"/>
      <c r="B3691" s="135"/>
      <c r="C3691" s="139">
        <f t="shared" si="76"/>
        <v>0</v>
      </c>
      <c r="D3691" s="135"/>
      <c r="E3691" s="135"/>
      <c r="F3691" s="135"/>
      <c r="G3691" s="135"/>
      <c r="H3691" s="135"/>
      <c r="I3691" s="135"/>
      <c r="J3691" s="135"/>
      <c r="K3691" s="143"/>
      <c r="L3691" s="143"/>
    </row>
    <row r="3692" spans="1:12" x14ac:dyDescent="0.3">
      <c r="A3692" s="138"/>
      <c r="B3692" s="135"/>
      <c r="C3692" s="139">
        <f t="shared" si="76"/>
        <v>0</v>
      </c>
      <c r="D3692" s="135"/>
      <c r="E3692" s="135"/>
      <c r="F3692" s="135"/>
      <c r="G3692" s="135"/>
      <c r="H3692" s="135"/>
      <c r="I3692" s="135"/>
      <c r="J3692" s="135"/>
      <c r="K3692" s="143"/>
      <c r="L3692" s="143"/>
    </row>
    <row r="3693" spans="1:12" x14ac:dyDescent="0.3">
      <c r="A3693" s="138"/>
      <c r="B3693" s="135"/>
      <c r="C3693" s="139">
        <f t="shared" si="76"/>
        <v>0</v>
      </c>
      <c r="D3693" s="135"/>
      <c r="E3693" s="135"/>
      <c r="F3693" s="135"/>
      <c r="G3693" s="135"/>
      <c r="H3693" s="135"/>
      <c r="I3693" s="135"/>
      <c r="J3693" s="135"/>
      <c r="K3693" s="143"/>
      <c r="L3693" s="143"/>
    </row>
    <row r="3694" spans="1:12" x14ac:dyDescent="0.3">
      <c r="A3694" s="138"/>
      <c r="B3694" s="135"/>
      <c r="C3694" s="139">
        <f t="shared" si="76"/>
        <v>0</v>
      </c>
      <c r="D3694" s="135"/>
      <c r="E3694" s="135"/>
      <c r="F3694" s="135"/>
      <c r="G3694" s="135"/>
      <c r="H3694" s="135"/>
      <c r="I3694" s="135"/>
      <c r="J3694" s="135"/>
      <c r="K3694" s="143"/>
      <c r="L3694" s="143"/>
    </row>
    <row r="3695" spans="1:12" x14ac:dyDescent="0.3">
      <c r="A3695" s="138"/>
      <c r="B3695" s="135"/>
      <c r="C3695" s="139">
        <f t="shared" si="76"/>
        <v>0</v>
      </c>
      <c r="D3695" s="135"/>
      <c r="E3695" s="135"/>
      <c r="F3695" s="135"/>
      <c r="G3695" s="135"/>
      <c r="H3695" s="135"/>
      <c r="I3695" s="135"/>
      <c r="J3695" s="135"/>
      <c r="K3695" s="143"/>
      <c r="L3695" s="143"/>
    </row>
    <row r="3696" spans="1:12" x14ac:dyDescent="0.3">
      <c r="A3696" s="138"/>
      <c r="B3696" s="135"/>
      <c r="C3696" s="139">
        <f t="shared" si="76"/>
        <v>0</v>
      </c>
      <c r="D3696" s="135"/>
      <c r="E3696" s="135"/>
      <c r="F3696" s="135"/>
      <c r="G3696" s="135"/>
      <c r="H3696" s="135"/>
      <c r="I3696" s="135"/>
      <c r="J3696" s="135"/>
      <c r="K3696" s="143"/>
      <c r="L3696" s="143"/>
    </row>
    <row r="3697" spans="1:12" x14ac:dyDescent="0.3">
      <c r="A3697" s="138"/>
      <c r="B3697" s="135"/>
      <c r="C3697" s="139">
        <f t="shared" si="76"/>
        <v>0</v>
      </c>
      <c r="D3697" s="135"/>
      <c r="E3697" s="135"/>
      <c r="F3697" s="135"/>
      <c r="G3697" s="135"/>
      <c r="H3697" s="135"/>
      <c r="I3697" s="135"/>
      <c r="J3697" s="135"/>
      <c r="K3697" s="143"/>
      <c r="L3697" s="143"/>
    </row>
    <row r="3698" spans="1:12" x14ac:dyDescent="0.3">
      <c r="A3698" s="138"/>
      <c r="B3698" s="135"/>
      <c r="C3698" s="139">
        <f t="shared" si="76"/>
        <v>0</v>
      </c>
      <c r="D3698" s="135"/>
      <c r="E3698" s="135"/>
      <c r="F3698" s="135"/>
      <c r="G3698" s="135"/>
      <c r="H3698" s="135"/>
      <c r="I3698" s="135"/>
      <c r="J3698" s="135"/>
      <c r="K3698" s="143"/>
      <c r="L3698" s="143"/>
    </row>
    <row r="3699" spans="1:12" x14ac:dyDescent="0.3">
      <c r="A3699" s="138"/>
      <c r="B3699" s="135"/>
      <c r="C3699" s="139">
        <f t="shared" si="76"/>
        <v>0</v>
      </c>
      <c r="D3699" s="135"/>
      <c r="E3699" s="135"/>
      <c r="F3699" s="135"/>
      <c r="G3699" s="135"/>
      <c r="H3699" s="135"/>
      <c r="I3699" s="135"/>
      <c r="J3699" s="135"/>
      <c r="K3699" s="143"/>
      <c r="L3699" s="143"/>
    </row>
    <row r="3700" spans="1:12" x14ac:dyDescent="0.3">
      <c r="A3700" s="138"/>
      <c r="B3700" s="135"/>
      <c r="C3700" s="139">
        <f t="shared" si="76"/>
        <v>0</v>
      </c>
      <c r="D3700" s="135"/>
      <c r="E3700" s="135"/>
      <c r="F3700" s="135"/>
      <c r="G3700" s="135"/>
      <c r="H3700" s="135"/>
      <c r="I3700" s="135"/>
      <c r="J3700" s="135"/>
      <c r="K3700" s="143"/>
      <c r="L3700" s="143"/>
    </row>
    <row r="3701" spans="1:12" x14ac:dyDescent="0.3">
      <c r="A3701" s="138"/>
      <c r="B3701" s="135"/>
      <c r="C3701" s="139">
        <f t="shared" si="76"/>
        <v>0</v>
      </c>
      <c r="D3701" s="135"/>
      <c r="E3701" s="135"/>
      <c r="F3701" s="135"/>
      <c r="G3701" s="135"/>
      <c r="H3701" s="135"/>
      <c r="I3701" s="135"/>
      <c r="J3701" s="135"/>
      <c r="K3701" s="143"/>
      <c r="L3701" s="143"/>
    </row>
    <row r="3702" spans="1:12" x14ac:dyDescent="0.3">
      <c r="A3702" s="138"/>
      <c r="B3702" s="135"/>
      <c r="C3702" s="139">
        <f t="shared" si="76"/>
        <v>0</v>
      </c>
      <c r="D3702" s="135"/>
      <c r="E3702" s="135"/>
      <c r="F3702" s="135"/>
      <c r="G3702" s="135"/>
      <c r="H3702" s="135"/>
      <c r="I3702" s="135"/>
      <c r="J3702" s="135"/>
      <c r="K3702" s="143"/>
      <c r="L3702" s="143"/>
    </row>
    <row r="3703" spans="1:12" x14ac:dyDescent="0.3">
      <c r="A3703" s="138"/>
      <c r="B3703" s="135"/>
      <c r="C3703" s="139">
        <f t="shared" si="76"/>
        <v>0</v>
      </c>
      <c r="D3703" s="135"/>
      <c r="E3703" s="135"/>
      <c r="F3703" s="135"/>
      <c r="G3703" s="135"/>
      <c r="H3703" s="135"/>
      <c r="I3703" s="135"/>
      <c r="J3703" s="135"/>
      <c r="K3703" s="143"/>
      <c r="L3703" s="143"/>
    </row>
    <row r="3704" spans="1:12" x14ac:dyDescent="0.3">
      <c r="A3704" s="138"/>
      <c r="B3704" s="135"/>
      <c r="C3704" s="139">
        <f t="shared" si="76"/>
        <v>0</v>
      </c>
      <c r="D3704" s="135"/>
      <c r="E3704" s="135"/>
      <c r="F3704" s="135"/>
      <c r="G3704" s="135"/>
      <c r="H3704" s="135"/>
      <c r="I3704" s="135"/>
      <c r="J3704" s="135"/>
      <c r="K3704" s="143"/>
      <c r="L3704" s="143"/>
    </row>
    <row r="3705" spans="1:12" x14ac:dyDescent="0.3">
      <c r="A3705" s="138"/>
      <c r="B3705" s="135"/>
      <c r="C3705" s="139">
        <f t="shared" si="76"/>
        <v>0</v>
      </c>
      <c r="D3705" s="135"/>
      <c r="E3705" s="135"/>
      <c r="F3705" s="135"/>
      <c r="G3705" s="135"/>
      <c r="H3705" s="135"/>
      <c r="I3705" s="135"/>
      <c r="J3705" s="135"/>
      <c r="K3705" s="143"/>
      <c r="L3705" s="143"/>
    </row>
    <row r="3706" spans="1:12" x14ac:dyDescent="0.3">
      <c r="A3706" s="138"/>
      <c r="B3706" s="135"/>
      <c r="C3706" s="139">
        <f t="shared" si="76"/>
        <v>0</v>
      </c>
      <c r="D3706" s="135"/>
      <c r="E3706" s="135"/>
      <c r="F3706" s="135"/>
      <c r="G3706" s="135"/>
      <c r="H3706" s="135"/>
      <c r="I3706" s="135"/>
      <c r="J3706" s="135"/>
      <c r="K3706" s="143"/>
      <c r="L3706" s="143"/>
    </row>
    <row r="3707" spans="1:12" x14ac:dyDescent="0.3">
      <c r="A3707" s="138"/>
      <c r="B3707" s="135"/>
      <c r="C3707" s="139">
        <f t="shared" si="76"/>
        <v>0</v>
      </c>
      <c r="D3707" s="135"/>
      <c r="E3707" s="135"/>
      <c r="F3707" s="135"/>
      <c r="G3707" s="135"/>
      <c r="H3707" s="135"/>
      <c r="I3707" s="135"/>
      <c r="J3707" s="135"/>
      <c r="K3707" s="143"/>
      <c r="L3707" s="143"/>
    </row>
    <row r="3708" spans="1:12" x14ac:dyDescent="0.3">
      <c r="A3708" s="138"/>
      <c r="B3708" s="135"/>
      <c r="C3708" s="139">
        <f t="shared" si="76"/>
        <v>0</v>
      </c>
      <c r="D3708" s="135"/>
      <c r="E3708" s="135"/>
      <c r="F3708" s="135"/>
      <c r="G3708" s="135"/>
      <c r="H3708" s="135"/>
      <c r="I3708" s="135"/>
      <c r="J3708" s="135"/>
      <c r="K3708" s="143"/>
      <c r="L3708" s="143"/>
    </row>
    <row r="3709" spans="1:12" x14ac:dyDescent="0.3">
      <c r="A3709" s="138"/>
      <c r="B3709" s="135"/>
      <c r="C3709" s="139">
        <f t="shared" si="76"/>
        <v>0</v>
      </c>
      <c r="D3709" s="135"/>
      <c r="E3709" s="135"/>
      <c r="F3709" s="135"/>
      <c r="G3709" s="135"/>
      <c r="H3709" s="135"/>
      <c r="I3709" s="135"/>
      <c r="J3709" s="135"/>
      <c r="K3709" s="143"/>
      <c r="L3709" s="143"/>
    </row>
    <row r="3710" spans="1:12" x14ac:dyDescent="0.3">
      <c r="A3710" s="138"/>
      <c r="B3710" s="135"/>
      <c r="C3710" s="139">
        <f t="shared" si="76"/>
        <v>0</v>
      </c>
      <c r="D3710" s="135"/>
      <c r="E3710" s="135"/>
      <c r="F3710" s="135"/>
      <c r="G3710" s="135"/>
      <c r="H3710" s="135"/>
      <c r="I3710" s="135"/>
      <c r="J3710" s="135"/>
      <c r="K3710" s="143"/>
      <c r="L3710" s="143"/>
    </row>
    <row r="3711" spans="1:12" x14ac:dyDescent="0.3">
      <c r="A3711" s="138"/>
      <c r="B3711" s="135"/>
      <c r="C3711" s="139">
        <f t="shared" ref="C3711:C3774" si="77">D3711</f>
        <v>0</v>
      </c>
      <c r="D3711" s="135"/>
      <c r="E3711" s="135"/>
      <c r="F3711" s="135"/>
      <c r="G3711" s="135"/>
      <c r="H3711" s="135"/>
      <c r="I3711" s="135"/>
      <c r="J3711" s="135"/>
      <c r="K3711" s="143"/>
      <c r="L3711" s="143"/>
    </row>
    <row r="3712" spans="1:12" x14ac:dyDescent="0.3">
      <c r="A3712" s="138"/>
      <c r="B3712" s="135"/>
      <c r="C3712" s="139">
        <f t="shared" si="77"/>
        <v>0</v>
      </c>
      <c r="D3712" s="135"/>
      <c r="E3712" s="135"/>
      <c r="F3712" s="135"/>
      <c r="G3712" s="135"/>
      <c r="H3712" s="135"/>
      <c r="I3712" s="135"/>
      <c r="J3712" s="135"/>
      <c r="K3712" s="143"/>
      <c r="L3712" s="143"/>
    </row>
    <row r="3713" spans="1:12" x14ac:dyDescent="0.3">
      <c r="A3713" s="138"/>
      <c r="B3713" s="135"/>
      <c r="C3713" s="139">
        <f t="shared" si="77"/>
        <v>0</v>
      </c>
      <c r="D3713" s="135"/>
      <c r="E3713" s="135"/>
      <c r="F3713" s="135"/>
      <c r="G3713" s="135"/>
      <c r="H3713" s="135"/>
      <c r="I3713" s="135"/>
      <c r="J3713" s="135"/>
      <c r="K3713" s="143"/>
      <c r="L3713" s="143"/>
    </row>
    <row r="3714" spans="1:12" x14ac:dyDescent="0.3">
      <c r="A3714" s="138"/>
      <c r="B3714" s="135"/>
      <c r="C3714" s="139">
        <f t="shared" si="77"/>
        <v>0</v>
      </c>
      <c r="D3714" s="135"/>
      <c r="E3714" s="135"/>
      <c r="F3714" s="135"/>
      <c r="G3714" s="135"/>
      <c r="H3714" s="135"/>
      <c r="I3714" s="135"/>
      <c r="J3714" s="135"/>
      <c r="K3714" s="143"/>
      <c r="L3714" s="143"/>
    </row>
    <row r="3715" spans="1:12" x14ac:dyDescent="0.3">
      <c r="A3715" s="138"/>
      <c r="B3715" s="135"/>
      <c r="C3715" s="139">
        <f t="shared" si="77"/>
        <v>0</v>
      </c>
      <c r="D3715" s="135"/>
      <c r="E3715" s="135"/>
      <c r="F3715" s="135"/>
      <c r="G3715" s="135"/>
      <c r="H3715" s="135"/>
      <c r="I3715" s="135"/>
      <c r="J3715" s="135"/>
      <c r="K3715" s="143"/>
      <c r="L3715" s="143"/>
    </row>
    <row r="3716" spans="1:12" x14ac:dyDescent="0.3">
      <c r="A3716" s="138"/>
      <c r="B3716" s="135"/>
      <c r="C3716" s="139">
        <f t="shared" si="77"/>
        <v>0</v>
      </c>
      <c r="D3716" s="135"/>
      <c r="E3716" s="135"/>
      <c r="F3716" s="135"/>
      <c r="G3716" s="135"/>
      <c r="H3716" s="135"/>
      <c r="I3716" s="135"/>
      <c r="J3716" s="135"/>
      <c r="K3716" s="143"/>
      <c r="L3716" s="143"/>
    </row>
    <row r="3717" spans="1:12" x14ac:dyDescent="0.3">
      <c r="A3717" s="138"/>
      <c r="B3717" s="135"/>
      <c r="C3717" s="139">
        <f t="shared" si="77"/>
        <v>0</v>
      </c>
      <c r="D3717" s="135"/>
      <c r="E3717" s="135"/>
      <c r="F3717" s="135"/>
      <c r="G3717" s="135"/>
      <c r="H3717" s="135"/>
      <c r="I3717" s="135"/>
      <c r="J3717" s="135"/>
      <c r="K3717" s="143"/>
      <c r="L3717" s="143"/>
    </row>
    <row r="3718" spans="1:12" x14ac:dyDescent="0.3">
      <c r="A3718" s="138"/>
      <c r="B3718" s="135"/>
      <c r="C3718" s="139">
        <f t="shared" si="77"/>
        <v>0</v>
      </c>
      <c r="D3718" s="135"/>
      <c r="E3718" s="135"/>
      <c r="F3718" s="135"/>
      <c r="G3718" s="135"/>
      <c r="H3718" s="135"/>
      <c r="I3718" s="135"/>
      <c r="J3718" s="135"/>
      <c r="K3718" s="143"/>
      <c r="L3718" s="143"/>
    </row>
    <row r="3719" spans="1:12" x14ac:dyDescent="0.3">
      <c r="A3719" s="138"/>
      <c r="B3719" s="135"/>
      <c r="C3719" s="139">
        <f t="shared" si="77"/>
        <v>0</v>
      </c>
      <c r="D3719" s="135"/>
      <c r="E3719" s="135"/>
      <c r="F3719" s="135"/>
      <c r="G3719" s="135"/>
      <c r="H3719" s="135"/>
      <c r="I3719" s="135"/>
      <c r="J3719" s="135"/>
      <c r="K3719" s="143"/>
      <c r="L3719" s="143"/>
    </row>
    <row r="3720" spans="1:12" x14ac:dyDescent="0.3">
      <c r="A3720" s="138"/>
      <c r="B3720" s="135"/>
      <c r="C3720" s="139">
        <f t="shared" si="77"/>
        <v>0</v>
      </c>
      <c r="D3720" s="135"/>
      <c r="E3720" s="135"/>
      <c r="F3720" s="135"/>
      <c r="G3720" s="135"/>
      <c r="H3720" s="135"/>
      <c r="I3720" s="135"/>
      <c r="J3720" s="135"/>
      <c r="K3720" s="143"/>
      <c r="L3720" s="143"/>
    </row>
    <row r="3721" spans="1:12" x14ac:dyDescent="0.3">
      <c r="A3721" s="138"/>
      <c r="B3721" s="135"/>
      <c r="C3721" s="139">
        <f t="shared" si="77"/>
        <v>0</v>
      </c>
      <c r="D3721" s="135"/>
      <c r="E3721" s="135"/>
      <c r="F3721" s="135"/>
      <c r="G3721" s="135"/>
      <c r="H3721" s="135"/>
      <c r="I3721" s="135"/>
      <c r="J3721" s="135"/>
      <c r="K3721" s="143"/>
      <c r="L3721" s="143"/>
    </row>
    <row r="3722" spans="1:12" x14ac:dyDescent="0.3">
      <c r="A3722" s="138"/>
      <c r="B3722" s="135"/>
      <c r="C3722" s="139">
        <f t="shared" si="77"/>
        <v>0</v>
      </c>
      <c r="D3722" s="135"/>
      <c r="E3722" s="135"/>
      <c r="F3722" s="135"/>
      <c r="G3722" s="135"/>
      <c r="H3722" s="135"/>
      <c r="I3722" s="135"/>
      <c r="J3722" s="135"/>
      <c r="K3722" s="143"/>
      <c r="L3722" s="143"/>
    </row>
    <row r="3723" spans="1:12" x14ac:dyDescent="0.3">
      <c r="A3723" s="138"/>
      <c r="B3723" s="135"/>
      <c r="C3723" s="139">
        <f t="shared" si="77"/>
        <v>0</v>
      </c>
      <c r="D3723" s="135"/>
      <c r="E3723" s="135"/>
      <c r="F3723" s="135"/>
      <c r="G3723" s="135"/>
      <c r="H3723" s="135"/>
      <c r="I3723" s="135"/>
      <c r="J3723" s="135"/>
      <c r="K3723" s="143"/>
      <c r="L3723" s="143"/>
    </row>
    <row r="3724" spans="1:12" x14ac:dyDescent="0.3">
      <c r="A3724" s="138"/>
      <c r="B3724" s="135"/>
      <c r="C3724" s="139">
        <f t="shared" si="77"/>
        <v>0</v>
      </c>
      <c r="D3724" s="135"/>
      <c r="E3724" s="135"/>
      <c r="F3724" s="135"/>
      <c r="G3724" s="135"/>
      <c r="H3724" s="135"/>
      <c r="I3724" s="135"/>
      <c r="J3724" s="135"/>
      <c r="K3724" s="143"/>
      <c r="L3724" s="143"/>
    </row>
    <row r="3725" spans="1:12" x14ac:dyDescent="0.3">
      <c r="A3725" s="138"/>
      <c r="B3725" s="135"/>
      <c r="C3725" s="139">
        <f t="shared" si="77"/>
        <v>0</v>
      </c>
      <c r="D3725" s="135"/>
      <c r="E3725" s="135"/>
      <c r="F3725" s="135"/>
      <c r="G3725" s="135"/>
      <c r="H3725" s="135"/>
      <c r="I3725" s="135"/>
      <c r="J3725" s="135"/>
      <c r="K3725" s="143"/>
      <c r="L3725" s="143"/>
    </row>
    <row r="3726" spans="1:12" x14ac:dyDescent="0.3">
      <c r="A3726" s="138"/>
      <c r="B3726" s="135"/>
      <c r="C3726" s="139">
        <f t="shared" si="77"/>
        <v>0</v>
      </c>
      <c r="D3726" s="135"/>
      <c r="E3726" s="135"/>
      <c r="F3726" s="135"/>
      <c r="G3726" s="135"/>
      <c r="H3726" s="135"/>
      <c r="I3726" s="135"/>
      <c r="J3726" s="135"/>
      <c r="K3726" s="143"/>
      <c r="L3726" s="143"/>
    </row>
    <row r="3727" spans="1:12" x14ac:dyDescent="0.3">
      <c r="A3727" s="138"/>
      <c r="B3727" s="135"/>
      <c r="C3727" s="139">
        <f t="shared" si="77"/>
        <v>0</v>
      </c>
      <c r="D3727" s="135"/>
      <c r="E3727" s="135"/>
      <c r="F3727" s="135"/>
      <c r="G3727" s="135"/>
      <c r="H3727" s="135"/>
      <c r="I3727" s="135"/>
      <c r="J3727" s="135"/>
      <c r="K3727" s="143"/>
      <c r="L3727" s="143"/>
    </row>
    <row r="3728" spans="1:12" x14ac:dyDescent="0.3">
      <c r="A3728" s="138"/>
      <c r="B3728" s="135"/>
      <c r="C3728" s="139">
        <f t="shared" si="77"/>
        <v>0</v>
      </c>
      <c r="D3728" s="135"/>
      <c r="E3728" s="135"/>
      <c r="F3728" s="135"/>
      <c r="G3728" s="135"/>
      <c r="H3728" s="135"/>
      <c r="I3728" s="135"/>
      <c r="J3728" s="135"/>
      <c r="K3728" s="143"/>
      <c r="L3728" s="143"/>
    </row>
    <row r="3729" spans="1:12" x14ac:dyDescent="0.3">
      <c r="A3729" s="138"/>
      <c r="B3729" s="135"/>
      <c r="C3729" s="139">
        <f t="shared" si="77"/>
        <v>0</v>
      </c>
      <c r="D3729" s="135"/>
      <c r="E3729" s="135"/>
      <c r="F3729" s="135"/>
      <c r="G3729" s="135"/>
      <c r="H3729" s="135"/>
      <c r="I3729" s="135"/>
      <c r="J3729" s="135"/>
      <c r="K3729" s="143"/>
      <c r="L3729" s="143"/>
    </row>
    <row r="3730" spans="1:12" x14ac:dyDescent="0.3">
      <c r="A3730" s="138"/>
      <c r="B3730" s="135"/>
      <c r="C3730" s="139">
        <f t="shared" si="77"/>
        <v>0</v>
      </c>
      <c r="D3730" s="135"/>
      <c r="E3730" s="135"/>
      <c r="F3730" s="135"/>
      <c r="G3730" s="135"/>
      <c r="H3730" s="135"/>
      <c r="I3730" s="135"/>
      <c r="J3730" s="135"/>
      <c r="K3730" s="143"/>
      <c r="L3730" s="143"/>
    </row>
    <row r="3731" spans="1:12" x14ac:dyDescent="0.3">
      <c r="A3731" s="138"/>
      <c r="B3731" s="135"/>
      <c r="C3731" s="139">
        <f t="shared" si="77"/>
        <v>0</v>
      </c>
      <c r="D3731" s="135"/>
      <c r="E3731" s="135"/>
      <c r="F3731" s="135"/>
      <c r="G3731" s="135"/>
      <c r="H3731" s="135"/>
      <c r="I3731" s="135"/>
      <c r="J3731" s="135"/>
      <c r="K3731" s="143"/>
      <c r="L3731" s="143"/>
    </row>
    <row r="3732" spans="1:12" x14ac:dyDescent="0.3">
      <c r="A3732" s="138"/>
      <c r="B3732" s="135"/>
      <c r="C3732" s="139">
        <f t="shared" si="77"/>
        <v>0</v>
      </c>
      <c r="D3732" s="135"/>
      <c r="E3732" s="135"/>
      <c r="F3732" s="135"/>
      <c r="G3732" s="135"/>
      <c r="H3732" s="135"/>
      <c r="I3732" s="135"/>
      <c r="J3732" s="135"/>
      <c r="K3732" s="143"/>
      <c r="L3732" s="143"/>
    </row>
    <row r="3733" spans="1:12" x14ac:dyDescent="0.3">
      <c r="A3733" s="138"/>
      <c r="B3733" s="135"/>
      <c r="C3733" s="139">
        <f t="shared" si="77"/>
        <v>0</v>
      </c>
      <c r="D3733" s="135"/>
      <c r="E3733" s="135"/>
      <c r="F3733" s="135"/>
      <c r="G3733" s="135"/>
      <c r="H3733" s="135"/>
      <c r="I3733" s="135"/>
      <c r="J3733" s="135"/>
      <c r="K3733" s="143"/>
      <c r="L3733" s="143"/>
    </row>
    <row r="3734" spans="1:12" x14ac:dyDescent="0.3">
      <c r="A3734" s="138"/>
      <c r="B3734" s="135"/>
      <c r="C3734" s="139">
        <f t="shared" si="77"/>
        <v>0</v>
      </c>
      <c r="D3734" s="135"/>
      <c r="E3734" s="135"/>
      <c r="F3734" s="135"/>
      <c r="G3734" s="135"/>
      <c r="H3734" s="135"/>
      <c r="I3734" s="135"/>
      <c r="J3734" s="135"/>
      <c r="K3734" s="143"/>
      <c r="L3734" s="143"/>
    </row>
    <row r="3735" spans="1:12" x14ac:dyDescent="0.3">
      <c r="A3735" s="138"/>
      <c r="B3735" s="135"/>
      <c r="C3735" s="139">
        <f t="shared" si="77"/>
        <v>0</v>
      </c>
      <c r="D3735" s="135"/>
      <c r="E3735" s="135"/>
      <c r="F3735" s="135"/>
      <c r="G3735" s="135"/>
      <c r="H3735" s="135"/>
      <c r="I3735" s="135"/>
      <c r="J3735" s="135"/>
      <c r="K3735" s="143"/>
      <c r="L3735" s="143"/>
    </row>
    <row r="3736" spans="1:12" x14ac:dyDescent="0.3">
      <c r="A3736" s="138"/>
      <c r="B3736" s="135"/>
      <c r="C3736" s="139">
        <f t="shared" si="77"/>
        <v>0</v>
      </c>
      <c r="D3736" s="135"/>
      <c r="E3736" s="135"/>
      <c r="F3736" s="135"/>
      <c r="G3736" s="135"/>
      <c r="H3736" s="135"/>
      <c r="I3736" s="135"/>
      <c r="J3736" s="135"/>
      <c r="K3736" s="143"/>
      <c r="L3736" s="143"/>
    </row>
    <row r="3737" spans="1:12" x14ac:dyDescent="0.3">
      <c r="A3737" s="138"/>
      <c r="B3737" s="135"/>
      <c r="C3737" s="139">
        <f t="shared" si="77"/>
        <v>0</v>
      </c>
      <c r="D3737" s="135"/>
      <c r="E3737" s="135"/>
      <c r="F3737" s="135"/>
      <c r="G3737" s="135"/>
      <c r="H3737" s="135"/>
      <c r="I3737" s="135"/>
      <c r="J3737" s="135"/>
      <c r="K3737" s="143"/>
      <c r="L3737" s="143"/>
    </row>
    <row r="3738" spans="1:12" x14ac:dyDescent="0.3">
      <c r="A3738" s="138"/>
      <c r="B3738" s="135"/>
      <c r="C3738" s="139">
        <f t="shared" si="77"/>
        <v>0</v>
      </c>
      <c r="D3738" s="135"/>
      <c r="E3738" s="135"/>
      <c r="F3738" s="135"/>
      <c r="G3738" s="135"/>
      <c r="H3738" s="135"/>
      <c r="I3738" s="135"/>
      <c r="J3738" s="135"/>
      <c r="K3738" s="143"/>
      <c r="L3738" s="143"/>
    </row>
    <row r="3739" spans="1:12" x14ac:dyDescent="0.3">
      <c r="A3739" s="138"/>
      <c r="B3739" s="135"/>
      <c r="C3739" s="139">
        <f t="shared" si="77"/>
        <v>0</v>
      </c>
      <c r="D3739" s="135"/>
      <c r="E3739" s="135"/>
      <c r="F3739" s="135"/>
      <c r="G3739" s="135"/>
      <c r="H3739" s="135"/>
      <c r="I3739" s="135"/>
      <c r="J3739" s="135"/>
      <c r="K3739" s="143"/>
      <c r="L3739" s="143"/>
    </row>
    <row r="3740" spans="1:12" x14ac:dyDescent="0.3">
      <c r="A3740" s="138"/>
      <c r="B3740" s="135"/>
      <c r="C3740" s="139">
        <f t="shared" si="77"/>
        <v>0</v>
      </c>
      <c r="D3740" s="135"/>
      <c r="E3740" s="135"/>
      <c r="F3740" s="135"/>
      <c r="G3740" s="135"/>
      <c r="H3740" s="135"/>
      <c r="I3740" s="135"/>
      <c r="J3740" s="135"/>
      <c r="K3740" s="143"/>
      <c r="L3740" s="143"/>
    </row>
    <row r="3741" spans="1:12" x14ac:dyDescent="0.3">
      <c r="A3741" s="138"/>
      <c r="B3741" s="135"/>
      <c r="C3741" s="139">
        <f t="shared" si="77"/>
        <v>0</v>
      </c>
      <c r="D3741" s="135"/>
      <c r="E3741" s="135"/>
      <c r="F3741" s="135"/>
      <c r="G3741" s="135"/>
      <c r="H3741" s="135"/>
      <c r="I3741" s="135"/>
      <c r="J3741" s="135"/>
      <c r="K3741" s="143"/>
      <c r="L3741" s="143"/>
    </row>
    <row r="3742" spans="1:12" x14ac:dyDescent="0.3">
      <c r="A3742" s="138"/>
      <c r="B3742" s="135"/>
      <c r="C3742" s="139">
        <f t="shared" si="77"/>
        <v>0</v>
      </c>
      <c r="D3742" s="135"/>
      <c r="E3742" s="135"/>
      <c r="F3742" s="135"/>
      <c r="G3742" s="135"/>
      <c r="H3742" s="135"/>
      <c r="I3742" s="135"/>
      <c r="J3742" s="135"/>
      <c r="K3742" s="143"/>
      <c r="L3742" s="143"/>
    </row>
    <row r="3743" spans="1:12" x14ac:dyDescent="0.3">
      <c r="A3743" s="138"/>
      <c r="B3743" s="135"/>
      <c r="C3743" s="139">
        <f t="shared" si="77"/>
        <v>0</v>
      </c>
      <c r="D3743" s="135"/>
      <c r="E3743" s="135"/>
      <c r="F3743" s="135"/>
      <c r="G3743" s="135"/>
      <c r="H3743" s="135"/>
      <c r="I3743" s="135"/>
      <c r="J3743" s="135"/>
      <c r="K3743" s="143"/>
      <c r="L3743" s="143"/>
    </row>
    <row r="3744" spans="1:12" x14ac:dyDescent="0.3">
      <c r="A3744" s="138"/>
      <c r="B3744" s="135"/>
      <c r="C3744" s="139">
        <f t="shared" si="77"/>
        <v>0</v>
      </c>
      <c r="D3744" s="135"/>
      <c r="E3744" s="135"/>
      <c r="F3744" s="135"/>
      <c r="G3744" s="135"/>
      <c r="H3744" s="135"/>
      <c r="I3744" s="135"/>
      <c r="J3744" s="135"/>
      <c r="K3744" s="143"/>
      <c r="L3744" s="143"/>
    </row>
    <row r="3745" spans="1:12" x14ac:dyDescent="0.3">
      <c r="A3745" s="138"/>
      <c r="B3745" s="135"/>
      <c r="C3745" s="139">
        <f t="shared" si="77"/>
        <v>0</v>
      </c>
      <c r="D3745" s="135"/>
      <c r="E3745" s="135"/>
      <c r="F3745" s="135"/>
      <c r="G3745" s="135"/>
      <c r="H3745" s="135"/>
      <c r="I3745" s="135"/>
      <c r="J3745" s="135"/>
      <c r="K3745" s="143"/>
      <c r="L3745" s="143"/>
    </row>
    <row r="3746" spans="1:12" x14ac:dyDescent="0.3">
      <c r="A3746" s="138"/>
      <c r="B3746" s="135"/>
      <c r="C3746" s="139">
        <f t="shared" si="77"/>
        <v>0</v>
      </c>
      <c r="D3746" s="135"/>
      <c r="E3746" s="135"/>
      <c r="F3746" s="135"/>
      <c r="G3746" s="135"/>
      <c r="H3746" s="135"/>
      <c r="I3746" s="135"/>
      <c r="J3746" s="135"/>
      <c r="K3746" s="143"/>
      <c r="L3746" s="143"/>
    </row>
    <row r="3747" spans="1:12" x14ac:dyDescent="0.3">
      <c r="A3747" s="138"/>
      <c r="B3747" s="135"/>
      <c r="C3747" s="139">
        <f t="shared" si="77"/>
        <v>0</v>
      </c>
      <c r="D3747" s="135"/>
      <c r="E3747" s="135"/>
      <c r="F3747" s="135"/>
      <c r="G3747" s="135"/>
      <c r="H3747" s="135"/>
      <c r="I3747" s="135"/>
      <c r="J3747" s="135"/>
      <c r="K3747" s="143"/>
      <c r="L3747" s="143"/>
    </row>
    <row r="3748" spans="1:12" x14ac:dyDescent="0.3">
      <c r="A3748" s="138"/>
      <c r="B3748" s="135"/>
      <c r="C3748" s="139">
        <f t="shared" si="77"/>
        <v>0</v>
      </c>
      <c r="D3748" s="135"/>
      <c r="E3748" s="135"/>
      <c r="F3748" s="135"/>
      <c r="G3748" s="135"/>
      <c r="H3748" s="135"/>
      <c r="I3748" s="135"/>
      <c r="J3748" s="135"/>
      <c r="K3748" s="143"/>
      <c r="L3748" s="143"/>
    </row>
    <row r="3749" spans="1:12" x14ac:dyDescent="0.3">
      <c r="A3749" s="138"/>
      <c r="B3749" s="135"/>
      <c r="C3749" s="139">
        <f t="shared" si="77"/>
        <v>0</v>
      </c>
      <c r="D3749" s="135"/>
      <c r="E3749" s="135"/>
      <c r="F3749" s="135"/>
      <c r="G3749" s="135"/>
      <c r="H3749" s="135"/>
      <c r="I3749" s="135"/>
      <c r="J3749" s="135"/>
      <c r="K3749" s="143"/>
      <c r="L3749" s="143"/>
    </row>
    <row r="3750" spans="1:12" x14ac:dyDescent="0.3">
      <c r="A3750" s="138"/>
      <c r="B3750" s="135"/>
      <c r="C3750" s="139">
        <f t="shared" si="77"/>
        <v>0</v>
      </c>
      <c r="D3750" s="135"/>
      <c r="E3750" s="135"/>
      <c r="F3750" s="135"/>
      <c r="G3750" s="135"/>
      <c r="H3750" s="135"/>
      <c r="I3750" s="135"/>
      <c r="J3750" s="135"/>
      <c r="K3750" s="143"/>
      <c r="L3750" s="143"/>
    </row>
    <row r="3751" spans="1:12" x14ac:dyDescent="0.3">
      <c r="A3751" s="138"/>
      <c r="B3751" s="135"/>
      <c r="C3751" s="139">
        <f t="shared" si="77"/>
        <v>0</v>
      </c>
      <c r="D3751" s="135"/>
      <c r="E3751" s="135"/>
      <c r="F3751" s="135"/>
      <c r="G3751" s="135"/>
      <c r="H3751" s="135"/>
      <c r="I3751" s="135"/>
      <c r="J3751" s="135"/>
      <c r="K3751" s="143"/>
      <c r="L3751" s="143"/>
    </row>
    <row r="3752" spans="1:12" x14ac:dyDescent="0.3">
      <c r="A3752" s="138"/>
      <c r="B3752" s="135"/>
      <c r="C3752" s="139">
        <f t="shared" si="77"/>
        <v>0</v>
      </c>
      <c r="D3752" s="135"/>
      <c r="E3752" s="135"/>
      <c r="F3752" s="135"/>
      <c r="G3752" s="135"/>
      <c r="H3752" s="135"/>
      <c r="I3752" s="135"/>
      <c r="J3752" s="135"/>
      <c r="K3752" s="143"/>
      <c r="L3752" s="143"/>
    </row>
    <row r="3753" spans="1:12" x14ac:dyDescent="0.3">
      <c r="A3753" s="138"/>
      <c r="B3753" s="135"/>
      <c r="C3753" s="139">
        <f t="shared" si="77"/>
        <v>0</v>
      </c>
      <c r="D3753" s="135"/>
      <c r="E3753" s="135"/>
      <c r="F3753" s="135"/>
      <c r="G3753" s="135"/>
      <c r="H3753" s="135"/>
      <c r="I3753" s="135"/>
      <c r="J3753" s="135"/>
      <c r="K3753" s="143"/>
      <c r="L3753" s="143"/>
    </row>
    <row r="3754" spans="1:12" x14ac:dyDescent="0.3">
      <c r="A3754" s="138"/>
      <c r="B3754" s="135"/>
      <c r="C3754" s="139">
        <f t="shared" si="77"/>
        <v>0</v>
      </c>
      <c r="D3754" s="135"/>
      <c r="E3754" s="135"/>
      <c r="F3754" s="135"/>
      <c r="G3754" s="135"/>
      <c r="H3754" s="135"/>
      <c r="I3754" s="135"/>
      <c r="J3754" s="135"/>
      <c r="K3754" s="143"/>
      <c r="L3754" s="143"/>
    </row>
    <row r="3755" spans="1:12" x14ac:dyDescent="0.3">
      <c r="A3755" s="138"/>
      <c r="B3755" s="135"/>
      <c r="C3755" s="139">
        <f t="shared" si="77"/>
        <v>0</v>
      </c>
      <c r="D3755" s="135"/>
      <c r="E3755" s="135"/>
      <c r="F3755" s="135"/>
      <c r="G3755" s="135"/>
      <c r="H3755" s="135"/>
      <c r="I3755" s="135"/>
      <c r="J3755" s="135"/>
      <c r="K3755" s="143"/>
      <c r="L3755" s="143"/>
    </row>
    <row r="3756" spans="1:12" x14ac:dyDescent="0.3">
      <c r="A3756" s="138"/>
      <c r="B3756" s="135"/>
      <c r="C3756" s="139">
        <f t="shared" si="77"/>
        <v>0</v>
      </c>
      <c r="D3756" s="135"/>
      <c r="E3756" s="135"/>
      <c r="F3756" s="135"/>
      <c r="G3756" s="135"/>
      <c r="H3756" s="135"/>
      <c r="I3756" s="135"/>
      <c r="J3756" s="135"/>
      <c r="K3756" s="143"/>
      <c r="L3756" s="143"/>
    </row>
    <row r="3757" spans="1:12" x14ac:dyDescent="0.3">
      <c r="A3757" s="138"/>
      <c r="B3757" s="135"/>
      <c r="C3757" s="139">
        <f t="shared" si="77"/>
        <v>0</v>
      </c>
      <c r="D3757" s="135"/>
      <c r="E3757" s="135"/>
      <c r="F3757" s="135"/>
      <c r="G3757" s="135"/>
      <c r="H3757" s="135"/>
      <c r="I3757" s="135"/>
      <c r="J3757" s="135"/>
      <c r="K3757" s="143"/>
      <c r="L3757" s="143"/>
    </row>
    <row r="3758" spans="1:12" x14ac:dyDescent="0.3">
      <c r="A3758" s="138"/>
      <c r="B3758" s="135"/>
      <c r="C3758" s="139">
        <f t="shared" si="77"/>
        <v>0</v>
      </c>
      <c r="D3758" s="135"/>
      <c r="E3758" s="135"/>
      <c r="F3758" s="135"/>
      <c r="G3758" s="135"/>
      <c r="H3758" s="135"/>
      <c r="I3758" s="135"/>
      <c r="J3758" s="135"/>
      <c r="K3758" s="143"/>
      <c r="L3758" s="143"/>
    </row>
    <row r="3759" spans="1:12" x14ac:dyDescent="0.3">
      <c r="A3759" s="138"/>
      <c r="B3759" s="135"/>
      <c r="C3759" s="139">
        <f t="shared" si="77"/>
        <v>0</v>
      </c>
      <c r="D3759" s="135"/>
      <c r="E3759" s="135"/>
      <c r="F3759" s="135"/>
      <c r="G3759" s="135"/>
      <c r="H3759" s="135"/>
      <c r="I3759" s="135"/>
      <c r="J3759" s="135"/>
      <c r="K3759" s="143"/>
      <c r="L3759" s="143"/>
    </row>
    <row r="3760" spans="1:12" x14ac:dyDescent="0.3">
      <c r="A3760" s="138"/>
      <c r="B3760" s="135"/>
      <c r="C3760" s="139">
        <f t="shared" si="77"/>
        <v>0</v>
      </c>
      <c r="D3760" s="135"/>
      <c r="E3760" s="135"/>
      <c r="F3760" s="135"/>
      <c r="G3760" s="135"/>
      <c r="H3760" s="135"/>
      <c r="I3760" s="135"/>
      <c r="J3760" s="135"/>
      <c r="K3760" s="143"/>
      <c r="L3760" s="143"/>
    </row>
    <row r="3761" spans="1:12" x14ac:dyDescent="0.3">
      <c r="A3761" s="138"/>
      <c r="B3761" s="135"/>
      <c r="C3761" s="139">
        <f t="shared" si="77"/>
        <v>0</v>
      </c>
      <c r="D3761" s="135"/>
      <c r="E3761" s="135"/>
      <c r="F3761" s="135"/>
      <c r="G3761" s="135"/>
      <c r="H3761" s="135"/>
      <c r="I3761" s="135"/>
      <c r="J3761" s="135"/>
      <c r="K3761" s="143"/>
      <c r="L3761" s="143"/>
    </row>
    <row r="3762" spans="1:12" x14ac:dyDescent="0.3">
      <c r="A3762" s="138"/>
      <c r="B3762" s="135"/>
      <c r="C3762" s="139">
        <f t="shared" si="77"/>
        <v>0</v>
      </c>
      <c r="D3762" s="135"/>
      <c r="E3762" s="135"/>
      <c r="F3762" s="135"/>
      <c r="G3762" s="135"/>
      <c r="H3762" s="135"/>
      <c r="I3762" s="135"/>
      <c r="J3762" s="135"/>
      <c r="K3762" s="143"/>
      <c r="L3762" s="143"/>
    </row>
    <row r="3763" spans="1:12" x14ac:dyDescent="0.3">
      <c r="A3763" s="138"/>
      <c r="B3763" s="135"/>
      <c r="C3763" s="139">
        <f t="shared" si="77"/>
        <v>0</v>
      </c>
      <c r="D3763" s="135"/>
      <c r="E3763" s="135"/>
      <c r="F3763" s="135"/>
      <c r="G3763" s="135"/>
      <c r="H3763" s="135"/>
      <c r="I3763" s="135"/>
      <c r="J3763" s="135"/>
      <c r="K3763" s="143"/>
      <c r="L3763" s="143"/>
    </row>
    <row r="3764" spans="1:12" x14ac:dyDescent="0.3">
      <c r="A3764" s="138"/>
      <c r="B3764" s="135"/>
      <c r="C3764" s="139">
        <f t="shared" si="77"/>
        <v>0</v>
      </c>
      <c r="D3764" s="135"/>
      <c r="E3764" s="135"/>
      <c r="F3764" s="135"/>
      <c r="G3764" s="135"/>
      <c r="H3764" s="135"/>
      <c r="I3764" s="135"/>
      <c r="J3764" s="135"/>
      <c r="K3764" s="143"/>
      <c r="L3764" s="143"/>
    </row>
    <row r="3765" spans="1:12" x14ac:dyDescent="0.3">
      <c r="A3765" s="138"/>
      <c r="B3765" s="135"/>
      <c r="C3765" s="139">
        <f t="shared" si="77"/>
        <v>0</v>
      </c>
      <c r="D3765" s="135"/>
      <c r="E3765" s="135"/>
      <c r="F3765" s="135"/>
      <c r="G3765" s="135"/>
      <c r="H3765" s="135"/>
      <c r="I3765" s="135"/>
      <c r="J3765" s="135"/>
      <c r="K3765" s="143"/>
      <c r="L3765" s="143"/>
    </row>
    <row r="3766" spans="1:12" x14ac:dyDescent="0.3">
      <c r="A3766" s="138"/>
      <c r="B3766" s="135"/>
      <c r="C3766" s="139">
        <f t="shared" si="77"/>
        <v>0</v>
      </c>
      <c r="D3766" s="135"/>
      <c r="E3766" s="135"/>
      <c r="F3766" s="135"/>
      <c r="G3766" s="135"/>
      <c r="H3766" s="135"/>
      <c r="I3766" s="135"/>
      <c r="J3766" s="135"/>
      <c r="K3766" s="143"/>
      <c r="L3766" s="143"/>
    </row>
    <row r="3767" spans="1:12" x14ac:dyDescent="0.3">
      <c r="A3767" s="138"/>
      <c r="B3767" s="135"/>
      <c r="C3767" s="139">
        <f t="shared" si="77"/>
        <v>0</v>
      </c>
      <c r="D3767" s="135"/>
      <c r="E3767" s="135"/>
      <c r="F3767" s="135"/>
      <c r="G3767" s="135"/>
      <c r="H3767" s="135"/>
      <c r="I3767" s="135"/>
      <c r="J3767" s="135"/>
      <c r="K3767" s="143"/>
      <c r="L3767" s="143"/>
    </row>
    <row r="3768" spans="1:12" x14ac:dyDescent="0.3">
      <c r="A3768" s="138"/>
      <c r="B3768" s="135"/>
      <c r="C3768" s="139">
        <f t="shared" si="77"/>
        <v>0</v>
      </c>
      <c r="D3768" s="135"/>
      <c r="E3768" s="135"/>
      <c r="F3768" s="135"/>
      <c r="G3768" s="135"/>
      <c r="H3768" s="135"/>
      <c r="I3768" s="135"/>
      <c r="J3768" s="135"/>
      <c r="K3768" s="143"/>
      <c r="L3768" s="143"/>
    </row>
    <row r="3769" spans="1:12" x14ac:dyDescent="0.3">
      <c r="A3769" s="138"/>
      <c r="B3769" s="135"/>
      <c r="C3769" s="139">
        <f t="shared" si="77"/>
        <v>0</v>
      </c>
      <c r="D3769" s="135"/>
      <c r="E3769" s="135"/>
      <c r="F3769" s="135"/>
      <c r="G3769" s="135"/>
      <c r="H3769" s="135"/>
      <c r="I3769" s="135"/>
      <c r="J3769" s="135"/>
      <c r="K3769" s="143"/>
      <c r="L3769" s="143"/>
    </row>
    <row r="3770" spans="1:12" x14ac:dyDescent="0.3">
      <c r="A3770" s="138"/>
      <c r="B3770" s="135"/>
      <c r="C3770" s="139">
        <f t="shared" si="77"/>
        <v>0</v>
      </c>
      <c r="D3770" s="135"/>
      <c r="E3770" s="135"/>
      <c r="F3770" s="135"/>
      <c r="G3770" s="135"/>
      <c r="H3770" s="135"/>
      <c r="I3770" s="135"/>
      <c r="J3770" s="135"/>
      <c r="K3770" s="143"/>
      <c r="L3770" s="143"/>
    </row>
    <row r="3771" spans="1:12" x14ac:dyDescent="0.3">
      <c r="A3771" s="138"/>
      <c r="B3771" s="135"/>
      <c r="C3771" s="139">
        <f t="shared" si="77"/>
        <v>0</v>
      </c>
      <c r="D3771" s="135"/>
      <c r="E3771" s="135"/>
      <c r="F3771" s="135"/>
      <c r="G3771" s="135"/>
      <c r="H3771" s="135"/>
      <c r="I3771" s="135"/>
      <c r="J3771" s="135"/>
      <c r="K3771" s="143"/>
      <c r="L3771" s="143"/>
    </row>
    <row r="3772" spans="1:12" x14ac:dyDescent="0.3">
      <c r="A3772" s="138"/>
      <c r="B3772" s="135"/>
      <c r="C3772" s="139">
        <f t="shared" si="77"/>
        <v>0</v>
      </c>
      <c r="D3772" s="135"/>
      <c r="E3772" s="135"/>
      <c r="F3772" s="135"/>
      <c r="G3772" s="135"/>
      <c r="H3772" s="135"/>
      <c r="I3772" s="135"/>
      <c r="J3772" s="135"/>
      <c r="K3772" s="143"/>
      <c r="L3772" s="143"/>
    </row>
    <row r="3773" spans="1:12" x14ac:dyDescent="0.3">
      <c r="A3773" s="138"/>
      <c r="B3773" s="135"/>
      <c r="C3773" s="139">
        <f t="shared" si="77"/>
        <v>0</v>
      </c>
      <c r="D3773" s="135"/>
      <c r="E3773" s="135"/>
      <c r="F3773" s="135"/>
      <c r="G3773" s="135"/>
      <c r="H3773" s="135"/>
      <c r="I3773" s="135"/>
      <c r="J3773" s="135"/>
      <c r="K3773" s="143"/>
      <c r="L3773" s="143"/>
    </row>
    <row r="3774" spans="1:12" x14ac:dyDescent="0.3">
      <c r="A3774" s="138"/>
      <c r="B3774" s="135"/>
      <c r="C3774" s="139">
        <f t="shared" si="77"/>
        <v>0</v>
      </c>
      <c r="D3774" s="135"/>
      <c r="E3774" s="135"/>
      <c r="F3774" s="135"/>
      <c r="G3774" s="135"/>
      <c r="H3774" s="135"/>
      <c r="I3774" s="135"/>
      <c r="J3774" s="135"/>
      <c r="K3774" s="143"/>
      <c r="L3774" s="143"/>
    </row>
    <row r="3775" spans="1:12" x14ac:dyDescent="0.3">
      <c r="A3775" s="138"/>
      <c r="B3775" s="135"/>
      <c r="C3775" s="139">
        <f t="shared" ref="C3775:C3838" si="78">D3775</f>
        <v>0</v>
      </c>
      <c r="D3775" s="135"/>
      <c r="E3775" s="135"/>
      <c r="F3775" s="135"/>
      <c r="G3775" s="135"/>
      <c r="H3775" s="135"/>
      <c r="I3775" s="135"/>
      <c r="J3775" s="135"/>
      <c r="K3775" s="143"/>
      <c r="L3775" s="143"/>
    </row>
    <row r="3776" spans="1:12" x14ac:dyDescent="0.3">
      <c r="A3776" s="138"/>
      <c r="B3776" s="135"/>
      <c r="C3776" s="139">
        <f t="shared" si="78"/>
        <v>0</v>
      </c>
      <c r="D3776" s="135"/>
      <c r="E3776" s="135"/>
      <c r="F3776" s="135"/>
      <c r="G3776" s="135"/>
      <c r="H3776" s="135"/>
      <c r="I3776" s="135"/>
      <c r="J3776" s="135"/>
      <c r="K3776" s="143"/>
      <c r="L3776" s="143"/>
    </row>
    <row r="3777" spans="1:12" x14ac:dyDescent="0.3">
      <c r="A3777" s="138"/>
      <c r="B3777" s="135"/>
      <c r="C3777" s="139">
        <f t="shared" si="78"/>
        <v>0</v>
      </c>
      <c r="D3777" s="135"/>
      <c r="E3777" s="135"/>
      <c r="F3777" s="135"/>
      <c r="G3777" s="135"/>
      <c r="H3777" s="135"/>
      <c r="I3777" s="135"/>
      <c r="J3777" s="135"/>
      <c r="K3777" s="143"/>
      <c r="L3777" s="143"/>
    </row>
    <row r="3778" spans="1:12" x14ac:dyDescent="0.3">
      <c r="A3778" s="138"/>
      <c r="B3778" s="135"/>
      <c r="C3778" s="139">
        <f t="shared" si="78"/>
        <v>0</v>
      </c>
      <c r="D3778" s="135"/>
      <c r="E3778" s="135"/>
      <c r="F3778" s="135"/>
      <c r="G3778" s="135"/>
      <c r="H3778" s="135"/>
      <c r="I3778" s="135"/>
      <c r="J3778" s="135"/>
      <c r="K3778" s="143"/>
      <c r="L3778" s="143"/>
    </row>
    <row r="3779" spans="1:12" x14ac:dyDescent="0.3">
      <c r="A3779" s="138"/>
      <c r="B3779" s="135"/>
      <c r="C3779" s="139">
        <f t="shared" si="78"/>
        <v>0</v>
      </c>
      <c r="D3779" s="135"/>
      <c r="E3779" s="135"/>
      <c r="F3779" s="135"/>
      <c r="G3779" s="135"/>
      <c r="H3779" s="135"/>
      <c r="I3779" s="135"/>
      <c r="J3779" s="135"/>
      <c r="K3779" s="143"/>
      <c r="L3779" s="143"/>
    </row>
    <row r="3780" spans="1:12" x14ac:dyDescent="0.3">
      <c r="A3780" s="138"/>
      <c r="B3780" s="135"/>
      <c r="C3780" s="139">
        <f t="shared" si="78"/>
        <v>0</v>
      </c>
      <c r="D3780" s="135"/>
      <c r="E3780" s="135"/>
      <c r="F3780" s="135"/>
      <c r="G3780" s="135"/>
      <c r="H3780" s="135"/>
      <c r="I3780" s="135"/>
      <c r="J3780" s="135"/>
      <c r="K3780" s="143"/>
      <c r="L3780" s="143"/>
    </row>
    <row r="3781" spans="1:12" x14ac:dyDescent="0.3">
      <c r="A3781" s="138"/>
      <c r="B3781" s="135"/>
      <c r="C3781" s="139">
        <f t="shared" si="78"/>
        <v>0</v>
      </c>
      <c r="D3781" s="135"/>
      <c r="E3781" s="135"/>
      <c r="F3781" s="135"/>
      <c r="G3781" s="135"/>
      <c r="H3781" s="135"/>
      <c r="I3781" s="135"/>
      <c r="J3781" s="135"/>
      <c r="K3781" s="143"/>
      <c r="L3781" s="143"/>
    </row>
    <row r="3782" spans="1:12" x14ac:dyDescent="0.3">
      <c r="A3782" s="138"/>
      <c r="B3782" s="135"/>
      <c r="C3782" s="139">
        <f t="shared" si="78"/>
        <v>0</v>
      </c>
      <c r="D3782" s="135"/>
      <c r="E3782" s="135"/>
      <c r="F3782" s="135"/>
      <c r="G3782" s="135"/>
      <c r="H3782" s="135"/>
      <c r="I3782" s="135"/>
      <c r="J3782" s="135"/>
      <c r="K3782" s="143"/>
      <c r="L3782" s="143"/>
    </row>
    <row r="3783" spans="1:12" x14ac:dyDescent="0.3">
      <c r="A3783" s="138"/>
      <c r="B3783" s="135"/>
      <c r="C3783" s="139">
        <f t="shared" si="78"/>
        <v>0</v>
      </c>
      <c r="D3783" s="135"/>
      <c r="E3783" s="135"/>
      <c r="F3783" s="135"/>
      <c r="G3783" s="135"/>
      <c r="H3783" s="135"/>
      <c r="I3783" s="135"/>
      <c r="J3783" s="135"/>
      <c r="K3783" s="143"/>
      <c r="L3783" s="143"/>
    </row>
    <row r="3784" spans="1:12" x14ac:dyDescent="0.3">
      <c r="A3784" s="138"/>
      <c r="B3784" s="135"/>
      <c r="C3784" s="139">
        <f t="shared" si="78"/>
        <v>0</v>
      </c>
      <c r="D3784" s="135"/>
      <c r="E3784" s="135"/>
      <c r="F3784" s="135"/>
      <c r="G3784" s="135"/>
      <c r="H3784" s="135"/>
      <c r="I3784" s="135"/>
      <c r="J3784" s="135"/>
      <c r="K3784" s="143"/>
      <c r="L3784" s="143"/>
    </row>
    <row r="3785" spans="1:12" x14ac:dyDescent="0.3">
      <c r="A3785" s="138"/>
      <c r="B3785" s="135"/>
      <c r="C3785" s="139">
        <f t="shared" si="78"/>
        <v>0</v>
      </c>
      <c r="D3785" s="135"/>
      <c r="E3785" s="135"/>
      <c r="F3785" s="135"/>
      <c r="G3785" s="135"/>
      <c r="H3785" s="135"/>
      <c r="I3785" s="135"/>
      <c r="J3785" s="135"/>
      <c r="K3785" s="143"/>
      <c r="L3785" s="143"/>
    </row>
    <row r="3786" spans="1:12" x14ac:dyDescent="0.3">
      <c r="A3786" s="138"/>
      <c r="B3786" s="135"/>
      <c r="C3786" s="139">
        <f t="shared" si="78"/>
        <v>0</v>
      </c>
      <c r="D3786" s="135"/>
      <c r="E3786" s="135"/>
      <c r="F3786" s="135"/>
      <c r="G3786" s="135"/>
      <c r="H3786" s="135"/>
      <c r="I3786" s="135"/>
      <c r="J3786" s="135"/>
      <c r="K3786" s="143"/>
      <c r="L3786" s="143"/>
    </row>
    <row r="3787" spans="1:12" x14ac:dyDescent="0.3">
      <c r="A3787" s="138"/>
      <c r="B3787" s="135"/>
      <c r="C3787" s="139">
        <f t="shared" si="78"/>
        <v>0</v>
      </c>
      <c r="D3787" s="135"/>
      <c r="E3787" s="135"/>
      <c r="F3787" s="135"/>
      <c r="G3787" s="135"/>
      <c r="H3787" s="135"/>
      <c r="I3787" s="135"/>
      <c r="J3787" s="135"/>
      <c r="K3787" s="143"/>
      <c r="L3787" s="143"/>
    </row>
    <row r="3788" spans="1:12" x14ac:dyDescent="0.3">
      <c r="A3788" s="138"/>
      <c r="B3788" s="135"/>
      <c r="C3788" s="139">
        <f t="shared" si="78"/>
        <v>0</v>
      </c>
      <c r="D3788" s="135"/>
      <c r="E3788" s="135"/>
      <c r="F3788" s="135"/>
      <c r="G3788" s="135"/>
      <c r="H3788" s="135"/>
      <c r="I3788" s="135"/>
      <c r="J3788" s="135"/>
      <c r="K3788" s="143"/>
      <c r="L3788" s="143"/>
    </row>
    <row r="3789" spans="1:12" x14ac:dyDescent="0.3">
      <c r="A3789" s="138"/>
      <c r="B3789" s="135"/>
      <c r="C3789" s="139">
        <f t="shared" si="78"/>
        <v>0</v>
      </c>
      <c r="D3789" s="135"/>
      <c r="E3789" s="135"/>
      <c r="F3789" s="135"/>
      <c r="G3789" s="135"/>
      <c r="H3789" s="135"/>
      <c r="I3789" s="135"/>
      <c r="J3789" s="135"/>
      <c r="K3789" s="143"/>
      <c r="L3789" s="143"/>
    </row>
    <row r="3790" spans="1:12" x14ac:dyDescent="0.3">
      <c r="A3790" s="138"/>
      <c r="B3790" s="135"/>
      <c r="C3790" s="139">
        <f t="shared" si="78"/>
        <v>0</v>
      </c>
      <c r="D3790" s="135"/>
      <c r="E3790" s="135"/>
      <c r="F3790" s="135"/>
      <c r="G3790" s="135"/>
      <c r="H3790" s="135"/>
      <c r="I3790" s="135"/>
      <c r="J3790" s="135"/>
      <c r="K3790" s="143"/>
      <c r="L3790" s="143"/>
    </row>
    <row r="3791" spans="1:12" x14ac:dyDescent="0.3">
      <c r="A3791" s="138"/>
      <c r="B3791" s="135"/>
      <c r="C3791" s="139">
        <f t="shared" si="78"/>
        <v>0</v>
      </c>
      <c r="D3791" s="135"/>
      <c r="E3791" s="135"/>
      <c r="F3791" s="135"/>
      <c r="G3791" s="135"/>
      <c r="H3791" s="135"/>
      <c r="I3791" s="135"/>
      <c r="J3791" s="135"/>
      <c r="K3791" s="143"/>
      <c r="L3791" s="143"/>
    </row>
    <row r="3792" spans="1:12" x14ac:dyDescent="0.3">
      <c r="A3792" s="138"/>
      <c r="B3792" s="135"/>
      <c r="C3792" s="139">
        <f t="shared" si="78"/>
        <v>0</v>
      </c>
      <c r="D3792" s="135"/>
      <c r="E3792" s="135"/>
      <c r="F3792" s="135"/>
      <c r="G3792" s="135"/>
      <c r="H3792" s="135"/>
      <c r="I3792" s="135"/>
      <c r="J3792" s="135"/>
      <c r="K3792" s="143"/>
      <c r="L3792" s="143"/>
    </row>
    <row r="3793" spans="1:12" x14ac:dyDescent="0.3">
      <c r="A3793" s="138"/>
      <c r="B3793" s="135"/>
      <c r="C3793" s="139">
        <f t="shared" si="78"/>
        <v>0</v>
      </c>
      <c r="D3793" s="135"/>
      <c r="E3793" s="135"/>
      <c r="F3793" s="135"/>
      <c r="G3793" s="135"/>
      <c r="H3793" s="135"/>
      <c r="I3793" s="135"/>
      <c r="J3793" s="135"/>
      <c r="K3793" s="143"/>
      <c r="L3793" s="143"/>
    </row>
    <row r="3794" spans="1:12" x14ac:dyDescent="0.3">
      <c r="A3794" s="138"/>
      <c r="B3794" s="135"/>
      <c r="C3794" s="139">
        <f t="shared" si="78"/>
        <v>0</v>
      </c>
      <c r="D3794" s="135"/>
      <c r="E3794" s="135"/>
      <c r="F3794" s="135"/>
      <c r="G3794" s="135"/>
      <c r="H3794" s="135"/>
      <c r="I3794" s="135"/>
      <c r="J3794" s="135"/>
      <c r="K3794" s="143"/>
      <c r="L3794" s="143"/>
    </row>
    <row r="3795" spans="1:12" x14ac:dyDescent="0.3">
      <c r="A3795" s="138"/>
      <c r="B3795" s="135"/>
      <c r="C3795" s="139">
        <f t="shared" si="78"/>
        <v>0</v>
      </c>
      <c r="D3795" s="135"/>
      <c r="E3795" s="135"/>
      <c r="F3795" s="135"/>
      <c r="G3795" s="135"/>
      <c r="H3795" s="135"/>
      <c r="I3795" s="135"/>
      <c r="J3795" s="135"/>
      <c r="K3795" s="143"/>
      <c r="L3795" s="143"/>
    </row>
    <row r="3796" spans="1:12" x14ac:dyDescent="0.3">
      <c r="A3796" s="138"/>
      <c r="B3796" s="135"/>
      <c r="C3796" s="139">
        <f t="shared" si="78"/>
        <v>0</v>
      </c>
      <c r="D3796" s="135"/>
      <c r="E3796" s="135"/>
      <c r="F3796" s="135"/>
      <c r="G3796" s="135"/>
      <c r="H3796" s="135"/>
      <c r="I3796" s="135"/>
      <c r="J3796" s="135"/>
      <c r="K3796" s="143"/>
      <c r="L3796" s="143"/>
    </row>
    <row r="3797" spans="1:12" x14ac:dyDescent="0.3">
      <c r="A3797" s="138"/>
      <c r="B3797" s="135"/>
      <c r="C3797" s="139">
        <f t="shared" si="78"/>
        <v>0</v>
      </c>
      <c r="D3797" s="135"/>
      <c r="E3797" s="135"/>
      <c r="F3797" s="135"/>
      <c r="G3797" s="135"/>
      <c r="H3797" s="135"/>
      <c r="I3797" s="135"/>
      <c r="J3797" s="135"/>
      <c r="K3797" s="143"/>
      <c r="L3797" s="143"/>
    </row>
    <row r="3798" spans="1:12" x14ac:dyDescent="0.3">
      <c r="A3798" s="138"/>
      <c r="B3798" s="135"/>
      <c r="C3798" s="139">
        <f t="shared" si="78"/>
        <v>0</v>
      </c>
      <c r="D3798" s="135"/>
      <c r="E3798" s="135"/>
      <c r="F3798" s="135"/>
      <c r="G3798" s="135"/>
      <c r="H3798" s="135"/>
      <c r="I3798" s="135"/>
      <c r="J3798" s="135"/>
      <c r="K3798" s="143"/>
      <c r="L3798" s="143"/>
    </row>
    <row r="3799" spans="1:12" x14ac:dyDescent="0.3">
      <c r="A3799" s="138"/>
      <c r="B3799" s="135"/>
      <c r="C3799" s="139">
        <f t="shared" si="78"/>
        <v>0</v>
      </c>
      <c r="D3799" s="135"/>
      <c r="E3799" s="135"/>
      <c r="F3799" s="135"/>
      <c r="G3799" s="135"/>
      <c r="H3799" s="135"/>
      <c r="I3799" s="135"/>
      <c r="J3799" s="135"/>
      <c r="K3799" s="143"/>
      <c r="L3799" s="143"/>
    </row>
    <row r="3800" spans="1:12" x14ac:dyDescent="0.3">
      <c r="A3800" s="138"/>
      <c r="B3800" s="135"/>
      <c r="C3800" s="139">
        <f t="shared" si="78"/>
        <v>0</v>
      </c>
      <c r="D3800" s="135"/>
      <c r="E3800" s="135"/>
      <c r="F3800" s="135"/>
      <c r="G3800" s="135"/>
      <c r="H3800" s="135"/>
      <c r="I3800" s="135"/>
      <c r="J3800" s="135"/>
      <c r="K3800" s="143"/>
      <c r="L3800" s="143"/>
    </row>
    <row r="3801" spans="1:12" x14ac:dyDescent="0.3">
      <c r="A3801" s="138"/>
      <c r="B3801" s="135"/>
      <c r="C3801" s="139">
        <f t="shared" si="78"/>
        <v>0</v>
      </c>
      <c r="D3801" s="135"/>
      <c r="E3801" s="135"/>
      <c r="F3801" s="135"/>
      <c r="G3801" s="135"/>
      <c r="H3801" s="135"/>
      <c r="I3801" s="135"/>
      <c r="J3801" s="135"/>
      <c r="K3801" s="143"/>
      <c r="L3801" s="143"/>
    </row>
    <row r="3802" spans="1:12" x14ac:dyDescent="0.3">
      <c r="A3802" s="138"/>
      <c r="B3802" s="135"/>
      <c r="C3802" s="139">
        <f t="shared" si="78"/>
        <v>0</v>
      </c>
      <c r="D3802" s="135"/>
      <c r="E3802" s="135"/>
      <c r="F3802" s="135"/>
      <c r="G3802" s="135"/>
      <c r="H3802" s="135"/>
      <c r="I3802" s="135"/>
      <c r="J3802" s="135"/>
      <c r="K3802" s="143"/>
      <c r="L3802" s="143"/>
    </row>
    <row r="3803" spans="1:12" x14ac:dyDescent="0.3">
      <c r="A3803" s="138"/>
      <c r="B3803" s="135"/>
      <c r="C3803" s="139">
        <f t="shared" si="78"/>
        <v>0</v>
      </c>
      <c r="D3803" s="135"/>
      <c r="E3803" s="135"/>
      <c r="F3803" s="135"/>
      <c r="G3803" s="135"/>
      <c r="H3803" s="135"/>
      <c r="I3803" s="135"/>
      <c r="J3803" s="135"/>
      <c r="K3803" s="143"/>
      <c r="L3803" s="143"/>
    </row>
    <row r="3804" spans="1:12" x14ac:dyDescent="0.3">
      <c r="A3804" s="138"/>
      <c r="B3804" s="135"/>
      <c r="C3804" s="139">
        <f t="shared" si="78"/>
        <v>0</v>
      </c>
      <c r="D3804" s="135"/>
      <c r="E3804" s="135"/>
      <c r="F3804" s="135"/>
      <c r="G3804" s="135"/>
      <c r="H3804" s="135"/>
      <c r="I3804" s="135"/>
      <c r="J3804" s="135"/>
      <c r="K3804" s="143"/>
      <c r="L3804" s="143"/>
    </row>
    <row r="3805" spans="1:12" x14ac:dyDescent="0.3">
      <c r="A3805" s="138"/>
      <c r="B3805" s="135"/>
      <c r="C3805" s="139">
        <f t="shared" si="78"/>
        <v>0</v>
      </c>
      <c r="D3805" s="135"/>
      <c r="E3805" s="135"/>
      <c r="F3805" s="135"/>
      <c r="G3805" s="135"/>
      <c r="H3805" s="135"/>
      <c r="I3805" s="135"/>
      <c r="J3805" s="135"/>
      <c r="K3805" s="143"/>
      <c r="L3805" s="143"/>
    </row>
    <row r="3806" spans="1:12" x14ac:dyDescent="0.3">
      <c r="A3806" s="138"/>
      <c r="B3806" s="135"/>
      <c r="C3806" s="139">
        <f t="shared" si="78"/>
        <v>0</v>
      </c>
      <c r="D3806" s="135"/>
      <c r="E3806" s="135"/>
      <c r="F3806" s="135"/>
      <c r="G3806" s="135"/>
      <c r="H3806" s="135"/>
      <c r="I3806" s="135"/>
      <c r="J3806" s="135"/>
      <c r="K3806" s="143"/>
      <c r="L3806" s="143"/>
    </row>
    <row r="3807" spans="1:12" x14ac:dyDescent="0.3">
      <c r="A3807" s="138"/>
      <c r="B3807" s="135"/>
      <c r="C3807" s="139">
        <f t="shared" si="78"/>
        <v>0</v>
      </c>
      <c r="D3807" s="135"/>
      <c r="E3807" s="135"/>
      <c r="F3807" s="135"/>
      <c r="G3807" s="135"/>
      <c r="H3807" s="135"/>
      <c r="I3807" s="135"/>
      <c r="J3807" s="135"/>
      <c r="K3807" s="143"/>
      <c r="L3807" s="143"/>
    </row>
    <row r="3808" spans="1:12" x14ac:dyDescent="0.3">
      <c r="A3808" s="138"/>
      <c r="B3808" s="135"/>
      <c r="C3808" s="139">
        <f t="shared" si="78"/>
        <v>0</v>
      </c>
      <c r="D3808" s="135"/>
      <c r="E3808" s="135"/>
      <c r="F3808" s="135"/>
      <c r="G3808" s="135"/>
      <c r="H3808" s="135"/>
      <c r="I3808" s="135"/>
      <c r="J3808" s="135"/>
      <c r="K3808" s="143"/>
      <c r="L3808" s="143"/>
    </row>
    <row r="3809" spans="1:12" x14ac:dyDescent="0.3">
      <c r="A3809" s="138"/>
      <c r="B3809" s="135"/>
      <c r="C3809" s="139">
        <f t="shared" si="78"/>
        <v>0</v>
      </c>
      <c r="D3809" s="135"/>
      <c r="E3809" s="135"/>
      <c r="F3809" s="135"/>
      <c r="G3809" s="135"/>
      <c r="H3809" s="135"/>
      <c r="I3809" s="135"/>
      <c r="J3809" s="135"/>
      <c r="K3809" s="143"/>
      <c r="L3809" s="143"/>
    </row>
    <row r="3810" spans="1:12" x14ac:dyDescent="0.3">
      <c r="A3810" s="138"/>
      <c r="B3810" s="135"/>
      <c r="C3810" s="139">
        <f t="shared" si="78"/>
        <v>0</v>
      </c>
      <c r="D3810" s="135"/>
      <c r="E3810" s="135"/>
      <c r="F3810" s="135"/>
      <c r="G3810" s="135"/>
      <c r="H3810" s="135"/>
      <c r="I3810" s="135"/>
      <c r="J3810" s="135"/>
      <c r="K3810" s="143"/>
      <c r="L3810" s="143"/>
    </row>
    <row r="3811" spans="1:12" x14ac:dyDescent="0.3">
      <c r="A3811" s="138"/>
      <c r="B3811" s="135"/>
      <c r="C3811" s="139">
        <f t="shared" si="78"/>
        <v>0</v>
      </c>
      <c r="D3811" s="135"/>
      <c r="E3811" s="135"/>
      <c r="F3811" s="135"/>
      <c r="G3811" s="135"/>
      <c r="H3811" s="135"/>
      <c r="I3811" s="135"/>
      <c r="J3811" s="135"/>
      <c r="K3811" s="143"/>
      <c r="L3811" s="143"/>
    </row>
    <row r="3812" spans="1:12" x14ac:dyDescent="0.3">
      <c r="A3812" s="138"/>
      <c r="B3812" s="135"/>
      <c r="C3812" s="139">
        <f t="shared" si="78"/>
        <v>0</v>
      </c>
      <c r="D3812" s="135"/>
      <c r="E3812" s="135"/>
      <c r="F3812" s="135"/>
      <c r="G3812" s="135"/>
      <c r="H3812" s="135"/>
      <c r="I3812" s="135"/>
      <c r="J3812" s="135"/>
      <c r="K3812" s="143"/>
      <c r="L3812" s="143"/>
    </row>
    <row r="3813" spans="1:12" x14ac:dyDescent="0.3">
      <c r="A3813" s="138"/>
      <c r="B3813" s="135"/>
      <c r="C3813" s="139">
        <f t="shared" si="78"/>
        <v>0</v>
      </c>
      <c r="D3813" s="135"/>
      <c r="E3813" s="135"/>
      <c r="F3813" s="135"/>
      <c r="G3813" s="135"/>
      <c r="H3813" s="135"/>
      <c r="I3813" s="135"/>
      <c r="J3813" s="135"/>
      <c r="K3813" s="143"/>
      <c r="L3813" s="143"/>
    </row>
    <row r="3814" spans="1:12" x14ac:dyDescent="0.3">
      <c r="A3814" s="138"/>
      <c r="B3814" s="135"/>
      <c r="C3814" s="139">
        <f t="shared" si="78"/>
        <v>0</v>
      </c>
      <c r="D3814" s="135"/>
      <c r="E3814" s="135"/>
      <c r="F3814" s="135"/>
      <c r="G3814" s="135"/>
      <c r="H3814" s="135"/>
      <c r="I3814" s="135"/>
      <c r="J3814" s="135"/>
      <c r="K3814" s="143"/>
      <c r="L3814" s="143"/>
    </row>
    <row r="3815" spans="1:12" x14ac:dyDescent="0.3">
      <c r="A3815" s="138"/>
      <c r="B3815" s="135"/>
      <c r="C3815" s="139">
        <f t="shared" si="78"/>
        <v>0</v>
      </c>
      <c r="D3815" s="135"/>
      <c r="E3815" s="135"/>
      <c r="F3815" s="135"/>
      <c r="G3815" s="135"/>
      <c r="H3815" s="135"/>
      <c r="I3815" s="135"/>
      <c r="J3815" s="135"/>
      <c r="K3815" s="143"/>
      <c r="L3815" s="143"/>
    </row>
    <row r="3816" spans="1:12" x14ac:dyDescent="0.3">
      <c r="A3816" s="138"/>
      <c r="B3816" s="135"/>
      <c r="C3816" s="139">
        <f t="shared" si="78"/>
        <v>0</v>
      </c>
      <c r="D3816" s="135"/>
      <c r="E3816" s="135"/>
      <c r="F3816" s="135"/>
      <c r="G3816" s="135"/>
      <c r="H3816" s="135"/>
      <c r="I3816" s="135"/>
      <c r="J3816" s="135"/>
      <c r="K3816" s="143"/>
      <c r="L3816" s="143"/>
    </row>
    <row r="3817" spans="1:12" x14ac:dyDescent="0.3">
      <c r="A3817" s="138"/>
      <c r="B3817" s="135"/>
      <c r="C3817" s="139">
        <f t="shared" si="78"/>
        <v>0</v>
      </c>
      <c r="D3817" s="135"/>
      <c r="E3817" s="135"/>
      <c r="F3817" s="135"/>
      <c r="G3817" s="135"/>
      <c r="H3817" s="135"/>
      <c r="I3817" s="135"/>
      <c r="J3817" s="135"/>
      <c r="K3817" s="143"/>
      <c r="L3817" s="143"/>
    </row>
    <row r="3818" spans="1:12" x14ac:dyDescent="0.3">
      <c r="A3818" s="138"/>
      <c r="B3818" s="135"/>
      <c r="C3818" s="139">
        <f t="shared" si="78"/>
        <v>0</v>
      </c>
      <c r="D3818" s="135"/>
      <c r="E3818" s="135"/>
      <c r="F3818" s="135"/>
      <c r="G3818" s="135"/>
      <c r="H3818" s="135"/>
      <c r="I3818" s="135"/>
      <c r="J3818" s="135"/>
      <c r="K3818" s="143"/>
      <c r="L3818" s="143"/>
    </row>
    <row r="3819" spans="1:12" x14ac:dyDescent="0.3">
      <c r="A3819" s="138"/>
      <c r="B3819" s="135"/>
      <c r="C3819" s="139">
        <f t="shared" si="78"/>
        <v>0</v>
      </c>
      <c r="D3819" s="135"/>
      <c r="E3819" s="135"/>
      <c r="F3819" s="135"/>
      <c r="G3819" s="135"/>
      <c r="H3819" s="135"/>
      <c r="I3819" s="135"/>
      <c r="J3819" s="135"/>
      <c r="K3819" s="143"/>
      <c r="L3819" s="143"/>
    </row>
    <row r="3820" spans="1:12" x14ac:dyDescent="0.3">
      <c r="A3820" s="138"/>
      <c r="B3820" s="135"/>
      <c r="C3820" s="139">
        <f t="shared" si="78"/>
        <v>0</v>
      </c>
      <c r="D3820" s="135"/>
      <c r="E3820" s="135"/>
      <c r="F3820" s="135"/>
      <c r="G3820" s="135"/>
      <c r="H3820" s="135"/>
      <c r="I3820" s="135"/>
      <c r="J3820" s="135"/>
      <c r="K3820" s="143"/>
      <c r="L3820" s="143"/>
    </row>
    <row r="3821" spans="1:12" x14ac:dyDescent="0.3">
      <c r="A3821" s="138"/>
      <c r="B3821" s="135"/>
      <c r="C3821" s="139">
        <f t="shared" si="78"/>
        <v>0</v>
      </c>
      <c r="D3821" s="135"/>
      <c r="E3821" s="135"/>
      <c r="F3821" s="135"/>
      <c r="G3821" s="135"/>
      <c r="H3821" s="135"/>
      <c r="I3821" s="135"/>
      <c r="J3821" s="135"/>
      <c r="K3821" s="143"/>
      <c r="L3821" s="143"/>
    </row>
    <row r="3822" spans="1:12" x14ac:dyDescent="0.3">
      <c r="A3822" s="138"/>
      <c r="B3822" s="135"/>
      <c r="C3822" s="139">
        <f t="shared" si="78"/>
        <v>0</v>
      </c>
      <c r="D3822" s="135"/>
      <c r="E3822" s="135"/>
      <c r="F3822" s="135"/>
      <c r="G3822" s="135"/>
      <c r="H3822" s="135"/>
      <c r="I3822" s="135"/>
      <c r="J3822" s="135"/>
      <c r="K3822" s="143"/>
      <c r="L3822" s="143"/>
    </row>
    <row r="3823" spans="1:12" x14ac:dyDescent="0.3">
      <c r="A3823" s="138"/>
      <c r="B3823" s="135"/>
      <c r="C3823" s="139">
        <f t="shared" si="78"/>
        <v>0</v>
      </c>
      <c r="D3823" s="135"/>
      <c r="E3823" s="135"/>
      <c r="F3823" s="135"/>
      <c r="G3823" s="135"/>
      <c r="H3823" s="135"/>
      <c r="I3823" s="135"/>
      <c r="J3823" s="135"/>
      <c r="K3823" s="143"/>
      <c r="L3823" s="143"/>
    </row>
    <row r="3824" spans="1:12" x14ac:dyDescent="0.3">
      <c r="A3824" s="138"/>
      <c r="B3824" s="135"/>
      <c r="C3824" s="139">
        <f t="shared" si="78"/>
        <v>0</v>
      </c>
      <c r="D3824" s="135"/>
      <c r="E3824" s="135"/>
      <c r="F3824" s="135"/>
      <c r="G3824" s="135"/>
      <c r="H3824" s="135"/>
      <c r="I3824" s="135"/>
      <c r="J3824" s="135"/>
      <c r="K3824" s="143"/>
      <c r="L3824" s="143"/>
    </row>
    <row r="3825" spans="1:12" x14ac:dyDescent="0.3">
      <c r="A3825" s="138"/>
      <c r="B3825" s="135"/>
      <c r="C3825" s="139">
        <f t="shared" si="78"/>
        <v>0</v>
      </c>
      <c r="D3825" s="135"/>
      <c r="E3825" s="135"/>
      <c r="F3825" s="135"/>
      <c r="G3825" s="135"/>
      <c r="H3825" s="135"/>
      <c r="I3825" s="135"/>
      <c r="J3825" s="135"/>
      <c r="K3825" s="143"/>
      <c r="L3825" s="143"/>
    </row>
    <row r="3826" spans="1:12" x14ac:dyDescent="0.3">
      <c r="A3826" s="138"/>
      <c r="B3826" s="135"/>
      <c r="C3826" s="139">
        <f t="shared" si="78"/>
        <v>0</v>
      </c>
      <c r="D3826" s="135"/>
      <c r="E3826" s="135"/>
      <c r="F3826" s="135"/>
      <c r="G3826" s="135"/>
      <c r="H3826" s="135"/>
      <c r="I3826" s="135"/>
      <c r="J3826" s="135"/>
      <c r="K3826" s="143"/>
      <c r="L3826" s="143"/>
    </row>
    <row r="3827" spans="1:12" x14ac:dyDescent="0.3">
      <c r="A3827" s="138"/>
      <c r="B3827" s="135"/>
      <c r="C3827" s="139">
        <f t="shared" si="78"/>
        <v>0</v>
      </c>
      <c r="D3827" s="135"/>
      <c r="E3827" s="135"/>
      <c r="F3827" s="135"/>
      <c r="G3827" s="135"/>
      <c r="H3827" s="135"/>
      <c r="I3827" s="135"/>
      <c r="J3827" s="135"/>
      <c r="K3827" s="143"/>
      <c r="L3827" s="143"/>
    </row>
    <row r="3828" spans="1:12" x14ac:dyDescent="0.3">
      <c r="A3828" s="138"/>
      <c r="B3828" s="135"/>
      <c r="C3828" s="139">
        <f t="shared" si="78"/>
        <v>0</v>
      </c>
      <c r="D3828" s="135"/>
      <c r="E3828" s="135"/>
      <c r="F3828" s="135"/>
      <c r="G3828" s="135"/>
      <c r="H3828" s="135"/>
      <c r="I3828" s="135"/>
      <c r="J3828" s="135"/>
      <c r="K3828" s="143"/>
      <c r="L3828" s="143"/>
    </row>
    <row r="3829" spans="1:12" x14ac:dyDescent="0.3">
      <c r="A3829" s="138"/>
      <c r="B3829" s="135"/>
      <c r="C3829" s="139">
        <f t="shared" si="78"/>
        <v>0</v>
      </c>
      <c r="D3829" s="135"/>
      <c r="E3829" s="135"/>
      <c r="F3829" s="135"/>
      <c r="G3829" s="135"/>
      <c r="H3829" s="135"/>
      <c r="I3829" s="135"/>
      <c r="J3829" s="135"/>
      <c r="K3829" s="143"/>
      <c r="L3829" s="143"/>
    </row>
    <row r="3830" spans="1:12" x14ac:dyDescent="0.3">
      <c r="A3830" s="138"/>
      <c r="B3830" s="135"/>
      <c r="C3830" s="139">
        <f t="shared" si="78"/>
        <v>0</v>
      </c>
      <c r="D3830" s="135"/>
      <c r="E3830" s="135"/>
      <c r="F3830" s="135"/>
      <c r="G3830" s="135"/>
      <c r="H3830" s="135"/>
      <c r="I3830" s="135"/>
      <c r="J3830" s="135"/>
      <c r="K3830" s="143"/>
      <c r="L3830" s="143"/>
    </row>
    <row r="3831" spans="1:12" x14ac:dyDescent="0.3">
      <c r="A3831" s="138"/>
      <c r="B3831" s="135"/>
      <c r="C3831" s="139">
        <f t="shared" si="78"/>
        <v>0</v>
      </c>
      <c r="D3831" s="135"/>
      <c r="E3831" s="135"/>
      <c r="F3831" s="135"/>
      <c r="G3831" s="135"/>
      <c r="H3831" s="135"/>
      <c r="I3831" s="135"/>
      <c r="J3831" s="135"/>
      <c r="K3831" s="143"/>
      <c r="L3831" s="143"/>
    </row>
    <row r="3832" spans="1:12" x14ac:dyDescent="0.3">
      <c r="A3832" s="138"/>
      <c r="B3832" s="135"/>
      <c r="C3832" s="139">
        <f t="shared" si="78"/>
        <v>0</v>
      </c>
      <c r="D3832" s="135"/>
      <c r="E3832" s="135"/>
      <c r="F3832" s="135"/>
      <c r="G3832" s="135"/>
      <c r="H3832" s="135"/>
      <c r="I3832" s="135"/>
      <c r="J3832" s="135"/>
      <c r="K3832" s="143"/>
      <c r="L3832" s="143"/>
    </row>
    <row r="3833" spans="1:12" x14ac:dyDescent="0.3">
      <c r="A3833" s="138"/>
      <c r="B3833" s="135"/>
      <c r="C3833" s="139">
        <f t="shared" si="78"/>
        <v>0</v>
      </c>
      <c r="D3833" s="135"/>
      <c r="E3833" s="135"/>
      <c r="F3833" s="135"/>
      <c r="G3833" s="135"/>
      <c r="H3833" s="135"/>
      <c r="I3833" s="135"/>
      <c r="J3833" s="135"/>
      <c r="K3833" s="143"/>
      <c r="L3833" s="143"/>
    </row>
    <row r="3834" spans="1:12" x14ac:dyDescent="0.3">
      <c r="A3834" s="138"/>
      <c r="B3834" s="135"/>
      <c r="C3834" s="139">
        <f t="shared" si="78"/>
        <v>0</v>
      </c>
      <c r="D3834" s="135"/>
      <c r="E3834" s="135"/>
      <c r="F3834" s="135"/>
      <c r="G3834" s="135"/>
      <c r="H3834" s="135"/>
      <c r="I3834" s="135"/>
      <c r="J3834" s="135"/>
      <c r="K3834" s="143"/>
      <c r="L3834" s="143"/>
    </row>
    <row r="3835" spans="1:12" x14ac:dyDescent="0.3">
      <c r="A3835" s="138"/>
      <c r="B3835" s="135"/>
      <c r="C3835" s="139">
        <f t="shared" si="78"/>
        <v>0</v>
      </c>
      <c r="D3835" s="135"/>
      <c r="E3835" s="135"/>
      <c r="F3835" s="135"/>
      <c r="G3835" s="135"/>
      <c r="H3835" s="135"/>
      <c r="I3835" s="135"/>
      <c r="J3835" s="135"/>
      <c r="K3835" s="143"/>
      <c r="L3835" s="143"/>
    </row>
    <row r="3836" spans="1:12" x14ac:dyDescent="0.3">
      <c r="A3836" s="138"/>
      <c r="B3836" s="135"/>
      <c r="C3836" s="139">
        <f t="shared" si="78"/>
        <v>0</v>
      </c>
      <c r="D3836" s="135"/>
      <c r="E3836" s="135"/>
      <c r="F3836" s="135"/>
      <c r="G3836" s="135"/>
      <c r="H3836" s="135"/>
      <c r="I3836" s="135"/>
      <c r="J3836" s="135"/>
      <c r="K3836" s="143"/>
      <c r="L3836" s="143"/>
    </row>
    <row r="3837" spans="1:12" x14ac:dyDescent="0.3">
      <c r="A3837" s="138"/>
      <c r="B3837" s="135"/>
      <c r="C3837" s="139">
        <f t="shared" si="78"/>
        <v>0</v>
      </c>
      <c r="D3837" s="135"/>
      <c r="E3837" s="135"/>
      <c r="F3837" s="135"/>
      <c r="G3837" s="135"/>
      <c r="H3837" s="135"/>
      <c r="I3837" s="135"/>
      <c r="J3837" s="135"/>
      <c r="K3837" s="143"/>
      <c r="L3837" s="143"/>
    </row>
    <row r="3838" spans="1:12" x14ac:dyDescent="0.3">
      <c r="A3838" s="138"/>
      <c r="B3838" s="135"/>
      <c r="C3838" s="139">
        <f t="shared" si="78"/>
        <v>0</v>
      </c>
      <c r="D3838" s="135"/>
      <c r="E3838" s="135"/>
      <c r="F3838" s="135"/>
      <c r="G3838" s="135"/>
      <c r="H3838" s="135"/>
      <c r="I3838" s="135"/>
      <c r="J3838" s="135"/>
      <c r="K3838" s="143"/>
      <c r="L3838" s="143"/>
    </row>
    <row r="3839" spans="1:12" x14ac:dyDescent="0.3">
      <c r="A3839" s="138"/>
      <c r="B3839" s="135"/>
      <c r="C3839" s="139">
        <f t="shared" ref="C3839:C3902" si="79">D3839</f>
        <v>0</v>
      </c>
      <c r="D3839" s="135"/>
      <c r="E3839" s="135"/>
      <c r="F3839" s="135"/>
      <c r="G3839" s="135"/>
      <c r="H3839" s="135"/>
      <c r="I3839" s="135"/>
      <c r="J3839" s="135"/>
      <c r="K3839" s="143"/>
      <c r="L3839" s="143"/>
    </row>
    <row r="3840" spans="1:12" x14ac:dyDescent="0.3">
      <c r="A3840" s="138"/>
      <c r="B3840" s="135"/>
      <c r="C3840" s="139">
        <f t="shared" si="79"/>
        <v>0</v>
      </c>
      <c r="D3840" s="135"/>
      <c r="E3840" s="135"/>
      <c r="F3840" s="135"/>
      <c r="G3840" s="135"/>
      <c r="H3840" s="135"/>
      <c r="I3840" s="135"/>
      <c r="J3840" s="135"/>
      <c r="K3840" s="143"/>
      <c r="L3840" s="143"/>
    </row>
    <row r="3841" spans="1:12" x14ac:dyDescent="0.3">
      <c r="A3841" s="138"/>
      <c r="B3841" s="135"/>
      <c r="C3841" s="139">
        <f t="shared" si="79"/>
        <v>0</v>
      </c>
      <c r="D3841" s="135"/>
      <c r="E3841" s="135"/>
      <c r="F3841" s="135"/>
      <c r="G3841" s="135"/>
      <c r="H3841" s="135"/>
      <c r="I3841" s="135"/>
      <c r="J3841" s="135"/>
      <c r="K3841" s="143"/>
      <c r="L3841" s="143"/>
    </row>
    <row r="3842" spans="1:12" x14ac:dyDescent="0.3">
      <c r="A3842" s="138"/>
      <c r="B3842" s="135"/>
      <c r="C3842" s="139">
        <f t="shared" si="79"/>
        <v>0</v>
      </c>
      <c r="D3842" s="135"/>
      <c r="E3842" s="135"/>
      <c r="F3842" s="135"/>
      <c r="G3842" s="135"/>
      <c r="H3842" s="135"/>
      <c r="I3842" s="135"/>
      <c r="J3842" s="135"/>
      <c r="K3842" s="143"/>
      <c r="L3842" s="143"/>
    </row>
    <row r="3843" spans="1:12" x14ac:dyDescent="0.3">
      <c r="A3843" s="138"/>
      <c r="B3843" s="135"/>
      <c r="C3843" s="139">
        <f t="shared" si="79"/>
        <v>0</v>
      </c>
      <c r="D3843" s="135"/>
      <c r="E3843" s="135"/>
      <c r="F3843" s="135"/>
      <c r="G3843" s="135"/>
      <c r="H3843" s="135"/>
      <c r="I3843" s="135"/>
      <c r="J3843" s="135"/>
      <c r="K3843" s="143"/>
      <c r="L3843" s="143"/>
    </row>
    <row r="3844" spans="1:12" x14ac:dyDescent="0.3">
      <c r="A3844" s="138"/>
      <c r="B3844" s="135"/>
      <c r="C3844" s="139">
        <f t="shared" si="79"/>
        <v>0</v>
      </c>
      <c r="D3844" s="135"/>
      <c r="E3844" s="135"/>
      <c r="F3844" s="135"/>
      <c r="G3844" s="135"/>
      <c r="H3844" s="135"/>
      <c r="I3844" s="135"/>
      <c r="J3844" s="135"/>
      <c r="K3844" s="143"/>
      <c r="L3844" s="143"/>
    </row>
    <row r="3845" spans="1:12" x14ac:dyDescent="0.3">
      <c r="A3845" s="138"/>
      <c r="B3845" s="135"/>
      <c r="C3845" s="139">
        <f t="shared" si="79"/>
        <v>0</v>
      </c>
      <c r="D3845" s="135"/>
      <c r="E3845" s="135"/>
      <c r="F3845" s="135"/>
      <c r="G3845" s="135"/>
      <c r="H3845" s="135"/>
      <c r="I3845" s="135"/>
      <c r="J3845" s="135"/>
      <c r="K3845" s="143"/>
      <c r="L3845" s="143"/>
    </row>
    <row r="3846" spans="1:12" x14ac:dyDescent="0.3">
      <c r="A3846" s="138"/>
      <c r="B3846" s="135"/>
      <c r="C3846" s="139">
        <f t="shared" si="79"/>
        <v>0</v>
      </c>
      <c r="D3846" s="135"/>
      <c r="E3846" s="135"/>
      <c r="F3846" s="135"/>
      <c r="G3846" s="135"/>
      <c r="H3846" s="135"/>
      <c r="I3846" s="135"/>
      <c r="J3846" s="135"/>
      <c r="K3846" s="143"/>
      <c r="L3846" s="143"/>
    </row>
    <row r="3847" spans="1:12" x14ac:dyDescent="0.3">
      <c r="A3847" s="138"/>
      <c r="B3847" s="135"/>
      <c r="C3847" s="139">
        <f t="shared" si="79"/>
        <v>0</v>
      </c>
      <c r="D3847" s="135"/>
      <c r="E3847" s="135"/>
      <c r="F3847" s="135"/>
      <c r="G3847" s="135"/>
      <c r="H3847" s="135"/>
      <c r="I3847" s="135"/>
      <c r="J3847" s="135"/>
      <c r="K3847" s="143"/>
      <c r="L3847" s="143"/>
    </row>
    <row r="3848" spans="1:12" x14ac:dyDescent="0.3">
      <c r="A3848" s="138"/>
      <c r="B3848" s="135"/>
      <c r="C3848" s="139">
        <f t="shared" si="79"/>
        <v>0</v>
      </c>
      <c r="D3848" s="135"/>
      <c r="E3848" s="135"/>
      <c r="F3848" s="135"/>
      <c r="G3848" s="135"/>
      <c r="H3848" s="135"/>
      <c r="I3848" s="135"/>
      <c r="J3848" s="135"/>
      <c r="K3848" s="143"/>
      <c r="L3848" s="143"/>
    </row>
    <row r="3849" spans="1:12" x14ac:dyDescent="0.3">
      <c r="A3849" s="138"/>
      <c r="B3849" s="135"/>
      <c r="C3849" s="139">
        <f t="shared" si="79"/>
        <v>0</v>
      </c>
      <c r="D3849" s="135"/>
      <c r="E3849" s="135"/>
      <c r="F3849" s="135"/>
      <c r="G3849" s="135"/>
      <c r="H3849" s="135"/>
      <c r="I3849" s="135"/>
      <c r="J3849" s="135"/>
      <c r="K3849" s="143"/>
      <c r="L3849" s="143"/>
    </row>
    <row r="3850" spans="1:12" x14ac:dyDescent="0.3">
      <c r="A3850" s="138"/>
      <c r="B3850" s="135"/>
      <c r="C3850" s="139">
        <f t="shared" si="79"/>
        <v>0</v>
      </c>
      <c r="D3850" s="135"/>
      <c r="E3850" s="135"/>
      <c r="F3850" s="135"/>
      <c r="G3850" s="135"/>
      <c r="H3850" s="135"/>
      <c r="I3850" s="135"/>
      <c r="J3850" s="135"/>
      <c r="K3850" s="143"/>
      <c r="L3850" s="143"/>
    </row>
    <row r="3851" spans="1:12" x14ac:dyDescent="0.3">
      <c r="A3851" s="138"/>
      <c r="B3851" s="135"/>
      <c r="C3851" s="139">
        <f t="shared" si="79"/>
        <v>0</v>
      </c>
      <c r="D3851" s="135"/>
      <c r="E3851" s="135"/>
      <c r="F3851" s="135"/>
      <c r="G3851" s="135"/>
      <c r="H3851" s="135"/>
      <c r="I3851" s="135"/>
      <c r="J3851" s="135"/>
      <c r="K3851" s="143"/>
      <c r="L3851" s="143"/>
    </row>
    <row r="3852" spans="1:12" x14ac:dyDescent="0.3">
      <c r="A3852" s="138"/>
      <c r="B3852" s="135"/>
      <c r="C3852" s="139">
        <f t="shared" si="79"/>
        <v>0</v>
      </c>
      <c r="D3852" s="135"/>
      <c r="E3852" s="135"/>
      <c r="F3852" s="135"/>
      <c r="G3852" s="135"/>
      <c r="H3852" s="135"/>
      <c r="I3852" s="135"/>
      <c r="J3852" s="135"/>
      <c r="K3852" s="143"/>
      <c r="L3852" s="143"/>
    </row>
    <row r="3853" spans="1:12" x14ac:dyDescent="0.3">
      <c r="A3853" s="138"/>
      <c r="B3853" s="135"/>
      <c r="C3853" s="139">
        <f t="shared" si="79"/>
        <v>0</v>
      </c>
      <c r="D3853" s="135"/>
      <c r="E3853" s="135"/>
      <c r="F3853" s="135"/>
      <c r="G3853" s="135"/>
      <c r="H3853" s="135"/>
      <c r="I3853" s="135"/>
      <c r="J3853" s="135"/>
      <c r="K3853" s="143"/>
      <c r="L3853" s="143"/>
    </row>
    <row r="3854" spans="1:12" x14ac:dyDescent="0.3">
      <c r="A3854" s="138"/>
      <c r="B3854" s="135"/>
      <c r="C3854" s="139">
        <f t="shared" si="79"/>
        <v>0</v>
      </c>
      <c r="D3854" s="135"/>
      <c r="E3854" s="135"/>
      <c r="F3854" s="135"/>
      <c r="G3854" s="135"/>
      <c r="H3854" s="135"/>
      <c r="I3854" s="135"/>
      <c r="J3854" s="135"/>
      <c r="K3854" s="143"/>
      <c r="L3854" s="143"/>
    </row>
    <row r="3855" spans="1:12" x14ac:dyDescent="0.3">
      <c r="A3855" s="138"/>
      <c r="B3855" s="135"/>
      <c r="C3855" s="139">
        <f t="shared" si="79"/>
        <v>0</v>
      </c>
      <c r="D3855" s="135"/>
      <c r="E3855" s="135"/>
      <c r="F3855" s="135"/>
      <c r="G3855" s="135"/>
      <c r="H3855" s="135"/>
      <c r="I3855" s="135"/>
      <c r="J3855" s="135"/>
      <c r="K3855" s="143"/>
      <c r="L3855" s="143"/>
    </row>
    <row r="3856" spans="1:12" x14ac:dyDescent="0.3">
      <c r="A3856" s="138"/>
      <c r="B3856" s="135"/>
      <c r="C3856" s="139">
        <f t="shared" si="79"/>
        <v>0</v>
      </c>
      <c r="D3856" s="135"/>
      <c r="E3856" s="135"/>
      <c r="F3856" s="135"/>
      <c r="G3856" s="135"/>
      <c r="H3856" s="135"/>
      <c r="I3856" s="135"/>
      <c r="J3856" s="135"/>
      <c r="K3856" s="143"/>
      <c r="L3856" s="143"/>
    </row>
    <row r="3857" spans="1:12" x14ac:dyDescent="0.3">
      <c r="A3857" s="138"/>
      <c r="B3857" s="135"/>
      <c r="C3857" s="139">
        <f t="shared" si="79"/>
        <v>0</v>
      </c>
      <c r="D3857" s="135"/>
      <c r="E3857" s="135"/>
      <c r="F3857" s="135"/>
      <c r="G3857" s="135"/>
      <c r="H3857" s="135"/>
      <c r="I3857" s="135"/>
      <c r="J3857" s="135"/>
      <c r="K3857" s="143"/>
      <c r="L3857" s="143"/>
    </row>
    <row r="3858" spans="1:12" x14ac:dyDescent="0.3">
      <c r="A3858" s="138"/>
      <c r="B3858" s="135"/>
      <c r="C3858" s="139">
        <f t="shared" si="79"/>
        <v>0</v>
      </c>
      <c r="D3858" s="135"/>
      <c r="E3858" s="135"/>
      <c r="F3858" s="135"/>
      <c r="G3858" s="135"/>
      <c r="H3858" s="135"/>
      <c r="I3858" s="135"/>
      <c r="J3858" s="135"/>
      <c r="K3858" s="143"/>
      <c r="L3858" s="143"/>
    </row>
    <row r="3859" spans="1:12" x14ac:dyDescent="0.3">
      <c r="A3859" s="138"/>
      <c r="B3859" s="135"/>
      <c r="C3859" s="139">
        <f t="shared" si="79"/>
        <v>0</v>
      </c>
      <c r="D3859" s="135"/>
      <c r="E3859" s="135"/>
      <c r="F3859" s="135"/>
      <c r="G3859" s="135"/>
      <c r="H3859" s="135"/>
      <c r="I3859" s="135"/>
      <c r="J3859" s="135"/>
      <c r="K3859" s="143"/>
      <c r="L3859" s="143"/>
    </row>
    <row r="3860" spans="1:12" x14ac:dyDescent="0.3">
      <c r="A3860" s="138"/>
      <c r="B3860" s="135"/>
      <c r="C3860" s="139">
        <f t="shared" si="79"/>
        <v>0</v>
      </c>
      <c r="D3860" s="135"/>
      <c r="E3860" s="135"/>
      <c r="F3860" s="135"/>
      <c r="G3860" s="135"/>
      <c r="H3860" s="135"/>
      <c r="I3860" s="135"/>
      <c r="J3860" s="135"/>
      <c r="K3860" s="143"/>
      <c r="L3860" s="143"/>
    </row>
    <row r="3861" spans="1:12" x14ac:dyDescent="0.3">
      <c r="A3861" s="138"/>
      <c r="B3861" s="135"/>
      <c r="C3861" s="139">
        <f t="shared" si="79"/>
        <v>0</v>
      </c>
      <c r="D3861" s="135"/>
      <c r="E3861" s="135"/>
      <c r="F3861" s="135"/>
      <c r="G3861" s="135"/>
      <c r="H3861" s="135"/>
      <c r="I3861" s="135"/>
      <c r="J3861" s="135"/>
      <c r="K3861" s="143"/>
      <c r="L3861" s="143"/>
    </row>
    <row r="3862" spans="1:12" x14ac:dyDescent="0.3">
      <c r="A3862" s="138"/>
      <c r="B3862" s="135"/>
      <c r="C3862" s="139">
        <f t="shared" si="79"/>
        <v>0</v>
      </c>
      <c r="D3862" s="135"/>
      <c r="E3862" s="135"/>
      <c r="F3862" s="135"/>
      <c r="G3862" s="135"/>
      <c r="H3862" s="135"/>
      <c r="I3862" s="135"/>
      <c r="J3862" s="135"/>
      <c r="K3862" s="143"/>
      <c r="L3862" s="143"/>
    </row>
    <row r="3863" spans="1:12" x14ac:dyDescent="0.3">
      <c r="A3863" s="138"/>
      <c r="B3863" s="135"/>
      <c r="C3863" s="139">
        <f t="shared" si="79"/>
        <v>0</v>
      </c>
      <c r="D3863" s="135"/>
      <c r="E3863" s="135"/>
      <c r="F3863" s="135"/>
      <c r="G3863" s="135"/>
      <c r="H3863" s="135"/>
      <c r="I3863" s="135"/>
      <c r="J3863" s="135"/>
      <c r="K3863" s="143"/>
      <c r="L3863" s="143"/>
    </row>
    <row r="3864" spans="1:12" x14ac:dyDescent="0.3">
      <c r="A3864" s="138"/>
      <c r="B3864" s="135"/>
      <c r="C3864" s="139">
        <f t="shared" si="79"/>
        <v>0</v>
      </c>
      <c r="D3864" s="135"/>
      <c r="E3864" s="135"/>
      <c r="F3864" s="135"/>
      <c r="G3864" s="135"/>
      <c r="H3864" s="135"/>
      <c r="I3864" s="135"/>
      <c r="J3864" s="135"/>
      <c r="K3864" s="143"/>
      <c r="L3864" s="143"/>
    </row>
    <row r="3865" spans="1:12" x14ac:dyDescent="0.3">
      <c r="A3865" s="138"/>
      <c r="B3865" s="135"/>
      <c r="C3865" s="139">
        <f t="shared" si="79"/>
        <v>0</v>
      </c>
      <c r="D3865" s="135"/>
      <c r="E3865" s="135"/>
      <c r="F3865" s="135"/>
      <c r="G3865" s="135"/>
      <c r="H3865" s="135"/>
      <c r="I3865" s="135"/>
      <c r="J3865" s="135"/>
      <c r="K3865" s="143"/>
      <c r="L3865" s="143"/>
    </row>
    <row r="3866" spans="1:12" x14ac:dyDescent="0.3">
      <c r="A3866" s="138"/>
      <c r="B3866" s="135"/>
      <c r="C3866" s="139">
        <f t="shared" si="79"/>
        <v>0</v>
      </c>
      <c r="D3866" s="135"/>
      <c r="E3866" s="135"/>
      <c r="F3866" s="135"/>
      <c r="G3866" s="135"/>
      <c r="H3866" s="135"/>
      <c r="I3866" s="135"/>
      <c r="J3866" s="135"/>
      <c r="K3866" s="143"/>
      <c r="L3866" s="143"/>
    </row>
    <row r="3867" spans="1:12" x14ac:dyDescent="0.3">
      <c r="A3867" s="138"/>
      <c r="B3867" s="135"/>
      <c r="C3867" s="139">
        <f t="shared" si="79"/>
        <v>0</v>
      </c>
      <c r="D3867" s="135"/>
      <c r="E3867" s="135"/>
      <c r="F3867" s="135"/>
      <c r="G3867" s="135"/>
      <c r="H3867" s="135"/>
      <c r="I3867" s="135"/>
      <c r="J3867" s="135"/>
      <c r="K3867" s="143"/>
      <c r="L3867" s="143"/>
    </row>
    <row r="3868" spans="1:12" x14ac:dyDescent="0.3">
      <c r="A3868" s="138"/>
      <c r="B3868" s="135"/>
      <c r="C3868" s="139">
        <f t="shared" si="79"/>
        <v>0</v>
      </c>
      <c r="D3868" s="135"/>
      <c r="E3868" s="135"/>
      <c r="F3868" s="135"/>
      <c r="G3868" s="135"/>
      <c r="H3868" s="135"/>
      <c r="I3868" s="135"/>
      <c r="J3868" s="135"/>
      <c r="K3868" s="143"/>
      <c r="L3868" s="143"/>
    </row>
    <row r="3869" spans="1:12" x14ac:dyDescent="0.3">
      <c r="A3869" s="138"/>
      <c r="B3869" s="135"/>
      <c r="C3869" s="139">
        <f t="shared" si="79"/>
        <v>0</v>
      </c>
      <c r="D3869" s="135"/>
      <c r="E3869" s="135"/>
      <c r="F3869" s="135"/>
      <c r="G3869" s="135"/>
      <c r="H3869" s="135"/>
      <c r="I3869" s="135"/>
      <c r="J3869" s="135"/>
      <c r="K3869" s="143"/>
      <c r="L3869" s="143"/>
    </row>
    <row r="3870" spans="1:12" x14ac:dyDescent="0.3">
      <c r="A3870" s="138"/>
      <c r="B3870" s="135"/>
      <c r="C3870" s="139">
        <f t="shared" si="79"/>
        <v>0</v>
      </c>
      <c r="D3870" s="135"/>
      <c r="E3870" s="135"/>
      <c r="F3870" s="135"/>
      <c r="G3870" s="135"/>
      <c r="H3870" s="135"/>
      <c r="I3870" s="135"/>
      <c r="J3870" s="135"/>
      <c r="K3870" s="143"/>
      <c r="L3870" s="143"/>
    </row>
    <row r="3871" spans="1:12" x14ac:dyDescent="0.3">
      <c r="A3871" s="138"/>
      <c r="B3871" s="135"/>
      <c r="C3871" s="139">
        <f t="shared" si="79"/>
        <v>0</v>
      </c>
      <c r="D3871" s="135"/>
      <c r="E3871" s="135"/>
      <c r="F3871" s="135"/>
      <c r="G3871" s="135"/>
      <c r="H3871" s="135"/>
      <c r="I3871" s="135"/>
      <c r="J3871" s="135"/>
      <c r="K3871" s="143"/>
      <c r="L3871" s="143"/>
    </row>
    <row r="3872" spans="1:12" x14ac:dyDescent="0.3">
      <c r="A3872" s="138"/>
      <c r="B3872" s="135"/>
      <c r="C3872" s="139">
        <f t="shared" si="79"/>
        <v>0</v>
      </c>
      <c r="D3872" s="135"/>
      <c r="E3872" s="135"/>
      <c r="F3872" s="135"/>
      <c r="G3872" s="135"/>
      <c r="H3872" s="135"/>
      <c r="I3872" s="135"/>
      <c r="J3872" s="135"/>
      <c r="K3872" s="143"/>
      <c r="L3872" s="143"/>
    </row>
    <row r="3873" spans="1:12" x14ac:dyDescent="0.3">
      <c r="A3873" s="138"/>
      <c r="B3873" s="135"/>
      <c r="C3873" s="139">
        <f t="shared" si="79"/>
        <v>0</v>
      </c>
      <c r="D3873" s="135"/>
      <c r="E3873" s="135"/>
      <c r="F3873" s="135"/>
      <c r="G3873" s="135"/>
      <c r="H3873" s="135"/>
      <c r="I3873" s="135"/>
      <c r="J3873" s="135"/>
      <c r="K3873" s="143"/>
      <c r="L3873" s="143"/>
    </row>
    <row r="3874" spans="1:12" x14ac:dyDescent="0.3">
      <c r="A3874" s="138"/>
      <c r="B3874" s="135"/>
      <c r="C3874" s="139">
        <f t="shared" si="79"/>
        <v>0</v>
      </c>
      <c r="D3874" s="135"/>
      <c r="E3874" s="135"/>
      <c r="F3874" s="135"/>
      <c r="G3874" s="135"/>
      <c r="H3874" s="135"/>
      <c r="I3874" s="135"/>
      <c r="J3874" s="135"/>
      <c r="K3874" s="143"/>
      <c r="L3874" s="143"/>
    </row>
    <row r="3875" spans="1:12" x14ac:dyDescent="0.3">
      <c r="A3875" s="138"/>
      <c r="B3875" s="135"/>
      <c r="C3875" s="139">
        <f t="shared" si="79"/>
        <v>0</v>
      </c>
      <c r="D3875" s="135"/>
      <c r="E3875" s="135"/>
      <c r="F3875" s="135"/>
      <c r="G3875" s="135"/>
      <c r="H3875" s="135"/>
      <c r="I3875" s="135"/>
      <c r="J3875" s="135"/>
      <c r="K3875" s="143"/>
      <c r="L3875" s="143"/>
    </row>
    <row r="3876" spans="1:12" x14ac:dyDescent="0.3">
      <c r="A3876" s="138"/>
      <c r="B3876" s="135"/>
      <c r="C3876" s="139">
        <f t="shared" si="79"/>
        <v>0</v>
      </c>
      <c r="D3876" s="135"/>
      <c r="E3876" s="135"/>
      <c r="F3876" s="135"/>
      <c r="G3876" s="135"/>
      <c r="H3876" s="135"/>
      <c r="I3876" s="135"/>
      <c r="J3876" s="135"/>
      <c r="K3876" s="143"/>
      <c r="L3876" s="143"/>
    </row>
    <row r="3877" spans="1:12" x14ac:dyDescent="0.3">
      <c r="A3877" s="138"/>
      <c r="B3877" s="135"/>
      <c r="C3877" s="139">
        <f t="shared" si="79"/>
        <v>0</v>
      </c>
      <c r="D3877" s="135"/>
      <c r="E3877" s="135"/>
      <c r="F3877" s="135"/>
      <c r="G3877" s="135"/>
      <c r="H3877" s="135"/>
      <c r="I3877" s="135"/>
      <c r="J3877" s="135"/>
      <c r="K3877" s="143"/>
      <c r="L3877" s="143"/>
    </row>
    <row r="3878" spans="1:12" x14ac:dyDescent="0.3">
      <c r="A3878" s="138"/>
      <c r="B3878" s="135"/>
      <c r="C3878" s="139">
        <f t="shared" si="79"/>
        <v>0</v>
      </c>
      <c r="D3878" s="135"/>
      <c r="E3878" s="135"/>
      <c r="F3878" s="135"/>
      <c r="G3878" s="135"/>
      <c r="H3878" s="135"/>
      <c r="I3878" s="135"/>
      <c r="J3878" s="135"/>
      <c r="K3878" s="143"/>
      <c r="L3878" s="143"/>
    </row>
    <row r="3879" spans="1:12" x14ac:dyDescent="0.3">
      <c r="A3879" s="138"/>
      <c r="B3879" s="135"/>
      <c r="C3879" s="139">
        <f t="shared" si="79"/>
        <v>0</v>
      </c>
      <c r="D3879" s="135"/>
      <c r="E3879" s="135"/>
      <c r="F3879" s="135"/>
      <c r="G3879" s="135"/>
      <c r="H3879" s="135"/>
      <c r="I3879" s="135"/>
      <c r="J3879" s="135"/>
      <c r="K3879" s="143"/>
      <c r="L3879" s="143"/>
    </row>
    <row r="3880" spans="1:12" x14ac:dyDescent="0.3">
      <c r="A3880" s="138"/>
      <c r="B3880" s="135"/>
      <c r="C3880" s="139">
        <f t="shared" si="79"/>
        <v>0</v>
      </c>
      <c r="D3880" s="135"/>
      <c r="E3880" s="135"/>
      <c r="F3880" s="135"/>
      <c r="G3880" s="135"/>
      <c r="H3880" s="135"/>
      <c r="I3880" s="135"/>
      <c r="J3880" s="135"/>
      <c r="K3880" s="143"/>
      <c r="L3880" s="143"/>
    </row>
    <row r="3881" spans="1:12" x14ac:dyDescent="0.3">
      <c r="A3881" s="138"/>
      <c r="B3881" s="135"/>
      <c r="C3881" s="139">
        <f t="shared" si="79"/>
        <v>0</v>
      </c>
      <c r="D3881" s="135"/>
      <c r="E3881" s="135"/>
      <c r="F3881" s="135"/>
      <c r="G3881" s="135"/>
      <c r="H3881" s="135"/>
      <c r="I3881" s="135"/>
      <c r="J3881" s="135"/>
      <c r="K3881" s="143"/>
      <c r="L3881" s="143"/>
    </row>
    <row r="3882" spans="1:12" x14ac:dyDescent="0.3">
      <c r="A3882" s="138"/>
      <c r="B3882" s="135"/>
      <c r="C3882" s="139">
        <f t="shared" si="79"/>
        <v>0</v>
      </c>
      <c r="D3882" s="135"/>
      <c r="E3882" s="135"/>
      <c r="F3882" s="135"/>
      <c r="G3882" s="135"/>
      <c r="H3882" s="135"/>
      <c r="I3882" s="135"/>
      <c r="J3882" s="135"/>
      <c r="K3882" s="143"/>
      <c r="L3882" s="143"/>
    </row>
    <row r="3883" spans="1:12" x14ac:dyDescent="0.3">
      <c r="A3883" s="138"/>
      <c r="B3883" s="135"/>
      <c r="C3883" s="139">
        <f t="shared" si="79"/>
        <v>0</v>
      </c>
      <c r="D3883" s="135"/>
      <c r="E3883" s="135"/>
      <c r="F3883" s="135"/>
      <c r="G3883" s="135"/>
      <c r="H3883" s="135"/>
      <c r="I3883" s="135"/>
      <c r="J3883" s="135"/>
      <c r="K3883" s="143"/>
      <c r="L3883" s="143"/>
    </row>
    <row r="3884" spans="1:12" x14ac:dyDescent="0.3">
      <c r="A3884" s="138"/>
      <c r="B3884" s="135"/>
      <c r="C3884" s="139">
        <f t="shared" si="79"/>
        <v>0</v>
      </c>
      <c r="D3884" s="135"/>
      <c r="E3884" s="135"/>
      <c r="F3884" s="135"/>
      <c r="G3884" s="135"/>
      <c r="H3884" s="135"/>
      <c r="I3884" s="135"/>
      <c r="J3884" s="135"/>
      <c r="K3884" s="143"/>
      <c r="L3884" s="143"/>
    </row>
    <row r="3885" spans="1:12" x14ac:dyDescent="0.3">
      <c r="A3885" s="138"/>
      <c r="B3885" s="135"/>
      <c r="C3885" s="139">
        <f t="shared" si="79"/>
        <v>0</v>
      </c>
      <c r="D3885" s="135"/>
      <c r="E3885" s="135"/>
      <c r="F3885" s="135"/>
      <c r="G3885" s="135"/>
      <c r="H3885" s="135"/>
      <c r="I3885" s="135"/>
      <c r="J3885" s="135"/>
      <c r="K3885" s="143"/>
      <c r="L3885" s="143"/>
    </row>
    <row r="3886" spans="1:12" x14ac:dyDescent="0.3">
      <c r="A3886" s="138"/>
      <c r="B3886" s="135"/>
      <c r="C3886" s="139">
        <f t="shared" si="79"/>
        <v>0</v>
      </c>
      <c r="D3886" s="135"/>
      <c r="E3886" s="135"/>
      <c r="F3886" s="135"/>
      <c r="G3886" s="135"/>
      <c r="H3886" s="135"/>
      <c r="I3886" s="135"/>
      <c r="J3886" s="135"/>
      <c r="K3886" s="143"/>
      <c r="L3886" s="143"/>
    </row>
    <row r="3887" spans="1:12" x14ac:dyDescent="0.3">
      <c r="A3887" s="138"/>
      <c r="B3887" s="135"/>
      <c r="C3887" s="139">
        <f t="shared" si="79"/>
        <v>0</v>
      </c>
      <c r="D3887" s="135"/>
      <c r="E3887" s="135"/>
      <c r="F3887" s="135"/>
      <c r="G3887" s="135"/>
      <c r="H3887" s="135"/>
      <c r="I3887" s="135"/>
      <c r="J3887" s="135"/>
      <c r="K3887" s="143"/>
      <c r="L3887" s="143"/>
    </row>
    <row r="3888" spans="1:12" x14ac:dyDescent="0.3">
      <c r="A3888" s="138"/>
      <c r="B3888" s="135"/>
      <c r="C3888" s="139">
        <f t="shared" si="79"/>
        <v>0</v>
      </c>
      <c r="D3888" s="135"/>
      <c r="E3888" s="135"/>
      <c r="F3888" s="135"/>
      <c r="G3888" s="135"/>
      <c r="H3888" s="135"/>
      <c r="I3888" s="135"/>
      <c r="J3888" s="135"/>
      <c r="K3888" s="143"/>
      <c r="L3888" s="143"/>
    </row>
    <row r="3889" spans="1:12" x14ac:dyDescent="0.3">
      <c r="A3889" s="138"/>
      <c r="B3889" s="135"/>
      <c r="C3889" s="139">
        <f t="shared" si="79"/>
        <v>0</v>
      </c>
      <c r="D3889" s="135"/>
      <c r="E3889" s="135"/>
      <c r="F3889" s="135"/>
      <c r="G3889" s="135"/>
      <c r="H3889" s="135"/>
      <c r="I3889" s="135"/>
      <c r="J3889" s="135"/>
      <c r="K3889" s="143"/>
      <c r="L3889" s="143"/>
    </row>
    <row r="3890" spans="1:12" x14ac:dyDescent="0.3">
      <c r="A3890" s="138"/>
      <c r="B3890" s="135"/>
      <c r="C3890" s="139">
        <f t="shared" si="79"/>
        <v>0</v>
      </c>
      <c r="D3890" s="135"/>
      <c r="E3890" s="135"/>
      <c r="F3890" s="135"/>
      <c r="G3890" s="135"/>
      <c r="H3890" s="135"/>
      <c r="I3890" s="135"/>
      <c r="J3890" s="135"/>
      <c r="K3890" s="143"/>
      <c r="L3890" s="143"/>
    </row>
    <row r="3891" spans="1:12" x14ac:dyDescent="0.3">
      <c r="A3891" s="138"/>
      <c r="B3891" s="135"/>
      <c r="C3891" s="139">
        <f t="shared" si="79"/>
        <v>0</v>
      </c>
      <c r="D3891" s="135"/>
      <c r="E3891" s="135"/>
      <c r="F3891" s="135"/>
      <c r="G3891" s="135"/>
      <c r="H3891" s="135"/>
      <c r="I3891" s="135"/>
      <c r="J3891" s="135"/>
      <c r="K3891" s="143"/>
      <c r="L3891" s="143"/>
    </row>
    <row r="3892" spans="1:12" x14ac:dyDescent="0.3">
      <c r="A3892" s="138"/>
      <c r="B3892" s="135"/>
      <c r="C3892" s="139">
        <f t="shared" si="79"/>
        <v>0</v>
      </c>
      <c r="D3892" s="135"/>
      <c r="E3892" s="135"/>
      <c r="F3892" s="135"/>
      <c r="G3892" s="135"/>
      <c r="H3892" s="135"/>
      <c r="I3892" s="135"/>
      <c r="J3892" s="135"/>
      <c r="K3892" s="143"/>
      <c r="L3892" s="143"/>
    </row>
    <row r="3893" spans="1:12" x14ac:dyDescent="0.3">
      <c r="A3893" s="138"/>
      <c r="B3893" s="135"/>
      <c r="C3893" s="139">
        <f t="shared" si="79"/>
        <v>0</v>
      </c>
      <c r="D3893" s="135"/>
      <c r="E3893" s="135"/>
      <c r="F3893" s="135"/>
      <c r="G3893" s="135"/>
      <c r="H3893" s="135"/>
      <c r="I3893" s="135"/>
      <c r="J3893" s="135"/>
      <c r="K3893" s="143"/>
      <c r="L3893" s="143"/>
    </row>
    <row r="3894" spans="1:12" x14ac:dyDescent="0.3">
      <c r="A3894" s="138"/>
      <c r="B3894" s="135"/>
      <c r="C3894" s="139">
        <f t="shared" si="79"/>
        <v>0</v>
      </c>
      <c r="D3894" s="135"/>
      <c r="E3894" s="135"/>
      <c r="F3894" s="135"/>
      <c r="G3894" s="135"/>
      <c r="H3894" s="135"/>
      <c r="I3894" s="135"/>
      <c r="J3894" s="135"/>
      <c r="K3894" s="143"/>
      <c r="L3894" s="143"/>
    </row>
    <row r="3895" spans="1:12" x14ac:dyDescent="0.3">
      <c r="A3895" s="138"/>
      <c r="B3895" s="135"/>
      <c r="C3895" s="139">
        <f t="shared" si="79"/>
        <v>0</v>
      </c>
      <c r="D3895" s="135"/>
      <c r="E3895" s="135"/>
      <c r="F3895" s="135"/>
      <c r="G3895" s="135"/>
      <c r="H3895" s="135"/>
      <c r="I3895" s="135"/>
      <c r="J3895" s="135"/>
      <c r="K3895" s="143"/>
      <c r="L3895" s="143"/>
    </row>
    <row r="3896" spans="1:12" x14ac:dyDescent="0.3">
      <c r="A3896" s="138"/>
      <c r="B3896" s="135"/>
      <c r="C3896" s="139">
        <f t="shared" si="79"/>
        <v>0</v>
      </c>
      <c r="D3896" s="135"/>
      <c r="E3896" s="135"/>
      <c r="F3896" s="135"/>
      <c r="G3896" s="135"/>
      <c r="H3896" s="135"/>
      <c r="I3896" s="135"/>
      <c r="J3896" s="135"/>
      <c r="K3896" s="143"/>
      <c r="L3896" s="143"/>
    </row>
    <row r="3897" spans="1:12" x14ac:dyDescent="0.3">
      <c r="A3897" s="138"/>
      <c r="B3897" s="135"/>
      <c r="C3897" s="139">
        <f t="shared" si="79"/>
        <v>0</v>
      </c>
      <c r="D3897" s="135"/>
      <c r="E3897" s="135"/>
      <c r="F3897" s="135"/>
      <c r="G3897" s="135"/>
      <c r="H3897" s="135"/>
      <c r="I3897" s="135"/>
      <c r="J3897" s="135"/>
      <c r="K3897" s="143"/>
      <c r="L3897" s="143"/>
    </row>
    <row r="3898" spans="1:12" x14ac:dyDescent="0.3">
      <c r="A3898" s="138"/>
      <c r="B3898" s="135"/>
      <c r="C3898" s="139">
        <f t="shared" si="79"/>
        <v>0</v>
      </c>
      <c r="D3898" s="135"/>
      <c r="E3898" s="135"/>
      <c r="F3898" s="135"/>
      <c r="G3898" s="135"/>
      <c r="H3898" s="135"/>
      <c r="I3898" s="135"/>
      <c r="J3898" s="135"/>
      <c r="K3898" s="143"/>
      <c r="L3898" s="143"/>
    </row>
    <row r="3899" spans="1:12" x14ac:dyDescent="0.3">
      <c r="A3899" s="138"/>
      <c r="B3899" s="135"/>
      <c r="C3899" s="139">
        <f t="shared" si="79"/>
        <v>0</v>
      </c>
      <c r="D3899" s="135"/>
      <c r="E3899" s="135"/>
      <c r="F3899" s="135"/>
      <c r="G3899" s="135"/>
      <c r="H3899" s="135"/>
      <c r="I3899" s="135"/>
      <c r="J3899" s="135"/>
      <c r="K3899" s="143"/>
      <c r="L3899" s="143"/>
    </row>
    <row r="3900" spans="1:12" x14ac:dyDescent="0.3">
      <c r="A3900" s="138"/>
      <c r="B3900" s="135"/>
      <c r="C3900" s="139">
        <f t="shared" si="79"/>
        <v>0</v>
      </c>
      <c r="D3900" s="135"/>
      <c r="E3900" s="135"/>
      <c r="F3900" s="135"/>
      <c r="G3900" s="135"/>
      <c r="H3900" s="135"/>
      <c r="I3900" s="135"/>
      <c r="J3900" s="135"/>
      <c r="K3900" s="143"/>
      <c r="L3900" s="143"/>
    </row>
    <row r="3901" spans="1:12" x14ac:dyDescent="0.3">
      <c r="A3901" s="138"/>
      <c r="B3901" s="135"/>
      <c r="C3901" s="139">
        <f t="shared" si="79"/>
        <v>0</v>
      </c>
      <c r="D3901" s="135"/>
      <c r="E3901" s="135"/>
      <c r="F3901" s="135"/>
      <c r="G3901" s="135"/>
      <c r="H3901" s="135"/>
      <c r="I3901" s="135"/>
      <c r="J3901" s="135"/>
      <c r="K3901" s="143"/>
      <c r="L3901" s="143"/>
    </row>
    <row r="3902" spans="1:12" x14ac:dyDescent="0.3">
      <c r="A3902" s="138"/>
      <c r="B3902" s="135"/>
      <c r="C3902" s="139">
        <f t="shared" si="79"/>
        <v>0</v>
      </c>
      <c r="D3902" s="135"/>
      <c r="E3902" s="135"/>
      <c r="F3902" s="135"/>
      <c r="G3902" s="135"/>
      <c r="H3902" s="135"/>
      <c r="I3902" s="135"/>
      <c r="J3902" s="135"/>
      <c r="K3902" s="143"/>
      <c r="L3902" s="143"/>
    </row>
    <row r="3903" spans="1:12" x14ac:dyDescent="0.3">
      <c r="A3903" s="138"/>
      <c r="B3903" s="135"/>
      <c r="C3903" s="139">
        <f t="shared" ref="C3903:C3966" si="80">D3903</f>
        <v>0</v>
      </c>
      <c r="D3903" s="135"/>
      <c r="E3903" s="135"/>
      <c r="F3903" s="135"/>
      <c r="G3903" s="135"/>
      <c r="H3903" s="135"/>
      <c r="I3903" s="135"/>
      <c r="J3903" s="135"/>
      <c r="K3903" s="143"/>
      <c r="L3903" s="143"/>
    </row>
    <row r="3904" spans="1:12" x14ac:dyDescent="0.3">
      <c r="A3904" s="138"/>
      <c r="B3904" s="135"/>
      <c r="C3904" s="139">
        <f t="shared" si="80"/>
        <v>0</v>
      </c>
      <c r="D3904" s="135"/>
      <c r="E3904" s="135"/>
      <c r="F3904" s="135"/>
      <c r="G3904" s="135"/>
      <c r="H3904" s="135"/>
      <c r="I3904" s="135"/>
      <c r="J3904" s="135"/>
      <c r="K3904" s="143"/>
      <c r="L3904" s="143"/>
    </row>
    <row r="3905" spans="1:12" x14ac:dyDescent="0.3">
      <c r="A3905" s="138"/>
      <c r="B3905" s="135"/>
      <c r="C3905" s="139">
        <f t="shared" si="80"/>
        <v>0</v>
      </c>
      <c r="D3905" s="135"/>
      <c r="E3905" s="135"/>
      <c r="F3905" s="135"/>
      <c r="G3905" s="135"/>
      <c r="H3905" s="135"/>
      <c r="I3905" s="135"/>
      <c r="J3905" s="135"/>
      <c r="K3905" s="143"/>
      <c r="L3905" s="143"/>
    </row>
    <row r="3906" spans="1:12" x14ac:dyDescent="0.3">
      <c r="A3906" s="138"/>
      <c r="B3906" s="135"/>
      <c r="C3906" s="139">
        <f t="shared" si="80"/>
        <v>0</v>
      </c>
      <c r="D3906" s="135"/>
      <c r="E3906" s="135"/>
      <c r="F3906" s="135"/>
      <c r="G3906" s="135"/>
      <c r="H3906" s="135"/>
      <c r="I3906" s="135"/>
      <c r="J3906" s="135"/>
      <c r="K3906" s="143"/>
      <c r="L3906" s="143"/>
    </row>
    <row r="3907" spans="1:12" x14ac:dyDescent="0.3">
      <c r="A3907" s="138"/>
      <c r="B3907" s="135"/>
      <c r="C3907" s="139">
        <f t="shared" si="80"/>
        <v>0</v>
      </c>
      <c r="D3907" s="135"/>
      <c r="E3907" s="135"/>
      <c r="F3907" s="135"/>
      <c r="G3907" s="135"/>
      <c r="H3907" s="135"/>
      <c r="I3907" s="135"/>
      <c r="J3907" s="135"/>
      <c r="K3907" s="143"/>
      <c r="L3907" s="143"/>
    </row>
    <row r="3908" spans="1:12" x14ac:dyDescent="0.3">
      <c r="A3908" s="138"/>
      <c r="B3908" s="135"/>
      <c r="C3908" s="139">
        <f t="shared" si="80"/>
        <v>0</v>
      </c>
      <c r="D3908" s="135"/>
      <c r="E3908" s="135"/>
      <c r="F3908" s="135"/>
      <c r="G3908" s="135"/>
      <c r="H3908" s="135"/>
      <c r="I3908" s="135"/>
      <c r="J3908" s="135"/>
      <c r="K3908" s="143"/>
      <c r="L3908" s="143"/>
    </row>
    <row r="3909" spans="1:12" x14ac:dyDescent="0.3">
      <c r="A3909" s="138"/>
      <c r="B3909" s="135"/>
      <c r="C3909" s="139">
        <f t="shared" si="80"/>
        <v>0</v>
      </c>
      <c r="D3909" s="135"/>
      <c r="E3909" s="135"/>
      <c r="F3909" s="135"/>
      <c r="G3909" s="135"/>
      <c r="H3909" s="135"/>
      <c r="I3909" s="135"/>
      <c r="J3909" s="135"/>
      <c r="K3909" s="143"/>
      <c r="L3909" s="143"/>
    </row>
    <row r="3910" spans="1:12" x14ac:dyDescent="0.3">
      <c r="A3910" s="138"/>
      <c r="B3910" s="135"/>
      <c r="C3910" s="139">
        <f t="shared" si="80"/>
        <v>0</v>
      </c>
      <c r="D3910" s="135"/>
      <c r="E3910" s="135"/>
      <c r="F3910" s="135"/>
      <c r="G3910" s="135"/>
      <c r="H3910" s="135"/>
      <c r="I3910" s="135"/>
      <c r="J3910" s="135"/>
      <c r="K3910" s="143"/>
      <c r="L3910" s="143"/>
    </row>
    <row r="3911" spans="1:12" x14ac:dyDescent="0.3">
      <c r="A3911" s="138"/>
      <c r="B3911" s="135"/>
      <c r="C3911" s="139">
        <f t="shared" si="80"/>
        <v>0</v>
      </c>
      <c r="D3911" s="135"/>
      <c r="E3911" s="135"/>
      <c r="F3911" s="135"/>
      <c r="G3911" s="135"/>
      <c r="H3911" s="135"/>
      <c r="I3911" s="135"/>
      <c r="J3911" s="135"/>
      <c r="K3911" s="143"/>
      <c r="L3911" s="143"/>
    </row>
    <row r="3912" spans="1:12" x14ac:dyDescent="0.3">
      <c r="A3912" s="138"/>
      <c r="B3912" s="135"/>
      <c r="C3912" s="139">
        <f t="shared" si="80"/>
        <v>0</v>
      </c>
      <c r="D3912" s="135"/>
      <c r="E3912" s="135"/>
      <c r="F3912" s="135"/>
      <c r="G3912" s="135"/>
      <c r="H3912" s="135"/>
      <c r="I3912" s="135"/>
      <c r="J3912" s="135"/>
      <c r="K3912" s="143"/>
      <c r="L3912" s="143"/>
    </row>
    <row r="3913" spans="1:12" x14ac:dyDescent="0.3">
      <c r="A3913" s="138"/>
      <c r="B3913" s="135"/>
      <c r="C3913" s="139">
        <f t="shared" si="80"/>
        <v>0</v>
      </c>
      <c r="D3913" s="135"/>
      <c r="E3913" s="135"/>
      <c r="F3913" s="135"/>
      <c r="G3913" s="135"/>
      <c r="H3913" s="135"/>
      <c r="I3913" s="135"/>
      <c r="J3913" s="135"/>
      <c r="K3913" s="143"/>
      <c r="L3913" s="143"/>
    </row>
    <row r="3914" spans="1:12" x14ac:dyDescent="0.3">
      <c r="A3914" s="138"/>
      <c r="B3914" s="135"/>
      <c r="C3914" s="139">
        <f t="shared" si="80"/>
        <v>0</v>
      </c>
      <c r="D3914" s="135"/>
      <c r="E3914" s="135"/>
      <c r="F3914" s="135"/>
      <c r="G3914" s="135"/>
      <c r="H3914" s="135"/>
      <c r="I3914" s="135"/>
      <c r="J3914" s="135"/>
      <c r="K3914" s="143"/>
      <c r="L3914" s="143"/>
    </row>
    <row r="3915" spans="1:12" x14ac:dyDescent="0.3">
      <c r="A3915" s="138"/>
      <c r="B3915" s="135"/>
      <c r="C3915" s="139">
        <f t="shared" si="80"/>
        <v>0</v>
      </c>
      <c r="D3915" s="135"/>
      <c r="E3915" s="135"/>
      <c r="F3915" s="135"/>
      <c r="G3915" s="135"/>
      <c r="H3915" s="135"/>
      <c r="I3915" s="135"/>
      <c r="J3915" s="135"/>
      <c r="K3915" s="143"/>
      <c r="L3915" s="143"/>
    </row>
    <row r="3916" spans="1:12" x14ac:dyDescent="0.3">
      <c r="A3916" s="138"/>
      <c r="B3916" s="135"/>
      <c r="C3916" s="139">
        <f t="shared" si="80"/>
        <v>0</v>
      </c>
      <c r="D3916" s="135"/>
      <c r="E3916" s="135"/>
      <c r="F3916" s="135"/>
      <c r="G3916" s="135"/>
      <c r="H3916" s="135"/>
      <c r="I3916" s="135"/>
      <c r="J3916" s="135"/>
      <c r="K3916" s="143"/>
      <c r="L3916" s="143"/>
    </row>
    <row r="3917" spans="1:12" x14ac:dyDescent="0.3">
      <c r="A3917" s="138"/>
      <c r="B3917" s="135"/>
      <c r="C3917" s="139">
        <f t="shared" si="80"/>
        <v>0</v>
      </c>
      <c r="D3917" s="135"/>
      <c r="E3917" s="135"/>
      <c r="F3917" s="135"/>
      <c r="G3917" s="135"/>
      <c r="H3917" s="135"/>
      <c r="I3917" s="135"/>
      <c r="J3917" s="135"/>
      <c r="K3917" s="143"/>
      <c r="L3917" s="143"/>
    </row>
    <row r="3918" spans="1:12" x14ac:dyDescent="0.3">
      <c r="A3918" s="138"/>
      <c r="B3918" s="135"/>
      <c r="C3918" s="139">
        <f t="shared" si="80"/>
        <v>0</v>
      </c>
      <c r="D3918" s="135"/>
      <c r="E3918" s="135"/>
      <c r="F3918" s="135"/>
      <c r="G3918" s="135"/>
      <c r="H3918" s="135"/>
      <c r="I3918" s="135"/>
      <c r="J3918" s="135"/>
      <c r="K3918" s="143"/>
      <c r="L3918" s="143"/>
    </row>
    <row r="3919" spans="1:12" x14ac:dyDescent="0.3">
      <c r="A3919" s="138"/>
      <c r="B3919" s="135"/>
      <c r="C3919" s="139">
        <f t="shared" si="80"/>
        <v>0</v>
      </c>
      <c r="D3919" s="135"/>
      <c r="E3919" s="135"/>
      <c r="F3919" s="135"/>
      <c r="G3919" s="135"/>
      <c r="H3919" s="135"/>
      <c r="I3919" s="135"/>
      <c r="J3919" s="135"/>
      <c r="K3919" s="143"/>
      <c r="L3919" s="143"/>
    </row>
    <row r="3920" spans="1:12" x14ac:dyDescent="0.3">
      <c r="A3920" s="138"/>
      <c r="B3920" s="135"/>
      <c r="C3920" s="139">
        <f t="shared" si="80"/>
        <v>0</v>
      </c>
      <c r="D3920" s="135"/>
      <c r="E3920" s="135"/>
      <c r="F3920" s="135"/>
      <c r="G3920" s="135"/>
      <c r="H3920" s="135"/>
      <c r="I3920" s="135"/>
      <c r="J3920" s="135"/>
      <c r="K3920" s="143"/>
      <c r="L3920" s="143"/>
    </row>
    <row r="3921" spans="1:12" x14ac:dyDescent="0.3">
      <c r="A3921" s="138"/>
      <c r="B3921" s="135"/>
      <c r="C3921" s="139">
        <f t="shared" si="80"/>
        <v>0</v>
      </c>
      <c r="D3921" s="135"/>
      <c r="E3921" s="135"/>
      <c r="F3921" s="135"/>
      <c r="G3921" s="135"/>
      <c r="H3921" s="135"/>
      <c r="I3921" s="135"/>
      <c r="J3921" s="135"/>
      <c r="K3921" s="143"/>
      <c r="L3921" s="143"/>
    </row>
    <row r="3922" spans="1:12" x14ac:dyDescent="0.3">
      <c r="A3922" s="138"/>
      <c r="B3922" s="135"/>
      <c r="C3922" s="139">
        <f t="shared" si="80"/>
        <v>0</v>
      </c>
      <c r="D3922" s="135"/>
      <c r="E3922" s="135"/>
      <c r="F3922" s="135"/>
      <c r="G3922" s="135"/>
      <c r="H3922" s="135"/>
      <c r="I3922" s="135"/>
      <c r="J3922" s="135"/>
      <c r="K3922" s="143"/>
      <c r="L3922" s="143"/>
    </row>
    <row r="3923" spans="1:12" x14ac:dyDescent="0.3">
      <c r="A3923" s="138"/>
      <c r="B3923" s="135"/>
      <c r="C3923" s="139">
        <f t="shared" si="80"/>
        <v>0</v>
      </c>
      <c r="D3923" s="135"/>
      <c r="E3923" s="135"/>
      <c r="F3923" s="135"/>
      <c r="G3923" s="135"/>
      <c r="H3923" s="135"/>
      <c r="I3923" s="135"/>
      <c r="J3923" s="135"/>
      <c r="K3923" s="143"/>
      <c r="L3923" s="143"/>
    </row>
    <row r="3924" spans="1:12" x14ac:dyDescent="0.3">
      <c r="A3924" s="138"/>
      <c r="B3924" s="135"/>
      <c r="C3924" s="139">
        <f t="shared" si="80"/>
        <v>0</v>
      </c>
      <c r="D3924" s="135"/>
      <c r="E3924" s="135"/>
      <c r="F3924" s="135"/>
      <c r="G3924" s="135"/>
      <c r="H3924" s="135"/>
      <c r="I3924" s="135"/>
      <c r="J3924" s="135"/>
      <c r="K3924" s="143"/>
      <c r="L3924" s="143"/>
    </row>
    <row r="3925" spans="1:12" x14ac:dyDescent="0.3">
      <c r="A3925" s="138"/>
      <c r="B3925" s="135"/>
      <c r="C3925" s="139">
        <f t="shared" si="80"/>
        <v>0</v>
      </c>
      <c r="D3925" s="135"/>
      <c r="E3925" s="135"/>
      <c r="F3925" s="135"/>
      <c r="G3925" s="135"/>
      <c r="H3925" s="135"/>
      <c r="I3925" s="135"/>
      <c r="J3925" s="135"/>
      <c r="K3925" s="143"/>
      <c r="L3925" s="143"/>
    </row>
    <row r="3926" spans="1:12" x14ac:dyDescent="0.3">
      <c r="A3926" s="138"/>
      <c r="B3926" s="135"/>
      <c r="C3926" s="139">
        <f t="shared" si="80"/>
        <v>0</v>
      </c>
      <c r="D3926" s="135"/>
      <c r="E3926" s="135"/>
      <c r="F3926" s="135"/>
      <c r="G3926" s="135"/>
      <c r="H3926" s="135"/>
      <c r="I3926" s="135"/>
      <c r="J3926" s="135"/>
      <c r="K3926" s="143"/>
      <c r="L3926" s="143"/>
    </row>
    <row r="3927" spans="1:12" x14ac:dyDescent="0.3">
      <c r="A3927" s="138"/>
      <c r="B3927" s="135"/>
      <c r="C3927" s="139">
        <f t="shared" si="80"/>
        <v>0</v>
      </c>
      <c r="D3927" s="135"/>
      <c r="E3927" s="135"/>
      <c r="F3927" s="135"/>
      <c r="G3927" s="135"/>
      <c r="H3927" s="135"/>
      <c r="I3927" s="135"/>
      <c r="J3927" s="135"/>
      <c r="K3927" s="143"/>
      <c r="L3927" s="143"/>
    </row>
    <row r="3928" spans="1:12" x14ac:dyDescent="0.3">
      <c r="A3928" s="138"/>
      <c r="B3928" s="135"/>
      <c r="C3928" s="139">
        <f t="shared" si="80"/>
        <v>0</v>
      </c>
      <c r="D3928" s="135"/>
      <c r="E3928" s="135"/>
      <c r="F3928" s="135"/>
      <c r="G3928" s="135"/>
      <c r="H3928" s="135"/>
      <c r="I3928" s="135"/>
      <c r="J3928" s="135"/>
      <c r="K3928" s="143"/>
      <c r="L3928" s="143"/>
    </row>
    <row r="3929" spans="1:12" x14ac:dyDescent="0.3">
      <c r="A3929" s="138"/>
      <c r="B3929" s="135"/>
      <c r="C3929" s="139">
        <f t="shared" si="80"/>
        <v>0</v>
      </c>
      <c r="D3929" s="135"/>
      <c r="E3929" s="135"/>
      <c r="F3929" s="135"/>
      <c r="G3929" s="135"/>
      <c r="H3929" s="135"/>
      <c r="I3929" s="135"/>
      <c r="J3929" s="135"/>
      <c r="K3929" s="143"/>
      <c r="L3929" s="143"/>
    </row>
    <row r="3930" spans="1:12" x14ac:dyDescent="0.3">
      <c r="A3930" s="138"/>
      <c r="B3930" s="135"/>
      <c r="C3930" s="139">
        <f t="shared" si="80"/>
        <v>0</v>
      </c>
      <c r="D3930" s="135"/>
      <c r="E3930" s="135"/>
      <c r="F3930" s="135"/>
      <c r="G3930" s="135"/>
      <c r="H3930" s="135"/>
      <c r="I3930" s="135"/>
      <c r="J3930" s="135"/>
      <c r="K3930" s="143"/>
      <c r="L3930" s="143"/>
    </row>
    <row r="3931" spans="1:12" x14ac:dyDescent="0.3">
      <c r="A3931" s="138"/>
      <c r="B3931" s="135"/>
      <c r="C3931" s="139">
        <f t="shared" si="80"/>
        <v>0</v>
      </c>
      <c r="D3931" s="135"/>
      <c r="E3931" s="135"/>
      <c r="F3931" s="135"/>
      <c r="G3931" s="135"/>
      <c r="H3931" s="135"/>
      <c r="I3931" s="135"/>
      <c r="J3931" s="135"/>
      <c r="K3931" s="143"/>
      <c r="L3931" s="143"/>
    </row>
    <row r="3932" spans="1:12" x14ac:dyDescent="0.3">
      <c r="A3932" s="138"/>
      <c r="B3932" s="135"/>
      <c r="C3932" s="139">
        <f t="shared" si="80"/>
        <v>0</v>
      </c>
      <c r="D3932" s="135"/>
      <c r="E3932" s="135"/>
      <c r="F3932" s="135"/>
      <c r="G3932" s="135"/>
      <c r="H3932" s="135"/>
      <c r="I3932" s="135"/>
      <c r="J3932" s="135"/>
      <c r="K3932" s="143"/>
      <c r="L3932" s="143"/>
    </row>
    <row r="3933" spans="1:12" x14ac:dyDescent="0.3">
      <c r="A3933" s="138"/>
      <c r="B3933" s="135"/>
      <c r="C3933" s="139">
        <f t="shared" si="80"/>
        <v>0</v>
      </c>
      <c r="D3933" s="135"/>
      <c r="E3933" s="135"/>
      <c r="F3933" s="135"/>
      <c r="G3933" s="135"/>
      <c r="H3933" s="135"/>
      <c r="I3933" s="135"/>
      <c r="J3933" s="135"/>
      <c r="K3933" s="143"/>
      <c r="L3933" s="143"/>
    </row>
    <row r="3934" spans="1:12" x14ac:dyDescent="0.3">
      <c r="A3934" s="138"/>
      <c r="B3934" s="135"/>
      <c r="C3934" s="139">
        <f t="shared" si="80"/>
        <v>0</v>
      </c>
      <c r="D3934" s="135"/>
      <c r="E3934" s="135"/>
      <c r="F3934" s="135"/>
      <c r="G3934" s="135"/>
      <c r="H3934" s="135"/>
      <c r="I3934" s="135"/>
      <c r="J3934" s="135"/>
      <c r="K3934" s="143"/>
      <c r="L3934" s="143"/>
    </row>
    <row r="3935" spans="1:12" x14ac:dyDescent="0.3">
      <c r="A3935" s="138"/>
      <c r="B3935" s="135"/>
      <c r="C3935" s="139">
        <f t="shared" si="80"/>
        <v>0</v>
      </c>
      <c r="D3935" s="135"/>
      <c r="E3935" s="135"/>
      <c r="F3935" s="135"/>
      <c r="G3935" s="135"/>
      <c r="H3935" s="135"/>
      <c r="I3935" s="135"/>
      <c r="J3935" s="135"/>
      <c r="K3935" s="143"/>
      <c r="L3935" s="143"/>
    </row>
    <row r="3936" spans="1:12" x14ac:dyDescent="0.3">
      <c r="A3936" s="138"/>
      <c r="B3936" s="135"/>
      <c r="C3936" s="139">
        <f t="shared" si="80"/>
        <v>0</v>
      </c>
      <c r="D3936" s="135"/>
      <c r="E3936" s="135"/>
      <c r="F3936" s="135"/>
      <c r="G3936" s="135"/>
      <c r="H3936" s="135"/>
      <c r="I3936" s="135"/>
      <c r="J3936" s="135"/>
      <c r="K3936" s="143"/>
      <c r="L3936" s="143"/>
    </row>
    <row r="3937" spans="1:12" x14ac:dyDescent="0.3">
      <c r="A3937" s="138"/>
      <c r="B3937" s="135"/>
      <c r="C3937" s="139">
        <f t="shared" si="80"/>
        <v>0</v>
      </c>
      <c r="D3937" s="135"/>
      <c r="E3937" s="135"/>
      <c r="F3937" s="135"/>
      <c r="G3937" s="135"/>
      <c r="H3937" s="135"/>
      <c r="I3937" s="135"/>
      <c r="J3937" s="135"/>
      <c r="K3937" s="143"/>
      <c r="L3937" s="143"/>
    </row>
    <row r="3938" spans="1:12" x14ac:dyDescent="0.3">
      <c r="A3938" s="138"/>
      <c r="B3938" s="135"/>
      <c r="C3938" s="139">
        <f t="shared" si="80"/>
        <v>0</v>
      </c>
      <c r="D3938" s="135"/>
      <c r="E3938" s="135"/>
      <c r="F3938" s="135"/>
      <c r="G3938" s="135"/>
      <c r="H3938" s="135"/>
      <c r="I3938" s="135"/>
      <c r="J3938" s="135"/>
      <c r="K3938" s="143"/>
      <c r="L3938" s="143"/>
    </row>
    <row r="3939" spans="1:12" x14ac:dyDescent="0.3">
      <c r="A3939" s="138"/>
      <c r="B3939" s="135"/>
      <c r="C3939" s="139">
        <f t="shared" si="80"/>
        <v>0</v>
      </c>
      <c r="D3939" s="135"/>
      <c r="E3939" s="135"/>
      <c r="F3939" s="135"/>
      <c r="G3939" s="135"/>
      <c r="H3939" s="135"/>
      <c r="I3939" s="135"/>
      <c r="J3939" s="135"/>
      <c r="K3939" s="143"/>
      <c r="L3939" s="143"/>
    </row>
    <row r="3940" spans="1:12" x14ac:dyDescent="0.3">
      <c r="A3940" s="138"/>
      <c r="B3940" s="135"/>
      <c r="C3940" s="139">
        <f t="shared" si="80"/>
        <v>0</v>
      </c>
      <c r="D3940" s="135"/>
      <c r="E3940" s="135"/>
      <c r="F3940" s="135"/>
      <c r="G3940" s="135"/>
      <c r="H3940" s="135"/>
      <c r="I3940" s="135"/>
      <c r="J3940" s="135"/>
      <c r="K3940" s="143"/>
      <c r="L3940" s="143"/>
    </row>
    <row r="3941" spans="1:12" x14ac:dyDescent="0.3">
      <c r="A3941" s="138"/>
      <c r="B3941" s="135"/>
      <c r="C3941" s="139">
        <f t="shared" si="80"/>
        <v>0</v>
      </c>
      <c r="D3941" s="135"/>
      <c r="E3941" s="135"/>
      <c r="F3941" s="135"/>
      <c r="G3941" s="135"/>
      <c r="H3941" s="135"/>
      <c r="I3941" s="135"/>
      <c r="J3941" s="135"/>
      <c r="K3941" s="143"/>
      <c r="L3941" s="143"/>
    </row>
    <row r="3942" spans="1:12" x14ac:dyDescent="0.3">
      <c r="A3942" s="138"/>
      <c r="B3942" s="135"/>
      <c r="C3942" s="139">
        <f t="shared" si="80"/>
        <v>0</v>
      </c>
      <c r="D3942" s="135"/>
      <c r="E3942" s="135"/>
      <c r="F3942" s="135"/>
      <c r="G3942" s="135"/>
      <c r="H3942" s="135"/>
      <c r="I3942" s="135"/>
      <c r="J3942" s="135"/>
      <c r="K3942" s="143"/>
      <c r="L3942" s="143"/>
    </row>
    <row r="3943" spans="1:12" x14ac:dyDescent="0.3">
      <c r="A3943" s="138"/>
      <c r="B3943" s="135"/>
      <c r="C3943" s="139">
        <f t="shared" si="80"/>
        <v>0</v>
      </c>
      <c r="D3943" s="135"/>
      <c r="E3943" s="135"/>
      <c r="F3943" s="135"/>
      <c r="G3943" s="135"/>
      <c r="H3943" s="135"/>
      <c r="I3943" s="135"/>
      <c r="J3943" s="135"/>
      <c r="K3943" s="143"/>
      <c r="L3943" s="143"/>
    </row>
    <row r="3944" spans="1:12" x14ac:dyDescent="0.3">
      <c r="A3944" s="138"/>
      <c r="B3944" s="135"/>
      <c r="C3944" s="139">
        <f t="shared" si="80"/>
        <v>0</v>
      </c>
      <c r="D3944" s="135"/>
      <c r="E3944" s="135"/>
      <c r="F3944" s="135"/>
      <c r="G3944" s="135"/>
      <c r="H3944" s="135"/>
      <c r="I3944" s="135"/>
      <c r="J3944" s="135"/>
      <c r="K3944" s="143"/>
      <c r="L3944" s="143"/>
    </row>
    <row r="3945" spans="1:12" x14ac:dyDescent="0.3">
      <c r="A3945" s="138"/>
      <c r="B3945" s="135"/>
      <c r="C3945" s="139">
        <f t="shared" si="80"/>
        <v>0</v>
      </c>
      <c r="D3945" s="135"/>
      <c r="E3945" s="135"/>
      <c r="F3945" s="135"/>
      <c r="G3945" s="135"/>
      <c r="H3945" s="135"/>
      <c r="I3945" s="135"/>
      <c r="J3945" s="135"/>
      <c r="K3945" s="143"/>
      <c r="L3945" s="143"/>
    </row>
    <row r="3946" spans="1:12" x14ac:dyDescent="0.3">
      <c r="A3946" s="138"/>
      <c r="B3946" s="135"/>
      <c r="C3946" s="139">
        <f t="shared" si="80"/>
        <v>0</v>
      </c>
      <c r="D3946" s="135"/>
      <c r="E3946" s="135"/>
      <c r="F3946" s="135"/>
      <c r="G3946" s="135"/>
      <c r="H3946" s="135"/>
      <c r="I3946" s="135"/>
      <c r="J3946" s="135"/>
      <c r="K3946" s="143"/>
      <c r="L3946" s="143"/>
    </row>
    <row r="3947" spans="1:12" x14ac:dyDescent="0.3">
      <c r="A3947" s="138"/>
      <c r="B3947" s="135"/>
      <c r="C3947" s="139">
        <f t="shared" si="80"/>
        <v>0</v>
      </c>
      <c r="D3947" s="135"/>
      <c r="E3947" s="135"/>
      <c r="F3947" s="135"/>
      <c r="G3947" s="135"/>
      <c r="H3947" s="135"/>
      <c r="I3947" s="135"/>
      <c r="J3947" s="135"/>
      <c r="K3947" s="143"/>
      <c r="L3947" s="143"/>
    </row>
    <row r="3948" spans="1:12" x14ac:dyDescent="0.3">
      <c r="A3948" s="138"/>
      <c r="B3948" s="135"/>
      <c r="C3948" s="139">
        <f t="shared" si="80"/>
        <v>0</v>
      </c>
      <c r="D3948" s="135"/>
      <c r="E3948" s="135"/>
      <c r="F3948" s="135"/>
      <c r="G3948" s="135"/>
      <c r="H3948" s="135"/>
      <c r="I3948" s="135"/>
      <c r="J3948" s="135"/>
      <c r="K3948" s="143"/>
      <c r="L3948" s="143"/>
    </row>
    <row r="3949" spans="1:12" x14ac:dyDescent="0.3">
      <c r="A3949" s="138"/>
      <c r="B3949" s="135"/>
      <c r="C3949" s="139">
        <f t="shared" si="80"/>
        <v>0</v>
      </c>
      <c r="D3949" s="135"/>
      <c r="E3949" s="135"/>
      <c r="F3949" s="135"/>
      <c r="G3949" s="135"/>
      <c r="H3949" s="135"/>
      <c r="I3949" s="135"/>
      <c r="J3949" s="135"/>
      <c r="K3949" s="143"/>
      <c r="L3949" s="143"/>
    </row>
    <row r="3950" spans="1:12" x14ac:dyDescent="0.3">
      <c r="A3950" s="138"/>
      <c r="B3950" s="135"/>
      <c r="C3950" s="139">
        <f t="shared" si="80"/>
        <v>0</v>
      </c>
      <c r="D3950" s="135"/>
      <c r="E3950" s="135"/>
      <c r="F3950" s="135"/>
      <c r="G3950" s="135"/>
      <c r="H3950" s="135"/>
      <c r="I3950" s="135"/>
      <c r="J3950" s="135"/>
      <c r="K3950" s="143"/>
      <c r="L3950" s="143"/>
    </row>
    <row r="3951" spans="1:12" x14ac:dyDescent="0.3">
      <c r="A3951" s="138"/>
      <c r="B3951" s="135"/>
      <c r="C3951" s="139">
        <f t="shared" si="80"/>
        <v>0</v>
      </c>
      <c r="D3951" s="135"/>
      <c r="E3951" s="135"/>
      <c r="F3951" s="135"/>
      <c r="G3951" s="135"/>
      <c r="H3951" s="135"/>
      <c r="I3951" s="135"/>
      <c r="J3951" s="135"/>
      <c r="K3951" s="143"/>
      <c r="L3951" s="143"/>
    </row>
    <row r="3952" spans="1:12" x14ac:dyDescent="0.3">
      <c r="A3952" s="138"/>
      <c r="B3952" s="135"/>
      <c r="C3952" s="139">
        <f t="shared" si="80"/>
        <v>0</v>
      </c>
      <c r="D3952" s="135"/>
      <c r="E3952" s="135"/>
      <c r="F3952" s="135"/>
      <c r="G3952" s="135"/>
      <c r="H3952" s="135"/>
      <c r="I3952" s="135"/>
      <c r="J3952" s="135"/>
      <c r="K3952" s="143"/>
      <c r="L3952" s="143"/>
    </row>
    <row r="3953" spans="1:12" x14ac:dyDescent="0.3">
      <c r="A3953" s="138"/>
      <c r="B3953" s="135"/>
      <c r="C3953" s="139">
        <f t="shared" si="80"/>
        <v>0</v>
      </c>
      <c r="D3953" s="135"/>
      <c r="E3953" s="135"/>
      <c r="F3953" s="135"/>
      <c r="G3953" s="135"/>
      <c r="H3953" s="135"/>
      <c r="I3953" s="135"/>
      <c r="J3953" s="135"/>
      <c r="K3953" s="143"/>
      <c r="L3953" s="143"/>
    </row>
    <row r="3954" spans="1:12" x14ac:dyDescent="0.3">
      <c r="A3954" s="138"/>
      <c r="B3954" s="135"/>
      <c r="C3954" s="139">
        <f t="shared" si="80"/>
        <v>0</v>
      </c>
      <c r="D3954" s="135"/>
      <c r="E3954" s="135"/>
      <c r="F3954" s="135"/>
      <c r="G3954" s="135"/>
      <c r="H3954" s="135"/>
      <c r="I3954" s="135"/>
      <c r="J3954" s="135"/>
      <c r="K3954" s="143"/>
      <c r="L3954" s="143"/>
    </row>
    <row r="3955" spans="1:12" x14ac:dyDescent="0.3">
      <c r="A3955" s="138"/>
      <c r="B3955" s="135"/>
      <c r="C3955" s="139">
        <f t="shared" si="80"/>
        <v>0</v>
      </c>
      <c r="D3955" s="135"/>
      <c r="E3955" s="135"/>
      <c r="F3955" s="135"/>
      <c r="G3955" s="135"/>
      <c r="H3955" s="135"/>
      <c r="I3955" s="135"/>
      <c r="J3955" s="135"/>
      <c r="K3955" s="143"/>
      <c r="L3955" s="143"/>
    </row>
    <row r="3956" spans="1:12" x14ac:dyDescent="0.3">
      <c r="A3956" s="138"/>
      <c r="B3956" s="135"/>
      <c r="C3956" s="139">
        <f t="shared" si="80"/>
        <v>0</v>
      </c>
      <c r="D3956" s="135"/>
      <c r="E3956" s="135"/>
      <c r="F3956" s="135"/>
      <c r="G3956" s="135"/>
      <c r="H3956" s="135"/>
      <c r="I3956" s="135"/>
      <c r="J3956" s="135"/>
      <c r="K3956" s="143"/>
      <c r="L3956" s="143"/>
    </row>
    <row r="3957" spans="1:12" x14ac:dyDescent="0.3">
      <c r="A3957" s="138"/>
      <c r="B3957" s="135"/>
      <c r="C3957" s="139">
        <f t="shared" si="80"/>
        <v>0</v>
      </c>
      <c r="D3957" s="135"/>
      <c r="E3957" s="135"/>
      <c r="F3957" s="135"/>
      <c r="G3957" s="135"/>
      <c r="H3957" s="135"/>
      <c r="I3957" s="135"/>
      <c r="J3957" s="135"/>
      <c r="K3957" s="143"/>
      <c r="L3957" s="143"/>
    </row>
    <row r="3958" spans="1:12" x14ac:dyDescent="0.3">
      <c r="A3958" s="138"/>
      <c r="B3958" s="135"/>
      <c r="C3958" s="139">
        <f t="shared" si="80"/>
        <v>0</v>
      </c>
      <c r="D3958" s="135"/>
      <c r="E3958" s="135"/>
      <c r="F3958" s="135"/>
      <c r="G3958" s="135"/>
      <c r="H3958" s="135"/>
      <c r="I3958" s="135"/>
      <c r="J3958" s="135"/>
      <c r="K3958" s="143"/>
      <c r="L3958" s="143"/>
    </row>
    <row r="3959" spans="1:12" x14ac:dyDescent="0.3">
      <c r="A3959" s="138"/>
      <c r="B3959" s="135"/>
      <c r="C3959" s="139">
        <f t="shared" si="80"/>
        <v>0</v>
      </c>
      <c r="D3959" s="135"/>
      <c r="E3959" s="135"/>
      <c r="F3959" s="135"/>
      <c r="G3959" s="135"/>
      <c r="H3959" s="135"/>
      <c r="I3959" s="135"/>
      <c r="J3959" s="135"/>
      <c r="K3959" s="143"/>
      <c r="L3959" s="143"/>
    </row>
    <row r="3960" spans="1:12" x14ac:dyDescent="0.3">
      <c r="A3960" s="138"/>
      <c r="B3960" s="135"/>
      <c r="C3960" s="139">
        <f t="shared" si="80"/>
        <v>0</v>
      </c>
      <c r="D3960" s="135"/>
      <c r="E3960" s="135"/>
      <c r="F3960" s="135"/>
      <c r="G3960" s="135"/>
      <c r="H3960" s="135"/>
      <c r="I3960" s="135"/>
      <c r="J3960" s="135"/>
      <c r="K3960" s="143"/>
      <c r="L3960" s="143"/>
    </row>
    <row r="3961" spans="1:12" x14ac:dyDescent="0.3">
      <c r="A3961" s="138"/>
      <c r="B3961" s="135"/>
      <c r="C3961" s="139">
        <f t="shared" si="80"/>
        <v>0</v>
      </c>
      <c r="D3961" s="135"/>
      <c r="E3961" s="135"/>
      <c r="F3961" s="135"/>
      <c r="G3961" s="135"/>
      <c r="H3961" s="135"/>
      <c r="I3961" s="135"/>
      <c r="J3961" s="135"/>
      <c r="K3961" s="143"/>
      <c r="L3961" s="143"/>
    </row>
    <row r="3962" spans="1:12" x14ac:dyDescent="0.3">
      <c r="A3962" s="138"/>
      <c r="B3962" s="135"/>
      <c r="C3962" s="139">
        <f t="shared" si="80"/>
        <v>0</v>
      </c>
      <c r="D3962" s="135"/>
      <c r="E3962" s="135"/>
      <c r="F3962" s="135"/>
      <c r="G3962" s="135"/>
      <c r="H3962" s="135"/>
      <c r="I3962" s="135"/>
      <c r="J3962" s="135"/>
      <c r="K3962" s="143"/>
      <c r="L3962" s="143"/>
    </row>
    <row r="3963" spans="1:12" x14ac:dyDescent="0.3">
      <c r="A3963" s="138"/>
      <c r="B3963" s="135"/>
      <c r="C3963" s="139">
        <f t="shared" si="80"/>
        <v>0</v>
      </c>
      <c r="D3963" s="135"/>
      <c r="E3963" s="135"/>
      <c r="F3963" s="135"/>
      <c r="G3963" s="135"/>
      <c r="H3963" s="135"/>
      <c r="I3963" s="135"/>
      <c r="J3963" s="135"/>
      <c r="K3963" s="143"/>
      <c r="L3963" s="143"/>
    </row>
    <row r="3964" spans="1:12" x14ac:dyDescent="0.3">
      <c r="A3964" s="138"/>
      <c r="B3964" s="135"/>
      <c r="C3964" s="139">
        <f t="shared" si="80"/>
        <v>0</v>
      </c>
      <c r="D3964" s="135"/>
      <c r="E3964" s="135"/>
      <c r="F3964" s="135"/>
      <c r="G3964" s="135"/>
      <c r="H3964" s="135"/>
      <c r="I3964" s="135"/>
      <c r="J3964" s="135"/>
      <c r="K3964" s="143"/>
      <c r="L3964" s="143"/>
    </row>
    <row r="3965" spans="1:12" x14ac:dyDescent="0.3">
      <c r="A3965" s="138"/>
      <c r="B3965" s="135"/>
      <c r="C3965" s="139">
        <f t="shared" si="80"/>
        <v>0</v>
      </c>
      <c r="D3965" s="135"/>
      <c r="E3965" s="135"/>
      <c r="F3965" s="135"/>
      <c r="G3965" s="135"/>
      <c r="H3965" s="135"/>
      <c r="I3965" s="135"/>
      <c r="J3965" s="135"/>
      <c r="K3965" s="143"/>
      <c r="L3965" s="143"/>
    </row>
    <row r="3966" spans="1:12" x14ac:dyDescent="0.3">
      <c r="A3966" s="138"/>
      <c r="B3966" s="135"/>
      <c r="C3966" s="139">
        <f t="shared" si="80"/>
        <v>0</v>
      </c>
      <c r="D3966" s="135"/>
      <c r="E3966" s="135"/>
      <c r="F3966" s="135"/>
      <c r="G3966" s="135"/>
      <c r="H3966" s="135"/>
      <c r="I3966" s="135"/>
      <c r="J3966" s="135"/>
      <c r="K3966" s="143"/>
      <c r="L3966" s="143"/>
    </row>
    <row r="3967" spans="1:12" x14ac:dyDescent="0.3">
      <c r="A3967" s="138"/>
      <c r="B3967" s="135"/>
      <c r="C3967" s="139">
        <f t="shared" ref="C3967:C4030" si="81">D3967</f>
        <v>0</v>
      </c>
      <c r="D3967" s="135"/>
      <c r="E3967" s="135"/>
      <c r="F3967" s="135"/>
      <c r="G3967" s="135"/>
      <c r="H3967" s="135"/>
      <c r="I3967" s="135"/>
      <c r="J3967" s="135"/>
      <c r="K3967" s="143"/>
      <c r="L3967" s="143"/>
    </row>
    <row r="3968" spans="1:12" x14ac:dyDescent="0.3">
      <c r="A3968" s="138"/>
      <c r="B3968" s="135"/>
      <c r="C3968" s="139">
        <f t="shared" si="81"/>
        <v>0</v>
      </c>
      <c r="D3968" s="135"/>
      <c r="E3968" s="135"/>
      <c r="F3968" s="135"/>
      <c r="G3968" s="135"/>
      <c r="H3968" s="135"/>
      <c r="I3968" s="135"/>
      <c r="J3968" s="135"/>
      <c r="K3968" s="143"/>
      <c r="L3968" s="143"/>
    </row>
    <row r="3969" spans="1:12" x14ac:dyDescent="0.3">
      <c r="A3969" s="138"/>
      <c r="B3969" s="135"/>
      <c r="C3969" s="139">
        <f t="shared" si="81"/>
        <v>0</v>
      </c>
      <c r="D3969" s="135"/>
      <c r="E3969" s="135"/>
      <c r="F3969" s="135"/>
      <c r="G3969" s="135"/>
      <c r="H3969" s="135"/>
      <c r="I3969" s="135"/>
      <c r="J3969" s="135"/>
      <c r="K3969" s="143"/>
      <c r="L3969" s="143"/>
    </row>
    <row r="3970" spans="1:12" x14ac:dyDescent="0.3">
      <c r="A3970" s="138"/>
      <c r="B3970" s="135"/>
      <c r="C3970" s="139">
        <f t="shared" si="81"/>
        <v>0</v>
      </c>
      <c r="D3970" s="135"/>
      <c r="E3970" s="135"/>
      <c r="F3970" s="135"/>
      <c r="G3970" s="135"/>
      <c r="H3970" s="135"/>
      <c r="I3970" s="135"/>
      <c r="J3970" s="135"/>
      <c r="K3970" s="143"/>
      <c r="L3970" s="143"/>
    </row>
    <row r="3971" spans="1:12" x14ac:dyDescent="0.3">
      <c r="A3971" s="138"/>
      <c r="B3971" s="135"/>
      <c r="C3971" s="139">
        <f t="shared" si="81"/>
        <v>0</v>
      </c>
      <c r="D3971" s="135"/>
      <c r="E3971" s="135"/>
      <c r="F3971" s="135"/>
      <c r="G3971" s="135"/>
      <c r="H3971" s="135"/>
      <c r="I3971" s="135"/>
      <c r="J3971" s="135"/>
      <c r="K3971" s="143"/>
      <c r="L3971" s="143"/>
    </row>
    <row r="3972" spans="1:12" x14ac:dyDescent="0.3">
      <c r="A3972" s="138"/>
      <c r="B3972" s="135"/>
      <c r="C3972" s="139">
        <f t="shared" si="81"/>
        <v>0</v>
      </c>
      <c r="D3972" s="135"/>
      <c r="E3972" s="135"/>
      <c r="F3972" s="135"/>
      <c r="G3972" s="135"/>
      <c r="H3972" s="135"/>
      <c r="I3972" s="135"/>
      <c r="J3972" s="135"/>
      <c r="K3972" s="143"/>
      <c r="L3972" s="143"/>
    </row>
    <row r="3973" spans="1:12" x14ac:dyDescent="0.3">
      <c r="A3973" s="138"/>
      <c r="B3973" s="135"/>
      <c r="C3973" s="139">
        <f t="shared" si="81"/>
        <v>0</v>
      </c>
      <c r="D3973" s="135"/>
      <c r="E3973" s="135"/>
      <c r="F3973" s="135"/>
      <c r="G3973" s="135"/>
      <c r="H3973" s="135"/>
      <c r="I3973" s="135"/>
      <c r="J3973" s="135"/>
      <c r="K3973" s="143"/>
      <c r="L3973" s="143"/>
    </row>
    <row r="3974" spans="1:12" x14ac:dyDescent="0.3">
      <c r="A3974" s="138"/>
      <c r="B3974" s="135"/>
      <c r="C3974" s="139">
        <f t="shared" si="81"/>
        <v>0</v>
      </c>
      <c r="D3974" s="135"/>
      <c r="E3974" s="135"/>
      <c r="F3974" s="135"/>
      <c r="G3974" s="135"/>
      <c r="H3974" s="135"/>
      <c r="I3974" s="135"/>
      <c r="J3974" s="135"/>
      <c r="K3974" s="143"/>
      <c r="L3974" s="143"/>
    </row>
    <row r="3975" spans="1:12" x14ac:dyDescent="0.3">
      <c r="A3975" s="138"/>
      <c r="B3975" s="135"/>
      <c r="C3975" s="139">
        <f t="shared" si="81"/>
        <v>0</v>
      </c>
      <c r="D3975" s="135"/>
      <c r="E3975" s="135"/>
      <c r="F3975" s="135"/>
      <c r="G3975" s="135"/>
      <c r="H3975" s="135"/>
      <c r="I3975" s="135"/>
      <c r="J3975" s="135"/>
      <c r="K3975" s="143"/>
      <c r="L3975" s="143"/>
    </row>
    <row r="3976" spans="1:12" x14ac:dyDescent="0.3">
      <c r="A3976" s="138"/>
      <c r="B3976" s="135"/>
      <c r="C3976" s="139">
        <f t="shared" si="81"/>
        <v>0</v>
      </c>
      <c r="D3976" s="135"/>
      <c r="E3976" s="135"/>
      <c r="F3976" s="135"/>
      <c r="G3976" s="135"/>
      <c r="H3976" s="135"/>
      <c r="I3976" s="135"/>
      <c r="J3976" s="135"/>
      <c r="K3976" s="143"/>
      <c r="L3976" s="143"/>
    </row>
    <row r="3977" spans="1:12" x14ac:dyDescent="0.3">
      <c r="A3977" s="138"/>
      <c r="B3977" s="135"/>
      <c r="C3977" s="139">
        <f t="shared" si="81"/>
        <v>0</v>
      </c>
      <c r="D3977" s="135"/>
      <c r="E3977" s="135"/>
      <c r="F3977" s="135"/>
      <c r="G3977" s="135"/>
      <c r="H3977" s="135"/>
      <c r="I3977" s="135"/>
      <c r="J3977" s="135"/>
      <c r="K3977" s="143"/>
      <c r="L3977" s="143"/>
    </row>
    <row r="3978" spans="1:12" x14ac:dyDescent="0.3">
      <c r="A3978" s="138"/>
      <c r="B3978" s="135"/>
      <c r="C3978" s="139">
        <f t="shared" si="81"/>
        <v>0</v>
      </c>
      <c r="D3978" s="135"/>
      <c r="E3978" s="135"/>
      <c r="F3978" s="135"/>
      <c r="G3978" s="135"/>
      <c r="H3978" s="135"/>
      <c r="I3978" s="135"/>
      <c r="J3978" s="135"/>
      <c r="K3978" s="143"/>
      <c r="L3978" s="143"/>
    </row>
    <row r="3979" spans="1:12" x14ac:dyDescent="0.3">
      <c r="A3979" s="138"/>
      <c r="B3979" s="135"/>
      <c r="C3979" s="139">
        <f t="shared" si="81"/>
        <v>0</v>
      </c>
      <c r="D3979" s="135"/>
      <c r="E3979" s="135"/>
      <c r="F3979" s="135"/>
      <c r="G3979" s="135"/>
      <c r="H3979" s="135"/>
      <c r="I3979" s="135"/>
      <c r="J3979" s="135"/>
      <c r="K3979" s="143"/>
      <c r="L3979" s="143"/>
    </row>
    <row r="3980" spans="1:12" x14ac:dyDescent="0.3">
      <c r="A3980" s="138"/>
      <c r="B3980" s="135"/>
      <c r="C3980" s="139">
        <f t="shared" si="81"/>
        <v>0</v>
      </c>
      <c r="D3980" s="135"/>
      <c r="E3980" s="135"/>
      <c r="F3980" s="135"/>
      <c r="G3980" s="135"/>
      <c r="H3980" s="135"/>
      <c r="I3980" s="135"/>
      <c r="J3980" s="135"/>
      <c r="K3980" s="143"/>
      <c r="L3980" s="143"/>
    </row>
    <row r="3981" spans="1:12" x14ac:dyDescent="0.3">
      <c r="A3981" s="138"/>
      <c r="B3981" s="135"/>
      <c r="C3981" s="139">
        <f t="shared" si="81"/>
        <v>0</v>
      </c>
      <c r="D3981" s="135"/>
      <c r="E3981" s="135"/>
      <c r="F3981" s="135"/>
      <c r="G3981" s="135"/>
      <c r="H3981" s="135"/>
      <c r="I3981" s="135"/>
      <c r="J3981" s="135"/>
      <c r="K3981" s="143"/>
      <c r="L3981" s="143"/>
    </row>
    <row r="3982" spans="1:12" x14ac:dyDescent="0.3">
      <c r="A3982" s="138"/>
      <c r="B3982" s="135"/>
      <c r="C3982" s="139">
        <f t="shared" si="81"/>
        <v>0</v>
      </c>
      <c r="D3982" s="135"/>
      <c r="E3982" s="135"/>
      <c r="F3982" s="135"/>
      <c r="G3982" s="135"/>
      <c r="H3982" s="135"/>
      <c r="I3982" s="135"/>
      <c r="J3982" s="135"/>
      <c r="K3982" s="143"/>
      <c r="L3982" s="143"/>
    </row>
    <row r="3983" spans="1:12" x14ac:dyDescent="0.3">
      <c r="A3983" s="138"/>
      <c r="B3983" s="135"/>
      <c r="C3983" s="139">
        <f t="shared" si="81"/>
        <v>0</v>
      </c>
      <c r="D3983" s="135"/>
      <c r="E3983" s="135"/>
      <c r="F3983" s="135"/>
      <c r="G3983" s="135"/>
      <c r="H3983" s="135"/>
      <c r="I3983" s="135"/>
      <c r="J3983" s="135"/>
      <c r="K3983" s="143"/>
      <c r="L3983" s="143"/>
    </row>
    <row r="3984" spans="1:12" x14ac:dyDescent="0.3">
      <c r="A3984" s="138"/>
      <c r="B3984" s="135"/>
      <c r="C3984" s="139">
        <f t="shared" si="81"/>
        <v>0</v>
      </c>
      <c r="D3984" s="135"/>
      <c r="E3984" s="135"/>
      <c r="F3984" s="135"/>
      <c r="G3984" s="135"/>
      <c r="H3984" s="135"/>
      <c r="I3984" s="135"/>
      <c r="J3984" s="135"/>
      <c r="K3984" s="143"/>
      <c r="L3984" s="143"/>
    </row>
    <row r="3985" spans="1:12" x14ac:dyDescent="0.3">
      <c r="A3985" s="138"/>
      <c r="B3985" s="135"/>
      <c r="C3985" s="139">
        <f t="shared" si="81"/>
        <v>0</v>
      </c>
      <c r="D3985" s="135"/>
      <c r="E3985" s="135"/>
      <c r="F3985" s="135"/>
      <c r="G3985" s="135"/>
      <c r="H3985" s="135"/>
      <c r="I3985" s="135"/>
      <c r="J3985" s="135"/>
      <c r="K3985" s="143"/>
      <c r="L3985" s="143"/>
    </row>
    <row r="3986" spans="1:12" x14ac:dyDescent="0.3">
      <c r="A3986" s="138"/>
      <c r="B3986" s="135"/>
      <c r="C3986" s="139">
        <f t="shared" si="81"/>
        <v>0</v>
      </c>
      <c r="D3986" s="135"/>
      <c r="E3986" s="135"/>
      <c r="F3986" s="135"/>
      <c r="G3986" s="135"/>
      <c r="H3986" s="135"/>
      <c r="I3986" s="135"/>
      <c r="J3986" s="135"/>
      <c r="K3986" s="143"/>
      <c r="L3986" s="143"/>
    </row>
    <row r="3987" spans="1:12" x14ac:dyDescent="0.3">
      <c r="A3987" s="138"/>
      <c r="B3987" s="135"/>
      <c r="C3987" s="139">
        <f t="shared" si="81"/>
        <v>0</v>
      </c>
      <c r="D3987" s="135"/>
      <c r="E3987" s="135"/>
      <c r="F3987" s="135"/>
      <c r="G3987" s="135"/>
      <c r="H3987" s="135"/>
      <c r="I3987" s="135"/>
      <c r="J3987" s="135"/>
      <c r="K3987" s="143"/>
      <c r="L3987" s="143"/>
    </row>
    <row r="3988" spans="1:12" x14ac:dyDescent="0.3">
      <c r="A3988" s="138"/>
      <c r="B3988" s="135"/>
      <c r="C3988" s="139">
        <f t="shared" si="81"/>
        <v>0</v>
      </c>
      <c r="D3988" s="135"/>
      <c r="E3988" s="135"/>
      <c r="F3988" s="135"/>
      <c r="G3988" s="135"/>
      <c r="H3988" s="135"/>
      <c r="I3988" s="135"/>
      <c r="J3988" s="135"/>
      <c r="K3988" s="143"/>
      <c r="L3988" s="143"/>
    </row>
    <row r="3989" spans="1:12" x14ac:dyDescent="0.3">
      <c r="A3989" s="138"/>
      <c r="B3989" s="135"/>
      <c r="C3989" s="139">
        <f t="shared" si="81"/>
        <v>0</v>
      </c>
      <c r="D3989" s="135"/>
      <c r="E3989" s="135"/>
      <c r="F3989" s="135"/>
      <c r="G3989" s="135"/>
      <c r="H3989" s="135"/>
      <c r="I3989" s="135"/>
      <c r="J3989" s="135"/>
      <c r="K3989" s="143"/>
      <c r="L3989" s="143"/>
    </row>
    <row r="3990" spans="1:12" x14ac:dyDescent="0.3">
      <c r="A3990" s="138"/>
      <c r="B3990" s="135"/>
      <c r="C3990" s="139">
        <f t="shared" si="81"/>
        <v>0</v>
      </c>
      <c r="D3990" s="135"/>
      <c r="E3990" s="135"/>
      <c r="F3990" s="135"/>
      <c r="G3990" s="135"/>
      <c r="H3990" s="135"/>
      <c r="I3990" s="135"/>
      <c r="J3990" s="135"/>
      <c r="K3990" s="143"/>
      <c r="L3990" s="143"/>
    </row>
    <row r="3991" spans="1:12" x14ac:dyDescent="0.3">
      <c r="A3991" s="138"/>
      <c r="B3991" s="135"/>
      <c r="C3991" s="139">
        <f t="shared" si="81"/>
        <v>0</v>
      </c>
      <c r="D3991" s="135"/>
      <c r="E3991" s="135"/>
      <c r="F3991" s="135"/>
      <c r="G3991" s="135"/>
      <c r="H3991" s="135"/>
      <c r="I3991" s="135"/>
      <c r="J3991" s="135"/>
      <c r="K3991" s="143"/>
      <c r="L3991" s="143"/>
    </row>
    <row r="3992" spans="1:12" x14ac:dyDescent="0.3">
      <c r="A3992" s="138"/>
      <c r="B3992" s="135"/>
      <c r="C3992" s="139">
        <f t="shared" si="81"/>
        <v>0</v>
      </c>
      <c r="D3992" s="135"/>
      <c r="E3992" s="135"/>
      <c r="F3992" s="135"/>
      <c r="G3992" s="135"/>
      <c r="H3992" s="135"/>
      <c r="I3992" s="135"/>
      <c r="J3992" s="135"/>
      <c r="K3992" s="143"/>
      <c r="L3992" s="143"/>
    </row>
    <row r="3993" spans="1:12" x14ac:dyDescent="0.3">
      <c r="A3993" s="138"/>
      <c r="B3993" s="135"/>
      <c r="C3993" s="139">
        <f t="shared" si="81"/>
        <v>0</v>
      </c>
      <c r="D3993" s="135"/>
      <c r="E3993" s="135"/>
      <c r="F3993" s="135"/>
      <c r="G3993" s="135"/>
      <c r="H3993" s="135"/>
      <c r="I3993" s="135"/>
      <c r="J3993" s="135"/>
      <c r="K3993" s="143"/>
      <c r="L3993" s="143"/>
    </row>
    <row r="3994" spans="1:12" x14ac:dyDescent="0.3">
      <c r="A3994" s="138"/>
      <c r="B3994" s="135"/>
      <c r="C3994" s="139">
        <f t="shared" si="81"/>
        <v>0</v>
      </c>
      <c r="D3994" s="135"/>
      <c r="E3994" s="135"/>
      <c r="F3994" s="135"/>
      <c r="G3994" s="135"/>
      <c r="H3994" s="135"/>
      <c r="I3994" s="135"/>
      <c r="J3994" s="135"/>
      <c r="K3994" s="143"/>
      <c r="L3994" s="143"/>
    </row>
    <row r="3995" spans="1:12" x14ac:dyDescent="0.3">
      <c r="A3995" s="138"/>
      <c r="B3995" s="135"/>
      <c r="C3995" s="139">
        <f t="shared" si="81"/>
        <v>0</v>
      </c>
      <c r="D3995" s="135"/>
      <c r="E3995" s="135"/>
      <c r="F3995" s="135"/>
      <c r="G3995" s="135"/>
      <c r="H3995" s="135"/>
      <c r="I3995" s="135"/>
      <c r="J3995" s="135"/>
      <c r="K3995" s="143"/>
      <c r="L3995" s="143"/>
    </row>
    <row r="3996" spans="1:12" x14ac:dyDescent="0.3">
      <c r="A3996" s="138"/>
      <c r="B3996" s="135"/>
      <c r="C3996" s="139">
        <f t="shared" si="81"/>
        <v>0</v>
      </c>
      <c r="D3996" s="135"/>
      <c r="E3996" s="135"/>
      <c r="F3996" s="135"/>
      <c r="G3996" s="135"/>
      <c r="H3996" s="135"/>
      <c r="I3996" s="135"/>
      <c r="J3996" s="135"/>
      <c r="K3996" s="143"/>
      <c r="L3996" s="143"/>
    </row>
    <row r="3997" spans="1:12" x14ac:dyDescent="0.3">
      <c r="A3997" s="138"/>
      <c r="B3997" s="135"/>
      <c r="C3997" s="139">
        <f t="shared" si="81"/>
        <v>0</v>
      </c>
      <c r="D3997" s="135"/>
      <c r="E3997" s="135"/>
      <c r="F3997" s="135"/>
      <c r="G3997" s="135"/>
      <c r="H3997" s="135"/>
      <c r="I3997" s="135"/>
      <c r="J3997" s="135"/>
      <c r="K3997" s="143"/>
      <c r="L3997" s="143"/>
    </row>
    <row r="3998" spans="1:12" x14ac:dyDescent="0.3">
      <c r="A3998" s="138"/>
      <c r="B3998" s="135"/>
      <c r="C3998" s="139">
        <f t="shared" si="81"/>
        <v>0</v>
      </c>
      <c r="D3998" s="135"/>
      <c r="E3998" s="135"/>
      <c r="F3998" s="135"/>
      <c r="G3998" s="135"/>
      <c r="H3998" s="135"/>
      <c r="I3998" s="135"/>
      <c r="J3998" s="135"/>
      <c r="K3998" s="143"/>
      <c r="L3998" s="143"/>
    </row>
    <row r="3999" spans="1:12" x14ac:dyDescent="0.3">
      <c r="A3999" s="138"/>
      <c r="B3999" s="135"/>
      <c r="C3999" s="139">
        <f t="shared" si="81"/>
        <v>0</v>
      </c>
      <c r="D3999" s="135"/>
      <c r="E3999" s="135"/>
      <c r="F3999" s="135"/>
      <c r="G3999" s="135"/>
      <c r="H3999" s="135"/>
      <c r="I3999" s="135"/>
      <c r="J3999" s="135"/>
      <c r="K3999" s="143"/>
      <c r="L3999" s="143"/>
    </row>
    <row r="4000" spans="1:12" x14ac:dyDescent="0.3">
      <c r="A4000" s="138"/>
      <c r="B4000" s="135"/>
      <c r="C4000" s="139">
        <f t="shared" si="81"/>
        <v>0</v>
      </c>
      <c r="D4000" s="135"/>
      <c r="E4000" s="135"/>
      <c r="F4000" s="135"/>
      <c r="G4000" s="135"/>
      <c r="H4000" s="135"/>
      <c r="I4000" s="135"/>
      <c r="J4000" s="135"/>
      <c r="K4000" s="143"/>
      <c r="L4000" s="143"/>
    </row>
    <row r="4001" spans="1:12" x14ac:dyDescent="0.3">
      <c r="A4001" s="138"/>
      <c r="B4001" s="135"/>
      <c r="C4001" s="139">
        <f t="shared" si="81"/>
        <v>0</v>
      </c>
      <c r="D4001" s="135"/>
      <c r="E4001" s="135"/>
      <c r="F4001" s="135"/>
      <c r="G4001" s="135"/>
      <c r="H4001" s="135"/>
      <c r="I4001" s="135"/>
      <c r="J4001" s="135"/>
      <c r="K4001" s="143"/>
      <c r="L4001" s="143"/>
    </row>
    <row r="4002" spans="1:12" x14ac:dyDescent="0.3">
      <c r="A4002" s="138"/>
      <c r="B4002" s="135"/>
      <c r="C4002" s="139">
        <f t="shared" si="81"/>
        <v>0</v>
      </c>
      <c r="D4002" s="135"/>
      <c r="E4002" s="135"/>
      <c r="F4002" s="135"/>
      <c r="G4002" s="135"/>
      <c r="H4002" s="135"/>
      <c r="I4002" s="135"/>
      <c r="J4002" s="135"/>
      <c r="K4002" s="143"/>
      <c r="L4002" s="143"/>
    </row>
    <row r="4003" spans="1:12" x14ac:dyDescent="0.3">
      <c r="A4003" s="138"/>
      <c r="B4003" s="135"/>
      <c r="C4003" s="139">
        <f t="shared" si="81"/>
        <v>0</v>
      </c>
      <c r="D4003" s="135"/>
      <c r="E4003" s="135"/>
      <c r="F4003" s="135"/>
      <c r="G4003" s="135"/>
      <c r="H4003" s="135"/>
      <c r="I4003" s="135"/>
      <c r="J4003" s="135"/>
      <c r="K4003" s="143"/>
      <c r="L4003" s="143"/>
    </row>
    <row r="4004" spans="1:12" x14ac:dyDescent="0.3">
      <c r="A4004" s="138"/>
      <c r="B4004" s="135"/>
      <c r="C4004" s="139">
        <f t="shared" si="81"/>
        <v>0</v>
      </c>
      <c r="D4004" s="135"/>
      <c r="E4004" s="135"/>
      <c r="F4004" s="135"/>
      <c r="G4004" s="135"/>
      <c r="H4004" s="135"/>
      <c r="I4004" s="135"/>
      <c r="J4004" s="135"/>
      <c r="K4004" s="143"/>
      <c r="L4004" s="143"/>
    </row>
    <row r="4005" spans="1:12" x14ac:dyDescent="0.3">
      <c r="A4005" s="138"/>
      <c r="B4005" s="135"/>
      <c r="C4005" s="139">
        <f t="shared" si="81"/>
        <v>0</v>
      </c>
      <c r="D4005" s="135"/>
      <c r="E4005" s="135"/>
      <c r="F4005" s="135"/>
      <c r="G4005" s="135"/>
      <c r="H4005" s="135"/>
      <c r="I4005" s="135"/>
      <c r="J4005" s="135"/>
      <c r="K4005" s="143"/>
      <c r="L4005" s="143"/>
    </row>
    <row r="4006" spans="1:12" x14ac:dyDescent="0.3">
      <c r="A4006" s="138"/>
      <c r="B4006" s="135"/>
      <c r="C4006" s="139">
        <f t="shared" si="81"/>
        <v>0</v>
      </c>
      <c r="D4006" s="135"/>
      <c r="E4006" s="135"/>
      <c r="F4006" s="135"/>
      <c r="G4006" s="135"/>
      <c r="H4006" s="135"/>
      <c r="I4006" s="135"/>
      <c r="J4006" s="135"/>
      <c r="K4006" s="143"/>
      <c r="L4006" s="143"/>
    </row>
    <row r="4007" spans="1:12" x14ac:dyDescent="0.3">
      <c r="A4007" s="138"/>
      <c r="B4007" s="135"/>
      <c r="C4007" s="139">
        <f t="shared" si="81"/>
        <v>0</v>
      </c>
      <c r="D4007" s="135"/>
      <c r="E4007" s="135"/>
      <c r="F4007" s="135"/>
      <c r="G4007" s="135"/>
      <c r="H4007" s="135"/>
      <c r="I4007" s="135"/>
      <c r="J4007" s="135"/>
      <c r="K4007" s="143"/>
      <c r="L4007" s="143"/>
    </row>
    <row r="4008" spans="1:12" x14ac:dyDescent="0.3">
      <c r="A4008" s="138"/>
      <c r="B4008" s="135"/>
      <c r="C4008" s="139">
        <f t="shared" si="81"/>
        <v>0</v>
      </c>
      <c r="D4008" s="135"/>
      <c r="E4008" s="135"/>
      <c r="F4008" s="135"/>
      <c r="G4008" s="135"/>
      <c r="H4008" s="135"/>
      <c r="I4008" s="135"/>
      <c r="J4008" s="135"/>
      <c r="K4008" s="143"/>
      <c r="L4008" s="143"/>
    </row>
    <row r="4009" spans="1:12" x14ac:dyDescent="0.3">
      <c r="A4009" s="138"/>
      <c r="B4009" s="135"/>
      <c r="C4009" s="139">
        <f t="shared" si="81"/>
        <v>0</v>
      </c>
      <c r="D4009" s="135"/>
      <c r="E4009" s="135"/>
      <c r="F4009" s="135"/>
      <c r="G4009" s="135"/>
      <c r="H4009" s="135"/>
      <c r="I4009" s="135"/>
      <c r="J4009" s="135"/>
      <c r="K4009" s="143"/>
      <c r="L4009" s="143"/>
    </row>
    <row r="4010" spans="1:12" x14ac:dyDescent="0.3">
      <c r="A4010" s="138"/>
      <c r="B4010" s="135"/>
      <c r="C4010" s="139">
        <f t="shared" si="81"/>
        <v>0</v>
      </c>
      <c r="D4010" s="135"/>
      <c r="E4010" s="135"/>
      <c r="F4010" s="135"/>
      <c r="G4010" s="135"/>
      <c r="H4010" s="135"/>
      <c r="I4010" s="135"/>
      <c r="J4010" s="135"/>
      <c r="K4010" s="143"/>
      <c r="L4010" s="143"/>
    </row>
    <row r="4011" spans="1:12" x14ac:dyDescent="0.3">
      <c r="A4011" s="138"/>
      <c r="B4011" s="135"/>
      <c r="C4011" s="139">
        <f t="shared" si="81"/>
        <v>0</v>
      </c>
      <c r="D4011" s="135"/>
      <c r="E4011" s="135"/>
      <c r="F4011" s="135"/>
      <c r="G4011" s="135"/>
      <c r="H4011" s="135"/>
      <c r="I4011" s="135"/>
      <c r="J4011" s="135"/>
      <c r="K4011" s="143"/>
      <c r="L4011" s="143"/>
    </row>
    <row r="4012" spans="1:12" x14ac:dyDescent="0.3">
      <c r="A4012" s="138"/>
      <c r="B4012" s="135"/>
      <c r="C4012" s="139">
        <f t="shared" si="81"/>
        <v>0</v>
      </c>
      <c r="D4012" s="135"/>
      <c r="E4012" s="135"/>
      <c r="F4012" s="135"/>
      <c r="G4012" s="135"/>
      <c r="H4012" s="135"/>
      <c r="I4012" s="135"/>
      <c r="J4012" s="135"/>
      <c r="K4012" s="143"/>
      <c r="L4012" s="143"/>
    </row>
    <row r="4013" spans="1:12" x14ac:dyDescent="0.3">
      <c r="A4013" s="138"/>
      <c r="B4013" s="135"/>
      <c r="C4013" s="139">
        <f t="shared" si="81"/>
        <v>0</v>
      </c>
      <c r="D4013" s="135"/>
      <c r="E4013" s="135"/>
      <c r="F4013" s="135"/>
      <c r="G4013" s="135"/>
      <c r="H4013" s="135"/>
      <c r="I4013" s="135"/>
      <c r="J4013" s="135"/>
      <c r="K4013" s="143"/>
      <c r="L4013" s="143"/>
    </row>
    <row r="4014" spans="1:12" x14ac:dyDescent="0.3">
      <c r="A4014" s="138"/>
      <c r="B4014" s="135"/>
      <c r="C4014" s="139">
        <f t="shared" si="81"/>
        <v>0</v>
      </c>
      <c r="D4014" s="135"/>
      <c r="E4014" s="135"/>
      <c r="F4014" s="135"/>
      <c r="G4014" s="135"/>
      <c r="H4014" s="135"/>
      <c r="I4014" s="135"/>
      <c r="J4014" s="135"/>
      <c r="K4014" s="143"/>
      <c r="L4014" s="143"/>
    </row>
    <row r="4015" spans="1:12" x14ac:dyDescent="0.3">
      <c r="A4015" s="138"/>
      <c r="B4015" s="135"/>
      <c r="C4015" s="139">
        <f t="shared" si="81"/>
        <v>0</v>
      </c>
      <c r="D4015" s="135"/>
      <c r="E4015" s="135"/>
      <c r="F4015" s="135"/>
      <c r="G4015" s="135"/>
      <c r="H4015" s="135"/>
      <c r="I4015" s="135"/>
      <c r="J4015" s="135"/>
      <c r="K4015" s="143"/>
      <c r="L4015" s="143"/>
    </row>
    <row r="4016" spans="1:12" x14ac:dyDescent="0.3">
      <c r="A4016" s="138"/>
      <c r="B4016" s="135"/>
      <c r="C4016" s="139">
        <f t="shared" si="81"/>
        <v>0</v>
      </c>
      <c r="D4016" s="135"/>
      <c r="E4016" s="135"/>
      <c r="F4016" s="135"/>
      <c r="G4016" s="135"/>
      <c r="H4016" s="135"/>
      <c r="I4016" s="135"/>
      <c r="J4016" s="135"/>
      <c r="K4016" s="143"/>
      <c r="L4016" s="143"/>
    </row>
    <row r="4017" spans="1:12" x14ac:dyDescent="0.3">
      <c r="A4017" s="138"/>
      <c r="B4017" s="135"/>
      <c r="C4017" s="139">
        <f t="shared" si="81"/>
        <v>0</v>
      </c>
      <c r="D4017" s="135"/>
      <c r="E4017" s="135"/>
      <c r="F4017" s="135"/>
      <c r="G4017" s="135"/>
      <c r="H4017" s="135"/>
      <c r="I4017" s="135"/>
      <c r="J4017" s="135"/>
      <c r="K4017" s="143"/>
      <c r="L4017" s="143"/>
    </row>
    <row r="4018" spans="1:12" x14ac:dyDescent="0.3">
      <c r="A4018" s="138"/>
      <c r="B4018" s="135"/>
      <c r="C4018" s="139">
        <f t="shared" si="81"/>
        <v>0</v>
      </c>
      <c r="D4018" s="135"/>
      <c r="E4018" s="135"/>
      <c r="F4018" s="135"/>
      <c r="G4018" s="135"/>
      <c r="H4018" s="135"/>
      <c r="I4018" s="135"/>
      <c r="J4018" s="135"/>
      <c r="K4018" s="143"/>
      <c r="L4018" s="143"/>
    </row>
    <row r="4019" spans="1:12" x14ac:dyDescent="0.3">
      <c r="A4019" s="138"/>
      <c r="B4019" s="135"/>
      <c r="C4019" s="139">
        <f t="shared" si="81"/>
        <v>0</v>
      </c>
      <c r="D4019" s="135"/>
      <c r="E4019" s="135"/>
      <c r="F4019" s="135"/>
      <c r="G4019" s="135"/>
      <c r="H4019" s="135"/>
      <c r="I4019" s="135"/>
      <c r="J4019" s="135"/>
      <c r="K4019" s="143"/>
      <c r="L4019" s="143"/>
    </row>
    <row r="4020" spans="1:12" x14ac:dyDescent="0.3">
      <c r="A4020" s="138"/>
      <c r="B4020" s="135"/>
      <c r="C4020" s="139">
        <f t="shared" si="81"/>
        <v>0</v>
      </c>
      <c r="D4020" s="135"/>
      <c r="E4020" s="135"/>
      <c r="F4020" s="135"/>
      <c r="G4020" s="135"/>
      <c r="H4020" s="135"/>
      <c r="I4020" s="135"/>
      <c r="J4020" s="135"/>
      <c r="K4020" s="143"/>
      <c r="L4020" s="143"/>
    </row>
    <row r="4021" spans="1:12" x14ac:dyDescent="0.3">
      <c r="A4021" s="138"/>
      <c r="B4021" s="135"/>
      <c r="C4021" s="139">
        <f t="shared" si="81"/>
        <v>0</v>
      </c>
      <c r="D4021" s="135"/>
      <c r="E4021" s="135"/>
      <c r="F4021" s="135"/>
      <c r="G4021" s="135"/>
      <c r="H4021" s="135"/>
      <c r="I4021" s="135"/>
      <c r="J4021" s="135"/>
      <c r="K4021" s="143"/>
      <c r="L4021" s="143"/>
    </row>
    <row r="4022" spans="1:12" x14ac:dyDescent="0.3">
      <c r="A4022" s="138"/>
      <c r="B4022" s="135"/>
      <c r="C4022" s="139">
        <f t="shared" si="81"/>
        <v>0</v>
      </c>
      <c r="D4022" s="135"/>
      <c r="E4022" s="135"/>
      <c r="F4022" s="135"/>
      <c r="G4022" s="135"/>
      <c r="H4022" s="135"/>
      <c r="I4022" s="135"/>
      <c r="J4022" s="135"/>
      <c r="K4022" s="143"/>
      <c r="L4022" s="143"/>
    </row>
    <row r="4023" spans="1:12" x14ac:dyDescent="0.3">
      <c r="A4023" s="138"/>
      <c r="B4023" s="135"/>
      <c r="C4023" s="139">
        <f t="shared" si="81"/>
        <v>0</v>
      </c>
      <c r="D4023" s="135"/>
      <c r="E4023" s="135"/>
      <c r="F4023" s="135"/>
      <c r="G4023" s="135"/>
      <c r="H4023" s="135"/>
      <c r="I4023" s="135"/>
      <c r="J4023" s="135"/>
      <c r="K4023" s="143"/>
      <c r="L4023" s="143"/>
    </row>
    <row r="4024" spans="1:12" x14ac:dyDescent="0.3">
      <c r="A4024" s="138"/>
      <c r="B4024" s="135"/>
      <c r="C4024" s="139">
        <f t="shared" si="81"/>
        <v>0</v>
      </c>
      <c r="D4024" s="135"/>
      <c r="E4024" s="135"/>
      <c r="F4024" s="135"/>
      <c r="G4024" s="135"/>
      <c r="H4024" s="135"/>
      <c r="I4024" s="135"/>
      <c r="J4024" s="135"/>
      <c r="K4024" s="143"/>
      <c r="L4024" s="143"/>
    </row>
    <row r="4025" spans="1:12" x14ac:dyDescent="0.3">
      <c r="A4025" s="138"/>
      <c r="B4025" s="135"/>
      <c r="C4025" s="139">
        <f t="shared" si="81"/>
        <v>0</v>
      </c>
      <c r="D4025" s="135"/>
      <c r="E4025" s="135"/>
      <c r="F4025" s="135"/>
      <c r="G4025" s="135"/>
      <c r="H4025" s="135"/>
      <c r="I4025" s="135"/>
      <c r="J4025" s="135"/>
      <c r="K4025" s="143"/>
      <c r="L4025" s="143"/>
    </row>
    <row r="4026" spans="1:12" x14ac:dyDescent="0.3">
      <c r="A4026" s="138"/>
      <c r="B4026" s="135"/>
      <c r="C4026" s="139">
        <f t="shared" si="81"/>
        <v>0</v>
      </c>
      <c r="D4026" s="135"/>
      <c r="E4026" s="135"/>
      <c r="F4026" s="135"/>
      <c r="G4026" s="135"/>
      <c r="H4026" s="135"/>
      <c r="I4026" s="135"/>
      <c r="J4026" s="135"/>
      <c r="K4026" s="143"/>
      <c r="L4026" s="143"/>
    </row>
    <row r="4027" spans="1:12" x14ac:dyDescent="0.3">
      <c r="A4027" s="138"/>
      <c r="B4027" s="135"/>
      <c r="C4027" s="139">
        <f t="shared" si="81"/>
        <v>0</v>
      </c>
      <c r="D4027" s="135"/>
      <c r="E4027" s="135"/>
      <c r="F4027" s="135"/>
      <c r="G4027" s="135"/>
      <c r="H4027" s="135"/>
      <c r="I4027" s="135"/>
      <c r="J4027" s="135"/>
      <c r="K4027" s="143"/>
      <c r="L4027" s="143"/>
    </row>
    <row r="4028" spans="1:12" x14ac:dyDescent="0.3">
      <c r="A4028" s="138"/>
      <c r="B4028" s="135"/>
      <c r="C4028" s="139">
        <f t="shared" si="81"/>
        <v>0</v>
      </c>
      <c r="D4028" s="135"/>
      <c r="E4028" s="135"/>
      <c r="F4028" s="135"/>
      <c r="G4028" s="135"/>
      <c r="H4028" s="135"/>
      <c r="I4028" s="135"/>
      <c r="J4028" s="135"/>
      <c r="K4028" s="143"/>
      <c r="L4028" s="143"/>
    </row>
    <row r="4029" spans="1:12" x14ac:dyDescent="0.3">
      <c r="A4029" s="138"/>
      <c r="B4029" s="135"/>
      <c r="C4029" s="139">
        <f t="shared" si="81"/>
        <v>0</v>
      </c>
      <c r="D4029" s="135"/>
      <c r="E4029" s="135"/>
      <c r="F4029" s="135"/>
      <c r="G4029" s="135"/>
      <c r="H4029" s="135"/>
      <c r="I4029" s="135"/>
      <c r="J4029" s="135"/>
      <c r="K4029" s="143"/>
      <c r="L4029" s="143"/>
    </row>
    <row r="4030" spans="1:12" x14ac:dyDescent="0.3">
      <c r="A4030" s="138"/>
      <c r="B4030" s="135"/>
      <c r="C4030" s="139">
        <f t="shared" si="81"/>
        <v>0</v>
      </c>
      <c r="D4030" s="135"/>
      <c r="E4030" s="135"/>
      <c r="F4030" s="135"/>
      <c r="G4030" s="135"/>
      <c r="H4030" s="135"/>
      <c r="I4030" s="135"/>
      <c r="J4030" s="135"/>
      <c r="K4030" s="143"/>
      <c r="L4030" s="143"/>
    </row>
    <row r="4031" spans="1:12" x14ac:dyDescent="0.3">
      <c r="A4031" s="138"/>
      <c r="B4031" s="135"/>
      <c r="C4031" s="139">
        <f t="shared" ref="C4031:C4094" si="82">D4031</f>
        <v>0</v>
      </c>
      <c r="D4031" s="135"/>
      <c r="E4031" s="135"/>
      <c r="F4031" s="135"/>
      <c r="G4031" s="135"/>
      <c r="H4031" s="135"/>
      <c r="I4031" s="135"/>
      <c r="J4031" s="135"/>
      <c r="K4031" s="143"/>
      <c r="L4031" s="143"/>
    </row>
    <row r="4032" spans="1:12" x14ac:dyDescent="0.3">
      <c r="A4032" s="138"/>
      <c r="B4032" s="135"/>
      <c r="C4032" s="139">
        <f t="shared" si="82"/>
        <v>0</v>
      </c>
      <c r="D4032" s="135"/>
      <c r="E4032" s="135"/>
      <c r="F4032" s="135"/>
      <c r="G4032" s="135"/>
      <c r="H4032" s="135"/>
      <c r="I4032" s="135"/>
      <c r="J4032" s="135"/>
      <c r="K4032" s="143"/>
      <c r="L4032" s="143"/>
    </row>
    <row r="4033" spans="1:12" x14ac:dyDescent="0.3">
      <c r="A4033" s="138"/>
      <c r="B4033" s="135"/>
      <c r="C4033" s="139">
        <f t="shared" si="82"/>
        <v>0</v>
      </c>
      <c r="D4033" s="135"/>
      <c r="E4033" s="135"/>
      <c r="F4033" s="135"/>
      <c r="G4033" s="135"/>
      <c r="H4033" s="135"/>
      <c r="I4033" s="135"/>
      <c r="J4033" s="135"/>
      <c r="K4033" s="143"/>
      <c r="L4033" s="143"/>
    </row>
    <row r="4034" spans="1:12" x14ac:dyDescent="0.3">
      <c r="A4034" s="138"/>
      <c r="B4034" s="135"/>
      <c r="C4034" s="139">
        <f t="shared" si="82"/>
        <v>0</v>
      </c>
      <c r="D4034" s="135"/>
      <c r="E4034" s="135"/>
      <c r="F4034" s="135"/>
      <c r="G4034" s="135"/>
      <c r="H4034" s="135"/>
      <c r="I4034" s="135"/>
      <c r="J4034" s="135"/>
      <c r="K4034" s="143"/>
      <c r="L4034" s="143"/>
    </row>
    <row r="4035" spans="1:12" x14ac:dyDescent="0.3">
      <c r="A4035" s="138"/>
      <c r="B4035" s="135"/>
      <c r="C4035" s="139">
        <f t="shared" si="82"/>
        <v>0</v>
      </c>
      <c r="D4035" s="135"/>
      <c r="E4035" s="135"/>
      <c r="F4035" s="135"/>
      <c r="G4035" s="135"/>
      <c r="H4035" s="135"/>
      <c r="I4035" s="135"/>
      <c r="J4035" s="135"/>
      <c r="K4035" s="143"/>
      <c r="L4035" s="143"/>
    </row>
    <row r="4036" spans="1:12" x14ac:dyDescent="0.3">
      <c r="A4036" s="138"/>
      <c r="B4036" s="135"/>
      <c r="C4036" s="139">
        <f t="shared" si="82"/>
        <v>0</v>
      </c>
      <c r="D4036" s="135"/>
      <c r="E4036" s="135"/>
      <c r="F4036" s="135"/>
      <c r="G4036" s="135"/>
      <c r="H4036" s="135"/>
      <c r="I4036" s="135"/>
      <c r="J4036" s="135"/>
      <c r="K4036" s="143"/>
      <c r="L4036" s="143"/>
    </row>
    <row r="4037" spans="1:12" x14ac:dyDescent="0.3">
      <c r="A4037" s="138"/>
      <c r="B4037" s="135"/>
      <c r="C4037" s="139">
        <f t="shared" si="82"/>
        <v>0</v>
      </c>
      <c r="D4037" s="135"/>
      <c r="E4037" s="135"/>
      <c r="F4037" s="135"/>
      <c r="G4037" s="135"/>
      <c r="H4037" s="135"/>
      <c r="I4037" s="135"/>
      <c r="J4037" s="135"/>
      <c r="K4037" s="143"/>
      <c r="L4037" s="143"/>
    </row>
    <row r="4038" spans="1:12" x14ac:dyDescent="0.3">
      <c r="A4038" s="138"/>
      <c r="B4038" s="135"/>
      <c r="C4038" s="139">
        <f t="shared" si="82"/>
        <v>0</v>
      </c>
      <c r="D4038" s="135"/>
      <c r="E4038" s="135"/>
      <c r="F4038" s="135"/>
      <c r="G4038" s="135"/>
      <c r="H4038" s="135"/>
      <c r="I4038" s="135"/>
      <c r="J4038" s="135"/>
      <c r="K4038" s="143"/>
      <c r="L4038" s="143"/>
    </row>
    <row r="4039" spans="1:12" x14ac:dyDescent="0.3">
      <c r="A4039" s="138"/>
      <c r="B4039" s="135"/>
      <c r="C4039" s="139">
        <f t="shared" si="82"/>
        <v>0</v>
      </c>
      <c r="D4039" s="135"/>
      <c r="E4039" s="135"/>
      <c r="F4039" s="135"/>
      <c r="G4039" s="135"/>
      <c r="H4039" s="135"/>
      <c r="I4039" s="135"/>
      <c r="J4039" s="135"/>
      <c r="K4039" s="143"/>
      <c r="L4039" s="143"/>
    </row>
    <row r="4040" spans="1:12" x14ac:dyDescent="0.3">
      <c r="A4040" s="138"/>
      <c r="B4040" s="135"/>
      <c r="C4040" s="139">
        <f t="shared" si="82"/>
        <v>0</v>
      </c>
      <c r="D4040" s="135"/>
      <c r="E4040" s="135"/>
      <c r="F4040" s="135"/>
      <c r="G4040" s="135"/>
      <c r="H4040" s="135"/>
      <c r="I4040" s="135"/>
      <c r="J4040" s="135"/>
      <c r="K4040" s="143"/>
      <c r="L4040" s="143"/>
    </row>
    <row r="4041" spans="1:12" x14ac:dyDescent="0.3">
      <c r="A4041" s="138"/>
      <c r="B4041" s="135"/>
      <c r="C4041" s="139">
        <f t="shared" si="82"/>
        <v>0</v>
      </c>
      <c r="D4041" s="135"/>
      <c r="E4041" s="135"/>
      <c r="F4041" s="135"/>
      <c r="G4041" s="135"/>
      <c r="H4041" s="135"/>
      <c r="I4041" s="135"/>
      <c r="J4041" s="135"/>
      <c r="K4041" s="143"/>
      <c r="L4041" s="143"/>
    </row>
    <row r="4042" spans="1:12" x14ac:dyDescent="0.3">
      <c r="A4042" s="138"/>
      <c r="B4042" s="135"/>
      <c r="C4042" s="139">
        <f t="shared" si="82"/>
        <v>0</v>
      </c>
      <c r="D4042" s="135"/>
      <c r="E4042" s="135"/>
      <c r="F4042" s="135"/>
      <c r="G4042" s="135"/>
      <c r="H4042" s="135"/>
      <c r="I4042" s="135"/>
      <c r="J4042" s="135"/>
      <c r="K4042" s="143"/>
      <c r="L4042" s="143"/>
    </row>
    <row r="4043" spans="1:12" x14ac:dyDescent="0.3">
      <c r="A4043" s="138"/>
      <c r="B4043" s="135"/>
      <c r="C4043" s="139">
        <f t="shared" si="82"/>
        <v>0</v>
      </c>
      <c r="D4043" s="135"/>
      <c r="E4043" s="135"/>
      <c r="F4043" s="135"/>
      <c r="G4043" s="135"/>
      <c r="H4043" s="135"/>
      <c r="I4043" s="135"/>
      <c r="J4043" s="135"/>
      <c r="K4043" s="143"/>
      <c r="L4043" s="143"/>
    </row>
    <row r="4044" spans="1:12" x14ac:dyDescent="0.3">
      <c r="A4044" s="138"/>
      <c r="B4044" s="135"/>
      <c r="C4044" s="139">
        <f t="shared" si="82"/>
        <v>0</v>
      </c>
      <c r="D4044" s="135"/>
      <c r="E4044" s="135"/>
      <c r="F4044" s="135"/>
      <c r="G4044" s="135"/>
      <c r="H4044" s="135"/>
      <c r="I4044" s="135"/>
      <c r="J4044" s="135"/>
      <c r="K4044" s="143"/>
      <c r="L4044" s="143"/>
    </row>
    <row r="4045" spans="1:12" x14ac:dyDescent="0.3">
      <c r="A4045" s="138"/>
      <c r="B4045" s="135"/>
      <c r="C4045" s="139">
        <f t="shared" si="82"/>
        <v>0</v>
      </c>
      <c r="D4045" s="135"/>
      <c r="E4045" s="135"/>
      <c r="F4045" s="135"/>
      <c r="G4045" s="135"/>
      <c r="H4045" s="135"/>
      <c r="I4045" s="135"/>
      <c r="J4045" s="135"/>
      <c r="K4045" s="143"/>
      <c r="L4045" s="143"/>
    </row>
    <row r="4046" spans="1:12" x14ac:dyDescent="0.3">
      <c r="A4046" s="138"/>
      <c r="B4046" s="135"/>
      <c r="C4046" s="139">
        <f t="shared" si="82"/>
        <v>0</v>
      </c>
      <c r="D4046" s="135"/>
      <c r="E4046" s="135"/>
      <c r="F4046" s="135"/>
      <c r="G4046" s="135"/>
      <c r="H4046" s="135"/>
      <c r="I4046" s="135"/>
      <c r="J4046" s="135"/>
      <c r="K4046" s="143"/>
      <c r="L4046" s="143"/>
    </row>
    <row r="4047" spans="1:12" x14ac:dyDescent="0.3">
      <c r="A4047" s="138"/>
      <c r="B4047" s="135"/>
      <c r="C4047" s="139">
        <f t="shared" si="82"/>
        <v>0</v>
      </c>
      <c r="D4047" s="135"/>
      <c r="E4047" s="135"/>
      <c r="F4047" s="135"/>
      <c r="G4047" s="135"/>
      <c r="H4047" s="135"/>
      <c r="I4047" s="135"/>
      <c r="J4047" s="135"/>
      <c r="K4047" s="143"/>
      <c r="L4047" s="143"/>
    </row>
    <row r="4048" spans="1:12" x14ac:dyDescent="0.3">
      <c r="A4048" s="138"/>
      <c r="B4048" s="135"/>
      <c r="C4048" s="139">
        <f t="shared" si="82"/>
        <v>0</v>
      </c>
      <c r="D4048" s="135"/>
      <c r="E4048" s="135"/>
      <c r="F4048" s="135"/>
      <c r="G4048" s="135"/>
      <c r="H4048" s="135"/>
      <c r="I4048" s="135"/>
      <c r="J4048" s="135"/>
      <c r="K4048" s="143"/>
      <c r="L4048" s="143"/>
    </row>
    <row r="4049" spans="1:12" x14ac:dyDescent="0.3">
      <c r="A4049" s="138"/>
      <c r="B4049" s="135"/>
      <c r="C4049" s="139">
        <f t="shared" si="82"/>
        <v>0</v>
      </c>
      <c r="D4049" s="135"/>
      <c r="E4049" s="135"/>
      <c r="F4049" s="135"/>
      <c r="G4049" s="135"/>
      <c r="H4049" s="135"/>
      <c r="I4049" s="135"/>
      <c r="J4049" s="135"/>
      <c r="K4049" s="143"/>
      <c r="L4049" s="143"/>
    </row>
    <row r="4050" spans="1:12" x14ac:dyDescent="0.3">
      <c r="A4050" s="138"/>
      <c r="B4050" s="135"/>
      <c r="C4050" s="139">
        <f t="shared" si="82"/>
        <v>0</v>
      </c>
      <c r="D4050" s="135"/>
      <c r="E4050" s="135"/>
      <c r="F4050" s="135"/>
      <c r="G4050" s="135"/>
      <c r="H4050" s="135"/>
      <c r="I4050" s="135"/>
      <c r="J4050" s="135"/>
      <c r="K4050" s="143"/>
      <c r="L4050" s="143"/>
    </row>
    <row r="4051" spans="1:12" x14ac:dyDescent="0.3">
      <c r="A4051" s="138"/>
      <c r="B4051" s="135"/>
      <c r="C4051" s="139">
        <f t="shared" si="82"/>
        <v>0</v>
      </c>
      <c r="D4051" s="135"/>
      <c r="E4051" s="135"/>
      <c r="F4051" s="135"/>
      <c r="G4051" s="135"/>
      <c r="H4051" s="135"/>
      <c r="I4051" s="135"/>
      <c r="J4051" s="135"/>
      <c r="K4051" s="143"/>
      <c r="L4051" s="143"/>
    </row>
    <row r="4052" spans="1:12" x14ac:dyDescent="0.3">
      <c r="A4052" s="138"/>
      <c r="B4052" s="135"/>
      <c r="C4052" s="139">
        <f t="shared" si="82"/>
        <v>0</v>
      </c>
      <c r="D4052" s="135"/>
      <c r="E4052" s="135"/>
      <c r="F4052" s="135"/>
      <c r="G4052" s="135"/>
      <c r="H4052" s="135"/>
      <c r="I4052" s="135"/>
      <c r="J4052" s="135"/>
      <c r="K4052" s="143"/>
      <c r="L4052" s="143"/>
    </row>
    <row r="4053" spans="1:12" x14ac:dyDescent="0.3">
      <c r="A4053" s="138"/>
      <c r="B4053" s="135"/>
      <c r="C4053" s="139">
        <f t="shared" si="82"/>
        <v>0</v>
      </c>
      <c r="D4053" s="135"/>
      <c r="E4053" s="135"/>
      <c r="F4053" s="135"/>
      <c r="G4053" s="135"/>
      <c r="H4053" s="135"/>
      <c r="I4053" s="135"/>
      <c r="J4053" s="135"/>
      <c r="K4053" s="143"/>
      <c r="L4053" s="143"/>
    </row>
    <row r="4054" spans="1:12" x14ac:dyDescent="0.3">
      <c r="A4054" s="138"/>
      <c r="B4054" s="135"/>
      <c r="C4054" s="139">
        <f t="shared" si="82"/>
        <v>0</v>
      </c>
      <c r="D4054" s="135"/>
      <c r="E4054" s="135"/>
      <c r="F4054" s="135"/>
      <c r="G4054" s="135"/>
      <c r="H4054" s="135"/>
      <c r="I4054" s="135"/>
      <c r="J4054" s="135"/>
      <c r="K4054" s="143"/>
      <c r="L4054" s="143"/>
    </row>
    <row r="4055" spans="1:12" x14ac:dyDescent="0.3">
      <c r="A4055" s="138"/>
      <c r="B4055" s="135"/>
      <c r="C4055" s="139">
        <f t="shared" si="82"/>
        <v>0</v>
      </c>
      <c r="D4055" s="135"/>
      <c r="E4055" s="135"/>
      <c r="F4055" s="135"/>
      <c r="G4055" s="135"/>
      <c r="H4055" s="135"/>
      <c r="I4055" s="135"/>
      <c r="J4055" s="135"/>
      <c r="K4055" s="143"/>
      <c r="L4055" s="143"/>
    </row>
    <row r="4056" spans="1:12" x14ac:dyDescent="0.3">
      <c r="A4056" s="138"/>
      <c r="B4056" s="135"/>
      <c r="C4056" s="139">
        <f t="shared" si="82"/>
        <v>0</v>
      </c>
      <c r="D4056" s="135"/>
      <c r="E4056" s="135"/>
      <c r="F4056" s="135"/>
      <c r="G4056" s="135"/>
      <c r="H4056" s="135"/>
      <c r="I4056" s="135"/>
      <c r="J4056" s="135"/>
      <c r="K4056" s="143"/>
      <c r="L4056" s="143"/>
    </row>
    <row r="4057" spans="1:12" x14ac:dyDescent="0.3">
      <c r="A4057" s="138"/>
      <c r="B4057" s="135"/>
      <c r="C4057" s="139">
        <f t="shared" si="82"/>
        <v>0</v>
      </c>
      <c r="D4057" s="135"/>
      <c r="E4057" s="135"/>
      <c r="F4057" s="135"/>
      <c r="G4057" s="135"/>
      <c r="H4057" s="135"/>
      <c r="I4057" s="135"/>
      <c r="J4057" s="135"/>
      <c r="K4057" s="143"/>
      <c r="L4057" s="143"/>
    </row>
    <row r="4058" spans="1:12" x14ac:dyDescent="0.3">
      <c r="A4058" s="138"/>
      <c r="B4058" s="135"/>
      <c r="C4058" s="139">
        <f t="shared" si="82"/>
        <v>0</v>
      </c>
      <c r="D4058" s="135"/>
      <c r="E4058" s="135"/>
      <c r="F4058" s="135"/>
      <c r="G4058" s="135"/>
      <c r="H4058" s="135"/>
      <c r="I4058" s="135"/>
      <c r="J4058" s="135"/>
      <c r="K4058" s="143"/>
      <c r="L4058" s="143"/>
    </row>
    <row r="4059" spans="1:12" x14ac:dyDescent="0.3">
      <c r="A4059" s="138"/>
      <c r="B4059" s="135"/>
      <c r="C4059" s="139">
        <f t="shared" si="82"/>
        <v>0</v>
      </c>
      <c r="D4059" s="135"/>
      <c r="E4059" s="135"/>
      <c r="F4059" s="135"/>
      <c r="G4059" s="135"/>
      <c r="H4059" s="135"/>
      <c r="I4059" s="135"/>
      <c r="J4059" s="135"/>
      <c r="K4059" s="143"/>
      <c r="L4059" s="143"/>
    </row>
    <row r="4060" spans="1:12" x14ac:dyDescent="0.3">
      <c r="A4060" s="138"/>
      <c r="B4060" s="135"/>
      <c r="C4060" s="139">
        <f t="shared" si="82"/>
        <v>0</v>
      </c>
      <c r="D4060" s="135"/>
      <c r="E4060" s="135"/>
      <c r="F4060" s="135"/>
      <c r="G4060" s="135"/>
      <c r="H4060" s="135"/>
      <c r="I4060" s="135"/>
      <c r="J4060" s="135"/>
      <c r="K4060" s="143"/>
      <c r="L4060" s="143"/>
    </row>
    <row r="4061" spans="1:12" x14ac:dyDescent="0.3">
      <c r="A4061" s="138"/>
      <c r="B4061" s="135"/>
      <c r="C4061" s="139">
        <f t="shared" si="82"/>
        <v>0</v>
      </c>
      <c r="D4061" s="135"/>
      <c r="E4061" s="135"/>
      <c r="F4061" s="135"/>
      <c r="G4061" s="135"/>
      <c r="H4061" s="135"/>
      <c r="I4061" s="135"/>
      <c r="J4061" s="135"/>
      <c r="K4061" s="143"/>
      <c r="L4061" s="143"/>
    </row>
    <row r="4062" spans="1:12" x14ac:dyDescent="0.3">
      <c r="A4062" s="138"/>
      <c r="B4062" s="135"/>
      <c r="C4062" s="139">
        <f t="shared" si="82"/>
        <v>0</v>
      </c>
      <c r="D4062" s="135"/>
      <c r="E4062" s="135"/>
      <c r="F4062" s="135"/>
      <c r="G4062" s="135"/>
      <c r="H4062" s="135"/>
      <c r="I4062" s="135"/>
      <c r="J4062" s="135"/>
      <c r="K4062" s="143"/>
      <c r="L4062" s="143"/>
    </row>
    <row r="4063" spans="1:12" x14ac:dyDescent="0.3">
      <c r="A4063" s="138"/>
      <c r="B4063" s="135"/>
      <c r="C4063" s="139">
        <f t="shared" si="82"/>
        <v>0</v>
      </c>
      <c r="D4063" s="135"/>
      <c r="E4063" s="135"/>
      <c r="F4063" s="135"/>
      <c r="G4063" s="135"/>
      <c r="H4063" s="135"/>
      <c r="I4063" s="135"/>
      <c r="J4063" s="135"/>
      <c r="K4063" s="143"/>
      <c r="L4063" s="143"/>
    </row>
    <row r="4064" spans="1:12" x14ac:dyDescent="0.3">
      <c r="A4064" s="138"/>
      <c r="B4064" s="135"/>
      <c r="C4064" s="139">
        <f t="shared" si="82"/>
        <v>0</v>
      </c>
      <c r="D4064" s="135"/>
      <c r="E4064" s="135"/>
      <c r="F4064" s="135"/>
      <c r="G4064" s="135"/>
      <c r="H4064" s="135"/>
      <c r="I4064" s="135"/>
      <c r="J4064" s="135"/>
      <c r="K4064" s="143"/>
      <c r="L4064" s="143"/>
    </row>
    <row r="4065" spans="1:12" x14ac:dyDescent="0.3">
      <c r="A4065" s="138"/>
      <c r="B4065" s="135"/>
      <c r="C4065" s="139">
        <f t="shared" si="82"/>
        <v>0</v>
      </c>
      <c r="D4065" s="135"/>
      <c r="E4065" s="135"/>
      <c r="F4065" s="135"/>
      <c r="G4065" s="135"/>
      <c r="H4065" s="135"/>
      <c r="I4065" s="135"/>
      <c r="J4065" s="135"/>
      <c r="K4065" s="143"/>
      <c r="L4065" s="143"/>
    </row>
    <row r="4066" spans="1:12" x14ac:dyDescent="0.3">
      <c r="A4066" s="138"/>
      <c r="B4066" s="135"/>
      <c r="C4066" s="139">
        <f t="shared" si="82"/>
        <v>0</v>
      </c>
      <c r="D4066" s="135"/>
      <c r="E4066" s="135"/>
      <c r="F4066" s="135"/>
      <c r="G4066" s="135"/>
      <c r="H4066" s="135"/>
      <c r="I4066" s="135"/>
      <c r="J4066" s="135"/>
      <c r="K4066" s="143"/>
      <c r="L4066" s="143"/>
    </row>
    <row r="4067" spans="1:12" x14ac:dyDescent="0.3">
      <c r="A4067" s="138"/>
      <c r="B4067" s="135"/>
      <c r="C4067" s="139">
        <f t="shared" si="82"/>
        <v>0</v>
      </c>
      <c r="D4067" s="135"/>
      <c r="E4067" s="135"/>
      <c r="F4067" s="135"/>
      <c r="G4067" s="135"/>
      <c r="H4067" s="135"/>
      <c r="I4067" s="135"/>
      <c r="J4067" s="135"/>
      <c r="K4067" s="143"/>
      <c r="L4067" s="143"/>
    </row>
    <row r="4068" spans="1:12" x14ac:dyDescent="0.3">
      <c r="A4068" s="138"/>
      <c r="B4068" s="135"/>
      <c r="C4068" s="139">
        <f t="shared" si="82"/>
        <v>0</v>
      </c>
      <c r="D4068" s="135"/>
      <c r="E4068" s="135"/>
      <c r="F4068" s="135"/>
      <c r="G4068" s="135"/>
      <c r="H4068" s="135"/>
      <c r="I4068" s="135"/>
      <c r="J4068" s="135"/>
      <c r="K4068" s="143"/>
      <c r="L4068" s="143"/>
    </row>
    <row r="4069" spans="1:12" x14ac:dyDescent="0.3">
      <c r="A4069" s="138"/>
      <c r="B4069" s="135"/>
      <c r="C4069" s="139">
        <f t="shared" si="82"/>
        <v>0</v>
      </c>
      <c r="D4069" s="135"/>
      <c r="E4069" s="135"/>
      <c r="F4069" s="135"/>
      <c r="G4069" s="135"/>
      <c r="H4069" s="135"/>
      <c r="I4069" s="135"/>
      <c r="J4069" s="135"/>
      <c r="K4069" s="143"/>
      <c r="L4069" s="143"/>
    </row>
    <row r="4070" spans="1:12" x14ac:dyDescent="0.3">
      <c r="A4070" s="138"/>
      <c r="B4070" s="135"/>
      <c r="C4070" s="139">
        <f t="shared" si="82"/>
        <v>0</v>
      </c>
      <c r="D4070" s="135"/>
      <c r="E4070" s="135"/>
      <c r="F4070" s="135"/>
      <c r="G4070" s="135"/>
      <c r="H4070" s="135"/>
      <c r="I4070" s="135"/>
      <c r="J4070" s="135"/>
      <c r="K4070" s="143"/>
      <c r="L4070" s="143"/>
    </row>
    <row r="4071" spans="1:12" x14ac:dyDescent="0.3">
      <c r="A4071" s="138"/>
      <c r="B4071" s="135"/>
      <c r="C4071" s="139">
        <f t="shared" si="82"/>
        <v>0</v>
      </c>
      <c r="D4071" s="135"/>
      <c r="E4071" s="135"/>
      <c r="F4071" s="135"/>
      <c r="G4071" s="135"/>
      <c r="H4071" s="135"/>
      <c r="I4071" s="135"/>
      <c r="J4071" s="135"/>
      <c r="K4071" s="143"/>
      <c r="L4071" s="143"/>
    </row>
    <row r="4072" spans="1:12" x14ac:dyDescent="0.3">
      <c r="A4072" s="138"/>
      <c r="B4072" s="135"/>
      <c r="C4072" s="139">
        <f t="shared" si="82"/>
        <v>0</v>
      </c>
      <c r="D4072" s="135"/>
      <c r="E4072" s="135"/>
      <c r="F4072" s="135"/>
      <c r="G4072" s="135"/>
      <c r="H4072" s="135"/>
      <c r="I4072" s="135"/>
      <c r="J4072" s="135"/>
      <c r="K4072" s="143"/>
      <c r="L4072" s="143"/>
    </row>
    <row r="4073" spans="1:12" x14ac:dyDescent="0.3">
      <c r="A4073" s="138"/>
      <c r="B4073" s="135"/>
      <c r="C4073" s="139">
        <f t="shared" si="82"/>
        <v>0</v>
      </c>
      <c r="D4073" s="135"/>
      <c r="E4073" s="135"/>
      <c r="F4073" s="135"/>
      <c r="G4073" s="135"/>
      <c r="H4073" s="135"/>
      <c r="I4073" s="135"/>
      <c r="J4073" s="135"/>
      <c r="K4073" s="143"/>
      <c r="L4073" s="143"/>
    </row>
    <row r="4074" spans="1:12" x14ac:dyDescent="0.3">
      <c r="A4074" s="138"/>
      <c r="B4074" s="135"/>
      <c r="C4074" s="139">
        <f t="shared" si="82"/>
        <v>0</v>
      </c>
      <c r="D4074" s="135"/>
      <c r="E4074" s="135"/>
      <c r="F4074" s="135"/>
      <c r="G4074" s="135"/>
      <c r="H4074" s="135"/>
      <c r="I4074" s="135"/>
      <c r="J4074" s="135"/>
      <c r="K4074" s="143"/>
      <c r="L4074" s="143"/>
    </row>
    <row r="4075" spans="1:12" x14ac:dyDescent="0.3">
      <c r="A4075" s="138"/>
      <c r="B4075" s="135"/>
      <c r="C4075" s="139">
        <f t="shared" si="82"/>
        <v>0</v>
      </c>
      <c r="D4075" s="135"/>
      <c r="E4075" s="135"/>
      <c r="F4075" s="135"/>
      <c r="G4075" s="135"/>
      <c r="H4075" s="135"/>
      <c r="I4075" s="135"/>
      <c r="J4075" s="135"/>
      <c r="K4075" s="143"/>
      <c r="L4075" s="143"/>
    </row>
    <row r="4076" spans="1:12" x14ac:dyDescent="0.3">
      <c r="A4076" s="138"/>
      <c r="B4076" s="135"/>
      <c r="C4076" s="139">
        <f t="shared" si="82"/>
        <v>0</v>
      </c>
      <c r="D4076" s="135"/>
      <c r="E4076" s="135"/>
      <c r="F4076" s="135"/>
      <c r="G4076" s="135"/>
      <c r="H4076" s="135"/>
      <c r="I4076" s="135"/>
      <c r="J4076" s="135"/>
      <c r="K4076" s="143"/>
      <c r="L4076" s="143"/>
    </row>
    <row r="4077" spans="1:12" x14ac:dyDescent="0.3">
      <c r="A4077" s="138"/>
      <c r="B4077" s="135"/>
      <c r="C4077" s="139">
        <f t="shared" si="82"/>
        <v>0</v>
      </c>
      <c r="D4077" s="135"/>
      <c r="E4077" s="135"/>
      <c r="F4077" s="135"/>
      <c r="G4077" s="135"/>
      <c r="H4077" s="135"/>
      <c r="I4077" s="135"/>
      <c r="J4077" s="135"/>
      <c r="K4077" s="143"/>
      <c r="L4077" s="143"/>
    </row>
    <row r="4078" spans="1:12" x14ac:dyDescent="0.3">
      <c r="A4078" s="138"/>
      <c r="B4078" s="135"/>
      <c r="C4078" s="139">
        <f t="shared" si="82"/>
        <v>0</v>
      </c>
      <c r="D4078" s="135"/>
      <c r="E4078" s="135"/>
      <c r="F4078" s="135"/>
      <c r="G4078" s="135"/>
      <c r="H4078" s="135"/>
      <c r="I4078" s="135"/>
      <c r="J4078" s="135"/>
      <c r="K4078" s="143"/>
      <c r="L4078" s="143"/>
    </row>
    <row r="4079" spans="1:12" x14ac:dyDescent="0.3">
      <c r="A4079" s="138"/>
      <c r="B4079" s="135"/>
      <c r="C4079" s="139">
        <f t="shared" si="82"/>
        <v>0</v>
      </c>
      <c r="D4079" s="135"/>
      <c r="E4079" s="135"/>
      <c r="F4079" s="135"/>
      <c r="G4079" s="135"/>
      <c r="H4079" s="135"/>
      <c r="I4079" s="135"/>
      <c r="J4079" s="135"/>
      <c r="K4079" s="143"/>
      <c r="L4079" s="143"/>
    </row>
    <row r="4080" spans="1:12" x14ac:dyDescent="0.3">
      <c r="A4080" s="138"/>
      <c r="B4080" s="135"/>
      <c r="C4080" s="139">
        <f t="shared" si="82"/>
        <v>0</v>
      </c>
      <c r="D4080" s="135"/>
      <c r="E4080" s="135"/>
      <c r="F4080" s="135"/>
      <c r="G4080" s="135"/>
      <c r="H4080" s="135"/>
      <c r="I4080" s="135"/>
      <c r="J4080" s="135"/>
      <c r="K4080" s="143"/>
      <c r="L4080" s="143"/>
    </row>
    <row r="4081" spans="1:12" x14ac:dyDescent="0.3">
      <c r="A4081" s="138"/>
      <c r="B4081" s="135"/>
      <c r="C4081" s="139">
        <f t="shared" si="82"/>
        <v>0</v>
      </c>
      <c r="D4081" s="135"/>
      <c r="E4081" s="135"/>
      <c r="F4081" s="135"/>
      <c r="G4081" s="135"/>
      <c r="H4081" s="135"/>
      <c r="I4081" s="135"/>
      <c r="J4081" s="135"/>
      <c r="K4081" s="143"/>
      <c r="L4081" s="143"/>
    </row>
    <row r="4082" spans="1:12" x14ac:dyDescent="0.3">
      <c r="A4082" s="138"/>
      <c r="B4082" s="135"/>
      <c r="C4082" s="139">
        <f t="shared" si="82"/>
        <v>0</v>
      </c>
      <c r="D4082" s="135"/>
      <c r="E4082" s="135"/>
      <c r="F4082" s="135"/>
      <c r="G4082" s="135"/>
      <c r="H4082" s="135"/>
      <c r="I4082" s="135"/>
      <c r="J4082" s="135"/>
      <c r="K4082" s="143"/>
      <c r="L4082" s="143"/>
    </row>
    <row r="4083" spans="1:12" x14ac:dyDescent="0.3">
      <c r="A4083" s="138"/>
      <c r="B4083" s="135"/>
      <c r="C4083" s="139">
        <f t="shared" si="82"/>
        <v>0</v>
      </c>
      <c r="D4083" s="135"/>
      <c r="E4083" s="135"/>
      <c r="F4083" s="135"/>
      <c r="G4083" s="135"/>
      <c r="H4083" s="135"/>
      <c r="I4083" s="135"/>
      <c r="J4083" s="135"/>
      <c r="K4083" s="143"/>
      <c r="L4083" s="143"/>
    </row>
    <row r="4084" spans="1:12" x14ac:dyDescent="0.3">
      <c r="A4084" s="138"/>
      <c r="B4084" s="135"/>
      <c r="C4084" s="139">
        <f t="shared" si="82"/>
        <v>0</v>
      </c>
      <c r="D4084" s="135"/>
      <c r="E4084" s="135"/>
      <c r="F4084" s="135"/>
      <c r="G4084" s="135"/>
      <c r="H4084" s="135"/>
      <c r="I4084" s="135"/>
      <c r="J4084" s="135"/>
      <c r="K4084" s="143"/>
      <c r="L4084" s="143"/>
    </row>
    <row r="4085" spans="1:12" x14ac:dyDescent="0.3">
      <c r="A4085" s="138"/>
      <c r="B4085" s="135"/>
      <c r="C4085" s="139">
        <f t="shared" si="82"/>
        <v>0</v>
      </c>
      <c r="D4085" s="135"/>
      <c r="E4085" s="135"/>
      <c r="F4085" s="135"/>
      <c r="G4085" s="135"/>
      <c r="H4085" s="135"/>
      <c r="I4085" s="135"/>
      <c r="J4085" s="135"/>
      <c r="K4085" s="143"/>
      <c r="L4085" s="143"/>
    </row>
    <row r="4086" spans="1:12" x14ac:dyDescent="0.3">
      <c r="A4086" s="138"/>
      <c r="B4086" s="135"/>
      <c r="C4086" s="139">
        <f t="shared" si="82"/>
        <v>0</v>
      </c>
      <c r="D4086" s="135"/>
      <c r="E4086" s="135"/>
      <c r="F4086" s="135"/>
      <c r="G4086" s="135"/>
      <c r="H4086" s="135"/>
      <c r="I4086" s="135"/>
      <c r="J4086" s="135"/>
      <c r="K4086" s="143"/>
      <c r="L4086" s="143"/>
    </row>
    <row r="4087" spans="1:12" x14ac:dyDescent="0.3">
      <c r="A4087" s="138"/>
      <c r="B4087" s="135"/>
      <c r="C4087" s="139">
        <f t="shared" si="82"/>
        <v>0</v>
      </c>
      <c r="D4087" s="135"/>
      <c r="E4087" s="135"/>
      <c r="F4087" s="135"/>
      <c r="G4087" s="135"/>
      <c r="H4087" s="135"/>
      <c r="I4087" s="135"/>
      <c r="J4087" s="135"/>
      <c r="K4087" s="143"/>
      <c r="L4087" s="143"/>
    </row>
    <row r="4088" spans="1:12" x14ac:dyDescent="0.3">
      <c r="A4088" s="138"/>
      <c r="B4088" s="135"/>
      <c r="C4088" s="139">
        <f t="shared" si="82"/>
        <v>0</v>
      </c>
      <c r="D4088" s="135"/>
      <c r="E4088" s="135"/>
      <c r="F4088" s="135"/>
      <c r="G4088" s="135"/>
      <c r="H4088" s="135"/>
      <c r="I4088" s="135"/>
      <c r="J4088" s="135"/>
      <c r="K4088" s="143"/>
      <c r="L4088" s="143"/>
    </row>
    <row r="4089" spans="1:12" x14ac:dyDescent="0.3">
      <c r="A4089" s="138"/>
      <c r="B4089" s="135"/>
      <c r="C4089" s="139">
        <f t="shared" si="82"/>
        <v>0</v>
      </c>
      <c r="D4089" s="135"/>
      <c r="E4089" s="135"/>
      <c r="F4089" s="135"/>
      <c r="G4089" s="135"/>
      <c r="H4089" s="135"/>
      <c r="I4089" s="135"/>
      <c r="J4089" s="135"/>
      <c r="K4089" s="143"/>
      <c r="L4089" s="143"/>
    </row>
    <row r="4090" spans="1:12" x14ac:dyDescent="0.3">
      <c r="A4090" s="138"/>
      <c r="B4090" s="135"/>
      <c r="C4090" s="139">
        <f t="shared" si="82"/>
        <v>0</v>
      </c>
      <c r="D4090" s="135"/>
      <c r="E4090" s="135"/>
      <c r="F4090" s="135"/>
      <c r="G4090" s="135"/>
      <c r="H4090" s="135"/>
      <c r="I4090" s="135"/>
      <c r="J4090" s="135"/>
      <c r="K4090" s="143"/>
      <c r="L4090" s="143"/>
    </row>
    <row r="4091" spans="1:12" x14ac:dyDescent="0.3">
      <c r="A4091" s="138"/>
      <c r="B4091" s="135"/>
      <c r="C4091" s="139">
        <f t="shared" si="82"/>
        <v>0</v>
      </c>
      <c r="D4091" s="135"/>
      <c r="E4091" s="135"/>
      <c r="F4091" s="135"/>
      <c r="G4091" s="135"/>
      <c r="H4091" s="135"/>
      <c r="I4091" s="135"/>
      <c r="J4091" s="135"/>
      <c r="K4091" s="143"/>
      <c r="L4091" s="143"/>
    </row>
    <row r="4092" spans="1:12" x14ac:dyDescent="0.3">
      <c r="A4092" s="138"/>
      <c r="B4092" s="135"/>
      <c r="C4092" s="139">
        <f t="shared" si="82"/>
        <v>0</v>
      </c>
      <c r="D4092" s="135"/>
      <c r="E4092" s="135"/>
      <c r="F4092" s="135"/>
      <c r="G4092" s="135"/>
      <c r="H4092" s="135"/>
      <c r="I4092" s="135"/>
      <c r="J4092" s="135"/>
      <c r="K4092" s="143"/>
      <c r="L4092" s="143"/>
    </row>
    <row r="4093" spans="1:12" x14ac:dyDescent="0.3">
      <c r="A4093" s="138"/>
      <c r="B4093" s="135"/>
      <c r="C4093" s="139">
        <f t="shared" si="82"/>
        <v>0</v>
      </c>
      <c r="D4093" s="135"/>
      <c r="E4093" s="135"/>
      <c r="F4093" s="135"/>
      <c r="G4093" s="135"/>
      <c r="H4093" s="135"/>
      <c r="I4093" s="135"/>
      <c r="J4093" s="135"/>
      <c r="K4093" s="143"/>
      <c r="L4093" s="143"/>
    </row>
    <row r="4094" spans="1:12" x14ac:dyDescent="0.3">
      <c r="A4094" s="138"/>
      <c r="B4094" s="135"/>
      <c r="C4094" s="139">
        <f t="shared" si="82"/>
        <v>0</v>
      </c>
      <c r="D4094" s="135"/>
      <c r="E4094" s="135"/>
      <c r="F4094" s="135"/>
      <c r="G4094" s="135"/>
      <c r="H4094" s="135"/>
      <c r="I4094" s="135"/>
      <c r="J4094" s="135"/>
      <c r="K4094" s="143"/>
      <c r="L4094" s="143"/>
    </row>
    <row r="4095" spans="1:12" x14ac:dyDescent="0.3">
      <c r="A4095" s="138"/>
      <c r="B4095" s="135"/>
      <c r="C4095" s="139">
        <f t="shared" ref="C4095:C4158" si="83">D4095</f>
        <v>0</v>
      </c>
      <c r="D4095" s="135"/>
      <c r="E4095" s="135"/>
      <c r="F4095" s="135"/>
      <c r="G4095" s="135"/>
      <c r="H4095" s="135"/>
      <c r="I4095" s="135"/>
      <c r="J4095" s="135"/>
      <c r="K4095" s="143"/>
      <c r="L4095" s="143"/>
    </row>
    <row r="4096" spans="1:12" x14ac:dyDescent="0.3">
      <c r="A4096" s="138"/>
      <c r="B4096" s="135"/>
      <c r="C4096" s="139">
        <f t="shared" si="83"/>
        <v>0</v>
      </c>
      <c r="D4096" s="135"/>
      <c r="E4096" s="135"/>
      <c r="F4096" s="135"/>
      <c r="G4096" s="135"/>
      <c r="H4096" s="135"/>
      <c r="I4096" s="135"/>
      <c r="J4096" s="135"/>
      <c r="K4096" s="143"/>
      <c r="L4096" s="143"/>
    </row>
    <row r="4097" spans="1:12" x14ac:dyDescent="0.3">
      <c r="A4097" s="138"/>
      <c r="B4097" s="135"/>
      <c r="C4097" s="139">
        <f t="shared" si="83"/>
        <v>0</v>
      </c>
      <c r="D4097" s="135"/>
      <c r="E4097" s="135"/>
      <c r="F4097" s="135"/>
      <c r="G4097" s="135"/>
      <c r="H4097" s="135"/>
      <c r="I4097" s="135"/>
      <c r="J4097" s="135"/>
      <c r="K4097" s="143"/>
      <c r="L4097" s="143"/>
    </row>
    <row r="4098" spans="1:12" x14ac:dyDescent="0.3">
      <c r="A4098" s="138"/>
      <c r="B4098" s="135"/>
      <c r="C4098" s="139">
        <f t="shared" si="83"/>
        <v>0</v>
      </c>
      <c r="D4098" s="135"/>
      <c r="E4098" s="135"/>
      <c r="F4098" s="135"/>
      <c r="G4098" s="135"/>
      <c r="H4098" s="135"/>
      <c r="I4098" s="135"/>
      <c r="J4098" s="135"/>
      <c r="K4098" s="143"/>
      <c r="L4098" s="143"/>
    </row>
    <row r="4099" spans="1:12" x14ac:dyDescent="0.3">
      <c r="A4099" s="138"/>
      <c r="B4099" s="135"/>
      <c r="C4099" s="139">
        <f t="shared" si="83"/>
        <v>0</v>
      </c>
      <c r="D4099" s="135"/>
      <c r="E4099" s="135"/>
      <c r="F4099" s="135"/>
      <c r="G4099" s="135"/>
      <c r="H4099" s="135"/>
      <c r="I4099" s="135"/>
      <c r="J4099" s="135"/>
      <c r="K4099" s="143"/>
      <c r="L4099" s="143"/>
    </row>
    <row r="4100" spans="1:12" x14ac:dyDescent="0.3">
      <c r="A4100" s="138"/>
      <c r="B4100" s="135"/>
      <c r="C4100" s="139">
        <f t="shared" si="83"/>
        <v>0</v>
      </c>
      <c r="D4100" s="135"/>
      <c r="E4100" s="135"/>
      <c r="F4100" s="135"/>
      <c r="G4100" s="135"/>
      <c r="H4100" s="135"/>
      <c r="I4100" s="135"/>
      <c r="J4100" s="135"/>
      <c r="K4100" s="143"/>
      <c r="L4100" s="143"/>
    </row>
    <row r="4101" spans="1:12" x14ac:dyDescent="0.3">
      <c r="A4101" s="138"/>
      <c r="B4101" s="135"/>
      <c r="C4101" s="139">
        <f t="shared" si="83"/>
        <v>0</v>
      </c>
      <c r="D4101" s="135"/>
      <c r="E4101" s="135"/>
      <c r="F4101" s="135"/>
      <c r="G4101" s="135"/>
      <c r="H4101" s="135"/>
      <c r="I4101" s="135"/>
      <c r="J4101" s="135"/>
      <c r="K4101" s="143"/>
      <c r="L4101" s="143"/>
    </row>
    <row r="4102" spans="1:12" x14ac:dyDescent="0.3">
      <c r="A4102" s="138"/>
      <c r="B4102" s="135"/>
      <c r="C4102" s="139">
        <f t="shared" si="83"/>
        <v>0</v>
      </c>
      <c r="D4102" s="135"/>
      <c r="E4102" s="135"/>
      <c r="F4102" s="135"/>
      <c r="G4102" s="135"/>
      <c r="H4102" s="135"/>
      <c r="I4102" s="135"/>
      <c r="J4102" s="135"/>
      <c r="K4102" s="143"/>
      <c r="L4102" s="143"/>
    </row>
    <row r="4103" spans="1:12" x14ac:dyDescent="0.3">
      <c r="A4103" s="138"/>
      <c r="B4103" s="135"/>
      <c r="C4103" s="139">
        <f t="shared" si="83"/>
        <v>0</v>
      </c>
      <c r="D4103" s="135"/>
      <c r="E4103" s="135"/>
      <c r="F4103" s="135"/>
      <c r="G4103" s="135"/>
      <c r="H4103" s="135"/>
      <c r="I4103" s="135"/>
      <c r="J4103" s="135"/>
      <c r="K4103" s="143"/>
      <c r="L4103" s="143"/>
    </row>
    <row r="4104" spans="1:12" x14ac:dyDescent="0.3">
      <c r="A4104" s="138"/>
      <c r="B4104" s="135"/>
      <c r="C4104" s="139">
        <f t="shared" si="83"/>
        <v>0</v>
      </c>
      <c r="D4104" s="135"/>
      <c r="E4104" s="135"/>
      <c r="F4104" s="135"/>
      <c r="G4104" s="135"/>
      <c r="H4104" s="135"/>
      <c r="I4104" s="135"/>
      <c r="J4104" s="135"/>
      <c r="K4104" s="143"/>
      <c r="L4104" s="143"/>
    </row>
    <row r="4105" spans="1:12" x14ac:dyDescent="0.3">
      <c r="A4105" s="138"/>
      <c r="B4105" s="135"/>
      <c r="C4105" s="139">
        <f t="shared" si="83"/>
        <v>0</v>
      </c>
      <c r="D4105" s="135"/>
      <c r="E4105" s="135"/>
      <c r="F4105" s="135"/>
      <c r="G4105" s="135"/>
      <c r="H4105" s="135"/>
      <c r="I4105" s="135"/>
      <c r="J4105" s="135"/>
      <c r="K4105" s="143"/>
      <c r="L4105" s="143"/>
    </row>
    <row r="4106" spans="1:12" x14ac:dyDescent="0.3">
      <c r="A4106" s="138"/>
      <c r="B4106" s="135"/>
      <c r="C4106" s="139">
        <f t="shared" si="83"/>
        <v>0</v>
      </c>
      <c r="D4106" s="135"/>
      <c r="E4106" s="135"/>
      <c r="F4106" s="135"/>
      <c r="G4106" s="135"/>
      <c r="H4106" s="135"/>
      <c r="I4106" s="135"/>
      <c r="J4106" s="135"/>
      <c r="K4106" s="143"/>
      <c r="L4106" s="143"/>
    </row>
    <row r="4107" spans="1:12" x14ac:dyDescent="0.3">
      <c r="A4107" s="138"/>
      <c r="B4107" s="135"/>
      <c r="C4107" s="139">
        <f t="shared" si="83"/>
        <v>0</v>
      </c>
      <c r="D4107" s="135"/>
      <c r="E4107" s="135"/>
      <c r="F4107" s="135"/>
      <c r="G4107" s="135"/>
      <c r="H4107" s="135"/>
      <c r="I4107" s="135"/>
      <c r="J4107" s="135"/>
      <c r="K4107" s="143"/>
      <c r="L4107" s="143"/>
    </row>
    <row r="4108" spans="1:12" x14ac:dyDescent="0.3">
      <c r="A4108" s="138"/>
      <c r="B4108" s="135"/>
      <c r="C4108" s="139">
        <f t="shared" si="83"/>
        <v>0</v>
      </c>
      <c r="D4108" s="135"/>
      <c r="E4108" s="135"/>
      <c r="F4108" s="135"/>
      <c r="G4108" s="135"/>
      <c r="H4108" s="135"/>
      <c r="I4108" s="135"/>
      <c r="J4108" s="135"/>
      <c r="K4108" s="143"/>
      <c r="L4108" s="143"/>
    </row>
    <row r="4109" spans="1:12" x14ac:dyDescent="0.3">
      <c r="A4109" s="138"/>
      <c r="B4109" s="135"/>
      <c r="C4109" s="139">
        <f t="shared" si="83"/>
        <v>0</v>
      </c>
      <c r="D4109" s="135"/>
      <c r="E4109" s="135"/>
      <c r="F4109" s="135"/>
      <c r="G4109" s="135"/>
      <c r="H4109" s="135"/>
      <c r="I4109" s="135"/>
      <c r="J4109" s="135"/>
      <c r="K4109" s="143"/>
      <c r="L4109" s="143"/>
    </row>
    <row r="4110" spans="1:12" x14ac:dyDescent="0.3">
      <c r="A4110" s="138"/>
      <c r="B4110" s="135"/>
      <c r="C4110" s="139">
        <f t="shared" si="83"/>
        <v>0</v>
      </c>
      <c r="D4110" s="135"/>
      <c r="E4110" s="135"/>
      <c r="F4110" s="135"/>
      <c r="G4110" s="135"/>
      <c r="H4110" s="135"/>
      <c r="I4110" s="135"/>
      <c r="J4110" s="135"/>
      <c r="K4110" s="143"/>
      <c r="L4110" s="143"/>
    </row>
    <row r="4111" spans="1:12" x14ac:dyDescent="0.3">
      <c r="A4111" s="138"/>
      <c r="B4111" s="135"/>
      <c r="C4111" s="139">
        <f t="shared" si="83"/>
        <v>0</v>
      </c>
      <c r="D4111" s="135"/>
      <c r="E4111" s="135"/>
      <c r="F4111" s="135"/>
      <c r="G4111" s="135"/>
      <c r="H4111" s="135"/>
      <c r="I4111" s="135"/>
      <c r="J4111" s="135"/>
      <c r="K4111" s="143"/>
      <c r="L4111" s="143"/>
    </row>
    <row r="4112" spans="1:12" x14ac:dyDescent="0.3">
      <c r="A4112" s="138"/>
      <c r="B4112" s="135"/>
      <c r="C4112" s="139">
        <f t="shared" si="83"/>
        <v>0</v>
      </c>
      <c r="D4112" s="135"/>
      <c r="E4112" s="135"/>
      <c r="F4112" s="135"/>
      <c r="G4112" s="135"/>
      <c r="H4112" s="135"/>
      <c r="I4112" s="135"/>
      <c r="J4112" s="135"/>
      <c r="K4112" s="143"/>
      <c r="L4112" s="143"/>
    </row>
    <row r="4113" spans="1:12" x14ac:dyDescent="0.3">
      <c r="A4113" s="138"/>
      <c r="B4113" s="135"/>
      <c r="C4113" s="139">
        <f t="shared" si="83"/>
        <v>0</v>
      </c>
      <c r="D4113" s="135"/>
      <c r="E4113" s="135"/>
      <c r="F4113" s="135"/>
      <c r="G4113" s="135"/>
      <c r="H4113" s="135"/>
      <c r="I4113" s="135"/>
      <c r="J4113" s="135"/>
      <c r="K4113" s="143"/>
      <c r="L4113" s="143"/>
    </row>
    <row r="4114" spans="1:12" x14ac:dyDescent="0.3">
      <c r="A4114" s="138"/>
      <c r="B4114" s="135"/>
      <c r="C4114" s="139">
        <f t="shared" si="83"/>
        <v>0</v>
      </c>
      <c r="D4114" s="135"/>
      <c r="E4114" s="135"/>
      <c r="F4114" s="135"/>
      <c r="G4114" s="135"/>
      <c r="H4114" s="135"/>
      <c r="I4114" s="135"/>
      <c r="J4114" s="135"/>
      <c r="K4114" s="143"/>
      <c r="L4114" s="143"/>
    </row>
    <row r="4115" spans="1:12" x14ac:dyDescent="0.3">
      <c r="A4115" s="138"/>
      <c r="B4115" s="135"/>
      <c r="C4115" s="139">
        <f t="shared" si="83"/>
        <v>0</v>
      </c>
      <c r="D4115" s="135"/>
      <c r="E4115" s="135"/>
      <c r="F4115" s="135"/>
      <c r="G4115" s="135"/>
      <c r="H4115" s="135"/>
      <c r="I4115" s="135"/>
      <c r="J4115" s="135"/>
      <c r="K4115" s="143"/>
      <c r="L4115" s="143"/>
    </row>
    <row r="4116" spans="1:12" x14ac:dyDescent="0.3">
      <c r="A4116" s="138"/>
      <c r="B4116" s="135"/>
      <c r="C4116" s="139">
        <f t="shared" si="83"/>
        <v>0</v>
      </c>
      <c r="D4116" s="135"/>
      <c r="E4116" s="135"/>
      <c r="F4116" s="135"/>
      <c r="G4116" s="135"/>
      <c r="H4116" s="135"/>
      <c r="I4116" s="135"/>
      <c r="J4116" s="135"/>
      <c r="K4116" s="143"/>
      <c r="L4116" s="143"/>
    </row>
    <row r="4117" spans="1:12" x14ac:dyDescent="0.3">
      <c r="A4117" s="138"/>
      <c r="B4117" s="135"/>
      <c r="C4117" s="139">
        <f t="shared" si="83"/>
        <v>0</v>
      </c>
      <c r="D4117" s="135"/>
      <c r="E4117" s="135"/>
      <c r="F4117" s="135"/>
      <c r="G4117" s="135"/>
      <c r="H4117" s="135"/>
      <c r="I4117" s="135"/>
      <c r="J4117" s="135"/>
      <c r="K4117" s="143"/>
      <c r="L4117" s="143"/>
    </row>
    <row r="4118" spans="1:12" x14ac:dyDescent="0.3">
      <c r="A4118" s="138"/>
      <c r="B4118" s="135"/>
      <c r="C4118" s="139">
        <f t="shared" si="83"/>
        <v>0</v>
      </c>
      <c r="D4118" s="135"/>
      <c r="E4118" s="135"/>
      <c r="F4118" s="135"/>
      <c r="G4118" s="135"/>
      <c r="H4118" s="135"/>
      <c r="I4118" s="135"/>
      <c r="J4118" s="135"/>
      <c r="K4118" s="143"/>
      <c r="L4118" s="143"/>
    </row>
    <row r="4119" spans="1:12" x14ac:dyDescent="0.3">
      <c r="A4119" s="138"/>
      <c r="B4119" s="135"/>
      <c r="C4119" s="139">
        <f t="shared" si="83"/>
        <v>0</v>
      </c>
      <c r="D4119" s="135"/>
      <c r="E4119" s="135"/>
      <c r="F4119" s="135"/>
      <c r="G4119" s="135"/>
      <c r="H4119" s="135"/>
      <c r="I4119" s="135"/>
      <c r="J4119" s="135"/>
      <c r="K4119" s="143"/>
      <c r="L4119" s="143"/>
    </row>
    <row r="4120" spans="1:12" x14ac:dyDescent="0.3">
      <c r="A4120" s="138"/>
      <c r="B4120" s="135"/>
      <c r="C4120" s="139">
        <f t="shared" si="83"/>
        <v>0</v>
      </c>
      <c r="D4120" s="135"/>
      <c r="E4120" s="135"/>
      <c r="F4120" s="135"/>
      <c r="G4120" s="135"/>
      <c r="H4120" s="135"/>
      <c r="I4120" s="135"/>
      <c r="J4120" s="135"/>
      <c r="K4120" s="143"/>
      <c r="L4120" s="143"/>
    </row>
    <row r="4121" spans="1:12" x14ac:dyDescent="0.3">
      <c r="A4121" s="138"/>
      <c r="B4121" s="135"/>
      <c r="C4121" s="139">
        <f t="shared" si="83"/>
        <v>0</v>
      </c>
      <c r="D4121" s="135"/>
      <c r="E4121" s="135"/>
      <c r="F4121" s="135"/>
      <c r="G4121" s="135"/>
      <c r="H4121" s="135"/>
      <c r="I4121" s="135"/>
      <c r="J4121" s="135"/>
      <c r="K4121" s="143"/>
      <c r="L4121" s="143"/>
    </row>
    <row r="4122" spans="1:12" x14ac:dyDescent="0.3">
      <c r="A4122" s="138"/>
      <c r="B4122" s="135"/>
      <c r="C4122" s="139">
        <f t="shared" si="83"/>
        <v>0</v>
      </c>
      <c r="D4122" s="135"/>
      <c r="E4122" s="135"/>
      <c r="F4122" s="135"/>
      <c r="G4122" s="135"/>
      <c r="H4122" s="135"/>
      <c r="I4122" s="135"/>
      <c r="J4122" s="135"/>
      <c r="K4122" s="143"/>
      <c r="L4122" s="143"/>
    </row>
    <row r="4123" spans="1:12" x14ac:dyDescent="0.3">
      <c r="A4123" s="138"/>
      <c r="B4123" s="135"/>
      <c r="C4123" s="139">
        <f t="shared" si="83"/>
        <v>0</v>
      </c>
      <c r="D4123" s="135"/>
      <c r="E4123" s="135"/>
      <c r="F4123" s="135"/>
      <c r="G4123" s="135"/>
      <c r="H4123" s="135"/>
      <c r="I4123" s="135"/>
      <c r="J4123" s="135"/>
      <c r="K4123" s="143"/>
      <c r="L4123" s="143"/>
    </row>
    <row r="4124" spans="1:12" x14ac:dyDescent="0.3">
      <c r="A4124" s="138"/>
      <c r="B4124" s="135"/>
      <c r="C4124" s="139">
        <f t="shared" si="83"/>
        <v>0</v>
      </c>
      <c r="D4124" s="135"/>
      <c r="E4124" s="135"/>
      <c r="F4124" s="135"/>
      <c r="G4124" s="135"/>
      <c r="H4124" s="135"/>
      <c r="I4124" s="135"/>
      <c r="J4124" s="135"/>
      <c r="K4124" s="143"/>
      <c r="L4124" s="143"/>
    </row>
    <row r="4125" spans="1:12" x14ac:dyDescent="0.3">
      <c r="A4125" s="138"/>
      <c r="B4125" s="135"/>
      <c r="C4125" s="139">
        <f t="shared" si="83"/>
        <v>0</v>
      </c>
      <c r="D4125" s="135"/>
      <c r="E4125" s="135"/>
      <c r="F4125" s="135"/>
      <c r="G4125" s="135"/>
      <c r="H4125" s="135"/>
      <c r="I4125" s="135"/>
      <c r="J4125" s="135"/>
      <c r="K4125" s="143"/>
      <c r="L4125" s="143"/>
    </row>
    <row r="4126" spans="1:12" x14ac:dyDescent="0.3">
      <c r="A4126" s="138"/>
      <c r="B4126" s="135"/>
      <c r="C4126" s="139">
        <f t="shared" si="83"/>
        <v>0</v>
      </c>
      <c r="D4126" s="135"/>
      <c r="E4126" s="135"/>
      <c r="F4126" s="135"/>
      <c r="G4126" s="135"/>
      <c r="H4126" s="135"/>
      <c r="I4126" s="135"/>
      <c r="J4126" s="135"/>
      <c r="K4126" s="143"/>
      <c r="L4126" s="143"/>
    </row>
    <row r="4127" spans="1:12" x14ac:dyDescent="0.3">
      <c r="A4127" s="138"/>
      <c r="B4127" s="135"/>
      <c r="C4127" s="139">
        <f t="shared" si="83"/>
        <v>0</v>
      </c>
      <c r="D4127" s="135"/>
      <c r="E4127" s="135"/>
      <c r="F4127" s="135"/>
      <c r="G4127" s="135"/>
      <c r="H4127" s="135"/>
      <c r="I4127" s="135"/>
      <c r="J4127" s="135"/>
      <c r="K4127" s="143"/>
      <c r="L4127" s="143"/>
    </row>
    <row r="4128" spans="1:12" x14ac:dyDescent="0.3">
      <c r="A4128" s="138"/>
      <c r="B4128" s="135"/>
      <c r="C4128" s="139">
        <f t="shared" si="83"/>
        <v>0</v>
      </c>
      <c r="D4128" s="135"/>
      <c r="E4128" s="135"/>
      <c r="F4128" s="135"/>
      <c r="G4128" s="135"/>
      <c r="H4128" s="135"/>
      <c r="I4128" s="135"/>
      <c r="J4128" s="135"/>
      <c r="K4128" s="143"/>
      <c r="L4128" s="143"/>
    </row>
    <row r="4129" spans="1:12" x14ac:dyDescent="0.3">
      <c r="A4129" s="138"/>
      <c r="B4129" s="135"/>
      <c r="C4129" s="139">
        <f t="shared" si="83"/>
        <v>0</v>
      </c>
      <c r="D4129" s="135"/>
      <c r="E4129" s="135"/>
      <c r="F4129" s="135"/>
      <c r="G4129" s="135"/>
      <c r="H4129" s="135"/>
      <c r="I4129" s="135"/>
      <c r="J4129" s="135"/>
      <c r="K4129" s="143"/>
      <c r="L4129" s="143"/>
    </row>
    <row r="4130" spans="1:12" x14ac:dyDescent="0.3">
      <c r="A4130" s="138"/>
      <c r="B4130" s="135"/>
      <c r="C4130" s="139">
        <f t="shared" si="83"/>
        <v>0</v>
      </c>
      <c r="D4130" s="135"/>
      <c r="E4130" s="135"/>
      <c r="F4130" s="135"/>
      <c r="G4130" s="135"/>
      <c r="H4130" s="135"/>
      <c r="I4130" s="135"/>
      <c r="J4130" s="135"/>
      <c r="K4130" s="143"/>
      <c r="L4130" s="143"/>
    </row>
    <row r="4131" spans="1:12" x14ac:dyDescent="0.3">
      <c r="A4131" s="138"/>
      <c r="B4131" s="135"/>
      <c r="C4131" s="139">
        <f t="shared" si="83"/>
        <v>0</v>
      </c>
      <c r="D4131" s="135"/>
      <c r="E4131" s="135"/>
      <c r="F4131" s="135"/>
      <c r="G4131" s="135"/>
      <c r="H4131" s="135"/>
      <c r="I4131" s="135"/>
      <c r="J4131" s="135"/>
      <c r="K4131" s="143"/>
      <c r="L4131" s="143"/>
    </row>
    <row r="4132" spans="1:12" x14ac:dyDescent="0.3">
      <c r="A4132" s="138"/>
      <c r="B4132" s="135"/>
      <c r="C4132" s="139">
        <f t="shared" si="83"/>
        <v>0</v>
      </c>
      <c r="D4132" s="135"/>
      <c r="E4132" s="135"/>
      <c r="F4132" s="135"/>
      <c r="G4132" s="135"/>
      <c r="H4132" s="135"/>
      <c r="I4132" s="135"/>
      <c r="J4132" s="135"/>
      <c r="K4132" s="143"/>
      <c r="L4132" s="143"/>
    </row>
    <row r="4133" spans="1:12" x14ac:dyDescent="0.3">
      <c r="A4133" s="138"/>
      <c r="B4133" s="135"/>
      <c r="C4133" s="139">
        <f t="shared" si="83"/>
        <v>0</v>
      </c>
      <c r="D4133" s="135"/>
      <c r="E4133" s="135"/>
      <c r="F4133" s="135"/>
      <c r="G4133" s="135"/>
      <c r="H4133" s="135"/>
      <c r="I4133" s="135"/>
      <c r="J4133" s="135"/>
      <c r="K4133" s="143"/>
      <c r="L4133" s="143"/>
    </row>
    <row r="4134" spans="1:12" x14ac:dyDescent="0.3">
      <c r="A4134" s="138"/>
      <c r="B4134" s="135"/>
      <c r="C4134" s="139">
        <f t="shared" si="83"/>
        <v>0</v>
      </c>
      <c r="D4134" s="135"/>
      <c r="E4134" s="135"/>
      <c r="F4134" s="135"/>
      <c r="G4134" s="135"/>
      <c r="H4134" s="135"/>
      <c r="I4134" s="135"/>
      <c r="J4134" s="135"/>
      <c r="K4134" s="143"/>
      <c r="L4134" s="143"/>
    </row>
    <row r="4135" spans="1:12" x14ac:dyDescent="0.3">
      <c r="A4135" s="138"/>
      <c r="B4135" s="135"/>
      <c r="C4135" s="139">
        <f t="shared" si="83"/>
        <v>0</v>
      </c>
      <c r="D4135" s="135"/>
      <c r="E4135" s="135"/>
      <c r="F4135" s="135"/>
      <c r="G4135" s="135"/>
      <c r="H4135" s="135"/>
      <c r="I4135" s="135"/>
      <c r="J4135" s="135"/>
      <c r="K4135" s="143"/>
      <c r="L4135" s="143"/>
    </row>
    <row r="4136" spans="1:12" x14ac:dyDescent="0.3">
      <c r="A4136" s="138"/>
      <c r="B4136" s="135"/>
      <c r="C4136" s="139">
        <f t="shared" si="83"/>
        <v>0</v>
      </c>
      <c r="D4136" s="135"/>
      <c r="E4136" s="135"/>
      <c r="F4136" s="135"/>
      <c r="G4136" s="135"/>
      <c r="H4136" s="135"/>
      <c r="I4136" s="135"/>
      <c r="J4136" s="135"/>
      <c r="K4136" s="143"/>
      <c r="L4136" s="143"/>
    </row>
    <row r="4137" spans="1:12" x14ac:dyDescent="0.3">
      <c r="A4137" s="138"/>
      <c r="B4137" s="135"/>
      <c r="C4137" s="139">
        <f t="shared" si="83"/>
        <v>0</v>
      </c>
      <c r="D4137" s="135"/>
      <c r="E4137" s="135"/>
      <c r="F4137" s="135"/>
      <c r="G4137" s="135"/>
      <c r="H4137" s="135"/>
      <c r="I4137" s="135"/>
      <c r="J4137" s="135"/>
      <c r="K4137" s="143"/>
      <c r="L4137" s="143"/>
    </row>
    <row r="4138" spans="1:12" x14ac:dyDescent="0.3">
      <c r="A4138" s="138"/>
      <c r="B4138" s="135"/>
      <c r="C4138" s="139">
        <f t="shared" si="83"/>
        <v>0</v>
      </c>
      <c r="D4138" s="135"/>
      <c r="E4138" s="135"/>
      <c r="F4138" s="135"/>
      <c r="G4138" s="135"/>
      <c r="H4138" s="135"/>
      <c r="I4138" s="135"/>
      <c r="J4138" s="135"/>
      <c r="K4138" s="143"/>
      <c r="L4138" s="143"/>
    </row>
    <row r="4139" spans="1:12" x14ac:dyDescent="0.3">
      <c r="A4139" s="138"/>
      <c r="B4139" s="135"/>
      <c r="C4139" s="139">
        <f t="shared" si="83"/>
        <v>0</v>
      </c>
      <c r="D4139" s="135"/>
      <c r="E4139" s="135"/>
      <c r="F4139" s="135"/>
      <c r="G4139" s="135"/>
      <c r="H4139" s="135"/>
      <c r="I4139" s="135"/>
      <c r="J4139" s="135"/>
      <c r="K4139" s="143"/>
      <c r="L4139" s="143"/>
    </row>
    <row r="4140" spans="1:12" x14ac:dyDescent="0.3">
      <c r="A4140" s="138"/>
      <c r="B4140" s="135"/>
      <c r="C4140" s="139">
        <f t="shared" si="83"/>
        <v>0</v>
      </c>
      <c r="D4140" s="135"/>
      <c r="E4140" s="135"/>
      <c r="F4140" s="135"/>
      <c r="G4140" s="135"/>
      <c r="H4140" s="135"/>
      <c r="I4140" s="135"/>
      <c r="J4140" s="135"/>
      <c r="K4140" s="143"/>
      <c r="L4140" s="143"/>
    </row>
    <row r="4141" spans="1:12" x14ac:dyDescent="0.3">
      <c r="A4141" s="138"/>
      <c r="B4141" s="135"/>
      <c r="C4141" s="139">
        <f t="shared" si="83"/>
        <v>0</v>
      </c>
      <c r="D4141" s="135"/>
      <c r="E4141" s="135"/>
      <c r="F4141" s="135"/>
      <c r="G4141" s="135"/>
      <c r="H4141" s="135"/>
      <c r="I4141" s="135"/>
      <c r="J4141" s="135"/>
      <c r="K4141" s="143"/>
      <c r="L4141" s="143"/>
    </row>
    <row r="4142" spans="1:12" x14ac:dyDescent="0.3">
      <c r="A4142" s="138"/>
      <c r="B4142" s="135"/>
      <c r="C4142" s="139">
        <f t="shared" si="83"/>
        <v>0</v>
      </c>
      <c r="D4142" s="135"/>
      <c r="E4142" s="135"/>
      <c r="F4142" s="135"/>
      <c r="G4142" s="135"/>
      <c r="H4142" s="135"/>
      <c r="I4142" s="135"/>
      <c r="J4142" s="135"/>
      <c r="K4142" s="143"/>
      <c r="L4142" s="143"/>
    </row>
    <row r="4143" spans="1:12" x14ac:dyDescent="0.3">
      <c r="A4143" s="138"/>
      <c r="B4143" s="135"/>
      <c r="C4143" s="139">
        <f t="shared" si="83"/>
        <v>0</v>
      </c>
      <c r="D4143" s="135"/>
      <c r="E4143" s="135"/>
      <c r="F4143" s="135"/>
      <c r="G4143" s="135"/>
      <c r="H4143" s="135"/>
      <c r="I4143" s="135"/>
      <c r="J4143" s="135"/>
      <c r="K4143" s="143"/>
      <c r="L4143" s="143"/>
    </row>
    <row r="4144" spans="1:12" x14ac:dyDescent="0.3">
      <c r="A4144" s="138"/>
      <c r="B4144" s="135"/>
      <c r="C4144" s="139">
        <f t="shared" si="83"/>
        <v>0</v>
      </c>
      <c r="D4144" s="135"/>
      <c r="E4144" s="135"/>
      <c r="F4144" s="135"/>
      <c r="G4144" s="135"/>
      <c r="H4144" s="135"/>
      <c r="I4144" s="135"/>
      <c r="J4144" s="135"/>
      <c r="K4144" s="143"/>
      <c r="L4144" s="143"/>
    </row>
    <row r="4145" spans="1:12" x14ac:dyDescent="0.3">
      <c r="A4145" s="138"/>
      <c r="B4145" s="135"/>
      <c r="C4145" s="139">
        <f t="shared" si="83"/>
        <v>0</v>
      </c>
      <c r="D4145" s="135"/>
      <c r="E4145" s="135"/>
      <c r="F4145" s="135"/>
      <c r="G4145" s="135"/>
      <c r="H4145" s="135"/>
      <c r="I4145" s="135"/>
      <c r="J4145" s="135"/>
      <c r="K4145" s="143"/>
      <c r="L4145" s="143"/>
    </row>
    <row r="4146" spans="1:12" x14ac:dyDescent="0.3">
      <c r="A4146" s="138"/>
      <c r="B4146" s="135"/>
      <c r="C4146" s="139">
        <f t="shared" si="83"/>
        <v>0</v>
      </c>
      <c r="D4146" s="135"/>
      <c r="E4146" s="135"/>
      <c r="F4146" s="135"/>
      <c r="G4146" s="135"/>
      <c r="H4146" s="135"/>
      <c r="I4146" s="135"/>
      <c r="J4146" s="135"/>
      <c r="K4146" s="143"/>
      <c r="L4146" s="143"/>
    </row>
    <row r="4147" spans="1:12" x14ac:dyDescent="0.3">
      <c r="A4147" s="138"/>
      <c r="B4147" s="135"/>
      <c r="C4147" s="139">
        <f t="shared" si="83"/>
        <v>0</v>
      </c>
      <c r="D4147" s="135"/>
      <c r="E4147" s="135"/>
      <c r="F4147" s="135"/>
      <c r="G4147" s="135"/>
      <c r="H4147" s="135"/>
      <c r="I4147" s="135"/>
      <c r="J4147" s="135"/>
      <c r="K4147" s="143"/>
      <c r="L4147" s="143"/>
    </row>
    <row r="4148" spans="1:12" x14ac:dyDescent="0.3">
      <c r="A4148" s="138"/>
      <c r="B4148" s="135"/>
      <c r="C4148" s="139">
        <f t="shared" si="83"/>
        <v>0</v>
      </c>
      <c r="D4148" s="135"/>
      <c r="E4148" s="135"/>
      <c r="F4148" s="135"/>
      <c r="G4148" s="135"/>
      <c r="H4148" s="135"/>
      <c r="I4148" s="135"/>
      <c r="J4148" s="135"/>
      <c r="K4148" s="143"/>
      <c r="L4148" s="143"/>
    </row>
    <row r="4149" spans="1:12" x14ac:dyDescent="0.3">
      <c r="A4149" s="138"/>
      <c r="B4149" s="135"/>
      <c r="C4149" s="139">
        <f t="shared" si="83"/>
        <v>0</v>
      </c>
      <c r="D4149" s="135"/>
      <c r="E4149" s="135"/>
      <c r="F4149" s="135"/>
      <c r="G4149" s="135"/>
      <c r="H4149" s="135"/>
      <c r="I4149" s="135"/>
      <c r="J4149" s="135"/>
      <c r="K4149" s="143"/>
      <c r="L4149" s="143"/>
    </row>
    <row r="4150" spans="1:12" x14ac:dyDescent="0.3">
      <c r="A4150" s="138"/>
      <c r="B4150" s="135"/>
      <c r="C4150" s="139">
        <f t="shared" si="83"/>
        <v>0</v>
      </c>
      <c r="D4150" s="135"/>
      <c r="E4150" s="135"/>
      <c r="F4150" s="135"/>
      <c r="G4150" s="135"/>
      <c r="H4150" s="135"/>
      <c r="I4150" s="135"/>
      <c r="J4150" s="135"/>
      <c r="K4150" s="143"/>
      <c r="L4150" s="143"/>
    </row>
    <row r="4151" spans="1:12" x14ac:dyDescent="0.3">
      <c r="A4151" s="138"/>
      <c r="B4151" s="135"/>
      <c r="C4151" s="139">
        <f t="shared" si="83"/>
        <v>0</v>
      </c>
      <c r="D4151" s="135"/>
      <c r="E4151" s="135"/>
      <c r="F4151" s="135"/>
      <c r="G4151" s="135"/>
      <c r="H4151" s="135"/>
      <c r="I4151" s="135"/>
      <c r="J4151" s="135"/>
      <c r="K4151" s="143"/>
      <c r="L4151" s="143"/>
    </row>
    <row r="4152" spans="1:12" x14ac:dyDescent="0.3">
      <c r="A4152" s="138"/>
      <c r="B4152" s="135"/>
      <c r="C4152" s="139">
        <f t="shared" si="83"/>
        <v>0</v>
      </c>
      <c r="D4152" s="135"/>
      <c r="E4152" s="135"/>
      <c r="F4152" s="135"/>
      <c r="G4152" s="135"/>
      <c r="H4152" s="135"/>
      <c r="I4152" s="135"/>
      <c r="J4152" s="135"/>
      <c r="K4152" s="143"/>
      <c r="L4152" s="143"/>
    </row>
    <row r="4153" spans="1:12" x14ac:dyDescent="0.3">
      <c r="A4153" s="138"/>
      <c r="B4153" s="135"/>
      <c r="C4153" s="139">
        <f t="shared" si="83"/>
        <v>0</v>
      </c>
      <c r="D4153" s="135"/>
      <c r="E4153" s="135"/>
      <c r="F4153" s="135"/>
      <c r="G4153" s="135"/>
      <c r="H4153" s="135"/>
      <c r="I4153" s="135"/>
      <c r="J4153" s="135"/>
      <c r="K4153" s="143"/>
      <c r="L4153" s="143"/>
    </row>
    <row r="4154" spans="1:12" x14ac:dyDescent="0.3">
      <c r="A4154" s="138"/>
      <c r="B4154" s="135"/>
      <c r="C4154" s="139">
        <f t="shared" si="83"/>
        <v>0</v>
      </c>
      <c r="D4154" s="135"/>
      <c r="E4154" s="135"/>
      <c r="F4154" s="135"/>
      <c r="G4154" s="135"/>
      <c r="H4154" s="135"/>
      <c r="I4154" s="135"/>
      <c r="J4154" s="135"/>
      <c r="K4154" s="143"/>
      <c r="L4154" s="143"/>
    </row>
    <row r="4155" spans="1:12" x14ac:dyDescent="0.3">
      <c r="A4155" s="138"/>
      <c r="B4155" s="135"/>
      <c r="C4155" s="139">
        <f t="shared" si="83"/>
        <v>0</v>
      </c>
      <c r="D4155" s="135"/>
      <c r="E4155" s="135"/>
      <c r="F4155" s="135"/>
      <c r="G4155" s="135"/>
      <c r="H4155" s="135"/>
      <c r="I4155" s="135"/>
      <c r="J4155" s="135"/>
      <c r="K4155" s="143"/>
      <c r="L4155" s="143"/>
    </row>
    <row r="4156" spans="1:12" x14ac:dyDescent="0.3">
      <c r="A4156" s="138"/>
      <c r="B4156" s="135"/>
      <c r="C4156" s="139">
        <f t="shared" si="83"/>
        <v>0</v>
      </c>
      <c r="D4156" s="135"/>
      <c r="E4156" s="135"/>
      <c r="F4156" s="135"/>
      <c r="G4156" s="135"/>
      <c r="H4156" s="135"/>
      <c r="I4156" s="135"/>
      <c r="J4156" s="135"/>
      <c r="K4156" s="143"/>
      <c r="L4156" s="143"/>
    </row>
    <row r="4157" spans="1:12" x14ac:dyDescent="0.3">
      <c r="A4157" s="138"/>
      <c r="B4157" s="135"/>
      <c r="C4157" s="139">
        <f t="shared" si="83"/>
        <v>0</v>
      </c>
      <c r="D4157" s="135"/>
      <c r="E4157" s="135"/>
      <c r="F4157" s="135"/>
      <c r="G4157" s="135"/>
      <c r="H4157" s="135"/>
      <c r="I4157" s="135"/>
      <c r="J4157" s="135"/>
      <c r="K4157" s="143"/>
      <c r="L4157" s="143"/>
    </row>
    <row r="4158" spans="1:12" x14ac:dyDescent="0.3">
      <c r="A4158" s="138"/>
      <c r="B4158" s="135"/>
      <c r="C4158" s="139">
        <f t="shared" si="83"/>
        <v>0</v>
      </c>
      <c r="D4158" s="135"/>
      <c r="E4158" s="135"/>
      <c r="F4158" s="135"/>
      <c r="G4158" s="135"/>
      <c r="H4158" s="135"/>
      <c r="I4158" s="135"/>
      <c r="J4158" s="135"/>
      <c r="K4158" s="143"/>
      <c r="L4158" s="143"/>
    </row>
    <row r="4159" spans="1:12" x14ac:dyDescent="0.3">
      <c r="A4159" s="138"/>
      <c r="B4159" s="135"/>
      <c r="C4159" s="139">
        <f t="shared" ref="C4159:C4222" si="84">D4159</f>
        <v>0</v>
      </c>
      <c r="D4159" s="135"/>
      <c r="E4159" s="135"/>
      <c r="F4159" s="135"/>
      <c r="G4159" s="135"/>
      <c r="H4159" s="135"/>
      <c r="I4159" s="135"/>
      <c r="J4159" s="135"/>
      <c r="K4159" s="143"/>
      <c r="L4159" s="143"/>
    </row>
    <row r="4160" spans="1:12" x14ac:dyDescent="0.3">
      <c r="A4160" s="138"/>
      <c r="B4160" s="135"/>
      <c r="C4160" s="139">
        <f t="shared" si="84"/>
        <v>0</v>
      </c>
      <c r="D4160" s="135"/>
      <c r="E4160" s="135"/>
      <c r="F4160" s="135"/>
      <c r="G4160" s="135"/>
      <c r="H4160" s="135"/>
      <c r="I4160" s="135"/>
      <c r="J4160" s="135"/>
      <c r="K4160" s="143"/>
      <c r="L4160" s="143"/>
    </row>
    <row r="4161" spans="1:12" x14ac:dyDescent="0.3">
      <c r="A4161" s="138"/>
      <c r="B4161" s="135"/>
      <c r="C4161" s="139">
        <f t="shared" si="84"/>
        <v>0</v>
      </c>
      <c r="D4161" s="135"/>
      <c r="E4161" s="135"/>
      <c r="F4161" s="135"/>
      <c r="G4161" s="135"/>
      <c r="H4161" s="135"/>
      <c r="I4161" s="135"/>
      <c r="J4161" s="135"/>
      <c r="K4161" s="143"/>
      <c r="L4161" s="143"/>
    </row>
    <row r="4162" spans="1:12" x14ac:dyDescent="0.3">
      <c r="A4162" s="138"/>
      <c r="B4162" s="135"/>
      <c r="C4162" s="139">
        <f t="shared" si="84"/>
        <v>0</v>
      </c>
      <c r="D4162" s="135"/>
      <c r="E4162" s="135"/>
      <c r="F4162" s="135"/>
      <c r="G4162" s="135"/>
      <c r="H4162" s="135"/>
      <c r="I4162" s="135"/>
      <c r="J4162" s="135"/>
      <c r="K4162" s="143"/>
      <c r="L4162" s="143"/>
    </row>
    <row r="4163" spans="1:12" x14ac:dyDescent="0.3">
      <c r="A4163" s="138"/>
      <c r="B4163" s="135"/>
      <c r="C4163" s="139">
        <f t="shared" si="84"/>
        <v>0</v>
      </c>
      <c r="D4163" s="135"/>
      <c r="E4163" s="135"/>
      <c r="F4163" s="135"/>
      <c r="G4163" s="135"/>
      <c r="H4163" s="135"/>
      <c r="I4163" s="135"/>
      <c r="J4163" s="135"/>
      <c r="K4163" s="143"/>
      <c r="L4163" s="143"/>
    </row>
    <row r="4164" spans="1:12" x14ac:dyDescent="0.3">
      <c r="A4164" s="138"/>
      <c r="B4164" s="135"/>
      <c r="C4164" s="139">
        <f t="shared" si="84"/>
        <v>0</v>
      </c>
      <c r="D4164" s="135"/>
      <c r="E4164" s="135"/>
      <c r="F4164" s="135"/>
      <c r="G4164" s="135"/>
      <c r="H4164" s="135"/>
      <c r="I4164" s="135"/>
      <c r="J4164" s="135"/>
      <c r="K4164" s="143"/>
      <c r="L4164" s="143"/>
    </row>
    <row r="4165" spans="1:12" x14ac:dyDescent="0.3">
      <c r="A4165" s="138"/>
      <c r="B4165" s="135"/>
      <c r="C4165" s="139">
        <f t="shared" si="84"/>
        <v>0</v>
      </c>
      <c r="D4165" s="135"/>
      <c r="E4165" s="135"/>
      <c r="F4165" s="135"/>
      <c r="G4165" s="135"/>
      <c r="H4165" s="135"/>
      <c r="I4165" s="135"/>
      <c r="J4165" s="135"/>
      <c r="K4165" s="143"/>
      <c r="L4165" s="143"/>
    </row>
    <row r="4166" spans="1:12" x14ac:dyDescent="0.3">
      <c r="A4166" s="138"/>
      <c r="B4166" s="135"/>
      <c r="C4166" s="139">
        <f t="shared" si="84"/>
        <v>0</v>
      </c>
      <c r="D4166" s="135"/>
      <c r="E4166" s="135"/>
      <c r="F4166" s="135"/>
      <c r="G4166" s="135"/>
      <c r="H4166" s="135"/>
      <c r="I4166" s="135"/>
      <c r="J4166" s="135"/>
      <c r="K4166" s="143"/>
      <c r="L4166" s="143"/>
    </row>
    <row r="4167" spans="1:12" x14ac:dyDescent="0.3">
      <c r="A4167" s="138"/>
      <c r="B4167" s="135"/>
      <c r="C4167" s="139">
        <f t="shared" si="84"/>
        <v>0</v>
      </c>
      <c r="D4167" s="135"/>
      <c r="E4167" s="135"/>
      <c r="F4167" s="135"/>
      <c r="G4167" s="135"/>
      <c r="H4167" s="135"/>
      <c r="I4167" s="135"/>
      <c r="J4167" s="135"/>
      <c r="K4167" s="143"/>
      <c r="L4167" s="143"/>
    </row>
    <row r="4168" spans="1:12" x14ac:dyDescent="0.3">
      <c r="A4168" s="138"/>
      <c r="B4168" s="135"/>
      <c r="C4168" s="139">
        <f t="shared" si="84"/>
        <v>0</v>
      </c>
      <c r="D4168" s="135"/>
      <c r="E4168" s="135"/>
      <c r="F4168" s="135"/>
      <c r="G4168" s="135"/>
      <c r="H4168" s="135"/>
      <c r="I4168" s="135"/>
      <c r="J4168" s="135"/>
      <c r="K4168" s="143"/>
      <c r="L4168" s="143"/>
    </row>
    <row r="4169" spans="1:12" x14ac:dyDescent="0.3">
      <c r="A4169" s="138"/>
      <c r="B4169" s="135"/>
      <c r="C4169" s="139">
        <f t="shared" si="84"/>
        <v>0</v>
      </c>
      <c r="D4169" s="135"/>
      <c r="E4169" s="135"/>
      <c r="F4169" s="135"/>
      <c r="G4169" s="135"/>
      <c r="H4169" s="135"/>
      <c r="I4169" s="135"/>
      <c r="J4169" s="135"/>
      <c r="K4169" s="143"/>
      <c r="L4169" s="143"/>
    </row>
    <row r="4170" spans="1:12" x14ac:dyDescent="0.3">
      <c r="A4170" s="138"/>
      <c r="B4170" s="135"/>
      <c r="C4170" s="139">
        <f t="shared" si="84"/>
        <v>0</v>
      </c>
      <c r="D4170" s="135"/>
      <c r="E4170" s="135"/>
      <c r="F4170" s="135"/>
      <c r="G4170" s="135"/>
      <c r="H4170" s="135"/>
      <c r="I4170" s="135"/>
      <c r="J4170" s="135"/>
      <c r="K4170" s="143"/>
      <c r="L4170" s="143"/>
    </row>
    <row r="4171" spans="1:12" x14ac:dyDescent="0.3">
      <c r="A4171" s="138"/>
      <c r="B4171" s="135"/>
      <c r="C4171" s="139">
        <f t="shared" si="84"/>
        <v>0</v>
      </c>
      <c r="D4171" s="135"/>
      <c r="E4171" s="135"/>
      <c r="F4171" s="135"/>
      <c r="G4171" s="135"/>
      <c r="H4171" s="135"/>
      <c r="I4171" s="135"/>
      <c r="J4171" s="135"/>
      <c r="K4171" s="143"/>
      <c r="L4171" s="143"/>
    </row>
    <row r="4172" spans="1:12" x14ac:dyDescent="0.3">
      <c r="A4172" s="138"/>
      <c r="B4172" s="135"/>
      <c r="C4172" s="139">
        <f t="shared" si="84"/>
        <v>0</v>
      </c>
      <c r="D4172" s="135"/>
      <c r="E4172" s="135"/>
      <c r="F4172" s="135"/>
      <c r="G4172" s="135"/>
      <c r="H4172" s="135"/>
      <c r="I4172" s="135"/>
      <c r="J4172" s="135"/>
      <c r="K4172" s="143"/>
      <c r="L4172" s="143"/>
    </row>
    <row r="4173" spans="1:12" x14ac:dyDescent="0.3">
      <c r="A4173" s="138"/>
      <c r="B4173" s="135"/>
      <c r="C4173" s="139">
        <f t="shared" si="84"/>
        <v>0</v>
      </c>
      <c r="D4173" s="135"/>
      <c r="E4173" s="135"/>
      <c r="F4173" s="135"/>
      <c r="G4173" s="135"/>
      <c r="H4173" s="135"/>
      <c r="I4173" s="135"/>
      <c r="J4173" s="135"/>
      <c r="K4173" s="143"/>
      <c r="L4173" s="143"/>
    </row>
    <row r="4174" spans="1:12" x14ac:dyDescent="0.3">
      <c r="A4174" s="138"/>
      <c r="B4174" s="135"/>
      <c r="C4174" s="139">
        <f t="shared" si="84"/>
        <v>0</v>
      </c>
      <c r="D4174" s="135"/>
      <c r="E4174" s="135"/>
      <c r="F4174" s="135"/>
      <c r="G4174" s="135"/>
      <c r="H4174" s="135"/>
      <c r="I4174" s="135"/>
      <c r="J4174" s="135"/>
      <c r="K4174" s="143"/>
      <c r="L4174" s="143"/>
    </row>
    <row r="4175" spans="1:12" x14ac:dyDescent="0.3">
      <c r="A4175" s="138"/>
      <c r="B4175" s="135"/>
      <c r="C4175" s="139">
        <f t="shared" si="84"/>
        <v>0</v>
      </c>
      <c r="D4175" s="135"/>
      <c r="E4175" s="135"/>
      <c r="F4175" s="135"/>
      <c r="G4175" s="135"/>
      <c r="H4175" s="135"/>
      <c r="I4175" s="135"/>
      <c r="J4175" s="135"/>
      <c r="K4175" s="143"/>
      <c r="L4175" s="143"/>
    </row>
    <row r="4176" spans="1:12" x14ac:dyDescent="0.3">
      <c r="A4176" s="138"/>
      <c r="B4176" s="135"/>
      <c r="C4176" s="139">
        <f t="shared" si="84"/>
        <v>0</v>
      </c>
      <c r="D4176" s="135"/>
      <c r="E4176" s="135"/>
      <c r="F4176" s="135"/>
      <c r="G4176" s="135"/>
      <c r="H4176" s="135"/>
      <c r="I4176" s="135"/>
      <c r="J4176" s="135"/>
      <c r="K4176" s="143"/>
      <c r="L4176" s="143"/>
    </row>
    <row r="4177" spans="1:12" x14ac:dyDescent="0.3">
      <c r="A4177" s="138"/>
      <c r="B4177" s="135"/>
      <c r="C4177" s="139">
        <f t="shared" si="84"/>
        <v>0</v>
      </c>
      <c r="D4177" s="135"/>
      <c r="E4177" s="135"/>
      <c r="F4177" s="135"/>
      <c r="G4177" s="135"/>
      <c r="H4177" s="135"/>
      <c r="I4177" s="135"/>
      <c r="J4177" s="135"/>
      <c r="K4177" s="143"/>
      <c r="L4177" s="143"/>
    </row>
    <row r="4178" spans="1:12" x14ac:dyDescent="0.3">
      <c r="A4178" s="138"/>
      <c r="B4178" s="135"/>
      <c r="C4178" s="139">
        <f t="shared" si="84"/>
        <v>0</v>
      </c>
      <c r="D4178" s="135"/>
      <c r="E4178" s="135"/>
      <c r="F4178" s="135"/>
      <c r="G4178" s="135"/>
      <c r="H4178" s="135"/>
      <c r="I4178" s="135"/>
      <c r="J4178" s="135"/>
      <c r="K4178" s="143"/>
      <c r="L4178" s="143"/>
    </row>
    <row r="4179" spans="1:12" x14ac:dyDescent="0.3">
      <c r="A4179" s="138"/>
      <c r="B4179" s="135"/>
      <c r="C4179" s="139">
        <f t="shared" si="84"/>
        <v>0</v>
      </c>
      <c r="D4179" s="135"/>
      <c r="E4179" s="135"/>
      <c r="F4179" s="135"/>
      <c r="G4179" s="135"/>
      <c r="H4179" s="135"/>
      <c r="I4179" s="135"/>
      <c r="J4179" s="135"/>
      <c r="K4179" s="143"/>
      <c r="L4179" s="143"/>
    </row>
    <row r="4180" spans="1:12" x14ac:dyDescent="0.3">
      <c r="A4180" s="138"/>
      <c r="B4180" s="135"/>
      <c r="C4180" s="139">
        <f t="shared" si="84"/>
        <v>0</v>
      </c>
      <c r="D4180" s="135"/>
      <c r="E4180" s="135"/>
      <c r="F4180" s="135"/>
      <c r="G4180" s="135"/>
      <c r="H4180" s="135"/>
      <c r="I4180" s="135"/>
      <c r="J4180" s="135"/>
      <c r="K4180" s="143"/>
      <c r="L4180" s="143"/>
    </row>
    <row r="4181" spans="1:12" x14ac:dyDescent="0.3">
      <c r="A4181" s="138"/>
      <c r="B4181" s="135"/>
      <c r="C4181" s="139">
        <f t="shared" si="84"/>
        <v>0</v>
      </c>
      <c r="D4181" s="135"/>
      <c r="E4181" s="135"/>
      <c r="F4181" s="135"/>
      <c r="G4181" s="135"/>
      <c r="H4181" s="135"/>
      <c r="I4181" s="135"/>
      <c r="J4181" s="135"/>
      <c r="K4181" s="143"/>
      <c r="L4181" s="143"/>
    </row>
    <row r="4182" spans="1:12" x14ac:dyDescent="0.3">
      <c r="A4182" s="138"/>
      <c r="B4182" s="135"/>
      <c r="C4182" s="139">
        <f t="shared" si="84"/>
        <v>0</v>
      </c>
      <c r="D4182" s="135"/>
      <c r="E4182" s="135"/>
      <c r="F4182" s="135"/>
      <c r="G4182" s="135"/>
      <c r="H4182" s="135"/>
      <c r="I4182" s="135"/>
      <c r="J4182" s="135"/>
      <c r="K4182" s="143"/>
      <c r="L4182" s="143"/>
    </row>
    <row r="4183" spans="1:12" x14ac:dyDescent="0.3">
      <c r="A4183" s="138"/>
      <c r="B4183" s="135"/>
      <c r="C4183" s="139">
        <f t="shared" si="84"/>
        <v>0</v>
      </c>
      <c r="D4183" s="135"/>
      <c r="E4183" s="135"/>
      <c r="F4183" s="135"/>
      <c r="G4183" s="135"/>
      <c r="H4183" s="135"/>
      <c r="I4183" s="135"/>
      <c r="J4183" s="135"/>
      <c r="K4183" s="143"/>
      <c r="L4183" s="143"/>
    </row>
    <row r="4184" spans="1:12" x14ac:dyDescent="0.3">
      <c r="A4184" s="138"/>
      <c r="B4184" s="135"/>
      <c r="C4184" s="139">
        <f t="shared" si="84"/>
        <v>0</v>
      </c>
      <c r="D4184" s="135"/>
      <c r="E4184" s="135"/>
      <c r="F4184" s="135"/>
      <c r="G4184" s="135"/>
      <c r="H4184" s="135"/>
      <c r="I4184" s="135"/>
      <c r="J4184" s="135"/>
      <c r="K4184" s="143"/>
      <c r="L4184" s="143"/>
    </row>
    <row r="4185" spans="1:12" x14ac:dyDescent="0.3">
      <c r="A4185" s="138"/>
      <c r="B4185" s="135"/>
      <c r="C4185" s="139">
        <f t="shared" si="84"/>
        <v>0</v>
      </c>
      <c r="D4185" s="135"/>
      <c r="E4185" s="135"/>
      <c r="F4185" s="135"/>
      <c r="G4185" s="135"/>
      <c r="H4185" s="135"/>
      <c r="I4185" s="135"/>
      <c r="J4185" s="135"/>
      <c r="K4185" s="143"/>
      <c r="L4185" s="143"/>
    </row>
    <row r="4186" spans="1:12" x14ac:dyDescent="0.3">
      <c r="A4186" s="138"/>
      <c r="B4186" s="135"/>
      <c r="C4186" s="139">
        <f t="shared" si="84"/>
        <v>0</v>
      </c>
      <c r="D4186" s="135"/>
      <c r="E4186" s="135"/>
      <c r="F4186" s="135"/>
      <c r="G4186" s="135"/>
      <c r="H4186" s="135"/>
      <c r="I4186" s="135"/>
      <c r="J4186" s="135"/>
      <c r="K4186" s="143"/>
      <c r="L4186" s="143"/>
    </row>
    <row r="4187" spans="1:12" x14ac:dyDescent="0.3">
      <c r="A4187" s="138"/>
      <c r="B4187" s="135"/>
      <c r="C4187" s="139">
        <f t="shared" si="84"/>
        <v>0</v>
      </c>
      <c r="D4187" s="135"/>
      <c r="E4187" s="135"/>
      <c r="F4187" s="135"/>
      <c r="G4187" s="135"/>
      <c r="H4187" s="135"/>
      <c r="I4187" s="135"/>
      <c r="J4187" s="135"/>
      <c r="K4187" s="143"/>
      <c r="L4187" s="143"/>
    </row>
    <row r="4188" spans="1:12" x14ac:dyDescent="0.3">
      <c r="A4188" s="138"/>
      <c r="B4188" s="135"/>
      <c r="C4188" s="139">
        <f t="shared" si="84"/>
        <v>0</v>
      </c>
      <c r="D4188" s="135"/>
      <c r="E4188" s="135"/>
      <c r="F4188" s="135"/>
      <c r="G4188" s="135"/>
      <c r="H4188" s="135"/>
      <c r="I4188" s="135"/>
      <c r="J4188" s="135"/>
      <c r="K4188" s="143"/>
      <c r="L4188" s="143"/>
    </row>
    <row r="4189" spans="1:12" x14ac:dyDescent="0.3">
      <c r="A4189" s="138"/>
      <c r="B4189" s="135"/>
      <c r="C4189" s="139">
        <f t="shared" si="84"/>
        <v>0</v>
      </c>
      <c r="D4189" s="135"/>
      <c r="E4189" s="135"/>
      <c r="F4189" s="135"/>
      <c r="G4189" s="135"/>
      <c r="H4189" s="135"/>
      <c r="I4189" s="135"/>
      <c r="J4189" s="135"/>
      <c r="K4189" s="143"/>
      <c r="L4189" s="143"/>
    </row>
    <row r="4190" spans="1:12" x14ac:dyDescent="0.3">
      <c r="A4190" s="138"/>
      <c r="B4190" s="135"/>
      <c r="C4190" s="139">
        <f t="shared" si="84"/>
        <v>0</v>
      </c>
      <c r="D4190" s="135"/>
      <c r="E4190" s="135"/>
      <c r="F4190" s="135"/>
      <c r="G4190" s="135"/>
      <c r="H4190" s="135"/>
      <c r="I4190" s="135"/>
      <c r="J4190" s="135"/>
      <c r="K4190" s="143"/>
      <c r="L4190" s="143"/>
    </row>
    <row r="4191" spans="1:12" x14ac:dyDescent="0.3">
      <c r="A4191" s="138"/>
      <c r="B4191" s="135"/>
      <c r="C4191" s="139">
        <f t="shared" si="84"/>
        <v>0</v>
      </c>
      <c r="D4191" s="135"/>
      <c r="E4191" s="135"/>
      <c r="F4191" s="135"/>
      <c r="G4191" s="135"/>
      <c r="H4191" s="135"/>
      <c r="I4191" s="135"/>
      <c r="J4191" s="135"/>
      <c r="K4191" s="143"/>
      <c r="L4191" s="143"/>
    </row>
    <row r="4192" spans="1:12" x14ac:dyDescent="0.3">
      <c r="A4192" s="138"/>
      <c r="B4192" s="135"/>
      <c r="C4192" s="139">
        <f t="shared" si="84"/>
        <v>0</v>
      </c>
      <c r="D4192" s="135"/>
      <c r="E4192" s="135"/>
      <c r="F4192" s="135"/>
      <c r="G4192" s="135"/>
      <c r="H4192" s="135"/>
      <c r="I4192" s="135"/>
      <c r="J4192" s="135"/>
      <c r="K4192" s="143"/>
      <c r="L4192" s="143"/>
    </row>
    <row r="4193" spans="1:12" x14ac:dyDescent="0.3">
      <c r="A4193" s="138"/>
      <c r="B4193" s="135"/>
      <c r="C4193" s="139">
        <f t="shared" si="84"/>
        <v>0</v>
      </c>
      <c r="D4193" s="135"/>
      <c r="E4193" s="135"/>
      <c r="F4193" s="135"/>
      <c r="G4193" s="135"/>
      <c r="H4193" s="135"/>
      <c r="I4193" s="135"/>
      <c r="J4193" s="135"/>
      <c r="K4193" s="143"/>
      <c r="L4193" s="143"/>
    </row>
    <row r="4194" spans="1:12" x14ac:dyDescent="0.3">
      <c r="A4194" s="138"/>
      <c r="B4194" s="135"/>
      <c r="C4194" s="139">
        <f t="shared" si="84"/>
        <v>0</v>
      </c>
      <c r="D4194" s="135"/>
      <c r="E4194" s="135"/>
      <c r="F4194" s="135"/>
      <c r="G4194" s="135"/>
      <c r="H4194" s="135"/>
      <c r="I4194" s="135"/>
      <c r="J4194" s="135"/>
      <c r="K4194" s="143"/>
      <c r="L4194" s="143"/>
    </row>
    <row r="4195" spans="1:12" x14ac:dyDescent="0.3">
      <c r="A4195" s="138"/>
      <c r="B4195" s="135"/>
      <c r="C4195" s="139">
        <f t="shared" si="84"/>
        <v>0</v>
      </c>
      <c r="D4195" s="135"/>
      <c r="E4195" s="135"/>
      <c r="F4195" s="135"/>
      <c r="G4195" s="135"/>
      <c r="H4195" s="135"/>
      <c r="I4195" s="135"/>
      <c r="J4195" s="135"/>
      <c r="K4195" s="143"/>
      <c r="L4195" s="143"/>
    </row>
    <row r="4196" spans="1:12" x14ac:dyDescent="0.3">
      <c r="A4196" s="138"/>
      <c r="B4196" s="135"/>
      <c r="C4196" s="139">
        <f t="shared" si="84"/>
        <v>0</v>
      </c>
      <c r="D4196" s="135"/>
      <c r="E4196" s="135"/>
      <c r="F4196" s="135"/>
      <c r="G4196" s="135"/>
      <c r="H4196" s="135"/>
      <c r="I4196" s="135"/>
      <c r="J4196" s="135"/>
      <c r="K4196" s="143"/>
      <c r="L4196" s="143"/>
    </row>
    <row r="4197" spans="1:12" x14ac:dyDescent="0.3">
      <c r="A4197" s="138"/>
      <c r="B4197" s="135"/>
      <c r="C4197" s="139">
        <f t="shared" si="84"/>
        <v>0</v>
      </c>
      <c r="D4197" s="135"/>
      <c r="E4197" s="135"/>
      <c r="F4197" s="135"/>
      <c r="G4197" s="135"/>
      <c r="H4197" s="135"/>
      <c r="I4197" s="135"/>
      <c r="J4197" s="135"/>
      <c r="K4197" s="143"/>
      <c r="L4197" s="143"/>
    </row>
    <row r="4198" spans="1:12" x14ac:dyDescent="0.3">
      <c r="A4198" s="138"/>
      <c r="B4198" s="135"/>
      <c r="C4198" s="139">
        <f t="shared" si="84"/>
        <v>0</v>
      </c>
      <c r="D4198" s="135"/>
      <c r="E4198" s="135"/>
      <c r="F4198" s="135"/>
      <c r="G4198" s="135"/>
      <c r="H4198" s="135"/>
      <c r="I4198" s="135"/>
      <c r="J4198" s="135"/>
      <c r="K4198" s="143"/>
      <c r="L4198" s="143"/>
    </row>
    <row r="4199" spans="1:12" x14ac:dyDescent="0.3">
      <c r="A4199" s="138"/>
      <c r="B4199" s="135"/>
      <c r="C4199" s="139">
        <f t="shared" si="84"/>
        <v>0</v>
      </c>
      <c r="D4199" s="135"/>
      <c r="E4199" s="135"/>
      <c r="F4199" s="135"/>
      <c r="G4199" s="135"/>
      <c r="H4199" s="135"/>
      <c r="I4199" s="135"/>
      <c r="J4199" s="135"/>
      <c r="K4199" s="143"/>
      <c r="L4199" s="143"/>
    </row>
    <row r="4200" spans="1:12" x14ac:dyDescent="0.3">
      <c r="A4200" s="138"/>
      <c r="B4200" s="135"/>
      <c r="C4200" s="139">
        <f t="shared" si="84"/>
        <v>0</v>
      </c>
      <c r="D4200" s="135"/>
      <c r="E4200" s="135"/>
      <c r="F4200" s="135"/>
      <c r="G4200" s="135"/>
      <c r="H4200" s="135"/>
      <c r="I4200" s="135"/>
      <c r="J4200" s="135"/>
      <c r="K4200" s="143"/>
      <c r="L4200" s="143"/>
    </row>
    <row r="4201" spans="1:12" x14ac:dyDescent="0.3">
      <c r="A4201" s="138"/>
      <c r="B4201" s="135"/>
      <c r="C4201" s="139">
        <f t="shared" si="84"/>
        <v>0</v>
      </c>
      <c r="D4201" s="135"/>
      <c r="E4201" s="135"/>
      <c r="F4201" s="135"/>
      <c r="G4201" s="135"/>
      <c r="H4201" s="135"/>
      <c r="I4201" s="135"/>
      <c r="J4201" s="135"/>
      <c r="K4201" s="143"/>
      <c r="L4201" s="143"/>
    </row>
    <row r="4202" spans="1:12" x14ac:dyDescent="0.3">
      <c r="A4202" s="138"/>
      <c r="B4202" s="135"/>
      <c r="C4202" s="139">
        <f t="shared" si="84"/>
        <v>0</v>
      </c>
      <c r="D4202" s="135"/>
      <c r="E4202" s="135"/>
      <c r="F4202" s="135"/>
      <c r="G4202" s="135"/>
      <c r="H4202" s="135"/>
      <c r="I4202" s="135"/>
      <c r="J4202" s="135"/>
      <c r="K4202" s="143"/>
      <c r="L4202" s="143"/>
    </row>
    <row r="4203" spans="1:12" x14ac:dyDescent="0.3">
      <c r="A4203" s="138"/>
      <c r="B4203" s="135"/>
      <c r="C4203" s="139">
        <f t="shared" si="84"/>
        <v>0</v>
      </c>
      <c r="D4203" s="135"/>
      <c r="E4203" s="135"/>
      <c r="F4203" s="135"/>
      <c r="G4203" s="135"/>
      <c r="H4203" s="135"/>
      <c r="I4203" s="135"/>
      <c r="J4203" s="135"/>
      <c r="K4203" s="143"/>
      <c r="L4203" s="143"/>
    </row>
    <row r="4204" spans="1:12" x14ac:dyDescent="0.3">
      <c r="A4204" s="138"/>
      <c r="B4204" s="135"/>
      <c r="C4204" s="139">
        <f t="shared" si="84"/>
        <v>0</v>
      </c>
      <c r="D4204" s="135"/>
      <c r="E4204" s="135"/>
      <c r="F4204" s="135"/>
      <c r="G4204" s="135"/>
      <c r="H4204" s="135"/>
      <c r="I4204" s="135"/>
      <c r="J4204" s="135"/>
      <c r="K4204" s="143"/>
      <c r="L4204" s="143"/>
    </row>
    <row r="4205" spans="1:12" x14ac:dyDescent="0.3">
      <c r="A4205" s="138"/>
      <c r="B4205" s="135"/>
      <c r="C4205" s="139">
        <f t="shared" si="84"/>
        <v>0</v>
      </c>
      <c r="D4205" s="135"/>
      <c r="E4205" s="135"/>
      <c r="F4205" s="135"/>
      <c r="G4205" s="135"/>
      <c r="H4205" s="135"/>
      <c r="I4205" s="135"/>
      <c r="J4205" s="135"/>
      <c r="K4205" s="143"/>
      <c r="L4205" s="143"/>
    </row>
    <row r="4206" spans="1:12" x14ac:dyDescent="0.3">
      <c r="A4206" s="138"/>
      <c r="B4206" s="135"/>
      <c r="C4206" s="139">
        <f t="shared" si="84"/>
        <v>0</v>
      </c>
      <c r="D4206" s="135"/>
      <c r="E4206" s="135"/>
      <c r="F4206" s="135"/>
      <c r="G4206" s="135"/>
      <c r="H4206" s="135"/>
      <c r="I4206" s="135"/>
      <c r="J4206" s="135"/>
      <c r="K4206" s="143"/>
      <c r="L4206" s="143"/>
    </row>
    <row r="4207" spans="1:12" x14ac:dyDescent="0.3">
      <c r="A4207" s="138"/>
      <c r="B4207" s="135"/>
      <c r="C4207" s="139">
        <f t="shared" si="84"/>
        <v>0</v>
      </c>
      <c r="D4207" s="135"/>
      <c r="E4207" s="135"/>
      <c r="F4207" s="135"/>
      <c r="G4207" s="135"/>
      <c r="H4207" s="135"/>
      <c r="I4207" s="135"/>
      <c r="J4207" s="135"/>
      <c r="K4207" s="143"/>
      <c r="L4207" s="143"/>
    </row>
    <row r="4208" spans="1:12" x14ac:dyDescent="0.3">
      <c r="A4208" s="138"/>
      <c r="B4208" s="135"/>
      <c r="C4208" s="139">
        <f t="shared" si="84"/>
        <v>0</v>
      </c>
      <c r="D4208" s="135"/>
      <c r="E4208" s="135"/>
      <c r="F4208" s="135"/>
      <c r="G4208" s="135"/>
      <c r="H4208" s="135"/>
      <c r="I4208" s="135"/>
      <c r="J4208" s="135"/>
      <c r="K4208" s="143"/>
      <c r="L4208" s="143"/>
    </row>
    <row r="4209" spans="1:12" x14ac:dyDescent="0.3">
      <c r="A4209" s="138"/>
      <c r="B4209" s="135"/>
      <c r="C4209" s="139">
        <f t="shared" si="84"/>
        <v>0</v>
      </c>
      <c r="D4209" s="135"/>
      <c r="E4209" s="135"/>
      <c r="F4209" s="135"/>
      <c r="G4209" s="135"/>
      <c r="H4209" s="135"/>
      <c r="I4209" s="135"/>
      <c r="J4209" s="135"/>
      <c r="K4209" s="143"/>
      <c r="L4209" s="143"/>
    </row>
    <row r="4210" spans="1:12" x14ac:dyDescent="0.3">
      <c r="C4210" s="139">
        <f t="shared" si="84"/>
        <v>0</v>
      </c>
      <c r="K4210" s="143"/>
      <c r="L4210" s="143"/>
    </row>
    <row r="4211" spans="1:12" x14ac:dyDescent="0.3">
      <c r="C4211" s="139">
        <f t="shared" si="84"/>
        <v>0</v>
      </c>
      <c r="K4211" s="143"/>
      <c r="L4211" s="143"/>
    </row>
    <row r="4212" spans="1:12" x14ac:dyDescent="0.3">
      <c r="C4212" s="139">
        <f t="shared" si="84"/>
        <v>0</v>
      </c>
      <c r="K4212" s="143"/>
      <c r="L4212" s="143"/>
    </row>
    <row r="4213" spans="1:12" x14ac:dyDescent="0.3">
      <c r="C4213" s="139">
        <f t="shared" si="84"/>
        <v>0</v>
      </c>
      <c r="K4213" s="143"/>
      <c r="L4213" s="143"/>
    </row>
    <row r="4214" spans="1:12" x14ac:dyDescent="0.3">
      <c r="C4214" s="139">
        <f t="shared" si="84"/>
        <v>0</v>
      </c>
      <c r="K4214" s="143"/>
      <c r="L4214" s="143"/>
    </row>
    <row r="4215" spans="1:12" x14ac:dyDescent="0.3">
      <c r="C4215" s="139">
        <f t="shared" si="84"/>
        <v>0</v>
      </c>
      <c r="K4215" s="143"/>
      <c r="L4215" s="143"/>
    </row>
    <row r="4216" spans="1:12" x14ac:dyDescent="0.3">
      <c r="C4216" s="139">
        <f t="shared" si="84"/>
        <v>0</v>
      </c>
      <c r="K4216" s="143"/>
      <c r="L4216" s="143"/>
    </row>
    <row r="4217" spans="1:12" x14ac:dyDescent="0.3">
      <c r="C4217" s="139">
        <f t="shared" si="84"/>
        <v>0</v>
      </c>
      <c r="K4217" s="143"/>
      <c r="L4217" s="143"/>
    </row>
    <row r="4218" spans="1:12" x14ac:dyDescent="0.3">
      <c r="C4218" s="139">
        <f t="shared" si="84"/>
        <v>0</v>
      </c>
      <c r="K4218" s="143"/>
      <c r="L4218" s="143"/>
    </row>
    <row r="4219" spans="1:12" x14ac:dyDescent="0.3">
      <c r="C4219" s="139">
        <f t="shared" si="84"/>
        <v>0</v>
      </c>
      <c r="K4219" s="143"/>
      <c r="L4219" s="143"/>
    </row>
    <row r="4220" spans="1:12" x14ac:dyDescent="0.3">
      <c r="C4220" s="139">
        <f t="shared" si="84"/>
        <v>0</v>
      </c>
      <c r="K4220" s="143"/>
      <c r="L4220" s="143"/>
    </row>
    <row r="4221" spans="1:12" x14ac:dyDescent="0.3">
      <c r="C4221" s="139">
        <f t="shared" si="84"/>
        <v>0</v>
      </c>
      <c r="K4221" s="143"/>
      <c r="L4221" s="143"/>
    </row>
    <row r="4222" spans="1:12" x14ac:dyDescent="0.3">
      <c r="C4222" s="139">
        <f t="shared" si="84"/>
        <v>0</v>
      </c>
      <c r="K4222" s="143"/>
      <c r="L4222" s="143"/>
    </row>
    <row r="4223" spans="1:12" x14ac:dyDescent="0.3">
      <c r="C4223" s="139">
        <f t="shared" ref="C4223:C4286" si="85">D4223</f>
        <v>0</v>
      </c>
      <c r="K4223" s="143"/>
      <c r="L4223" s="143"/>
    </row>
    <row r="4224" spans="1:12" x14ac:dyDescent="0.3">
      <c r="C4224" s="139">
        <f t="shared" si="85"/>
        <v>0</v>
      </c>
      <c r="K4224" s="143"/>
      <c r="L4224" s="143"/>
    </row>
    <row r="4225" spans="3:12" x14ac:dyDescent="0.3">
      <c r="C4225" s="139">
        <f t="shared" si="85"/>
        <v>0</v>
      </c>
      <c r="K4225" s="143"/>
      <c r="L4225" s="143"/>
    </row>
    <row r="4226" spans="3:12" x14ac:dyDescent="0.3">
      <c r="C4226" s="139">
        <f t="shared" si="85"/>
        <v>0</v>
      </c>
      <c r="K4226" s="143"/>
      <c r="L4226" s="143"/>
    </row>
    <row r="4227" spans="3:12" x14ac:dyDescent="0.3">
      <c r="C4227" s="139">
        <f t="shared" si="85"/>
        <v>0</v>
      </c>
      <c r="K4227" s="143"/>
      <c r="L4227" s="143"/>
    </row>
    <row r="4228" spans="3:12" x14ac:dyDescent="0.3">
      <c r="C4228" s="139">
        <f t="shared" si="85"/>
        <v>0</v>
      </c>
      <c r="K4228" s="143"/>
      <c r="L4228" s="143"/>
    </row>
    <row r="4229" spans="3:12" x14ac:dyDescent="0.3">
      <c r="C4229" s="139">
        <f t="shared" si="85"/>
        <v>0</v>
      </c>
      <c r="K4229" s="143"/>
      <c r="L4229" s="143"/>
    </row>
    <row r="4230" spans="3:12" x14ac:dyDescent="0.3">
      <c r="C4230" s="139">
        <f t="shared" si="85"/>
        <v>0</v>
      </c>
      <c r="K4230" s="143"/>
      <c r="L4230" s="143"/>
    </row>
    <row r="4231" spans="3:12" x14ac:dyDescent="0.3">
      <c r="C4231" s="139">
        <f t="shared" si="85"/>
        <v>0</v>
      </c>
      <c r="K4231" s="143"/>
      <c r="L4231" s="143"/>
    </row>
    <row r="4232" spans="3:12" x14ac:dyDescent="0.3">
      <c r="C4232" s="139">
        <f t="shared" si="85"/>
        <v>0</v>
      </c>
      <c r="K4232" s="143"/>
      <c r="L4232" s="143"/>
    </row>
    <row r="4233" spans="3:12" x14ac:dyDescent="0.3">
      <c r="C4233" s="139">
        <f t="shared" si="85"/>
        <v>0</v>
      </c>
      <c r="K4233" s="143"/>
      <c r="L4233" s="143"/>
    </row>
    <row r="4234" spans="3:12" x14ac:dyDescent="0.3">
      <c r="C4234" s="139">
        <f t="shared" si="85"/>
        <v>0</v>
      </c>
      <c r="K4234" s="143"/>
      <c r="L4234" s="143"/>
    </row>
    <row r="4235" spans="3:12" x14ac:dyDescent="0.3">
      <c r="C4235" s="139">
        <f t="shared" si="85"/>
        <v>0</v>
      </c>
      <c r="K4235" s="143"/>
      <c r="L4235" s="143"/>
    </row>
    <row r="4236" spans="3:12" x14ac:dyDescent="0.3">
      <c r="C4236" s="139">
        <f t="shared" si="85"/>
        <v>0</v>
      </c>
      <c r="K4236" s="143"/>
      <c r="L4236" s="143"/>
    </row>
    <row r="4237" spans="3:12" x14ac:dyDescent="0.3">
      <c r="C4237" s="139">
        <f t="shared" si="85"/>
        <v>0</v>
      </c>
      <c r="K4237" s="143"/>
      <c r="L4237" s="143"/>
    </row>
    <row r="4238" spans="3:12" x14ac:dyDescent="0.3">
      <c r="C4238" s="139">
        <f t="shared" si="85"/>
        <v>0</v>
      </c>
      <c r="K4238" s="143"/>
      <c r="L4238" s="143"/>
    </row>
    <row r="4239" spans="3:12" x14ac:dyDescent="0.3">
      <c r="C4239" s="139">
        <f t="shared" si="85"/>
        <v>0</v>
      </c>
      <c r="K4239" s="143"/>
      <c r="L4239" s="143"/>
    </row>
    <row r="4240" spans="3:12" x14ac:dyDescent="0.3">
      <c r="C4240" s="139">
        <f t="shared" si="85"/>
        <v>0</v>
      </c>
      <c r="K4240" s="143"/>
      <c r="L4240" s="143"/>
    </row>
    <row r="4241" spans="3:12" x14ac:dyDescent="0.3">
      <c r="C4241" s="139">
        <f t="shared" si="85"/>
        <v>0</v>
      </c>
      <c r="K4241" s="143"/>
      <c r="L4241" s="143"/>
    </row>
    <row r="4242" spans="3:12" x14ac:dyDescent="0.3">
      <c r="C4242" s="139">
        <f t="shared" si="85"/>
        <v>0</v>
      </c>
      <c r="K4242" s="143"/>
      <c r="L4242" s="143"/>
    </row>
    <row r="4243" spans="3:12" x14ac:dyDescent="0.3">
      <c r="C4243" s="139">
        <f t="shared" si="85"/>
        <v>0</v>
      </c>
      <c r="K4243" s="143"/>
      <c r="L4243" s="143"/>
    </row>
    <row r="4244" spans="3:12" x14ac:dyDescent="0.3">
      <c r="C4244" s="139">
        <f t="shared" si="85"/>
        <v>0</v>
      </c>
      <c r="K4244" s="143"/>
      <c r="L4244" s="143"/>
    </row>
    <row r="4245" spans="3:12" x14ac:dyDescent="0.3">
      <c r="C4245" s="139">
        <f t="shared" si="85"/>
        <v>0</v>
      </c>
      <c r="K4245" s="143"/>
      <c r="L4245" s="143"/>
    </row>
    <row r="4246" spans="3:12" x14ac:dyDescent="0.3">
      <c r="C4246" s="139">
        <f t="shared" si="85"/>
        <v>0</v>
      </c>
      <c r="K4246" s="143"/>
      <c r="L4246" s="143"/>
    </row>
    <row r="4247" spans="3:12" x14ac:dyDescent="0.3">
      <c r="C4247" s="139">
        <f t="shared" si="85"/>
        <v>0</v>
      </c>
      <c r="K4247" s="143"/>
      <c r="L4247" s="143"/>
    </row>
    <row r="4248" spans="3:12" x14ac:dyDescent="0.3">
      <c r="C4248" s="139">
        <f t="shared" si="85"/>
        <v>0</v>
      </c>
      <c r="K4248" s="143"/>
      <c r="L4248" s="143"/>
    </row>
    <row r="4249" spans="3:12" x14ac:dyDescent="0.3">
      <c r="C4249" s="139">
        <f t="shared" si="85"/>
        <v>0</v>
      </c>
      <c r="K4249" s="143"/>
      <c r="L4249" s="143"/>
    </row>
    <row r="4250" spans="3:12" x14ac:dyDescent="0.3">
      <c r="C4250" s="139">
        <f t="shared" si="85"/>
        <v>0</v>
      </c>
      <c r="K4250" s="143"/>
      <c r="L4250" s="143"/>
    </row>
    <row r="4251" spans="3:12" x14ac:dyDescent="0.3">
      <c r="C4251" s="139">
        <f t="shared" si="85"/>
        <v>0</v>
      </c>
      <c r="K4251" s="143"/>
      <c r="L4251" s="143"/>
    </row>
    <row r="4252" spans="3:12" x14ac:dyDescent="0.3">
      <c r="C4252" s="139">
        <f t="shared" si="85"/>
        <v>0</v>
      </c>
      <c r="K4252" s="143"/>
      <c r="L4252" s="143"/>
    </row>
    <row r="4253" spans="3:12" x14ac:dyDescent="0.3">
      <c r="C4253" s="139">
        <f t="shared" si="85"/>
        <v>0</v>
      </c>
      <c r="K4253" s="143"/>
      <c r="L4253" s="143"/>
    </row>
    <row r="4254" spans="3:12" x14ac:dyDescent="0.3">
      <c r="C4254" s="139">
        <f t="shared" si="85"/>
        <v>0</v>
      </c>
      <c r="K4254" s="143"/>
      <c r="L4254" s="143"/>
    </row>
    <row r="4255" spans="3:12" x14ac:dyDescent="0.3">
      <c r="C4255" s="139">
        <f t="shared" si="85"/>
        <v>0</v>
      </c>
      <c r="K4255" s="143"/>
      <c r="L4255" s="143"/>
    </row>
    <row r="4256" spans="3:12" x14ac:dyDescent="0.3">
      <c r="C4256" s="139">
        <f t="shared" si="85"/>
        <v>0</v>
      </c>
      <c r="K4256" s="143"/>
      <c r="L4256" s="143"/>
    </row>
    <row r="4257" spans="3:12" x14ac:dyDescent="0.3">
      <c r="C4257" s="139">
        <f t="shared" si="85"/>
        <v>0</v>
      </c>
      <c r="K4257" s="143"/>
      <c r="L4257" s="143"/>
    </row>
    <row r="4258" spans="3:12" x14ac:dyDescent="0.3">
      <c r="C4258" s="139">
        <f t="shared" si="85"/>
        <v>0</v>
      </c>
      <c r="K4258" s="143"/>
      <c r="L4258" s="143"/>
    </row>
    <row r="4259" spans="3:12" x14ac:dyDescent="0.3">
      <c r="C4259" s="139">
        <f t="shared" si="85"/>
        <v>0</v>
      </c>
      <c r="K4259" s="143"/>
      <c r="L4259" s="143"/>
    </row>
    <row r="4260" spans="3:12" x14ac:dyDescent="0.3">
      <c r="C4260" s="139">
        <f t="shared" si="85"/>
        <v>0</v>
      </c>
      <c r="K4260" s="143"/>
      <c r="L4260" s="143"/>
    </row>
    <row r="4261" spans="3:12" x14ac:dyDescent="0.3">
      <c r="C4261" s="139">
        <f t="shared" si="85"/>
        <v>0</v>
      </c>
      <c r="K4261" s="143"/>
      <c r="L4261" s="143"/>
    </row>
    <row r="4262" spans="3:12" x14ac:dyDescent="0.3">
      <c r="C4262" s="139">
        <f t="shared" si="85"/>
        <v>0</v>
      </c>
      <c r="K4262" s="143"/>
      <c r="L4262" s="143"/>
    </row>
    <row r="4263" spans="3:12" x14ac:dyDescent="0.3">
      <c r="C4263" s="139">
        <f t="shared" si="85"/>
        <v>0</v>
      </c>
      <c r="K4263" s="143"/>
      <c r="L4263" s="143"/>
    </row>
    <row r="4264" spans="3:12" x14ac:dyDescent="0.3">
      <c r="C4264" s="139">
        <f t="shared" si="85"/>
        <v>0</v>
      </c>
      <c r="K4264" s="143"/>
      <c r="L4264" s="143"/>
    </row>
    <row r="4265" spans="3:12" x14ac:dyDescent="0.3">
      <c r="C4265" s="139">
        <f t="shared" si="85"/>
        <v>0</v>
      </c>
      <c r="K4265" s="143"/>
      <c r="L4265" s="143"/>
    </row>
    <row r="4266" spans="3:12" x14ac:dyDescent="0.3">
      <c r="C4266" s="139">
        <f t="shared" si="85"/>
        <v>0</v>
      </c>
      <c r="K4266" s="143"/>
      <c r="L4266" s="143"/>
    </row>
    <row r="4267" spans="3:12" x14ac:dyDescent="0.3">
      <c r="C4267" s="139">
        <f t="shared" si="85"/>
        <v>0</v>
      </c>
      <c r="K4267" s="143"/>
      <c r="L4267" s="143"/>
    </row>
    <row r="4268" spans="3:12" x14ac:dyDescent="0.3">
      <c r="C4268" s="139">
        <f t="shared" si="85"/>
        <v>0</v>
      </c>
      <c r="K4268" s="143"/>
      <c r="L4268" s="143"/>
    </row>
    <row r="4269" spans="3:12" x14ac:dyDescent="0.3">
      <c r="C4269" s="139">
        <f t="shared" si="85"/>
        <v>0</v>
      </c>
      <c r="K4269" s="143"/>
      <c r="L4269" s="143"/>
    </row>
    <row r="4270" spans="3:12" x14ac:dyDescent="0.3">
      <c r="C4270" s="139">
        <f t="shared" si="85"/>
        <v>0</v>
      </c>
      <c r="K4270" s="143"/>
      <c r="L4270" s="143"/>
    </row>
    <row r="4271" spans="3:12" x14ac:dyDescent="0.3">
      <c r="C4271" s="139">
        <f t="shared" si="85"/>
        <v>0</v>
      </c>
      <c r="K4271" s="143"/>
      <c r="L4271" s="143"/>
    </row>
    <row r="4272" spans="3:12" x14ac:dyDescent="0.3">
      <c r="C4272" s="139">
        <f t="shared" si="85"/>
        <v>0</v>
      </c>
      <c r="K4272" s="143"/>
      <c r="L4272" s="143"/>
    </row>
    <row r="4273" spans="3:12" x14ac:dyDescent="0.3">
      <c r="C4273" s="139">
        <f t="shared" si="85"/>
        <v>0</v>
      </c>
      <c r="K4273" s="143"/>
      <c r="L4273" s="143"/>
    </row>
    <row r="4274" spans="3:12" x14ac:dyDescent="0.3">
      <c r="C4274" s="139">
        <f t="shared" si="85"/>
        <v>0</v>
      </c>
      <c r="K4274" s="143"/>
      <c r="L4274" s="143"/>
    </row>
    <row r="4275" spans="3:12" x14ac:dyDescent="0.3">
      <c r="C4275" s="139">
        <f t="shared" si="85"/>
        <v>0</v>
      </c>
      <c r="K4275" s="143"/>
      <c r="L4275" s="143"/>
    </row>
    <row r="4276" spans="3:12" x14ac:dyDescent="0.3">
      <c r="C4276" s="139">
        <f t="shared" si="85"/>
        <v>0</v>
      </c>
      <c r="K4276" s="143"/>
      <c r="L4276" s="143"/>
    </row>
    <row r="4277" spans="3:12" x14ac:dyDescent="0.3">
      <c r="C4277" s="139">
        <f t="shared" si="85"/>
        <v>0</v>
      </c>
      <c r="K4277" s="143"/>
      <c r="L4277" s="143"/>
    </row>
    <row r="4278" spans="3:12" x14ac:dyDescent="0.3">
      <c r="C4278" s="139">
        <f t="shared" si="85"/>
        <v>0</v>
      </c>
      <c r="K4278" s="143"/>
      <c r="L4278" s="143"/>
    </row>
    <row r="4279" spans="3:12" x14ac:dyDescent="0.3">
      <c r="C4279" s="139">
        <f t="shared" si="85"/>
        <v>0</v>
      </c>
      <c r="K4279" s="143"/>
      <c r="L4279" s="143"/>
    </row>
    <row r="4280" spans="3:12" x14ac:dyDescent="0.3">
      <c r="C4280" s="139">
        <f t="shared" si="85"/>
        <v>0</v>
      </c>
      <c r="K4280" s="143"/>
      <c r="L4280" s="143"/>
    </row>
    <row r="4281" spans="3:12" x14ac:dyDescent="0.3">
      <c r="C4281" s="139">
        <f t="shared" si="85"/>
        <v>0</v>
      </c>
      <c r="K4281" s="143"/>
      <c r="L4281" s="143"/>
    </row>
    <row r="4282" spans="3:12" x14ac:dyDescent="0.3">
      <c r="C4282" s="139">
        <f t="shared" si="85"/>
        <v>0</v>
      </c>
      <c r="K4282" s="143"/>
      <c r="L4282" s="143"/>
    </row>
    <row r="4283" spans="3:12" x14ac:dyDescent="0.3">
      <c r="C4283" s="139">
        <f t="shared" si="85"/>
        <v>0</v>
      </c>
      <c r="K4283" s="143"/>
      <c r="L4283" s="143"/>
    </row>
    <row r="4284" spans="3:12" x14ac:dyDescent="0.3">
      <c r="C4284" s="139">
        <f t="shared" si="85"/>
        <v>0</v>
      </c>
      <c r="K4284" s="143"/>
      <c r="L4284" s="143"/>
    </row>
    <row r="4285" spans="3:12" x14ac:dyDescent="0.3">
      <c r="C4285" s="139">
        <f t="shared" si="85"/>
        <v>0</v>
      </c>
      <c r="K4285" s="143"/>
      <c r="L4285" s="143"/>
    </row>
    <row r="4286" spans="3:12" x14ac:dyDescent="0.3">
      <c r="C4286" s="139">
        <f t="shared" si="85"/>
        <v>0</v>
      </c>
      <c r="K4286" s="143"/>
      <c r="L4286" s="143"/>
    </row>
    <row r="4287" spans="3:12" x14ac:dyDescent="0.3">
      <c r="C4287" s="139">
        <f t="shared" ref="C4287:C4350" si="86">D4287</f>
        <v>0</v>
      </c>
      <c r="K4287" s="143"/>
      <c r="L4287" s="143"/>
    </row>
    <row r="4288" spans="3:12" x14ac:dyDescent="0.3">
      <c r="C4288" s="139">
        <f t="shared" si="86"/>
        <v>0</v>
      </c>
      <c r="K4288" s="143"/>
      <c r="L4288" s="143"/>
    </row>
    <row r="4289" spans="3:12" x14ac:dyDescent="0.3">
      <c r="C4289" s="139">
        <f t="shared" si="86"/>
        <v>0</v>
      </c>
      <c r="K4289" s="143"/>
      <c r="L4289" s="143"/>
    </row>
    <row r="4290" spans="3:12" x14ac:dyDescent="0.3">
      <c r="C4290" s="139">
        <f t="shared" si="86"/>
        <v>0</v>
      </c>
      <c r="K4290" s="143"/>
      <c r="L4290" s="143"/>
    </row>
    <row r="4291" spans="3:12" x14ac:dyDescent="0.3">
      <c r="C4291" s="139">
        <f t="shared" si="86"/>
        <v>0</v>
      </c>
      <c r="K4291" s="143"/>
      <c r="L4291" s="143"/>
    </row>
    <row r="4292" spans="3:12" x14ac:dyDescent="0.3">
      <c r="C4292" s="139">
        <f t="shared" si="86"/>
        <v>0</v>
      </c>
      <c r="K4292" s="143"/>
      <c r="L4292" s="143"/>
    </row>
    <row r="4293" spans="3:12" x14ac:dyDescent="0.3">
      <c r="C4293" s="139">
        <f t="shared" si="86"/>
        <v>0</v>
      </c>
      <c r="K4293" s="143"/>
      <c r="L4293" s="143"/>
    </row>
    <row r="4294" spans="3:12" x14ac:dyDescent="0.3">
      <c r="C4294" s="139">
        <f t="shared" si="86"/>
        <v>0</v>
      </c>
      <c r="K4294" s="143"/>
      <c r="L4294" s="143"/>
    </row>
    <row r="4295" spans="3:12" x14ac:dyDescent="0.3">
      <c r="C4295" s="139">
        <f t="shared" si="86"/>
        <v>0</v>
      </c>
      <c r="K4295" s="143"/>
      <c r="L4295" s="143"/>
    </row>
    <row r="4296" spans="3:12" x14ac:dyDescent="0.3">
      <c r="C4296" s="139">
        <f t="shared" si="86"/>
        <v>0</v>
      </c>
      <c r="K4296" s="143"/>
      <c r="L4296" s="143"/>
    </row>
    <row r="4297" spans="3:12" x14ac:dyDescent="0.3">
      <c r="C4297" s="139">
        <f t="shared" si="86"/>
        <v>0</v>
      </c>
      <c r="K4297" s="143"/>
      <c r="L4297" s="143"/>
    </row>
    <row r="4298" spans="3:12" x14ac:dyDescent="0.3">
      <c r="C4298" s="139">
        <f t="shared" si="86"/>
        <v>0</v>
      </c>
      <c r="K4298" s="143"/>
      <c r="L4298" s="143"/>
    </row>
    <row r="4299" spans="3:12" x14ac:dyDescent="0.3">
      <c r="C4299" s="139">
        <f t="shared" si="86"/>
        <v>0</v>
      </c>
      <c r="K4299" s="143"/>
      <c r="L4299" s="143"/>
    </row>
    <row r="4300" spans="3:12" x14ac:dyDescent="0.3">
      <c r="C4300" s="139">
        <f t="shared" si="86"/>
        <v>0</v>
      </c>
      <c r="K4300" s="143"/>
      <c r="L4300" s="143"/>
    </row>
    <row r="4301" spans="3:12" x14ac:dyDescent="0.3">
      <c r="C4301" s="139">
        <f t="shared" si="86"/>
        <v>0</v>
      </c>
      <c r="K4301" s="143"/>
      <c r="L4301" s="143"/>
    </row>
    <row r="4302" spans="3:12" x14ac:dyDescent="0.3">
      <c r="C4302" s="139">
        <f t="shared" si="86"/>
        <v>0</v>
      </c>
      <c r="K4302" s="143"/>
      <c r="L4302" s="143"/>
    </row>
    <row r="4303" spans="3:12" x14ac:dyDescent="0.3">
      <c r="C4303" s="139">
        <f t="shared" si="86"/>
        <v>0</v>
      </c>
      <c r="K4303" s="143"/>
      <c r="L4303" s="143"/>
    </row>
    <row r="4304" spans="3:12" x14ac:dyDescent="0.3">
      <c r="C4304" s="139">
        <f t="shared" si="86"/>
        <v>0</v>
      </c>
      <c r="K4304" s="143"/>
      <c r="L4304" s="143"/>
    </row>
    <row r="4305" spans="3:12" x14ac:dyDescent="0.3">
      <c r="C4305" s="139">
        <f t="shared" si="86"/>
        <v>0</v>
      </c>
      <c r="K4305" s="143"/>
      <c r="L4305" s="143"/>
    </row>
    <row r="4306" spans="3:12" x14ac:dyDescent="0.3">
      <c r="C4306" s="139">
        <f t="shared" si="86"/>
        <v>0</v>
      </c>
      <c r="K4306" s="143"/>
      <c r="L4306" s="143"/>
    </row>
    <row r="4307" spans="3:12" x14ac:dyDescent="0.3">
      <c r="C4307" s="139">
        <f t="shared" si="86"/>
        <v>0</v>
      </c>
      <c r="K4307" s="143"/>
      <c r="L4307" s="143"/>
    </row>
    <row r="4308" spans="3:12" x14ac:dyDescent="0.3">
      <c r="C4308" s="139">
        <f t="shared" si="86"/>
        <v>0</v>
      </c>
      <c r="K4308" s="143"/>
      <c r="L4308" s="143"/>
    </row>
    <row r="4309" spans="3:12" x14ac:dyDescent="0.3">
      <c r="C4309" s="139">
        <f t="shared" si="86"/>
        <v>0</v>
      </c>
      <c r="K4309" s="143"/>
      <c r="L4309" s="143"/>
    </row>
    <row r="4310" spans="3:12" x14ac:dyDescent="0.3">
      <c r="C4310" s="139">
        <f t="shared" si="86"/>
        <v>0</v>
      </c>
      <c r="K4310" s="143"/>
      <c r="L4310" s="143"/>
    </row>
    <row r="4311" spans="3:12" x14ac:dyDescent="0.3">
      <c r="C4311" s="139">
        <f t="shared" si="86"/>
        <v>0</v>
      </c>
      <c r="K4311" s="143"/>
      <c r="L4311" s="143"/>
    </row>
    <row r="4312" spans="3:12" x14ac:dyDescent="0.3">
      <c r="C4312" s="139">
        <f t="shared" si="86"/>
        <v>0</v>
      </c>
      <c r="K4312" s="143"/>
      <c r="L4312" s="143"/>
    </row>
    <row r="4313" spans="3:12" x14ac:dyDescent="0.3">
      <c r="C4313" s="139">
        <f t="shared" si="86"/>
        <v>0</v>
      </c>
      <c r="K4313" s="143"/>
      <c r="L4313" s="143"/>
    </row>
    <row r="4314" spans="3:12" x14ac:dyDescent="0.3">
      <c r="C4314" s="139">
        <f t="shared" si="86"/>
        <v>0</v>
      </c>
      <c r="K4314" s="143"/>
      <c r="L4314" s="143"/>
    </row>
    <row r="4315" spans="3:12" x14ac:dyDescent="0.3">
      <c r="C4315" s="139">
        <f t="shared" si="86"/>
        <v>0</v>
      </c>
      <c r="K4315" s="143"/>
      <c r="L4315" s="143"/>
    </row>
    <row r="4316" spans="3:12" x14ac:dyDescent="0.3">
      <c r="C4316" s="139">
        <f t="shared" si="86"/>
        <v>0</v>
      </c>
      <c r="K4316" s="143"/>
      <c r="L4316" s="143"/>
    </row>
    <row r="4317" spans="3:12" x14ac:dyDescent="0.3">
      <c r="C4317" s="139">
        <f t="shared" si="86"/>
        <v>0</v>
      </c>
      <c r="K4317" s="143"/>
      <c r="L4317" s="143"/>
    </row>
    <row r="4318" spans="3:12" x14ac:dyDescent="0.3">
      <c r="C4318" s="139">
        <f t="shared" si="86"/>
        <v>0</v>
      </c>
      <c r="K4318" s="143"/>
      <c r="L4318" s="143"/>
    </row>
    <row r="4319" spans="3:12" x14ac:dyDescent="0.3">
      <c r="C4319" s="139">
        <f t="shared" si="86"/>
        <v>0</v>
      </c>
      <c r="K4319" s="143"/>
      <c r="L4319" s="143"/>
    </row>
    <row r="4320" spans="3:12" x14ac:dyDescent="0.3">
      <c r="C4320" s="139">
        <f t="shared" si="86"/>
        <v>0</v>
      </c>
      <c r="K4320" s="143"/>
      <c r="L4320" s="143"/>
    </row>
    <row r="4321" spans="3:12" x14ac:dyDescent="0.3">
      <c r="C4321" s="139">
        <f t="shared" si="86"/>
        <v>0</v>
      </c>
      <c r="K4321" s="143"/>
      <c r="L4321" s="143"/>
    </row>
    <row r="4322" spans="3:12" x14ac:dyDescent="0.3">
      <c r="C4322" s="139">
        <f t="shared" si="86"/>
        <v>0</v>
      </c>
      <c r="K4322" s="143"/>
      <c r="L4322" s="143"/>
    </row>
    <row r="4323" spans="3:12" x14ac:dyDescent="0.3">
      <c r="C4323" s="139">
        <f t="shared" si="86"/>
        <v>0</v>
      </c>
      <c r="K4323" s="143"/>
      <c r="L4323" s="143"/>
    </row>
    <row r="4324" spans="3:12" x14ac:dyDescent="0.3">
      <c r="C4324" s="139">
        <f t="shared" si="86"/>
        <v>0</v>
      </c>
      <c r="K4324" s="143"/>
      <c r="L4324" s="143"/>
    </row>
    <row r="4325" spans="3:12" x14ac:dyDescent="0.3">
      <c r="C4325" s="139">
        <f t="shared" si="86"/>
        <v>0</v>
      </c>
      <c r="K4325" s="143"/>
      <c r="L4325" s="143"/>
    </row>
    <row r="4326" spans="3:12" x14ac:dyDescent="0.3">
      <c r="C4326" s="139">
        <f t="shared" si="86"/>
        <v>0</v>
      </c>
      <c r="K4326" s="143"/>
      <c r="L4326" s="143"/>
    </row>
    <row r="4327" spans="3:12" x14ac:dyDescent="0.3">
      <c r="C4327" s="139">
        <f t="shared" si="86"/>
        <v>0</v>
      </c>
      <c r="K4327" s="143"/>
      <c r="L4327" s="143"/>
    </row>
    <row r="4328" spans="3:12" x14ac:dyDescent="0.3">
      <c r="C4328" s="139">
        <f t="shared" si="86"/>
        <v>0</v>
      </c>
      <c r="K4328" s="143"/>
      <c r="L4328" s="143"/>
    </row>
    <row r="4329" spans="3:12" x14ac:dyDescent="0.3">
      <c r="C4329" s="139">
        <f t="shared" si="86"/>
        <v>0</v>
      </c>
      <c r="K4329" s="143"/>
      <c r="L4329" s="143"/>
    </row>
    <row r="4330" spans="3:12" x14ac:dyDescent="0.3">
      <c r="C4330" s="139">
        <f t="shared" si="86"/>
        <v>0</v>
      </c>
      <c r="K4330" s="143"/>
      <c r="L4330" s="143"/>
    </row>
    <row r="4331" spans="3:12" x14ac:dyDescent="0.3">
      <c r="C4331" s="139">
        <f t="shared" si="86"/>
        <v>0</v>
      </c>
      <c r="K4331" s="143"/>
      <c r="L4331" s="143"/>
    </row>
    <row r="4332" spans="3:12" x14ac:dyDescent="0.3">
      <c r="C4332" s="139">
        <f t="shared" si="86"/>
        <v>0</v>
      </c>
      <c r="K4332" s="143"/>
      <c r="L4332" s="143"/>
    </row>
    <row r="4333" spans="3:12" x14ac:dyDescent="0.3">
      <c r="C4333" s="139">
        <f t="shared" si="86"/>
        <v>0</v>
      </c>
      <c r="K4333" s="143"/>
      <c r="L4333" s="143"/>
    </row>
    <row r="4334" spans="3:12" x14ac:dyDescent="0.3">
      <c r="C4334" s="139">
        <f t="shared" si="86"/>
        <v>0</v>
      </c>
      <c r="K4334" s="143"/>
      <c r="L4334" s="143"/>
    </row>
    <row r="4335" spans="3:12" x14ac:dyDescent="0.3">
      <c r="C4335" s="139">
        <f t="shared" si="86"/>
        <v>0</v>
      </c>
      <c r="K4335" s="143"/>
      <c r="L4335" s="143"/>
    </row>
    <row r="4336" spans="3:12" x14ac:dyDescent="0.3">
      <c r="C4336" s="139">
        <f t="shared" si="86"/>
        <v>0</v>
      </c>
      <c r="K4336" s="143"/>
      <c r="L4336" s="143"/>
    </row>
    <row r="4337" spans="3:12" x14ac:dyDescent="0.3">
      <c r="C4337" s="139">
        <f t="shared" si="86"/>
        <v>0</v>
      </c>
      <c r="K4337" s="143"/>
      <c r="L4337" s="143"/>
    </row>
    <row r="4338" spans="3:12" x14ac:dyDescent="0.3">
      <c r="C4338" s="139">
        <f t="shared" si="86"/>
        <v>0</v>
      </c>
      <c r="K4338" s="143"/>
      <c r="L4338" s="143"/>
    </row>
    <row r="4339" spans="3:12" x14ac:dyDescent="0.3">
      <c r="C4339" s="139">
        <f t="shared" si="86"/>
        <v>0</v>
      </c>
      <c r="K4339" s="143"/>
      <c r="L4339" s="143"/>
    </row>
    <row r="4340" spans="3:12" x14ac:dyDescent="0.3">
      <c r="C4340" s="139">
        <f t="shared" si="86"/>
        <v>0</v>
      </c>
      <c r="K4340" s="143"/>
      <c r="L4340" s="143"/>
    </row>
    <row r="4341" spans="3:12" x14ac:dyDescent="0.3">
      <c r="C4341" s="139">
        <f t="shared" si="86"/>
        <v>0</v>
      </c>
      <c r="K4341" s="143"/>
      <c r="L4341" s="143"/>
    </row>
    <row r="4342" spans="3:12" x14ac:dyDescent="0.3">
      <c r="C4342" s="139">
        <f t="shared" si="86"/>
        <v>0</v>
      </c>
      <c r="K4342" s="143"/>
      <c r="L4342" s="143"/>
    </row>
    <row r="4343" spans="3:12" x14ac:dyDescent="0.3">
      <c r="C4343" s="139">
        <f t="shared" si="86"/>
        <v>0</v>
      </c>
      <c r="K4343" s="143"/>
      <c r="L4343" s="143"/>
    </row>
    <row r="4344" spans="3:12" x14ac:dyDescent="0.3">
      <c r="C4344" s="139">
        <f t="shared" si="86"/>
        <v>0</v>
      </c>
      <c r="K4344" s="143"/>
      <c r="L4344" s="143"/>
    </row>
    <row r="4345" spans="3:12" x14ac:dyDescent="0.3">
      <c r="C4345" s="139">
        <f t="shared" si="86"/>
        <v>0</v>
      </c>
      <c r="K4345" s="143"/>
      <c r="L4345" s="143"/>
    </row>
    <row r="4346" spans="3:12" x14ac:dyDescent="0.3">
      <c r="C4346" s="139">
        <f t="shared" si="86"/>
        <v>0</v>
      </c>
      <c r="K4346" s="143"/>
      <c r="L4346" s="143"/>
    </row>
    <row r="4347" spans="3:12" x14ac:dyDescent="0.3">
      <c r="C4347" s="139">
        <f t="shared" si="86"/>
        <v>0</v>
      </c>
      <c r="K4347" s="143"/>
      <c r="L4347" s="143"/>
    </row>
    <row r="4348" spans="3:12" x14ac:dyDescent="0.3">
      <c r="C4348" s="139">
        <f t="shared" si="86"/>
        <v>0</v>
      </c>
      <c r="K4348" s="143"/>
      <c r="L4348" s="143"/>
    </row>
    <row r="4349" spans="3:12" x14ac:dyDescent="0.3">
      <c r="C4349" s="139">
        <f t="shared" si="86"/>
        <v>0</v>
      </c>
      <c r="K4349" s="143"/>
      <c r="L4349" s="143"/>
    </row>
    <row r="4350" spans="3:12" x14ac:dyDescent="0.3">
      <c r="C4350" s="139">
        <f t="shared" si="86"/>
        <v>0</v>
      </c>
      <c r="K4350" s="143"/>
      <c r="L4350" s="143"/>
    </row>
    <row r="4351" spans="3:12" x14ac:dyDescent="0.3">
      <c r="C4351" s="139">
        <f t="shared" ref="C4351:C4414" si="87">D4351</f>
        <v>0</v>
      </c>
      <c r="K4351" s="143"/>
      <c r="L4351" s="143"/>
    </row>
    <row r="4352" spans="3:12" x14ac:dyDescent="0.3">
      <c r="C4352" s="139">
        <f t="shared" si="87"/>
        <v>0</v>
      </c>
      <c r="K4352" s="143"/>
      <c r="L4352" s="143"/>
    </row>
    <row r="4353" spans="3:12" x14ac:dyDescent="0.3">
      <c r="C4353" s="139">
        <f t="shared" si="87"/>
        <v>0</v>
      </c>
      <c r="K4353" s="143"/>
      <c r="L4353" s="143"/>
    </row>
    <row r="4354" spans="3:12" x14ac:dyDescent="0.3">
      <c r="C4354" s="139">
        <f t="shared" si="87"/>
        <v>0</v>
      </c>
      <c r="K4354" s="143"/>
      <c r="L4354" s="143"/>
    </row>
    <row r="4355" spans="3:12" x14ac:dyDescent="0.3">
      <c r="C4355" s="139">
        <f t="shared" si="87"/>
        <v>0</v>
      </c>
      <c r="K4355" s="143"/>
      <c r="L4355" s="143"/>
    </row>
    <row r="4356" spans="3:12" x14ac:dyDescent="0.3">
      <c r="C4356" s="139">
        <f t="shared" si="87"/>
        <v>0</v>
      </c>
      <c r="K4356" s="143"/>
      <c r="L4356" s="143"/>
    </row>
    <row r="4357" spans="3:12" x14ac:dyDescent="0.3">
      <c r="C4357" s="139">
        <f t="shared" si="87"/>
        <v>0</v>
      </c>
      <c r="K4357" s="143"/>
      <c r="L4357" s="143"/>
    </row>
    <row r="4358" spans="3:12" x14ac:dyDescent="0.3">
      <c r="C4358" s="139">
        <f t="shared" si="87"/>
        <v>0</v>
      </c>
      <c r="K4358" s="143"/>
      <c r="L4358" s="143"/>
    </row>
    <row r="4359" spans="3:12" x14ac:dyDescent="0.3">
      <c r="C4359" s="139">
        <f t="shared" si="87"/>
        <v>0</v>
      </c>
      <c r="K4359" s="143"/>
      <c r="L4359" s="143"/>
    </row>
    <row r="4360" spans="3:12" x14ac:dyDescent="0.3">
      <c r="C4360" s="139">
        <f t="shared" si="87"/>
        <v>0</v>
      </c>
      <c r="K4360" s="143"/>
      <c r="L4360" s="143"/>
    </row>
    <row r="4361" spans="3:12" x14ac:dyDescent="0.3">
      <c r="C4361" s="139">
        <f t="shared" si="87"/>
        <v>0</v>
      </c>
      <c r="K4361" s="143"/>
      <c r="L4361" s="143"/>
    </row>
    <row r="4362" spans="3:12" x14ac:dyDescent="0.3">
      <c r="C4362" s="139">
        <f t="shared" si="87"/>
        <v>0</v>
      </c>
      <c r="K4362" s="143"/>
      <c r="L4362" s="143"/>
    </row>
    <row r="4363" spans="3:12" x14ac:dyDescent="0.3">
      <c r="C4363" s="139">
        <f t="shared" si="87"/>
        <v>0</v>
      </c>
      <c r="K4363" s="143"/>
      <c r="L4363" s="143"/>
    </row>
    <row r="4364" spans="3:12" x14ac:dyDescent="0.3">
      <c r="C4364" s="139">
        <f t="shared" si="87"/>
        <v>0</v>
      </c>
      <c r="K4364" s="143"/>
      <c r="L4364" s="143"/>
    </row>
    <row r="4365" spans="3:12" x14ac:dyDescent="0.3">
      <c r="C4365" s="139">
        <f t="shared" si="87"/>
        <v>0</v>
      </c>
      <c r="K4365" s="143"/>
      <c r="L4365" s="143"/>
    </row>
    <row r="4366" spans="3:12" x14ac:dyDescent="0.3">
      <c r="C4366" s="139">
        <f t="shared" si="87"/>
        <v>0</v>
      </c>
      <c r="K4366" s="143"/>
      <c r="L4366" s="143"/>
    </row>
    <row r="4367" spans="3:12" x14ac:dyDescent="0.3">
      <c r="C4367" s="139">
        <f t="shared" si="87"/>
        <v>0</v>
      </c>
      <c r="K4367" s="143"/>
      <c r="L4367" s="143"/>
    </row>
    <row r="4368" spans="3:12" x14ac:dyDescent="0.3">
      <c r="C4368" s="139">
        <f t="shared" si="87"/>
        <v>0</v>
      </c>
      <c r="K4368" s="143"/>
      <c r="L4368" s="143"/>
    </row>
    <row r="4369" spans="3:12" x14ac:dyDescent="0.3">
      <c r="C4369" s="139">
        <f t="shared" si="87"/>
        <v>0</v>
      </c>
      <c r="K4369" s="143"/>
      <c r="L4369" s="143"/>
    </row>
    <row r="4370" spans="3:12" x14ac:dyDescent="0.3">
      <c r="C4370" s="139">
        <f t="shared" si="87"/>
        <v>0</v>
      </c>
      <c r="K4370" s="143"/>
      <c r="L4370" s="143"/>
    </row>
    <row r="4371" spans="3:12" x14ac:dyDescent="0.3">
      <c r="C4371" s="139">
        <f t="shared" si="87"/>
        <v>0</v>
      </c>
      <c r="K4371" s="143"/>
      <c r="L4371" s="143"/>
    </row>
    <row r="4372" spans="3:12" x14ac:dyDescent="0.3">
      <c r="C4372" s="139">
        <f t="shared" si="87"/>
        <v>0</v>
      </c>
      <c r="K4372" s="143"/>
      <c r="L4372" s="143"/>
    </row>
    <row r="4373" spans="3:12" x14ac:dyDescent="0.3">
      <c r="C4373" s="139">
        <f t="shared" si="87"/>
        <v>0</v>
      </c>
      <c r="K4373" s="143"/>
      <c r="L4373" s="143"/>
    </row>
    <row r="4374" spans="3:12" x14ac:dyDescent="0.3">
      <c r="C4374" s="139">
        <f t="shared" si="87"/>
        <v>0</v>
      </c>
      <c r="K4374" s="143"/>
      <c r="L4374" s="143"/>
    </row>
    <row r="4375" spans="3:12" x14ac:dyDescent="0.3">
      <c r="C4375" s="139">
        <f t="shared" si="87"/>
        <v>0</v>
      </c>
      <c r="K4375" s="143"/>
      <c r="L4375" s="143"/>
    </row>
    <row r="4376" spans="3:12" x14ac:dyDescent="0.3">
      <c r="C4376" s="139">
        <f t="shared" si="87"/>
        <v>0</v>
      </c>
      <c r="K4376" s="143"/>
      <c r="L4376" s="143"/>
    </row>
    <row r="4377" spans="3:12" x14ac:dyDescent="0.3">
      <c r="C4377" s="139">
        <f t="shared" si="87"/>
        <v>0</v>
      </c>
      <c r="K4377" s="143"/>
      <c r="L4377" s="143"/>
    </row>
    <row r="4378" spans="3:12" x14ac:dyDescent="0.3">
      <c r="C4378" s="139">
        <f t="shared" si="87"/>
        <v>0</v>
      </c>
      <c r="K4378" s="143"/>
      <c r="L4378" s="143"/>
    </row>
    <row r="4379" spans="3:12" x14ac:dyDescent="0.3">
      <c r="C4379" s="139">
        <f t="shared" si="87"/>
        <v>0</v>
      </c>
      <c r="K4379" s="143"/>
      <c r="L4379" s="143"/>
    </row>
    <row r="4380" spans="3:12" x14ac:dyDescent="0.3">
      <c r="C4380" s="139">
        <f t="shared" si="87"/>
        <v>0</v>
      </c>
      <c r="K4380" s="143"/>
      <c r="L4380" s="143"/>
    </row>
    <row r="4381" spans="3:12" x14ac:dyDescent="0.3">
      <c r="C4381" s="139">
        <f t="shared" si="87"/>
        <v>0</v>
      </c>
      <c r="K4381" s="143"/>
      <c r="L4381" s="143"/>
    </row>
    <row r="4382" spans="3:12" x14ac:dyDescent="0.3">
      <c r="C4382" s="139">
        <f t="shared" si="87"/>
        <v>0</v>
      </c>
      <c r="K4382" s="143"/>
      <c r="L4382" s="143"/>
    </row>
    <row r="4383" spans="3:12" x14ac:dyDescent="0.3">
      <c r="C4383" s="139">
        <f t="shared" si="87"/>
        <v>0</v>
      </c>
      <c r="K4383" s="143"/>
      <c r="L4383" s="143"/>
    </row>
    <row r="4384" spans="3:12" x14ac:dyDescent="0.3">
      <c r="C4384" s="139">
        <f t="shared" si="87"/>
        <v>0</v>
      </c>
      <c r="K4384" s="143"/>
      <c r="L4384" s="143"/>
    </row>
    <row r="4385" spans="3:12" x14ac:dyDescent="0.3">
      <c r="C4385" s="139">
        <f t="shared" si="87"/>
        <v>0</v>
      </c>
      <c r="K4385" s="143"/>
      <c r="L4385" s="143"/>
    </row>
    <row r="4386" spans="3:12" x14ac:dyDescent="0.3">
      <c r="C4386" s="139">
        <f t="shared" si="87"/>
        <v>0</v>
      </c>
      <c r="K4386" s="143"/>
      <c r="L4386" s="143"/>
    </row>
    <row r="4387" spans="3:12" x14ac:dyDescent="0.3">
      <c r="C4387" s="139">
        <f t="shared" si="87"/>
        <v>0</v>
      </c>
      <c r="K4387" s="143"/>
      <c r="L4387" s="143"/>
    </row>
    <row r="4388" spans="3:12" x14ac:dyDescent="0.3">
      <c r="C4388" s="139">
        <f t="shared" si="87"/>
        <v>0</v>
      </c>
      <c r="K4388" s="143"/>
      <c r="L4388" s="143"/>
    </row>
    <row r="4389" spans="3:12" x14ac:dyDescent="0.3">
      <c r="C4389" s="139">
        <f t="shared" si="87"/>
        <v>0</v>
      </c>
      <c r="K4389" s="143"/>
      <c r="L4389" s="143"/>
    </row>
    <row r="4390" spans="3:12" x14ac:dyDescent="0.3">
      <c r="C4390" s="139">
        <f t="shared" si="87"/>
        <v>0</v>
      </c>
      <c r="K4390" s="143"/>
      <c r="L4390" s="143"/>
    </row>
    <row r="4391" spans="3:12" x14ac:dyDescent="0.3">
      <c r="C4391" s="139">
        <f t="shared" si="87"/>
        <v>0</v>
      </c>
      <c r="K4391" s="143"/>
      <c r="L4391" s="143"/>
    </row>
    <row r="4392" spans="3:12" x14ac:dyDescent="0.3">
      <c r="C4392" s="139">
        <f t="shared" si="87"/>
        <v>0</v>
      </c>
      <c r="K4392" s="143"/>
      <c r="L4392" s="143"/>
    </row>
    <row r="4393" spans="3:12" x14ac:dyDescent="0.3">
      <c r="C4393" s="139">
        <f t="shared" si="87"/>
        <v>0</v>
      </c>
      <c r="K4393" s="143"/>
      <c r="L4393" s="143"/>
    </row>
    <row r="4394" spans="3:12" x14ac:dyDescent="0.3">
      <c r="C4394" s="139">
        <f t="shared" si="87"/>
        <v>0</v>
      </c>
      <c r="K4394" s="143"/>
      <c r="L4394" s="143"/>
    </row>
    <row r="4395" spans="3:12" x14ac:dyDescent="0.3">
      <c r="C4395" s="139">
        <f t="shared" si="87"/>
        <v>0</v>
      </c>
      <c r="K4395" s="143"/>
      <c r="L4395" s="143"/>
    </row>
    <row r="4396" spans="3:12" x14ac:dyDescent="0.3">
      <c r="C4396" s="139">
        <f t="shared" si="87"/>
        <v>0</v>
      </c>
      <c r="K4396" s="143"/>
      <c r="L4396" s="143"/>
    </row>
    <row r="4397" spans="3:12" x14ac:dyDescent="0.3">
      <c r="C4397" s="139">
        <f t="shared" si="87"/>
        <v>0</v>
      </c>
      <c r="K4397" s="143"/>
      <c r="L4397" s="143"/>
    </row>
    <row r="4398" spans="3:12" x14ac:dyDescent="0.3">
      <c r="C4398" s="139">
        <f t="shared" si="87"/>
        <v>0</v>
      </c>
      <c r="K4398" s="143"/>
      <c r="L4398" s="143"/>
    </row>
    <row r="4399" spans="3:12" x14ac:dyDescent="0.3">
      <c r="C4399" s="139">
        <f t="shared" si="87"/>
        <v>0</v>
      </c>
      <c r="K4399" s="143"/>
      <c r="L4399" s="143"/>
    </row>
    <row r="4400" spans="3:12" x14ac:dyDescent="0.3">
      <c r="C4400" s="139">
        <f t="shared" si="87"/>
        <v>0</v>
      </c>
      <c r="K4400" s="143"/>
      <c r="L4400" s="143"/>
    </row>
    <row r="4401" spans="3:12" x14ac:dyDescent="0.3">
      <c r="C4401" s="139">
        <f t="shared" si="87"/>
        <v>0</v>
      </c>
      <c r="K4401" s="143"/>
      <c r="L4401" s="143"/>
    </row>
    <row r="4402" spans="3:12" x14ac:dyDescent="0.3">
      <c r="C4402" s="139">
        <f t="shared" si="87"/>
        <v>0</v>
      </c>
      <c r="K4402" s="143"/>
      <c r="L4402" s="143"/>
    </row>
    <row r="4403" spans="3:12" x14ac:dyDescent="0.3">
      <c r="C4403" s="139">
        <f t="shared" si="87"/>
        <v>0</v>
      </c>
      <c r="K4403" s="143"/>
      <c r="L4403" s="143"/>
    </row>
    <row r="4404" spans="3:12" x14ac:dyDescent="0.3">
      <c r="C4404" s="139">
        <f t="shared" si="87"/>
        <v>0</v>
      </c>
      <c r="K4404" s="143"/>
      <c r="L4404" s="143"/>
    </row>
    <row r="4405" spans="3:12" x14ac:dyDescent="0.3">
      <c r="C4405" s="139">
        <f t="shared" si="87"/>
        <v>0</v>
      </c>
      <c r="K4405" s="143"/>
      <c r="L4405" s="143"/>
    </row>
    <row r="4406" spans="3:12" x14ac:dyDescent="0.3">
      <c r="C4406" s="139">
        <f t="shared" si="87"/>
        <v>0</v>
      </c>
      <c r="K4406" s="143"/>
      <c r="L4406" s="143"/>
    </row>
    <row r="4407" spans="3:12" x14ac:dyDescent="0.3">
      <c r="C4407" s="139">
        <f t="shared" si="87"/>
        <v>0</v>
      </c>
      <c r="K4407" s="143"/>
      <c r="L4407" s="143"/>
    </row>
    <row r="4408" spans="3:12" x14ac:dyDescent="0.3">
      <c r="C4408" s="139">
        <f t="shared" si="87"/>
        <v>0</v>
      </c>
      <c r="K4408" s="143"/>
      <c r="L4408" s="143"/>
    </row>
    <row r="4409" spans="3:12" x14ac:dyDescent="0.3">
      <c r="C4409" s="139">
        <f t="shared" si="87"/>
        <v>0</v>
      </c>
      <c r="K4409" s="143"/>
      <c r="L4409" s="143"/>
    </row>
    <row r="4410" spans="3:12" x14ac:dyDescent="0.3">
      <c r="C4410" s="139">
        <f t="shared" si="87"/>
        <v>0</v>
      </c>
      <c r="K4410" s="143"/>
      <c r="L4410" s="143"/>
    </row>
    <row r="4411" spans="3:12" x14ac:dyDescent="0.3">
      <c r="C4411" s="139">
        <f t="shared" si="87"/>
        <v>0</v>
      </c>
      <c r="K4411" s="143"/>
      <c r="L4411" s="143"/>
    </row>
    <row r="4412" spans="3:12" x14ac:dyDescent="0.3">
      <c r="C4412" s="139">
        <f t="shared" si="87"/>
        <v>0</v>
      </c>
      <c r="K4412" s="143"/>
      <c r="L4412" s="143"/>
    </row>
    <row r="4413" spans="3:12" x14ac:dyDescent="0.3">
      <c r="C4413" s="139">
        <f t="shared" si="87"/>
        <v>0</v>
      </c>
      <c r="K4413" s="143"/>
      <c r="L4413" s="143"/>
    </row>
    <row r="4414" spans="3:12" x14ac:dyDescent="0.3">
      <c r="C4414" s="139">
        <f t="shared" si="87"/>
        <v>0</v>
      </c>
      <c r="K4414" s="143"/>
      <c r="L4414" s="143"/>
    </row>
    <row r="4415" spans="3:12" x14ac:dyDescent="0.3">
      <c r="C4415" s="139">
        <f t="shared" ref="C4415:C4478" si="88">D4415</f>
        <v>0</v>
      </c>
      <c r="K4415" s="143"/>
      <c r="L4415" s="143"/>
    </row>
    <row r="4416" spans="3:12" x14ac:dyDescent="0.3">
      <c r="C4416" s="139">
        <f t="shared" si="88"/>
        <v>0</v>
      </c>
      <c r="K4416" s="143"/>
      <c r="L4416" s="143"/>
    </row>
    <row r="4417" spans="3:12" x14ac:dyDescent="0.3">
      <c r="C4417" s="139">
        <f t="shared" si="88"/>
        <v>0</v>
      </c>
      <c r="K4417" s="143"/>
      <c r="L4417" s="143"/>
    </row>
    <row r="4418" spans="3:12" x14ac:dyDescent="0.3">
      <c r="C4418" s="139">
        <f t="shared" si="88"/>
        <v>0</v>
      </c>
      <c r="K4418" s="143"/>
      <c r="L4418" s="143"/>
    </row>
    <row r="4419" spans="3:12" x14ac:dyDescent="0.3">
      <c r="C4419" s="139">
        <f t="shared" si="88"/>
        <v>0</v>
      </c>
      <c r="K4419" s="143"/>
      <c r="L4419" s="143"/>
    </row>
    <row r="4420" spans="3:12" x14ac:dyDescent="0.3">
      <c r="C4420" s="139">
        <f t="shared" si="88"/>
        <v>0</v>
      </c>
      <c r="K4420" s="143"/>
      <c r="L4420" s="143"/>
    </row>
    <row r="4421" spans="3:12" x14ac:dyDescent="0.3">
      <c r="C4421" s="139">
        <f t="shared" si="88"/>
        <v>0</v>
      </c>
      <c r="K4421" s="143"/>
      <c r="L4421" s="143"/>
    </row>
    <row r="4422" spans="3:12" x14ac:dyDescent="0.3">
      <c r="C4422" s="139">
        <f t="shared" si="88"/>
        <v>0</v>
      </c>
      <c r="K4422" s="143"/>
      <c r="L4422" s="143"/>
    </row>
    <row r="4423" spans="3:12" x14ac:dyDescent="0.3">
      <c r="C4423" s="139">
        <f t="shared" si="88"/>
        <v>0</v>
      </c>
      <c r="K4423" s="143"/>
      <c r="L4423" s="143"/>
    </row>
    <row r="4424" spans="3:12" x14ac:dyDescent="0.3">
      <c r="C4424" s="139">
        <f t="shared" si="88"/>
        <v>0</v>
      </c>
      <c r="K4424" s="143"/>
      <c r="L4424" s="143"/>
    </row>
    <row r="4425" spans="3:12" x14ac:dyDescent="0.3">
      <c r="C4425" s="139">
        <f t="shared" si="88"/>
        <v>0</v>
      </c>
      <c r="K4425" s="143"/>
      <c r="L4425" s="143"/>
    </row>
    <row r="4426" spans="3:12" x14ac:dyDescent="0.3">
      <c r="C4426" s="139">
        <f t="shared" si="88"/>
        <v>0</v>
      </c>
      <c r="K4426" s="143"/>
      <c r="L4426" s="143"/>
    </row>
    <row r="4427" spans="3:12" x14ac:dyDescent="0.3">
      <c r="C4427" s="139">
        <f t="shared" si="88"/>
        <v>0</v>
      </c>
      <c r="K4427" s="143"/>
      <c r="L4427" s="143"/>
    </row>
    <row r="4428" spans="3:12" x14ac:dyDescent="0.3">
      <c r="C4428" s="139">
        <f t="shared" si="88"/>
        <v>0</v>
      </c>
      <c r="K4428" s="143"/>
      <c r="L4428" s="143"/>
    </row>
    <row r="4429" spans="3:12" x14ac:dyDescent="0.3">
      <c r="C4429" s="139">
        <f t="shared" si="88"/>
        <v>0</v>
      </c>
      <c r="K4429" s="143"/>
      <c r="L4429" s="143"/>
    </row>
    <row r="4430" spans="3:12" x14ac:dyDescent="0.3">
      <c r="C4430" s="139">
        <f t="shared" si="88"/>
        <v>0</v>
      </c>
      <c r="K4430" s="143"/>
      <c r="L4430" s="143"/>
    </row>
    <row r="4431" spans="3:12" x14ac:dyDescent="0.3">
      <c r="C4431" s="139">
        <f t="shared" si="88"/>
        <v>0</v>
      </c>
      <c r="K4431" s="143"/>
      <c r="L4431" s="143"/>
    </row>
    <row r="4432" spans="3:12" x14ac:dyDescent="0.3">
      <c r="C4432" s="139">
        <f t="shared" si="88"/>
        <v>0</v>
      </c>
      <c r="K4432" s="143"/>
      <c r="L4432" s="143"/>
    </row>
    <row r="4433" spans="3:12" x14ac:dyDescent="0.3">
      <c r="C4433" s="139">
        <f t="shared" si="88"/>
        <v>0</v>
      </c>
      <c r="K4433" s="143"/>
      <c r="L4433" s="143"/>
    </row>
    <row r="4434" spans="3:12" x14ac:dyDescent="0.3">
      <c r="C4434" s="139">
        <f t="shared" si="88"/>
        <v>0</v>
      </c>
      <c r="K4434" s="143"/>
      <c r="L4434" s="143"/>
    </row>
    <row r="4435" spans="3:12" x14ac:dyDescent="0.3">
      <c r="C4435" s="139">
        <f t="shared" si="88"/>
        <v>0</v>
      </c>
      <c r="K4435" s="143"/>
      <c r="L4435" s="143"/>
    </row>
    <row r="4436" spans="3:12" x14ac:dyDescent="0.3">
      <c r="C4436" s="139">
        <f t="shared" si="88"/>
        <v>0</v>
      </c>
      <c r="K4436" s="143"/>
      <c r="L4436" s="143"/>
    </row>
    <row r="4437" spans="3:12" x14ac:dyDescent="0.3">
      <c r="C4437" s="139">
        <f t="shared" si="88"/>
        <v>0</v>
      </c>
      <c r="K4437" s="143"/>
      <c r="L4437" s="143"/>
    </row>
    <row r="4438" spans="3:12" x14ac:dyDescent="0.3">
      <c r="C4438" s="139">
        <f t="shared" si="88"/>
        <v>0</v>
      </c>
      <c r="K4438" s="143"/>
      <c r="L4438" s="143"/>
    </row>
    <row r="4439" spans="3:12" x14ac:dyDescent="0.3">
      <c r="C4439" s="139">
        <f t="shared" si="88"/>
        <v>0</v>
      </c>
      <c r="K4439" s="143"/>
      <c r="L4439" s="143"/>
    </row>
    <row r="4440" spans="3:12" x14ac:dyDescent="0.3">
      <c r="C4440" s="139">
        <f t="shared" si="88"/>
        <v>0</v>
      </c>
      <c r="K4440" s="143"/>
      <c r="L4440" s="143"/>
    </row>
    <row r="4441" spans="3:12" x14ac:dyDescent="0.3">
      <c r="C4441" s="139">
        <f t="shared" si="88"/>
        <v>0</v>
      </c>
      <c r="K4441" s="143"/>
      <c r="L4441" s="143"/>
    </row>
    <row r="4442" spans="3:12" x14ac:dyDescent="0.3">
      <c r="C4442" s="139">
        <f t="shared" si="88"/>
        <v>0</v>
      </c>
      <c r="K4442" s="143"/>
      <c r="L4442" s="143"/>
    </row>
    <row r="4443" spans="3:12" x14ac:dyDescent="0.3">
      <c r="C4443" s="139">
        <f t="shared" si="88"/>
        <v>0</v>
      </c>
      <c r="K4443" s="143"/>
      <c r="L4443" s="143"/>
    </row>
    <row r="4444" spans="3:12" x14ac:dyDescent="0.3">
      <c r="C4444" s="139">
        <f t="shared" si="88"/>
        <v>0</v>
      </c>
      <c r="K4444" s="143"/>
      <c r="L4444" s="143"/>
    </row>
    <row r="4445" spans="3:12" x14ac:dyDescent="0.3">
      <c r="C4445" s="139">
        <f t="shared" si="88"/>
        <v>0</v>
      </c>
      <c r="K4445" s="143"/>
      <c r="L4445" s="143"/>
    </row>
    <row r="4446" spans="3:12" x14ac:dyDescent="0.3">
      <c r="C4446" s="139">
        <f t="shared" si="88"/>
        <v>0</v>
      </c>
      <c r="K4446" s="143"/>
      <c r="L4446" s="143"/>
    </row>
    <row r="4447" spans="3:12" x14ac:dyDescent="0.3">
      <c r="C4447" s="139">
        <f t="shared" si="88"/>
        <v>0</v>
      </c>
      <c r="K4447" s="143"/>
      <c r="L4447" s="143"/>
    </row>
    <row r="4448" spans="3:12" x14ac:dyDescent="0.3">
      <c r="C4448" s="139">
        <f t="shared" si="88"/>
        <v>0</v>
      </c>
      <c r="K4448" s="143"/>
      <c r="L4448" s="143"/>
    </row>
    <row r="4449" spans="3:12" x14ac:dyDescent="0.3">
      <c r="C4449" s="139">
        <f t="shared" si="88"/>
        <v>0</v>
      </c>
      <c r="K4449" s="143"/>
      <c r="L4449" s="143"/>
    </row>
    <row r="4450" spans="3:12" x14ac:dyDescent="0.3">
      <c r="C4450" s="139">
        <f t="shared" si="88"/>
        <v>0</v>
      </c>
      <c r="K4450" s="143"/>
      <c r="L4450" s="143"/>
    </row>
    <row r="4451" spans="3:12" x14ac:dyDescent="0.3">
      <c r="C4451" s="139">
        <f t="shared" si="88"/>
        <v>0</v>
      </c>
      <c r="K4451" s="143"/>
      <c r="L4451" s="143"/>
    </row>
    <row r="4452" spans="3:12" x14ac:dyDescent="0.3">
      <c r="C4452" s="139">
        <f t="shared" si="88"/>
        <v>0</v>
      </c>
      <c r="K4452" s="143"/>
      <c r="L4452" s="143"/>
    </row>
    <row r="4453" spans="3:12" x14ac:dyDescent="0.3">
      <c r="C4453" s="139">
        <f t="shared" si="88"/>
        <v>0</v>
      </c>
      <c r="K4453" s="143"/>
      <c r="L4453" s="143"/>
    </row>
    <row r="4454" spans="3:12" x14ac:dyDescent="0.3">
      <c r="C4454" s="139">
        <f t="shared" si="88"/>
        <v>0</v>
      </c>
      <c r="K4454" s="143"/>
      <c r="L4454" s="143"/>
    </row>
    <row r="4455" spans="3:12" x14ac:dyDescent="0.3">
      <c r="C4455" s="139">
        <f t="shared" si="88"/>
        <v>0</v>
      </c>
      <c r="K4455" s="143"/>
      <c r="L4455" s="143"/>
    </row>
    <row r="4456" spans="3:12" x14ac:dyDescent="0.3">
      <c r="C4456" s="139">
        <f t="shared" si="88"/>
        <v>0</v>
      </c>
      <c r="K4456" s="143"/>
      <c r="L4456" s="143"/>
    </row>
    <row r="4457" spans="3:12" x14ac:dyDescent="0.3">
      <c r="C4457" s="139">
        <f t="shared" si="88"/>
        <v>0</v>
      </c>
      <c r="K4457" s="143"/>
      <c r="L4457" s="143"/>
    </row>
    <row r="4458" spans="3:12" x14ac:dyDescent="0.3">
      <c r="C4458" s="139">
        <f t="shared" si="88"/>
        <v>0</v>
      </c>
      <c r="K4458" s="143"/>
      <c r="L4458" s="143"/>
    </row>
    <row r="4459" spans="3:12" x14ac:dyDescent="0.3">
      <c r="C4459" s="139">
        <f t="shared" si="88"/>
        <v>0</v>
      </c>
      <c r="K4459" s="143"/>
      <c r="L4459" s="143"/>
    </row>
    <row r="4460" spans="3:12" x14ac:dyDescent="0.3">
      <c r="C4460" s="139">
        <f t="shared" si="88"/>
        <v>0</v>
      </c>
      <c r="K4460" s="143"/>
      <c r="L4460" s="143"/>
    </row>
    <row r="4461" spans="3:12" x14ac:dyDescent="0.3">
      <c r="C4461" s="139">
        <f t="shared" si="88"/>
        <v>0</v>
      </c>
      <c r="K4461" s="143"/>
      <c r="L4461" s="143"/>
    </row>
    <row r="4462" spans="3:12" x14ac:dyDescent="0.3">
      <c r="C4462" s="139">
        <f t="shared" si="88"/>
        <v>0</v>
      </c>
      <c r="K4462" s="143"/>
      <c r="L4462" s="143"/>
    </row>
    <row r="4463" spans="3:12" x14ac:dyDescent="0.3">
      <c r="C4463" s="139">
        <f t="shared" si="88"/>
        <v>0</v>
      </c>
      <c r="K4463" s="143"/>
      <c r="L4463" s="143"/>
    </row>
    <row r="4464" spans="3:12" x14ac:dyDescent="0.3">
      <c r="C4464" s="139">
        <f t="shared" si="88"/>
        <v>0</v>
      </c>
      <c r="K4464" s="143"/>
      <c r="L4464" s="143"/>
    </row>
    <row r="4465" spans="3:12" x14ac:dyDescent="0.3">
      <c r="C4465" s="139">
        <f t="shared" si="88"/>
        <v>0</v>
      </c>
      <c r="K4465" s="143"/>
      <c r="L4465" s="143"/>
    </row>
    <row r="4466" spans="3:12" x14ac:dyDescent="0.3">
      <c r="C4466" s="139">
        <f t="shared" si="88"/>
        <v>0</v>
      </c>
      <c r="K4466" s="143"/>
      <c r="L4466" s="143"/>
    </row>
    <row r="4467" spans="3:12" x14ac:dyDescent="0.3">
      <c r="C4467" s="139">
        <f t="shared" si="88"/>
        <v>0</v>
      </c>
      <c r="K4467" s="143"/>
      <c r="L4467" s="143"/>
    </row>
    <row r="4468" spans="3:12" x14ac:dyDescent="0.3">
      <c r="C4468" s="139">
        <f t="shared" si="88"/>
        <v>0</v>
      </c>
      <c r="K4468" s="143"/>
      <c r="L4468" s="143"/>
    </row>
    <row r="4469" spans="3:12" x14ac:dyDescent="0.3">
      <c r="C4469" s="139">
        <f t="shared" si="88"/>
        <v>0</v>
      </c>
      <c r="K4469" s="143"/>
      <c r="L4469" s="143"/>
    </row>
    <row r="4470" spans="3:12" x14ac:dyDescent="0.3">
      <c r="C4470" s="139">
        <f t="shared" si="88"/>
        <v>0</v>
      </c>
      <c r="K4470" s="143"/>
      <c r="L4470" s="143"/>
    </row>
    <row r="4471" spans="3:12" x14ac:dyDescent="0.3">
      <c r="C4471" s="139">
        <f t="shared" si="88"/>
        <v>0</v>
      </c>
      <c r="K4471" s="143"/>
      <c r="L4471" s="143"/>
    </row>
    <row r="4472" spans="3:12" x14ac:dyDescent="0.3">
      <c r="C4472" s="139">
        <f t="shared" si="88"/>
        <v>0</v>
      </c>
      <c r="K4472" s="143"/>
      <c r="L4472" s="143"/>
    </row>
    <row r="4473" spans="3:12" x14ac:dyDescent="0.3">
      <c r="C4473" s="139">
        <f t="shared" si="88"/>
        <v>0</v>
      </c>
      <c r="K4473" s="143"/>
      <c r="L4473" s="143"/>
    </row>
    <row r="4474" spans="3:12" x14ac:dyDescent="0.3">
      <c r="C4474" s="139">
        <f t="shared" si="88"/>
        <v>0</v>
      </c>
      <c r="K4474" s="143"/>
      <c r="L4474" s="143"/>
    </row>
    <row r="4475" spans="3:12" x14ac:dyDescent="0.3">
      <c r="C4475" s="139">
        <f t="shared" si="88"/>
        <v>0</v>
      </c>
      <c r="K4475" s="143"/>
      <c r="L4475" s="143"/>
    </row>
    <row r="4476" spans="3:12" x14ac:dyDescent="0.3">
      <c r="C4476" s="139">
        <f t="shared" si="88"/>
        <v>0</v>
      </c>
      <c r="K4476" s="143"/>
      <c r="L4476" s="143"/>
    </row>
    <row r="4477" spans="3:12" x14ac:dyDescent="0.3">
      <c r="C4477" s="139">
        <f t="shared" si="88"/>
        <v>0</v>
      </c>
      <c r="K4477" s="143"/>
      <c r="L4477" s="143"/>
    </row>
    <row r="4478" spans="3:12" x14ac:dyDescent="0.3">
      <c r="C4478" s="139">
        <f t="shared" si="88"/>
        <v>0</v>
      </c>
      <c r="K4478" s="143"/>
      <c r="L4478" s="143"/>
    </row>
    <row r="4479" spans="3:12" x14ac:dyDescent="0.3">
      <c r="C4479" s="139">
        <f t="shared" ref="C4479:C4542" si="89">D4479</f>
        <v>0</v>
      </c>
      <c r="K4479" s="143"/>
      <c r="L4479" s="143"/>
    </row>
    <row r="4480" spans="3:12" x14ac:dyDescent="0.3">
      <c r="C4480" s="139">
        <f t="shared" si="89"/>
        <v>0</v>
      </c>
      <c r="K4480" s="143"/>
      <c r="L4480" s="143"/>
    </row>
    <row r="4481" spans="3:12" x14ac:dyDescent="0.3">
      <c r="C4481" s="139">
        <f t="shared" si="89"/>
        <v>0</v>
      </c>
      <c r="K4481" s="143"/>
      <c r="L4481" s="143"/>
    </row>
    <row r="4482" spans="3:12" x14ac:dyDescent="0.3">
      <c r="C4482" s="139">
        <f t="shared" si="89"/>
        <v>0</v>
      </c>
      <c r="K4482" s="143"/>
      <c r="L4482" s="143"/>
    </row>
    <row r="4483" spans="3:12" x14ac:dyDescent="0.3">
      <c r="C4483" s="139">
        <f t="shared" si="89"/>
        <v>0</v>
      </c>
      <c r="K4483" s="143"/>
      <c r="L4483" s="143"/>
    </row>
    <row r="4484" spans="3:12" x14ac:dyDescent="0.3">
      <c r="C4484" s="139">
        <f t="shared" si="89"/>
        <v>0</v>
      </c>
      <c r="K4484" s="143"/>
      <c r="L4484" s="143"/>
    </row>
    <row r="4485" spans="3:12" x14ac:dyDescent="0.3">
      <c r="C4485" s="139">
        <f t="shared" si="89"/>
        <v>0</v>
      </c>
      <c r="K4485" s="143"/>
      <c r="L4485" s="143"/>
    </row>
    <row r="4486" spans="3:12" x14ac:dyDescent="0.3">
      <c r="C4486" s="139">
        <f t="shared" si="89"/>
        <v>0</v>
      </c>
      <c r="K4486" s="143"/>
      <c r="L4486" s="143"/>
    </row>
    <row r="4487" spans="3:12" x14ac:dyDescent="0.3">
      <c r="C4487" s="139">
        <f t="shared" si="89"/>
        <v>0</v>
      </c>
      <c r="K4487" s="143"/>
      <c r="L4487" s="143"/>
    </row>
    <row r="4488" spans="3:12" x14ac:dyDescent="0.3">
      <c r="C4488" s="139">
        <f t="shared" si="89"/>
        <v>0</v>
      </c>
      <c r="K4488" s="143"/>
      <c r="L4488" s="143"/>
    </row>
    <row r="4489" spans="3:12" x14ac:dyDescent="0.3">
      <c r="C4489" s="139">
        <f t="shared" si="89"/>
        <v>0</v>
      </c>
      <c r="K4489" s="143"/>
      <c r="L4489" s="143"/>
    </row>
    <row r="4490" spans="3:12" x14ac:dyDescent="0.3">
      <c r="C4490" s="139">
        <f t="shared" si="89"/>
        <v>0</v>
      </c>
      <c r="K4490" s="143"/>
      <c r="L4490" s="143"/>
    </row>
    <row r="4491" spans="3:12" x14ac:dyDescent="0.3">
      <c r="C4491" s="139">
        <f t="shared" si="89"/>
        <v>0</v>
      </c>
      <c r="K4491" s="143"/>
      <c r="L4491" s="143"/>
    </row>
    <row r="4492" spans="3:12" x14ac:dyDescent="0.3">
      <c r="C4492" s="139">
        <f t="shared" si="89"/>
        <v>0</v>
      </c>
      <c r="K4492" s="143"/>
      <c r="L4492" s="143"/>
    </row>
    <row r="4493" spans="3:12" x14ac:dyDescent="0.3">
      <c r="C4493" s="139">
        <f t="shared" si="89"/>
        <v>0</v>
      </c>
      <c r="K4493" s="143"/>
      <c r="L4493" s="143"/>
    </row>
    <row r="4494" spans="3:12" x14ac:dyDescent="0.3">
      <c r="C4494" s="139">
        <f t="shared" si="89"/>
        <v>0</v>
      </c>
      <c r="K4494" s="143"/>
      <c r="L4494" s="143"/>
    </row>
    <row r="4495" spans="3:12" x14ac:dyDescent="0.3">
      <c r="C4495" s="139">
        <f t="shared" si="89"/>
        <v>0</v>
      </c>
      <c r="K4495" s="143"/>
      <c r="L4495" s="143"/>
    </row>
    <row r="4496" spans="3:12" x14ac:dyDescent="0.3">
      <c r="C4496" s="139">
        <f t="shared" si="89"/>
        <v>0</v>
      </c>
      <c r="K4496" s="143"/>
      <c r="L4496" s="143"/>
    </row>
    <row r="4497" spans="3:12" x14ac:dyDescent="0.3">
      <c r="C4497" s="139">
        <f t="shared" si="89"/>
        <v>0</v>
      </c>
      <c r="K4497" s="143"/>
      <c r="L4497" s="143"/>
    </row>
    <row r="4498" spans="3:12" x14ac:dyDescent="0.3">
      <c r="C4498" s="139">
        <f t="shared" si="89"/>
        <v>0</v>
      </c>
      <c r="K4498" s="143"/>
      <c r="L4498" s="143"/>
    </row>
    <row r="4499" spans="3:12" x14ac:dyDescent="0.3">
      <c r="C4499" s="139">
        <f t="shared" si="89"/>
        <v>0</v>
      </c>
      <c r="K4499" s="143"/>
      <c r="L4499" s="143"/>
    </row>
    <row r="4500" spans="3:12" x14ac:dyDescent="0.3">
      <c r="C4500" s="139">
        <f t="shared" si="89"/>
        <v>0</v>
      </c>
      <c r="K4500" s="143"/>
      <c r="L4500" s="143"/>
    </row>
    <row r="4501" spans="3:12" x14ac:dyDescent="0.3">
      <c r="C4501" s="139">
        <f t="shared" si="89"/>
        <v>0</v>
      </c>
      <c r="K4501" s="143"/>
      <c r="L4501" s="143"/>
    </row>
    <row r="4502" spans="3:12" x14ac:dyDescent="0.3">
      <c r="C4502" s="139">
        <f t="shared" si="89"/>
        <v>0</v>
      </c>
      <c r="K4502" s="143"/>
      <c r="L4502" s="143"/>
    </row>
    <row r="4503" spans="3:12" x14ac:dyDescent="0.3">
      <c r="C4503" s="139">
        <f t="shared" si="89"/>
        <v>0</v>
      </c>
      <c r="K4503" s="143"/>
      <c r="L4503" s="143"/>
    </row>
    <row r="4504" spans="3:12" x14ac:dyDescent="0.3">
      <c r="C4504" s="139">
        <f t="shared" si="89"/>
        <v>0</v>
      </c>
      <c r="K4504" s="143"/>
      <c r="L4504" s="143"/>
    </row>
    <row r="4505" spans="3:12" x14ac:dyDescent="0.3">
      <c r="C4505" s="139">
        <f t="shared" si="89"/>
        <v>0</v>
      </c>
      <c r="K4505" s="143"/>
      <c r="L4505" s="143"/>
    </row>
    <row r="4506" spans="3:12" x14ac:dyDescent="0.3">
      <c r="C4506" s="139">
        <f t="shared" si="89"/>
        <v>0</v>
      </c>
      <c r="K4506" s="143"/>
      <c r="L4506" s="143"/>
    </row>
    <row r="4507" spans="3:12" x14ac:dyDescent="0.3">
      <c r="C4507" s="139">
        <f t="shared" si="89"/>
        <v>0</v>
      </c>
      <c r="K4507" s="143"/>
      <c r="L4507" s="143"/>
    </row>
    <row r="4508" spans="3:12" x14ac:dyDescent="0.3">
      <c r="C4508" s="139">
        <f t="shared" si="89"/>
        <v>0</v>
      </c>
      <c r="K4508" s="143"/>
      <c r="L4508" s="143"/>
    </row>
    <row r="4509" spans="3:12" x14ac:dyDescent="0.3">
      <c r="C4509" s="139">
        <f t="shared" si="89"/>
        <v>0</v>
      </c>
      <c r="K4509" s="143"/>
      <c r="L4509" s="143"/>
    </row>
    <row r="4510" spans="3:12" x14ac:dyDescent="0.3">
      <c r="C4510" s="139">
        <f t="shared" si="89"/>
        <v>0</v>
      </c>
      <c r="K4510" s="143"/>
      <c r="L4510" s="143"/>
    </row>
    <row r="4511" spans="3:12" x14ac:dyDescent="0.3">
      <c r="C4511" s="139">
        <f t="shared" si="89"/>
        <v>0</v>
      </c>
      <c r="K4511" s="143"/>
      <c r="L4511" s="143"/>
    </row>
    <row r="4512" spans="3:12" x14ac:dyDescent="0.3">
      <c r="C4512" s="139">
        <f t="shared" si="89"/>
        <v>0</v>
      </c>
      <c r="K4512" s="143"/>
      <c r="L4512" s="143"/>
    </row>
    <row r="4513" spans="3:12" x14ac:dyDescent="0.3">
      <c r="C4513" s="139">
        <f t="shared" si="89"/>
        <v>0</v>
      </c>
      <c r="K4513" s="143"/>
      <c r="L4513" s="143"/>
    </row>
    <row r="4514" spans="3:12" x14ac:dyDescent="0.3">
      <c r="C4514" s="139">
        <f t="shared" si="89"/>
        <v>0</v>
      </c>
      <c r="K4514" s="143"/>
      <c r="L4514" s="143"/>
    </row>
    <row r="4515" spans="3:12" x14ac:dyDescent="0.3">
      <c r="C4515" s="139">
        <f t="shared" si="89"/>
        <v>0</v>
      </c>
      <c r="K4515" s="143"/>
      <c r="L4515" s="143"/>
    </row>
    <row r="4516" spans="3:12" x14ac:dyDescent="0.3">
      <c r="C4516" s="139">
        <f t="shared" si="89"/>
        <v>0</v>
      </c>
      <c r="K4516" s="143"/>
      <c r="L4516" s="143"/>
    </row>
    <row r="4517" spans="3:12" x14ac:dyDescent="0.3">
      <c r="C4517" s="139">
        <f t="shared" si="89"/>
        <v>0</v>
      </c>
      <c r="K4517" s="143"/>
      <c r="L4517" s="143"/>
    </row>
    <row r="4518" spans="3:12" x14ac:dyDescent="0.3">
      <c r="C4518" s="139">
        <f t="shared" si="89"/>
        <v>0</v>
      </c>
      <c r="K4518" s="143"/>
      <c r="L4518" s="143"/>
    </row>
    <row r="4519" spans="3:12" x14ac:dyDescent="0.3">
      <c r="C4519" s="139">
        <f t="shared" si="89"/>
        <v>0</v>
      </c>
      <c r="K4519" s="143"/>
      <c r="L4519" s="143"/>
    </row>
    <row r="4520" spans="3:12" x14ac:dyDescent="0.3">
      <c r="C4520" s="139">
        <f t="shared" si="89"/>
        <v>0</v>
      </c>
      <c r="K4520" s="143"/>
      <c r="L4520" s="143"/>
    </row>
    <row r="4521" spans="3:12" x14ac:dyDescent="0.3">
      <c r="C4521" s="139">
        <f t="shared" si="89"/>
        <v>0</v>
      </c>
      <c r="K4521" s="143"/>
      <c r="L4521" s="143"/>
    </row>
    <row r="4522" spans="3:12" x14ac:dyDescent="0.3">
      <c r="C4522" s="139">
        <f t="shared" si="89"/>
        <v>0</v>
      </c>
      <c r="K4522" s="143"/>
      <c r="L4522" s="143"/>
    </row>
    <row r="4523" spans="3:12" x14ac:dyDescent="0.3">
      <c r="C4523" s="139">
        <f t="shared" si="89"/>
        <v>0</v>
      </c>
      <c r="K4523" s="143"/>
      <c r="L4523" s="143"/>
    </row>
    <row r="4524" spans="3:12" x14ac:dyDescent="0.3">
      <c r="C4524" s="139">
        <f t="shared" si="89"/>
        <v>0</v>
      </c>
      <c r="K4524" s="143"/>
      <c r="L4524" s="143"/>
    </row>
    <row r="4525" spans="3:12" x14ac:dyDescent="0.3">
      <c r="C4525" s="139">
        <f t="shared" si="89"/>
        <v>0</v>
      </c>
      <c r="K4525" s="143"/>
      <c r="L4525" s="143"/>
    </row>
    <row r="4526" spans="3:12" x14ac:dyDescent="0.3">
      <c r="C4526" s="139">
        <f t="shared" si="89"/>
        <v>0</v>
      </c>
      <c r="K4526" s="143"/>
      <c r="L4526" s="143"/>
    </row>
    <row r="4527" spans="3:12" x14ac:dyDescent="0.3">
      <c r="C4527" s="139">
        <f t="shared" si="89"/>
        <v>0</v>
      </c>
      <c r="K4527" s="143"/>
      <c r="L4527" s="143"/>
    </row>
    <row r="4528" spans="3:12" x14ac:dyDescent="0.3">
      <c r="C4528" s="139">
        <f t="shared" si="89"/>
        <v>0</v>
      </c>
      <c r="K4528" s="143"/>
      <c r="L4528" s="143"/>
    </row>
    <row r="4529" spans="3:12" x14ac:dyDescent="0.3">
      <c r="C4529" s="139">
        <f t="shared" si="89"/>
        <v>0</v>
      </c>
      <c r="K4529" s="143"/>
      <c r="L4529" s="143"/>
    </row>
    <row r="4530" spans="3:12" x14ac:dyDescent="0.3">
      <c r="C4530" s="139">
        <f t="shared" si="89"/>
        <v>0</v>
      </c>
      <c r="K4530" s="143"/>
      <c r="L4530" s="143"/>
    </row>
    <row r="4531" spans="3:12" x14ac:dyDescent="0.3">
      <c r="C4531" s="139">
        <f t="shared" si="89"/>
        <v>0</v>
      </c>
      <c r="K4531" s="143"/>
      <c r="L4531" s="143"/>
    </row>
    <row r="4532" spans="3:12" x14ac:dyDescent="0.3">
      <c r="C4532" s="139">
        <f t="shared" si="89"/>
        <v>0</v>
      </c>
      <c r="K4532" s="143"/>
      <c r="L4532" s="143"/>
    </row>
    <row r="4533" spans="3:12" x14ac:dyDescent="0.3">
      <c r="C4533" s="139">
        <f t="shared" si="89"/>
        <v>0</v>
      </c>
      <c r="K4533" s="143"/>
      <c r="L4533" s="143"/>
    </row>
    <row r="4534" spans="3:12" x14ac:dyDescent="0.3">
      <c r="C4534" s="139">
        <f t="shared" si="89"/>
        <v>0</v>
      </c>
      <c r="K4534" s="143"/>
      <c r="L4534" s="143"/>
    </row>
    <row r="4535" spans="3:12" x14ac:dyDescent="0.3">
      <c r="C4535" s="139">
        <f t="shared" si="89"/>
        <v>0</v>
      </c>
      <c r="K4535" s="143"/>
      <c r="L4535" s="143"/>
    </row>
    <row r="4536" spans="3:12" x14ac:dyDescent="0.3">
      <c r="C4536" s="139">
        <f t="shared" si="89"/>
        <v>0</v>
      </c>
      <c r="K4536" s="143"/>
      <c r="L4536" s="143"/>
    </row>
    <row r="4537" spans="3:12" x14ac:dyDescent="0.3">
      <c r="C4537" s="139">
        <f t="shared" si="89"/>
        <v>0</v>
      </c>
      <c r="K4537" s="143"/>
      <c r="L4537" s="143"/>
    </row>
    <row r="4538" spans="3:12" x14ac:dyDescent="0.3">
      <c r="C4538" s="139">
        <f t="shared" si="89"/>
        <v>0</v>
      </c>
      <c r="K4538" s="143"/>
      <c r="L4538" s="143"/>
    </row>
    <row r="4539" spans="3:12" x14ac:dyDescent="0.3">
      <c r="C4539" s="139">
        <f t="shared" si="89"/>
        <v>0</v>
      </c>
      <c r="K4539" s="143"/>
      <c r="L4539" s="143"/>
    </row>
    <row r="4540" spans="3:12" x14ac:dyDescent="0.3">
      <c r="C4540" s="139">
        <f t="shared" si="89"/>
        <v>0</v>
      </c>
      <c r="K4540" s="143"/>
      <c r="L4540" s="143"/>
    </row>
    <row r="4541" spans="3:12" x14ac:dyDescent="0.3">
      <c r="C4541" s="139">
        <f t="shared" si="89"/>
        <v>0</v>
      </c>
      <c r="K4541" s="143"/>
      <c r="L4541" s="143"/>
    </row>
    <row r="4542" spans="3:12" x14ac:dyDescent="0.3">
      <c r="C4542" s="139">
        <f t="shared" si="89"/>
        <v>0</v>
      </c>
      <c r="K4542" s="143"/>
      <c r="L4542" s="143"/>
    </row>
    <row r="4543" spans="3:12" x14ac:dyDescent="0.3">
      <c r="C4543" s="139">
        <f t="shared" ref="C4543:C4606" si="90">D4543</f>
        <v>0</v>
      </c>
      <c r="K4543" s="143"/>
      <c r="L4543" s="143"/>
    </row>
    <row r="4544" spans="3:12" x14ac:dyDescent="0.3">
      <c r="C4544" s="139">
        <f t="shared" si="90"/>
        <v>0</v>
      </c>
      <c r="K4544" s="143"/>
      <c r="L4544" s="143"/>
    </row>
    <row r="4545" spans="3:12" x14ac:dyDescent="0.3">
      <c r="C4545" s="139">
        <f t="shared" si="90"/>
        <v>0</v>
      </c>
      <c r="K4545" s="143"/>
      <c r="L4545" s="143"/>
    </row>
    <row r="4546" spans="3:12" x14ac:dyDescent="0.3">
      <c r="C4546" s="139">
        <f t="shared" si="90"/>
        <v>0</v>
      </c>
      <c r="K4546" s="143"/>
      <c r="L4546" s="143"/>
    </row>
    <row r="4547" spans="3:12" x14ac:dyDescent="0.3">
      <c r="C4547" s="139">
        <f t="shared" si="90"/>
        <v>0</v>
      </c>
      <c r="K4547" s="143"/>
      <c r="L4547" s="143"/>
    </row>
    <row r="4548" spans="3:12" x14ac:dyDescent="0.3">
      <c r="C4548" s="139">
        <f t="shared" si="90"/>
        <v>0</v>
      </c>
      <c r="K4548" s="143"/>
      <c r="L4548" s="143"/>
    </row>
    <row r="4549" spans="3:12" x14ac:dyDescent="0.3">
      <c r="C4549" s="139">
        <f t="shared" si="90"/>
        <v>0</v>
      </c>
      <c r="K4549" s="143"/>
      <c r="L4549" s="143"/>
    </row>
    <row r="4550" spans="3:12" x14ac:dyDescent="0.3">
      <c r="C4550" s="139">
        <f t="shared" si="90"/>
        <v>0</v>
      </c>
      <c r="K4550" s="143"/>
      <c r="L4550" s="143"/>
    </row>
    <row r="4551" spans="3:12" x14ac:dyDescent="0.3">
      <c r="C4551" s="139">
        <f t="shared" si="90"/>
        <v>0</v>
      </c>
      <c r="K4551" s="143"/>
      <c r="L4551" s="143"/>
    </row>
    <row r="4552" spans="3:12" x14ac:dyDescent="0.3">
      <c r="C4552" s="139">
        <f t="shared" si="90"/>
        <v>0</v>
      </c>
      <c r="K4552" s="143"/>
      <c r="L4552" s="143"/>
    </row>
    <row r="4553" spans="3:12" x14ac:dyDescent="0.3">
      <c r="C4553" s="139">
        <f t="shared" si="90"/>
        <v>0</v>
      </c>
      <c r="K4553" s="143"/>
      <c r="L4553" s="143"/>
    </row>
    <row r="4554" spans="3:12" x14ac:dyDescent="0.3">
      <c r="C4554" s="139">
        <f t="shared" si="90"/>
        <v>0</v>
      </c>
      <c r="K4554" s="143"/>
      <c r="L4554" s="143"/>
    </row>
    <row r="4555" spans="3:12" x14ac:dyDescent="0.3">
      <c r="C4555" s="139">
        <f t="shared" si="90"/>
        <v>0</v>
      </c>
      <c r="K4555" s="143"/>
      <c r="L4555" s="143"/>
    </row>
    <row r="4556" spans="3:12" x14ac:dyDescent="0.3">
      <c r="C4556" s="139">
        <f t="shared" si="90"/>
        <v>0</v>
      </c>
      <c r="K4556" s="143"/>
      <c r="L4556" s="143"/>
    </row>
    <row r="4557" spans="3:12" x14ac:dyDescent="0.3">
      <c r="C4557" s="139">
        <f t="shared" si="90"/>
        <v>0</v>
      </c>
      <c r="K4557" s="143"/>
      <c r="L4557" s="143"/>
    </row>
    <row r="4558" spans="3:12" x14ac:dyDescent="0.3">
      <c r="C4558" s="139">
        <f t="shared" si="90"/>
        <v>0</v>
      </c>
      <c r="K4558" s="143"/>
      <c r="L4558" s="143"/>
    </row>
    <row r="4559" spans="3:12" x14ac:dyDescent="0.3">
      <c r="C4559" s="139">
        <f t="shared" si="90"/>
        <v>0</v>
      </c>
      <c r="K4559" s="143"/>
      <c r="L4559" s="143"/>
    </row>
    <row r="4560" spans="3:12" x14ac:dyDescent="0.3">
      <c r="C4560" s="139">
        <f t="shared" si="90"/>
        <v>0</v>
      </c>
      <c r="K4560" s="143"/>
      <c r="L4560" s="143"/>
    </row>
    <row r="4561" spans="3:12" x14ac:dyDescent="0.3">
      <c r="C4561" s="139">
        <f t="shared" si="90"/>
        <v>0</v>
      </c>
      <c r="K4561" s="143"/>
      <c r="L4561" s="143"/>
    </row>
    <row r="4562" spans="3:12" x14ac:dyDescent="0.3">
      <c r="C4562" s="139">
        <f t="shared" si="90"/>
        <v>0</v>
      </c>
      <c r="K4562" s="143"/>
      <c r="L4562" s="143"/>
    </row>
    <row r="4563" spans="3:12" x14ac:dyDescent="0.3">
      <c r="C4563" s="139">
        <f t="shared" si="90"/>
        <v>0</v>
      </c>
      <c r="K4563" s="143"/>
      <c r="L4563" s="143"/>
    </row>
    <row r="4564" spans="3:12" x14ac:dyDescent="0.3">
      <c r="C4564" s="139">
        <f t="shared" si="90"/>
        <v>0</v>
      </c>
      <c r="K4564" s="143"/>
      <c r="L4564" s="143"/>
    </row>
    <row r="4565" spans="3:12" x14ac:dyDescent="0.3">
      <c r="C4565" s="139">
        <f t="shared" si="90"/>
        <v>0</v>
      </c>
      <c r="K4565" s="143"/>
      <c r="L4565" s="143"/>
    </row>
    <row r="4566" spans="3:12" x14ac:dyDescent="0.3">
      <c r="C4566" s="139">
        <f t="shared" si="90"/>
        <v>0</v>
      </c>
      <c r="K4566" s="143"/>
      <c r="L4566" s="143"/>
    </row>
    <row r="4567" spans="3:12" x14ac:dyDescent="0.3">
      <c r="C4567" s="139">
        <f t="shared" si="90"/>
        <v>0</v>
      </c>
      <c r="K4567" s="143"/>
      <c r="L4567" s="143"/>
    </row>
    <row r="4568" spans="3:12" x14ac:dyDescent="0.3">
      <c r="C4568" s="139">
        <f t="shared" si="90"/>
        <v>0</v>
      </c>
      <c r="K4568" s="143"/>
      <c r="L4568" s="143"/>
    </row>
    <row r="4569" spans="3:12" x14ac:dyDescent="0.3">
      <c r="C4569" s="139">
        <f t="shared" si="90"/>
        <v>0</v>
      </c>
      <c r="K4569" s="143"/>
      <c r="L4569" s="143"/>
    </row>
    <row r="4570" spans="3:12" x14ac:dyDescent="0.3">
      <c r="C4570" s="139">
        <f t="shared" si="90"/>
        <v>0</v>
      </c>
      <c r="K4570" s="143"/>
      <c r="L4570" s="143"/>
    </row>
    <row r="4571" spans="3:12" x14ac:dyDescent="0.3">
      <c r="C4571" s="139">
        <f t="shared" si="90"/>
        <v>0</v>
      </c>
      <c r="K4571" s="143"/>
      <c r="L4571" s="143"/>
    </row>
    <row r="4572" spans="3:12" x14ac:dyDescent="0.3">
      <c r="C4572" s="139">
        <f t="shared" si="90"/>
        <v>0</v>
      </c>
      <c r="K4572" s="143"/>
      <c r="L4572" s="143"/>
    </row>
    <row r="4573" spans="3:12" x14ac:dyDescent="0.3">
      <c r="C4573" s="139">
        <f t="shared" si="90"/>
        <v>0</v>
      </c>
      <c r="K4573" s="143"/>
      <c r="L4573" s="143"/>
    </row>
    <row r="4574" spans="3:12" x14ac:dyDescent="0.3">
      <c r="C4574" s="139">
        <f t="shared" si="90"/>
        <v>0</v>
      </c>
      <c r="K4574" s="143"/>
      <c r="L4574" s="143"/>
    </row>
    <row r="4575" spans="3:12" x14ac:dyDescent="0.3">
      <c r="C4575" s="139">
        <f t="shared" si="90"/>
        <v>0</v>
      </c>
      <c r="K4575" s="143"/>
      <c r="L4575" s="143"/>
    </row>
    <row r="4576" spans="3:12" x14ac:dyDescent="0.3">
      <c r="C4576" s="139">
        <f t="shared" si="90"/>
        <v>0</v>
      </c>
      <c r="K4576" s="143"/>
      <c r="L4576" s="143"/>
    </row>
    <row r="4577" spans="3:12" x14ac:dyDescent="0.3">
      <c r="C4577" s="139">
        <f t="shared" si="90"/>
        <v>0</v>
      </c>
      <c r="K4577" s="143"/>
      <c r="L4577" s="143"/>
    </row>
    <row r="4578" spans="3:12" x14ac:dyDescent="0.3">
      <c r="C4578" s="139">
        <f t="shared" si="90"/>
        <v>0</v>
      </c>
      <c r="K4578" s="143"/>
      <c r="L4578" s="143"/>
    </row>
    <row r="4579" spans="3:12" x14ac:dyDescent="0.3">
      <c r="C4579" s="139">
        <f t="shared" si="90"/>
        <v>0</v>
      </c>
      <c r="K4579" s="143"/>
      <c r="L4579" s="143"/>
    </row>
    <row r="4580" spans="3:12" x14ac:dyDescent="0.3">
      <c r="C4580" s="139">
        <f t="shared" si="90"/>
        <v>0</v>
      </c>
      <c r="K4580" s="143"/>
      <c r="L4580" s="143"/>
    </row>
    <row r="4581" spans="3:12" x14ac:dyDescent="0.3">
      <c r="C4581" s="139">
        <f t="shared" si="90"/>
        <v>0</v>
      </c>
      <c r="K4581" s="143"/>
      <c r="L4581" s="143"/>
    </row>
    <row r="4582" spans="3:12" x14ac:dyDescent="0.3">
      <c r="C4582" s="139">
        <f t="shared" si="90"/>
        <v>0</v>
      </c>
      <c r="K4582" s="143"/>
      <c r="L4582" s="143"/>
    </row>
    <row r="4583" spans="3:12" x14ac:dyDescent="0.3">
      <c r="C4583" s="139">
        <f t="shared" si="90"/>
        <v>0</v>
      </c>
      <c r="K4583" s="143"/>
      <c r="L4583" s="143"/>
    </row>
    <row r="4584" spans="3:12" x14ac:dyDescent="0.3">
      <c r="C4584" s="139">
        <f t="shared" si="90"/>
        <v>0</v>
      </c>
      <c r="K4584" s="143"/>
      <c r="L4584" s="143"/>
    </row>
    <row r="4585" spans="3:12" x14ac:dyDescent="0.3">
      <c r="C4585" s="139">
        <f t="shared" si="90"/>
        <v>0</v>
      </c>
      <c r="K4585" s="143"/>
      <c r="L4585" s="143"/>
    </row>
    <row r="4586" spans="3:12" x14ac:dyDescent="0.3">
      <c r="C4586" s="139">
        <f t="shared" si="90"/>
        <v>0</v>
      </c>
      <c r="K4586" s="143"/>
      <c r="L4586" s="143"/>
    </row>
    <row r="4587" spans="3:12" x14ac:dyDescent="0.3">
      <c r="C4587" s="139">
        <f t="shared" si="90"/>
        <v>0</v>
      </c>
      <c r="K4587" s="143"/>
      <c r="L4587" s="143"/>
    </row>
    <row r="4588" spans="3:12" x14ac:dyDescent="0.3">
      <c r="C4588" s="139">
        <f t="shared" si="90"/>
        <v>0</v>
      </c>
      <c r="K4588" s="143"/>
      <c r="L4588" s="143"/>
    </row>
    <row r="4589" spans="3:12" x14ac:dyDescent="0.3">
      <c r="C4589" s="139">
        <f t="shared" si="90"/>
        <v>0</v>
      </c>
      <c r="K4589" s="143"/>
      <c r="L4589" s="143"/>
    </row>
    <row r="4590" spans="3:12" x14ac:dyDescent="0.3">
      <c r="C4590" s="139">
        <f t="shared" si="90"/>
        <v>0</v>
      </c>
      <c r="K4590" s="143"/>
      <c r="L4590" s="143"/>
    </row>
    <row r="4591" spans="3:12" x14ac:dyDescent="0.3">
      <c r="C4591" s="139">
        <f t="shared" si="90"/>
        <v>0</v>
      </c>
      <c r="K4591" s="143"/>
      <c r="L4591" s="143"/>
    </row>
    <row r="4592" spans="3:12" x14ac:dyDescent="0.3">
      <c r="C4592" s="139">
        <f t="shared" si="90"/>
        <v>0</v>
      </c>
      <c r="K4592" s="143"/>
      <c r="L4592" s="143"/>
    </row>
    <row r="4593" spans="3:12" x14ac:dyDescent="0.3">
      <c r="C4593" s="139">
        <f t="shared" si="90"/>
        <v>0</v>
      </c>
      <c r="K4593" s="143"/>
      <c r="L4593" s="143"/>
    </row>
    <row r="4594" spans="3:12" x14ac:dyDescent="0.3">
      <c r="C4594" s="139">
        <f t="shared" si="90"/>
        <v>0</v>
      </c>
      <c r="K4594" s="143"/>
      <c r="L4594" s="143"/>
    </row>
    <row r="4595" spans="3:12" x14ac:dyDescent="0.3">
      <c r="C4595" s="139">
        <f t="shared" si="90"/>
        <v>0</v>
      </c>
      <c r="K4595" s="143"/>
      <c r="L4595" s="143"/>
    </row>
    <row r="4596" spans="3:12" x14ac:dyDescent="0.3">
      <c r="C4596" s="139">
        <f t="shared" si="90"/>
        <v>0</v>
      </c>
      <c r="K4596" s="143"/>
      <c r="L4596" s="143"/>
    </row>
    <row r="4597" spans="3:12" x14ac:dyDescent="0.3">
      <c r="C4597" s="139">
        <f t="shared" si="90"/>
        <v>0</v>
      </c>
      <c r="K4597" s="143"/>
      <c r="L4597" s="143"/>
    </row>
    <row r="4598" spans="3:12" x14ac:dyDescent="0.3">
      <c r="C4598" s="139">
        <f t="shared" si="90"/>
        <v>0</v>
      </c>
      <c r="K4598" s="143"/>
      <c r="L4598" s="143"/>
    </row>
    <row r="4599" spans="3:12" x14ac:dyDescent="0.3">
      <c r="C4599" s="139">
        <f t="shared" si="90"/>
        <v>0</v>
      </c>
      <c r="K4599" s="143"/>
      <c r="L4599" s="143"/>
    </row>
    <row r="4600" spans="3:12" x14ac:dyDescent="0.3">
      <c r="C4600" s="139">
        <f t="shared" si="90"/>
        <v>0</v>
      </c>
      <c r="K4600" s="143"/>
      <c r="L4600" s="143"/>
    </row>
    <row r="4601" spans="3:12" x14ac:dyDescent="0.3">
      <c r="C4601" s="139">
        <f t="shared" si="90"/>
        <v>0</v>
      </c>
      <c r="K4601" s="143"/>
      <c r="L4601" s="143"/>
    </row>
    <row r="4602" spans="3:12" x14ac:dyDescent="0.3">
      <c r="C4602" s="139">
        <f t="shared" si="90"/>
        <v>0</v>
      </c>
      <c r="K4602" s="143"/>
      <c r="L4602" s="143"/>
    </row>
    <row r="4603" spans="3:12" x14ac:dyDescent="0.3">
      <c r="C4603" s="139">
        <f t="shared" si="90"/>
        <v>0</v>
      </c>
      <c r="K4603" s="143"/>
      <c r="L4603" s="143"/>
    </row>
    <row r="4604" spans="3:12" x14ac:dyDescent="0.3">
      <c r="C4604" s="139">
        <f t="shared" si="90"/>
        <v>0</v>
      </c>
      <c r="K4604" s="143"/>
      <c r="L4604" s="143"/>
    </row>
    <row r="4605" spans="3:12" x14ac:dyDescent="0.3">
      <c r="C4605" s="139">
        <f t="shared" si="90"/>
        <v>0</v>
      </c>
      <c r="K4605" s="143"/>
      <c r="L4605" s="143"/>
    </row>
    <row r="4606" spans="3:12" x14ac:dyDescent="0.3">
      <c r="C4606" s="139">
        <f t="shared" si="90"/>
        <v>0</v>
      </c>
      <c r="K4606" s="143"/>
      <c r="L4606" s="143"/>
    </row>
    <row r="4607" spans="3:12" x14ac:dyDescent="0.3">
      <c r="C4607" s="139">
        <f t="shared" ref="C4607:C4670" si="91">D4607</f>
        <v>0</v>
      </c>
      <c r="K4607" s="143"/>
      <c r="L4607" s="143"/>
    </row>
    <row r="4608" spans="3:12" x14ac:dyDescent="0.3">
      <c r="C4608" s="139">
        <f t="shared" si="91"/>
        <v>0</v>
      </c>
      <c r="K4608" s="143"/>
      <c r="L4608" s="143"/>
    </row>
    <row r="4609" spans="3:12" x14ac:dyDescent="0.3">
      <c r="C4609" s="139">
        <f t="shared" si="91"/>
        <v>0</v>
      </c>
      <c r="K4609" s="143"/>
      <c r="L4609" s="143"/>
    </row>
    <row r="4610" spans="3:12" x14ac:dyDescent="0.3">
      <c r="C4610" s="139">
        <f t="shared" si="91"/>
        <v>0</v>
      </c>
      <c r="K4610" s="143"/>
      <c r="L4610" s="143"/>
    </row>
    <row r="4611" spans="3:12" x14ac:dyDescent="0.3">
      <c r="C4611" s="139">
        <f t="shared" si="91"/>
        <v>0</v>
      </c>
      <c r="K4611" s="143"/>
      <c r="L4611" s="143"/>
    </row>
    <row r="4612" spans="3:12" x14ac:dyDescent="0.3">
      <c r="C4612" s="139">
        <f t="shared" si="91"/>
        <v>0</v>
      </c>
      <c r="K4612" s="143"/>
      <c r="L4612" s="143"/>
    </row>
    <row r="4613" spans="3:12" x14ac:dyDescent="0.3">
      <c r="C4613" s="139">
        <f t="shared" si="91"/>
        <v>0</v>
      </c>
      <c r="K4613" s="143"/>
      <c r="L4613" s="143"/>
    </row>
    <row r="4614" spans="3:12" x14ac:dyDescent="0.3">
      <c r="C4614" s="139">
        <f t="shared" si="91"/>
        <v>0</v>
      </c>
      <c r="K4614" s="143"/>
      <c r="L4614" s="143"/>
    </row>
    <row r="4615" spans="3:12" x14ac:dyDescent="0.3">
      <c r="C4615" s="139">
        <f t="shared" si="91"/>
        <v>0</v>
      </c>
      <c r="K4615" s="143"/>
      <c r="L4615" s="143"/>
    </row>
    <row r="4616" spans="3:12" x14ac:dyDescent="0.3">
      <c r="C4616" s="139">
        <f t="shared" si="91"/>
        <v>0</v>
      </c>
      <c r="K4616" s="143"/>
      <c r="L4616" s="143"/>
    </row>
    <row r="4617" spans="3:12" x14ac:dyDescent="0.3">
      <c r="C4617" s="139">
        <f t="shared" si="91"/>
        <v>0</v>
      </c>
      <c r="K4617" s="143"/>
      <c r="L4617" s="143"/>
    </row>
    <row r="4618" spans="3:12" x14ac:dyDescent="0.3">
      <c r="C4618" s="139">
        <f t="shared" si="91"/>
        <v>0</v>
      </c>
      <c r="K4618" s="143"/>
      <c r="L4618" s="143"/>
    </row>
    <row r="4619" spans="3:12" x14ac:dyDescent="0.3">
      <c r="C4619" s="139">
        <f t="shared" si="91"/>
        <v>0</v>
      </c>
      <c r="K4619" s="143"/>
      <c r="L4619" s="143"/>
    </row>
    <row r="4620" spans="3:12" x14ac:dyDescent="0.3">
      <c r="C4620" s="139">
        <f t="shared" si="91"/>
        <v>0</v>
      </c>
      <c r="K4620" s="143"/>
      <c r="L4620" s="143"/>
    </row>
    <row r="4621" spans="3:12" x14ac:dyDescent="0.3">
      <c r="C4621" s="139">
        <f t="shared" si="91"/>
        <v>0</v>
      </c>
      <c r="K4621" s="143"/>
      <c r="L4621" s="143"/>
    </row>
    <row r="4622" spans="3:12" x14ac:dyDescent="0.3">
      <c r="C4622" s="139">
        <f t="shared" si="91"/>
        <v>0</v>
      </c>
      <c r="K4622" s="143"/>
      <c r="L4622" s="143"/>
    </row>
    <row r="4623" spans="3:12" x14ac:dyDescent="0.3">
      <c r="C4623" s="139">
        <f t="shared" si="91"/>
        <v>0</v>
      </c>
      <c r="K4623" s="143"/>
      <c r="L4623" s="143"/>
    </row>
    <row r="4624" spans="3:12" x14ac:dyDescent="0.3">
      <c r="C4624" s="139">
        <f t="shared" si="91"/>
        <v>0</v>
      </c>
      <c r="K4624" s="143"/>
      <c r="L4624" s="143"/>
    </row>
    <row r="4625" spans="3:12" x14ac:dyDescent="0.3">
      <c r="C4625" s="139">
        <f t="shared" si="91"/>
        <v>0</v>
      </c>
      <c r="K4625" s="143"/>
      <c r="L4625" s="143"/>
    </row>
    <row r="4626" spans="3:12" x14ac:dyDescent="0.3">
      <c r="C4626" s="139">
        <f t="shared" si="91"/>
        <v>0</v>
      </c>
      <c r="K4626" s="143"/>
      <c r="L4626" s="143"/>
    </row>
    <row r="4627" spans="3:12" x14ac:dyDescent="0.3">
      <c r="C4627" s="139">
        <f t="shared" si="91"/>
        <v>0</v>
      </c>
      <c r="K4627" s="143"/>
      <c r="L4627" s="143"/>
    </row>
    <row r="4628" spans="3:12" x14ac:dyDescent="0.3">
      <c r="C4628" s="139">
        <f t="shared" si="91"/>
        <v>0</v>
      </c>
      <c r="K4628" s="143"/>
      <c r="L4628" s="143"/>
    </row>
    <row r="4629" spans="3:12" x14ac:dyDescent="0.3">
      <c r="C4629" s="139">
        <f t="shared" si="91"/>
        <v>0</v>
      </c>
      <c r="K4629" s="143"/>
      <c r="L4629" s="143"/>
    </row>
    <row r="4630" spans="3:12" x14ac:dyDescent="0.3">
      <c r="C4630" s="139">
        <f t="shared" si="91"/>
        <v>0</v>
      </c>
      <c r="K4630" s="143"/>
      <c r="L4630" s="143"/>
    </row>
    <row r="4631" spans="3:12" x14ac:dyDescent="0.3">
      <c r="C4631" s="139">
        <f t="shared" si="91"/>
        <v>0</v>
      </c>
      <c r="K4631" s="143"/>
      <c r="L4631" s="143"/>
    </row>
    <row r="4632" spans="3:12" x14ac:dyDescent="0.3">
      <c r="C4632" s="139">
        <f t="shared" si="91"/>
        <v>0</v>
      </c>
      <c r="K4632" s="143"/>
      <c r="L4632" s="143"/>
    </row>
    <row r="4633" spans="3:12" x14ac:dyDescent="0.3">
      <c r="C4633" s="139">
        <f t="shared" si="91"/>
        <v>0</v>
      </c>
      <c r="K4633" s="143"/>
      <c r="L4633" s="143"/>
    </row>
    <row r="4634" spans="3:12" x14ac:dyDescent="0.3">
      <c r="C4634" s="139">
        <f t="shared" si="91"/>
        <v>0</v>
      </c>
      <c r="K4634" s="143"/>
      <c r="L4634" s="143"/>
    </row>
    <row r="4635" spans="3:12" x14ac:dyDescent="0.3">
      <c r="C4635" s="139">
        <f t="shared" si="91"/>
        <v>0</v>
      </c>
      <c r="K4635" s="143"/>
      <c r="L4635" s="143"/>
    </row>
    <row r="4636" spans="3:12" x14ac:dyDescent="0.3">
      <c r="C4636" s="139">
        <f t="shared" si="91"/>
        <v>0</v>
      </c>
      <c r="K4636" s="143"/>
      <c r="L4636" s="143"/>
    </row>
    <row r="4637" spans="3:12" x14ac:dyDescent="0.3">
      <c r="C4637" s="139">
        <f t="shared" si="91"/>
        <v>0</v>
      </c>
      <c r="K4637" s="143"/>
      <c r="L4637" s="143"/>
    </row>
    <row r="4638" spans="3:12" x14ac:dyDescent="0.3">
      <c r="C4638" s="139">
        <f t="shared" si="91"/>
        <v>0</v>
      </c>
      <c r="K4638" s="143"/>
      <c r="L4638" s="143"/>
    </row>
    <row r="4639" spans="3:12" x14ac:dyDescent="0.3">
      <c r="C4639" s="139">
        <f t="shared" si="91"/>
        <v>0</v>
      </c>
      <c r="K4639" s="143"/>
      <c r="L4639" s="143"/>
    </row>
    <row r="4640" spans="3:12" x14ac:dyDescent="0.3">
      <c r="C4640" s="139">
        <f t="shared" si="91"/>
        <v>0</v>
      </c>
      <c r="K4640" s="143"/>
      <c r="L4640" s="143"/>
    </row>
    <row r="4641" spans="3:12" x14ac:dyDescent="0.3">
      <c r="C4641" s="139">
        <f t="shared" si="91"/>
        <v>0</v>
      </c>
      <c r="K4641" s="143"/>
      <c r="L4641" s="143"/>
    </row>
    <row r="4642" spans="3:12" x14ac:dyDescent="0.3">
      <c r="C4642" s="139">
        <f t="shared" si="91"/>
        <v>0</v>
      </c>
      <c r="K4642" s="143"/>
      <c r="L4642" s="143"/>
    </row>
    <row r="4643" spans="3:12" x14ac:dyDescent="0.3">
      <c r="C4643" s="139">
        <f t="shared" si="91"/>
        <v>0</v>
      </c>
      <c r="K4643" s="143"/>
      <c r="L4643" s="143"/>
    </row>
    <row r="4644" spans="3:12" x14ac:dyDescent="0.3">
      <c r="C4644" s="139">
        <f t="shared" si="91"/>
        <v>0</v>
      </c>
      <c r="K4644" s="143"/>
      <c r="L4644" s="143"/>
    </row>
    <row r="4645" spans="3:12" x14ac:dyDescent="0.3">
      <c r="C4645" s="139">
        <f t="shared" si="91"/>
        <v>0</v>
      </c>
      <c r="K4645" s="143"/>
      <c r="L4645" s="143"/>
    </row>
    <row r="4646" spans="3:12" x14ac:dyDescent="0.3">
      <c r="C4646" s="139">
        <f t="shared" si="91"/>
        <v>0</v>
      </c>
      <c r="K4646" s="143"/>
      <c r="L4646" s="143"/>
    </row>
    <row r="4647" spans="3:12" x14ac:dyDescent="0.3">
      <c r="C4647" s="139">
        <f t="shared" si="91"/>
        <v>0</v>
      </c>
      <c r="K4647" s="143"/>
      <c r="L4647" s="143"/>
    </row>
    <row r="4648" spans="3:12" x14ac:dyDescent="0.3">
      <c r="C4648" s="139">
        <f t="shared" si="91"/>
        <v>0</v>
      </c>
      <c r="K4648" s="143"/>
      <c r="L4648" s="143"/>
    </row>
    <row r="4649" spans="3:12" x14ac:dyDescent="0.3">
      <c r="C4649" s="139">
        <f t="shared" si="91"/>
        <v>0</v>
      </c>
      <c r="K4649" s="143"/>
      <c r="L4649" s="143"/>
    </row>
    <row r="4650" spans="3:12" x14ac:dyDescent="0.3">
      <c r="C4650" s="139">
        <f t="shared" si="91"/>
        <v>0</v>
      </c>
      <c r="K4650" s="143"/>
      <c r="L4650" s="143"/>
    </row>
    <row r="4651" spans="3:12" x14ac:dyDescent="0.3">
      <c r="C4651" s="139">
        <f t="shared" si="91"/>
        <v>0</v>
      </c>
      <c r="K4651" s="143"/>
      <c r="L4651" s="143"/>
    </row>
    <row r="4652" spans="3:12" x14ac:dyDescent="0.3">
      <c r="C4652" s="139">
        <f t="shared" si="91"/>
        <v>0</v>
      </c>
      <c r="K4652" s="143"/>
      <c r="L4652" s="143"/>
    </row>
    <row r="4653" spans="3:12" x14ac:dyDescent="0.3">
      <c r="C4653" s="139">
        <f t="shared" si="91"/>
        <v>0</v>
      </c>
      <c r="K4653" s="143"/>
      <c r="L4653" s="143"/>
    </row>
    <row r="4654" spans="3:12" x14ac:dyDescent="0.3">
      <c r="C4654" s="139">
        <f t="shared" si="91"/>
        <v>0</v>
      </c>
      <c r="K4654" s="143"/>
      <c r="L4654" s="143"/>
    </row>
    <row r="4655" spans="3:12" x14ac:dyDescent="0.3">
      <c r="C4655" s="139">
        <f t="shared" si="91"/>
        <v>0</v>
      </c>
      <c r="K4655" s="143"/>
      <c r="L4655" s="143"/>
    </row>
    <row r="4656" spans="3:12" x14ac:dyDescent="0.3">
      <c r="C4656" s="139">
        <f t="shared" si="91"/>
        <v>0</v>
      </c>
      <c r="K4656" s="143"/>
      <c r="L4656" s="143"/>
    </row>
    <row r="4657" spans="3:12" x14ac:dyDescent="0.3">
      <c r="C4657" s="139">
        <f t="shared" si="91"/>
        <v>0</v>
      </c>
      <c r="K4657" s="143"/>
      <c r="L4657" s="143"/>
    </row>
    <row r="4658" spans="3:12" x14ac:dyDescent="0.3">
      <c r="C4658" s="139">
        <f t="shared" si="91"/>
        <v>0</v>
      </c>
      <c r="K4658" s="143"/>
      <c r="L4658" s="143"/>
    </row>
    <row r="4659" spans="3:12" x14ac:dyDescent="0.3">
      <c r="C4659" s="139">
        <f t="shared" si="91"/>
        <v>0</v>
      </c>
      <c r="K4659" s="143"/>
      <c r="L4659" s="143"/>
    </row>
    <row r="4660" spans="3:12" x14ac:dyDescent="0.3">
      <c r="C4660" s="139">
        <f t="shared" si="91"/>
        <v>0</v>
      </c>
      <c r="K4660" s="143"/>
      <c r="L4660" s="143"/>
    </row>
    <row r="4661" spans="3:12" x14ac:dyDescent="0.3">
      <c r="C4661" s="139">
        <f t="shared" si="91"/>
        <v>0</v>
      </c>
      <c r="K4661" s="143"/>
      <c r="L4661" s="143"/>
    </row>
    <row r="4662" spans="3:12" x14ac:dyDescent="0.3">
      <c r="C4662" s="139">
        <f t="shared" si="91"/>
        <v>0</v>
      </c>
      <c r="K4662" s="143"/>
      <c r="L4662" s="143"/>
    </row>
    <row r="4663" spans="3:12" x14ac:dyDescent="0.3">
      <c r="C4663" s="139">
        <f t="shared" si="91"/>
        <v>0</v>
      </c>
      <c r="K4663" s="143"/>
      <c r="L4663" s="143"/>
    </row>
    <row r="4664" spans="3:12" x14ac:dyDescent="0.3">
      <c r="C4664" s="139">
        <f t="shared" si="91"/>
        <v>0</v>
      </c>
      <c r="K4664" s="143"/>
      <c r="L4664" s="143"/>
    </row>
    <row r="4665" spans="3:12" x14ac:dyDescent="0.3">
      <c r="C4665" s="139">
        <f t="shared" si="91"/>
        <v>0</v>
      </c>
      <c r="K4665" s="143"/>
      <c r="L4665" s="143"/>
    </row>
    <row r="4666" spans="3:12" x14ac:dyDescent="0.3">
      <c r="C4666" s="139">
        <f t="shared" si="91"/>
        <v>0</v>
      </c>
      <c r="K4666" s="143"/>
      <c r="L4666" s="143"/>
    </row>
    <row r="4667" spans="3:12" x14ac:dyDescent="0.3">
      <c r="C4667" s="139">
        <f t="shared" si="91"/>
        <v>0</v>
      </c>
      <c r="K4667" s="143"/>
      <c r="L4667" s="143"/>
    </row>
    <row r="4668" spans="3:12" x14ac:dyDescent="0.3">
      <c r="C4668" s="139">
        <f t="shared" si="91"/>
        <v>0</v>
      </c>
      <c r="K4668" s="143"/>
      <c r="L4668" s="143"/>
    </row>
    <row r="4669" spans="3:12" x14ac:dyDescent="0.3">
      <c r="C4669" s="139">
        <f t="shared" si="91"/>
        <v>0</v>
      </c>
      <c r="K4669" s="143"/>
      <c r="L4669" s="143"/>
    </row>
    <row r="4670" spans="3:12" x14ac:dyDescent="0.3">
      <c r="C4670" s="139">
        <f t="shared" si="91"/>
        <v>0</v>
      </c>
      <c r="K4670" s="143"/>
      <c r="L4670" s="143"/>
    </row>
    <row r="4671" spans="3:12" x14ac:dyDescent="0.3">
      <c r="C4671" s="139">
        <f t="shared" ref="C4671:C4734" si="92">D4671</f>
        <v>0</v>
      </c>
      <c r="K4671" s="143"/>
      <c r="L4671" s="143"/>
    </row>
    <row r="4672" spans="3:12" x14ac:dyDescent="0.3">
      <c r="C4672" s="139">
        <f t="shared" si="92"/>
        <v>0</v>
      </c>
      <c r="K4672" s="143"/>
      <c r="L4672" s="143"/>
    </row>
    <row r="4673" spans="3:12" x14ac:dyDescent="0.3">
      <c r="C4673" s="139">
        <f t="shared" si="92"/>
        <v>0</v>
      </c>
      <c r="K4673" s="143"/>
      <c r="L4673" s="143"/>
    </row>
    <row r="4674" spans="3:12" x14ac:dyDescent="0.3">
      <c r="C4674" s="139">
        <f t="shared" si="92"/>
        <v>0</v>
      </c>
      <c r="K4674" s="143"/>
      <c r="L4674" s="143"/>
    </row>
    <row r="4675" spans="3:12" x14ac:dyDescent="0.3">
      <c r="C4675" s="139">
        <f t="shared" si="92"/>
        <v>0</v>
      </c>
      <c r="K4675" s="143"/>
      <c r="L4675" s="143"/>
    </row>
    <row r="4676" spans="3:12" x14ac:dyDescent="0.3">
      <c r="C4676" s="139">
        <f t="shared" si="92"/>
        <v>0</v>
      </c>
      <c r="K4676" s="143"/>
      <c r="L4676" s="143"/>
    </row>
    <row r="4677" spans="3:12" x14ac:dyDescent="0.3">
      <c r="C4677" s="139">
        <f t="shared" si="92"/>
        <v>0</v>
      </c>
      <c r="K4677" s="143"/>
      <c r="L4677" s="143"/>
    </row>
    <row r="4678" spans="3:12" x14ac:dyDescent="0.3">
      <c r="C4678" s="139">
        <f t="shared" si="92"/>
        <v>0</v>
      </c>
      <c r="K4678" s="143"/>
      <c r="L4678" s="143"/>
    </row>
    <row r="4679" spans="3:12" x14ac:dyDescent="0.3">
      <c r="C4679" s="139">
        <f t="shared" si="92"/>
        <v>0</v>
      </c>
      <c r="K4679" s="143"/>
      <c r="L4679" s="143"/>
    </row>
    <row r="4680" spans="3:12" x14ac:dyDescent="0.3">
      <c r="C4680" s="139">
        <f t="shared" si="92"/>
        <v>0</v>
      </c>
      <c r="K4680" s="143"/>
      <c r="L4680" s="143"/>
    </row>
    <row r="4681" spans="3:12" x14ac:dyDescent="0.3">
      <c r="C4681" s="139">
        <f t="shared" si="92"/>
        <v>0</v>
      </c>
      <c r="K4681" s="143"/>
      <c r="L4681" s="143"/>
    </row>
    <row r="4682" spans="3:12" x14ac:dyDescent="0.3">
      <c r="C4682" s="139">
        <f t="shared" si="92"/>
        <v>0</v>
      </c>
      <c r="K4682" s="143"/>
      <c r="L4682" s="143"/>
    </row>
    <row r="4683" spans="3:12" x14ac:dyDescent="0.3">
      <c r="C4683" s="139">
        <f t="shared" si="92"/>
        <v>0</v>
      </c>
      <c r="K4683" s="143"/>
      <c r="L4683" s="143"/>
    </row>
    <row r="4684" spans="3:12" x14ac:dyDescent="0.3">
      <c r="C4684" s="139">
        <f t="shared" si="92"/>
        <v>0</v>
      </c>
      <c r="K4684" s="143"/>
      <c r="L4684" s="143"/>
    </row>
    <row r="4685" spans="3:12" x14ac:dyDescent="0.3">
      <c r="C4685" s="139">
        <f t="shared" si="92"/>
        <v>0</v>
      </c>
      <c r="K4685" s="143"/>
      <c r="L4685" s="143"/>
    </row>
    <row r="4686" spans="3:12" x14ac:dyDescent="0.3">
      <c r="C4686" s="139">
        <f t="shared" si="92"/>
        <v>0</v>
      </c>
      <c r="K4686" s="143"/>
      <c r="L4686" s="143"/>
    </row>
    <row r="4687" spans="3:12" x14ac:dyDescent="0.3">
      <c r="C4687" s="139">
        <f t="shared" si="92"/>
        <v>0</v>
      </c>
      <c r="K4687" s="143"/>
      <c r="L4687" s="143"/>
    </row>
    <row r="4688" spans="3:12" x14ac:dyDescent="0.3">
      <c r="C4688" s="139">
        <f t="shared" si="92"/>
        <v>0</v>
      </c>
      <c r="K4688" s="143"/>
      <c r="L4688" s="143"/>
    </row>
    <row r="4689" spans="3:12" x14ac:dyDescent="0.3">
      <c r="C4689" s="139">
        <f t="shared" si="92"/>
        <v>0</v>
      </c>
      <c r="K4689" s="143"/>
      <c r="L4689" s="143"/>
    </row>
    <row r="4690" spans="3:12" x14ac:dyDescent="0.3">
      <c r="C4690" s="139">
        <f t="shared" si="92"/>
        <v>0</v>
      </c>
      <c r="K4690" s="143"/>
      <c r="L4690" s="143"/>
    </row>
    <row r="4691" spans="3:12" x14ac:dyDescent="0.3">
      <c r="C4691" s="139">
        <f t="shared" si="92"/>
        <v>0</v>
      </c>
      <c r="K4691" s="143"/>
      <c r="L4691" s="143"/>
    </row>
    <row r="4692" spans="3:12" x14ac:dyDescent="0.3">
      <c r="C4692" s="139">
        <f t="shared" si="92"/>
        <v>0</v>
      </c>
      <c r="K4692" s="143"/>
      <c r="L4692" s="143"/>
    </row>
    <row r="4693" spans="3:12" x14ac:dyDescent="0.3">
      <c r="C4693" s="139">
        <f t="shared" si="92"/>
        <v>0</v>
      </c>
      <c r="K4693" s="143"/>
      <c r="L4693" s="143"/>
    </row>
    <row r="4694" spans="3:12" x14ac:dyDescent="0.3">
      <c r="C4694" s="139">
        <f t="shared" si="92"/>
        <v>0</v>
      </c>
      <c r="K4694" s="143"/>
      <c r="L4694" s="143"/>
    </row>
    <row r="4695" spans="3:12" x14ac:dyDescent="0.3">
      <c r="C4695" s="139">
        <f t="shared" si="92"/>
        <v>0</v>
      </c>
      <c r="K4695" s="143"/>
      <c r="L4695" s="143"/>
    </row>
    <row r="4696" spans="3:12" x14ac:dyDescent="0.3">
      <c r="C4696" s="139">
        <f t="shared" si="92"/>
        <v>0</v>
      </c>
      <c r="K4696" s="143"/>
      <c r="L4696" s="143"/>
    </row>
    <row r="4697" spans="3:12" x14ac:dyDescent="0.3">
      <c r="C4697" s="139">
        <f t="shared" si="92"/>
        <v>0</v>
      </c>
      <c r="K4697" s="143"/>
      <c r="L4697" s="143"/>
    </row>
    <row r="4698" spans="3:12" x14ac:dyDescent="0.3">
      <c r="C4698" s="139">
        <f t="shared" si="92"/>
        <v>0</v>
      </c>
      <c r="K4698" s="143"/>
      <c r="L4698" s="143"/>
    </row>
    <row r="4699" spans="3:12" x14ac:dyDescent="0.3">
      <c r="C4699" s="139">
        <f t="shared" si="92"/>
        <v>0</v>
      </c>
      <c r="K4699" s="143"/>
      <c r="L4699" s="143"/>
    </row>
    <row r="4700" spans="3:12" x14ac:dyDescent="0.3">
      <c r="C4700" s="139">
        <f t="shared" si="92"/>
        <v>0</v>
      </c>
      <c r="K4700" s="143"/>
      <c r="L4700" s="143"/>
    </row>
    <row r="4701" spans="3:12" x14ac:dyDescent="0.3">
      <c r="C4701" s="139">
        <f t="shared" si="92"/>
        <v>0</v>
      </c>
      <c r="K4701" s="143"/>
      <c r="L4701" s="143"/>
    </row>
    <row r="4702" spans="3:12" x14ac:dyDescent="0.3">
      <c r="C4702" s="139">
        <f t="shared" si="92"/>
        <v>0</v>
      </c>
      <c r="K4702" s="143"/>
      <c r="L4702" s="143"/>
    </row>
    <row r="4703" spans="3:12" x14ac:dyDescent="0.3">
      <c r="C4703" s="139">
        <f t="shared" si="92"/>
        <v>0</v>
      </c>
      <c r="K4703" s="143"/>
      <c r="L4703" s="143"/>
    </row>
    <row r="4704" spans="3:12" x14ac:dyDescent="0.3">
      <c r="C4704" s="139">
        <f t="shared" si="92"/>
        <v>0</v>
      </c>
      <c r="K4704" s="143"/>
      <c r="L4704" s="143"/>
    </row>
    <row r="4705" spans="3:12" x14ac:dyDescent="0.3">
      <c r="C4705" s="139">
        <f t="shared" si="92"/>
        <v>0</v>
      </c>
      <c r="K4705" s="143"/>
      <c r="L4705" s="143"/>
    </row>
    <row r="4706" spans="3:12" x14ac:dyDescent="0.3">
      <c r="C4706" s="139">
        <f t="shared" si="92"/>
        <v>0</v>
      </c>
      <c r="K4706" s="143"/>
      <c r="L4706" s="143"/>
    </row>
    <row r="4707" spans="3:12" x14ac:dyDescent="0.3">
      <c r="C4707" s="139">
        <f t="shared" si="92"/>
        <v>0</v>
      </c>
      <c r="K4707" s="143"/>
      <c r="L4707" s="143"/>
    </row>
    <row r="4708" spans="3:12" x14ac:dyDescent="0.3">
      <c r="C4708" s="139">
        <f t="shared" si="92"/>
        <v>0</v>
      </c>
      <c r="K4708" s="143"/>
      <c r="L4708" s="143"/>
    </row>
    <row r="4709" spans="3:12" x14ac:dyDescent="0.3">
      <c r="C4709" s="139">
        <f t="shared" si="92"/>
        <v>0</v>
      </c>
      <c r="K4709" s="143"/>
      <c r="L4709" s="143"/>
    </row>
    <row r="4710" spans="3:12" x14ac:dyDescent="0.3">
      <c r="C4710" s="139">
        <f t="shared" si="92"/>
        <v>0</v>
      </c>
      <c r="K4710" s="143"/>
      <c r="L4710" s="143"/>
    </row>
    <row r="4711" spans="3:12" x14ac:dyDescent="0.3">
      <c r="C4711" s="139">
        <f t="shared" si="92"/>
        <v>0</v>
      </c>
      <c r="K4711" s="143"/>
      <c r="L4711" s="143"/>
    </row>
    <row r="4712" spans="3:12" x14ac:dyDescent="0.3">
      <c r="C4712" s="139">
        <f t="shared" si="92"/>
        <v>0</v>
      </c>
      <c r="K4712" s="143"/>
      <c r="L4712" s="143"/>
    </row>
    <row r="4713" spans="3:12" x14ac:dyDescent="0.3">
      <c r="C4713" s="139">
        <f t="shared" si="92"/>
        <v>0</v>
      </c>
      <c r="K4713" s="143"/>
      <c r="L4713" s="143"/>
    </row>
    <row r="4714" spans="3:12" x14ac:dyDescent="0.3">
      <c r="C4714" s="139">
        <f t="shared" si="92"/>
        <v>0</v>
      </c>
      <c r="K4714" s="143"/>
      <c r="L4714" s="143"/>
    </row>
    <row r="4715" spans="3:12" x14ac:dyDescent="0.3">
      <c r="C4715" s="139">
        <f t="shared" si="92"/>
        <v>0</v>
      </c>
      <c r="K4715" s="143"/>
      <c r="L4715" s="143"/>
    </row>
    <row r="4716" spans="3:12" x14ac:dyDescent="0.3">
      <c r="C4716" s="139">
        <f t="shared" si="92"/>
        <v>0</v>
      </c>
      <c r="K4716" s="143"/>
      <c r="L4716" s="143"/>
    </row>
    <row r="4717" spans="3:12" x14ac:dyDescent="0.3">
      <c r="C4717" s="139">
        <f t="shared" si="92"/>
        <v>0</v>
      </c>
      <c r="K4717" s="143"/>
      <c r="L4717" s="143"/>
    </row>
    <row r="4718" spans="3:12" x14ac:dyDescent="0.3">
      <c r="C4718" s="139">
        <f t="shared" si="92"/>
        <v>0</v>
      </c>
      <c r="K4718" s="143"/>
      <c r="L4718" s="143"/>
    </row>
    <row r="4719" spans="3:12" x14ac:dyDescent="0.3">
      <c r="C4719" s="139">
        <f t="shared" si="92"/>
        <v>0</v>
      </c>
      <c r="K4719" s="143"/>
      <c r="L4719" s="143"/>
    </row>
    <row r="4720" spans="3:12" x14ac:dyDescent="0.3">
      <c r="C4720" s="139">
        <f t="shared" si="92"/>
        <v>0</v>
      </c>
      <c r="K4720" s="143"/>
      <c r="L4720" s="143"/>
    </row>
    <row r="4721" spans="3:12" x14ac:dyDescent="0.3">
      <c r="C4721" s="139">
        <f t="shared" si="92"/>
        <v>0</v>
      </c>
      <c r="K4721" s="143"/>
      <c r="L4721" s="143"/>
    </row>
    <row r="4722" spans="3:12" x14ac:dyDescent="0.3">
      <c r="C4722" s="139">
        <f t="shared" si="92"/>
        <v>0</v>
      </c>
      <c r="K4722" s="143"/>
      <c r="L4722" s="143"/>
    </row>
    <row r="4723" spans="3:12" x14ac:dyDescent="0.3">
      <c r="C4723" s="139">
        <f t="shared" si="92"/>
        <v>0</v>
      </c>
      <c r="K4723" s="143"/>
      <c r="L4723" s="143"/>
    </row>
    <row r="4724" spans="3:12" x14ac:dyDescent="0.3">
      <c r="C4724" s="139">
        <f t="shared" si="92"/>
        <v>0</v>
      </c>
      <c r="K4724" s="143"/>
      <c r="L4724" s="143"/>
    </row>
    <row r="4725" spans="3:12" x14ac:dyDescent="0.3">
      <c r="C4725" s="139">
        <f t="shared" si="92"/>
        <v>0</v>
      </c>
      <c r="K4725" s="143"/>
      <c r="L4725" s="143"/>
    </row>
    <row r="4726" spans="3:12" x14ac:dyDescent="0.3">
      <c r="C4726" s="139">
        <f t="shared" si="92"/>
        <v>0</v>
      </c>
      <c r="K4726" s="143"/>
      <c r="L4726" s="143"/>
    </row>
    <row r="4727" spans="3:12" x14ac:dyDescent="0.3">
      <c r="C4727" s="139">
        <f t="shared" si="92"/>
        <v>0</v>
      </c>
      <c r="K4727" s="143"/>
      <c r="L4727" s="143"/>
    </row>
    <row r="4728" spans="3:12" x14ac:dyDescent="0.3">
      <c r="C4728" s="139">
        <f t="shared" si="92"/>
        <v>0</v>
      </c>
      <c r="K4728" s="143"/>
      <c r="L4728" s="143"/>
    </row>
    <row r="4729" spans="3:12" x14ac:dyDescent="0.3">
      <c r="C4729" s="139">
        <f t="shared" si="92"/>
        <v>0</v>
      </c>
      <c r="K4729" s="143"/>
      <c r="L4729" s="143"/>
    </row>
    <row r="4730" spans="3:12" x14ac:dyDescent="0.3">
      <c r="C4730" s="139">
        <f t="shared" si="92"/>
        <v>0</v>
      </c>
      <c r="K4730" s="143"/>
      <c r="L4730" s="143"/>
    </row>
    <row r="4731" spans="3:12" x14ac:dyDescent="0.3">
      <c r="C4731" s="139">
        <f t="shared" si="92"/>
        <v>0</v>
      </c>
      <c r="K4731" s="143"/>
      <c r="L4731" s="143"/>
    </row>
    <row r="4732" spans="3:12" x14ac:dyDescent="0.3">
      <c r="C4732" s="139">
        <f t="shared" si="92"/>
        <v>0</v>
      </c>
      <c r="K4732" s="143"/>
      <c r="L4732" s="143"/>
    </row>
    <row r="4733" spans="3:12" x14ac:dyDescent="0.3">
      <c r="C4733" s="139">
        <f t="shared" si="92"/>
        <v>0</v>
      </c>
      <c r="K4733" s="143"/>
      <c r="L4733" s="143"/>
    </row>
    <row r="4734" spans="3:12" x14ac:dyDescent="0.3">
      <c r="C4734" s="139">
        <f t="shared" si="92"/>
        <v>0</v>
      </c>
      <c r="K4734" s="143"/>
      <c r="L4734" s="143"/>
    </row>
    <row r="4735" spans="3:12" x14ac:dyDescent="0.3">
      <c r="C4735" s="139">
        <f t="shared" ref="C4735:C4798" si="93">D4735</f>
        <v>0</v>
      </c>
      <c r="K4735" s="143"/>
      <c r="L4735" s="143"/>
    </row>
    <row r="4736" spans="3:12" x14ac:dyDescent="0.3">
      <c r="C4736" s="139">
        <f t="shared" si="93"/>
        <v>0</v>
      </c>
      <c r="K4736" s="143"/>
      <c r="L4736" s="143"/>
    </row>
    <row r="4737" spans="3:12" x14ac:dyDescent="0.3">
      <c r="C4737" s="139">
        <f t="shared" si="93"/>
        <v>0</v>
      </c>
      <c r="K4737" s="143"/>
      <c r="L4737" s="143"/>
    </row>
    <row r="4738" spans="3:12" x14ac:dyDescent="0.3">
      <c r="C4738" s="139">
        <f t="shared" si="93"/>
        <v>0</v>
      </c>
      <c r="K4738" s="143"/>
      <c r="L4738" s="143"/>
    </row>
    <row r="4739" spans="3:12" x14ac:dyDescent="0.3">
      <c r="C4739" s="139">
        <f t="shared" si="93"/>
        <v>0</v>
      </c>
      <c r="K4739" s="143"/>
      <c r="L4739" s="143"/>
    </row>
    <row r="4740" spans="3:12" x14ac:dyDescent="0.3">
      <c r="C4740" s="139">
        <f t="shared" si="93"/>
        <v>0</v>
      </c>
      <c r="K4740" s="143"/>
      <c r="L4740" s="143"/>
    </row>
    <row r="4741" spans="3:12" x14ac:dyDescent="0.3">
      <c r="C4741" s="139">
        <f t="shared" si="93"/>
        <v>0</v>
      </c>
      <c r="K4741" s="143"/>
      <c r="L4741" s="143"/>
    </row>
    <row r="4742" spans="3:12" x14ac:dyDescent="0.3">
      <c r="C4742" s="139">
        <f t="shared" si="93"/>
        <v>0</v>
      </c>
      <c r="K4742" s="143"/>
      <c r="L4742" s="143"/>
    </row>
    <row r="4743" spans="3:12" x14ac:dyDescent="0.3">
      <c r="C4743" s="139">
        <f t="shared" si="93"/>
        <v>0</v>
      </c>
      <c r="K4743" s="143"/>
      <c r="L4743" s="143"/>
    </row>
    <row r="4744" spans="3:12" x14ac:dyDescent="0.3">
      <c r="C4744" s="139">
        <f t="shared" si="93"/>
        <v>0</v>
      </c>
      <c r="K4744" s="143"/>
      <c r="L4744" s="143"/>
    </row>
    <row r="4745" spans="3:12" x14ac:dyDescent="0.3">
      <c r="C4745" s="139">
        <f t="shared" si="93"/>
        <v>0</v>
      </c>
      <c r="K4745" s="143"/>
      <c r="L4745" s="143"/>
    </row>
    <row r="4746" spans="3:12" x14ac:dyDescent="0.3">
      <c r="C4746" s="139">
        <f t="shared" si="93"/>
        <v>0</v>
      </c>
      <c r="K4746" s="143"/>
      <c r="L4746" s="143"/>
    </row>
    <row r="4747" spans="3:12" x14ac:dyDescent="0.3">
      <c r="C4747" s="139">
        <f t="shared" si="93"/>
        <v>0</v>
      </c>
      <c r="K4747" s="143"/>
      <c r="L4747" s="143"/>
    </row>
    <row r="4748" spans="3:12" x14ac:dyDescent="0.3">
      <c r="C4748" s="139">
        <f t="shared" si="93"/>
        <v>0</v>
      </c>
      <c r="K4748" s="143"/>
      <c r="L4748" s="143"/>
    </row>
    <row r="4749" spans="3:12" x14ac:dyDescent="0.3">
      <c r="C4749" s="139">
        <f t="shared" si="93"/>
        <v>0</v>
      </c>
      <c r="K4749" s="143"/>
      <c r="L4749" s="143"/>
    </row>
    <row r="4750" spans="3:12" x14ac:dyDescent="0.3">
      <c r="C4750" s="139">
        <f t="shared" si="93"/>
        <v>0</v>
      </c>
      <c r="K4750" s="143"/>
      <c r="L4750" s="143"/>
    </row>
    <row r="4751" spans="3:12" x14ac:dyDescent="0.3">
      <c r="C4751" s="139">
        <f t="shared" si="93"/>
        <v>0</v>
      </c>
      <c r="K4751" s="143"/>
      <c r="L4751" s="143"/>
    </row>
    <row r="4752" spans="3:12" x14ac:dyDescent="0.3">
      <c r="C4752" s="139">
        <f t="shared" si="93"/>
        <v>0</v>
      </c>
      <c r="K4752" s="143"/>
      <c r="L4752" s="143"/>
    </row>
    <row r="4753" spans="3:12" x14ac:dyDescent="0.3">
      <c r="C4753" s="139">
        <f t="shared" si="93"/>
        <v>0</v>
      </c>
      <c r="K4753" s="143"/>
      <c r="L4753" s="143"/>
    </row>
    <row r="4754" spans="3:12" x14ac:dyDescent="0.3">
      <c r="C4754" s="139">
        <f t="shared" si="93"/>
        <v>0</v>
      </c>
      <c r="K4754" s="143"/>
      <c r="L4754" s="143"/>
    </row>
    <row r="4755" spans="3:12" x14ac:dyDescent="0.3">
      <c r="C4755" s="139">
        <f t="shared" si="93"/>
        <v>0</v>
      </c>
      <c r="K4755" s="143"/>
      <c r="L4755" s="143"/>
    </row>
    <row r="4756" spans="3:12" x14ac:dyDescent="0.3">
      <c r="C4756" s="139">
        <f t="shared" si="93"/>
        <v>0</v>
      </c>
      <c r="K4756" s="143"/>
      <c r="L4756" s="143"/>
    </row>
    <row r="4757" spans="3:12" x14ac:dyDescent="0.3">
      <c r="C4757" s="139">
        <f t="shared" si="93"/>
        <v>0</v>
      </c>
      <c r="K4757" s="143"/>
      <c r="L4757" s="143"/>
    </row>
    <row r="4758" spans="3:12" x14ac:dyDescent="0.3">
      <c r="C4758" s="139">
        <f t="shared" si="93"/>
        <v>0</v>
      </c>
      <c r="K4758" s="143"/>
      <c r="L4758" s="143"/>
    </row>
    <row r="4759" spans="3:12" x14ac:dyDescent="0.3">
      <c r="C4759" s="139">
        <f t="shared" si="93"/>
        <v>0</v>
      </c>
      <c r="K4759" s="143"/>
      <c r="L4759" s="143"/>
    </row>
    <row r="4760" spans="3:12" x14ac:dyDescent="0.3">
      <c r="C4760" s="139">
        <f t="shared" si="93"/>
        <v>0</v>
      </c>
      <c r="K4760" s="143"/>
      <c r="L4760" s="143"/>
    </row>
    <row r="4761" spans="3:12" x14ac:dyDescent="0.3">
      <c r="C4761" s="139">
        <f t="shared" si="93"/>
        <v>0</v>
      </c>
      <c r="K4761" s="143"/>
      <c r="L4761" s="143"/>
    </row>
    <row r="4762" spans="3:12" x14ac:dyDescent="0.3">
      <c r="C4762" s="139">
        <f t="shared" si="93"/>
        <v>0</v>
      </c>
      <c r="K4762" s="143"/>
      <c r="L4762" s="143"/>
    </row>
    <row r="4763" spans="3:12" x14ac:dyDescent="0.3">
      <c r="C4763" s="139">
        <f t="shared" si="93"/>
        <v>0</v>
      </c>
      <c r="K4763" s="143"/>
      <c r="L4763" s="143"/>
    </row>
    <row r="4764" spans="3:12" x14ac:dyDescent="0.3">
      <c r="C4764" s="139">
        <f t="shared" si="93"/>
        <v>0</v>
      </c>
      <c r="K4764" s="143"/>
      <c r="L4764" s="143"/>
    </row>
    <row r="4765" spans="3:12" x14ac:dyDescent="0.3">
      <c r="C4765" s="139">
        <f t="shared" si="93"/>
        <v>0</v>
      </c>
      <c r="K4765" s="143"/>
      <c r="L4765" s="143"/>
    </row>
    <row r="4766" spans="3:12" x14ac:dyDescent="0.3">
      <c r="C4766" s="139">
        <f t="shared" si="93"/>
        <v>0</v>
      </c>
      <c r="K4766" s="143"/>
      <c r="L4766" s="143"/>
    </row>
    <row r="4767" spans="3:12" x14ac:dyDescent="0.3">
      <c r="C4767" s="139">
        <f t="shared" si="93"/>
        <v>0</v>
      </c>
      <c r="K4767" s="143"/>
      <c r="L4767" s="143"/>
    </row>
    <row r="4768" spans="3:12" x14ac:dyDescent="0.3">
      <c r="C4768" s="139">
        <f t="shared" si="93"/>
        <v>0</v>
      </c>
      <c r="K4768" s="143"/>
      <c r="L4768" s="143"/>
    </row>
    <row r="4769" spans="3:12" x14ac:dyDescent="0.3">
      <c r="C4769" s="139">
        <f t="shared" si="93"/>
        <v>0</v>
      </c>
      <c r="K4769" s="143"/>
      <c r="L4769" s="143"/>
    </row>
    <row r="4770" spans="3:12" x14ac:dyDescent="0.3">
      <c r="C4770" s="139">
        <f t="shared" si="93"/>
        <v>0</v>
      </c>
      <c r="K4770" s="143"/>
      <c r="L4770" s="143"/>
    </row>
    <row r="4771" spans="3:12" x14ac:dyDescent="0.3">
      <c r="C4771" s="139">
        <f t="shared" si="93"/>
        <v>0</v>
      </c>
      <c r="K4771" s="143"/>
      <c r="L4771" s="143"/>
    </row>
    <row r="4772" spans="3:12" x14ac:dyDescent="0.3">
      <c r="C4772" s="139">
        <f t="shared" si="93"/>
        <v>0</v>
      </c>
      <c r="K4772" s="143"/>
      <c r="L4772" s="143"/>
    </row>
    <row r="4773" spans="3:12" x14ac:dyDescent="0.3">
      <c r="C4773" s="139">
        <f t="shared" si="93"/>
        <v>0</v>
      </c>
      <c r="K4773" s="143"/>
      <c r="L4773" s="143"/>
    </row>
    <row r="4774" spans="3:12" x14ac:dyDescent="0.3">
      <c r="C4774" s="139">
        <f t="shared" si="93"/>
        <v>0</v>
      </c>
      <c r="K4774" s="143"/>
      <c r="L4774" s="143"/>
    </row>
    <row r="4775" spans="3:12" x14ac:dyDescent="0.3">
      <c r="C4775" s="139">
        <f t="shared" si="93"/>
        <v>0</v>
      </c>
      <c r="K4775" s="143"/>
      <c r="L4775" s="143"/>
    </row>
    <row r="4776" spans="3:12" x14ac:dyDescent="0.3">
      <c r="C4776" s="139">
        <f t="shared" si="93"/>
        <v>0</v>
      </c>
      <c r="K4776" s="143"/>
      <c r="L4776" s="143"/>
    </row>
    <row r="4777" spans="3:12" x14ac:dyDescent="0.3">
      <c r="C4777" s="139">
        <f t="shared" si="93"/>
        <v>0</v>
      </c>
      <c r="K4777" s="143"/>
      <c r="L4777" s="143"/>
    </row>
    <row r="4778" spans="3:12" x14ac:dyDescent="0.3">
      <c r="C4778" s="139">
        <f t="shared" si="93"/>
        <v>0</v>
      </c>
      <c r="K4778" s="143"/>
      <c r="L4778" s="143"/>
    </row>
    <row r="4779" spans="3:12" x14ac:dyDescent="0.3">
      <c r="C4779" s="139">
        <f t="shared" si="93"/>
        <v>0</v>
      </c>
      <c r="K4779" s="143"/>
      <c r="L4779" s="143"/>
    </row>
    <row r="4780" spans="3:12" x14ac:dyDescent="0.3">
      <c r="C4780" s="139">
        <f t="shared" si="93"/>
        <v>0</v>
      </c>
      <c r="K4780" s="143"/>
      <c r="L4780" s="143"/>
    </row>
    <row r="4781" spans="3:12" x14ac:dyDescent="0.3">
      <c r="C4781" s="139">
        <f t="shared" si="93"/>
        <v>0</v>
      </c>
      <c r="K4781" s="143"/>
      <c r="L4781" s="143"/>
    </row>
    <row r="4782" spans="3:12" x14ac:dyDescent="0.3">
      <c r="C4782" s="139">
        <f t="shared" si="93"/>
        <v>0</v>
      </c>
      <c r="K4782" s="143"/>
      <c r="L4782" s="143"/>
    </row>
    <row r="4783" spans="3:12" x14ac:dyDescent="0.3">
      <c r="C4783" s="139">
        <f t="shared" si="93"/>
        <v>0</v>
      </c>
      <c r="K4783" s="143"/>
      <c r="L4783" s="143"/>
    </row>
    <row r="4784" spans="3:12" x14ac:dyDescent="0.3">
      <c r="C4784" s="139">
        <f t="shared" si="93"/>
        <v>0</v>
      </c>
      <c r="K4784" s="143"/>
      <c r="L4784" s="143"/>
    </row>
    <row r="4785" spans="3:12" x14ac:dyDescent="0.3">
      <c r="C4785" s="139">
        <f t="shared" si="93"/>
        <v>0</v>
      </c>
      <c r="K4785" s="143"/>
      <c r="L4785" s="143"/>
    </row>
    <row r="4786" spans="3:12" x14ac:dyDescent="0.3">
      <c r="C4786" s="139">
        <f t="shared" si="93"/>
        <v>0</v>
      </c>
      <c r="K4786" s="143"/>
      <c r="L4786" s="143"/>
    </row>
    <row r="4787" spans="3:12" x14ac:dyDescent="0.3">
      <c r="C4787" s="139">
        <f t="shared" si="93"/>
        <v>0</v>
      </c>
      <c r="K4787" s="143"/>
      <c r="L4787" s="143"/>
    </row>
    <row r="4788" spans="3:12" x14ac:dyDescent="0.3">
      <c r="C4788" s="139">
        <f t="shared" si="93"/>
        <v>0</v>
      </c>
      <c r="K4788" s="143"/>
      <c r="L4788" s="143"/>
    </row>
    <row r="4789" spans="3:12" x14ac:dyDescent="0.3">
      <c r="C4789" s="139">
        <f t="shared" si="93"/>
        <v>0</v>
      </c>
      <c r="K4789" s="143"/>
      <c r="L4789" s="143"/>
    </row>
    <row r="4790" spans="3:12" x14ac:dyDescent="0.3">
      <c r="C4790" s="139">
        <f t="shared" si="93"/>
        <v>0</v>
      </c>
      <c r="K4790" s="143"/>
      <c r="L4790" s="143"/>
    </row>
    <row r="4791" spans="3:12" x14ac:dyDescent="0.3">
      <c r="C4791" s="139">
        <f t="shared" si="93"/>
        <v>0</v>
      </c>
      <c r="K4791" s="143"/>
      <c r="L4791" s="143"/>
    </row>
    <row r="4792" spans="3:12" x14ac:dyDescent="0.3">
      <c r="C4792" s="139">
        <f t="shared" si="93"/>
        <v>0</v>
      </c>
      <c r="K4792" s="143"/>
      <c r="L4792" s="143"/>
    </row>
    <row r="4793" spans="3:12" x14ac:dyDescent="0.3">
      <c r="C4793" s="139">
        <f t="shared" si="93"/>
        <v>0</v>
      </c>
      <c r="K4793" s="143"/>
      <c r="L4793" s="143"/>
    </row>
    <row r="4794" spans="3:12" x14ac:dyDescent="0.3">
      <c r="C4794" s="139">
        <f t="shared" si="93"/>
        <v>0</v>
      </c>
      <c r="K4794" s="143"/>
      <c r="L4794" s="143"/>
    </row>
    <row r="4795" spans="3:12" x14ac:dyDescent="0.3">
      <c r="C4795" s="139">
        <f t="shared" si="93"/>
        <v>0</v>
      </c>
      <c r="K4795" s="143"/>
      <c r="L4795" s="143"/>
    </row>
    <row r="4796" spans="3:12" x14ac:dyDescent="0.3">
      <c r="C4796" s="139">
        <f t="shared" si="93"/>
        <v>0</v>
      </c>
      <c r="K4796" s="143"/>
      <c r="L4796" s="143"/>
    </row>
    <row r="4797" spans="3:12" x14ac:dyDescent="0.3">
      <c r="C4797" s="139">
        <f t="shared" si="93"/>
        <v>0</v>
      </c>
      <c r="K4797" s="143"/>
      <c r="L4797" s="143"/>
    </row>
    <row r="4798" spans="3:12" x14ac:dyDescent="0.3">
      <c r="C4798" s="139">
        <f t="shared" si="93"/>
        <v>0</v>
      </c>
      <c r="K4798" s="143"/>
      <c r="L4798" s="143"/>
    </row>
    <row r="4799" spans="3:12" x14ac:dyDescent="0.3">
      <c r="C4799" s="139">
        <f t="shared" ref="C4799:C4862" si="94">D4799</f>
        <v>0</v>
      </c>
      <c r="K4799" s="143"/>
      <c r="L4799" s="143"/>
    </row>
    <row r="4800" spans="3:12" x14ac:dyDescent="0.3">
      <c r="C4800" s="139">
        <f t="shared" si="94"/>
        <v>0</v>
      </c>
      <c r="K4800" s="143"/>
      <c r="L4800" s="143"/>
    </row>
    <row r="4801" spans="3:12" x14ac:dyDescent="0.3">
      <c r="C4801" s="139">
        <f t="shared" si="94"/>
        <v>0</v>
      </c>
      <c r="K4801" s="143"/>
      <c r="L4801" s="143"/>
    </row>
    <row r="4802" spans="3:12" x14ac:dyDescent="0.3">
      <c r="C4802" s="139">
        <f t="shared" si="94"/>
        <v>0</v>
      </c>
      <c r="K4802" s="143"/>
      <c r="L4802" s="143"/>
    </row>
    <row r="4803" spans="3:12" x14ac:dyDescent="0.3">
      <c r="C4803" s="139">
        <f t="shared" si="94"/>
        <v>0</v>
      </c>
      <c r="K4803" s="143"/>
      <c r="L4803" s="143"/>
    </row>
    <row r="4804" spans="3:12" x14ac:dyDescent="0.3">
      <c r="C4804" s="139">
        <f t="shared" si="94"/>
        <v>0</v>
      </c>
      <c r="K4804" s="143"/>
      <c r="L4804" s="143"/>
    </row>
    <row r="4805" spans="3:12" x14ac:dyDescent="0.3">
      <c r="C4805" s="139">
        <f t="shared" si="94"/>
        <v>0</v>
      </c>
      <c r="K4805" s="143"/>
      <c r="L4805" s="143"/>
    </row>
    <row r="4806" spans="3:12" x14ac:dyDescent="0.3">
      <c r="C4806" s="139">
        <f t="shared" si="94"/>
        <v>0</v>
      </c>
      <c r="K4806" s="143"/>
      <c r="L4806" s="143"/>
    </row>
    <row r="4807" spans="3:12" x14ac:dyDescent="0.3">
      <c r="C4807" s="139">
        <f t="shared" si="94"/>
        <v>0</v>
      </c>
      <c r="K4807" s="143"/>
      <c r="L4807" s="143"/>
    </row>
    <row r="4808" spans="3:12" x14ac:dyDescent="0.3">
      <c r="C4808" s="139">
        <f t="shared" si="94"/>
        <v>0</v>
      </c>
      <c r="K4808" s="143"/>
      <c r="L4808" s="143"/>
    </row>
    <row r="4809" spans="3:12" x14ac:dyDescent="0.3">
      <c r="C4809" s="139">
        <f t="shared" si="94"/>
        <v>0</v>
      </c>
      <c r="K4809" s="143"/>
      <c r="L4809" s="143"/>
    </row>
    <row r="4810" spans="3:12" x14ac:dyDescent="0.3">
      <c r="C4810" s="139">
        <f t="shared" si="94"/>
        <v>0</v>
      </c>
      <c r="K4810" s="143"/>
      <c r="L4810" s="143"/>
    </row>
    <row r="4811" spans="3:12" x14ac:dyDescent="0.3">
      <c r="C4811" s="139">
        <f t="shared" si="94"/>
        <v>0</v>
      </c>
      <c r="K4811" s="143"/>
      <c r="L4811" s="143"/>
    </row>
    <row r="4812" spans="3:12" x14ac:dyDescent="0.3">
      <c r="C4812" s="139">
        <f t="shared" si="94"/>
        <v>0</v>
      </c>
      <c r="K4812" s="143"/>
      <c r="L4812" s="143"/>
    </row>
    <row r="4813" spans="3:12" x14ac:dyDescent="0.3">
      <c r="C4813" s="139">
        <f t="shared" si="94"/>
        <v>0</v>
      </c>
      <c r="K4813" s="143"/>
      <c r="L4813" s="143"/>
    </row>
    <row r="4814" spans="3:12" x14ac:dyDescent="0.3">
      <c r="C4814" s="139">
        <f t="shared" si="94"/>
        <v>0</v>
      </c>
      <c r="K4814" s="143"/>
      <c r="L4814" s="143"/>
    </row>
    <row r="4815" spans="3:12" x14ac:dyDescent="0.3">
      <c r="C4815" s="139">
        <f t="shared" si="94"/>
        <v>0</v>
      </c>
      <c r="K4815" s="143"/>
      <c r="L4815" s="143"/>
    </row>
    <row r="4816" spans="3:12" x14ac:dyDescent="0.3">
      <c r="C4816" s="139">
        <f t="shared" si="94"/>
        <v>0</v>
      </c>
      <c r="K4816" s="143"/>
      <c r="L4816" s="143"/>
    </row>
    <row r="4817" spans="3:12" x14ac:dyDescent="0.3">
      <c r="C4817" s="139">
        <f t="shared" si="94"/>
        <v>0</v>
      </c>
      <c r="K4817" s="143"/>
      <c r="L4817" s="143"/>
    </row>
    <row r="4818" spans="3:12" x14ac:dyDescent="0.3">
      <c r="C4818" s="139">
        <f t="shared" si="94"/>
        <v>0</v>
      </c>
      <c r="K4818" s="143"/>
      <c r="L4818" s="143"/>
    </row>
    <row r="4819" spans="3:12" x14ac:dyDescent="0.3">
      <c r="C4819" s="139">
        <f t="shared" si="94"/>
        <v>0</v>
      </c>
      <c r="K4819" s="143"/>
      <c r="L4819" s="143"/>
    </row>
    <row r="4820" spans="3:12" x14ac:dyDescent="0.3">
      <c r="C4820" s="139">
        <f t="shared" si="94"/>
        <v>0</v>
      </c>
      <c r="K4820" s="143"/>
      <c r="L4820" s="143"/>
    </row>
    <row r="4821" spans="3:12" x14ac:dyDescent="0.3">
      <c r="C4821" s="139">
        <f t="shared" si="94"/>
        <v>0</v>
      </c>
      <c r="K4821" s="143"/>
      <c r="L4821" s="143"/>
    </row>
    <row r="4822" spans="3:12" x14ac:dyDescent="0.3">
      <c r="C4822" s="139">
        <f t="shared" si="94"/>
        <v>0</v>
      </c>
      <c r="K4822" s="143"/>
      <c r="L4822" s="143"/>
    </row>
    <row r="4823" spans="3:12" x14ac:dyDescent="0.3">
      <c r="C4823" s="139">
        <f t="shared" si="94"/>
        <v>0</v>
      </c>
      <c r="K4823" s="143"/>
      <c r="L4823" s="143"/>
    </row>
    <row r="4824" spans="3:12" x14ac:dyDescent="0.3">
      <c r="C4824" s="139">
        <f t="shared" si="94"/>
        <v>0</v>
      </c>
      <c r="K4824" s="143"/>
      <c r="L4824" s="143"/>
    </row>
    <row r="4825" spans="3:12" x14ac:dyDescent="0.3">
      <c r="C4825" s="139">
        <f t="shared" si="94"/>
        <v>0</v>
      </c>
      <c r="K4825" s="143"/>
      <c r="L4825" s="143"/>
    </row>
    <row r="4826" spans="3:12" x14ac:dyDescent="0.3">
      <c r="C4826" s="139">
        <f t="shared" si="94"/>
        <v>0</v>
      </c>
      <c r="K4826" s="143"/>
      <c r="L4826" s="143"/>
    </row>
    <row r="4827" spans="3:12" x14ac:dyDescent="0.3">
      <c r="C4827" s="139">
        <f t="shared" si="94"/>
        <v>0</v>
      </c>
      <c r="K4827" s="143"/>
      <c r="L4827" s="143"/>
    </row>
    <row r="4828" spans="3:12" x14ac:dyDescent="0.3">
      <c r="C4828" s="139">
        <f t="shared" si="94"/>
        <v>0</v>
      </c>
      <c r="K4828" s="143"/>
      <c r="L4828" s="143"/>
    </row>
    <row r="4829" spans="3:12" x14ac:dyDescent="0.3">
      <c r="C4829" s="139">
        <f t="shared" si="94"/>
        <v>0</v>
      </c>
      <c r="K4829" s="143"/>
      <c r="L4829" s="143"/>
    </row>
    <row r="4830" spans="3:12" x14ac:dyDescent="0.3">
      <c r="C4830" s="139">
        <f t="shared" si="94"/>
        <v>0</v>
      </c>
      <c r="K4830" s="143"/>
      <c r="L4830" s="143"/>
    </row>
    <row r="4831" spans="3:12" x14ac:dyDescent="0.3">
      <c r="C4831" s="139">
        <f t="shared" si="94"/>
        <v>0</v>
      </c>
      <c r="K4831" s="143"/>
      <c r="L4831" s="143"/>
    </row>
    <row r="4832" spans="3:12" x14ac:dyDescent="0.3">
      <c r="C4832" s="139">
        <f t="shared" si="94"/>
        <v>0</v>
      </c>
      <c r="K4832" s="143"/>
      <c r="L4832" s="143"/>
    </row>
    <row r="4833" spans="3:12" x14ac:dyDescent="0.3">
      <c r="C4833" s="139">
        <f t="shared" si="94"/>
        <v>0</v>
      </c>
      <c r="K4833" s="143"/>
      <c r="L4833" s="143"/>
    </row>
    <row r="4834" spans="3:12" x14ac:dyDescent="0.3">
      <c r="C4834" s="139">
        <f t="shared" si="94"/>
        <v>0</v>
      </c>
      <c r="K4834" s="143"/>
      <c r="L4834" s="143"/>
    </row>
    <row r="4835" spans="3:12" x14ac:dyDescent="0.3">
      <c r="C4835" s="139">
        <f t="shared" si="94"/>
        <v>0</v>
      </c>
      <c r="K4835" s="143"/>
      <c r="L4835" s="143"/>
    </row>
    <row r="4836" spans="3:12" x14ac:dyDescent="0.3">
      <c r="C4836" s="139">
        <f t="shared" si="94"/>
        <v>0</v>
      </c>
      <c r="K4836" s="143"/>
      <c r="L4836" s="143"/>
    </row>
    <row r="4837" spans="3:12" x14ac:dyDescent="0.3">
      <c r="C4837" s="139">
        <f t="shared" si="94"/>
        <v>0</v>
      </c>
      <c r="K4837" s="143"/>
      <c r="L4837" s="143"/>
    </row>
    <row r="4838" spans="3:12" x14ac:dyDescent="0.3">
      <c r="C4838" s="139">
        <f t="shared" si="94"/>
        <v>0</v>
      </c>
      <c r="K4838" s="143"/>
      <c r="L4838" s="143"/>
    </row>
    <row r="4839" spans="3:12" x14ac:dyDescent="0.3">
      <c r="C4839" s="139">
        <f t="shared" si="94"/>
        <v>0</v>
      </c>
      <c r="K4839" s="143"/>
      <c r="L4839" s="143"/>
    </row>
    <row r="4840" spans="3:12" x14ac:dyDescent="0.3">
      <c r="C4840" s="139">
        <f t="shared" si="94"/>
        <v>0</v>
      </c>
      <c r="K4840" s="143"/>
      <c r="L4840" s="143"/>
    </row>
    <row r="4841" spans="3:12" x14ac:dyDescent="0.3">
      <c r="C4841" s="139">
        <f t="shared" si="94"/>
        <v>0</v>
      </c>
      <c r="K4841" s="143"/>
      <c r="L4841" s="143"/>
    </row>
    <row r="4842" spans="3:12" x14ac:dyDescent="0.3">
      <c r="C4842" s="139">
        <f t="shared" si="94"/>
        <v>0</v>
      </c>
      <c r="K4842" s="143"/>
      <c r="L4842" s="143"/>
    </row>
    <row r="4843" spans="3:12" x14ac:dyDescent="0.3">
      <c r="C4843" s="139">
        <f t="shared" si="94"/>
        <v>0</v>
      </c>
      <c r="K4843" s="143"/>
      <c r="L4843" s="143"/>
    </row>
    <row r="4844" spans="3:12" x14ac:dyDescent="0.3">
      <c r="C4844" s="139">
        <f t="shared" si="94"/>
        <v>0</v>
      </c>
      <c r="K4844" s="143"/>
      <c r="L4844" s="143"/>
    </row>
    <row r="4845" spans="3:12" x14ac:dyDescent="0.3">
      <c r="C4845" s="139">
        <f t="shared" si="94"/>
        <v>0</v>
      </c>
      <c r="K4845" s="143"/>
      <c r="L4845" s="143"/>
    </row>
    <row r="4846" spans="3:12" x14ac:dyDescent="0.3">
      <c r="C4846" s="139">
        <f t="shared" si="94"/>
        <v>0</v>
      </c>
      <c r="K4846" s="143"/>
      <c r="L4846" s="143"/>
    </row>
    <row r="4847" spans="3:12" x14ac:dyDescent="0.3">
      <c r="C4847" s="139">
        <f t="shared" si="94"/>
        <v>0</v>
      </c>
      <c r="K4847" s="143"/>
      <c r="L4847" s="143"/>
    </row>
    <row r="4848" spans="3:12" x14ac:dyDescent="0.3">
      <c r="C4848" s="139">
        <f t="shared" si="94"/>
        <v>0</v>
      </c>
      <c r="K4848" s="143"/>
      <c r="L4848" s="143"/>
    </row>
    <row r="4849" spans="3:12" x14ac:dyDescent="0.3">
      <c r="C4849" s="139">
        <f t="shared" si="94"/>
        <v>0</v>
      </c>
      <c r="K4849" s="143"/>
      <c r="L4849" s="143"/>
    </row>
    <row r="4850" spans="3:12" x14ac:dyDescent="0.3">
      <c r="C4850" s="139">
        <f t="shared" si="94"/>
        <v>0</v>
      </c>
      <c r="K4850" s="143"/>
      <c r="L4850" s="143"/>
    </row>
    <row r="4851" spans="3:12" x14ac:dyDescent="0.3">
      <c r="C4851" s="139">
        <f t="shared" si="94"/>
        <v>0</v>
      </c>
      <c r="K4851" s="143"/>
      <c r="L4851" s="143"/>
    </row>
    <row r="4852" spans="3:12" x14ac:dyDescent="0.3">
      <c r="C4852" s="139">
        <f t="shared" si="94"/>
        <v>0</v>
      </c>
      <c r="K4852" s="143"/>
      <c r="L4852" s="143"/>
    </row>
    <row r="4853" spans="3:12" x14ac:dyDescent="0.3">
      <c r="C4853" s="139">
        <f t="shared" si="94"/>
        <v>0</v>
      </c>
      <c r="K4853" s="143"/>
      <c r="L4853" s="143"/>
    </row>
    <row r="4854" spans="3:12" x14ac:dyDescent="0.3">
      <c r="C4854" s="139">
        <f t="shared" si="94"/>
        <v>0</v>
      </c>
      <c r="K4854" s="143"/>
      <c r="L4854" s="143"/>
    </row>
    <row r="4855" spans="3:12" x14ac:dyDescent="0.3">
      <c r="C4855" s="139">
        <f t="shared" si="94"/>
        <v>0</v>
      </c>
      <c r="K4855" s="143"/>
      <c r="L4855" s="143"/>
    </row>
    <row r="4856" spans="3:12" x14ac:dyDescent="0.3">
      <c r="C4856" s="139">
        <f t="shared" si="94"/>
        <v>0</v>
      </c>
      <c r="K4856" s="143"/>
      <c r="L4856" s="143"/>
    </row>
    <row r="4857" spans="3:12" x14ac:dyDescent="0.3">
      <c r="C4857" s="139">
        <f t="shared" si="94"/>
        <v>0</v>
      </c>
      <c r="K4857" s="143"/>
      <c r="L4857" s="143"/>
    </row>
    <row r="4858" spans="3:12" x14ac:dyDescent="0.3">
      <c r="C4858" s="139">
        <f t="shared" si="94"/>
        <v>0</v>
      </c>
      <c r="K4858" s="143"/>
      <c r="L4858" s="143"/>
    </row>
    <row r="4859" spans="3:12" x14ac:dyDescent="0.3">
      <c r="C4859" s="139">
        <f t="shared" si="94"/>
        <v>0</v>
      </c>
      <c r="K4859" s="143"/>
      <c r="L4859" s="143"/>
    </row>
    <row r="4860" spans="3:12" x14ac:dyDescent="0.3">
      <c r="C4860" s="139">
        <f t="shared" si="94"/>
        <v>0</v>
      </c>
      <c r="K4860" s="143"/>
      <c r="L4860" s="143"/>
    </row>
    <row r="4861" spans="3:12" x14ac:dyDescent="0.3">
      <c r="C4861" s="139">
        <f t="shared" si="94"/>
        <v>0</v>
      </c>
      <c r="K4861" s="143"/>
      <c r="L4861" s="143"/>
    </row>
    <row r="4862" spans="3:12" x14ac:dyDescent="0.3">
      <c r="C4862" s="139">
        <f t="shared" si="94"/>
        <v>0</v>
      </c>
      <c r="K4862" s="143"/>
      <c r="L4862" s="143"/>
    </row>
    <row r="4863" spans="3:12" x14ac:dyDescent="0.3">
      <c r="C4863" s="139">
        <f t="shared" ref="C4863:C4926" si="95">D4863</f>
        <v>0</v>
      </c>
      <c r="K4863" s="143"/>
      <c r="L4863" s="143"/>
    </row>
    <row r="4864" spans="3:12" x14ac:dyDescent="0.3">
      <c r="C4864" s="139">
        <f t="shared" si="95"/>
        <v>0</v>
      </c>
      <c r="K4864" s="143"/>
      <c r="L4864" s="143"/>
    </row>
    <row r="4865" spans="3:12" x14ac:dyDescent="0.3">
      <c r="C4865" s="139">
        <f t="shared" si="95"/>
        <v>0</v>
      </c>
      <c r="K4865" s="143"/>
      <c r="L4865" s="143"/>
    </row>
    <row r="4866" spans="3:12" x14ac:dyDescent="0.3">
      <c r="C4866" s="139">
        <f t="shared" si="95"/>
        <v>0</v>
      </c>
      <c r="K4866" s="143"/>
      <c r="L4866" s="143"/>
    </row>
    <row r="4867" spans="3:12" x14ac:dyDescent="0.3">
      <c r="C4867" s="139">
        <f t="shared" si="95"/>
        <v>0</v>
      </c>
      <c r="K4867" s="143"/>
      <c r="L4867" s="143"/>
    </row>
    <row r="4868" spans="3:12" x14ac:dyDescent="0.3">
      <c r="C4868" s="139">
        <f t="shared" si="95"/>
        <v>0</v>
      </c>
      <c r="K4868" s="143"/>
      <c r="L4868" s="143"/>
    </row>
    <row r="4869" spans="3:12" x14ac:dyDescent="0.3">
      <c r="C4869" s="139">
        <f t="shared" si="95"/>
        <v>0</v>
      </c>
      <c r="K4869" s="143"/>
      <c r="L4869" s="143"/>
    </row>
    <row r="4870" spans="3:12" x14ac:dyDescent="0.3">
      <c r="C4870" s="139">
        <f t="shared" si="95"/>
        <v>0</v>
      </c>
      <c r="K4870" s="143"/>
      <c r="L4870" s="143"/>
    </row>
    <row r="4871" spans="3:12" x14ac:dyDescent="0.3">
      <c r="C4871" s="139">
        <f t="shared" si="95"/>
        <v>0</v>
      </c>
      <c r="K4871" s="143"/>
      <c r="L4871" s="143"/>
    </row>
    <row r="4872" spans="3:12" x14ac:dyDescent="0.3">
      <c r="C4872" s="139">
        <f t="shared" si="95"/>
        <v>0</v>
      </c>
      <c r="K4872" s="143"/>
      <c r="L4872" s="143"/>
    </row>
    <row r="4873" spans="3:12" x14ac:dyDescent="0.3">
      <c r="C4873" s="139">
        <f t="shared" si="95"/>
        <v>0</v>
      </c>
      <c r="K4873" s="143"/>
      <c r="L4873" s="143"/>
    </row>
    <row r="4874" spans="3:12" x14ac:dyDescent="0.3">
      <c r="C4874" s="139">
        <f t="shared" si="95"/>
        <v>0</v>
      </c>
      <c r="K4874" s="143"/>
      <c r="L4874" s="143"/>
    </row>
    <row r="4875" spans="3:12" x14ac:dyDescent="0.3">
      <c r="C4875" s="139">
        <f t="shared" si="95"/>
        <v>0</v>
      </c>
      <c r="K4875" s="143"/>
      <c r="L4875" s="143"/>
    </row>
    <row r="4876" spans="3:12" x14ac:dyDescent="0.3">
      <c r="C4876" s="139">
        <f t="shared" si="95"/>
        <v>0</v>
      </c>
      <c r="K4876" s="143"/>
      <c r="L4876" s="143"/>
    </row>
    <row r="4877" spans="3:12" x14ac:dyDescent="0.3">
      <c r="C4877" s="139">
        <f t="shared" si="95"/>
        <v>0</v>
      </c>
      <c r="K4877" s="143"/>
      <c r="L4877" s="143"/>
    </row>
    <row r="4878" spans="3:12" x14ac:dyDescent="0.3">
      <c r="C4878" s="139">
        <f t="shared" si="95"/>
        <v>0</v>
      </c>
      <c r="K4878" s="143"/>
      <c r="L4878" s="143"/>
    </row>
    <row r="4879" spans="3:12" x14ac:dyDescent="0.3">
      <c r="C4879" s="139">
        <f t="shared" si="95"/>
        <v>0</v>
      </c>
      <c r="K4879" s="143"/>
      <c r="L4879" s="143"/>
    </row>
    <row r="4880" spans="3:12" x14ac:dyDescent="0.3">
      <c r="C4880" s="139">
        <f t="shared" si="95"/>
        <v>0</v>
      </c>
      <c r="K4880" s="143"/>
      <c r="L4880" s="143"/>
    </row>
    <row r="4881" spans="3:12" x14ac:dyDescent="0.3">
      <c r="C4881" s="139">
        <f t="shared" si="95"/>
        <v>0</v>
      </c>
      <c r="K4881" s="143"/>
      <c r="L4881" s="143"/>
    </row>
    <row r="4882" spans="3:12" x14ac:dyDescent="0.3">
      <c r="C4882" s="139">
        <f t="shared" si="95"/>
        <v>0</v>
      </c>
      <c r="K4882" s="143"/>
      <c r="L4882" s="143"/>
    </row>
    <row r="4883" spans="3:12" x14ac:dyDescent="0.3">
      <c r="C4883" s="139">
        <f t="shared" si="95"/>
        <v>0</v>
      </c>
      <c r="K4883" s="143"/>
      <c r="L4883" s="143"/>
    </row>
    <row r="4884" spans="3:12" x14ac:dyDescent="0.3">
      <c r="C4884" s="139">
        <f t="shared" si="95"/>
        <v>0</v>
      </c>
      <c r="K4884" s="143"/>
      <c r="L4884" s="143"/>
    </row>
    <row r="4885" spans="3:12" x14ac:dyDescent="0.3">
      <c r="C4885" s="139">
        <f t="shared" si="95"/>
        <v>0</v>
      </c>
      <c r="K4885" s="143"/>
      <c r="L4885" s="143"/>
    </row>
    <row r="4886" spans="3:12" x14ac:dyDescent="0.3">
      <c r="C4886" s="139">
        <f t="shared" si="95"/>
        <v>0</v>
      </c>
      <c r="K4886" s="143"/>
      <c r="L4886" s="143"/>
    </row>
    <row r="4887" spans="3:12" x14ac:dyDescent="0.3">
      <c r="C4887" s="139">
        <f t="shared" si="95"/>
        <v>0</v>
      </c>
      <c r="K4887" s="143"/>
      <c r="L4887" s="143"/>
    </row>
    <row r="4888" spans="3:12" x14ac:dyDescent="0.3">
      <c r="C4888" s="139">
        <f t="shared" si="95"/>
        <v>0</v>
      </c>
      <c r="K4888" s="143"/>
      <c r="L4888" s="143"/>
    </row>
    <row r="4889" spans="3:12" x14ac:dyDescent="0.3">
      <c r="C4889" s="139">
        <f t="shared" si="95"/>
        <v>0</v>
      </c>
      <c r="K4889" s="143"/>
      <c r="L4889" s="143"/>
    </row>
    <row r="4890" spans="3:12" x14ac:dyDescent="0.3">
      <c r="C4890" s="139">
        <f t="shared" si="95"/>
        <v>0</v>
      </c>
      <c r="K4890" s="143"/>
      <c r="L4890" s="143"/>
    </row>
    <row r="4891" spans="3:12" x14ac:dyDescent="0.3">
      <c r="C4891" s="139">
        <f t="shared" si="95"/>
        <v>0</v>
      </c>
      <c r="K4891" s="143"/>
      <c r="L4891" s="143"/>
    </row>
    <row r="4892" spans="3:12" x14ac:dyDescent="0.3">
      <c r="C4892" s="139">
        <f t="shared" si="95"/>
        <v>0</v>
      </c>
      <c r="K4892" s="143"/>
      <c r="L4892" s="143"/>
    </row>
    <row r="4893" spans="3:12" x14ac:dyDescent="0.3">
      <c r="C4893" s="139">
        <f t="shared" si="95"/>
        <v>0</v>
      </c>
      <c r="K4893" s="143"/>
      <c r="L4893" s="143"/>
    </row>
    <row r="4894" spans="3:12" x14ac:dyDescent="0.3">
      <c r="C4894" s="139">
        <f t="shared" si="95"/>
        <v>0</v>
      </c>
      <c r="K4894" s="143"/>
      <c r="L4894" s="143"/>
    </row>
    <row r="4895" spans="3:12" x14ac:dyDescent="0.3">
      <c r="C4895" s="139">
        <f t="shared" si="95"/>
        <v>0</v>
      </c>
      <c r="K4895" s="143"/>
      <c r="L4895" s="143"/>
    </row>
    <row r="4896" spans="3:12" x14ac:dyDescent="0.3">
      <c r="C4896" s="139">
        <f t="shared" si="95"/>
        <v>0</v>
      </c>
      <c r="K4896" s="143"/>
      <c r="L4896" s="143"/>
    </row>
    <row r="4897" spans="3:12" x14ac:dyDescent="0.3">
      <c r="C4897" s="139">
        <f t="shared" si="95"/>
        <v>0</v>
      </c>
      <c r="K4897" s="143"/>
      <c r="L4897" s="143"/>
    </row>
    <row r="4898" spans="3:12" x14ac:dyDescent="0.3">
      <c r="C4898" s="139">
        <f t="shared" si="95"/>
        <v>0</v>
      </c>
      <c r="K4898" s="143"/>
      <c r="L4898" s="143"/>
    </row>
    <row r="4899" spans="3:12" x14ac:dyDescent="0.3">
      <c r="C4899" s="139">
        <f t="shared" si="95"/>
        <v>0</v>
      </c>
      <c r="K4899" s="143"/>
      <c r="L4899" s="143"/>
    </row>
    <row r="4900" spans="3:12" x14ac:dyDescent="0.3">
      <c r="C4900" s="139">
        <f t="shared" si="95"/>
        <v>0</v>
      </c>
      <c r="K4900" s="143"/>
      <c r="L4900" s="143"/>
    </row>
    <row r="4901" spans="3:12" x14ac:dyDescent="0.3">
      <c r="C4901" s="139">
        <f t="shared" si="95"/>
        <v>0</v>
      </c>
      <c r="K4901" s="143"/>
      <c r="L4901" s="143"/>
    </row>
    <row r="4902" spans="3:12" x14ac:dyDescent="0.3">
      <c r="C4902" s="139">
        <f t="shared" si="95"/>
        <v>0</v>
      </c>
      <c r="K4902" s="143"/>
      <c r="L4902" s="143"/>
    </row>
    <row r="4903" spans="3:12" x14ac:dyDescent="0.3">
      <c r="C4903" s="139">
        <f t="shared" si="95"/>
        <v>0</v>
      </c>
      <c r="K4903" s="143"/>
      <c r="L4903" s="143"/>
    </row>
    <row r="4904" spans="3:12" x14ac:dyDescent="0.3">
      <c r="C4904" s="139">
        <f t="shared" si="95"/>
        <v>0</v>
      </c>
      <c r="K4904" s="143"/>
      <c r="L4904" s="143"/>
    </row>
    <row r="4905" spans="3:12" x14ac:dyDescent="0.3">
      <c r="C4905" s="139">
        <f t="shared" si="95"/>
        <v>0</v>
      </c>
      <c r="K4905" s="143"/>
      <c r="L4905" s="143"/>
    </row>
    <row r="4906" spans="3:12" x14ac:dyDescent="0.3">
      <c r="C4906" s="139">
        <f t="shared" si="95"/>
        <v>0</v>
      </c>
      <c r="K4906" s="143"/>
      <c r="L4906" s="143"/>
    </row>
    <row r="4907" spans="3:12" x14ac:dyDescent="0.3">
      <c r="C4907" s="139">
        <f t="shared" si="95"/>
        <v>0</v>
      </c>
      <c r="K4907" s="143"/>
      <c r="L4907" s="143"/>
    </row>
    <row r="4908" spans="3:12" x14ac:dyDescent="0.3">
      <c r="C4908" s="139">
        <f t="shared" si="95"/>
        <v>0</v>
      </c>
      <c r="K4908" s="143"/>
      <c r="L4908" s="143"/>
    </row>
    <row r="4909" spans="3:12" x14ac:dyDescent="0.3">
      <c r="C4909" s="139">
        <f t="shared" si="95"/>
        <v>0</v>
      </c>
      <c r="K4909" s="143"/>
      <c r="L4909" s="143"/>
    </row>
    <row r="4910" spans="3:12" x14ac:dyDescent="0.3">
      <c r="C4910" s="139">
        <f t="shared" si="95"/>
        <v>0</v>
      </c>
      <c r="K4910" s="143"/>
      <c r="L4910" s="143"/>
    </row>
    <row r="4911" spans="3:12" x14ac:dyDescent="0.3">
      <c r="C4911" s="139">
        <f t="shared" si="95"/>
        <v>0</v>
      </c>
      <c r="K4911" s="143"/>
      <c r="L4911" s="143"/>
    </row>
    <row r="4912" spans="3:12" x14ac:dyDescent="0.3">
      <c r="C4912" s="139">
        <f t="shared" si="95"/>
        <v>0</v>
      </c>
      <c r="K4912" s="143"/>
      <c r="L4912" s="143"/>
    </row>
    <row r="4913" spans="3:12" x14ac:dyDescent="0.3">
      <c r="C4913" s="139">
        <f t="shared" si="95"/>
        <v>0</v>
      </c>
      <c r="K4913" s="143"/>
      <c r="L4913" s="143"/>
    </row>
    <row r="4914" spans="3:12" x14ac:dyDescent="0.3">
      <c r="C4914" s="139">
        <f t="shared" si="95"/>
        <v>0</v>
      </c>
      <c r="K4914" s="143"/>
      <c r="L4914" s="143"/>
    </row>
    <row r="4915" spans="3:12" x14ac:dyDescent="0.3">
      <c r="C4915" s="139">
        <f t="shared" si="95"/>
        <v>0</v>
      </c>
      <c r="K4915" s="143"/>
      <c r="L4915" s="143"/>
    </row>
    <row r="4916" spans="3:12" x14ac:dyDescent="0.3">
      <c r="C4916" s="139">
        <f t="shared" si="95"/>
        <v>0</v>
      </c>
      <c r="K4916" s="143"/>
      <c r="L4916" s="143"/>
    </row>
    <row r="4917" spans="3:12" x14ac:dyDescent="0.3">
      <c r="C4917" s="139">
        <f t="shared" si="95"/>
        <v>0</v>
      </c>
      <c r="K4917" s="143"/>
      <c r="L4917" s="143"/>
    </row>
    <row r="4918" spans="3:12" x14ac:dyDescent="0.3">
      <c r="C4918" s="139">
        <f t="shared" si="95"/>
        <v>0</v>
      </c>
      <c r="K4918" s="143"/>
      <c r="L4918" s="143"/>
    </row>
    <row r="4919" spans="3:12" x14ac:dyDescent="0.3">
      <c r="C4919" s="139">
        <f t="shared" si="95"/>
        <v>0</v>
      </c>
      <c r="K4919" s="143"/>
      <c r="L4919" s="143"/>
    </row>
    <row r="4920" spans="3:12" x14ac:dyDescent="0.3">
      <c r="C4920" s="139">
        <f t="shared" si="95"/>
        <v>0</v>
      </c>
      <c r="K4920" s="143"/>
      <c r="L4920" s="143"/>
    </row>
    <row r="4921" spans="3:12" x14ac:dyDescent="0.3">
      <c r="C4921" s="139">
        <f t="shared" si="95"/>
        <v>0</v>
      </c>
      <c r="K4921" s="143"/>
      <c r="L4921" s="143"/>
    </row>
    <row r="4922" spans="3:12" x14ac:dyDescent="0.3">
      <c r="C4922" s="139">
        <f t="shared" si="95"/>
        <v>0</v>
      </c>
      <c r="K4922" s="143"/>
      <c r="L4922" s="143"/>
    </row>
    <row r="4923" spans="3:12" x14ac:dyDescent="0.3">
      <c r="C4923" s="139">
        <f t="shared" si="95"/>
        <v>0</v>
      </c>
      <c r="K4923" s="143"/>
      <c r="L4923" s="143"/>
    </row>
    <row r="4924" spans="3:12" x14ac:dyDescent="0.3">
      <c r="C4924" s="139">
        <f t="shared" si="95"/>
        <v>0</v>
      </c>
      <c r="K4924" s="143"/>
      <c r="L4924" s="143"/>
    </row>
    <row r="4925" spans="3:12" x14ac:dyDescent="0.3">
      <c r="C4925" s="139">
        <f t="shared" si="95"/>
        <v>0</v>
      </c>
      <c r="K4925" s="143"/>
      <c r="L4925" s="143"/>
    </row>
    <row r="4926" spans="3:12" x14ac:dyDescent="0.3">
      <c r="C4926" s="139">
        <f t="shared" si="95"/>
        <v>0</v>
      </c>
      <c r="K4926" s="143"/>
      <c r="L4926" s="143"/>
    </row>
    <row r="4927" spans="3:12" x14ac:dyDescent="0.3">
      <c r="C4927" s="139">
        <f t="shared" ref="C4927:C4990" si="96">D4927</f>
        <v>0</v>
      </c>
      <c r="K4927" s="143"/>
      <c r="L4927" s="143"/>
    </row>
    <row r="4928" spans="3:12" x14ac:dyDescent="0.3">
      <c r="C4928" s="139">
        <f t="shared" si="96"/>
        <v>0</v>
      </c>
      <c r="K4928" s="143"/>
      <c r="L4928" s="143"/>
    </row>
    <row r="4929" spans="3:12" x14ac:dyDescent="0.3">
      <c r="C4929" s="139">
        <f t="shared" si="96"/>
        <v>0</v>
      </c>
      <c r="K4929" s="143"/>
      <c r="L4929" s="143"/>
    </row>
    <row r="4930" spans="3:12" x14ac:dyDescent="0.3">
      <c r="C4930" s="139">
        <f t="shared" si="96"/>
        <v>0</v>
      </c>
      <c r="K4930" s="143"/>
      <c r="L4930" s="143"/>
    </row>
    <row r="4931" spans="3:12" x14ac:dyDescent="0.3">
      <c r="C4931" s="139">
        <f t="shared" si="96"/>
        <v>0</v>
      </c>
      <c r="K4931" s="143"/>
      <c r="L4931" s="143"/>
    </row>
    <row r="4932" spans="3:12" x14ac:dyDescent="0.3">
      <c r="C4932" s="139">
        <f t="shared" si="96"/>
        <v>0</v>
      </c>
      <c r="K4932" s="143"/>
      <c r="L4932" s="143"/>
    </row>
    <row r="4933" spans="3:12" x14ac:dyDescent="0.3">
      <c r="C4933" s="139">
        <f t="shared" si="96"/>
        <v>0</v>
      </c>
      <c r="K4933" s="143"/>
      <c r="L4933" s="143"/>
    </row>
    <row r="4934" spans="3:12" x14ac:dyDescent="0.3">
      <c r="C4934" s="139">
        <f t="shared" si="96"/>
        <v>0</v>
      </c>
      <c r="K4934" s="143"/>
      <c r="L4934" s="143"/>
    </row>
    <row r="4935" spans="3:12" x14ac:dyDescent="0.3">
      <c r="C4935" s="139">
        <f t="shared" si="96"/>
        <v>0</v>
      </c>
      <c r="K4935" s="143"/>
      <c r="L4935" s="143"/>
    </row>
    <row r="4936" spans="3:12" x14ac:dyDescent="0.3">
      <c r="C4936" s="139">
        <f t="shared" si="96"/>
        <v>0</v>
      </c>
      <c r="K4936" s="143"/>
      <c r="L4936" s="143"/>
    </row>
    <row r="4937" spans="3:12" x14ac:dyDescent="0.3">
      <c r="C4937" s="139">
        <f t="shared" si="96"/>
        <v>0</v>
      </c>
      <c r="K4937" s="143"/>
      <c r="L4937" s="143"/>
    </row>
    <row r="4938" spans="3:12" x14ac:dyDescent="0.3">
      <c r="C4938" s="139">
        <f t="shared" si="96"/>
        <v>0</v>
      </c>
      <c r="K4938" s="143"/>
      <c r="L4938" s="143"/>
    </row>
    <row r="4939" spans="3:12" x14ac:dyDescent="0.3">
      <c r="C4939" s="139">
        <f t="shared" si="96"/>
        <v>0</v>
      </c>
      <c r="K4939" s="143"/>
      <c r="L4939" s="143"/>
    </row>
    <row r="4940" spans="3:12" x14ac:dyDescent="0.3">
      <c r="C4940" s="139">
        <f t="shared" si="96"/>
        <v>0</v>
      </c>
      <c r="K4940" s="143"/>
      <c r="L4940" s="143"/>
    </row>
    <row r="4941" spans="3:12" x14ac:dyDescent="0.3">
      <c r="C4941" s="139">
        <f t="shared" si="96"/>
        <v>0</v>
      </c>
      <c r="K4941" s="143"/>
      <c r="L4941" s="143"/>
    </row>
    <row r="4942" spans="3:12" x14ac:dyDescent="0.3">
      <c r="C4942" s="139">
        <f t="shared" si="96"/>
        <v>0</v>
      </c>
      <c r="K4942" s="143"/>
      <c r="L4942" s="143"/>
    </row>
    <row r="4943" spans="3:12" x14ac:dyDescent="0.3">
      <c r="C4943" s="139">
        <f t="shared" si="96"/>
        <v>0</v>
      </c>
      <c r="K4943" s="143"/>
      <c r="L4943" s="143"/>
    </row>
    <row r="4944" spans="3:12" x14ac:dyDescent="0.3">
      <c r="C4944" s="139">
        <f t="shared" si="96"/>
        <v>0</v>
      </c>
      <c r="K4944" s="143"/>
      <c r="L4944" s="143"/>
    </row>
    <row r="4945" spans="3:12" x14ac:dyDescent="0.3">
      <c r="C4945" s="139">
        <f t="shared" si="96"/>
        <v>0</v>
      </c>
      <c r="K4945" s="143"/>
      <c r="L4945" s="143"/>
    </row>
    <row r="4946" spans="3:12" x14ac:dyDescent="0.3">
      <c r="C4946" s="139">
        <f t="shared" si="96"/>
        <v>0</v>
      </c>
      <c r="K4946" s="143"/>
      <c r="L4946" s="143"/>
    </row>
    <row r="4947" spans="3:12" x14ac:dyDescent="0.3">
      <c r="C4947" s="139">
        <f t="shared" si="96"/>
        <v>0</v>
      </c>
      <c r="K4947" s="143"/>
      <c r="L4947" s="143"/>
    </row>
    <row r="4948" spans="3:12" x14ac:dyDescent="0.3">
      <c r="C4948" s="139">
        <f t="shared" si="96"/>
        <v>0</v>
      </c>
      <c r="K4948" s="143"/>
      <c r="L4948" s="143"/>
    </row>
    <row r="4949" spans="3:12" x14ac:dyDescent="0.3">
      <c r="C4949" s="139">
        <f t="shared" si="96"/>
        <v>0</v>
      </c>
      <c r="K4949" s="143"/>
      <c r="L4949" s="143"/>
    </row>
    <row r="4950" spans="3:12" x14ac:dyDescent="0.3">
      <c r="C4950" s="139">
        <f t="shared" si="96"/>
        <v>0</v>
      </c>
      <c r="K4950" s="143"/>
      <c r="L4950" s="143"/>
    </row>
    <row r="4951" spans="3:12" x14ac:dyDescent="0.3">
      <c r="C4951" s="139">
        <f t="shared" si="96"/>
        <v>0</v>
      </c>
      <c r="K4951" s="143"/>
      <c r="L4951" s="143"/>
    </row>
    <row r="4952" spans="3:12" x14ac:dyDescent="0.3">
      <c r="C4952" s="139">
        <f t="shared" si="96"/>
        <v>0</v>
      </c>
      <c r="K4952" s="143"/>
      <c r="L4952" s="143"/>
    </row>
    <row r="4953" spans="3:12" x14ac:dyDescent="0.3">
      <c r="C4953" s="139">
        <f t="shared" si="96"/>
        <v>0</v>
      </c>
      <c r="K4953" s="143"/>
      <c r="L4953" s="143"/>
    </row>
    <row r="4954" spans="3:12" x14ac:dyDescent="0.3">
      <c r="C4954" s="139">
        <f t="shared" si="96"/>
        <v>0</v>
      </c>
      <c r="K4954" s="143"/>
      <c r="L4954" s="143"/>
    </row>
    <row r="4955" spans="3:12" x14ac:dyDescent="0.3">
      <c r="C4955" s="139">
        <f t="shared" si="96"/>
        <v>0</v>
      </c>
      <c r="K4955" s="143"/>
      <c r="L4955" s="143"/>
    </row>
    <row r="4956" spans="3:12" x14ac:dyDescent="0.3">
      <c r="C4956" s="139">
        <f t="shared" si="96"/>
        <v>0</v>
      </c>
      <c r="K4956" s="143"/>
      <c r="L4956" s="143"/>
    </row>
    <row r="4957" spans="3:12" x14ac:dyDescent="0.3">
      <c r="C4957" s="139">
        <f t="shared" si="96"/>
        <v>0</v>
      </c>
      <c r="K4957" s="143"/>
      <c r="L4957" s="143"/>
    </row>
    <row r="4958" spans="3:12" x14ac:dyDescent="0.3">
      <c r="C4958" s="139">
        <f t="shared" si="96"/>
        <v>0</v>
      </c>
      <c r="K4958" s="143"/>
      <c r="L4958" s="143"/>
    </row>
    <row r="4959" spans="3:12" x14ac:dyDescent="0.3">
      <c r="C4959" s="139">
        <f t="shared" si="96"/>
        <v>0</v>
      </c>
      <c r="K4959" s="143"/>
      <c r="L4959" s="143"/>
    </row>
    <row r="4960" spans="3:12" x14ac:dyDescent="0.3">
      <c r="C4960" s="139">
        <f t="shared" si="96"/>
        <v>0</v>
      </c>
      <c r="K4960" s="143"/>
      <c r="L4960" s="143"/>
    </row>
    <row r="4961" spans="3:12" x14ac:dyDescent="0.3">
      <c r="C4961" s="139">
        <f t="shared" si="96"/>
        <v>0</v>
      </c>
      <c r="K4961" s="143"/>
      <c r="L4961" s="143"/>
    </row>
    <row r="4962" spans="3:12" x14ac:dyDescent="0.3">
      <c r="C4962" s="139">
        <f t="shared" si="96"/>
        <v>0</v>
      </c>
      <c r="K4962" s="143"/>
      <c r="L4962" s="143"/>
    </row>
    <row r="4963" spans="3:12" x14ac:dyDescent="0.3">
      <c r="C4963" s="139">
        <f t="shared" si="96"/>
        <v>0</v>
      </c>
      <c r="K4963" s="143"/>
      <c r="L4963" s="143"/>
    </row>
    <row r="4964" spans="3:12" x14ac:dyDescent="0.3">
      <c r="C4964" s="139">
        <f t="shared" si="96"/>
        <v>0</v>
      </c>
      <c r="K4964" s="143"/>
      <c r="L4964" s="143"/>
    </row>
    <row r="4965" spans="3:12" x14ac:dyDescent="0.3">
      <c r="C4965" s="139">
        <f t="shared" si="96"/>
        <v>0</v>
      </c>
      <c r="K4965" s="143"/>
      <c r="L4965" s="143"/>
    </row>
    <row r="4966" spans="3:12" x14ac:dyDescent="0.3">
      <c r="C4966" s="139">
        <f t="shared" si="96"/>
        <v>0</v>
      </c>
      <c r="K4966" s="143"/>
      <c r="L4966" s="143"/>
    </row>
    <row r="4967" spans="3:12" x14ac:dyDescent="0.3">
      <c r="C4967" s="139">
        <f t="shared" si="96"/>
        <v>0</v>
      </c>
      <c r="K4967" s="143"/>
      <c r="L4967" s="143"/>
    </row>
    <row r="4968" spans="3:12" x14ac:dyDescent="0.3">
      <c r="C4968" s="139">
        <f t="shared" si="96"/>
        <v>0</v>
      </c>
      <c r="K4968" s="143"/>
      <c r="L4968" s="143"/>
    </row>
    <row r="4969" spans="3:12" x14ac:dyDescent="0.3">
      <c r="C4969" s="139">
        <f t="shared" si="96"/>
        <v>0</v>
      </c>
      <c r="K4969" s="143"/>
      <c r="L4969" s="143"/>
    </row>
    <row r="4970" spans="3:12" x14ac:dyDescent="0.3">
      <c r="C4970" s="139">
        <f t="shared" si="96"/>
        <v>0</v>
      </c>
      <c r="K4970" s="143"/>
      <c r="L4970" s="143"/>
    </row>
    <row r="4971" spans="3:12" x14ac:dyDescent="0.3">
      <c r="C4971" s="139">
        <f t="shared" si="96"/>
        <v>0</v>
      </c>
      <c r="K4971" s="143"/>
      <c r="L4971" s="143"/>
    </row>
    <row r="4972" spans="3:12" x14ac:dyDescent="0.3">
      <c r="C4972" s="139">
        <f t="shared" si="96"/>
        <v>0</v>
      </c>
      <c r="K4972" s="143"/>
      <c r="L4972" s="143"/>
    </row>
    <row r="4973" spans="3:12" x14ac:dyDescent="0.3">
      <c r="C4973" s="139">
        <f t="shared" si="96"/>
        <v>0</v>
      </c>
      <c r="K4973" s="143"/>
      <c r="L4973" s="143"/>
    </row>
    <row r="4974" spans="3:12" x14ac:dyDescent="0.3">
      <c r="C4974" s="139">
        <f t="shared" si="96"/>
        <v>0</v>
      </c>
      <c r="K4974" s="143"/>
      <c r="L4974" s="143"/>
    </row>
    <row r="4975" spans="3:12" x14ac:dyDescent="0.3">
      <c r="C4975" s="139">
        <f t="shared" si="96"/>
        <v>0</v>
      </c>
      <c r="K4975" s="143"/>
      <c r="L4975" s="143"/>
    </row>
    <row r="4976" spans="3:12" x14ac:dyDescent="0.3">
      <c r="C4976" s="139">
        <f t="shared" si="96"/>
        <v>0</v>
      </c>
      <c r="K4976" s="143"/>
      <c r="L4976" s="143"/>
    </row>
    <row r="4977" spans="3:12" x14ac:dyDescent="0.3">
      <c r="C4977" s="139">
        <f t="shared" si="96"/>
        <v>0</v>
      </c>
      <c r="K4977" s="143"/>
      <c r="L4977" s="143"/>
    </row>
    <row r="4978" spans="3:12" x14ac:dyDescent="0.3">
      <c r="C4978" s="139">
        <f t="shared" si="96"/>
        <v>0</v>
      </c>
      <c r="K4978" s="143"/>
      <c r="L4978" s="143"/>
    </row>
    <row r="4979" spans="3:12" x14ac:dyDescent="0.3">
      <c r="C4979" s="139">
        <f t="shared" si="96"/>
        <v>0</v>
      </c>
      <c r="K4979" s="143"/>
      <c r="L4979" s="143"/>
    </row>
    <row r="4980" spans="3:12" x14ac:dyDescent="0.3">
      <c r="C4980" s="139">
        <f t="shared" si="96"/>
        <v>0</v>
      </c>
      <c r="K4980" s="143"/>
      <c r="L4980" s="143"/>
    </row>
    <row r="4981" spans="3:12" x14ac:dyDescent="0.3">
      <c r="C4981" s="139">
        <f t="shared" si="96"/>
        <v>0</v>
      </c>
      <c r="K4981" s="143"/>
      <c r="L4981" s="143"/>
    </row>
    <row r="4982" spans="3:12" x14ac:dyDescent="0.3">
      <c r="C4982" s="139">
        <f t="shared" si="96"/>
        <v>0</v>
      </c>
      <c r="K4982" s="143"/>
      <c r="L4982" s="143"/>
    </row>
    <row r="4983" spans="3:12" x14ac:dyDescent="0.3">
      <c r="C4983" s="139">
        <f t="shared" si="96"/>
        <v>0</v>
      </c>
      <c r="K4983" s="143"/>
      <c r="L4983" s="143"/>
    </row>
    <row r="4984" spans="3:12" x14ac:dyDescent="0.3">
      <c r="C4984" s="139">
        <f t="shared" si="96"/>
        <v>0</v>
      </c>
      <c r="K4984" s="143"/>
      <c r="L4984" s="143"/>
    </row>
    <row r="4985" spans="3:12" x14ac:dyDescent="0.3">
      <c r="C4985" s="139">
        <f t="shared" si="96"/>
        <v>0</v>
      </c>
      <c r="K4985" s="143"/>
      <c r="L4985" s="143"/>
    </row>
    <row r="4986" spans="3:12" x14ac:dyDescent="0.3">
      <c r="C4986" s="139">
        <f t="shared" si="96"/>
        <v>0</v>
      </c>
      <c r="K4986" s="143"/>
      <c r="L4986" s="143"/>
    </row>
    <row r="4987" spans="3:12" x14ac:dyDescent="0.3">
      <c r="C4987" s="139">
        <f t="shared" si="96"/>
        <v>0</v>
      </c>
      <c r="K4987" s="143"/>
      <c r="L4987" s="143"/>
    </row>
    <row r="4988" spans="3:12" x14ac:dyDescent="0.3">
      <c r="C4988" s="139">
        <f t="shared" si="96"/>
        <v>0</v>
      </c>
      <c r="K4988" s="143"/>
      <c r="L4988" s="143"/>
    </row>
    <row r="4989" spans="3:12" x14ac:dyDescent="0.3">
      <c r="C4989" s="139">
        <f t="shared" si="96"/>
        <v>0</v>
      </c>
      <c r="K4989" s="143"/>
      <c r="L4989" s="143"/>
    </row>
    <row r="4990" spans="3:12" x14ac:dyDescent="0.3">
      <c r="C4990" s="139">
        <f t="shared" si="96"/>
        <v>0</v>
      </c>
      <c r="K4990" s="143"/>
      <c r="L4990" s="143"/>
    </row>
    <row r="4991" spans="3:12" x14ac:dyDescent="0.3">
      <c r="C4991" s="139">
        <f t="shared" ref="C4991:C5054" si="97">D4991</f>
        <v>0</v>
      </c>
      <c r="K4991" s="143"/>
      <c r="L4991" s="143"/>
    </row>
    <row r="4992" spans="3:12" x14ac:dyDescent="0.3">
      <c r="C4992" s="139">
        <f t="shared" si="97"/>
        <v>0</v>
      </c>
      <c r="K4992" s="143"/>
      <c r="L4992" s="143"/>
    </row>
    <row r="4993" spans="3:12" x14ac:dyDescent="0.3">
      <c r="C4993" s="139">
        <f t="shared" si="97"/>
        <v>0</v>
      </c>
      <c r="K4993" s="143"/>
      <c r="L4993" s="143"/>
    </row>
    <row r="4994" spans="3:12" x14ac:dyDescent="0.3">
      <c r="C4994" s="139">
        <f t="shared" si="97"/>
        <v>0</v>
      </c>
      <c r="K4994" s="143"/>
      <c r="L4994" s="143"/>
    </row>
    <row r="4995" spans="3:12" x14ac:dyDescent="0.3">
      <c r="C4995" s="139">
        <f t="shared" si="97"/>
        <v>0</v>
      </c>
      <c r="K4995" s="143"/>
      <c r="L4995" s="143"/>
    </row>
    <row r="4996" spans="3:12" x14ac:dyDescent="0.3">
      <c r="C4996" s="139">
        <f t="shared" si="97"/>
        <v>0</v>
      </c>
      <c r="K4996" s="143"/>
      <c r="L4996" s="143"/>
    </row>
    <row r="4997" spans="3:12" x14ac:dyDescent="0.3">
      <c r="C4997" s="139">
        <f t="shared" si="97"/>
        <v>0</v>
      </c>
      <c r="K4997" s="143"/>
      <c r="L4997" s="143"/>
    </row>
    <row r="4998" spans="3:12" x14ac:dyDescent="0.3">
      <c r="C4998" s="139">
        <f t="shared" si="97"/>
        <v>0</v>
      </c>
      <c r="K4998" s="143"/>
      <c r="L4998" s="143"/>
    </row>
    <row r="4999" spans="3:12" x14ac:dyDescent="0.3">
      <c r="C4999" s="139">
        <f t="shared" si="97"/>
        <v>0</v>
      </c>
      <c r="K4999" s="143"/>
      <c r="L4999" s="143"/>
    </row>
    <row r="5000" spans="3:12" x14ac:dyDescent="0.3">
      <c r="C5000" s="139">
        <f t="shared" si="97"/>
        <v>0</v>
      </c>
      <c r="K5000" s="143"/>
      <c r="L5000" s="143"/>
    </row>
    <row r="5001" spans="3:12" x14ac:dyDescent="0.3">
      <c r="C5001" s="139">
        <f t="shared" si="97"/>
        <v>0</v>
      </c>
      <c r="K5001" s="143"/>
      <c r="L5001" s="143"/>
    </row>
    <row r="5002" spans="3:12" x14ac:dyDescent="0.3">
      <c r="C5002" s="139">
        <f t="shared" si="97"/>
        <v>0</v>
      </c>
      <c r="K5002" s="143"/>
      <c r="L5002" s="143"/>
    </row>
    <row r="5003" spans="3:12" x14ac:dyDescent="0.3">
      <c r="C5003" s="139">
        <f t="shared" si="97"/>
        <v>0</v>
      </c>
      <c r="K5003" s="143"/>
      <c r="L5003" s="143"/>
    </row>
    <row r="5004" spans="3:12" x14ac:dyDescent="0.3">
      <c r="C5004" s="139">
        <f t="shared" si="97"/>
        <v>0</v>
      </c>
      <c r="K5004" s="143"/>
      <c r="L5004" s="143"/>
    </row>
    <row r="5005" spans="3:12" x14ac:dyDescent="0.3">
      <c r="C5005" s="139">
        <f t="shared" si="97"/>
        <v>0</v>
      </c>
      <c r="K5005" s="143"/>
      <c r="L5005" s="143"/>
    </row>
    <row r="5006" spans="3:12" x14ac:dyDescent="0.3">
      <c r="C5006" s="139">
        <f t="shared" si="97"/>
        <v>0</v>
      </c>
      <c r="K5006" s="143"/>
      <c r="L5006" s="143"/>
    </row>
    <row r="5007" spans="3:12" x14ac:dyDescent="0.3">
      <c r="C5007" s="139">
        <f t="shared" si="97"/>
        <v>0</v>
      </c>
      <c r="K5007" s="143"/>
      <c r="L5007" s="143"/>
    </row>
    <row r="5008" spans="3:12" x14ac:dyDescent="0.3">
      <c r="C5008" s="139">
        <f t="shared" si="97"/>
        <v>0</v>
      </c>
      <c r="K5008" s="143"/>
      <c r="L5008" s="143"/>
    </row>
    <row r="5009" spans="3:12" x14ac:dyDescent="0.3">
      <c r="C5009" s="139">
        <f t="shared" si="97"/>
        <v>0</v>
      </c>
      <c r="K5009" s="143"/>
      <c r="L5009" s="143"/>
    </row>
    <row r="5010" spans="3:12" x14ac:dyDescent="0.3">
      <c r="C5010" s="139">
        <f t="shared" si="97"/>
        <v>0</v>
      </c>
      <c r="K5010" s="143"/>
      <c r="L5010" s="143"/>
    </row>
    <row r="5011" spans="3:12" x14ac:dyDescent="0.3">
      <c r="C5011" s="139">
        <f t="shared" si="97"/>
        <v>0</v>
      </c>
      <c r="K5011" s="143"/>
      <c r="L5011" s="143"/>
    </row>
    <row r="5012" spans="3:12" x14ac:dyDescent="0.3">
      <c r="C5012" s="139">
        <f t="shared" si="97"/>
        <v>0</v>
      </c>
      <c r="K5012" s="143"/>
      <c r="L5012" s="143"/>
    </row>
    <row r="5013" spans="3:12" x14ac:dyDescent="0.3">
      <c r="C5013" s="139">
        <f t="shared" si="97"/>
        <v>0</v>
      </c>
      <c r="K5013" s="143"/>
      <c r="L5013" s="143"/>
    </row>
    <row r="5014" spans="3:12" x14ac:dyDescent="0.3">
      <c r="C5014" s="139">
        <f t="shared" si="97"/>
        <v>0</v>
      </c>
      <c r="K5014" s="143"/>
      <c r="L5014" s="143"/>
    </row>
    <row r="5015" spans="3:12" x14ac:dyDescent="0.3">
      <c r="C5015" s="139">
        <f t="shared" si="97"/>
        <v>0</v>
      </c>
      <c r="K5015" s="143"/>
      <c r="L5015" s="143"/>
    </row>
    <row r="5016" spans="3:12" x14ac:dyDescent="0.3">
      <c r="C5016" s="139">
        <f t="shared" si="97"/>
        <v>0</v>
      </c>
      <c r="K5016" s="143"/>
      <c r="L5016" s="143"/>
    </row>
    <row r="5017" spans="3:12" x14ac:dyDescent="0.3">
      <c r="C5017" s="139">
        <f t="shared" si="97"/>
        <v>0</v>
      </c>
      <c r="K5017" s="143"/>
      <c r="L5017" s="143"/>
    </row>
    <row r="5018" spans="3:12" x14ac:dyDescent="0.3">
      <c r="C5018" s="139">
        <f t="shared" si="97"/>
        <v>0</v>
      </c>
      <c r="K5018" s="143"/>
      <c r="L5018" s="143"/>
    </row>
    <row r="5019" spans="3:12" x14ac:dyDescent="0.3">
      <c r="C5019" s="139">
        <f t="shared" si="97"/>
        <v>0</v>
      </c>
      <c r="K5019" s="143"/>
      <c r="L5019" s="143"/>
    </row>
    <row r="5020" spans="3:12" x14ac:dyDescent="0.3">
      <c r="C5020" s="139">
        <f t="shared" si="97"/>
        <v>0</v>
      </c>
      <c r="K5020" s="143"/>
      <c r="L5020" s="143"/>
    </row>
    <row r="5021" spans="3:12" x14ac:dyDescent="0.3">
      <c r="C5021" s="139">
        <f t="shared" si="97"/>
        <v>0</v>
      </c>
      <c r="K5021" s="143"/>
      <c r="L5021" s="143"/>
    </row>
    <row r="5022" spans="3:12" x14ac:dyDescent="0.3">
      <c r="C5022" s="139">
        <f t="shared" si="97"/>
        <v>0</v>
      </c>
      <c r="K5022" s="143"/>
      <c r="L5022" s="143"/>
    </row>
    <row r="5023" spans="3:12" x14ac:dyDescent="0.3">
      <c r="C5023" s="139">
        <f t="shared" si="97"/>
        <v>0</v>
      </c>
      <c r="K5023" s="143"/>
      <c r="L5023" s="143"/>
    </row>
    <row r="5024" spans="3:12" x14ac:dyDescent="0.3">
      <c r="C5024" s="139">
        <f t="shared" si="97"/>
        <v>0</v>
      </c>
      <c r="K5024" s="143"/>
      <c r="L5024" s="143"/>
    </row>
    <row r="5025" spans="3:12" x14ac:dyDescent="0.3">
      <c r="C5025" s="139">
        <f t="shared" si="97"/>
        <v>0</v>
      </c>
      <c r="K5025" s="143"/>
      <c r="L5025" s="143"/>
    </row>
    <row r="5026" spans="3:12" x14ac:dyDescent="0.3">
      <c r="C5026" s="139">
        <f t="shared" si="97"/>
        <v>0</v>
      </c>
      <c r="K5026" s="143"/>
      <c r="L5026" s="143"/>
    </row>
    <row r="5027" spans="3:12" x14ac:dyDescent="0.3">
      <c r="C5027" s="139">
        <f t="shared" si="97"/>
        <v>0</v>
      </c>
      <c r="K5027" s="143"/>
      <c r="L5027" s="143"/>
    </row>
    <row r="5028" spans="3:12" x14ac:dyDescent="0.3">
      <c r="C5028" s="139">
        <f t="shared" si="97"/>
        <v>0</v>
      </c>
      <c r="K5028" s="143"/>
      <c r="L5028" s="143"/>
    </row>
    <row r="5029" spans="3:12" x14ac:dyDescent="0.3">
      <c r="C5029" s="139">
        <f t="shared" si="97"/>
        <v>0</v>
      </c>
      <c r="K5029" s="143"/>
      <c r="L5029" s="143"/>
    </row>
    <row r="5030" spans="3:12" x14ac:dyDescent="0.3">
      <c r="C5030" s="139">
        <f t="shared" si="97"/>
        <v>0</v>
      </c>
      <c r="K5030" s="143"/>
      <c r="L5030" s="143"/>
    </row>
    <row r="5031" spans="3:12" x14ac:dyDescent="0.3">
      <c r="C5031" s="139">
        <f t="shared" si="97"/>
        <v>0</v>
      </c>
      <c r="K5031" s="143"/>
      <c r="L5031" s="143"/>
    </row>
    <row r="5032" spans="3:12" x14ac:dyDescent="0.3">
      <c r="C5032" s="139">
        <f t="shared" si="97"/>
        <v>0</v>
      </c>
      <c r="K5032" s="143"/>
      <c r="L5032" s="143"/>
    </row>
    <row r="5033" spans="3:12" x14ac:dyDescent="0.3">
      <c r="C5033" s="139">
        <f t="shared" si="97"/>
        <v>0</v>
      </c>
      <c r="K5033" s="143"/>
      <c r="L5033" s="143"/>
    </row>
    <row r="5034" spans="3:12" x14ac:dyDescent="0.3">
      <c r="C5034" s="139">
        <f t="shared" si="97"/>
        <v>0</v>
      </c>
      <c r="K5034" s="143"/>
      <c r="L5034" s="143"/>
    </row>
    <row r="5035" spans="3:12" x14ac:dyDescent="0.3">
      <c r="C5035" s="139">
        <f t="shared" si="97"/>
        <v>0</v>
      </c>
      <c r="K5035" s="143"/>
      <c r="L5035" s="143"/>
    </row>
    <row r="5036" spans="3:12" x14ac:dyDescent="0.3">
      <c r="C5036" s="139">
        <f t="shared" si="97"/>
        <v>0</v>
      </c>
      <c r="K5036" s="143"/>
      <c r="L5036" s="143"/>
    </row>
    <row r="5037" spans="3:12" x14ac:dyDescent="0.3">
      <c r="C5037" s="139">
        <f t="shared" si="97"/>
        <v>0</v>
      </c>
      <c r="K5037" s="143"/>
      <c r="L5037" s="143"/>
    </row>
    <row r="5038" spans="3:12" x14ac:dyDescent="0.3">
      <c r="C5038" s="139">
        <f t="shared" si="97"/>
        <v>0</v>
      </c>
      <c r="K5038" s="143"/>
      <c r="L5038" s="143"/>
    </row>
    <row r="5039" spans="3:12" x14ac:dyDescent="0.3">
      <c r="C5039" s="139">
        <f t="shared" si="97"/>
        <v>0</v>
      </c>
      <c r="K5039" s="143"/>
      <c r="L5039" s="143"/>
    </row>
    <row r="5040" spans="3:12" x14ac:dyDescent="0.3">
      <c r="C5040" s="139">
        <f t="shared" si="97"/>
        <v>0</v>
      </c>
      <c r="K5040" s="143"/>
      <c r="L5040" s="143"/>
    </row>
    <row r="5041" spans="3:12" x14ac:dyDescent="0.3">
      <c r="C5041" s="139">
        <f t="shared" si="97"/>
        <v>0</v>
      </c>
      <c r="K5041" s="143"/>
      <c r="L5041" s="143"/>
    </row>
    <row r="5042" spans="3:12" x14ac:dyDescent="0.3">
      <c r="C5042" s="139">
        <f t="shared" si="97"/>
        <v>0</v>
      </c>
      <c r="K5042" s="143"/>
      <c r="L5042" s="143"/>
    </row>
    <row r="5043" spans="3:12" x14ac:dyDescent="0.3">
      <c r="C5043" s="139">
        <f t="shared" si="97"/>
        <v>0</v>
      </c>
      <c r="K5043" s="143"/>
      <c r="L5043" s="143"/>
    </row>
    <row r="5044" spans="3:12" x14ac:dyDescent="0.3">
      <c r="C5044" s="139">
        <f t="shared" si="97"/>
        <v>0</v>
      </c>
      <c r="K5044" s="143"/>
      <c r="L5044" s="143"/>
    </row>
    <row r="5045" spans="3:12" x14ac:dyDescent="0.3">
      <c r="C5045" s="139">
        <f t="shared" si="97"/>
        <v>0</v>
      </c>
      <c r="K5045" s="143"/>
      <c r="L5045" s="143"/>
    </row>
    <row r="5046" spans="3:12" x14ac:dyDescent="0.3">
      <c r="C5046" s="139">
        <f t="shared" si="97"/>
        <v>0</v>
      </c>
      <c r="K5046" s="143"/>
      <c r="L5046" s="143"/>
    </row>
    <row r="5047" spans="3:12" x14ac:dyDescent="0.3">
      <c r="C5047" s="139">
        <f t="shared" si="97"/>
        <v>0</v>
      </c>
      <c r="K5047" s="143"/>
      <c r="L5047" s="143"/>
    </row>
    <row r="5048" spans="3:12" x14ac:dyDescent="0.3">
      <c r="C5048" s="139">
        <f t="shared" si="97"/>
        <v>0</v>
      </c>
      <c r="K5048" s="143"/>
      <c r="L5048" s="143"/>
    </row>
    <row r="5049" spans="3:12" x14ac:dyDescent="0.3">
      <c r="C5049" s="139">
        <f t="shared" si="97"/>
        <v>0</v>
      </c>
      <c r="K5049" s="143"/>
      <c r="L5049" s="143"/>
    </row>
    <row r="5050" spans="3:12" x14ac:dyDescent="0.3">
      <c r="C5050" s="139">
        <f t="shared" si="97"/>
        <v>0</v>
      </c>
      <c r="K5050" s="143"/>
      <c r="L5050" s="143"/>
    </row>
    <row r="5051" spans="3:12" x14ac:dyDescent="0.3">
      <c r="C5051" s="139">
        <f t="shared" si="97"/>
        <v>0</v>
      </c>
      <c r="K5051" s="143"/>
      <c r="L5051" s="143"/>
    </row>
    <row r="5052" spans="3:12" x14ac:dyDescent="0.3">
      <c r="C5052" s="139">
        <f t="shared" si="97"/>
        <v>0</v>
      </c>
      <c r="K5052" s="143"/>
      <c r="L5052" s="143"/>
    </row>
    <row r="5053" spans="3:12" x14ac:dyDescent="0.3">
      <c r="C5053" s="139">
        <f t="shared" si="97"/>
        <v>0</v>
      </c>
      <c r="K5053" s="143"/>
      <c r="L5053" s="143"/>
    </row>
    <row r="5054" spans="3:12" x14ac:dyDescent="0.3">
      <c r="C5054" s="139">
        <f t="shared" si="97"/>
        <v>0</v>
      </c>
      <c r="K5054" s="143"/>
      <c r="L5054" s="143"/>
    </row>
    <row r="5055" spans="3:12" x14ac:dyDescent="0.3">
      <c r="C5055" s="139">
        <f t="shared" ref="C5055:C5118" si="98">D5055</f>
        <v>0</v>
      </c>
      <c r="K5055" s="143"/>
      <c r="L5055" s="143"/>
    </row>
    <row r="5056" spans="3:12" x14ac:dyDescent="0.3">
      <c r="C5056" s="139">
        <f t="shared" si="98"/>
        <v>0</v>
      </c>
      <c r="K5056" s="143"/>
      <c r="L5056" s="143"/>
    </row>
    <row r="5057" spans="3:12" x14ac:dyDescent="0.3">
      <c r="C5057" s="139">
        <f t="shared" si="98"/>
        <v>0</v>
      </c>
      <c r="K5057" s="143"/>
      <c r="L5057" s="143"/>
    </row>
    <row r="5058" spans="3:12" x14ac:dyDescent="0.3">
      <c r="C5058" s="139">
        <f t="shared" si="98"/>
        <v>0</v>
      </c>
      <c r="K5058" s="143"/>
      <c r="L5058" s="143"/>
    </row>
    <row r="5059" spans="3:12" x14ac:dyDescent="0.3">
      <c r="C5059" s="139">
        <f t="shared" si="98"/>
        <v>0</v>
      </c>
      <c r="K5059" s="143"/>
      <c r="L5059" s="143"/>
    </row>
    <row r="5060" spans="3:12" x14ac:dyDescent="0.3">
      <c r="C5060" s="139">
        <f t="shared" si="98"/>
        <v>0</v>
      </c>
      <c r="K5060" s="143"/>
      <c r="L5060" s="143"/>
    </row>
    <row r="5061" spans="3:12" x14ac:dyDescent="0.3">
      <c r="C5061" s="139">
        <f t="shared" si="98"/>
        <v>0</v>
      </c>
      <c r="K5061" s="143"/>
      <c r="L5061" s="143"/>
    </row>
    <row r="5062" spans="3:12" x14ac:dyDescent="0.3">
      <c r="C5062" s="139">
        <f t="shared" si="98"/>
        <v>0</v>
      </c>
      <c r="K5062" s="143"/>
      <c r="L5062" s="143"/>
    </row>
    <row r="5063" spans="3:12" x14ac:dyDescent="0.3">
      <c r="C5063" s="139">
        <f t="shared" si="98"/>
        <v>0</v>
      </c>
      <c r="K5063" s="143"/>
      <c r="L5063" s="143"/>
    </row>
    <row r="5064" spans="3:12" x14ac:dyDescent="0.3">
      <c r="C5064" s="139">
        <f t="shared" si="98"/>
        <v>0</v>
      </c>
      <c r="K5064" s="143"/>
      <c r="L5064" s="143"/>
    </row>
    <row r="5065" spans="3:12" x14ac:dyDescent="0.3">
      <c r="C5065" s="139">
        <f t="shared" si="98"/>
        <v>0</v>
      </c>
      <c r="K5065" s="143"/>
      <c r="L5065" s="143"/>
    </row>
    <row r="5066" spans="3:12" x14ac:dyDescent="0.3">
      <c r="C5066" s="139">
        <f t="shared" si="98"/>
        <v>0</v>
      </c>
      <c r="K5066" s="143"/>
      <c r="L5066" s="143"/>
    </row>
    <row r="5067" spans="3:12" x14ac:dyDescent="0.3">
      <c r="C5067" s="139">
        <f t="shared" si="98"/>
        <v>0</v>
      </c>
      <c r="K5067" s="143"/>
      <c r="L5067" s="143"/>
    </row>
    <row r="5068" spans="3:12" x14ac:dyDescent="0.3">
      <c r="C5068" s="139">
        <f t="shared" si="98"/>
        <v>0</v>
      </c>
      <c r="K5068" s="143"/>
      <c r="L5068" s="143"/>
    </row>
    <row r="5069" spans="3:12" x14ac:dyDescent="0.3">
      <c r="C5069" s="139">
        <f t="shared" si="98"/>
        <v>0</v>
      </c>
      <c r="K5069" s="143"/>
      <c r="L5069" s="143"/>
    </row>
    <row r="5070" spans="3:12" x14ac:dyDescent="0.3">
      <c r="C5070" s="139">
        <f t="shared" si="98"/>
        <v>0</v>
      </c>
      <c r="K5070" s="143"/>
      <c r="L5070" s="143"/>
    </row>
    <row r="5071" spans="3:12" x14ac:dyDescent="0.3">
      <c r="C5071" s="139">
        <f t="shared" si="98"/>
        <v>0</v>
      </c>
      <c r="K5071" s="143"/>
      <c r="L5071" s="143"/>
    </row>
    <row r="5072" spans="3:12" x14ac:dyDescent="0.3">
      <c r="C5072" s="139">
        <f t="shared" si="98"/>
        <v>0</v>
      </c>
      <c r="K5072" s="143"/>
      <c r="L5072" s="143"/>
    </row>
    <row r="5073" spans="3:12" x14ac:dyDescent="0.3">
      <c r="C5073" s="139">
        <f t="shared" si="98"/>
        <v>0</v>
      </c>
      <c r="K5073" s="143"/>
      <c r="L5073" s="143"/>
    </row>
    <row r="5074" spans="3:12" x14ac:dyDescent="0.3">
      <c r="C5074" s="139">
        <f t="shared" si="98"/>
        <v>0</v>
      </c>
      <c r="K5074" s="143"/>
      <c r="L5074" s="143"/>
    </row>
    <row r="5075" spans="3:12" x14ac:dyDescent="0.3">
      <c r="C5075" s="139">
        <f t="shared" si="98"/>
        <v>0</v>
      </c>
      <c r="K5075" s="143"/>
      <c r="L5075" s="143"/>
    </row>
    <row r="5076" spans="3:12" x14ac:dyDescent="0.3">
      <c r="C5076" s="139">
        <f t="shared" si="98"/>
        <v>0</v>
      </c>
      <c r="K5076" s="143"/>
      <c r="L5076" s="143"/>
    </row>
    <row r="5077" spans="3:12" x14ac:dyDescent="0.3">
      <c r="C5077" s="139">
        <f t="shared" si="98"/>
        <v>0</v>
      </c>
      <c r="K5077" s="143"/>
      <c r="L5077" s="143"/>
    </row>
    <row r="5078" spans="3:12" x14ac:dyDescent="0.3">
      <c r="C5078" s="139">
        <f t="shared" si="98"/>
        <v>0</v>
      </c>
      <c r="K5078" s="143"/>
      <c r="L5078" s="143"/>
    </row>
    <row r="5079" spans="3:12" x14ac:dyDescent="0.3">
      <c r="C5079" s="139">
        <f t="shared" si="98"/>
        <v>0</v>
      </c>
      <c r="K5079" s="143"/>
      <c r="L5079" s="143"/>
    </row>
    <row r="5080" spans="3:12" x14ac:dyDescent="0.3">
      <c r="C5080" s="139">
        <f t="shared" si="98"/>
        <v>0</v>
      </c>
      <c r="K5080" s="143"/>
      <c r="L5080" s="143"/>
    </row>
    <row r="5081" spans="3:12" x14ac:dyDescent="0.3">
      <c r="C5081" s="139">
        <f t="shared" si="98"/>
        <v>0</v>
      </c>
      <c r="K5081" s="143"/>
      <c r="L5081" s="143"/>
    </row>
    <row r="5082" spans="3:12" x14ac:dyDescent="0.3">
      <c r="C5082" s="139">
        <f t="shared" si="98"/>
        <v>0</v>
      </c>
      <c r="K5082" s="143"/>
      <c r="L5082" s="143"/>
    </row>
    <row r="5083" spans="3:12" x14ac:dyDescent="0.3">
      <c r="C5083" s="139">
        <f t="shared" si="98"/>
        <v>0</v>
      </c>
      <c r="K5083" s="143"/>
      <c r="L5083" s="143"/>
    </row>
    <row r="5084" spans="3:12" x14ac:dyDescent="0.3">
      <c r="C5084" s="139">
        <f t="shared" si="98"/>
        <v>0</v>
      </c>
      <c r="K5084" s="143"/>
      <c r="L5084" s="143"/>
    </row>
    <row r="5085" spans="3:12" x14ac:dyDescent="0.3">
      <c r="C5085" s="139">
        <f t="shared" si="98"/>
        <v>0</v>
      </c>
      <c r="K5085" s="143"/>
      <c r="L5085" s="143"/>
    </row>
    <row r="5086" spans="3:12" x14ac:dyDescent="0.3">
      <c r="C5086" s="139">
        <f t="shared" si="98"/>
        <v>0</v>
      </c>
      <c r="K5086" s="143"/>
      <c r="L5086" s="143"/>
    </row>
    <row r="5087" spans="3:12" x14ac:dyDescent="0.3">
      <c r="C5087" s="139">
        <f t="shared" si="98"/>
        <v>0</v>
      </c>
      <c r="K5087" s="143"/>
      <c r="L5087" s="143"/>
    </row>
    <row r="5088" spans="3:12" x14ac:dyDescent="0.3">
      <c r="C5088" s="139">
        <f t="shared" si="98"/>
        <v>0</v>
      </c>
      <c r="K5088" s="143"/>
      <c r="L5088" s="143"/>
    </row>
    <row r="5089" spans="3:12" x14ac:dyDescent="0.3">
      <c r="C5089" s="139">
        <f t="shared" si="98"/>
        <v>0</v>
      </c>
      <c r="K5089" s="143"/>
      <c r="L5089" s="143"/>
    </row>
    <row r="5090" spans="3:12" x14ac:dyDescent="0.3">
      <c r="C5090" s="139">
        <f t="shared" si="98"/>
        <v>0</v>
      </c>
      <c r="K5090" s="143"/>
      <c r="L5090" s="143"/>
    </row>
    <row r="5091" spans="3:12" x14ac:dyDescent="0.3">
      <c r="C5091" s="139">
        <f t="shared" si="98"/>
        <v>0</v>
      </c>
      <c r="K5091" s="143"/>
      <c r="L5091" s="143"/>
    </row>
    <row r="5092" spans="3:12" x14ac:dyDescent="0.3">
      <c r="C5092" s="139">
        <f t="shared" si="98"/>
        <v>0</v>
      </c>
      <c r="K5092" s="143"/>
      <c r="L5092" s="143"/>
    </row>
    <row r="5093" spans="3:12" x14ac:dyDescent="0.3">
      <c r="C5093" s="139">
        <f t="shared" si="98"/>
        <v>0</v>
      </c>
      <c r="K5093" s="143"/>
      <c r="L5093" s="143"/>
    </row>
    <row r="5094" spans="3:12" x14ac:dyDescent="0.3">
      <c r="C5094" s="139">
        <f t="shared" si="98"/>
        <v>0</v>
      </c>
      <c r="K5094" s="143"/>
      <c r="L5094" s="143"/>
    </row>
    <row r="5095" spans="3:12" x14ac:dyDescent="0.3">
      <c r="C5095" s="139">
        <f t="shared" si="98"/>
        <v>0</v>
      </c>
      <c r="K5095" s="143"/>
      <c r="L5095" s="143"/>
    </row>
    <row r="5096" spans="3:12" x14ac:dyDescent="0.3">
      <c r="C5096" s="139">
        <f t="shared" si="98"/>
        <v>0</v>
      </c>
      <c r="K5096" s="143"/>
      <c r="L5096" s="143"/>
    </row>
    <row r="5097" spans="3:12" x14ac:dyDescent="0.3">
      <c r="C5097" s="139">
        <f t="shared" si="98"/>
        <v>0</v>
      </c>
      <c r="K5097" s="143"/>
      <c r="L5097" s="143"/>
    </row>
    <row r="5098" spans="3:12" x14ac:dyDescent="0.3">
      <c r="C5098" s="139">
        <f t="shared" si="98"/>
        <v>0</v>
      </c>
      <c r="K5098" s="143"/>
      <c r="L5098" s="143"/>
    </row>
    <row r="5099" spans="3:12" x14ac:dyDescent="0.3">
      <c r="C5099" s="139">
        <f t="shared" si="98"/>
        <v>0</v>
      </c>
      <c r="K5099" s="143"/>
      <c r="L5099" s="143"/>
    </row>
    <row r="5100" spans="3:12" x14ac:dyDescent="0.3">
      <c r="C5100" s="139">
        <f t="shared" si="98"/>
        <v>0</v>
      </c>
      <c r="K5100" s="143"/>
      <c r="L5100" s="143"/>
    </row>
    <row r="5101" spans="3:12" x14ac:dyDescent="0.3">
      <c r="C5101" s="139">
        <f t="shared" si="98"/>
        <v>0</v>
      </c>
      <c r="K5101" s="143"/>
      <c r="L5101" s="143"/>
    </row>
    <row r="5102" spans="3:12" x14ac:dyDescent="0.3">
      <c r="C5102" s="139">
        <f t="shared" si="98"/>
        <v>0</v>
      </c>
      <c r="K5102" s="143"/>
      <c r="L5102" s="143"/>
    </row>
    <row r="5103" spans="3:12" x14ac:dyDescent="0.3">
      <c r="C5103" s="139">
        <f t="shared" si="98"/>
        <v>0</v>
      </c>
      <c r="K5103" s="143"/>
      <c r="L5103" s="143"/>
    </row>
    <row r="5104" spans="3:12" x14ac:dyDescent="0.3">
      <c r="C5104" s="139">
        <f t="shared" si="98"/>
        <v>0</v>
      </c>
      <c r="K5104" s="143"/>
      <c r="L5104" s="143"/>
    </row>
    <row r="5105" spans="3:12" x14ac:dyDescent="0.3">
      <c r="C5105" s="139">
        <f t="shared" si="98"/>
        <v>0</v>
      </c>
      <c r="K5105" s="143"/>
      <c r="L5105" s="143"/>
    </row>
    <row r="5106" spans="3:12" x14ac:dyDescent="0.3">
      <c r="C5106" s="139">
        <f t="shared" si="98"/>
        <v>0</v>
      </c>
      <c r="K5106" s="143"/>
      <c r="L5106" s="143"/>
    </row>
    <row r="5107" spans="3:12" x14ac:dyDescent="0.3">
      <c r="C5107" s="139">
        <f t="shared" si="98"/>
        <v>0</v>
      </c>
      <c r="K5107" s="143"/>
      <c r="L5107" s="143"/>
    </row>
    <row r="5108" spans="3:12" x14ac:dyDescent="0.3">
      <c r="C5108" s="139">
        <f t="shared" si="98"/>
        <v>0</v>
      </c>
      <c r="K5108" s="143"/>
      <c r="L5108" s="143"/>
    </row>
    <row r="5109" spans="3:12" x14ac:dyDescent="0.3">
      <c r="C5109" s="139">
        <f t="shared" si="98"/>
        <v>0</v>
      </c>
      <c r="K5109" s="143"/>
      <c r="L5109" s="143"/>
    </row>
    <row r="5110" spans="3:12" x14ac:dyDescent="0.3">
      <c r="C5110" s="139">
        <f t="shared" si="98"/>
        <v>0</v>
      </c>
      <c r="K5110" s="143"/>
      <c r="L5110" s="143"/>
    </row>
    <row r="5111" spans="3:12" x14ac:dyDescent="0.3">
      <c r="C5111" s="139">
        <f t="shared" si="98"/>
        <v>0</v>
      </c>
      <c r="K5111" s="143"/>
      <c r="L5111" s="143"/>
    </row>
    <row r="5112" spans="3:12" x14ac:dyDescent="0.3">
      <c r="C5112" s="139">
        <f t="shared" si="98"/>
        <v>0</v>
      </c>
      <c r="K5112" s="143"/>
      <c r="L5112" s="143"/>
    </row>
    <row r="5113" spans="3:12" x14ac:dyDescent="0.3">
      <c r="C5113" s="139">
        <f t="shared" si="98"/>
        <v>0</v>
      </c>
      <c r="K5113" s="143"/>
      <c r="L5113" s="143"/>
    </row>
    <row r="5114" spans="3:12" x14ac:dyDescent="0.3">
      <c r="C5114" s="139">
        <f t="shared" si="98"/>
        <v>0</v>
      </c>
      <c r="K5114" s="143"/>
      <c r="L5114" s="143"/>
    </row>
    <row r="5115" spans="3:12" x14ac:dyDescent="0.3">
      <c r="C5115" s="139">
        <f t="shared" si="98"/>
        <v>0</v>
      </c>
      <c r="K5115" s="143"/>
      <c r="L5115" s="143"/>
    </row>
    <row r="5116" spans="3:12" x14ac:dyDescent="0.3">
      <c r="C5116" s="139">
        <f t="shared" si="98"/>
        <v>0</v>
      </c>
      <c r="K5116" s="143"/>
      <c r="L5116" s="143"/>
    </row>
    <row r="5117" spans="3:12" x14ac:dyDescent="0.3">
      <c r="C5117" s="139">
        <f t="shared" si="98"/>
        <v>0</v>
      </c>
      <c r="K5117" s="143"/>
      <c r="L5117" s="143"/>
    </row>
    <row r="5118" spans="3:12" x14ac:dyDescent="0.3">
      <c r="C5118" s="139">
        <f t="shared" si="98"/>
        <v>0</v>
      </c>
      <c r="K5118" s="143"/>
      <c r="L5118" s="143"/>
    </row>
    <row r="5119" spans="3:12" x14ac:dyDescent="0.3">
      <c r="C5119" s="139">
        <f t="shared" ref="C5119:C5182" si="99">D5119</f>
        <v>0</v>
      </c>
      <c r="K5119" s="143"/>
      <c r="L5119" s="143"/>
    </row>
    <row r="5120" spans="3:12" x14ac:dyDescent="0.3">
      <c r="C5120" s="139">
        <f t="shared" si="99"/>
        <v>0</v>
      </c>
      <c r="K5120" s="143"/>
      <c r="L5120" s="143"/>
    </row>
    <row r="5121" spans="3:12" x14ac:dyDescent="0.3">
      <c r="C5121" s="139">
        <f t="shared" si="99"/>
        <v>0</v>
      </c>
      <c r="K5121" s="143"/>
      <c r="L5121" s="143"/>
    </row>
    <row r="5122" spans="3:12" x14ac:dyDescent="0.3">
      <c r="C5122" s="139">
        <f t="shared" si="99"/>
        <v>0</v>
      </c>
      <c r="K5122" s="143"/>
      <c r="L5122" s="143"/>
    </row>
    <row r="5123" spans="3:12" x14ac:dyDescent="0.3">
      <c r="C5123" s="139">
        <f t="shared" si="99"/>
        <v>0</v>
      </c>
      <c r="K5123" s="143"/>
      <c r="L5123" s="143"/>
    </row>
    <row r="5124" spans="3:12" x14ac:dyDescent="0.3">
      <c r="C5124" s="139">
        <f t="shared" si="99"/>
        <v>0</v>
      </c>
      <c r="K5124" s="143"/>
      <c r="L5124" s="143"/>
    </row>
    <row r="5125" spans="3:12" x14ac:dyDescent="0.3">
      <c r="C5125" s="139">
        <f t="shared" si="99"/>
        <v>0</v>
      </c>
      <c r="K5125" s="143"/>
      <c r="L5125" s="143"/>
    </row>
    <row r="5126" spans="3:12" x14ac:dyDescent="0.3">
      <c r="C5126" s="139">
        <f t="shared" si="99"/>
        <v>0</v>
      </c>
      <c r="K5126" s="143"/>
      <c r="L5126" s="143"/>
    </row>
    <row r="5127" spans="3:12" x14ac:dyDescent="0.3">
      <c r="C5127" s="139">
        <f t="shared" si="99"/>
        <v>0</v>
      </c>
      <c r="K5127" s="143"/>
      <c r="L5127" s="143"/>
    </row>
    <row r="5128" spans="3:12" x14ac:dyDescent="0.3">
      <c r="C5128" s="139">
        <f t="shared" si="99"/>
        <v>0</v>
      </c>
      <c r="K5128" s="143"/>
      <c r="L5128" s="143"/>
    </row>
    <row r="5129" spans="3:12" x14ac:dyDescent="0.3">
      <c r="C5129" s="139">
        <f t="shared" si="99"/>
        <v>0</v>
      </c>
      <c r="K5129" s="143"/>
      <c r="L5129" s="143"/>
    </row>
    <row r="5130" spans="3:12" x14ac:dyDescent="0.3">
      <c r="C5130" s="139">
        <f t="shared" si="99"/>
        <v>0</v>
      </c>
      <c r="K5130" s="143"/>
      <c r="L5130" s="143"/>
    </row>
    <row r="5131" spans="3:12" x14ac:dyDescent="0.3">
      <c r="C5131" s="139">
        <f t="shared" si="99"/>
        <v>0</v>
      </c>
      <c r="K5131" s="143"/>
      <c r="L5131" s="143"/>
    </row>
    <row r="5132" spans="3:12" x14ac:dyDescent="0.3">
      <c r="C5132" s="139">
        <f t="shared" si="99"/>
        <v>0</v>
      </c>
      <c r="K5132" s="143"/>
      <c r="L5132" s="143"/>
    </row>
    <row r="5133" spans="3:12" x14ac:dyDescent="0.3">
      <c r="C5133" s="139">
        <f t="shared" si="99"/>
        <v>0</v>
      </c>
      <c r="K5133" s="143"/>
      <c r="L5133" s="143"/>
    </row>
    <row r="5134" spans="3:12" x14ac:dyDescent="0.3">
      <c r="C5134" s="139">
        <f t="shared" si="99"/>
        <v>0</v>
      </c>
      <c r="K5134" s="143"/>
      <c r="L5134" s="143"/>
    </row>
    <row r="5135" spans="3:12" x14ac:dyDescent="0.3">
      <c r="C5135" s="139">
        <f t="shared" si="99"/>
        <v>0</v>
      </c>
      <c r="K5135" s="143"/>
      <c r="L5135" s="143"/>
    </row>
    <row r="5136" spans="3:12" x14ac:dyDescent="0.3">
      <c r="C5136" s="139">
        <f t="shared" si="99"/>
        <v>0</v>
      </c>
      <c r="K5136" s="143"/>
      <c r="L5136" s="143"/>
    </row>
    <row r="5137" spans="3:12" x14ac:dyDescent="0.3">
      <c r="C5137" s="139">
        <f t="shared" si="99"/>
        <v>0</v>
      </c>
      <c r="K5137" s="143"/>
      <c r="L5137" s="143"/>
    </row>
    <row r="5138" spans="3:12" x14ac:dyDescent="0.3">
      <c r="C5138" s="139">
        <f t="shared" si="99"/>
        <v>0</v>
      </c>
      <c r="K5138" s="143"/>
      <c r="L5138" s="143"/>
    </row>
    <row r="5139" spans="3:12" x14ac:dyDescent="0.3">
      <c r="C5139" s="139">
        <f t="shared" si="99"/>
        <v>0</v>
      </c>
      <c r="K5139" s="143"/>
      <c r="L5139" s="143"/>
    </row>
    <row r="5140" spans="3:12" x14ac:dyDescent="0.3">
      <c r="C5140" s="139">
        <f t="shared" si="99"/>
        <v>0</v>
      </c>
      <c r="K5140" s="143"/>
      <c r="L5140" s="143"/>
    </row>
    <row r="5141" spans="3:12" x14ac:dyDescent="0.3">
      <c r="C5141" s="139">
        <f t="shared" si="99"/>
        <v>0</v>
      </c>
      <c r="K5141" s="143"/>
      <c r="L5141" s="143"/>
    </row>
    <row r="5142" spans="3:12" x14ac:dyDescent="0.3">
      <c r="C5142" s="139">
        <f t="shared" si="99"/>
        <v>0</v>
      </c>
      <c r="K5142" s="143"/>
      <c r="L5142" s="143"/>
    </row>
    <row r="5143" spans="3:12" x14ac:dyDescent="0.3">
      <c r="C5143" s="139">
        <f t="shared" si="99"/>
        <v>0</v>
      </c>
      <c r="K5143" s="143"/>
      <c r="L5143" s="143"/>
    </row>
    <row r="5144" spans="3:12" x14ac:dyDescent="0.3">
      <c r="C5144" s="139">
        <f t="shared" si="99"/>
        <v>0</v>
      </c>
      <c r="K5144" s="143"/>
      <c r="L5144" s="143"/>
    </row>
    <row r="5145" spans="3:12" x14ac:dyDescent="0.3">
      <c r="C5145" s="139">
        <f t="shared" si="99"/>
        <v>0</v>
      </c>
      <c r="K5145" s="143"/>
      <c r="L5145" s="143"/>
    </row>
    <row r="5146" spans="3:12" x14ac:dyDescent="0.3">
      <c r="C5146" s="139">
        <f t="shared" si="99"/>
        <v>0</v>
      </c>
      <c r="K5146" s="143"/>
      <c r="L5146" s="143"/>
    </row>
    <row r="5147" spans="3:12" x14ac:dyDescent="0.3">
      <c r="C5147" s="139">
        <f t="shared" si="99"/>
        <v>0</v>
      </c>
      <c r="K5147" s="143"/>
      <c r="L5147" s="143"/>
    </row>
    <row r="5148" spans="3:12" x14ac:dyDescent="0.3">
      <c r="C5148" s="139">
        <f t="shared" si="99"/>
        <v>0</v>
      </c>
      <c r="K5148" s="143"/>
      <c r="L5148" s="143"/>
    </row>
    <row r="5149" spans="3:12" x14ac:dyDescent="0.3">
      <c r="C5149" s="139">
        <f t="shared" si="99"/>
        <v>0</v>
      </c>
      <c r="K5149" s="143"/>
      <c r="L5149" s="143"/>
    </row>
    <row r="5150" spans="3:12" x14ac:dyDescent="0.3">
      <c r="C5150" s="139">
        <f t="shared" si="99"/>
        <v>0</v>
      </c>
      <c r="K5150" s="143"/>
      <c r="L5150" s="143"/>
    </row>
    <row r="5151" spans="3:12" x14ac:dyDescent="0.3">
      <c r="C5151" s="139">
        <f t="shared" si="99"/>
        <v>0</v>
      </c>
      <c r="K5151" s="143"/>
      <c r="L5151" s="143"/>
    </row>
    <row r="5152" spans="3:12" x14ac:dyDescent="0.3">
      <c r="C5152" s="139">
        <f t="shared" si="99"/>
        <v>0</v>
      </c>
      <c r="K5152" s="143"/>
      <c r="L5152" s="143"/>
    </row>
    <row r="5153" spans="3:12" x14ac:dyDescent="0.3">
      <c r="C5153" s="139">
        <f t="shared" si="99"/>
        <v>0</v>
      </c>
      <c r="K5153" s="143"/>
      <c r="L5153" s="143"/>
    </row>
    <row r="5154" spans="3:12" x14ac:dyDescent="0.3">
      <c r="C5154" s="139">
        <f t="shared" si="99"/>
        <v>0</v>
      </c>
      <c r="K5154" s="143"/>
      <c r="L5154" s="143"/>
    </row>
    <row r="5155" spans="3:12" x14ac:dyDescent="0.3">
      <c r="C5155" s="139">
        <f t="shared" si="99"/>
        <v>0</v>
      </c>
      <c r="K5155" s="143"/>
      <c r="L5155" s="143"/>
    </row>
    <row r="5156" spans="3:12" x14ac:dyDescent="0.3">
      <c r="C5156" s="139">
        <f t="shared" si="99"/>
        <v>0</v>
      </c>
      <c r="K5156" s="143"/>
      <c r="L5156" s="143"/>
    </row>
    <row r="5157" spans="3:12" x14ac:dyDescent="0.3">
      <c r="C5157" s="139">
        <f t="shared" si="99"/>
        <v>0</v>
      </c>
      <c r="K5157" s="143"/>
      <c r="L5157" s="143"/>
    </row>
    <row r="5158" spans="3:12" x14ac:dyDescent="0.3">
      <c r="C5158" s="139">
        <f t="shared" si="99"/>
        <v>0</v>
      </c>
      <c r="K5158" s="143"/>
      <c r="L5158" s="143"/>
    </row>
    <row r="5159" spans="3:12" x14ac:dyDescent="0.3">
      <c r="C5159" s="139">
        <f t="shared" si="99"/>
        <v>0</v>
      </c>
      <c r="K5159" s="143"/>
      <c r="L5159" s="143"/>
    </row>
    <row r="5160" spans="3:12" x14ac:dyDescent="0.3">
      <c r="C5160" s="139">
        <f t="shared" si="99"/>
        <v>0</v>
      </c>
      <c r="K5160" s="143"/>
      <c r="L5160" s="143"/>
    </row>
    <row r="5161" spans="3:12" x14ac:dyDescent="0.3">
      <c r="C5161" s="139">
        <f t="shared" si="99"/>
        <v>0</v>
      </c>
      <c r="K5161" s="143"/>
      <c r="L5161" s="143"/>
    </row>
    <row r="5162" spans="3:12" x14ac:dyDescent="0.3">
      <c r="C5162" s="139">
        <f t="shared" si="99"/>
        <v>0</v>
      </c>
      <c r="K5162" s="143"/>
      <c r="L5162" s="143"/>
    </row>
    <row r="5163" spans="3:12" x14ac:dyDescent="0.3">
      <c r="C5163" s="139">
        <f t="shared" si="99"/>
        <v>0</v>
      </c>
      <c r="K5163" s="143"/>
      <c r="L5163" s="143"/>
    </row>
    <row r="5164" spans="3:12" x14ac:dyDescent="0.3">
      <c r="C5164" s="139">
        <f t="shared" si="99"/>
        <v>0</v>
      </c>
      <c r="K5164" s="143"/>
      <c r="L5164" s="143"/>
    </row>
    <row r="5165" spans="3:12" x14ac:dyDescent="0.3">
      <c r="C5165" s="139">
        <f t="shared" si="99"/>
        <v>0</v>
      </c>
      <c r="K5165" s="143"/>
      <c r="L5165" s="143"/>
    </row>
    <row r="5166" spans="3:12" x14ac:dyDescent="0.3">
      <c r="C5166" s="139">
        <f t="shared" si="99"/>
        <v>0</v>
      </c>
      <c r="K5166" s="143"/>
      <c r="L5166" s="143"/>
    </row>
    <row r="5167" spans="3:12" x14ac:dyDescent="0.3">
      <c r="C5167" s="139">
        <f t="shared" si="99"/>
        <v>0</v>
      </c>
      <c r="K5167" s="143"/>
      <c r="L5167" s="143"/>
    </row>
    <row r="5168" spans="3:12" x14ac:dyDescent="0.3">
      <c r="C5168" s="139">
        <f t="shared" si="99"/>
        <v>0</v>
      </c>
      <c r="K5168" s="143"/>
      <c r="L5168" s="143"/>
    </row>
    <row r="5169" spans="3:12" x14ac:dyDescent="0.3">
      <c r="C5169" s="139">
        <f t="shared" si="99"/>
        <v>0</v>
      </c>
      <c r="K5169" s="143"/>
      <c r="L5169" s="143"/>
    </row>
    <row r="5170" spans="3:12" x14ac:dyDescent="0.3">
      <c r="C5170" s="139">
        <f t="shared" si="99"/>
        <v>0</v>
      </c>
      <c r="K5170" s="143"/>
      <c r="L5170" s="143"/>
    </row>
    <row r="5171" spans="3:12" x14ac:dyDescent="0.3">
      <c r="C5171" s="139">
        <f t="shared" si="99"/>
        <v>0</v>
      </c>
      <c r="K5171" s="143"/>
      <c r="L5171" s="143"/>
    </row>
    <row r="5172" spans="3:12" x14ac:dyDescent="0.3">
      <c r="C5172" s="139">
        <f t="shared" si="99"/>
        <v>0</v>
      </c>
      <c r="K5172" s="143"/>
      <c r="L5172" s="143"/>
    </row>
    <row r="5173" spans="3:12" x14ac:dyDescent="0.3">
      <c r="C5173" s="139">
        <f t="shared" si="99"/>
        <v>0</v>
      </c>
      <c r="K5173" s="143"/>
      <c r="L5173" s="143"/>
    </row>
    <row r="5174" spans="3:12" x14ac:dyDescent="0.3">
      <c r="C5174" s="139">
        <f t="shared" si="99"/>
        <v>0</v>
      </c>
      <c r="K5174" s="143"/>
      <c r="L5174" s="143"/>
    </row>
    <row r="5175" spans="3:12" x14ac:dyDescent="0.3">
      <c r="C5175" s="139">
        <f t="shared" si="99"/>
        <v>0</v>
      </c>
      <c r="K5175" s="143"/>
      <c r="L5175" s="143"/>
    </row>
    <row r="5176" spans="3:12" x14ac:dyDescent="0.3">
      <c r="C5176" s="139">
        <f t="shared" si="99"/>
        <v>0</v>
      </c>
      <c r="K5176" s="143"/>
      <c r="L5176" s="143"/>
    </row>
    <row r="5177" spans="3:12" x14ac:dyDescent="0.3">
      <c r="C5177" s="139">
        <f t="shared" si="99"/>
        <v>0</v>
      </c>
      <c r="K5177" s="143"/>
      <c r="L5177" s="143"/>
    </row>
    <row r="5178" spans="3:12" x14ac:dyDescent="0.3">
      <c r="C5178" s="139">
        <f t="shared" si="99"/>
        <v>0</v>
      </c>
      <c r="K5178" s="143"/>
      <c r="L5178" s="143"/>
    </row>
    <row r="5179" spans="3:12" x14ac:dyDescent="0.3">
      <c r="C5179" s="139">
        <f t="shared" si="99"/>
        <v>0</v>
      </c>
      <c r="K5179" s="143"/>
      <c r="L5179" s="143"/>
    </row>
    <row r="5180" spans="3:12" x14ac:dyDescent="0.3">
      <c r="C5180" s="139">
        <f t="shared" si="99"/>
        <v>0</v>
      </c>
      <c r="K5180" s="143"/>
      <c r="L5180" s="143"/>
    </row>
    <row r="5181" spans="3:12" x14ac:dyDescent="0.3">
      <c r="C5181" s="139">
        <f t="shared" si="99"/>
        <v>0</v>
      </c>
      <c r="K5181" s="143"/>
      <c r="L5181" s="143"/>
    </row>
    <row r="5182" spans="3:12" x14ac:dyDescent="0.3">
      <c r="C5182" s="139">
        <f t="shared" si="99"/>
        <v>0</v>
      </c>
      <c r="K5182" s="143"/>
      <c r="L5182" s="143"/>
    </row>
    <row r="5183" spans="3:12" x14ac:dyDescent="0.3">
      <c r="C5183" s="139">
        <f t="shared" ref="C5183:C5246" si="100">D5183</f>
        <v>0</v>
      </c>
      <c r="K5183" s="143"/>
      <c r="L5183" s="143"/>
    </row>
    <row r="5184" spans="3:12" x14ac:dyDescent="0.3">
      <c r="C5184" s="139">
        <f t="shared" si="100"/>
        <v>0</v>
      </c>
      <c r="K5184" s="143"/>
      <c r="L5184" s="143"/>
    </row>
    <row r="5185" spans="3:12" x14ac:dyDescent="0.3">
      <c r="C5185" s="139">
        <f t="shared" si="100"/>
        <v>0</v>
      </c>
      <c r="K5185" s="143"/>
      <c r="L5185" s="143"/>
    </row>
    <row r="5186" spans="3:12" x14ac:dyDescent="0.3">
      <c r="C5186" s="139">
        <f t="shared" si="100"/>
        <v>0</v>
      </c>
      <c r="K5186" s="143"/>
      <c r="L5186" s="143"/>
    </row>
    <row r="5187" spans="3:12" x14ac:dyDescent="0.3">
      <c r="C5187" s="139">
        <f t="shared" si="100"/>
        <v>0</v>
      </c>
      <c r="K5187" s="143"/>
      <c r="L5187" s="143"/>
    </row>
    <row r="5188" spans="3:12" x14ac:dyDescent="0.3">
      <c r="C5188" s="139">
        <f t="shared" si="100"/>
        <v>0</v>
      </c>
      <c r="K5188" s="143"/>
      <c r="L5188" s="143"/>
    </row>
    <row r="5189" spans="3:12" x14ac:dyDescent="0.3">
      <c r="C5189" s="139">
        <f t="shared" si="100"/>
        <v>0</v>
      </c>
      <c r="K5189" s="143"/>
      <c r="L5189" s="143"/>
    </row>
    <row r="5190" spans="3:12" x14ac:dyDescent="0.3">
      <c r="C5190" s="139">
        <f t="shared" si="100"/>
        <v>0</v>
      </c>
      <c r="K5190" s="143"/>
      <c r="L5190" s="143"/>
    </row>
    <row r="5191" spans="3:12" x14ac:dyDescent="0.3">
      <c r="C5191" s="139">
        <f t="shared" si="100"/>
        <v>0</v>
      </c>
      <c r="K5191" s="143"/>
      <c r="L5191" s="143"/>
    </row>
    <row r="5192" spans="3:12" x14ac:dyDescent="0.3">
      <c r="C5192" s="139">
        <f t="shared" si="100"/>
        <v>0</v>
      </c>
      <c r="K5192" s="143"/>
      <c r="L5192" s="143"/>
    </row>
    <row r="5193" spans="3:12" x14ac:dyDescent="0.3">
      <c r="C5193" s="139">
        <f t="shared" si="100"/>
        <v>0</v>
      </c>
      <c r="K5193" s="143"/>
      <c r="L5193" s="143"/>
    </row>
    <row r="5194" spans="3:12" x14ac:dyDescent="0.3">
      <c r="C5194" s="139">
        <f t="shared" si="100"/>
        <v>0</v>
      </c>
      <c r="K5194" s="143"/>
      <c r="L5194" s="143"/>
    </row>
    <row r="5195" spans="3:12" x14ac:dyDescent="0.3">
      <c r="C5195" s="139">
        <f t="shared" si="100"/>
        <v>0</v>
      </c>
      <c r="K5195" s="143"/>
      <c r="L5195" s="143"/>
    </row>
    <row r="5196" spans="3:12" x14ac:dyDescent="0.3">
      <c r="C5196" s="139">
        <f t="shared" si="100"/>
        <v>0</v>
      </c>
      <c r="K5196" s="143"/>
      <c r="L5196" s="143"/>
    </row>
    <row r="5197" spans="3:12" x14ac:dyDescent="0.3">
      <c r="C5197" s="139">
        <f t="shared" si="100"/>
        <v>0</v>
      </c>
      <c r="K5197" s="143"/>
      <c r="L5197" s="143"/>
    </row>
    <row r="5198" spans="3:12" x14ac:dyDescent="0.3">
      <c r="C5198" s="139">
        <f t="shared" si="100"/>
        <v>0</v>
      </c>
      <c r="K5198" s="143"/>
      <c r="L5198" s="143"/>
    </row>
    <row r="5199" spans="3:12" x14ac:dyDescent="0.3">
      <c r="C5199" s="139">
        <f t="shared" si="100"/>
        <v>0</v>
      </c>
      <c r="K5199" s="143"/>
      <c r="L5199" s="143"/>
    </row>
    <row r="5200" spans="3:12" x14ac:dyDescent="0.3">
      <c r="C5200" s="139">
        <f t="shared" si="100"/>
        <v>0</v>
      </c>
      <c r="K5200" s="143"/>
      <c r="L5200" s="143"/>
    </row>
    <row r="5201" spans="3:12" x14ac:dyDescent="0.3">
      <c r="C5201" s="139">
        <f t="shared" si="100"/>
        <v>0</v>
      </c>
      <c r="K5201" s="143"/>
      <c r="L5201" s="143"/>
    </row>
    <row r="5202" spans="3:12" x14ac:dyDescent="0.3">
      <c r="C5202" s="139">
        <f t="shared" si="100"/>
        <v>0</v>
      </c>
      <c r="K5202" s="143"/>
      <c r="L5202" s="143"/>
    </row>
    <row r="5203" spans="3:12" x14ac:dyDescent="0.3">
      <c r="C5203" s="139">
        <f t="shared" si="100"/>
        <v>0</v>
      </c>
      <c r="K5203" s="143"/>
      <c r="L5203" s="143"/>
    </row>
    <row r="5204" spans="3:12" x14ac:dyDescent="0.3">
      <c r="C5204" s="139">
        <f t="shared" si="100"/>
        <v>0</v>
      </c>
      <c r="K5204" s="143"/>
      <c r="L5204" s="143"/>
    </row>
    <row r="5205" spans="3:12" x14ac:dyDescent="0.3">
      <c r="C5205" s="139">
        <f t="shared" si="100"/>
        <v>0</v>
      </c>
      <c r="K5205" s="143"/>
      <c r="L5205" s="143"/>
    </row>
    <row r="5206" spans="3:12" x14ac:dyDescent="0.3">
      <c r="C5206" s="139">
        <f t="shared" si="100"/>
        <v>0</v>
      </c>
      <c r="K5206" s="143"/>
      <c r="L5206" s="143"/>
    </row>
    <row r="5207" spans="3:12" x14ac:dyDescent="0.3">
      <c r="C5207" s="139">
        <f t="shared" si="100"/>
        <v>0</v>
      </c>
      <c r="K5207" s="143"/>
      <c r="L5207" s="143"/>
    </row>
    <row r="5208" spans="3:12" x14ac:dyDescent="0.3">
      <c r="C5208" s="139">
        <f t="shared" si="100"/>
        <v>0</v>
      </c>
      <c r="K5208" s="143"/>
      <c r="L5208" s="143"/>
    </row>
    <row r="5209" spans="3:12" x14ac:dyDescent="0.3">
      <c r="C5209" s="139">
        <f t="shared" si="100"/>
        <v>0</v>
      </c>
      <c r="K5209" s="143"/>
      <c r="L5209" s="143"/>
    </row>
    <row r="5210" spans="3:12" x14ac:dyDescent="0.3">
      <c r="C5210" s="139">
        <f t="shared" si="100"/>
        <v>0</v>
      </c>
      <c r="K5210" s="143"/>
      <c r="L5210" s="143"/>
    </row>
    <row r="5211" spans="3:12" x14ac:dyDescent="0.3">
      <c r="C5211" s="139">
        <f t="shared" si="100"/>
        <v>0</v>
      </c>
      <c r="K5211" s="143"/>
      <c r="L5211" s="143"/>
    </row>
    <row r="5212" spans="3:12" x14ac:dyDescent="0.3">
      <c r="C5212" s="139">
        <f t="shared" si="100"/>
        <v>0</v>
      </c>
      <c r="K5212" s="143"/>
      <c r="L5212" s="143"/>
    </row>
    <row r="5213" spans="3:12" x14ac:dyDescent="0.3">
      <c r="C5213" s="139">
        <f t="shared" si="100"/>
        <v>0</v>
      </c>
      <c r="K5213" s="143"/>
      <c r="L5213" s="143"/>
    </row>
    <row r="5214" spans="3:12" x14ac:dyDescent="0.3">
      <c r="C5214" s="139">
        <f t="shared" si="100"/>
        <v>0</v>
      </c>
      <c r="K5214" s="143"/>
      <c r="L5214" s="143"/>
    </row>
    <row r="5215" spans="3:12" x14ac:dyDescent="0.3">
      <c r="C5215" s="139">
        <f t="shared" si="100"/>
        <v>0</v>
      </c>
      <c r="K5215" s="143"/>
      <c r="L5215" s="143"/>
    </row>
    <row r="5216" spans="3:12" x14ac:dyDescent="0.3">
      <c r="C5216" s="139">
        <f t="shared" si="100"/>
        <v>0</v>
      </c>
      <c r="K5216" s="143"/>
      <c r="L5216" s="143"/>
    </row>
    <row r="5217" spans="3:12" x14ac:dyDescent="0.3">
      <c r="C5217" s="139">
        <f t="shared" si="100"/>
        <v>0</v>
      </c>
      <c r="K5217" s="143"/>
      <c r="L5217" s="143"/>
    </row>
    <row r="5218" spans="3:12" x14ac:dyDescent="0.3">
      <c r="C5218" s="139">
        <f t="shared" si="100"/>
        <v>0</v>
      </c>
      <c r="K5218" s="143"/>
      <c r="L5218" s="143"/>
    </row>
    <row r="5219" spans="3:12" x14ac:dyDescent="0.3">
      <c r="C5219" s="139">
        <f t="shared" si="100"/>
        <v>0</v>
      </c>
      <c r="K5219" s="143"/>
      <c r="L5219" s="143"/>
    </row>
    <row r="5220" spans="3:12" x14ac:dyDescent="0.3">
      <c r="C5220" s="139">
        <f t="shared" si="100"/>
        <v>0</v>
      </c>
      <c r="K5220" s="143"/>
      <c r="L5220" s="143"/>
    </row>
    <row r="5221" spans="3:12" x14ac:dyDescent="0.3">
      <c r="C5221" s="139">
        <f t="shared" si="100"/>
        <v>0</v>
      </c>
      <c r="K5221" s="143"/>
      <c r="L5221" s="143"/>
    </row>
    <row r="5222" spans="3:12" x14ac:dyDescent="0.3">
      <c r="C5222" s="139">
        <f t="shared" si="100"/>
        <v>0</v>
      </c>
      <c r="K5222" s="143"/>
      <c r="L5222" s="143"/>
    </row>
    <row r="5223" spans="3:12" x14ac:dyDescent="0.3">
      <c r="C5223" s="139">
        <f t="shared" si="100"/>
        <v>0</v>
      </c>
      <c r="K5223" s="143"/>
      <c r="L5223" s="143"/>
    </row>
    <row r="5224" spans="3:12" x14ac:dyDescent="0.3">
      <c r="C5224" s="139">
        <f t="shared" si="100"/>
        <v>0</v>
      </c>
      <c r="K5224" s="143"/>
      <c r="L5224" s="143"/>
    </row>
    <row r="5225" spans="3:12" x14ac:dyDescent="0.3">
      <c r="C5225" s="139">
        <f t="shared" si="100"/>
        <v>0</v>
      </c>
      <c r="K5225" s="143"/>
      <c r="L5225" s="143"/>
    </row>
    <row r="5226" spans="3:12" x14ac:dyDescent="0.3">
      <c r="C5226" s="139">
        <f t="shared" si="100"/>
        <v>0</v>
      </c>
      <c r="K5226" s="143"/>
      <c r="L5226" s="143"/>
    </row>
    <row r="5227" spans="3:12" x14ac:dyDescent="0.3">
      <c r="C5227" s="139">
        <f t="shared" si="100"/>
        <v>0</v>
      </c>
      <c r="K5227" s="143"/>
      <c r="L5227" s="143"/>
    </row>
    <row r="5228" spans="3:12" x14ac:dyDescent="0.3">
      <c r="C5228" s="139">
        <f t="shared" si="100"/>
        <v>0</v>
      </c>
      <c r="K5228" s="143"/>
      <c r="L5228" s="143"/>
    </row>
    <row r="5229" spans="3:12" x14ac:dyDescent="0.3">
      <c r="C5229" s="139">
        <f t="shared" si="100"/>
        <v>0</v>
      </c>
      <c r="K5229" s="143"/>
      <c r="L5229" s="143"/>
    </row>
    <row r="5230" spans="3:12" x14ac:dyDescent="0.3">
      <c r="C5230" s="139">
        <f t="shared" si="100"/>
        <v>0</v>
      </c>
      <c r="K5230" s="143"/>
      <c r="L5230" s="143"/>
    </row>
    <row r="5231" spans="3:12" x14ac:dyDescent="0.3">
      <c r="C5231" s="139">
        <f t="shared" si="100"/>
        <v>0</v>
      </c>
      <c r="K5231" s="143"/>
      <c r="L5231" s="143"/>
    </row>
    <row r="5232" spans="3:12" x14ac:dyDescent="0.3">
      <c r="C5232" s="139">
        <f t="shared" si="100"/>
        <v>0</v>
      </c>
      <c r="K5232" s="143"/>
      <c r="L5232" s="143"/>
    </row>
    <row r="5233" spans="3:12" x14ac:dyDescent="0.3">
      <c r="C5233" s="139">
        <f t="shared" si="100"/>
        <v>0</v>
      </c>
      <c r="K5233" s="143"/>
      <c r="L5233" s="143"/>
    </row>
    <row r="5234" spans="3:12" x14ac:dyDescent="0.3">
      <c r="C5234" s="139">
        <f t="shared" si="100"/>
        <v>0</v>
      </c>
      <c r="K5234" s="143"/>
      <c r="L5234" s="143"/>
    </row>
    <row r="5235" spans="3:12" x14ac:dyDescent="0.3">
      <c r="C5235" s="139">
        <f t="shared" si="100"/>
        <v>0</v>
      </c>
      <c r="K5235" s="143"/>
      <c r="L5235" s="143"/>
    </row>
    <row r="5236" spans="3:12" x14ac:dyDescent="0.3">
      <c r="C5236" s="139">
        <f t="shared" si="100"/>
        <v>0</v>
      </c>
      <c r="K5236" s="143"/>
      <c r="L5236" s="143"/>
    </row>
    <row r="5237" spans="3:12" x14ac:dyDescent="0.3">
      <c r="C5237" s="139">
        <f t="shared" si="100"/>
        <v>0</v>
      </c>
      <c r="K5237" s="143"/>
      <c r="L5237" s="143"/>
    </row>
    <row r="5238" spans="3:12" x14ac:dyDescent="0.3">
      <c r="C5238" s="139">
        <f t="shared" si="100"/>
        <v>0</v>
      </c>
      <c r="K5238" s="143"/>
      <c r="L5238" s="143"/>
    </row>
    <row r="5239" spans="3:12" x14ac:dyDescent="0.3">
      <c r="C5239" s="139">
        <f t="shared" si="100"/>
        <v>0</v>
      </c>
      <c r="K5239" s="143"/>
      <c r="L5239" s="143"/>
    </row>
    <row r="5240" spans="3:12" x14ac:dyDescent="0.3">
      <c r="C5240" s="139">
        <f t="shared" si="100"/>
        <v>0</v>
      </c>
      <c r="K5240" s="143"/>
      <c r="L5240" s="143"/>
    </row>
    <row r="5241" spans="3:12" x14ac:dyDescent="0.3">
      <c r="C5241" s="139">
        <f t="shared" si="100"/>
        <v>0</v>
      </c>
      <c r="K5241" s="143"/>
      <c r="L5241" s="143"/>
    </row>
    <row r="5242" spans="3:12" x14ac:dyDescent="0.3">
      <c r="C5242" s="139">
        <f t="shared" si="100"/>
        <v>0</v>
      </c>
      <c r="K5242" s="143"/>
      <c r="L5242" s="143"/>
    </row>
    <row r="5243" spans="3:12" x14ac:dyDescent="0.3">
      <c r="C5243" s="139">
        <f t="shared" si="100"/>
        <v>0</v>
      </c>
      <c r="K5243" s="143"/>
      <c r="L5243" s="143"/>
    </row>
    <row r="5244" spans="3:12" x14ac:dyDescent="0.3">
      <c r="C5244" s="139">
        <f t="shared" si="100"/>
        <v>0</v>
      </c>
      <c r="K5244" s="143"/>
      <c r="L5244" s="143"/>
    </row>
    <row r="5245" spans="3:12" x14ac:dyDescent="0.3">
      <c r="C5245" s="139">
        <f t="shared" si="100"/>
        <v>0</v>
      </c>
      <c r="K5245" s="143"/>
      <c r="L5245" s="143"/>
    </row>
    <row r="5246" spans="3:12" x14ac:dyDescent="0.3">
      <c r="C5246" s="139">
        <f t="shared" si="100"/>
        <v>0</v>
      </c>
      <c r="K5246" s="143"/>
      <c r="L5246" s="143"/>
    </row>
    <row r="5247" spans="3:12" x14ac:dyDescent="0.3">
      <c r="C5247" s="139">
        <f t="shared" ref="C5247:C5310" si="101">D5247</f>
        <v>0</v>
      </c>
      <c r="K5247" s="143"/>
      <c r="L5247" s="143"/>
    </row>
    <row r="5248" spans="3:12" x14ac:dyDescent="0.3">
      <c r="C5248" s="139">
        <f t="shared" si="101"/>
        <v>0</v>
      </c>
      <c r="K5248" s="143"/>
      <c r="L5248" s="143"/>
    </row>
    <row r="5249" spans="3:12" x14ac:dyDescent="0.3">
      <c r="C5249" s="139">
        <f t="shared" si="101"/>
        <v>0</v>
      </c>
      <c r="K5249" s="143"/>
      <c r="L5249" s="143"/>
    </row>
    <row r="5250" spans="3:12" x14ac:dyDescent="0.3">
      <c r="C5250" s="139">
        <f t="shared" si="101"/>
        <v>0</v>
      </c>
      <c r="K5250" s="143"/>
      <c r="L5250" s="143"/>
    </row>
    <row r="5251" spans="3:12" x14ac:dyDescent="0.3">
      <c r="C5251" s="139">
        <f t="shared" si="101"/>
        <v>0</v>
      </c>
      <c r="K5251" s="143"/>
      <c r="L5251" s="143"/>
    </row>
    <row r="5252" spans="3:12" x14ac:dyDescent="0.3">
      <c r="C5252" s="139">
        <f t="shared" si="101"/>
        <v>0</v>
      </c>
      <c r="K5252" s="143"/>
      <c r="L5252" s="143"/>
    </row>
    <row r="5253" spans="3:12" x14ac:dyDescent="0.3">
      <c r="C5253" s="139">
        <f t="shared" si="101"/>
        <v>0</v>
      </c>
      <c r="K5253" s="143"/>
      <c r="L5253" s="143"/>
    </row>
    <row r="5254" spans="3:12" x14ac:dyDescent="0.3">
      <c r="C5254" s="139">
        <f t="shared" si="101"/>
        <v>0</v>
      </c>
      <c r="K5254" s="143"/>
      <c r="L5254" s="143"/>
    </row>
    <row r="5255" spans="3:12" x14ac:dyDescent="0.3">
      <c r="C5255" s="139">
        <f t="shared" si="101"/>
        <v>0</v>
      </c>
      <c r="K5255" s="143"/>
      <c r="L5255" s="143"/>
    </row>
    <row r="5256" spans="3:12" x14ac:dyDescent="0.3">
      <c r="C5256" s="139">
        <f t="shared" si="101"/>
        <v>0</v>
      </c>
      <c r="K5256" s="143"/>
      <c r="L5256" s="143"/>
    </row>
    <row r="5257" spans="3:12" x14ac:dyDescent="0.3">
      <c r="C5257" s="139">
        <f t="shared" si="101"/>
        <v>0</v>
      </c>
      <c r="K5257" s="143"/>
      <c r="L5257" s="143"/>
    </row>
    <row r="5258" spans="3:12" x14ac:dyDescent="0.3">
      <c r="C5258" s="139">
        <f t="shared" si="101"/>
        <v>0</v>
      </c>
      <c r="K5258" s="143"/>
      <c r="L5258" s="143"/>
    </row>
    <row r="5259" spans="3:12" x14ac:dyDescent="0.3">
      <c r="C5259" s="139">
        <f t="shared" si="101"/>
        <v>0</v>
      </c>
      <c r="K5259" s="143"/>
      <c r="L5259" s="143"/>
    </row>
    <row r="5260" spans="3:12" x14ac:dyDescent="0.3">
      <c r="C5260" s="139">
        <f t="shared" si="101"/>
        <v>0</v>
      </c>
      <c r="K5260" s="143"/>
      <c r="L5260" s="143"/>
    </row>
    <row r="5261" spans="3:12" x14ac:dyDescent="0.3">
      <c r="C5261" s="139">
        <f t="shared" si="101"/>
        <v>0</v>
      </c>
      <c r="K5261" s="143"/>
      <c r="L5261" s="143"/>
    </row>
    <row r="5262" spans="3:12" x14ac:dyDescent="0.3">
      <c r="C5262" s="139">
        <f t="shared" si="101"/>
        <v>0</v>
      </c>
      <c r="K5262" s="143"/>
      <c r="L5262" s="143"/>
    </row>
    <row r="5263" spans="3:12" x14ac:dyDescent="0.3">
      <c r="C5263" s="139">
        <f t="shared" si="101"/>
        <v>0</v>
      </c>
      <c r="K5263" s="143"/>
      <c r="L5263" s="143"/>
    </row>
    <row r="5264" spans="3:12" x14ac:dyDescent="0.3">
      <c r="C5264" s="139">
        <f t="shared" si="101"/>
        <v>0</v>
      </c>
      <c r="K5264" s="143"/>
      <c r="L5264" s="143"/>
    </row>
    <row r="5265" spans="3:12" x14ac:dyDescent="0.3">
      <c r="C5265" s="139">
        <f t="shared" si="101"/>
        <v>0</v>
      </c>
      <c r="K5265" s="143"/>
      <c r="L5265" s="143"/>
    </row>
    <row r="5266" spans="3:12" x14ac:dyDescent="0.3">
      <c r="C5266" s="139">
        <f t="shared" si="101"/>
        <v>0</v>
      </c>
      <c r="K5266" s="143"/>
      <c r="L5266" s="143"/>
    </row>
    <row r="5267" spans="3:12" x14ac:dyDescent="0.3">
      <c r="C5267" s="139">
        <f t="shared" si="101"/>
        <v>0</v>
      </c>
      <c r="K5267" s="143"/>
      <c r="L5267" s="143"/>
    </row>
    <row r="5268" spans="3:12" x14ac:dyDescent="0.3">
      <c r="C5268" s="139">
        <f t="shared" si="101"/>
        <v>0</v>
      </c>
      <c r="K5268" s="143"/>
      <c r="L5268" s="143"/>
    </row>
    <row r="5269" spans="3:12" x14ac:dyDescent="0.3">
      <c r="C5269" s="139">
        <f t="shared" si="101"/>
        <v>0</v>
      </c>
      <c r="K5269" s="143"/>
      <c r="L5269" s="143"/>
    </row>
    <row r="5270" spans="3:12" x14ac:dyDescent="0.3">
      <c r="C5270" s="139">
        <f t="shared" si="101"/>
        <v>0</v>
      </c>
      <c r="K5270" s="143"/>
      <c r="L5270" s="143"/>
    </row>
    <row r="5271" spans="3:12" x14ac:dyDescent="0.3">
      <c r="C5271" s="139">
        <f t="shared" si="101"/>
        <v>0</v>
      </c>
      <c r="K5271" s="143"/>
      <c r="L5271" s="143"/>
    </row>
    <row r="5272" spans="3:12" x14ac:dyDescent="0.3">
      <c r="C5272" s="139">
        <f t="shared" si="101"/>
        <v>0</v>
      </c>
      <c r="K5272" s="143"/>
      <c r="L5272" s="143"/>
    </row>
    <row r="5273" spans="3:12" x14ac:dyDescent="0.3">
      <c r="C5273" s="139">
        <f t="shared" si="101"/>
        <v>0</v>
      </c>
      <c r="K5273" s="143"/>
      <c r="L5273" s="143"/>
    </row>
    <row r="5274" spans="3:12" x14ac:dyDescent="0.3">
      <c r="C5274" s="139">
        <f t="shared" si="101"/>
        <v>0</v>
      </c>
      <c r="K5274" s="143"/>
      <c r="L5274" s="143"/>
    </row>
    <row r="5275" spans="3:12" x14ac:dyDescent="0.3">
      <c r="C5275" s="139">
        <f t="shared" si="101"/>
        <v>0</v>
      </c>
      <c r="K5275" s="143"/>
      <c r="L5275" s="143"/>
    </row>
    <row r="5276" spans="3:12" x14ac:dyDescent="0.3">
      <c r="C5276" s="139">
        <f t="shared" si="101"/>
        <v>0</v>
      </c>
      <c r="K5276" s="143"/>
      <c r="L5276" s="143"/>
    </row>
    <row r="5277" spans="3:12" x14ac:dyDescent="0.3">
      <c r="C5277" s="139">
        <f t="shared" si="101"/>
        <v>0</v>
      </c>
      <c r="K5277" s="143"/>
      <c r="L5277" s="143"/>
    </row>
    <row r="5278" spans="3:12" x14ac:dyDescent="0.3">
      <c r="C5278" s="139">
        <f t="shared" si="101"/>
        <v>0</v>
      </c>
      <c r="K5278" s="143"/>
      <c r="L5278" s="143"/>
    </row>
    <row r="5279" spans="3:12" x14ac:dyDescent="0.3">
      <c r="C5279" s="139">
        <f t="shared" si="101"/>
        <v>0</v>
      </c>
      <c r="K5279" s="143"/>
      <c r="L5279" s="143"/>
    </row>
    <row r="5280" spans="3:12" x14ac:dyDescent="0.3">
      <c r="C5280" s="139">
        <f t="shared" si="101"/>
        <v>0</v>
      </c>
      <c r="K5280" s="143"/>
      <c r="L5280" s="143"/>
    </row>
    <row r="5281" spans="3:12" x14ac:dyDescent="0.3">
      <c r="C5281" s="139">
        <f t="shared" si="101"/>
        <v>0</v>
      </c>
      <c r="K5281" s="143"/>
      <c r="L5281" s="143"/>
    </row>
    <row r="5282" spans="3:12" x14ac:dyDescent="0.3">
      <c r="C5282" s="139">
        <f t="shared" si="101"/>
        <v>0</v>
      </c>
      <c r="K5282" s="143"/>
      <c r="L5282" s="143"/>
    </row>
    <row r="5283" spans="3:12" x14ac:dyDescent="0.3">
      <c r="C5283" s="139">
        <f t="shared" si="101"/>
        <v>0</v>
      </c>
      <c r="K5283" s="143"/>
      <c r="L5283" s="143"/>
    </row>
    <row r="5284" spans="3:12" x14ac:dyDescent="0.3">
      <c r="C5284" s="139">
        <f t="shared" si="101"/>
        <v>0</v>
      </c>
      <c r="K5284" s="143"/>
      <c r="L5284" s="143"/>
    </row>
    <row r="5285" spans="3:12" x14ac:dyDescent="0.3">
      <c r="C5285" s="139">
        <f t="shared" si="101"/>
        <v>0</v>
      </c>
      <c r="K5285" s="143"/>
      <c r="L5285" s="143"/>
    </row>
    <row r="5286" spans="3:12" x14ac:dyDescent="0.3">
      <c r="C5286" s="139">
        <f t="shared" si="101"/>
        <v>0</v>
      </c>
      <c r="K5286" s="143"/>
      <c r="L5286" s="143"/>
    </row>
    <row r="5287" spans="3:12" x14ac:dyDescent="0.3">
      <c r="C5287" s="139">
        <f t="shared" si="101"/>
        <v>0</v>
      </c>
      <c r="K5287" s="143"/>
      <c r="L5287" s="143"/>
    </row>
    <row r="5288" spans="3:12" x14ac:dyDescent="0.3">
      <c r="C5288" s="139">
        <f t="shared" si="101"/>
        <v>0</v>
      </c>
      <c r="K5288" s="143"/>
      <c r="L5288" s="143"/>
    </row>
    <row r="5289" spans="3:12" x14ac:dyDescent="0.3">
      <c r="C5289" s="139">
        <f t="shared" si="101"/>
        <v>0</v>
      </c>
      <c r="K5289" s="143"/>
      <c r="L5289" s="143"/>
    </row>
    <row r="5290" spans="3:12" x14ac:dyDescent="0.3">
      <c r="C5290" s="139">
        <f t="shared" si="101"/>
        <v>0</v>
      </c>
      <c r="K5290" s="143"/>
      <c r="L5290" s="143"/>
    </row>
    <row r="5291" spans="3:12" x14ac:dyDescent="0.3">
      <c r="C5291" s="139">
        <f t="shared" si="101"/>
        <v>0</v>
      </c>
      <c r="K5291" s="143"/>
      <c r="L5291" s="143"/>
    </row>
    <row r="5292" spans="3:12" x14ac:dyDescent="0.3">
      <c r="C5292" s="139">
        <f t="shared" si="101"/>
        <v>0</v>
      </c>
      <c r="K5292" s="143"/>
      <c r="L5292" s="143"/>
    </row>
    <row r="5293" spans="3:12" x14ac:dyDescent="0.3">
      <c r="C5293" s="139">
        <f t="shared" si="101"/>
        <v>0</v>
      </c>
      <c r="K5293" s="143"/>
      <c r="L5293" s="143"/>
    </row>
    <row r="5294" spans="3:12" x14ac:dyDescent="0.3">
      <c r="C5294" s="139">
        <f t="shared" si="101"/>
        <v>0</v>
      </c>
      <c r="K5294" s="143"/>
      <c r="L5294" s="143"/>
    </row>
    <row r="5295" spans="3:12" x14ac:dyDescent="0.3">
      <c r="C5295" s="139">
        <f t="shared" si="101"/>
        <v>0</v>
      </c>
      <c r="K5295" s="143"/>
      <c r="L5295" s="143"/>
    </row>
    <row r="5296" spans="3:12" x14ac:dyDescent="0.3">
      <c r="C5296" s="139">
        <f t="shared" si="101"/>
        <v>0</v>
      </c>
      <c r="K5296" s="143"/>
      <c r="L5296" s="143"/>
    </row>
    <row r="5297" spans="3:12" x14ac:dyDescent="0.3">
      <c r="C5297" s="139">
        <f t="shared" si="101"/>
        <v>0</v>
      </c>
      <c r="K5297" s="143"/>
      <c r="L5297" s="143"/>
    </row>
    <row r="5298" spans="3:12" x14ac:dyDescent="0.3">
      <c r="C5298" s="139">
        <f t="shared" si="101"/>
        <v>0</v>
      </c>
      <c r="K5298" s="143"/>
      <c r="L5298" s="143"/>
    </row>
    <row r="5299" spans="3:12" x14ac:dyDescent="0.3">
      <c r="C5299" s="139">
        <f t="shared" si="101"/>
        <v>0</v>
      </c>
      <c r="K5299" s="143"/>
      <c r="L5299" s="143"/>
    </row>
    <row r="5300" spans="3:12" x14ac:dyDescent="0.3">
      <c r="C5300" s="139">
        <f t="shared" si="101"/>
        <v>0</v>
      </c>
      <c r="K5300" s="143"/>
      <c r="L5300" s="143"/>
    </row>
    <row r="5301" spans="3:12" x14ac:dyDescent="0.3">
      <c r="C5301" s="139">
        <f t="shared" si="101"/>
        <v>0</v>
      </c>
      <c r="K5301" s="143"/>
      <c r="L5301" s="143"/>
    </row>
    <row r="5302" spans="3:12" x14ac:dyDescent="0.3">
      <c r="C5302" s="139">
        <f t="shared" si="101"/>
        <v>0</v>
      </c>
      <c r="K5302" s="143"/>
      <c r="L5302" s="143"/>
    </row>
    <row r="5303" spans="3:12" x14ac:dyDescent="0.3">
      <c r="C5303" s="139">
        <f t="shared" si="101"/>
        <v>0</v>
      </c>
      <c r="K5303" s="143"/>
      <c r="L5303" s="143"/>
    </row>
    <row r="5304" spans="3:12" x14ac:dyDescent="0.3">
      <c r="C5304" s="139">
        <f t="shared" si="101"/>
        <v>0</v>
      </c>
      <c r="K5304" s="143"/>
      <c r="L5304" s="143"/>
    </row>
    <row r="5305" spans="3:12" x14ac:dyDescent="0.3">
      <c r="C5305" s="139">
        <f t="shared" si="101"/>
        <v>0</v>
      </c>
      <c r="K5305" s="143"/>
      <c r="L5305" s="143"/>
    </row>
    <row r="5306" spans="3:12" x14ac:dyDescent="0.3">
      <c r="C5306" s="139">
        <f t="shared" si="101"/>
        <v>0</v>
      </c>
      <c r="K5306" s="143"/>
      <c r="L5306" s="143"/>
    </row>
    <row r="5307" spans="3:12" x14ac:dyDescent="0.3">
      <c r="C5307" s="139">
        <f t="shared" si="101"/>
        <v>0</v>
      </c>
      <c r="K5307" s="143"/>
      <c r="L5307" s="143"/>
    </row>
    <row r="5308" spans="3:12" x14ac:dyDescent="0.3">
      <c r="C5308" s="139">
        <f t="shared" si="101"/>
        <v>0</v>
      </c>
      <c r="K5308" s="143"/>
      <c r="L5308" s="143"/>
    </row>
    <row r="5309" spans="3:12" x14ac:dyDescent="0.3">
      <c r="C5309" s="139">
        <f t="shared" si="101"/>
        <v>0</v>
      </c>
      <c r="K5309" s="143"/>
      <c r="L5309" s="143"/>
    </row>
    <row r="5310" spans="3:12" x14ac:dyDescent="0.3">
      <c r="C5310" s="139">
        <f t="shared" si="101"/>
        <v>0</v>
      </c>
      <c r="K5310" s="143"/>
      <c r="L5310" s="143"/>
    </row>
    <row r="5311" spans="3:12" x14ac:dyDescent="0.3">
      <c r="C5311" s="139">
        <f t="shared" ref="C5311:C5374" si="102">D5311</f>
        <v>0</v>
      </c>
      <c r="K5311" s="143"/>
      <c r="L5311" s="143"/>
    </row>
    <row r="5312" spans="3:12" x14ac:dyDescent="0.3">
      <c r="C5312" s="139">
        <f t="shared" si="102"/>
        <v>0</v>
      </c>
      <c r="K5312" s="143"/>
      <c r="L5312" s="143"/>
    </row>
    <row r="5313" spans="3:12" x14ac:dyDescent="0.3">
      <c r="C5313" s="139">
        <f t="shared" si="102"/>
        <v>0</v>
      </c>
      <c r="K5313" s="143"/>
      <c r="L5313" s="143"/>
    </row>
    <row r="5314" spans="3:12" x14ac:dyDescent="0.3">
      <c r="C5314" s="139">
        <f t="shared" si="102"/>
        <v>0</v>
      </c>
      <c r="K5314" s="143"/>
      <c r="L5314" s="143"/>
    </row>
    <row r="5315" spans="3:12" x14ac:dyDescent="0.3">
      <c r="C5315" s="139">
        <f t="shared" si="102"/>
        <v>0</v>
      </c>
      <c r="K5315" s="143"/>
      <c r="L5315" s="143"/>
    </row>
    <row r="5316" spans="3:12" x14ac:dyDescent="0.3">
      <c r="C5316" s="139">
        <f t="shared" si="102"/>
        <v>0</v>
      </c>
      <c r="K5316" s="143"/>
      <c r="L5316" s="143"/>
    </row>
    <row r="5317" spans="3:12" x14ac:dyDescent="0.3">
      <c r="C5317" s="139">
        <f t="shared" si="102"/>
        <v>0</v>
      </c>
      <c r="K5317" s="143"/>
      <c r="L5317" s="143"/>
    </row>
    <row r="5318" spans="3:12" x14ac:dyDescent="0.3">
      <c r="C5318" s="139">
        <f t="shared" si="102"/>
        <v>0</v>
      </c>
      <c r="K5318" s="143"/>
      <c r="L5318" s="143"/>
    </row>
    <row r="5319" spans="3:12" x14ac:dyDescent="0.3">
      <c r="C5319" s="139">
        <f t="shared" si="102"/>
        <v>0</v>
      </c>
      <c r="K5319" s="143"/>
      <c r="L5319" s="143"/>
    </row>
    <row r="5320" spans="3:12" x14ac:dyDescent="0.3">
      <c r="C5320" s="139">
        <f t="shared" si="102"/>
        <v>0</v>
      </c>
      <c r="K5320" s="143"/>
      <c r="L5320" s="143"/>
    </row>
    <row r="5321" spans="3:12" x14ac:dyDescent="0.3">
      <c r="C5321" s="139">
        <f t="shared" si="102"/>
        <v>0</v>
      </c>
      <c r="K5321" s="143"/>
      <c r="L5321" s="143"/>
    </row>
    <row r="5322" spans="3:12" x14ac:dyDescent="0.3">
      <c r="C5322" s="139">
        <f t="shared" si="102"/>
        <v>0</v>
      </c>
      <c r="K5322" s="143"/>
      <c r="L5322" s="143"/>
    </row>
    <row r="5323" spans="3:12" x14ac:dyDescent="0.3">
      <c r="C5323" s="139">
        <f t="shared" si="102"/>
        <v>0</v>
      </c>
      <c r="K5323" s="143"/>
      <c r="L5323" s="143"/>
    </row>
    <row r="5324" spans="3:12" x14ac:dyDescent="0.3">
      <c r="C5324" s="139">
        <f t="shared" si="102"/>
        <v>0</v>
      </c>
      <c r="K5324" s="143"/>
      <c r="L5324" s="143"/>
    </row>
    <row r="5325" spans="3:12" x14ac:dyDescent="0.3">
      <c r="C5325" s="139">
        <f t="shared" si="102"/>
        <v>0</v>
      </c>
      <c r="K5325" s="143"/>
      <c r="L5325" s="143"/>
    </row>
    <row r="5326" spans="3:12" x14ac:dyDescent="0.3">
      <c r="C5326" s="139">
        <f t="shared" si="102"/>
        <v>0</v>
      </c>
      <c r="K5326" s="143"/>
      <c r="L5326" s="143"/>
    </row>
    <row r="5327" spans="3:12" x14ac:dyDescent="0.3">
      <c r="C5327" s="139">
        <f t="shared" si="102"/>
        <v>0</v>
      </c>
      <c r="K5327" s="143"/>
      <c r="L5327" s="143"/>
    </row>
    <row r="5328" spans="3:12" x14ac:dyDescent="0.3">
      <c r="C5328" s="139">
        <f t="shared" si="102"/>
        <v>0</v>
      </c>
      <c r="K5328" s="143"/>
      <c r="L5328" s="143"/>
    </row>
    <row r="5329" spans="3:12" x14ac:dyDescent="0.3">
      <c r="C5329" s="139">
        <f t="shared" si="102"/>
        <v>0</v>
      </c>
      <c r="K5329" s="143"/>
      <c r="L5329" s="143"/>
    </row>
    <row r="5330" spans="3:12" x14ac:dyDescent="0.3">
      <c r="C5330" s="139">
        <f t="shared" si="102"/>
        <v>0</v>
      </c>
      <c r="K5330" s="143"/>
      <c r="L5330" s="143"/>
    </row>
    <row r="5331" spans="3:12" x14ac:dyDescent="0.3">
      <c r="C5331" s="139">
        <f t="shared" si="102"/>
        <v>0</v>
      </c>
      <c r="K5331" s="143"/>
      <c r="L5331" s="143"/>
    </row>
    <row r="5332" spans="3:12" x14ac:dyDescent="0.3">
      <c r="C5332" s="139">
        <f t="shared" si="102"/>
        <v>0</v>
      </c>
      <c r="K5332" s="143"/>
      <c r="L5332" s="143"/>
    </row>
    <row r="5333" spans="3:12" x14ac:dyDescent="0.3">
      <c r="C5333" s="139">
        <f t="shared" si="102"/>
        <v>0</v>
      </c>
      <c r="K5333" s="143"/>
      <c r="L5333" s="143"/>
    </row>
    <row r="5334" spans="3:12" x14ac:dyDescent="0.3">
      <c r="C5334" s="139">
        <f t="shared" si="102"/>
        <v>0</v>
      </c>
      <c r="K5334" s="143"/>
      <c r="L5334" s="143"/>
    </row>
    <row r="5335" spans="3:12" x14ac:dyDescent="0.3">
      <c r="C5335" s="139">
        <f t="shared" si="102"/>
        <v>0</v>
      </c>
      <c r="K5335" s="143"/>
      <c r="L5335" s="143"/>
    </row>
    <row r="5336" spans="3:12" x14ac:dyDescent="0.3">
      <c r="C5336" s="139">
        <f t="shared" si="102"/>
        <v>0</v>
      </c>
      <c r="K5336" s="143"/>
      <c r="L5336" s="143"/>
    </row>
    <row r="5337" spans="3:12" x14ac:dyDescent="0.3">
      <c r="C5337" s="139">
        <f t="shared" si="102"/>
        <v>0</v>
      </c>
      <c r="K5337" s="143"/>
      <c r="L5337" s="143"/>
    </row>
    <row r="5338" spans="3:12" x14ac:dyDescent="0.3">
      <c r="C5338" s="139">
        <f t="shared" si="102"/>
        <v>0</v>
      </c>
      <c r="K5338" s="143"/>
      <c r="L5338" s="143"/>
    </row>
    <row r="5339" spans="3:12" x14ac:dyDescent="0.3">
      <c r="C5339" s="139">
        <f t="shared" si="102"/>
        <v>0</v>
      </c>
      <c r="K5339" s="143"/>
      <c r="L5339" s="143"/>
    </row>
    <row r="5340" spans="3:12" x14ac:dyDescent="0.3">
      <c r="C5340" s="139">
        <f t="shared" si="102"/>
        <v>0</v>
      </c>
      <c r="K5340" s="143"/>
      <c r="L5340" s="143"/>
    </row>
    <row r="5341" spans="3:12" x14ac:dyDescent="0.3">
      <c r="C5341" s="139">
        <f t="shared" si="102"/>
        <v>0</v>
      </c>
      <c r="K5341" s="143"/>
      <c r="L5341" s="143"/>
    </row>
    <row r="5342" spans="3:12" x14ac:dyDescent="0.3">
      <c r="C5342" s="139">
        <f t="shared" si="102"/>
        <v>0</v>
      </c>
      <c r="K5342" s="143"/>
      <c r="L5342" s="143"/>
    </row>
    <row r="5343" spans="3:12" x14ac:dyDescent="0.3">
      <c r="C5343" s="139">
        <f t="shared" si="102"/>
        <v>0</v>
      </c>
      <c r="K5343" s="143"/>
      <c r="L5343" s="143"/>
    </row>
    <row r="5344" spans="3:12" x14ac:dyDescent="0.3">
      <c r="C5344" s="139">
        <f t="shared" si="102"/>
        <v>0</v>
      </c>
      <c r="K5344" s="143"/>
      <c r="L5344" s="143"/>
    </row>
    <row r="5345" spans="3:12" x14ac:dyDescent="0.3">
      <c r="C5345" s="139">
        <f t="shared" si="102"/>
        <v>0</v>
      </c>
      <c r="K5345" s="143"/>
      <c r="L5345" s="143"/>
    </row>
    <row r="5346" spans="3:12" x14ac:dyDescent="0.3">
      <c r="C5346" s="139">
        <f t="shared" si="102"/>
        <v>0</v>
      </c>
      <c r="K5346" s="143"/>
      <c r="L5346" s="143"/>
    </row>
    <row r="5347" spans="3:12" x14ac:dyDescent="0.3">
      <c r="C5347" s="139">
        <f t="shared" si="102"/>
        <v>0</v>
      </c>
      <c r="K5347" s="143"/>
      <c r="L5347" s="143"/>
    </row>
    <row r="5348" spans="3:12" x14ac:dyDescent="0.3">
      <c r="C5348" s="139">
        <f t="shared" si="102"/>
        <v>0</v>
      </c>
      <c r="K5348" s="143"/>
      <c r="L5348" s="143"/>
    </row>
    <row r="5349" spans="3:12" x14ac:dyDescent="0.3">
      <c r="C5349" s="139">
        <f t="shared" si="102"/>
        <v>0</v>
      </c>
      <c r="K5349" s="143"/>
      <c r="L5349" s="143"/>
    </row>
    <row r="5350" spans="3:12" x14ac:dyDescent="0.3">
      <c r="C5350" s="139">
        <f t="shared" si="102"/>
        <v>0</v>
      </c>
      <c r="K5350" s="143"/>
      <c r="L5350" s="143"/>
    </row>
    <row r="5351" spans="3:12" x14ac:dyDescent="0.3">
      <c r="C5351" s="139">
        <f t="shared" si="102"/>
        <v>0</v>
      </c>
      <c r="K5351" s="143"/>
      <c r="L5351" s="143"/>
    </row>
    <row r="5352" spans="3:12" x14ac:dyDescent="0.3">
      <c r="C5352" s="139">
        <f t="shared" si="102"/>
        <v>0</v>
      </c>
      <c r="K5352" s="143"/>
      <c r="L5352" s="143"/>
    </row>
    <row r="5353" spans="3:12" x14ac:dyDescent="0.3">
      <c r="C5353" s="139">
        <f t="shared" si="102"/>
        <v>0</v>
      </c>
      <c r="K5353" s="143"/>
      <c r="L5353" s="143"/>
    </row>
    <row r="5354" spans="3:12" x14ac:dyDescent="0.3">
      <c r="C5354" s="139">
        <f t="shared" si="102"/>
        <v>0</v>
      </c>
      <c r="K5354" s="143"/>
      <c r="L5354" s="143"/>
    </row>
    <row r="5355" spans="3:12" x14ac:dyDescent="0.3">
      <c r="C5355" s="139">
        <f t="shared" si="102"/>
        <v>0</v>
      </c>
      <c r="K5355" s="143"/>
      <c r="L5355" s="143"/>
    </row>
    <row r="5356" spans="3:12" x14ac:dyDescent="0.3">
      <c r="C5356" s="139">
        <f t="shared" si="102"/>
        <v>0</v>
      </c>
      <c r="K5356" s="143"/>
      <c r="L5356" s="143"/>
    </row>
    <row r="5357" spans="3:12" x14ac:dyDescent="0.3">
      <c r="C5357" s="139">
        <f t="shared" si="102"/>
        <v>0</v>
      </c>
      <c r="K5357" s="143"/>
      <c r="L5357" s="143"/>
    </row>
    <row r="5358" spans="3:12" x14ac:dyDescent="0.3">
      <c r="C5358" s="139">
        <f t="shared" si="102"/>
        <v>0</v>
      </c>
      <c r="K5358" s="143"/>
      <c r="L5358" s="143"/>
    </row>
    <row r="5359" spans="3:12" x14ac:dyDescent="0.3">
      <c r="C5359" s="139">
        <f t="shared" si="102"/>
        <v>0</v>
      </c>
      <c r="K5359" s="143"/>
      <c r="L5359" s="143"/>
    </row>
    <row r="5360" spans="3:12" x14ac:dyDescent="0.3">
      <c r="C5360" s="139">
        <f t="shared" si="102"/>
        <v>0</v>
      </c>
      <c r="K5360" s="143"/>
      <c r="L5360" s="143"/>
    </row>
    <row r="5361" spans="3:12" x14ac:dyDescent="0.3">
      <c r="C5361" s="139">
        <f t="shared" si="102"/>
        <v>0</v>
      </c>
      <c r="K5361" s="143"/>
      <c r="L5361" s="143"/>
    </row>
    <row r="5362" spans="3:12" x14ac:dyDescent="0.3">
      <c r="C5362" s="139">
        <f t="shared" si="102"/>
        <v>0</v>
      </c>
      <c r="K5362" s="143"/>
      <c r="L5362" s="143"/>
    </row>
    <row r="5363" spans="3:12" x14ac:dyDescent="0.3">
      <c r="C5363" s="139">
        <f t="shared" si="102"/>
        <v>0</v>
      </c>
      <c r="K5363" s="143"/>
      <c r="L5363" s="143"/>
    </row>
    <row r="5364" spans="3:12" x14ac:dyDescent="0.3">
      <c r="C5364" s="139">
        <f t="shared" si="102"/>
        <v>0</v>
      </c>
      <c r="K5364" s="143"/>
      <c r="L5364" s="143"/>
    </row>
    <row r="5365" spans="3:12" x14ac:dyDescent="0.3">
      <c r="C5365" s="139">
        <f t="shared" si="102"/>
        <v>0</v>
      </c>
      <c r="K5365" s="143"/>
      <c r="L5365" s="143"/>
    </row>
    <row r="5366" spans="3:12" x14ac:dyDescent="0.3">
      <c r="C5366" s="139">
        <f t="shared" si="102"/>
        <v>0</v>
      </c>
      <c r="K5366" s="143"/>
      <c r="L5366" s="143"/>
    </row>
    <row r="5367" spans="3:12" x14ac:dyDescent="0.3">
      <c r="C5367" s="139">
        <f t="shared" si="102"/>
        <v>0</v>
      </c>
      <c r="K5367" s="143"/>
      <c r="L5367" s="143"/>
    </row>
    <row r="5368" spans="3:12" x14ac:dyDescent="0.3">
      <c r="C5368" s="139">
        <f t="shared" si="102"/>
        <v>0</v>
      </c>
      <c r="K5368" s="143"/>
      <c r="L5368" s="143"/>
    </row>
    <row r="5369" spans="3:12" x14ac:dyDescent="0.3">
      <c r="C5369" s="139">
        <f t="shared" si="102"/>
        <v>0</v>
      </c>
      <c r="K5369" s="143"/>
      <c r="L5369" s="143"/>
    </row>
    <row r="5370" spans="3:12" x14ac:dyDescent="0.3">
      <c r="C5370" s="139">
        <f t="shared" si="102"/>
        <v>0</v>
      </c>
      <c r="K5370" s="143"/>
      <c r="L5370" s="143"/>
    </row>
    <row r="5371" spans="3:12" x14ac:dyDescent="0.3">
      <c r="C5371" s="139">
        <f t="shared" si="102"/>
        <v>0</v>
      </c>
      <c r="K5371" s="143"/>
      <c r="L5371" s="143"/>
    </row>
    <row r="5372" spans="3:12" x14ac:dyDescent="0.3">
      <c r="C5372" s="139">
        <f t="shared" si="102"/>
        <v>0</v>
      </c>
      <c r="K5372" s="143"/>
      <c r="L5372" s="143"/>
    </row>
    <row r="5373" spans="3:12" x14ac:dyDescent="0.3">
      <c r="C5373" s="139">
        <f t="shared" si="102"/>
        <v>0</v>
      </c>
      <c r="K5373" s="143"/>
      <c r="L5373" s="143"/>
    </row>
    <row r="5374" spans="3:12" x14ac:dyDescent="0.3">
      <c r="C5374" s="139">
        <f t="shared" si="102"/>
        <v>0</v>
      </c>
      <c r="K5374" s="143"/>
      <c r="L5374" s="143"/>
    </row>
    <row r="5375" spans="3:12" x14ac:dyDescent="0.3">
      <c r="C5375" s="139">
        <f t="shared" ref="C5375:C5438" si="103">D5375</f>
        <v>0</v>
      </c>
      <c r="K5375" s="143"/>
      <c r="L5375" s="143"/>
    </row>
    <row r="5376" spans="3:12" x14ac:dyDescent="0.3">
      <c r="C5376" s="139">
        <f t="shared" si="103"/>
        <v>0</v>
      </c>
      <c r="K5376" s="143"/>
      <c r="L5376" s="143"/>
    </row>
    <row r="5377" spans="3:12" x14ac:dyDescent="0.3">
      <c r="C5377" s="139">
        <f t="shared" si="103"/>
        <v>0</v>
      </c>
      <c r="K5377" s="143"/>
      <c r="L5377" s="143"/>
    </row>
    <row r="5378" spans="3:12" x14ac:dyDescent="0.3">
      <c r="C5378" s="139">
        <f t="shared" si="103"/>
        <v>0</v>
      </c>
      <c r="K5378" s="143"/>
      <c r="L5378" s="143"/>
    </row>
    <row r="5379" spans="3:12" x14ac:dyDescent="0.3">
      <c r="C5379" s="139">
        <f t="shared" si="103"/>
        <v>0</v>
      </c>
      <c r="K5379" s="143"/>
      <c r="L5379" s="143"/>
    </row>
    <row r="5380" spans="3:12" x14ac:dyDescent="0.3">
      <c r="C5380" s="139">
        <f t="shared" si="103"/>
        <v>0</v>
      </c>
      <c r="K5380" s="143"/>
      <c r="L5380" s="143"/>
    </row>
    <row r="5381" spans="3:12" x14ac:dyDescent="0.3">
      <c r="C5381" s="139">
        <f t="shared" si="103"/>
        <v>0</v>
      </c>
      <c r="K5381" s="143"/>
      <c r="L5381" s="143"/>
    </row>
    <row r="5382" spans="3:12" x14ac:dyDescent="0.3">
      <c r="C5382" s="139">
        <f t="shared" si="103"/>
        <v>0</v>
      </c>
      <c r="K5382" s="143"/>
      <c r="L5382" s="143"/>
    </row>
    <row r="5383" spans="3:12" x14ac:dyDescent="0.3">
      <c r="C5383" s="139">
        <f t="shared" si="103"/>
        <v>0</v>
      </c>
      <c r="K5383" s="143"/>
      <c r="L5383" s="143"/>
    </row>
    <row r="5384" spans="3:12" x14ac:dyDescent="0.3">
      <c r="C5384" s="139">
        <f t="shared" si="103"/>
        <v>0</v>
      </c>
      <c r="K5384" s="143"/>
      <c r="L5384" s="143"/>
    </row>
    <row r="5385" spans="3:12" x14ac:dyDescent="0.3">
      <c r="C5385" s="139">
        <f t="shared" si="103"/>
        <v>0</v>
      </c>
      <c r="K5385" s="143"/>
      <c r="L5385" s="143"/>
    </row>
    <row r="5386" spans="3:12" x14ac:dyDescent="0.3">
      <c r="C5386" s="139">
        <f t="shared" si="103"/>
        <v>0</v>
      </c>
      <c r="K5386" s="143"/>
      <c r="L5386" s="143"/>
    </row>
    <row r="5387" spans="3:12" x14ac:dyDescent="0.3">
      <c r="C5387" s="139">
        <f t="shared" si="103"/>
        <v>0</v>
      </c>
      <c r="K5387" s="143"/>
      <c r="L5387" s="143"/>
    </row>
    <row r="5388" spans="3:12" x14ac:dyDescent="0.3">
      <c r="C5388" s="139">
        <f t="shared" si="103"/>
        <v>0</v>
      </c>
      <c r="K5388" s="143"/>
      <c r="L5388" s="143"/>
    </row>
    <row r="5389" spans="3:12" x14ac:dyDescent="0.3">
      <c r="C5389" s="139">
        <f t="shared" si="103"/>
        <v>0</v>
      </c>
      <c r="K5389" s="143"/>
      <c r="L5389" s="143"/>
    </row>
    <row r="5390" spans="3:12" x14ac:dyDescent="0.3">
      <c r="C5390" s="139">
        <f t="shared" si="103"/>
        <v>0</v>
      </c>
      <c r="K5390" s="143"/>
      <c r="L5390" s="143"/>
    </row>
    <row r="5391" spans="3:12" x14ac:dyDescent="0.3">
      <c r="C5391" s="139">
        <f t="shared" si="103"/>
        <v>0</v>
      </c>
      <c r="K5391" s="143"/>
      <c r="L5391" s="143"/>
    </row>
    <row r="5392" spans="3:12" x14ac:dyDescent="0.3">
      <c r="C5392" s="139">
        <f t="shared" si="103"/>
        <v>0</v>
      </c>
      <c r="K5392" s="143"/>
      <c r="L5392" s="143"/>
    </row>
    <row r="5393" spans="3:12" x14ac:dyDescent="0.3">
      <c r="C5393" s="139">
        <f t="shared" si="103"/>
        <v>0</v>
      </c>
      <c r="K5393" s="143"/>
      <c r="L5393" s="143"/>
    </row>
    <row r="5394" spans="3:12" x14ac:dyDescent="0.3">
      <c r="C5394" s="139">
        <f t="shared" si="103"/>
        <v>0</v>
      </c>
      <c r="K5394" s="143"/>
      <c r="L5394" s="143"/>
    </row>
    <row r="5395" spans="3:12" x14ac:dyDescent="0.3">
      <c r="C5395" s="139">
        <f t="shared" si="103"/>
        <v>0</v>
      </c>
      <c r="K5395" s="143"/>
      <c r="L5395" s="143"/>
    </row>
    <row r="5396" spans="3:12" x14ac:dyDescent="0.3">
      <c r="C5396" s="139">
        <f t="shared" si="103"/>
        <v>0</v>
      </c>
      <c r="K5396" s="143"/>
      <c r="L5396" s="143"/>
    </row>
    <row r="5397" spans="3:12" x14ac:dyDescent="0.3">
      <c r="C5397" s="139">
        <f t="shared" si="103"/>
        <v>0</v>
      </c>
      <c r="K5397" s="143"/>
      <c r="L5397" s="143"/>
    </row>
    <row r="5398" spans="3:12" x14ac:dyDescent="0.3">
      <c r="C5398" s="139">
        <f t="shared" si="103"/>
        <v>0</v>
      </c>
      <c r="K5398" s="143"/>
      <c r="L5398" s="143"/>
    </row>
    <row r="5399" spans="3:12" x14ac:dyDescent="0.3">
      <c r="C5399" s="139">
        <f t="shared" si="103"/>
        <v>0</v>
      </c>
      <c r="K5399" s="143"/>
      <c r="L5399" s="143"/>
    </row>
    <row r="5400" spans="3:12" x14ac:dyDescent="0.3">
      <c r="C5400" s="139">
        <f t="shared" si="103"/>
        <v>0</v>
      </c>
      <c r="K5400" s="143"/>
      <c r="L5400" s="143"/>
    </row>
    <row r="5401" spans="3:12" x14ac:dyDescent="0.3">
      <c r="C5401" s="139">
        <f t="shared" si="103"/>
        <v>0</v>
      </c>
      <c r="K5401" s="143"/>
      <c r="L5401" s="143"/>
    </row>
    <row r="5402" spans="3:12" x14ac:dyDescent="0.3">
      <c r="C5402" s="139">
        <f t="shared" si="103"/>
        <v>0</v>
      </c>
      <c r="K5402" s="143"/>
      <c r="L5402" s="143"/>
    </row>
    <row r="5403" spans="3:12" x14ac:dyDescent="0.3">
      <c r="C5403" s="139">
        <f t="shared" si="103"/>
        <v>0</v>
      </c>
      <c r="K5403" s="143"/>
      <c r="L5403" s="143"/>
    </row>
    <row r="5404" spans="3:12" x14ac:dyDescent="0.3">
      <c r="C5404" s="139">
        <f t="shared" si="103"/>
        <v>0</v>
      </c>
      <c r="K5404" s="143"/>
      <c r="L5404" s="143"/>
    </row>
    <row r="5405" spans="3:12" x14ac:dyDescent="0.3">
      <c r="C5405" s="139">
        <f t="shared" si="103"/>
        <v>0</v>
      </c>
      <c r="K5405" s="143"/>
      <c r="L5405" s="143"/>
    </row>
    <row r="5406" spans="3:12" x14ac:dyDescent="0.3">
      <c r="C5406" s="139">
        <f t="shared" si="103"/>
        <v>0</v>
      </c>
      <c r="K5406" s="143"/>
      <c r="L5406" s="143"/>
    </row>
    <row r="5407" spans="3:12" x14ac:dyDescent="0.3">
      <c r="C5407" s="139">
        <f t="shared" si="103"/>
        <v>0</v>
      </c>
      <c r="K5407" s="143"/>
      <c r="L5407" s="143"/>
    </row>
    <row r="5408" spans="3:12" x14ac:dyDescent="0.3">
      <c r="C5408" s="139">
        <f t="shared" si="103"/>
        <v>0</v>
      </c>
      <c r="K5408" s="143"/>
      <c r="L5408" s="143"/>
    </row>
    <row r="5409" spans="3:12" x14ac:dyDescent="0.3">
      <c r="C5409" s="139">
        <f t="shared" si="103"/>
        <v>0</v>
      </c>
      <c r="K5409" s="143"/>
      <c r="L5409" s="143"/>
    </row>
    <row r="5410" spans="3:12" x14ac:dyDescent="0.3">
      <c r="C5410" s="139">
        <f t="shared" si="103"/>
        <v>0</v>
      </c>
      <c r="K5410" s="143"/>
      <c r="L5410" s="143"/>
    </row>
    <row r="5411" spans="3:12" x14ac:dyDescent="0.3">
      <c r="C5411" s="139">
        <f t="shared" si="103"/>
        <v>0</v>
      </c>
      <c r="K5411" s="143"/>
      <c r="L5411" s="143"/>
    </row>
    <row r="5412" spans="3:12" x14ac:dyDescent="0.3">
      <c r="C5412" s="139">
        <f t="shared" si="103"/>
        <v>0</v>
      </c>
      <c r="K5412" s="143"/>
      <c r="L5412" s="143"/>
    </row>
    <row r="5413" spans="3:12" x14ac:dyDescent="0.3">
      <c r="C5413" s="139">
        <f t="shared" si="103"/>
        <v>0</v>
      </c>
      <c r="K5413" s="143"/>
      <c r="L5413" s="143"/>
    </row>
    <row r="5414" spans="3:12" x14ac:dyDescent="0.3">
      <c r="C5414" s="139">
        <f t="shared" si="103"/>
        <v>0</v>
      </c>
      <c r="K5414" s="143"/>
      <c r="L5414" s="143"/>
    </row>
    <row r="5415" spans="3:12" x14ac:dyDescent="0.3">
      <c r="C5415" s="139">
        <f t="shared" si="103"/>
        <v>0</v>
      </c>
      <c r="K5415" s="143"/>
      <c r="L5415" s="143"/>
    </row>
    <row r="5416" spans="3:12" x14ac:dyDescent="0.3">
      <c r="C5416" s="139">
        <f t="shared" si="103"/>
        <v>0</v>
      </c>
      <c r="K5416" s="143"/>
      <c r="L5416" s="143"/>
    </row>
    <row r="5417" spans="3:12" x14ac:dyDescent="0.3">
      <c r="C5417" s="139">
        <f t="shared" si="103"/>
        <v>0</v>
      </c>
      <c r="K5417" s="143"/>
      <c r="L5417" s="143"/>
    </row>
    <row r="5418" spans="3:12" x14ac:dyDescent="0.3">
      <c r="C5418" s="139">
        <f t="shared" si="103"/>
        <v>0</v>
      </c>
      <c r="K5418" s="143"/>
      <c r="L5418" s="143"/>
    </row>
    <row r="5419" spans="3:12" x14ac:dyDescent="0.3">
      <c r="C5419" s="139">
        <f t="shared" si="103"/>
        <v>0</v>
      </c>
      <c r="K5419" s="143"/>
      <c r="L5419" s="143"/>
    </row>
    <row r="5420" spans="3:12" x14ac:dyDescent="0.3">
      <c r="C5420" s="139">
        <f t="shared" si="103"/>
        <v>0</v>
      </c>
      <c r="K5420" s="143"/>
      <c r="L5420" s="143"/>
    </row>
    <row r="5421" spans="3:12" x14ac:dyDescent="0.3">
      <c r="C5421" s="139">
        <f t="shared" si="103"/>
        <v>0</v>
      </c>
      <c r="K5421" s="143"/>
      <c r="L5421" s="143"/>
    </row>
    <row r="5422" spans="3:12" x14ac:dyDescent="0.3">
      <c r="C5422" s="139">
        <f t="shared" si="103"/>
        <v>0</v>
      </c>
      <c r="K5422" s="143"/>
      <c r="L5422" s="143"/>
    </row>
    <row r="5423" spans="3:12" x14ac:dyDescent="0.3">
      <c r="C5423" s="139">
        <f t="shared" si="103"/>
        <v>0</v>
      </c>
      <c r="K5423" s="143"/>
      <c r="L5423" s="143"/>
    </row>
    <row r="5424" spans="3:12" x14ac:dyDescent="0.3">
      <c r="C5424" s="139">
        <f t="shared" si="103"/>
        <v>0</v>
      </c>
      <c r="K5424" s="143"/>
      <c r="L5424" s="143"/>
    </row>
    <row r="5425" spans="3:12" x14ac:dyDescent="0.3">
      <c r="C5425" s="139">
        <f t="shared" si="103"/>
        <v>0</v>
      </c>
      <c r="K5425" s="143"/>
      <c r="L5425" s="143"/>
    </row>
    <row r="5426" spans="3:12" x14ac:dyDescent="0.3">
      <c r="C5426" s="139">
        <f t="shared" si="103"/>
        <v>0</v>
      </c>
      <c r="K5426" s="143"/>
      <c r="L5426" s="143"/>
    </row>
    <row r="5427" spans="3:12" x14ac:dyDescent="0.3">
      <c r="C5427" s="139">
        <f t="shared" si="103"/>
        <v>0</v>
      </c>
      <c r="K5427" s="143"/>
      <c r="L5427" s="143"/>
    </row>
    <row r="5428" spans="3:12" x14ac:dyDescent="0.3">
      <c r="C5428" s="139">
        <f t="shared" si="103"/>
        <v>0</v>
      </c>
      <c r="K5428" s="143"/>
      <c r="L5428" s="143"/>
    </row>
    <row r="5429" spans="3:12" x14ac:dyDescent="0.3">
      <c r="C5429" s="139">
        <f t="shared" si="103"/>
        <v>0</v>
      </c>
      <c r="K5429" s="143"/>
      <c r="L5429" s="143"/>
    </row>
    <row r="5430" spans="3:12" x14ac:dyDescent="0.3">
      <c r="C5430" s="139">
        <f t="shared" si="103"/>
        <v>0</v>
      </c>
      <c r="K5430" s="143"/>
      <c r="L5430" s="143"/>
    </row>
    <row r="5431" spans="3:12" x14ac:dyDescent="0.3">
      <c r="C5431" s="139">
        <f t="shared" si="103"/>
        <v>0</v>
      </c>
      <c r="K5431" s="143"/>
      <c r="L5431" s="143"/>
    </row>
    <row r="5432" spans="3:12" x14ac:dyDescent="0.3">
      <c r="C5432" s="139">
        <f t="shared" si="103"/>
        <v>0</v>
      </c>
      <c r="K5432" s="143"/>
      <c r="L5432" s="143"/>
    </row>
    <row r="5433" spans="3:12" x14ac:dyDescent="0.3">
      <c r="C5433" s="139">
        <f t="shared" si="103"/>
        <v>0</v>
      </c>
      <c r="K5433" s="143"/>
      <c r="L5433" s="143"/>
    </row>
    <row r="5434" spans="3:12" x14ac:dyDescent="0.3">
      <c r="C5434" s="139">
        <f t="shared" si="103"/>
        <v>0</v>
      </c>
      <c r="K5434" s="143"/>
      <c r="L5434" s="143"/>
    </row>
    <row r="5435" spans="3:12" x14ac:dyDescent="0.3">
      <c r="C5435" s="139">
        <f t="shared" si="103"/>
        <v>0</v>
      </c>
      <c r="K5435" s="143"/>
      <c r="L5435" s="143"/>
    </row>
    <row r="5436" spans="3:12" x14ac:dyDescent="0.3">
      <c r="C5436" s="139">
        <f t="shared" si="103"/>
        <v>0</v>
      </c>
      <c r="K5436" s="143"/>
      <c r="L5436" s="143"/>
    </row>
    <row r="5437" spans="3:12" x14ac:dyDescent="0.3">
      <c r="C5437" s="139">
        <f t="shared" si="103"/>
        <v>0</v>
      </c>
      <c r="K5437" s="143"/>
      <c r="L5437" s="143"/>
    </row>
    <row r="5438" spans="3:12" x14ac:dyDescent="0.3">
      <c r="C5438" s="139">
        <f t="shared" si="103"/>
        <v>0</v>
      </c>
      <c r="K5438" s="143"/>
      <c r="L5438" s="143"/>
    </row>
    <row r="5439" spans="3:12" x14ac:dyDescent="0.3">
      <c r="C5439" s="139">
        <f t="shared" ref="C5439:C5502" si="104">D5439</f>
        <v>0</v>
      </c>
      <c r="K5439" s="143"/>
      <c r="L5439" s="143"/>
    </row>
    <row r="5440" spans="3:12" x14ac:dyDescent="0.3">
      <c r="C5440" s="139">
        <f t="shared" si="104"/>
        <v>0</v>
      </c>
      <c r="K5440" s="143"/>
      <c r="L5440" s="143"/>
    </row>
    <row r="5441" spans="3:12" x14ac:dyDescent="0.3">
      <c r="C5441" s="139">
        <f t="shared" si="104"/>
        <v>0</v>
      </c>
      <c r="K5441" s="143"/>
      <c r="L5441" s="143"/>
    </row>
    <row r="5442" spans="3:12" x14ac:dyDescent="0.3">
      <c r="C5442" s="139">
        <f t="shared" si="104"/>
        <v>0</v>
      </c>
      <c r="K5442" s="143"/>
      <c r="L5442" s="143"/>
    </row>
    <row r="5443" spans="3:12" x14ac:dyDescent="0.3">
      <c r="C5443" s="139">
        <f t="shared" si="104"/>
        <v>0</v>
      </c>
      <c r="K5443" s="143"/>
      <c r="L5443" s="143"/>
    </row>
    <row r="5444" spans="3:12" x14ac:dyDescent="0.3">
      <c r="C5444" s="139">
        <f t="shared" si="104"/>
        <v>0</v>
      </c>
      <c r="K5444" s="143"/>
      <c r="L5444" s="143"/>
    </row>
    <row r="5445" spans="3:12" x14ac:dyDescent="0.3">
      <c r="C5445" s="139">
        <f t="shared" si="104"/>
        <v>0</v>
      </c>
      <c r="K5445" s="143"/>
      <c r="L5445" s="143"/>
    </row>
    <row r="5446" spans="3:12" x14ac:dyDescent="0.3">
      <c r="C5446" s="139">
        <f t="shared" si="104"/>
        <v>0</v>
      </c>
      <c r="K5446" s="143"/>
      <c r="L5446" s="143"/>
    </row>
    <row r="5447" spans="3:12" x14ac:dyDescent="0.3">
      <c r="C5447" s="139">
        <f t="shared" si="104"/>
        <v>0</v>
      </c>
      <c r="K5447" s="143"/>
      <c r="L5447" s="143"/>
    </row>
    <row r="5448" spans="3:12" x14ac:dyDescent="0.3">
      <c r="C5448" s="139">
        <f t="shared" si="104"/>
        <v>0</v>
      </c>
      <c r="K5448" s="143"/>
      <c r="L5448" s="143"/>
    </row>
    <row r="5449" spans="3:12" x14ac:dyDescent="0.3">
      <c r="C5449" s="139">
        <f t="shared" si="104"/>
        <v>0</v>
      </c>
      <c r="K5449" s="143"/>
      <c r="L5449" s="143"/>
    </row>
    <row r="5450" spans="3:12" x14ac:dyDescent="0.3">
      <c r="C5450" s="139">
        <f t="shared" si="104"/>
        <v>0</v>
      </c>
      <c r="K5450" s="143"/>
      <c r="L5450" s="143"/>
    </row>
    <row r="5451" spans="3:12" x14ac:dyDescent="0.3">
      <c r="C5451" s="139">
        <f t="shared" si="104"/>
        <v>0</v>
      </c>
      <c r="K5451" s="143"/>
      <c r="L5451" s="143"/>
    </row>
    <row r="5452" spans="3:12" x14ac:dyDescent="0.3">
      <c r="C5452" s="139">
        <f t="shared" si="104"/>
        <v>0</v>
      </c>
      <c r="K5452" s="143"/>
      <c r="L5452" s="143"/>
    </row>
    <row r="5453" spans="3:12" x14ac:dyDescent="0.3">
      <c r="C5453" s="139">
        <f t="shared" si="104"/>
        <v>0</v>
      </c>
      <c r="K5453" s="143"/>
      <c r="L5453" s="143"/>
    </row>
    <row r="5454" spans="3:12" x14ac:dyDescent="0.3">
      <c r="C5454" s="139">
        <f t="shared" si="104"/>
        <v>0</v>
      </c>
      <c r="K5454" s="143"/>
      <c r="L5454" s="143"/>
    </row>
    <row r="5455" spans="3:12" x14ac:dyDescent="0.3">
      <c r="C5455" s="139">
        <f t="shared" si="104"/>
        <v>0</v>
      </c>
      <c r="K5455" s="143"/>
      <c r="L5455" s="143"/>
    </row>
    <row r="5456" spans="3:12" x14ac:dyDescent="0.3">
      <c r="C5456" s="139">
        <f t="shared" si="104"/>
        <v>0</v>
      </c>
      <c r="K5456" s="143"/>
      <c r="L5456" s="143"/>
    </row>
    <row r="5457" spans="3:12" x14ac:dyDescent="0.3">
      <c r="C5457" s="139">
        <f t="shared" si="104"/>
        <v>0</v>
      </c>
      <c r="K5457" s="143"/>
      <c r="L5457" s="143"/>
    </row>
    <row r="5458" spans="3:12" x14ac:dyDescent="0.3">
      <c r="C5458" s="139">
        <f t="shared" si="104"/>
        <v>0</v>
      </c>
      <c r="K5458" s="143"/>
      <c r="L5458" s="143"/>
    </row>
    <row r="5459" spans="3:12" x14ac:dyDescent="0.3">
      <c r="C5459" s="139">
        <f t="shared" si="104"/>
        <v>0</v>
      </c>
      <c r="K5459" s="143"/>
      <c r="L5459" s="143"/>
    </row>
    <row r="5460" spans="3:12" x14ac:dyDescent="0.3">
      <c r="C5460" s="139">
        <f t="shared" si="104"/>
        <v>0</v>
      </c>
      <c r="K5460" s="143"/>
      <c r="L5460" s="143"/>
    </row>
    <row r="5461" spans="3:12" x14ac:dyDescent="0.3">
      <c r="C5461" s="139">
        <f t="shared" si="104"/>
        <v>0</v>
      </c>
      <c r="K5461" s="143"/>
      <c r="L5461" s="143"/>
    </row>
    <row r="5462" spans="3:12" x14ac:dyDescent="0.3">
      <c r="C5462" s="139">
        <f t="shared" si="104"/>
        <v>0</v>
      </c>
      <c r="K5462" s="143"/>
      <c r="L5462" s="143"/>
    </row>
    <row r="5463" spans="3:12" x14ac:dyDescent="0.3">
      <c r="C5463" s="139">
        <f t="shared" si="104"/>
        <v>0</v>
      </c>
      <c r="K5463" s="143"/>
      <c r="L5463" s="143"/>
    </row>
    <row r="5464" spans="3:12" x14ac:dyDescent="0.3">
      <c r="C5464" s="139">
        <f t="shared" si="104"/>
        <v>0</v>
      </c>
      <c r="K5464" s="143"/>
      <c r="L5464" s="143"/>
    </row>
    <row r="5465" spans="3:12" x14ac:dyDescent="0.3">
      <c r="C5465" s="139">
        <f t="shared" si="104"/>
        <v>0</v>
      </c>
      <c r="K5465" s="143"/>
      <c r="L5465" s="143"/>
    </row>
    <row r="5466" spans="3:12" x14ac:dyDescent="0.3">
      <c r="C5466" s="139">
        <f t="shared" si="104"/>
        <v>0</v>
      </c>
      <c r="K5466" s="143"/>
      <c r="L5466" s="143"/>
    </row>
    <row r="5467" spans="3:12" x14ac:dyDescent="0.3">
      <c r="C5467" s="139">
        <f t="shared" si="104"/>
        <v>0</v>
      </c>
      <c r="K5467" s="143"/>
      <c r="L5467" s="143"/>
    </row>
    <row r="5468" spans="3:12" x14ac:dyDescent="0.3">
      <c r="C5468" s="139">
        <f t="shared" si="104"/>
        <v>0</v>
      </c>
      <c r="K5468" s="143"/>
      <c r="L5468" s="143"/>
    </row>
    <row r="5469" spans="3:12" x14ac:dyDescent="0.3">
      <c r="C5469" s="139">
        <f t="shared" si="104"/>
        <v>0</v>
      </c>
      <c r="K5469" s="143"/>
      <c r="L5469" s="143"/>
    </row>
    <row r="5470" spans="3:12" x14ac:dyDescent="0.3">
      <c r="C5470" s="139">
        <f t="shared" si="104"/>
        <v>0</v>
      </c>
      <c r="K5470" s="143"/>
      <c r="L5470" s="143"/>
    </row>
    <row r="5471" spans="3:12" x14ac:dyDescent="0.3">
      <c r="C5471" s="139">
        <f t="shared" si="104"/>
        <v>0</v>
      </c>
      <c r="K5471" s="143"/>
      <c r="L5471" s="143"/>
    </row>
    <row r="5472" spans="3:12" x14ac:dyDescent="0.3">
      <c r="C5472" s="139">
        <f t="shared" si="104"/>
        <v>0</v>
      </c>
      <c r="K5472" s="143"/>
      <c r="L5472" s="143"/>
    </row>
    <row r="5473" spans="3:12" x14ac:dyDescent="0.3">
      <c r="C5473" s="139">
        <f t="shared" si="104"/>
        <v>0</v>
      </c>
      <c r="K5473" s="143"/>
      <c r="L5473" s="143"/>
    </row>
    <row r="5474" spans="3:12" x14ac:dyDescent="0.3">
      <c r="C5474" s="139">
        <f t="shared" si="104"/>
        <v>0</v>
      </c>
      <c r="K5474" s="143"/>
      <c r="L5474" s="143"/>
    </row>
    <row r="5475" spans="3:12" x14ac:dyDescent="0.3">
      <c r="C5475" s="139">
        <f t="shared" si="104"/>
        <v>0</v>
      </c>
      <c r="K5475" s="143"/>
      <c r="L5475" s="143"/>
    </row>
    <row r="5476" spans="3:12" x14ac:dyDescent="0.3">
      <c r="C5476" s="139">
        <f t="shared" si="104"/>
        <v>0</v>
      </c>
      <c r="K5476" s="143"/>
      <c r="L5476" s="143"/>
    </row>
    <row r="5477" spans="3:12" x14ac:dyDescent="0.3">
      <c r="C5477" s="139">
        <f t="shared" si="104"/>
        <v>0</v>
      </c>
      <c r="K5477" s="143"/>
      <c r="L5477" s="143"/>
    </row>
    <row r="5478" spans="3:12" x14ac:dyDescent="0.3">
      <c r="C5478" s="139">
        <f t="shared" si="104"/>
        <v>0</v>
      </c>
      <c r="K5478" s="143"/>
      <c r="L5478" s="143"/>
    </row>
    <row r="5479" spans="3:12" x14ac:dyDescent="0.3">
      <c r="C5479" s="139">
        <f t="shared" si="104"/>
        <v>0</v>
      </c>
      <c r="K5479" s="143"/>
      <c r="L5479" s="143"/>
    </row>
    <row r="5480" spans="3:12" x14ac:dyDescent="0.3">
      <c r="C5480" s="139">
        <f t="shared" si="104"/>
        <v>0</v>
      </c>
      <c r="K5480" s="143"/>
      <c r="L5480" s="143"/>
    </row>
    <row r="5481" spans="3:12" x14ac:dyDescent="0.3">
      <c r="C5481" s="139">
        <f t="shared" si="104"/>
        <v>0</v>
      </c>
      <c r="K5481" s="143"/>
      <c r="L5481" s="143"/>
    </row>
    <row r="5482" spans="3:12" x14ac:dyDescent="0.3">
      <c r="C5482" s="139">
        <f t="shared" si="104"/>
        <v>0</v>
      </c>
      <c r="K5482" s="143"/>
      <c r="L5482" s="143"/>
    </row>
    <row r="5483" spans="3:12" x14ac:dyDescent="0.3">
      <c r="C5483" s="139">
        <f t="shared" si="104"/>
        <v>0</v>
      </c>
      <c r="K5483" s="143"/>
      <c r="L5483" s="143"/>
    </row>
    <row r="5484" spans="3:12" x14ac:dyDescent="0.3">
      <c r="C5484" s="139">
        <f t="shared" si="104"/>
        <v>0</v>
      </c>
      <c r="K5484" s="143"/>
      <c r="L5484" s="143"/>
    </row>
    <row r="5485" spans="3:12" x14ac:dyDescent="0.3">
      <c r="C5485" s="139">
        <f t="shared" si="104"/>
        <v>0</v>
      </c>
      <c r="K5485" s="143"/>
      <c r="L5485" s="143"/>
    </row>
    <row r="5486" spans="3:12" x14ac:dyDescent="0.3">
      <c r="C5486" s="139">
        <f t="shared" si="104"/>
        <v>0</v>
      </c>
      <c r="K5486" s="143"/>
      <c r="L5486" s="143"/>
    </row>
    <row r="5487" spans="3:12" x14ac:dyDescent="0.3">
      <c r="C5487" s="139">
        <f t="shared" si="104"/>
        <v>0</v>
      </c>
      <c r="K5487" s="143"/>
      <c r="L5487" s="143"/>
    </row>
    <row r="5488" spans="3:12" x14ac:dyDescent="0.3">
      <c r="C5488" s="139">
        <f t="shared" si="104"/>
        <v>0</v>
      </c>
      <c r="K5488" s="143"/>
      <c r="L5488" s="143"/>
    </row>
    <row r="5489" spans="3:12" x14ac:dyDescent="0.3">
      <c r="C5489" s="139">
        <f t="shared" si="104"/>
        <v>0</v>
      </c>
      <c r="K5489" s="143"/>
      <c r="L5489" s="143"/>
    </row>
    <row r="5490" spans="3:12" x14ac:dyDescent="0.3">
      <c r="C5490" s="139">
        <f t="shared" si="104"/>
        <v>0</v>
      </c>
      <c r="K5490" s="143"/>
      <c r="L5490" s="143"/>
    </row>
    <row r="5491" spans="3:12" x14ac:dyDescent="0.3">
      <c r="C5491" s="139">
        <f t="shared" si="104"/>
        <v>0</v>
      </c>
      <c r="K5491" s="143"/>
      <c r="L5491" s="143"/>
    </row>
    <row r="5492" spans="3:12" x14ac:dyDescent="0.3">
      <c r="C5492" s="139">
        <f t="shared" si="104"/>
        <v>0</v>
      </c>
      <c r="K5492" s="143"/>
      <c r="L5492" s="143"/>
    </row>
    <row r="5493" spans="3:12" x14ac:dyDescent="0.3">
      <c r="C5493" s="139">
        <f t="shared" si="104"/>
        <v>0</v>
      </c>
      <c r="K5493" s="143"/>
      <c r="L5493" s="143"/>
    </row>
    <row r="5494" spans="3:12" x14ac:dyDescent="0.3">
      <c r="C5494" s="139">
        <f t="shared" si="104"/>
        <v>0</v>
      </c>
      <c r="K5494" s="143"/>
      <c r="L5494" s="143"/>
    </row>
    <row r="5495" spans="3:12" x14ac:dyDescent="0.3">
      <c r="C5495" s="139">
        <f t="shared" si="104"/>
        <v>0</v>
      </c>
      <c r="K5495" s="143"/>
      <c r="L5495" s="143"/>
    </row>
    <row r="5496" spans="3:12" x14ac:dyDescent="0.3">
      <c r="C5496" s="139">
        <f t="shared" si="104"/>
        <v>0</v>
      </c>
      <c r="K5496" s="143"/>
      <c r="L5496" s="143"/>
    </row>
    <row r="5497" spans="3:12" x14ac:dyDescent="0.3">
      <c r="C5497" s="139">
        <f t="shared" si="104"/>
        <v>0</v>
      </c>
      <c r="K5497" s="143"/>
      <c r="L5497" s="143"/>
    </row>
    <row r="5498" spans="3:12" x14ac:dyDescent="0.3">
      <c r="C5498" s="139">
        <f t="shared" si="104"/>
        <v>0</v>
      </c>
      <c r="K5498" s="143"/>
      <c r="L5498" s="143"/>
    </row>
    <row r="5499" spans="3:12" x14ac:dyDescent="0.3">
      <c r="C5499" s="139">
        <f t="shared" si="104"/>
        <v>0</v>
      </c>
      <c r="K5499" s="143"/>
      <c r="L5499" s="143"/>
    </row>
    <row r="5500" spans="3:12" x14ac:dyDescent="0.3">
      <c r="C5500" s="139">
        <f t="shared" si="104"/>
        <v>0</v>
      </c>
      <c r="K5500" s="143"/>
      <c r="L5500" s="143"/>
    </row>
    <row r="5501" spans="3:12" x14ac:dyDescent="0.3">
      <c r="C5501" s="139">
        <f t="shared" si="104"/>
        <v>0</v>
      </c>
      <c r="K5501" s="143"/>
      <c r="L5501" s="143"/>
    </row>
    <row r="5502" spans="3:12" x14ac:dyDescent="0.3">
      <c r="C5502" s="139">
        <f t="shared" si="104"/>
        <v>0</v>
      </c>
      <c r="K5502" s="143"/>
      <c r="L5502" s="143"/>
    </row>
    <row r="5503" spans="3:12" x14ac:dyDescent="0.3">
      <c r="C5503" s="139">
        <f t="shared" ref="C5503:C5566" si="105">D5503</f>
        <v>0</v>
      </c>
      <c r="K5503" s="143"/>
      <c r="L5503" s="143"/>
    </row>
    <row r="5504" spans="3:12" x14ac:dyDescent="0.3">
      <c r="C5504" s="139">
        <f t="shared" si="105"/>
        <v>0</v>
      </c>
      <c r="K5504" s="143"/>
      <c r="L5504" s="143"/>
    </row>
    <row r="5505" spans="3:12" x14ac:dyDescent="0.3">
      <c r="C5505" s="139">
        <f t="shared" si="105"/>
        <v>0</v>
      </c>
      <c r="K5505" s="143"/>
      <c r="L5505" s="143"/>
    </row>
    <row r="5506" spans="3:12" x14ac:dyDescent="0.3">
      <c r="C5506" s="139">
        <f t="shared" si="105"/>
        <v>0</v>
      </c>
      <c r="K5506" s="143"/>
      <c r="L5506" s="143"/>
    </row>
    <row r="5507" spans="3:12" x14ac:dyDescent="0.3">
      <c r="C5507" s="139">
        <f t="shared" si="105"/>
        <v>0</v>
      </c>
      <c r="K5507" s="143"/>
      <c r="L5507" s="143"/>
    </row>
    <row r="5508" spans="3:12" x14ac:dyDescent="0.3">
      <c r="C5508" s="139">
        <f t="shared" si="105"/>
        <v>0</v>
      </c>
      <c r="K5508" s="143"/>
      <c r="L5508" s="143"/>
    </row>
    <row r="5509" spans="3:12" x14ac:dyDescent="0.3">
      <c r="C5509" s="139">
        <f t="shared" si="105"/>
        <v>0</v>
      </c>
      <c r="K5509" s="143"/>
      <c r="L5509" s="143"/>
    </row>
    <row r="5510" spans="3:12" x14ac:dyDescent="0.3">
      <c r="C5510" s="139">
        <f t="shared" si="105"/>
        <v>0</v>
      </c>
      <c r="K5510" s="143"/>
      <c r="L5510" s="143"/>
    </row>
    <row r="5511" spans="3:12" x14ac:dyDescent="0.3">
      <c r="C5511" s="139">
        <f t="shared" si="105"/>
        <v>0</v>
      </c>
      <c r="K5511" s="143"/>
      <c r="L5511" s="143"/>
    </row>
    <row r="5512" spans="3:12" x14ac:dyDescent="0.3">
      <c r="C5512" s="139">
        <f t="shared" si="105"/>
        <v>0</v>
      </c>
      <c r="K5512" s="143"/>
      <c r="L5512" s="143"/>
    </row>
    <row r="5513" spans="3:12" x14ac:dyDescent="0.3">
      <c r="C5513" s="139">
        <f t="shared" si="105"/>
        <v>0</v>
      </c>
      <c r="K5513" s="143"/>
      <c r="L5513" s="143"/>
    </row>
    <row r="5514" spans="3:12" x14ac:dyDescent="0.3">
      <c r="C5514" s="139">
        <f t="shared" si="105"/>
        <v>0</v>
      </c>
      <c r="K5514" s="143"/>
      <c r="L5514" s="143"/>
    </row>
    <row r="5515" spans="3:12" x14ac:dyDescent="0.3">
      <c r="C5515" s="139">
        <f t="shared" si="105"/>
        <v>0</v>
      </c>
      <c r="K5515" s="143"/>
      <c r="L5515" s="143"/>
    </row>
    <row r="5516" spans="3:12" x14ac:dyDescent="0.3">
      <c r="C5516" s="139">
        <f t="shared" si="105"/>
        <v>0</v>
      </c>
      <c r="K5516" s="143"/>
      <c r="L5516" s="143"/>
    </row>
    <row r="5517" spans="3:12" x14ac:dyDescent="0.3">
      <c r="C5517" s="139">
        <f t="shared" si="105"/>
        <v>0</v>
      </c>
      <c r="K5517" s="143"/>
      <c r="L5517" s="143"/>
    </row>
    <row r="5518" spans="3:12" x14ac:dyDescent="0.3">
      <c r="C5518" s="139">
        <f t="shared" si="105"/>
        <v>0</v>
      </c>
      <c r="K5518" s="143"/>
      <c r="L5518" s="143"/>
    </row>
    <row r="5519" spans="3:12" x14ac:dyDescent="0.3">
      <c r="C5519" s="139">
        <f t="shared" si="105"/>
        <v>0</v>
      </c>
      <c r="K5519" s="143"/>
      <c r="L5519" s="143"/>
    </row>
    <row r="5520" spans="3:12" x14ac:dyDescent="0.3">
      <c r="C5520" s="139">
        <f t="shared" si="105"/>
        <v>0</v>
      </c>
      <c r="K5520" s="143"/>
      <c r="L5520" s="143"/>
    </row>
    <row r="5521" spans="3:12" x14ac:dyDescent="0.3">
      <c r="C5521" s="139">
        <f t="shared" si="105"/>
        <v>0</v>
      </c>
      <c r="K5521" s="143"/>
      <c r="L5521" s="143"/>
    </row>
    <row r="5522" spans="3:12" x14ac:dyDescent="0.3">
      <c r="C5522" s="139">
        <f t="shared" si="105"/>
        <v>0</v>
      </c>
      <c r="K5522" s="143"/>
      <c r="L5522" s="143"/>
    </row>
    <row r="5523" spans="3:12" x14ac:dyDescent="0.3">
      <c r="C5523" s="139">
        <f t="shared" si="105"/>
        <v>0</v>
      </c>
      <c r="K5523" s="143"/>
      <c r="L5523" s="143"/>
    </row>
    <row r="5524" spans="3:12" x14ac:dyDescent="0.3">
      <c r="C5524" s="139">
        <f t="shared" si="105"/>
        <v>0</v>
      </c>
      <c r="K5524" s="143"/>
      <c r="L5524" s="143"/>
    </row>
    <row r="5525" spans="3:12" x14ac:dyDescent="0.3">
      <c r="C5525" s="139">
        <f t="shared" si="105"/>
        <v>0</v>
      </c>
      <c r="K5525" s="143"/>
      <c r="L5525" s="143"/>
    </row>
    <row r="5526" spans="3:12" x14ac:dyDescent="0.3">
      <c r="C5526" s="139">
        <f t="shared" si="105"/>
        <v>0</v>
      </c>
      <c r="K5526" s="143"/>
      <c r="L5526" s="143"/>
    </row>
    <row r="5527" spans="3:12" x14ac:dyDescent="0.3">
      <c r="C5527" s="139">
        <f t="shared" si="105"/>
        <v>0</v>
      </c>
      <c r="K5527" s="143"/>
      <c r="L5527" s="143"/>
    </row>
    <row r="5528" spans="3:12" x14ac:dyDescent="0.3">
      <c r="C5528" s="139">
        <f t="shared" si="105"/>
        <v>0</v>
      </c>
      <c r="K5528" s="143"/>
      <c r="L5528" s="143"/>
    </row>
    <row r="5529" spans="3:12" x14ac:dyDescent="0.3">
      <c r="C5529" s="139">
        <f t="shared" si="105"/>
        <v>0</v>
      </c>
      <c r="K5529" s="143"/>
      <c r="L5529" s="143"/>
    </row>
    <row r="5530" spans="3:12" x14ac:dyDescent="0.3">
      <c r="C5530" s="139">
        <f t="shared" si="105"/>
        <v>0</v>
      </c>
      <c r="K5530" s="143"/>
      <c r="L5530" s="143"/>
    </row>
    <row r="5531" spans="3:12" x14ac:dyDescent="0.3">
      <c r="C5531" s="139">
        <f t="shared" si="105"/>
        <v>0</v>
      </c>
      <c r="K5531" s="143"/>
      <c r="L5531" s="143"/>
    </row>
    <row r="5532" spans="3:12" x14ac:dyDescent="0.3">
      <c r="C5532" s="139">
        <f t="shared" si="105"/>
        <v>0</v>
      </c>
      <c r="K5532" s="143"/>
      <c r="L5532" s="143"/>
    </row>
    <row r="5533" spans="3:12" x14ac:dyDescent="0.3">
      <c r="C5533" s="139">
        <f t="shared" si="105"/>
        <v>0</v>
      </c>
      <c r="K5533" s="143"/>
      <c r="L5533" s="143"/>
    </row>
    <row r="5534" spans="3:12" x14ac:dyDescent="0.3">
      <c r="C5534" s="139">
        <f t="shared" si="105"/>
        <v>0</v>
      </c>
      <c r="K5534" s="143"/>
      <c r="L5534" s="143"/>
    </row>
    <row r="5535" spans="3:12" x14ac:dyDescent="0.3">
      <c r="C5535" s="139">
        <f t="shared" si="105"/>
        <v>0</v>
      </c>
      <c r="K5535" s="143"/>
      <c r="L5535" s="143"/>
    </row>
    <row r="5536" spans="3:12" x14ac:dyDescent="0.3">
      <c r="C5536" s="139">
        <f t="shared" si="105"/>
        <v>0</v>
      </c>
      <c r="K5536" s="143"/>
      <c r="L5536" s="143"/>
    </row>
    <row r="5537" spans="3:12" x14ac:dyDescent="0.3">
      <c r="C5537" s="139">
        <f t="shared" si="105"/>
        <v>0</v>
      </c>
      <c r="K5537" s="143"/>
      <c r="L5537" s="143"/>
    </row>
    <row r="5538" spans="3:12" x14ac:dyDescent="0.3">
      <c r="C5538" s="139">
        <f t="shared" si="105"/>
        <v>0</v>
      </c>
      <c r="K5538" s="143"/>
      <c r="L5538" s="143"/>
    </row>
    <row r="5539" spans="3:12" x14ac:dyDescent="0.3">
      <c r="C5539" s="139">
        <f t="shared" si="105"/>
        <v>0</v>
      </c>
      <c r="K5539" s="143"/>
      <c r="L5539" s="143"/>
    </row>
    <row r="5540" spans="3:12" x14ac:dyDescent="0.3">
      <c r="C5540" s="139">
        <f t="shared" si="105"/>
        <v>0</v>
      </c>
      <c r="K5540" s="143"/>
      <c r="L5540" s="143"/>
    </row>
    <row r="5541" spans="3:12" x14ac:dyDescent="0.3">
      <c r="C5541" s="139">
        <f t="shared" si="105"/>
        <v>0</v>
      </c>
      <c r="K5541" s="143"/>
      <c r="L5541" s="143"/>
    </row>
    <row r="5542" spans="3:12" x14ac:dyDescent="0.3">
      <c r="C5542" s="139">
        <f t="shared" si="105"/>
        <v>0</v>
      </c>
      <c r="K5542" s="143"/>
      <c r="L5542" s="143"/>
    </row>
    <row r="5543" spans="3:12" x14ac:dyDescent="0.3">
      <c r="C5543" s="139">
        <f t="shared" si="105"/>
        <v>0</v>
      </c>
      <c r="K5543" s="143"/>
      <c r="L5543" s="143"/>
    </row>
    <row r="5544" spans="3:12" x14ac:dyDescent="0.3">
      <c r="C5544" s="139">
        <f t="shared" si="105"/>
        <v>0</v>
      </c>
      <c r="K5544" s="143"/>
      <c r="L5544" s="143"/>
    </row>
    <row r="5545" spans="3:12" x14ac:dyDescent="0.3">
      <c r="C5545" s="139">
        <f t="shared" si="105"/>
        <v>0</v>
      </c>
      <c r="K5545" s="143"/>
      <c r="L5545" s="143"/>
    </row>
    <row r="5546" spans="3:12" x14ac:dyDescent="0.3">
      <c r="C5546" s="139">
        <f t="shared" si="105"/>
        <v>0</v>
      </c>
      <c r="K5546" s="143"/>
      <c r="L5546" s="143"/>
    </row>
    <row r="5547" spans="3:12" x14ac:dyDescent="0.3">
      <c r="C5547" s="139">
        <f t="shared" si="105"/>
        <v>0</v>
      </c>
      <c r="K5547" s="143"/>
      <c r="L5547" s="143"/>
    </row>
    <row r="5548" spans="3:12" x14ac:dyDescent="0.3">
      <c r="C5548" s="139">
        <f t="shared" si="105"/>
        <v>0</v>
      </c>
      <c r="K5548" s="143"/>
      <c r="L5548" s="143"/>
    </row>
    <row r="5549" spans="3:12" x14ac:dyDescent="0.3">
      <c r="C5549" s="139">
        <f t="shared" si="105"/>
        <v>0</v>
      </c>
      <c r="K5549" s="143"/>
      <c r="L5549" s="143"/>
    </row>
    <row r="5550" spans="3:12" x14ac:dyDescent="0.3">
      <c r="C5550" s="139">
        <f t="shared" si="105"/>
        <v>0</v>
      </c>
      <c r="K5550" s="143"/>
      <c r="L5550" s="143"/>
    </row>
    <row r="5551" spans="3:12" x14ac:dyDescent="0.3">
      <c r="C5551" s="139">
        <f t="shared" si="105"/>
        <v>0</v>
      </c>
      <c r="K5551" s="143"/>
      <c r="L5551" s="143"/>
    </row>
    <row r="5552" spans="3:12" x14ac:dyDescent="0.3">
      <c r="C5552" s="139">
        <f t="shared" si="105"/>
        <v>0</v>
      </c>
      <c r="K5552" s="143"/>
      <c r="L5552" s="143"/>
    </row>
    <row r="5553" spans="3:12" x14ac:dyDescent="0.3">
      <c r="C5553" s="139">
        <f t="shared" si="105"/>
        <v>0</v>
      </c>
      <c r="K5553" s="143"/>
      <c r="L5553" s="143"/>
    </row>
    <row r="5554" spans="3:12" x14ac:dyDescent="0.3">
      <c r="C5554" s="139">
        <f t="shared" si="105"/>
        <v>0</v>
      </c>
      <c r="K5554" s="143"/>
      <c r="L5554" s="143"/>
    </row>
    <row r="5555" spans="3:12" x14ac:dyDescent="0.3">
      <c r="C5555" s="139">
        <f t="shared" si="105"/>
        <v>0</v>
      </c>
      <c r="K5555" s="143"/>
      <c r="L5555" s="143"/>
    </row>
    <row r="5556" spans="3:12" x14ac:dyDescent="0.3">
      <c r="C5556" s="139">
        <f t="shared" si="105"/>
        <v>0</v>
      </c>
      <c r="K5556" s="143"/>
      <c r="L5556" s="143"/>
    </row>
    <row r="5557" spans="3:12" x14ac:dyDescent="0.3">
      <c r="C5557" s="139">
        <f t="shared" si="105"/>
        <v>0</v>
      </c>
      <c r="K5557" s="143"/>
      <c r="L5557" s="143"/>
    </row>
    <row r="5558" spans="3:12" x14ac:dyDescent="0.3">
      <c r="C5558" s="139">
        <f t="shared" si="105"/>
        <v>0</v>
      </c>
      <c r="K5558" s="143"/>
      <c r="L5558" s="143"/>
    </row>
    <row r="5559" spans="3:12" x14ac:dyDescent="0.3">
      <c r="C5559" s="139">
        <f t="shared" si="105"/>
        <v>0</v>
      </c>
      <c r="K5559" s="143"/>
      <c r="L5559" s="143"/>
    </row>
    <row r="5560" spans="3:12" x14ac:dyDescent="0.3">
      <c r="C5560" s="139">
        <f t="shared" si="105"/>
        <v>0</v>
      </c>
      <c r="K5560" s="143"/>
      <c r="L5560" s="143"/>
    </row>
    <row r="5561" spans="3:12" x14ac:dyDescent="0.3">
      <c r="C5561" s="139">
        <f t="shared" si="105"/>
        <v>0</v>
      </c>
      <c r="K5561" s="143"/>
      <c r="L5561" s="143"/>
    </row>
    <row r="5562" spans="3:12" x14ac:dyDescent="0.3">
      <c r="C5562" s="139">
        <f t="shared" si="105"/>
        <v>0</v>
      </c>
      <c r="K5562" s="143"/>
      <c r="L5562" s="143"/>
    </row>
    <row r="5563" spans="3:12" x14ac:dyDescent="0.3">
      <c r="C5563" s="139">
        <f t="shared" si="105"/>
        <v>0</v>
      </c>
      <c r="K5563" s="143"/>
      <c r="L5563" s="143"/>
    </row>
    <row r="5564" spans="3:12" x14ac:dyDescent="0.3">
      <c r="C5564" s="139">
        <f t="shared" si="105"/>
        <v>0</v>
      </c>
      <c r="K5564" s="143"/>
      <c r="L5564" s="143"/>
    </row>
    <row r="5565" spans="3:12" x14ac:dyDescent="0.3">
      <c r="C5565" s="139">
        <f t="shared" si="105"/>
        <v>0</v>
      </c>
      <c r="K5565" s="143"/>
      <c r="L5565" s="143"/>
    </row>
    <row r="5566" spans="3:12" x14ac:dyDescent="0.3">
      <c r="C5566" s="139">
        <f t="shared" si="105"/>
        <v>0</v>
      </c>
      <c r="K5566" s="143"/>
      <c r="L5566" s="143"/>
    </row>
    <row r="5567" spans="3:12" x14ac:dyDescent="0.3">
      <c r="C5567" s="139">
        <f t="shared" ref="C5567:C5630" si="106">D5567</f>
        <v>0</v>
      </c>
      <c r="K5567" s="143"/>
      <c r="L5567" s="143"/>
    </row>
    <row r="5568" spans="3:12" x14ac:dyDescent="0.3">
      <c r="C5568" s="139">
        <f t="shared" si="106"/>
        <v>0</v>
      </c>
      <c r="K5568" s="143"/>
      <c r="L5568" s="143"/>
    </row>
    <row r="5569" spans="3:12" x14ac:dyDescent="0.3">
      <c r="C5569" s="139">
        <f t="shared" si="106"/>
        <v>0</v>
      </c>
      <c r="K5569" s="143"/>
      <c r="L5569" s="143"/>
    </row>
    <row r="5570" spans="3:12" x14ac:dyDescent="0.3">
      <c r="C5570" s="139">
        <f t="shared" si="106"/>
        <v>0</v>
      </c>
      <c r="K5570" s="143"/>
      <c r="L5570" s="143"/>
    </row>
    <row r="5571" spans="3:12" x14ac:dyDescent="0.3">
      <c r="C5571" s="139">
        <f t="shared" si="106"/>
        <v>0</v>
      </c>
      <c r="K5571" s="143"/>
      <c r="L5571" s="143"/>
    </row>
    <row r="5572" spans="3:12" x14ac:dyDescent="0.3">
      <c r="C5572" s="139">
        <f t="shared" si="106"/>
        <v>0</v>
      </c>
      <c r="K5572" s="143"/>
      <c r="L5572" s="143"/>
    </row>
    <row r="5573" spans="3:12" x14ac:dyDescent="0.3">
      <c r="C5573" s="139">
        <f t="shared" si="106"/>
        <v>0</v>
      </c>
      <c r="K5573" s="143"/>
      <c r="L5573" s="143"/>
    </row>
    <row r="5574" spans="3:12" x14ac:dyDescent="0.3">
      <c r="C5574" s="139">
        <f t="shared" si="106"/>
        <v>0</v>
      </c>
      <c r="K5574" s="143"/>
      <c r="L5574" s="143"/>
    </row>
    <row r="5575" spans="3:12" x14ac:dyDescent="0.3">
      <c r="C5575" s="139">
        <f t="shared" si="106"/>
        <v>0</v>
      </c>
      <c r="K5575" s="143"/>
      <c r="L5575" s="143"/>
    </row>
    <row r="5576" spans="3:12" x14ac:dyDescent="0.3">
      <c r="C5576" s="139">
        <f t="shared" si="106"/>
        <v>0</v>
      </c>
      <c r="K5576" s="143"/>
      <c r="L5576" s="143"/>
    </row>
    <row r="5577" spans="3:12" x14ac:dyDescent="0.3">
      <c r="C5577" s="139">
        <f t="shared" si="106"/>
        <v>0</v>
      </c>
      <c r="K5577" s="143"/>
      <c r="L5577" s="143"/>
    </row>
    <row r="5578" spans="3:12" x14ac:dyDescent="0.3">
      <c r="C5578" s="139">
        <f t="shared" si="106"/>
        <v>0</v>
      </c>
      <c r="K5578" s="143"/>
      <c r="L5578" s="143"/>
    </row>
    <row r="5579" spans="3:12" x14ac:dyDescent="0.3">
      <c r="C5579" s="139">
        <f t="shared" si="106"/>
        <v>0</v>
      </c>
      <c r="K5579" s="143"/>
      <c r="L5579" s="143"/>
    </row>
    <row r="5580" spans="3:12" x14ac:dyDescent="0.3">
      <c r="C5580" s="139">
        <f t="shared" si="106"/>
        <v>0</v>
      </c>
      <c r="K5580" s="143"/>
      <c r="L5580" s="143"/>
    </row>
    <row r="5581" spans="3:12" x14ac:dyDescent="0.3">
      <c r="C5581" s="139">
        <f t="shared" si="106"/>
        <v>0</v>
      </c>
      <c r="K5581" s="143"/>
      <c r="L5581" s="143"/>
    </row>
    <row r="5582" spans="3:12" x14ac:dyDescent="0.3">
      <c r="C5582" s="139">
        <f t="shared" si="106"/>
        <v>0</v>
      </c>
      <c r="K5582" s="143"/>
      <c r="L5582" s="143"/>
    </row>
    <row r="5583" spans="3:12" x14ac:dyDescent="0.3">
      <c r="C5583" s="139">
        <f t="shared" si="106"/>
        <v>0</v>
      </c>
      <c r="K5583" s="143"/>
      <c r="L5583" s="143"/>
    </row>
    <row r="5584" spans="3:12" x14ac:dyDescent="0.3">
      <c r="C5584" s="139">
        <f t="shared" si="106"/>
        <v>0</v>
      </c>
      <c r="K5584" s="143"/>
      <c r="L5584" s="143"/>
    </row>
    <row r="5585" spans="3:12" x14ac:dyDescent="0.3">
      <c r="C5585" s="139">
        <f t="shared" si="106"/>
        <v>0</v>
      </c>
      <c r="K5585" s="143"/>
      <c r="L5585" s="143"/>
    </row>
    <row r="5586" spans="3:12" x14ac:dyDescent="0.3">
      <c r="C5586" s="139">
        <f t="shared" si="106"/>
        <v>0</v>
      </c>
      <c r="K5586" s="143"/>
      <c r="L5586" s="143"/>
    </row>
    <row r="5587" spans="3:12" x14ac:dyDescent="0.3">
      <c r="C5587" s="139">
        <f t="shared" si="106"/>
        <v>0</v>
      </c>
      <c r="K5587" s="143"/>
      <c r="L5587" s="143"/>
    </row>
    <row r="5588" spans="3:12" x14ac:dyDescent="0.3">
      <c r="C5588" s="139">
        <f t="shared" si="106"/>
        <v>0</v>
      </c>
      <c r="K5588" s="143"/>
      <c r="L5588" s="143"/>
    </row>
    <row r="5589" spans="3:12" x14ac:dyDescent="0.3">
      <c r="C5589" s="139">
        <f t="shared" si="106"/>
        <v>0</v>
      </c>
      <c r="K5589" s="143"/>
      <c r="L5589" s="143"/>
    </row>
    <row r="5590" spans="3:12" x14ac:dyDescent="0.3">
      <c r="C5590" s="139">
        <f t="shared" si="106"/>
        <v>0</v>
      </c>
      <c r="K5590" s="143"/>
      <c r="L5590" s="143"/>
    </row>
    <row r="5591" spans="3:12" x14ac:dyDescent="0.3">
      <c r="C5591" s="139">
        <f t="shared" si="106"/>
        <v>0</v>
      </c>
      <c r="K5591" s="143"/>
      <c r="L5591" s="143"/>
    </row>
    <row r="5592" spans="3:12" x14ac:dyDescent="0.3">
      <c r="C5592" s="139">
        <f t="shared" si="106"/>
        <v>0</v>
      </c>
      <c r="K5592" s="143"/>
      <c r="L5592" s="143"/>
    </row>
    <row r="5593" spans="3:12" x14ac:dyDescent="0.3">
      <c r="C5593" s="139">
        <f t="shared" si="106"/>
        <v>0</v>
      </c>
      <c r="K5593" s="143"/>
      <c r="L5593" s="143"/>
    </row>
    <row r="5594" spans="3:12" x14ac:dyDescent="0.3">
      <c r="C5594" s="139">
        <f t="shared" si="106"/>
        <v>0</v>
      </c>
      <c r="K5594" s="143"/>
      <c r="L5594" s="143"/>
    </row>
    <row r="5595" spans="3:12" x14ac:dyDescent="0.3">
      <c r="C5595" s="139">
        <f t="shared" si="106"/>
        <v>0</v>
      </c>
      <c r="K5595" s="143"/>
      <c r="L5595" s="143"/>
    </row>
    <row r="5596" spans="3:12" x14ac:dyDescent="0.3">
      <c r="C5596" s="139">
        <f t="shared" si="106"/>
        <v>0</v>
      </c>
      <c r="K5596" s="143"/>
      <c r="L5596" s="143"/>
    </row>
    <row r="5597" spans="3:12" x14ac:dyDescent="0.3">
      <c r="C5597" s="139">
        <f t="shared" si="106"/>
        <v>0</v>
      </c>
      <c r="K5597" s="143"/>
      <c r="L5597" s="143"/>
    </row>
    <row r="5598" spans="3:12" x14ac:dyDescent="0.3">
      <c r="C5598" s="139">
        <f t="shared" si="106"/>
        <v>0</v>
      </c>
      <c r="K5598" s="143"/>
      <c r="L5598" s="143"/>
    </row>
    <row r="5599" spans="3:12" x14ac:dyDescent="0.3">
      <c r="C5599" s="139">
        <f t="shared" si="106"/>
        <v>0</v>
      </c>
      <c r="K5599" s="143"/>
      <c r="L5599" s="143"/>
    </row>
    <row r="5600" spans="3:12" x14ac:dyDescent="0.3">
      <c r="C5600" s="139">
        <f t="shared" si="106"/>
        <v>0</v>
      </c>
      <c r="K5600" s="143"/>
      <c r="L5600" s="143"/>
    </row>
    <row r="5601" spans="3:12" x14ac:dyDescent="0.3">
      <c r="C5601" s="139">
        <f t="shared" si="106"/>
        <v>0</v>
      </c>
      <c r="K5601" s="143"/>
      <c r="L5601" s="143"/>
    </row>
    <row r="5602" spans="3:12" x14ac:dyDescent="0.3">
      <c r="C5602" s="139">
        <f t="shared" si="106"/>
        <v>0</v>
      </c>
      <c r="K5602" s="143"/>
      <c r="L5602" s="143"/>
    </row>
    <row r="5603" spans="3:12" x14ac:dyDescent="0.3">
      <c r="C5603" s="139">
        <f t="shared" si="106"/>
        <v>0</v>
      </c>
      <c r="K5603" s="143"/>
      <c r="L5603" s="143"/>
    </row>
    <row r="5604" spans="3:12" x14ac:dyDescent="0.3">
      <c r="C5604" s="139">
        <f t="shared" si="106"/>
        <v>0</v>
      </c>
      <c r="K5604" s="143"/>
      <c r="L5604" s="143"/>
    </row>
    <row r="5605" spans="3:12" x14ac:dyDescent="0.3">
      <c r="C5605" s="139">
        <f t="shared" si="106"/>
        <v>0</v>
      </c>
      <c r="K5605" s="143"/>
      <c r="L5605" s="143"/>
    </row>
    <row r="5606" spans="3:12" x14ac:dyDescent="0.3">
      <c r="C5606" s="139">
        <f t="shared" si="106"/>
        <v>0</v>
      </c>
      <c r="K5606" s="143"/>
      <c r="L5606" s="143"/>
    </row>
    <row r="5607" spans="3:12" x14ac:dyDescent="0.3">
      <c r="C5607" s="139">
        <f t="shared" si="106"/>
        <v>0</v>
      </c>
      <c r="K5607" s="143"/>
      <c r="L5607" s="143"/>
    </row>
    <row r="5608" spans="3:12" x14ac:dyDescent="0.3">
      <c r="C5608" s="139">
        <f t="shared" si="106"/>
        <v>0</v>
      </c>
      <c r="K5608" s="143"/>
      <c r="L5608" s="143"/>
    </row>
    <row r="5609" spans="3:12" x14ac:dyDescent="0.3">
      <c r="C5609" s="139">
        <f t="shared" si="106"/>
        <v>0</v>
      </c>
      <c r="K5609" s="143"/>
      <c r="L5609" s="143"/>
    </row>
    <row r="5610" spans="3:12" x14ac:dyDescent="0.3">
      <c r="C5610" s="139">
        <f t="shared" si="106"/>
        <v>0</v>
      </c>
      <c r="K5610" s="143"/>
      <c r="L5610" s="143"/>
    </row>
    <row r="5611" spans="3:12" x14ac:dyDescent="0.3">
      <c r="C5611" s="139">
        <f t="shared" si="106"/>
        <v>0</v>
      </c>
      <c r="K5611" s="143"/>
      <c r="L5611" s="143"/>
    </row>
    <row r="5612" spans="3:12" x14ac:dyDescent="0.3">
      <c r="C5612" s="139">
        <f t="shared" si="106"/>
        <v>0</v>
      </c>
      <c r="K5612" s="143"/>
      <c r="L5612" s="143"/>
    </row>
    <row r="5613" spans="3:12" x14ac:dyDescent="0.3">
      <c r="C5613" s="139">
        <f t="shared" si="106"/>
        <v>0</v>
      </c>
      <c r="K5613" s="143"/>
      <c r="L5613" s="143"/>
    </row>
    <row r="5614" spans="3:12" x14ac:dyDescent="0.3">
      <c r="C5614" s="139">
        <f t="shared" si="106"/>
        <v>0</v>
      </c>
      <c r="K5614" s="143"/>
      <c r="L5614" s="143"/>
    </row>
    <row r="5615" spans="3:12" x14ac:dyDescent="0.3">
      <c r="C5615" s="139">
        <f t="shared" si="106"/>
        <v>0</v>
      </c>
      <c r="K5615" s="143"/>
      <c r="L5615" s="143"/>
    </row>
    <row r="5616" spans="3:12" x14ac:dyDescent="0.3">
      <c r="C5616" s="139">
        <f t="shared" si="106"/>
        <v>0</v>
      </c>
      <c r="K5616" s="143"/>
      <c r="L5616" s="143"/>
    </row>
    <row r="5617" spans="3:12" x14ac:dyDescent="0.3">
      <c r="C5617" s="139">
        <f t="shared" si="106"/>
        <v>0</v>
      </c>
      <c r="K5617" s="143"/>
      <c r="L5617" s="143"/>
    </row>
    <row r="5618" spans="3:12" x14ac:dyDescent="0.3">
      <c r="C5618" s="139">
        <f t="shared" si="106"/>
        <v>0</v>
      </c>
      <c r="K5618" s="143"/>
      <c r="L5618" s="143"/>
    </row>
    <row r="5619" spans="3:12" x14ac:dyDescent="0.3">
      <c r="C5619" s="139">
        <f t="shared" si="106"/>
        <v>0</v>
      </c>
      <c r="K5619" s="143"/>
      <c r="L5619" s="143"/>
    </row>
    <row r="5620" spans="3:12" x14ac:dyDescent="0.3">
      <c r="C5620" s="139">
        <f t="shared" si="106"/>
        <v>0</v>
      </c>
      <c r="K5620" s="143"/>
      <c r="L5620" s="143"/>
    </row>
    <row r="5621" spans="3:12" x14ac:dyDescent="0.3">
      <c r="C5621" s="139">
        <f t="shared" si="106"/>
        <v>0</v>
      </c>
      <c r="K5621" s="143"/>
      <c r="L5621" s="143"/>
    </row>
    <row r="5622" spans="3:12" x14ac:dyDescent="0.3">
      <c r="C5622" s="139">
        <f t="shared" si="106"/>
        <v>0</v>
      </c>
      <c r="K5622" s="143"/>
      <c r="L5622" s="143"/>
    </row>
    <row r="5623" spans="3:12" x14ac:dyDescent="0.3">
      <c r="C5623" s="139">
        <f t="shared" si="106"/>
        <v>0</v>
      </c>
      <c r="K5623" s="143"/>
      <c r="L5623" s="143"/>
    </row>
    <row r="5624" spans="3:12" x14ac:dyDescent="0.3">
      <c r="C5624" s="139">
        <f t="shared" si="106"/>
        <v>0</v>
      </c>
      <c r="K5624" s="143"/>
      <c r="L5624" s="143"/>
    </row>
    <row r="5625" spans="3:12" x14ac:dyDescent="0.3">
      <c r="C5625" s="139">
        <f t="shared" si="106"/>
        <v>0</v>
      </c>
      <c r="K5625" s="143"/>
      <c r="L5625" s="143"/>
    </row>
    <row r="5626" spans="3:12" x14ac:dyDescent="0.3">
      <c r="C5626" s="139">
        <f t="shared" si="106"/>
        <v>0</v>
      </c>
      <c r="K5626" s="143"/>
      <c r="L5626" s="143"/>
    </row>
    <row r="5627" spans="3:12" x14ac:dyDescent="0.3">
      <c r="C5627" s="139">
        <f t="shared" si="106"/>
        <v>0</v>
      </c>
      <c r="K5627" s="143"/>
      <c r="L5627" s="143"/>
    </row>
    <row r="5628" spans="3:12" x14ac:dyDescent="0.3">
      <c r="C5628" s="139">
        <f t="shared" si="106"/>
        <v>0</v>
      </c>
      <c r="K5628" s="143"/>
      <c r="L5628" s="143"/>
    </row>
    <row r="5629" spans="3:12" x14ac:dyDescent="0.3">
      <c r="C5629" s="139">
        <f t="shared" si="106"/>
        <v>0</v>
      </c>
      <c r="K5629" s="143"/>
      <c r="L5629" s="143"/>
    </row>
    <row r="5630" spans="3:12" x14ac:dyDescent="0.3">
      <c r="C5630" s="139">
        <f t="shared" si="106"/>
        <v>0</v>
      </c>
      <c r="K5630" s="143"/>
      <c r="L5630" s="143"/>
    </row>
    <row r="5631" spans="3:12" x14ac:dyDescent="0.3">
      <c r="C5631" s="139">
        <f t="shared" ref="C5631:C5694" si="107">D5631</f>
        <v>0</v>
      </c>
      <c r="K5631" s="143"/>
      <c r="L5631" s="143"/>
    </row>
    <row r="5632" spans="3:12" x14ac:dyDescent="0.3">
      <c r="C5632" s="139">
        <f t="shared" si="107"/>
        <v>0</v>
      </c>
      <c r="K5632" s="143"/>
      <c r="L5632" s="143"/>
    </row>
    <row r="5633" spans="3:12" x14ac:dyDescent="0.3">
      <c r="C5633" s="139">
        <f t="shared" si="107"/>
        <v>0</v>
      </c>
      <c r="K5633" s="143"/>
      <c r="L5633" s="143"/>
    </row>
    <row r="5634" spans="3:12" x14ac:dyDescent="0.3">
      <c r="C5634" s="139">
        <f t="shared" si="107"/>
        <v>0</v>
      </c>
      <c r="K5634" s="143"/>
      <c r="L5634" s="143"/>
    </row>
    <row r="5635" spans="3:12" x14ac:dyDescent="0.3">
      <c r="C5635" s="139">
        <f t="shared" si="107"/>
        <v>0</v>
      </c>
      <c r="K5635" s="143"/>
      <c r="L5635" s="143"/>
    </row>
    <row r="5636" spans="3:12" x14ac:dyDescent="0.3">
      <c r="C5636" s="139">
        <f t="shared" si="107"/>
        <v>0</v>
      </c>
      <c r="K5636" s="143"/>
      <c r="L5636" s="143"/>
    </row>
    <row r="5637" spans="3:12" x14ac:dyDescent="0.3">
      <c r="C5637" s="139">
        <f t="shared" si="107"/>
        <v>0</v>
      </c>
      <c r="K5637" s="143"/>
      <c r="L5637" s="143"/>
    </row>
    <row r="5638" spans="3:12" x14ac:dyDescent="0.3">
      <c r="C5638" s="139">
        <f t="shared" si="107"/>
        <v>0</v>
      </c>
      <c r="K5638" s="143"/>
      <c r="L5638" s="143"/>
    </row>
    <row r="5639" spans="3:12" x14ac:dyDescent="0.3">
      <c r="C5639" s="139">
        <f t="shared" si="107"/>
        <v>0</v>
      </c>
      <c r="K5639" s="143"/>
      <c r="L5639" s="143"/>
    </row>
    <row r="5640" spans="3:12" x14ac:dyDescent="0.3">
      <c r="C5640" s="139">
        <f t="shared" si="107"/>
        <v>0</v>
      </c>
      <c r="K5640" s="143"/>
      <c r="L5640" s="143"/>
    </row>
    <row r="5641" spans="3:12" x14ac:dyDescent="0.3">
      <c r="C5641" s="139">
        <f t="shared" si="107"/>
        <v>0</v>
      </c>
      <c r="K5641" s="143"/>
      <c r="L5641" s="143"/>
    </row>
    <row r="5642" spans="3:12" x14ac:dyDescent="0.3">
      <c r="C5642" s="139">
        <f t="shared" si="107"/>
        <v>0</v>
      </c>
      <c r="K5642" s="143"/>
      <c r="L5642" s="143"/>
    </row>
    <row r="5643" spans="3:12" x14ac:dyDescent="0.3">
      <c r="C5643" s="139">
        <f t="shared" si="107"/>
        <v>0</v>
      </c>
      <c r="K5643" s="143"/>
      <c r="L5643" s="143"/>
    </row>
    <row r="5644" spans="3:12" x14ac:dyDescent="0.3">
      <c r="C5644" s="139">
        <f t="shared" si="107"/>
        <v>0</v>
      </c>
      <c r="K5644" s="143"/>
      <c r="L5644" s="143"/>
    </row>
    <row r="5645" spans="3:12" x14ac:dyDescent="0.3">
      <c r="C5645" s="139">
        <f t="shared" si="107"/>
        <v>0</v>
      </c>
      <c r="K5645" s="143"/>
      <c r="L5645" s="143"/>
    </row>
    <row r="5646" spans="3:12" x14ac:dyDescent="0.3">
      <c r="C5646" s="139">
        <f t="shared" si="107"/>
        <v>0</v>
      </c>
      <c r="K5646" s="143"/>
      <c r="L5646" s="143"/>
    </row>
    <row r="5647" spans="3:12" x14ac:dyDescent="0.3">
      <c r="C5647" s="139">
        <f t="shared" si="107"/>
        <v>0</v>
      </c>
      <c r="K5647" s="143"/>
      <c r="L5647" s="143"/>
    </row>
    <row r="5648" spans="3:12" x14ac:dyDescent="0.3">
      <c r="C5648" s="139">
        <f t="shared" si="107"/>
        <v>0</v>
      </c>
      <c r="K5648" s="143"/>
      <c r="L5648" s="143"/>
    </row>
    <row r="5649" spans="3:12" x14ac:dyDescent="0.3">
      <c r="C5649" s="139">
        <f t="shared" si="107"/>
        <v>0</v>
      </c>
      <c r="K5649" s="143"/>
      <c r="L5649" s="143"/>
    </row>
    <row r="5650" spans="3:12" x14ac:dyDescent="0.3">
      <c r="C5650" s="139">
        <f t="shared" si="107"/>
        <v>0</v>
      </c>
      <c r="K5650" s="143"/>
      <c r="L5650" s="143"/>
    </row>
    <row r="5651" spans="3:12" x14ac:dyDescent="0.3">
      <c r="C5651" s="139">
        <f t="shared" si="107"/>
        <v>0</v>
      </c>
      <c r="K5651" s="143"/>
      <c r="L5651" s="143"/>
    </row>
    <row r="5652" spans="3:12" x14ac:dyDescent="0.3">
      <c r="C5652" s="139">
        <f t="shared" si="107"/>
        <v>0</v>
      </c>
      <c r="K5652" s="143"/>
      <c r="L5652" s="143"/>
    </row>
    <row r="5653" spans="3:12" x14ac:dyDescent="0.3">
      <c r="C5653" s="139">
        <f t="shared" si="107"/>
        <v>0</v>
      </c>
      <c r="K5653" s="143"/>
      <c r="L5653" s="143"/>
    </row>
    <row r="5654" spans="3:12" x14ac:dyDescent="0.3">
      <c r="C5654" s="139">
        <f t="shared" si="107"/>
        <v>0</v>
      </c>
      <c r="K5654" s="143"/>
      <c r="L5654" s="143"/>
    </row>
    <row r="5655" spans="3:12" x14ac:dyDescent="0.3">
      <c r="C5655" s="139">
        <f t="shared" si="107"/>
        <v>0</v>
      </c>
      <c r="K5655" s="143"/>
      <c r="L5655" s="143"/>
    </row>
    <row r="5656" spans="3:12" x14ac:dyDescent="0.3">
      <c r="C5656" s="139">
        <f t="shared" si="107"/>
        <v>0</v>
      </c>
      <c r="K5656" s="143"/>
      <c r="L5656" s="143"/>
    </row>
    <row r="5657" spans="3:12" x14ac:dyDescent="0.3">
      <c r="C5657" s="139">
        <f t="shared" si="107"/>
        <v>0</v>
      </c>
      <c r="K5657" s="143"/>
      <c r="L5657" s="143"/>
    </row>
    <row r="5658" spans="3:12" x14ac:dyDescent="0.3">
      <c r="C5658" s="139">
        <f t="shared" si="107"/>
        <v>0</v>
      </c>
      <c r="K5658" s="143"/>
      <c r="L5658" s="143"/>
    </row>
    <row r="5659" spans="3:12" x14ac:dyDescent="0.3">
      <c r="C5659" s="139">
        <f t="shared" si="107"/>
        <v>0</v>
      </c>
      <c r="K5659" s="143"/>
      <c r="L5659" s="143"/>
    </row>
    <row r="5660" spans="3:12" x14ac:dyDescent="0.3">
      <c r="C5660" s="139">
        <f t="shared" si="107"/>
        <v>0</v>
      </c>
      <c r="K5660" s="143"/>
      <c r="L5660" s="143"/>
    </row>
    <row r="5661" spans="3:12" x14ac:dyDescent="0.3">
      <c r="C5661" s="139">
        <f t="shared" si="107"/>
        <v>0</v>
      </c>
      <c r="K5661" s="143"/>
      <c r="L5661" s="143"/>
    </row>
    <row r="5662" spans="3:12" x14ac:dyDescent="0.3">
      <c r="C5662" s="139">
        <f t="shared" si="107"/>
        <v>0</v>
      </c>
      <c r="K5662" s="143"/>
      <c r="L5662" s="143"/>
    </row>
    <row r="5663" spans="3:12" x14ac:dyDescent="0.3">
      <c r="C5663" s="139">
        <f t="shared" si="107"/>
        <v>0</v>
      </c>
      <c r="K5663" s="143"/>
      <c r="L5663" s="143"/>
    </row>
    <row r="5664" spans="3:12" x14ac:dyDescent="0.3">
      <c r="C5664" s="139">
        <f t="shared" si="107"/>
        <v>0</v>
      </c>
      <c r="K5664" s="143"/>
      <c r="L5664" s="143"/>
    </row>
    <row r="5665" spans="3:12" x14ac:dyDescent="0.3">
      <c r="C5665" s="139">
        <f t="shared" si="107"/>
        <v>0</v>
      </c>
      <c r="K5665" s="143"/>
      <c r="L5665" s="143"/>
    </row>
    <row r="5666" spans="3:12" x14ac:dyDescent="0.3">
      <c r="C5666" s="139">
        <f t="shared" si="107"/>
        <v>0</v>
      </c>
      <c r="K5666" s="143"/>
      <c r="L5666" s="143"/>
    </row>
    <row r="5667" spans="3:12" x14ac:dyDescent="0.3">
      <c r="C5667" s="139">
        <f t="shared" si="107"/>
        <v>0</v>
      </c>
      <c r="K5667" s="143"/>
      <c r="L5667" s="143"/>
    </row>
    <row r="5668" spans="3:12" x14ac:dyDescent="0.3">
      <c r="C5668" s="139">
        <f t="shared" si="107"/>
        <v>0</v>
      </c>
      <c r="K5668" s="143"/>
      <c r="L5668" s="143"/>
    </row>
    <row r="5669" spans="3:12" x14ac:dyDescent="0.3">
      <c r="C5669" s="139">
        <f t="shared" si="107"/>
        <v>0</v>
      </c>
      <c r="K5669" s="143"/>
      <c r="L5669" s="143"/>
    </row>
    <row r="5670" spans="3:12" x14ac:dyDescent="0.3">
      <c r="C5670" s="139">
        <f t="shared" si="107"/>
        <v>0</v>
      </c>
      <c r="K5670" s="143"/>
      <c r="L5670" s="143"/>
    </row>
    <row r="5671" spans="3:12" x14ac:dyDescent="0.3">
      <c r="C5671" s="139">
        <f t="shared" si="107"/>
        <v>0</v>
      </c>
      <c r="K5671" s="143"/>
      <c r="L5671" s="143"/>
    </row>
    <row r="5672" spans="3:12" x14ac:dyDescent="0.3">
      <c r="C5672" s="139">
        <f t="shared" si="107"/>
        <v>0</v>
      </c>
      <c r="K5672" s="143"/>
      <c r="L5672" s="143"/>
    </row>
    <row r="5673" spans="3:12" x14ac:dyDescent="0.3">
      <c r="C5673" s="139">
        <f t="shared" si="107"/>
        <v>0</v>
      </c>
      <c r="K5673" s="143"/>
      <c r="L5673" s="143"/>
    </row>
    <row r="5674" spans="3:12" x14ac:dyDescent="0.3">
      <c r="C5674" s="139">
        <f t="shared" si="107"/>
        <v>0</v>
      </c>
      <c r="K5674" s="143"/>
      <c r="L5674" s="143"/>
    </row>
    <row r="5675" spans="3:12" x14ac:dyDescent="0.3">
      <c r="C5675" s="139">
        <f t="shared" si="107"/>
        <v>0</v>
      </c>
      <c r="K5675" s="143"/>
      <c r="L5675" s="143"/>
    </row>
    <row r="5676" spans="3:12" x14ac:dyDescent="0.3">
      <c r="C5676" s="139">
        <f t="shared" si="107"/>
        <v>0</v>
      </c>
      <c r="K5676" s="143"/>
      <c r="L5676" s="143"/>
    </row>
    <row r="5677" spans="3:12" x14ac:dyDescent="0.3">
      <c r="C5677" s="139">
        <f t="shared" si="107"/>
        <v>0</v>
      </c>
      <c r="K5677" s="143"/>
      <c r="L5677" s="143"/>
    </row>
    <row r="5678" spans="3:12" x14ac:dyDescent="0.3">
      <c r="C5678" s="139">
        <f t="shared" si="107"/>
        <v>0</v>
      </c>
      <c r="K5678" s="143"/>
      <c r="L5678" s="143"/>
    </row>
    <row r="5679" spans="3:12" x14ac:dyDescent="0.3">
      <c r="C5679" s="139">
        <f t="shared" si="107"/>
        <v>0</v>
      </c>
      <c r="K5679" s="143"/>
      <c r="L5679" s="143"/>
    </row>
    <row r="5680" spans="3:12" x14ac:dyDescent="0.3">
      <c r="C5680" s="139">
        <f t="shared" si="107"/>
        <v>0</v>
      </c>
      <c r="K5680" s="143"/>
      <c r="L5680" s="143"/>
    </row>
    <row r="5681" spans="3:12" x14ac:dyDescent="0.3">
      <c r="C5681" s="139">
        <f t="shared" si="107"/>
        <v>0</v>
      </c>
      <c r="K5681" s="143"/>
      <c r="L5681" s="143"/>
    </row>
    <row r="5682" spans="3:12" x14ac:dyDescent="0.3">
      <c r="C5682" s="139">
        <f t="shared" si="107"/>
        <v>0</v>
      </c>
      <c r="K5682" s="143"/>
      <c r="L5682" s="143"/>
    </row>
    <row r="5683" spans="3:12" x14ac:dyDescent="0.3">
      <c r="C5683" s="139">
        <f t="shared" si="107"/>
        <v>0</v>
      </c>
      <c r="K5683" s="143"/>
      <c r="L5683" s="143"/>
    </row>
    <row r="5684" spans="3:12" x14ac:dyDescent="0.3">
      <c r="C5684" s="139">
        <f t="shared" si="107"/>
        <v>0</v>
      </c>
      <c r="K5684" s="143"/>
      <c r="L5684" s="143"/>
    </row>
    <row r="5685" spans="3:12" x14ac:dyDescent="0.3">
      <c r="C5685" s="139">
        <f t="shared" si="107"/>
        <v>0</v>
      </c>
      <c r="K5685" s="143"/>
      <c r="L5685" s="143"/>
    </row>
    <row r="5686" spans="3:12" x14ac:dyDescent="0.3">
      <c r="C5686" s="139">
        <f t="shared" si="107"/>
        <v>0</v>
      </c>
      <c r="K5686" s="143"/>
      <c r="L5686" s="143"/>
    </row>
    <row r="5687" spans="3:12" x14ac:dyDescent="0.3">
      <c r="C5687" s="139">
        <f t="shared" si="107"/>
        <v>0</v>
      </c>
      <c r="K5687" s="143"/>
      <c r="L5687" s="143"/>
    </row>
    <row r="5688" spans="3:12" x14ac:dyDescent="0.3">
      <c r="C5688" s="139">
        <f t="shared" si="107"/>
        <v>0</v>
      </c>
      <c r="K5688" s="143"/>
      <c r="L5688" s="143"/>
    </row>
    <row r="5689" spans="3:12" x14ac:dyDescent="0.3">
      <c r="C5689" s="139">
        <f t="shared" si="107"/>
        <v>0</v>
      </c>
      <c r="K5689" s="143"/>
      <c r="L5689" s="143"/>
    </row>
    <row r="5690" spans="3:12" x14ac:dyDescent="0.3">
      <c r="C5690" s="139">
        <f t="shared" si="107"/>
        <v>0</v>
      </c>
      <c r="K5690" s="143"/>
      <c r="L5690" s="143"/>
    </row>
    <row r="5691" spans="3:12" x14ac:dyDescent="0.3">
      <c r="C5691" s="139">
        <f t="shared" si="107"/>
        <v>0</v>
      </c>
      <c r="K5691" s="143"/>
      <c r="L5691" s="143"/>
    </row>
    <row r="5692" spans="3:12" x14ac:dyDescent="0.3">
      <c r="C5692" s="139">
        <f t="shared" si="107"/>
        <v>0</v>
      </c>
      <c r="K5692" s="143"/>
      <c r="L5692" s="143"/>
    </row>
    <row r="5693" spans="3:12" x14ac:dyDescent="0.3">
      <c r="C5693" s="139">
        <f t="shared" si="107"/>
        <v>0</v>
      </c>
      <c r="K5693" s="143"/>
      <c r="L5693" s="143"/>
    </row>
    <row r="5694" spans="3:12" x14ac:dyDescent="0.3">
      <c r="C5694" s="139">
        <f t="shared" si="107"/>
        <v>0</v>
      </c>
      <c r="K5694" s="143"/>
      <c r="L5694" s="143"/>
    </row>
    <row r="5695" spans="3:12" x14ac:dyDescent="0.3">
      <c r="C5695" s="139">
        <f t="shared" ref="C5695:C5758" si="108">D5695</f>
        <v>0</v>
      </c>
      <c r="K5695" s="143"/>
      <c r="L5695" s="143"/>
    </row>
    <row r="5696" spans="3:12" x14ac:dyDescent="0.3">
      <c r="C5696" s="139">
        <f t="shared" si="108"/>
        <v>0</v>
      </c>
      <c r="K5696" s="143"/>
      <c r="L5696" s="143"/>
    </row>
    <row r="5697" spans="3:12" x14ac:dyDescent="0.3">
      <c r="C5697" s="139">
        <f t="shared" si="108"/>
        <v>0</v>
      </c>
      <c r="K5697" s="143"/>
      <c r="L5697" s="143"/>
    </row>
    <row r="5698" spans="3:12" x14ac:dyDescent="0.3">
      <c r="C5698" s="139">
        <f t="shared" si="108"/>
        <v>0</v>
      </c>
      <c r="K5698" s="143"/>
      <c r="L5698" s="143"/>
    </row>
    <row r="5699" spans="3:12" x14ac:dyDescent="0.3">
      <c r="C5699" s="139">
        <f t="shared" si="108"/>
        <v>0</v>
      </c>
      <c r="K5699" s="143"/>
      <c r="L5699" s="143"/>
    </row>
    <row r="5700" spans="3:12" x14ac:dyDescent="0.3">
      <c r="C5700" s="139">
        <f t="shared" si="108"/>
        <v>0</v>
      </c>
      <c r="K5700" s="143"/>
      <c r="L5700" s="143"/>
    </row>
    <row r="5701" spans="3:12" x14ac:dyDescent="0.3">
      <c r="C5701" s="139">
        <f t="shared" si="108"/>
        <v>0</v>
      </c>
      <c r="K5701" s="143"/>
      <c r="L5701" s="143"/>
    </row>
    <row r="5702" spans="3:12" x14ac:dyDescent="0.3">
      <c r="C5702" s="139">
        <f t="shared" si="108"/>
        <v>0</v>
      </c>
      <c r="K5702" s="143"/>
      <c r="L5702" s="143"/>
    </row>
    <row r="5703" spans="3:12" x14ac:dyDescent="0.3">
      <c r="C5703" s="139">
        <f t="shared" si="108"/>
        <v>0</v>
      </c>
      <c r="K5703" s="143"/>
      <c r="L5703" s="143"/>
    </row>
    <row r="5704" spans="3:12" x14ac:dyDescent="0.3">
      <c r="C5704" s="139">
        <f t="shared" si="108"/>
        <v>0</v>
      </c>
      <c r="K5704" s="143"/>
      <c r="L5704" s="143"/>
    </row>
    <row r="5705" spans="3:12" x14ac:dyDescent="0.3">
      <c r="C5705" s="139">
        <f t="shared" si="108"/>
        <v>0</v>
      </c>
      <c r="K5705" s="143"/>
      <c r="L5705" s="143"/>
    </row>
    <row r="5706" spans="3:12" x14ac:dyDescent="0.3">
      <c r="C5706" s="139">
        <f t="shared" si="108"/>
        <v>0</v>
      </c>
      <c r="K5706" s="143"/>
      <c r="L5706" s="143"/>
    </row>
    <row r="5707" spans="3:12" x14ac:dyDescent="0.3">
      <c r="C5707" s="139">
        <f t="shared" si="108"/>
        <v>0</v>
      </c>
      <c r="K5707" s="143"/>
      <c r="L5707" s="143"/>
    </row>
    <row r="5708" spans="3:12" x14ac:dyDescent="0.3">
      <c r="C5708" s="139">
        <f t="shared" si="108"/>
        <v>0</v>
      </c>
      <c r="K5708" s="143"/>
      <c r="L5708" s="143"/>
    </row>
    <row r="5709" spans="3:12" x14ac:dyDescent="0.3">
      <c r="C5709" s="139">
        <f t="shared" si="108"/>
        <v>0</v>
      </c>
      <c r="K5709" s="143"/>
      <c r="L5709" s="143"/>
    </row>
    <row r="5710" spans="3:12" x14ac:dyDescent="0.3">
      <c r="C5710" s="139">
        <f t="shared" si="108"/>
        <v>0</v>
      </c>
      <c r="K5710" s="143"/>
      <c r="L5710" s="143"/>
    </row>
    <row r="5711" spans="3:12" x14ac:dyDescent="0.3">
      <c r="C5711" s="139">
        <f t="shared" si="108"/>
        <v>0</v>
      </c>
      <c r="K5711" s="143"/>
      <c r="L5711" s="143"/>
    </row>
    <row r="5712" spans="3:12" x14ac:dyDescent="0.3">
      <c r="C5712" s="139">
        <f t="shared" si="108"/>
        <v>0</v>
      </c>
      <c r="K5712" s="143"/>
      <c r="L5712" s="143"/>
    </row>
    <row r="5713" spans="3:12" x14ac:dyDescent="0.3">
      <c r="C5713" s="139">
        <f t="shared" si="108"/>
        <v>0</v>
      </c>
      <c r="K5713" s="143"/>
      <c r="L5713" s="143"/>
    </row>
    <row r="5714" spans="3:12" x14ac:dyDescent="0.3">
      <c r="C5714" s="139">
        <f t="shared" si="108"/>
        <v>0</v>
      </c>
      <c r="K5714" s="143"/>
      <c r="L5714" s="143"/>
    </row>
    <row r="5715" spans="3:12" x14ac:dyDescent="0.3">
      <c r="C5715" s="139">
        <f t="shared" si="108"/>
        <v>0</v>
      </c>
      <c r="K5715" s="143"/>
      <c r="L5715" s="143"/>
    </row>
    <row r="5716" spans="3:12" x14ac:dyDescent="0.3">
      <c r="C5716" s="139">
        <f t="shared" si="108"/>
        <v>0</v>
      </c>
      <c r="K5716" s="143"/>
      <c r="L5716" s="143"/>
    </row>
    <row r="5717" spans="3:12" x14ac:dyDescent="0.3">
      <c r="C5717" s="139">
        <f t="shared" si="108"/>
        <v>0</v>
      </c>
      <c r="K5717" s="143"/>
      <c r="L5717" s="143"/>
    </row>
    <row r="5718" spans="3:12" x14ac:dyDescent="0.3">
      <c r="C5718" s="139">
        <f t="shared" si="108"/>
        <v>0</v>
      </c>
      <c r="K5718" s="143"/>
      <c r="L5718" s="143"/>
    </row>
    <row r="5719" spans="3:12" x14ac:dyDescent="0.3">
      <c r="C5719" s="139">
        <f t="shared" si="108"/>
        <v>0</v>
      </c>
      <c r="K5719" s="143"/>
      <c r="L5719" s="143"/>
    </row>
    <row r="5720" spans="3:12" x14ac:dyDescent="0.3">
      <c r="C5720" s="139">
        <f t="shared" si="108"/>
        <v>0</v>
      </c>
      <c r="K5720" s="143"/>
      <c r="L5720" s="143"/>
    </row>
    <row r="5721" spans="3:12" x14ac:dyDescent="0.3">
      <c r="C5721" s="139">
        <f t="shared" si="108"/>
        <v>0</v>
      </c>
      <c r="K5721" s="143"/>
      <c r="L5721" s="143"/>
    </row>
    <row r="5722" spans="3:12" x14ac:dyDescent="0.3">
      <c r="C5722" s="139">
        <f t="shared" si="108"/>
        <v>0</v>
      </c>
      <c r="K5722" s="143"/>
      <c r="L5722" s="143"/>
    </row>
    <row r="5723" spans="3:12" x14ac:dyDescent="0.3">
      <c r="C5723" s="139">
        <f t="shared" si="108"/>
        <v>0</v>
      </c>
      <c r="K5723" s="143"/>
      <c r="L5723" s="143"/>
    </row>
    <row r="5724" spans="3:12" x14ac:dyDescent="0.3">
      <c r="C5724" s="139">
        <f t="shared" si="108"/>
        <v>0</v>
      </c>
      <c r="K5724" s="143"/>
      <c r="L5724" s="143"/>
    </row>
    <row r="5725" spans="3:12" x14ac:dyDescent="0.3">
      <c r="C5725" s="139">
        <f t="shared" si="108"/>
        <v>0</v>
      </c>
      <c r="K5725" s="143"/>
      <c r="L5725" s="143"/>
    </row>
    <row r="5726" spans="3:12" x14ac:dyDescent="0.3">
      <c r="C5726" s="139">
        <f t="shared" si="108"/>
        <v>0</v>
      </c>
      <c r="K5726" s="143"/>
      <c r="L5726" s="143"/>
    </row>
    <row r="5727" spans="3:12" x14ac:dyDescent="0.3">
      <c r="C5727" s="139">
        <f t="shared" si="108"/>
        <v>0</v>
      </c>
      <c r="K5727" s="143"/>
      <c r="L5727" s="143"/>
    </row>
    <row r="5728" spans="3:12" x14ac:dyDescent="0.3">
      <c r="C5728" s="139">
        <f t="shared" si="108"/>
        <v>0</v>
      </c>
      <c r="K5728" s="143"/>
      <c r="L5728" s="143"/>
    </row>
    <row r="5729" spans="3:12" x14ac:dyDescent="0.3">
      <c r="C5729" s="139">
        <f t="shared" si="108"/>
        <v>0</v>
      </c>
      <c r="K5729" s="143"/>
      <c r="L5729" s="143"/>
    </row>
    <row r="5730" spans="3:12" x14ac:dyDescent="0.3">
      <c r="C5730" s="139">
        <f t="shared" si="108"/>
        <v>0</v>
      </c>
      <c r="K5730" s="143"/>
      <c r="L5730" s="143"/>
    </row>
    <row r="5731" spans="3:12" x14ac:dyDescent="0.3">
      <c r="C5731" s="139">
        <f t="shared" si="108"/>
        <v>0</v>
      </c>
      <c r="K5731" s="143"/>
      <c r="L5731" s="143"/>
    </row>
    <row r="5732" spans="3:12" x14ac:dyDescent="0.3">
      <c r="C5732" s="139">
        <f t="shared" si="108"/>
        <v>0</v>
      </c>
      <c r="K5732" s="143"/>
      <c r="L5732" s="143"/>
    </row>
    <row r="5733" spans="3:12" x14ac:dyDescent="0.3">
      <c r="C5733" s="139">
        <f t="shared" si="108"/>
        <v>0</v>
      </c>
      <c r="K5733" s="143"/>
      <c r="L5733" s="143"/>
    </row>
    <row r="5734" spans="3:12" x14ac:dyDescent="0.3">
      <c r="C5734" s="139">
        <f t="shared" si="108"/>
        <v>0</v>
      </c>
      <c r="K5734" s="143"/>
      <c r="L5734" s="143"/>
    </row>
    <row r="5735" spans="3:12" x14ac:dyDescent="0.3">
      <c r="C5735" s="139">
        <f t="shared" si="108"/>
        <v>0</v>
      </c>
      <c r="K5735" s="143"/>
      <c r="L5735" s="143"/>
    </row>
    <row r="5736" spans="3:12" x14ac:dyDescent="0.3">
      <c r="C5736" s="139">
        <f t="shared" si="108"/>
        <v>0</v>
      </c>
      <c r="K5736" s="143"/>
      <c r="L5736" s="143"/>
    </row>
    <row r="5737" spans="3:12" x14ac:dyDescent="0.3">
      <c r="C5737" s="139">
        <f t="shared" si="108"/>
        <v>0</v>
      </c>
      <c r="K5737" s="143"/>
      <c r="L5737" s="143"/>
    </row>
    <row r="5738" spans="3:12" x14ac:dyDescent="0.3">
      <c r="C5738" s="139">
        <f t="shared" si="108"/>
        <v>0</v>
      </c>
      <c r="K5738" s="143"/>
      <c r="L5738" s="143"/>
    </row>
    <row r="5739" spans="3:12" x14ac:dyDescent="0.3">
      <c r="C5739" s="139">
        <f t="shared" si="108"/>
        <v>0</v>
      </c>
      <c r="K5739" s="143"/>
      <c r="L5739" s="143"/>
    </row>
    <row r="5740" spans="3:12" x14ac:dyDescent="0.3">
      <c r="C5740" s="139">
        <f t="shared" si="108"/>
        <v>0</v>
      </c>
      <c r="K5740" s="143"/>
      <c r="L5740" s="143"/>
    </row>
    <row r="5741" spans="3:12" x14ac:dyDescent="0.3">
      <c r="C5741" s="139">
        <f t="shared" si="108"/>
        <v>0</v>
      </c>
      <c r="K5741" s="143"/>
      <c r="L5741" s="143"/>
    </row>
    <row r="5742" spans="3:12" x14ac:dyDescent="0.3">
      <c r="C5742" s="139">
        <f t="shared" si="108"/>
        <v>0</v>
      </c>
      <c r="K5742" s="143"/>
      <c r="L5742" s="143"/>
    </row>
    <row r="5743" spans="3:12" x14ac:dyDescent="0.3">
      <c r="C5743" s="139">
        <f t="shared" si="108"/>
        <v>0</v>
      </c>
      <c r="K5743" s="143"/>
      <c r="L5743" s="143"/>
    </row>
    <row r="5744" spans="3:12" x14ac:dyDescent="0.3">
      <c r="C5744" s="139">
        <f t="shared" si="108"/>
        <v>0</v>
      </c>
      <c r="K5744" s="143"/>
      <c r="L5744" s="143"/>
    </row>
    <row r="5745" spans="3:12" x14ac:dyDescent="0.3">
      <c r="C5745" s="139">
        <f t="shared" si="108"/>
        <v>0</v>
      </c>
      <c r="K5745" s="143"/>
      <c r="L5745" s="143"/>
    </row>
    <row r="5746" spans="3:12" x14ac:dyDescent="0.3">
      <c r="C5746" s="139">
        <f t="shared" si="108"/>
        <v>0</v>
      </c>
      <c r="K5746" s="143"/>
      <c r="L5746" s="143"/>
    </row>
    <row r="5747" spans="3:12" x14ac:dyDescent="0.3">
      <c r="C5747" s="139">
        <f t="shared" si="108"/>
        <v>0</v>
      </c>
      <c r="K5747" s="143"/>
      <c r="L5747" s="143"/>
    </row>
    <row r="5748" spans="3:12" x14ac:dyDescent="0.3">
      <c r="C5748" s="139">
        <f t="shared" si="108"/>
        <v>0</v>
      </c>
      <c r="K5748" s="143"/>
      <c r="L5748" s="143"/>
    </row>
    <row r="5749" spans="3:12" x14ac:dyDescent="0.3">
      <c r="C5749" s="139">
        <f t="shared" si="108"/>
        <v>0</v>
      </c>
      <c r="K5749" s="143"/>
      <c r="L5749" s="143"/>
    </row>
    <row r="5750" spans="3:12" x14ac:dyDescent="0.3">
      <c r="C5750" s="139">
        <f t="shared" si="108"/>
        <v>0</v>
      </c>
      <c r="K5750" s="143"/>
      <c r="L5750" s="143"/>
    </row>
    <row r="5751" spans="3:12" x14ac:dyDescent="0.3">
      <c r="C5751" s="139">
        <f t="shared" si="108"/>
        <v>0</v>
      </c>
      <c r="K5751" s="143"/>
      <c r="L5751" s="143"/>
    </row>
    <row r="5752" spans="3:12" x14ac:dyDescent="0.3">
      <c r="C5752" s="139">
        <f t="shared" si="108"/>
        <v>0</v>
      </c>
      <c r="K5752" s="143"/>
      <c r="L5752" s="143"/>
    </row>
    <row r="5753" spans="3:12" x14ac:dyDescent="0.3">
      <c r="C5753" s="139">
        <f t="shared" si="108"/>
        <v>0</v>
      </c>
      <c r="K5753" s="143"/>
      <c r="L5753" s="143"/>
    </row>
    <row r="5754" spans="3:12" x14ac:dyDescent="0.3">
      <c r="C5754" s="139">
        <f t="shared" si="108"/>
        <v>0</v>
      </c>
      <c r="K5754" s="143"/>
      <c r="L5754" s="143"/>
    </row>
    <row r="5755" spans="3:12" x14ac:dyDescent="0.3">
      <c r="C5755" s="139">
        <f t="shared" si="108"/>
        <v>0</v>
      </c>
      <c r="K5755" s="143"/>
      <c r="L5755" s="143"/>
    </row>
    <row r="5756" spans="3:12" x14ac:dyDescent="0.3">
      <c r="C5756" s="139">
        <f t="shared" si="108"/>
        <v>0</v>
      </c>
      <c r="K5756" s="143"/>
      <c r="L5756" s="143"/>
    </row>
    <row r="5757" spans="3:12" x14ac:dyDescent="0.3">
      <c r="C5757" s="139">
        <f t="shared" si="108"/>
        <v>0</v>
      </c>
      <c r="K5757" s="143"/>
      <c r="L5757" s="143"/>
    </row>
    <row r="5758" spans="3:12" x14ac:dyDescent="0.3">
      <c r="C5758" s="139">
        <f t="shared" si="108"/>
        <v>0</v>
      </c>
      <c r="K5758" s="143"/>
      <c r="L5758" s="143"/>
    </row>
    <row r="5759" spans="3:12" x14ac:dyDescent="0.3">
      <c r="C5759" s="139">
        <f t="shared" ref="C5759:C5822" si="109">D5759</f>
        <v>0</v>
      </c>
      <c r="K5759" s="143"/>
      <c r="L5759" s="143"/>
    </row>
    <row r="5760" spans="3:12" x14ac:dyDescent="0.3">
      <c r="C5760" s="139">
        <f t="shared" si="109"/>
        <v>0</v>
      </c>
      <c r="K5760" s="143"/>
      <c r="L5760" s="143"/>
    </row>
    <row r="5761" spans="3:12" x14ac:dyDescent="0.3">
      <c r="C5761" s="139">
        <f t="shared" si="109"/>
        <v>0</v>
      </c>
      <c r="K5761" s="143"/>
      <c r="L5761" s="143"/>
    </row>
    <row r="5762" spans="3:12" x14ac:dyDescent="0.3">
      <c r="C5762" s="139">
        <f t="shared" si="109"/>
        <v>0</v>
      </c>
      <c r="K5762" s="143"/>
      <c r="L5762" s="143"/>
    </row>
    <row r="5763" spans="3:12" x14ac:dyDescent="0.3">
      <c r="C5763" s="139">
        <f t="shared" si="109"/>
        <v>0</v>
      </c>
      <c r="K5763" s="143"/>
      <c r="L5763" s="143"/>
    </row>
    <row r="5764" spans="3:12" x14ac:dyDescent="0.3">
      <c r="C5764" s="139">
        <f t="shared" si="109"/>
        <v>0</v>
      </c>
      <c r="K5764" s="143"/>
      <c r="L5764" s="143"/>
    </row>
    <row r="5765" spans="3:12" x14ac:dyDescent="0.3">
      <c r="C5765" s="139">
        <f t="shared" si="109"/>
        <v>0</v>
      </c>
      <c r="K5765" s="143"/>
      <c r="L5765" s="143"/>
    </row>
    <row r="5766" spans="3:12" x14ac:dyDescent="0.3">
      <c r="C5766" s="139">
        <f t="shared" si="109"/>
        <v>0</v>
      </c>
      <c r="K5766" s="143"/>
      <c r="L5766" s="143"/>
    </row>
    <row r="5767" spans="3:12" x14ac:dyDescent="0.3">
      <c r="C5767" s="139">
        <f t="shared" si="109"/>
        <v>0</v>
      </c>
      <c r="K5767" s="143"/>
      <c r="L5767" s="143"/>
    </row>
    <row r="5768" spans="3:12" x14ac:dyDescent="0.3">
      <c r="C5768" s="139">
        <f t="shared" si="109"/>
        <v>0</v>
      </c>
      <c r="K5768" s="143"/>
      <c r="L5768" s="143"/>
    </row>
    <row r="5769" spans="3:12" x14ac:dyDescent="0.3">
      <c r="C5769" s="139">
        <f t="shared" si="109"/>
        <v>0</v>
      </c>
      <c r="K5769" s="143"/>
      <c r="L5769" s="143"/>
    </row>
    <row r="5770" spans="3:12" x14ac:dyDescent="0.3">
      <c r="C5770" s="139">
        <f t="shared" si="109"/>
        <v>0</v>
      </c>
      <c r="K5770" s="143"/>
      <c r="L5770" s="143"/>
    </row>
    <row r="5771" spans="3:12" x14ac:dyDescent="0.3">
      <c r="C5771" s="139">
        <f t="shared" si="109"/>
        <v>0</v>
      </c>
      <c r="K5771" s="143"/>
      <c r="L5771" s="143"/>
    </row>
    <row r="5772" spans="3:12" x14ac:dyDescent="0.3">
      <c r="C5772" s="139">
        <f t="shared" si="109"/>
        <v>0</v>
      </c>
      <c r="K5772" s="143"/>
      <c r="L5772" s="143"/>
    </row>
    <row r="5773" spans="3:12" x14ac:dyDescent="0.3">
      <c r="C5773" s="139">
        <f t="shared" si="109"/>
        <v>0</v>
      </c>
      <c r="K5773" s="143"/>
      <c r="L5773" s="143"/>
    </row>
    <row r="5774" spans="3:12" x14ac:dyDescent="0.3">
      <c r="C5774" s="139">
        <f t="shared" si="109"/>
        <v>0</v>
      </c>
      <c r="K5774" s="143"/>
      <c r="L5774" s="143"/>
    </row>
    <row r="5775" spans="3:12" x14ac:dyDescent="0.3">
      <c r="C5775" s="139">
        <f t="shared" si="109"/>
        <v>0</v>
      </c>
      <c r="K5775" s="143"/>
      <c r="L5775" s="143"/>
    </row>
    <row r="5776" spans="3:12" x14ac:dyDescent="0.3">
      <c r="C5776" s="139">
        <f t="shared" si="109"/>
        <v>0</v>
      </c>
      <c r="K5776" s="143"/>
      <c r="L5776" s="143"/>
    </row>
    <row r="5777" spans="3:12" x14ac:dyDescent="0.3">
      <c r="C5777" s="139">
        <f t="shared" si="109"/>
        <v>0</v>
      </c>
      <c r="K5777" s="143"/>
      <c r="L5777" s="143"/>
    </row>
    <row r="5778" spans="3:12" x14ac:dyDescent="0.3">
      <c r="C5778" s="139">
        <f t="shared" si="109"/>
        <v>0</v>
      </c>
      <c r="K5778" s="143"/>
      <c r="L5778" s="143"/>
    </row>
    <row r="5779" spans="3:12" x14ac:dyDescent="0.3">
      <c r="C5779" s="139">
        <f t="shared" si="109"/>
        <v>0</v>
      </c>
      <c r="K5779" s="143"/>
      <c r="L5779" s="143"/>
    </row>
    <row r="5780" spans="3:12" x14ac:dyDescent="0.3">
      <c r="C5780" s="139">
        <f t="shared" si="109"/>
        <v>0</v>
      </c>
      <c r="K5780" s="143"/>
      <c r="L5780" s="143"/>
    </row>
    <row r="5781" spans="3:12" x14ac:dyDescent="0.3">
      <c r="C5781" s="139">
        <f t="shared" si="109"/>
        <v>0</v>
      </c>
      <c r="K5781" s="143"/>
      <c r="L5781" s="143"/>
    </row>
    <row r="5782" spans="3:12" x14ac:dyDescent="0.3">
      <c r="C5782" s="139">
        <f t="shared" si="109"/>
        <v>0</v>
      </c>
      <c r="K5782" s="143"/>
      <c r="L5782" s="143"/>
    </row>
    <row r="5783" spans="3:12" x14ac:dyDescent="0.3">
      <c r="C5783" s="139">
        <f t="shared" si="109"/>
        <v>0</v>
      </c>
      <c r="K5783" s="143"/>
      <c r="L5783" s="143"/>
    </row>
    <row r="5784" spans="3:12" x14ac:dyDescent="0.3">
      <c r="C5784" s="139">
        <f t="shared" si="109"/>
        <v>0</v>
      </c>
      <c r="K5784" s="143"/>
      <c r="L5784" s="143"/>
    </row>
    <row r="5785" spans="3:12" x14ac:dyDescent="0.3">
      <c r="C5785" s="139">
        <f t="shared" si="109"/>
        <v>0</v>
      </c>
      <c r="K5785" s="143"/>
      <c r="L5785" s="143"/>
    </row>
    <row r="5786" spans="3:12" x14ac:dyDescent="0.3">
      <c r="C5786" s="139">
        <f t="shared" si="109"/>
        <v>0</v>
      </c>
      <c r="K5786" s="143"/>
      <c r="L5786" s="143"/>
    </row>
    <row r="5787" spans="3:12" x14ac:dyDescent="0.3">
      <c r="C5787" s="139">
        <f t="shared" si="109"/>
        <v>0</v>
      </c>
      <c r="K5787" s="143"/>
      <c r="L5787" s="143"/>
    </row>
    <row r="5788" spans="3:12" x14ac:dyDescent="0.3">
      <c r="C5788" s="139">
        <f t="shared" si="109"/>
        <v>0</v>
      </c>
      <c r="K5788" s="143"/>
      <c r="L5788" s="143"/>
    </row>
    <row r="5789" spans="3:12" x14ac:dyDescent="0.3">
      <c r="C5789" s="139">
        <f t="shared" si="109"/>
        <v>0</v>
      </c>
      <c r="K5789" s="143"/>
      <c r="L5789" s="143"/>
    </row>
    <row r="5790" spans="3:12" x14ac:dyDescent="0.3">
      <c r="C5790" s="139">
        <f t="shared" si="109"/>
        <v>0</v>
      </c>
      <c r="K5790" s="143"/>
      <c r="L5790" s="143"/>
    </row>
    <row r="5791" spans="3:12" x14ac:dyDescent="0.3">
      <c r="C5791" s="139">
        <f t="shared" si="109"/>
        <v>0</v>
      </c>
      <c r="K5791" s="143"/>
      <c r="L5791" s="143"/>
    </row>
    <row r="5792" spans="3:12" x14ac:dyDescent="0.3">
      <c r="C5792" s="139">
        <f t="shared" si="109"/>
        <v>0</v>
      </c>
      <c r="K5792" s="143"/>
      <c r="L5792" s="143"/>
    </row>
    <row r="5793" spans="3:12" x14ac:dyDescent="0.3">
      <c r="C5793" s="139">
        <f t="shared" si="109"/>
        <v>0</v>
      </c>
      <c r="K5793" s="143"/>
      <c r="L5793" s="143"/>
    </row>
    <row r="5794" spans="3:12" x14ac:dyDescent="0.3">
      <c r="C5794" s="139">
        <f t="shared" si="109"/>
        <v>0</v>
      </c>
      <c r="K5794" s="143"/>
      <c r="L5794" s="143"/>
    </row>
    <row r="5795" spans="3:12" x14ac:dyDescent="0.3">
      <c r="C5795" s="139">
        <f t="shared" si="109"/>
        <v>0</v>
      </c>
      <c r="K5795" s="143"/>
      <c r="L5795" s="143"/>
    </row>
    <row r="5796" spans="3:12" x14ac:dyDescent="0.3">
      <c r="C5796" s="139">
        <f t="shared" si="109"/>
        <v>0</v>
      </c>
      <c r="K5796" s="143"/>
      <c r="L5796" s="143"/>
    </row>
    <row r="5797" spans="3:12" x14ac:dyDescent="0.3">
      <c r="C5797" s="139">
        <f t="shared" si="109"/>
        <v>0</v>
      </c>
      <c r="K5797" s="143"/>
      <c r="L5797" s="143"/>
    </row>
    <row r="5798" spans="3:12" x14ac:dyDescent="0.3">
      <c r="C5798" s="139">
        <f t="shared" si="109"/>
        <v>0</v>
      </c>
      <c r="K5798" s="143"/>
      <c r="L5798" s="143"/>
    </row>
    <row r="5799" spans="3:12" x14ac:dyDescent="0.3">
      <c r="C5799" s="139">
        <f t="shared" si="109"/>
        <v>0</v>
      </c>
      <c r="K5799" s="143"/>
      <c r="L5799" s="143"/>
    </row>
    <row r="5800" spans="3:12" x14ac:dyDescent="0.3">
      <c r="C5800" s="139">
        <f t="shared" si="109"/>
        <v>0</v>
      </c>
      <c r="K5800" s="143"/>
      <c r="L5800" s="143"/>
    </row>
    <row r="5801" spans="3:12" x14ac:dyDescent="0.3">
      <c r="C5801" s="139">
        <f t="shared" si="109"/>
        <v>0</v>
      </c>
      <c r="K5801" s="143"/>
      <c r="L5801" s="143"/>
    </row>
    <row r="5802" spans="3:12" x14ac:dyDescent="0.3">
      <c r="C5802" s="139">
        <f t="shared" si="109"/>
        <v>0</v>
      </c>
      <c r="K5802" s="143"/>
      <c r="L5802" s="143"/>
    </row>
    <row r="5803" spans="3:12" x14ac:dyDescent="0.3">
      <c r="C5803" s="139">
        <f t="shared" si="109"/>
        <v>0</v>
      </c>
      <c r="K5803" s="143"/>
      <c r="L5803" s="143"/>
    </row>
    <row r="5804" spans="3:12" x14ac:dyDescent="0.3">
      <c r="C5804" s="139">
        <f t="shared" si="109"/>
        <v>0</v>
      </c>
      <c r="K5804" s="143"/>
      <c r="L5804" s="143"/>
    </row>
    <row r="5805" spans="3:12" x14ac:dyDescent="0.3">
      <c r="C5805" s="139">
        <f t="shared" si="109"/>
        <v>0</v>
      </c>
      <c r="K5805" s="143"/>
      <c r="L5805" s="143"/>
    </row>
    <row r="5806" spans="3:12" x14ac:dyDescent="0.3">
      <c r="C5806" s="139">
        <f t="shared" si="109"/>
        <v>0</v>
      </c>
      <c r="K5806" s="143"/>
      <c r="L5806" s="143"/>
    </row>
    <row r="5807" spans="3:12" x14ac:dyDescent="0.3">
      <c r="C5807" s="139">
        <f t="shared" si="109"/>
        <v>0</v>
      </c>
      <c r="K5807" s="143"/>
      <c r="L5807" s="143"/>
    </row>
    <row r="5808" spans="3:12" x14ac:dyDescent="0.3">
      <c r="C5808" s="139">
        <f t="shared" si="109"/>
        <v>0</v>
      </c>
      <c r="K5808" s="143"/>
      <c r="L5808" s="143"/>
    </row>
    <row r="5809" spans="3:12" x14ac:dyDescent="0.3">
      <c r="C5809" s="139">
        <f t="shared" si="109"/>
        <v>0</v>
      </c>
      <c r="K5809" s="143"/>
      <c r="L5809" s="143"/>
    </row>
    <row r="5810" spans="3:12" x14ac:dyDescent="0.3">
      <c r="C5810" s="139">
        <f t="shared" si="109"/>
        <v>0</v>
      </c>
      <c r="K5810" s="143"/>
      <c r="L5810" s="143"/>
    </row>
    <row r="5811" spans="3:12" x14ac:dyDescent="0.3">
      <c r="C5811" s="139">
        <f t="shared" si="109"/>
        <v>0</v>
      </c>
      <c r="K5811" s="143"/>
      <c r="L5811" s="143"/>
    </row>
    <row r="5812" spans="3:12" x14ac:dyDescent="0.3">
      <c r="C5812" s="139">
        <f t="shared" si="109"/>
        <v>0</v>
      </c>
      <c r="K5812" s="143"/>
      <c r="L5812" s="143"/>
    </row>
    <row r="5813" spans="3:12" x14ac:dyDescent="0.3">
      <c r="C5813" s="139">
        <f t="shared" si="109"/>
        <v>0</v>
      </c>
      <c r="K5813" s="143"/>
      <c r="L5813" s="143"/>
    </row>
    <row r="5814" spans="3:12" x14ac:dyDescent="0.3">
      <c r="C5814" s="139">
        <f t="shared" si="109"/>
        <v>0</v>
      </c>
      <c r="K5814" s="143"/>
      <c r="L5814" s="143"/>
    </row>
    <row r="5815" spans="3:12" x14ac:dyDescent="0.3">
      <c r="C5815" s="139">
        <f t="shared" si="109"/>
        <v>0</v>
      </c>
      <c r="K5815" s="143"/>
      <c r="L5815" s="143"/>
    </row>
    <row r="5816" spans="3:12" x14ac:dyDescent="0.3">
      <c r="C5816" s="139">
        <f t="shared" si="109"/>
        <v>0</v>
      </c>
      <c r="K5816" s="143"/>
      <c r="L5816" s="143"/>
    </row>
    <row r="5817" spans="3:12" x14ac:dyDescent="0.3">
      <c r="C5817" s="139">
        <f t="shared" si="109"/>
        <v>0</v>
      </c>
      <c r="K5817" s="143"/>
      <c r="L5817" s="143"/>
    </row>
    <row r="5818" spans="3:12" x14ac:dyDescent="0.3">
      <c r="C5818" s="139">
        <f t="shared" si="109"/>
        <v>0</v>
      </c>
      <c r="K5818" s="143"/>
      <c r="L5818" s="143"/>
    </row>
    <row r="5819" spans="3:12" x14ac:dyDescent="0.3">
      <c r="C5819" s="139">
        <f t="shared" si="109"/>
        <v>0</v>
      </c>
      <c r="K5819" s="143"/>
      <c r="L5819" s="143"/>
    </row>
    <row r="5820" spans="3:12" x14ac:dyDescent="0.3">
      <c r="C5820" s="139">
        <f t="shared" si="109"/>
        <v>0</v>
      </c>
      <c r="K5820" s="143"/>
      <c r="L5820" s="143"/>
    </row>
    <row r="5821" spans="3:12" x14ac:dyDescent="0.3">
      <c r="C5821" s="139">
        <f t="shared" si="109"/>
        <v>0</v>
      </c>
      <c r="K5821" s="143"/>
      <c r="L5821" s="143"/>
    </row>
    <row r="5822" spans="3:12" x14ac:dyDescent="0.3">
      <c r="C5822" s="139">
        <f t="shared" si="109"/>
        <v>0</v>
      </c>
      <c r="K5822" s="143"/>
      <c r="L5822" s="143"/>
    </row>
    <row r="5823" spans="3:12" x14ac:dyDescent="0.3">
      <c r="C5823" s="139">
        <f t="shared" ref="C5823:C5886" si="110">D5823</f>
        <v>0</v>
      </c>
      <c r="K5823" s="143"/>
      <c r="L5823" s="143"/>
    </row>
    <row r="5824" spans="3:12" x14ac:dyDescent="0.3">
      <c r="C5824" s="139">
        <f t="shared" si="110"/>
        <v>0</v>
      </c>
      <c r="K5824" s="143"/>
      <c r="L5824" s="143"/>
    </row>
    <row r="5825" spans="3:12" x14ac:dyDescent="0.3">
      <c r="C5825" s="139">
        <f t="shared" si="110"/>
        <v>0</v>
      </c>
      <c r="K5825" s="143"/>
      <c r="L5825" s="143"/>
    </row>
    <row r="5826" spans="3:12" x14ac:dyDescent="0.3">
      <c r="C5826" s="139">
        <f t="shared" si="110"/>
        <v>0</v>
      </c>
      <c r="K5826" s="143"/>
      <c r="L5826" s="143"/>
    </row>
    <row r="5827" spans="3:12" x14ac:dyDescent="0.3">
      <c r="C5827" s="139">
        <f t="shared" si="110"/>
        <v>0</v>
      </c>
      <c r="K5827" s="143"/>
      <c r="L5827" s="143"/>
    </row>
    <row r="5828" spans="3:12" x14ac:dyDescent="0.3">
      <c r="C5828" s="139">
        <f t="shared" si="110"/>
        <v>0</v>
      </c>
      <c r="K5828" s="143"/>
      <c r="L5828" s="143"/>
    </row>
    <row r="5829" spans="3:12" x14ac:dyDescent="0.3">
      <c r="C5829" s="139">
        <f t="shared" si="110"/>
        <v>0</v>
      </c>
      <c r="K5829" s="143"/>
      <c r="L5829" s="143"/>
    </row>
    <row r="5830" spans="3:12" x14ac:dyDescent="0.3">
      <c r="C5830" s="139">
        <f t="shared" si="110"/>
        <v>0</v>
      </c>
      <c r="K5830" s="143"/>
      <c r="L5830" s="143"/>
    </row>
    <row r="5831" spans="3:12" x14ac:dyDescent="0.3">
      <c r="C5831" s="139">
        <f t="shared" si="110"/>
        <v>0</v>
      </c>
      <c r="K5831" s="143"/>
      <c r="L5831" s="143"/>
    </row>
    <row r="5832" spans="3:12" x14ac:dyDescent="0.3">
      <c r="C5832" s="139">
        <f t="shared" si="110"/>
        <v>0</v>
      </c>
      <c r="K5832" s="143"/>
      <c r="L5832" s="143"/>
    </row>
    <row r="5833" spans="3:12" x14ac:dyDescent="0.3">
      <c r="C5833" s="139">
        <f t="shared" si="110"/>
        <v>0</v>
      </c>
      <c r="K5833" s="143"/>
      <c r="L5833" s="143"/>
    </row>
    <row r="5834" spans="3:12" x14ac:dyDescent="0.3">
      <c r="C5834" s="139">
        <f t="shared" si="110"/>
        <v>0</v>
      </c>
      <c r="K5834" s="143"/>
      <c r="L5834" s="143"/>
    </row>
    <row r="5835" spans="3:12" x14ac:dyDescent="0.3">
      <c r="C5835" s="139">
        <f t="shared" si="110"/>
        <v>0</v>
      </c>
      <c r="K5835" s="143"/>
      <c r="L5835" s="143"/>
    </row>
    <row r="5836" spans="3:12" x14ac:dyDescent="0.3">
      <c r="C5836" s="139">
        <f t="shared" si="110"/>
        <v>0</v>
      </c>
      <c r="K5836" s="143"/>
      <c r="L5836" s="143"/>
    </row>
    <row r="5837" spans="3:12" x14ac:dyDescent="0.3">
      <c r="C5837" s="139">
        <f t="shared" si="110"/>
        <v>0</v>
      </c>
      <c r="K5837" s="143"/>
      <c r="L5837" s="143"/>
    </row>
    <row r="5838" spans="3:12" x14ac:dyDescent="0.3">
      <c r="C5838" s="139">
        <f t="shared" si="110"/>
        <v>0</v>
      </c>
      <c r="K5838" s="143"/>
      <c r="L5838" s="143"/>
    </row>
    <row r="5839" spans="3:12" x14ac:dyDescent="0.3">
      <c r="C5839" s="139">
        <f t="shared" si="110"/>
        <v>0</v>
      </c>
      <c r="K5839" s="143"/>
      <c r="L5839" s="143"/>
    </row>
    <row r="5840" spans="3:12" x14ac:dyDescent="0.3">
      <c r="C5840" s="139">
        <f t="shared" si="110"/>
        <v>0</v>
      </c>
      <c r="K5840" s="143"/>
      <c r="L5840" s="143"/>
    </row>
    <row r="5841" spans="3:12" x14ac:dyDescent="0.3">
      <c r="C5841" s="139">
        <f t="shared" si="110"/>
        <v>0</v>
      </c>
      <c r="K5841" s="143"/>
      <c r="L5841" s="143"/>
    </row>
    <row r="5842" spans="3:12" x14ac:dyDescent="0.3">
      <c r="C5842" s="139">
        <f t="shared" si="110"/>
        <v>0</v>
      </c>
      <c r="K5842" s="143"/>
      <c r="L5842" s="143"/>
    </row>
    <row r="5843" spans="3:12" x14ac:dyDescent="0.3">
      <c r="C5843" s="139">
        <f t="shared" si="110"/>
        <v>0</v>
      </c>
      <c r="K5843" s="143"/>
      <c r="L5843" s="143"/>
    </row>
    <row r="5844" spans="3:12" x14ac:dyDescent="0.3">
      <c r="C5844" s="139">
        <f t="shared" si="110"/>
        <v>0</v>
      </c>
      <c r="K5844" s="143"/>
      <c r="L5844" s="143"/>
    </row>
    <row r="5845" spans="3:12" x14ac:dyDescent="0.3">
      <c r="C5845" s="139">
        <f t="shared" si="110"/>
        <v>0</v>
      </c>
      <c r="K5845" s="143"/>
      <c r="L5845" s="143"/>
    </row>
    <row r="5846" spans="3:12" x14ac:dyDescent="0.3">
      <c r="C5846" s="139">
        <f t="shared" si="110"/>
        <v>0</v>
      </c>
      <c r="K5846" s="143"/>
      <c r="L5846" s="143"/>
    </row>
    <row r="5847" spans="3:12" x14ac:dyDescent="0.3">
      <c r="C5847" s="139">
        <f t="shared" si="110"/>
        <v>0</v>
      </c>
      <c r="K5847" s="143"/>
      <c r="L5847" s="143"/>
    </row>
    <row r="5848" spans="3:12" x14ac:dyDescent="0.3">
      <c r="C5848" s="139">
        <f t="shared" si="110"/>
        <v>0</v>
      </c>
      <c r="K5848" s="143"/>
      <c r="L5848" s="143"/>
    </row>
    <row r="5849" spans="3:12" x14ac:dyDescent="0.3">
      <c r="C5849" s="139">
        <f t="shared" si="110"/>
        <v>0</v>
      </c>
      <c r="K5849" s="143"/>
      <c r="L5849" s="143"/>
    </row>
    <row r="5850" spans="3:12" x14ac:dyDescent="0.3">
      <c r="C5850" s="139">
        <f t="shared" si="110"/>
        <v>0</v>
      </c>
      <c r="K5850" s="143"/>
      <c r="L5850" s="143"/>
    </row>
    <row r="5851" spans="3:12" x14ac:dyDescent="0.3">
      <c r="C5851" s="139">
        <f t="shared" si="110"/>
        <v>0</v>
      </c>
      <c r="K5851" s="143"/>
      <c r="L5851" s="143"/>
    </row>
    <row r="5852" spans="3:12" x14ac:dyDescent="0.3">
      <c r="C5852" s="139">
        <f t="shared" si="110"/>
        <v>0</v>
      </c>
      <c r="K5852" s="143"/>
      <c r="L5852" s="143"/>
    </row>
    <row r="5853" spans="3:12" x14ac:dyDescent="0.3">
      <c r="C5853" s="139">
        <f t="shared" si="110"/>
        <v>0</v>
      </c>
      <c r="K5853" s="143"/>
      <c r="L5853" s="143"/>
    </row>
    <row r="5854" spans="3:12" x14ac:dyDescent="0.3">
      <c r="C5854" s="139">
        <f t="shared" si="110"/>
        <v>0</v>
      </c>
      <c r="K5854" s="143"/>
      <c r="L5854" s="143"/>
    </row>
    <row r="5855" spans="3:12" x14ac:dyDescent="0.3">
      <c r="C5855" s="139">
        <f t="shared" si="110"/>
        <v>0</v>
      </c>
      <c r="K5855" s="143"/>
      <c r="L5855" s="143"/>
    </row>
    <row r="5856" spans="3:12" x14ac:dyDescent="0.3">
      <c r="C5856" s="139">
        <f t="shared" si="110"/>
        <v>0</v>
      </c>
      <c r="K5856" s="143"/>
      <c r="L5856" s="143"/>
    </row>
    <row r="5857" spans="3:12" x14ac:dyDescent="0.3">
      <c r="C5857" s="139">
        <f t="shared" si="110"/>
        <v>0</v>
      </c>
      <c r="K5857" s="143"/>
      <c r="L5857" s="143"/>
    </row>
    <row r="5858" spans="3:12" x14ac:dyDescent="0.3">
      <c r="C5858" s="139">
        <f t="shared" si="110"/>
        <v>0</v>
      </c>
      <c r="K5858" s="143"/>
      <c r="L5858" s="143"/>
    </row>
    <row r="5859" spans="3:12" x14ac:dyDescent="0.3">
      <c r="C5859" s="139">
        <f t="shared" si="110"/>
        <v>0</v>
      </c>
      <c r="K5859" s="143"/>
      <c r="L5859" s="143"/>
    </row>
    <row r="5860" spans="3:12" x14ac:dyDescent="0.3">
      <c r="C5860" s="139">
        <f t="shared" si="110"/>
        <v>0</v>
      </c>
      <c r="K5860" s="143"/>
      <c r="L5860" s="143"/>
    </row>
    <row r="5861" spans="3:12" x14ac:dyDescent="0.3">
      <c r="C5861" s="139">
        <f t="shared" si="110"/>
        <v>0</v>
      </c>
      <c r="K5861" s="143"/>
      <c r="L5861" s="143"/>
    </row>
    <row r="5862" spans="3:12" x14ac:dyDescent="0.3">
      <c r="C5862" s="139">
        <f t="shared" si="110"/>
        <v>0</v>
      </c>
      <c r="K5862" s="143"/>
      <c r="L5862" s="143"/>
    </row>
    <row r="5863" spans="3:12" x14ac:dyDescent="0.3">
      <c r="C5863" s="139">
        <f t="shared" si="110"/>
        <v>0</v>
      </c>
      <c r="K5863" s="143"/>
      <c r="L5863" s="143"/>
    </row>
    <row r="5864" spans="3:12" x14ac:dyDescent="0.3">
      <c r="C5864" s="139">
        <f t="shared" si="110"/>
        <v>0</v>
      </c>
      <c r="K5864" s="143"/>
      <c r="L5864" s="143"/>
    </row>
    <row r="5865" spans="3:12" x14ac:dyDescent="0.3">
      <c r="C5865" s="139">
        <f t="shared" si="110"/>
        <v>0</v>
      </c>
      <c r="K5865" s="143"/>
      <c r="L5865" s="143"/>
    </row>
    <row r="5866" spans="3:12" x14ac:dyDescent="0.3">
      <c r="C5866" s="139">
        <f t="shared" si="110"/>
        <v>0</v>
      </c>
      <c r="K5866" s="143"/>
      <c r="L5866" s="143"/>
    </row>
    <row r="5867" spans="3:12" x14ac:dyDescent="0.3">
      <c r="C5867" s="139">
        <f t="shared" si="110"/>
        <v>0</v>
      </c>
      <c r="K5867" s="143"/>
      <c r="L5867" s="143"/>
    </row>
    <row r="5868" spans="3:12" x14ac:dyDescent="0.3">
      <c r="C5868" s="139">
        <f t="shared" si="110"/>
        <v>0</v>
      </c>
      <c r="K5868" s="143"/>
      <c r="L5868" s="143"/>
    </row>
    <row r="5869" spans="3:12" x14ac:dyDescent="0.3">
      <c r="C5869" s="139">
        <f t="shared" si="110"/>
        <v>0</v>
      </c>
      <c r="K5869" s="143"/>
      <c r="L5869" s="143"/>
    </row>
    <row r="5870" spans="3:12" x14ac:dyDescent="0.3">
      <c r="C5870" s="139">
        <f t="shared" si="110"/>
        <v>0</v>
      </c>
      <c r="K5870" s="143"/>
      <c r="L5870" s="143"/>
    </row>
    <row r="5871" spans="3:12" x14ac:dyDescent="0.3">
      <c r="C5871" s="139">
        <f t="shared" si="110"/>
        <v>0</v>
      </c>
      <c r="K5871" s="143"/>
      <c r="L5871" s="143"/>
    </row>
    <row r="5872" spans="3:12" x14ac:dyDescent="0.3">
      <c r="C5872" s="139">
        <f t="shared" si="110"/>
        <v>0</v>
      </c>
      <c r="K5872" s="143"/>
      <c r="L5872" s="143"/>
    </row>
    <row r="5873" spans="3:12" x14ac:dyDescent="0.3">
      <c r="C5873" s="139">
        <f t="shared" si="110"/>
        <v>0</v>
      </c>
      <c r="K5873" s="143"/>
      <c r="L5873" s="143"/>
    </row>
    <row r="5874" spans="3:12" x14ac:dyDescent="0.3">
      <c r="C5874" s="139">
        <f t="shared" si="110"/>
        <v>0</v>
      </c>
      <c r="K5874" s="143"/>
      <c r="L5874" s="143"/>
    </row>
    <row r="5875" spans="3:12" x14ac:dyDescent="0.3">
      <c r="C5875" s="139">
        <f t="shared" si="110"/>
        <v>0</v>
      </c>
      <c r="K5875" s="143"/>
      <c r="L5875" s="143"/>
    </row>
    <row r="5876" spans="3:12" x14ac:dyDescent="0.3">
      <c r="C5876" s="139">
        <f t="shared" si="110"/>
        <v>0</v>
      </c>
      <c r="K5876" s="143"/>
      <c r="L5876" s="143"/>
    </row>
    <row r="5877" spans="3:12" x14ac:dyDescent="0.3">
      <c r="C5877" s="139">
        <f t="shared" si="110"/>
        <v>0</v>
      </c>
      <c r="K5877" s="143"/>
      <c r="L5877" s="143"/>
    </row>
    <row r="5878" spans="3:12" x14ac:dyDescent="0.3">
      <c r="C5878" s="139">
        <f t="shared" si="110"/>
        <v>0</v>
      </c>
      <c r="K5878" s="143"/>
      <c r="L5878" s="143"/>
    </row>
    <row r="5879" spans="3:12" x14ac:dyDescent="0.3">
      <c r="C5879" s="139">
        <f t="shared" si="110"/>
        <v>0</v>
      </c>
      <c r="K5879" s="143"/>
      <c r="L5879" s="143"/>
    </row>
    <row r="5880" spans="3:12" x14ac:dyDescent="0.3">
      <c r="C5880" s="139">
        <f t="shared" si="110"/>
        <v>0</v>
      </c>
      <c r="K5880" s="143"/>
      <c r="L5880" s="143"/>
    </row>
    <row r="5881" spans="3:12" x14ac:dyDescent="0.3">
      <c r="C5881" s="139">
        <f t="shared" si="110"/>
        <v>0</v>
      </c>
      <c r="K5881" s="143"/>
      <c r="L5881" s="143"/>
    </row>
    <row r="5882" spans="3:12" x14ac:dyDescent="0.3">
      <c r="C5882" s="139">
        <f t="shared" si="110"/>
        <v>0</v>
      </c>
      <c r="K5882" s="143"/>
      <c r="L5882" s="143"/>
    </row>
    <row r="5883" spans="3:12" x14ac:dyDescent="0.3">
      <c r="C5883" s="139">
        <f t="shared" si="110"/>
        <v>0</v>
      </c>
      <c r="K5883" s="143"/>
      <c r="L5883" s="143"/>
    </row>
    <row r="5884" spans="3:12" x14ac:dyDescent="0.3">
      <c r="C5884" s="139">
        <f t="shared" si="110"/>
        <v>0</v>
      </c>
      <c r="K5884" s="143"/>
      <c r="L5884" s="143"/>
    </row>
    <row r="5885" spans="3:12" x14ac:dyDescent="0.3">
      <c r="C5885" s="139">
        <f t="shared" si="110"/>
        <v>0</v>
      </c>
      <c r="K5885" s="143"/>
      <c r="L5885" s="143"/>
    </row>
    <row r="5886" spans="3:12" x14ac:dyDescent="0.3">
      <c r="C5886" s="139">
        <f t="shared" si="110"/>
        <v>0</v>
      </c>
      <c r="K5886" s="143"/>
      <c r="L5886" s="143"/>
    </row>
    <row r="5887" spans="3:12" x14ac:dyDescent="0.3">
      <c r="C5887" s="139">
        <f t="shared" ref="C5887:C5950" si="111">D5887</f>
        <v>0</v>
      </c>
      <c r="K5887" s="143"/>
      <c r="L5887" s="143"/>
    </row>
    <row r="5888" spans="3:12" x14ac:dyDescent="0.3">
      <c r="C5888" s="139">
        <f t="shared" si="111"/>
        <v>0</v>
      </c>
      <c r="K5888" s="143"/>
      <c r="L5888" s="143"/>
    </row>
    <row r="5889" spans="3:12" x14ac:dyDescent="0.3">
      <c r="C5889" s="139">
        <f t="shared" si="111"/>
        <v>0</v>
      </c>
      <c r="K5889" s="143"/>
      <c r="L5889" s="143"/>
    </row>
    <row r="5890" spans="3:12" x14ac:dyDescent="0.3">
      <c r="C5890" s="139">
        <f t="shared" si="111"/>
        <v>0</v>
      </c>
      <c r="K5890" s="143"/>
      <c r="L5890" s="143"/>
    </row>
    <row r="5891" spans="3:12" x14ac:dyDescent="0.3">
      <c r="C5891" s="139">
        <f t="shared" si="111"/>
        <v>0</v>
      </c>
      <c r="K5891" s="143"/>
      <c r="L5891" s="143"/>
    </row>
    <row r="5892" spans="3:12" x14ac:dyDescent="0.3">
      <c r="C5892" s="139">
        <f t="shared" si="111"/>
        <v>0</v>
      </c>
      <c r="K5892" s="143"/>
      <c r="L5892" s="143"/>
    </row>
    <row r="5893" spans="3:12" x14ac:dyDescent="0.3">
      <c r="C5893" s="139">
        <f t="shared" si="111"/>
        <v>0</v>
      </c>
      <c r="K5893" s="143"/>
      <c r="L5893" s="143"/>
    </row>
    <row r="5894" spans="3:12" x14ac:dyDescent="0.3">
      <c r="C5894" s="139">
        <f t="shared" si="111"/>
        <v>0</v>
      </c>
      <c r="K5894" s="143"/>
      <c r="L5894" s="143"/>
    </row>
    <row r="5895" spans="3:12" x14ac:dyDescent="0.3">
      <c r="C5895" s="139">
        <f t="shared" si="111"/>
        <v>0</v>
      </c>
      <c r="K5895" s="143"/>
      <c r="L5895" s="143"/>
    </row>
    <row r="5896" spans="3:12" x14ac:dyDescent="0.3">
      <c r="C5896" s="139">
        <f t="shared" si="111"/>
        <v>0</v>
      </c>
      <c r="K5896" s="143"/>
      <c r="L5896" s="143"/>
    </row>
    <row r="5897" spans="3:12" x14ac:dyDescent="0.3">
      <c r="C5897" s="139">
        <f t="shared" si="111"/>
        <v>0</v>
      </c>
      <c r="K5897" s="143"/>
      <c r="L5897" s="143"/>
    </row>
    <row r="5898" spans="3:12" x14ac:dyDescent="0.3">
      <c r="C5898" s="139">
        <f t="shared" si="111"/>
        <v>0</v>
      </c>
      <c r="K5898" s="143"/>
      <c r="L5898" s="143"/>
    </row>
    <row r="5899" spans="3:12" x14ac:dyDescent="0.3">
      <c r="C5899" s="139">
        <f t="shared" si="111"/>
        <v>0</v>
      </c>
      <c r="K5899" s="143"/>
      <c r="L5899" s="143"/>
    </row>
    <row r="5900" spans="3:12" x14ac:dyDescent="0.3">
      <c r="C5900" s="139">
        <f t="shared" si="111"/>
        <v>0</v>
      </c>
      <c r="K5900" s="143"/>
      <c r="L5900" s="143"/>
    </row>
    <row r="5901" spans="3:12" x14ac:dyDescent="0.3">
      <c r="C5901" s="139">
        <f t="shared" si="111"/>
        <v>0</v>
      </c>
      <c r="K5901" s="143"/>
      <c r="L5901" s="143"/>
    </row>
    <row r="5902" spans="3:12" x14ac:dyDescent="0.3">
      <c r="C5902" s="139">
        <f t="shared" si="111"/>
        <v>0</v>
      </c>
      <c r="K5902" s="143"/>
      <c r="L5902" s="143"/>
    </row>
    <row r="5903" spans="3:12" x14ac:dyDescent="0.3">
      <c r="C5903" s="139">
        <f t="shared" si="111"/>
        <v>0</v>
      </c>
      <c r="K5903" s="143"/>
      <c r="L5903" s="143"/>
    </row>
    <row r="5904" spans="3:12" x14ac:dyDescent="0.3">
      <c r="C5904" s="139">
        <f t="shared" si="111"/>
        <v>0</v>
      </c>
      <c r="K5904" s="143"/>
      <c r="L5904" s="143"/>
    </row>
    <row r="5905" spans="3:12" x14ac:dyDescent="0.3">
      <c r="C5905" s="139">
        <f t="shared" si="111"/>
        <v>0</v>
      </c>
      <c r="K5905" s="143"/>
      <c r="L5905" s="143"/>
    </row>
    <row r="5906" spans="3:12" x14ac:dyDescent="0.3">
      <c r="C5906" s="139">
        <f t="shared" si="111"/>
        <v>0</v>
      </c>
      <c r="K5906" s="143"/>
      <c r="L5906" s="143"/>
    </row>
    <row r="5907" spans="3:12" x14ac:dyDescent="0.3">
      <c r="C5907" s="139">
        <f t="shared" si="111"/>
        <v>0</v>
      </c>
      <c r="K5907" s="143"/>
      <c r="L5907" s="143"/>
    </row>
    <row r="5908" spans="3:12" x14ac:dyDescent="0.3">
      <c r="C5908" s="139">
        <f t="shared" si="111"/>
        <v>0</v>
      </c>
      <c r="K5908" s="143"/>
      <c r="L5908" s="143"/>
    </row>
    <row r="5909" spans="3:12" x14ac:dyDescent="0.3">
      <c r="C5909" s="139">
        <f t="shared" si="111"/>
        <v>0</v>
      </c>
      <c r="K5909" s="143"/>
      <c r="L5909" s="143"/>
    </row>
    <row r="5910" spans="3:12" x14ac:dyDescent="0.3">
      <c r="C5910" s="139">
        <f t="shared" si="111"/>
        <v>0</v>
      </c>
      <c r="K5910" s="143"/>
      <c r="L5910" s="143"/>
    </row>
    <row r="5911" spans="3:12" x14ac:dyDescent="0.3">
      <c r="C5911" s="139">
        <f t="shared" si="111"/>
        <v>0</v>
      </c>
      <c r="K5911" s="143"/>
      <c r="L5911" s="143"/>
    </row>
    <row r="5912" spans="3:12" x14ac:dyDescent="0.3">
      <c r="C5912" s="139">
        <f t="shared" si="111"/>
        <v>0</v>
      </c>
      <c r="K5912" s="143"/>
      <c r="L5912" s="143"/>
    </row>
    <row r="5913" spans="3:12" x14ac:dyDescent="0.3">
      <c r="C5913" s="139">
        <f t="shared" si="111"/>
        <v>0</v>
      </c>
      <c r="K5913" s="143"/>
      <c r="L5913" s="143"/>
    </row>
    <row r="5914" spans="3:12" x14ac:dyDescent="0.3">
      <c r="C5914" s="139">
        <f t="shared" si="111"/>
        <v>0</v>
      </c>
      <c r="K5914" s="143"/>
      <c r="L5914" s="143"/>
    </row>
    <row r="5915" spans="3:12" x14ac:dyDescent="0.3">
      <c r="C5915" s="139">
        <f t="shared" si="111"/>
        <v>0</v>
      </c>
      <c r="K5915" s="143"/>
      <c r="L5915" s="143"/>
    </row>
    <row r="5916" spans="3:12" x14ac:dyDescent="0.3">
      <c r="C5916" s="139">
        <f t="shared" si="111"/>
        <v>0</v>
      </c>
      <c r="K5916" s="143"/>
      <c r="L5916" s="143"/>
    </row>
    <row r="5917" spans="3:12" x14ac:dyDescent="0.3">
      <c r="C5917" s="139">
        <f t="shared" si="111"/>
        <v>0</v>
      </c>
      <c r="K5917" s="143"/>
      <c r="L5917" s="143"/>
    </row>
    <row r="5918" spans="3:12" x14ac:dyDescent="0.3">
      <c r="C5918" s="139">
        <f t="shared" si="111"/>
        <v>0</v>
      </c>
      <c r="K5918" s="143"/>
      <c r="L5918" s="143"/>
    </row>
    <row r="5919" spans="3:12" x14ac:dyDescent="0.3">
      <c r="C5919" s="139">
        <f t="shared" si="111"/>
        <v>0</v>
      </c>
      <c r="K5919" s="143"/>
      <c r="L5919" s="143"/>
    </row>
    <row r="5920" spans="3:12" x14ac:dyDescent="0.3">
      <c r="C5920" s="139">
        <f t="shared" si="111"/>
        <v>0</v>
      </c>
      <c r="K5920" s="143"/>
      <c r="L5920" s="143"/>
    </row>
    <row r="5921" spans="3:12" x14ac:dyDescent="0.3">
      <c r="C5921" s="139">
        <f t="shared" si="111"/>
        <v>0</v>
      </c>
      <c r="K5921" s="143"/>
      <c r="L5921" s="143"/>
    </row>
    <row r="5922" spans="3:12" x14ac:dyDescent="0.3">
      <c r="C5922" s="139">
        <f t="shared" si="111"/>
        <v>0</v>
      </c>
      <c r="K5922" s="143"/>
      <c r="L5922" s="143"/>
    </row>
    <row r="5923" spans="3:12" x14ac:dyDescent="0.3">
      <c r="C5923" s="139">
        <f t="shared" si="111"/>
        <v>0</v>
      </c>
      <c r="K5923" s="143"/>
      <c r="L5923" s="143"/>
    </row>
    <row r="5924" spans="3:12" x14ac:dyDescent="0.3">
      <c r="C5924" s="139">
        <f t="shared" si="111"/>
        <v>0</v>
      </c>
      <c r="K5924" s="143"/>
      <c r="L5924" s="143"/>
    </row>
    <row r="5925" spans="3:12" x14ac:dyDescent="0.3">
      <c r="C5925" s="139">
        <f t="shared" si="111"/>
        <v>0</v>
      </c>
      <c r="K5925" s="143"/>
      <c r="L5925" s="143"/>
    </row>
    <row r="5926" spans="3:12" x14ac:dyDescent="0.3">
      <c r="C5926" s="139">
        <f t="shared" si="111"/>
        <v>0</v>
      </c>
      <c r="K5926" s="143"/>
      <c r="L5926" s="143"/>
    </row>
    <row r="5927" spans="3:12" x14ac:dyDescent="0.3">
      <c r="C5927" s="139">
        <f t="shared" si="111"/>
        <v>0</v>
      </c>
      <c r="K5927" s="143"/>
      <c r="L5927" s="143"/>
    </row>
    <row r="5928" spans="3:12" x14ac:dyDescent="0.3">
      <c r="C5928" s="139">
        <f t="shared" si="111"/>
        <v>0</v>
      </c>
      <c r="K5928" s="143"/>
      <c r="L5928" s="143"/>
    </row>
    <row r="5929" spans="3:12" x14ac:dyDescent="0.3">
      <c r="C5929" s="139">
        <f t="shared" si="111"/>
        <v>0</v>
      </c>
      <c r="K5929" s="143"/>
      <c r="L5929" s="143"/>
    </row>
    <row r="5930" spans="3:12" x14ac:dyDescent="0.3">
      <c r="C5930" s="139">
        <f t="shared" si="111"/>
        <v>0</v>
      </c>
      <c r="K5930" s="143"/>
      <c r="L5930" s="143"/>
    </row>
    <row r="5931" spans="3:12" x14ac:dyDescent="0.3">
      <c r="C5931" s="139">
        <f t="shared" si="111"/>
        <v>0</v>
      </c>
      <c r="K5931" s="143"/>
      <c r="L5931" s="143"/>
    </row>
    <row r="5932" spans="3:12" x14ac:dyDescent="0.3">
      <c r="C5932" s="139">
        <f t="shared" si="111"/>
        <v>0</v>
      </c>
      <c r="K5932" s="143"/>
      <c r="L5932" s="143"/>
    </row>
    <row r="5933" spans="3:12" x14ac:dyDescent="0.3">
      <c r="C5933" s="139">
        <f t="shared" si="111"/>
        <v>0</v>
      </c>
      <c r="K5933" s="143"/>
      <c r="L5933" s="143"/>
    </row>
    <row r="5934" spans="3:12" x14ac:dyDescent="0.3">
      <c r="C5934" s="139">
        <f t="shared" si="111"/>
        <v>0</v>
      </c>
      <c r="K5934" s="143"/>
      <c r="L5934" s="143"/>
    </row>
    <row r="5935" spans="3:12" x14ac:dyDescent="0.3">
      <c r="C5935" s="139">
        <f t="shared" si="111"/>
        <v>0</v>
      </c>
      <c r="K5935" s="143"/>
      <c r="L5935" s="143"/>
    </row>
    <row r="5936" spans="3:12" x14ac:dyDescent="0.3">
      <c r="C5936" s="139">
        <f t="shared" si="111"/>
        <v>0</v>
      </c>
      <c r="K5936" s="143"/>
      <c r="L5936" s="143"/>
    </row>
    <row r="5937" spans="3:12" x14ac:dyDescent="0.3">
      <c r="C5937" s="139">
        <f t="shared" si="111"/>
        <v>0</v>
      </c>
      <c r="K5937" s="143"/>
      <c r="L5937" s="143"/>
    </row>
    <row r="5938" spans="3:12" x14ac:dyDescent="0.3">
      <c r="C5938" s="139">
        <f t="shared" si="111"/>
        <v>0</v>
      </c>
      <c r="K5938" s="143"/>
      <c r="L5938" s="143"/>
    </row>
    <row r="5939" spans="3:12" x14ac:dyDescent="0.3">
      <c r="C5939" s="139">
        <f t="shared" si="111"/>
        <v>0</v>
      </c>
      <c r="K5939" s="143"/>
      <c r="L5939" s="143"/>
    </row>
    <row r="5940" spans="3:12" x14ac:dyDescent="0.3">
      <c r="C5940" s="139">
        <f t="shared" si="111"/>
        <v>0</v>
      </c>
      <c r="K5940" s="143"/>
      <c r="L5940" s="143"/>
    </row>
    <row r="5941" spans="3:12" x14ac:dyDescent="0.3">
      <c r="C5941" s="139">
        <f t="shared" si="111"/>
        <v>0</v>
      </c>
      <c r="K5941" s="143"/>
      <c r="L5941" s="143"/>
    </row>
    <row r="5942" spans="3:12" x14ac:dyDescent="0.3">
      <c r="C5942" s="139">
        <f t="shared" si="111"/>
        <v>0</v>
      </c>
      <c r="K5942" s="143"/>
      <c r="L5942" s="143"/>
    </row>
    <row r="5943" spans="3:12" x14ac:dyDescent="0.3">
      <c r="C5943" s="139">
        <f t="shared" si="111"/>
        <v>0</v>
      </c>
      <c r="K5943" s="143"/>
      <c r="L5943" s="143"/>
    </row>
    <row r="5944" spans="3:12" x14ac:dyDescent="0.3">
      <c r="C5944" s="139">
        <f t="shared" si="111"/>
        <v>0</v>
      </c>
      <c r="K5944" s="143"/>
      <c r="L5944" s="143"/>
    </row>
    <row r="5945" spans="3:12" x14ac:dyDescent="0.3">
      <c r="C5945" s="139">
        <f t="shared" si="111"/>
        <v>0</v>
      </c>
      <c r="K5945" s="143"/>
      <c r="L5945" s="143"/>
    </row>
    <row r="5946" spans="3:12" x14ac:dyDescent="0.3">
      <c r="C5946" s="139">
        <f t="shared" si="111"/>
        <v>0</v>
      </c>
      <c r="K5946" s="143"/>
      <c r="L5946" s="143"/>
    </row>
    <row r="5947" spans="3:12" x14ac:dyDescent="0.3">
      <c r="C5947" s="139">
        <f t="shared" si="111"/>
        <v>0</v>
      </c>
      <c r="K5947" s="143"/>
      <c r="L5947" s="143"/>
    </row>
    <row r="5948" spans="3:12" x14ac:dyDescent="0.3">
      <c r="C5948" s="139">
        <f t="shared" si="111"/>
        <v>0</v>
      </c>
      <c r="K5948" s="143"/>
      <c r="L5948" s="143"/>
    </row>
    <row r="5949" spans="3:12" x14ac:dyDescent="0.3">
      <c r="C5949" s="139">
        <f t="shared" si="111"/>
        <v>0</v>
      </c>
      <c r="K5949" s="143"/>
      <c r="L5949" s="143"/>
    </row>
    <row r="5950" spans="3:12" x14ac:dyDescent="0.3">
      <c r="C5950" s="139">
        <f t="shared" si="111"/>
        <v>0</v>
      </c>
      <c r="K5950" s="143"/>
      <c r="L5950" s="143"/>
    </row>
    <row r="5951" spans="3:12" x14ac:dyDescent="0.3">
      <c r="C5951" s="139">
        <f t="shared" ref="C5951:C6014" si="112">D5951</f>
        <v>0</v>
      </c>
      <c r="K5951" s="143"/>
      <c r="L5951" s="143"/>
    </row>
    <row r="5952" spans="3:12" x14ac:dyDescent="0.3">
      <c r="C5952" s="139">
        <f t="shared" si="112"/>
        <v>0</v>
      </c>
      <c r="K5952" s="143"/>
      <c r="L5952" s="143"/>
    </row>
    <row r="5953" spans="3:12" x14ac:dyDescent="0.3">
      <c r="C5953" s="139">
        <f t="shared" si="112"/>
        <v>0</v>
      </c>
      <c r="K5953" s="143"/>
      <c r="L5953" s="143"/>
    </row>
    <row r="5954" spans="3:12" x14ac:dyDescent="0.3">
      <c r="C5954" s="139">
        <f t="shared" si="112"/>
        <v>0</v>
      </c>
      <c r="K5954" s="143"/>
      <c r="L5954" s="143"/>
    </row>
    <row r="5955" spans="3:12" x14ac:dyDescent="0.3">
      <c r="C5955" s="139">
        <f t="shared" si="112"/>
        <v>0</v>
      </c>
      <c r="K5955" s="143"/>
      <c r="L5955" s="143"/>
    </row>
    <row r="5956" spans="3:12" x14ac:dyDescent="0.3">
      <c r="C5956" s="139">
        <f t="shared" si="112"/>
        <v>0</v>
      </c>
      <c r="K5956" s="143"/>
      <c r="L5956" s="143"/>
    </row>
    <row r="5957" spans="3:12" x14ac:dyDescent="0.3">
      <c r="C5957" s="139">
        <f t="shared" si="112"/>
        <v>0</v>
      </c>
      <c r="K5957" s="143"/>
      <c r="L5957" s="143"/>
    </row>
    <row r="5958" spans="3:12" x14ac:dyDescent="0.3">
      <c r="C5958" s="139">
        <f t="shared" si="112"/>
        <v>0</v>
      </c>
      <c r="K5958" s="143"/>
      <c r="L5958" s="143"/>
    </row>
    <row r="5959" spans="3:12" x14ac:dyDescent="0.3">
      <c r="C5959" s="139">
        <f t="shared" si="112"/>
        <v>0</v>
      </c>
      <c r="K5959" s="143"/>
      <c r="L5959" s="143"/>
    </row>
    <row r="5960" spans="3:12" x14ac:dyDescent="0.3">
      <c r="C5960" s="139">
        <f t="shared" si="112"/>
        <v>0</v>
      </c>
      <c r="K5960" s="143"/>
      <c r="L5960" s="143"/>
    </row>
    <row r="5961" spans="3:12" x14ac:dyDescent="0.3">
      <c r="C5961" s="139">
        <f t="shared" si="112"/>
        <v>0</v>
      </c>
      <c r="K5961" s="143"/>
      <c r="L5961" s="143"/>
    </row>
    <row r="5962" spans="3:12" x14ac:dyDescent="0.3">
      <c r="C5962" s="139">
        <f t="shared" si="112"/>
        <v>0</v>
      </c>
      <c r="K5962" s="143"/>
      <c r="L5962" s="143"/>
    </row>
    <row r="5963" spans="3:12" x14ac:dyDescent="0.3">
      <c r="C5963" s="139">
        <f t="shared" si="112"/>
        <v>0</v>
      </c>
      <c r="K5963" s="143"/>
      <c r="L5963" s="143"/>
    </row>
    <row r="5964" spans="3:12" x14ac:dyDescent="0.3">
      <c r="C5964" s="139">
        <f t="shared" si="112"/>
        <v>0</v>
      </c>
      <c r="K5964" s="143"/>
      <c r="L5964" s="143"/>
    </row>
    <row r="5965" spans="3:12" x14ac:dyDescent="0.3">
      <c r="C5965" s="139">
        <f t="shared" si="112"/>
        <v>0</v>
      </c>
      <c r="K5965" s="143"/>
      <c r="L5965" s="143"/>
    </row>
    <row r="5966" spans="3:12" x14ac:dyDescent="0.3">
      <c r="C5966" s="139">
        <f t="shared" si="112"/>
        <v>0</v>
      </c>
      <c r="K5966" s="143"/>
      <c r="L5966" s="143"/>
    </row>
    <row r="5967" spans="3:12" x14ac:dyDescent="0.3">
      <c r="C5967" s="139">
        <f t="shared" si="112"/>
        <v>0</v>
      </c>
      <c r="K5967" s="143"/>
      <c r="L5967" s="143"/>
    </row>
    <row r="5968" spans="3:12" x14ac:dyDescent="0.3">
      <c r="C5968" s="139">
        <f t="shared" si="112"/>
        <v>0</v>
      </c>
      <c r="K5968" s="143"/>
      <c r="L5968" s="143"/>
    </row>
    <row r="5969" spans="3:12" x14ac:dyDescent="0.3">
      <c r="C5969" s="139">
        <f t="shared" si="112"/>
        <v>0</v>
      </c>
      <c r="K5969" s="143"/>
      <c r="L5969" s="143"/>
    </row>
    <row r="5970" spans="3:12" x14ac:dyDescent="0.3">
      <c r="C5970" s="139">
        <f t="shared" si="112"/>
        <v>0</v>
      </c>
      <c r="K5970" s="143"/>
      <c r="L5970" s="143"/>
    </row>
    <row r="5971" spans="3:12" x14ac:dyDescent="0.3">
      <c r="C5971" s="139">
        <f t="shared" si="112"/>
        <v>0</v>
      </c>
      <c r="K5971" s="143"/>
      <c r="L5971" s="143"/>
    </row>
    <row r="5972" spans="3:12" x14ac:dyDescent="0.3">
      <c r="C5972" s="139">
        <f t="shared" si="112"/>
        <v>0</v>
      </c>
      <c r="K5972" s="143"/>
      <c r="L5972" s="143"/>
    </row>
    <row r="5973" spans="3:12" x14ac:dyDescent="0.3">
      <c r="C5973" s="139">
        <f t="shared" si="112"/>
        <v>0</v>
      </c>
      <c r="K5973" s="143"/>
      <c r="L5973" s="143"/>
    </row>
    <row r="5974" spans="3:12" x14ac:dyDescent="0.3">
      <c r="C5974" s="139">
        <f t="shared" si="112"/>
        <v>0</v>
      </c>
      <c r="K5974" s="143"/>
      <c r="L5974" s="143"/>
    </row>
    <row r="5975" spans="3:12" x14ac:dyDescent="0.3">
      <c r="C5975" s="139">
        <f t="shared" si="112"/>
        <v>0</v>
      </c>
      <c r="K5975" s="143"/>
      <c r="L5975" s="143"/>
    </row>
    <row r="5976" spans="3:12" x14ac:dyDescent="0.3">
      <c r="C5976" s="139">
        <f t="shared" si="112"/>
        <v>0</v>
      </c>
      <c r="K5976" s="143"/>
      <c r="L5976" s="143"/>
    </row>
    <row r="5977" spans="3:12" x14ac:dyDescent="0.3">
      <c r="C5977" s="139">
        <f t="shared" si="112"/>
        <v>0</v>
      </c>
      <c r="K5977" s="143"/>
      <c r="L5977" s="143"/>
    </row>
    <row r="5978" spans="3:12" x14ac:dyDescent="0.3">
      <c r="C5978" s="139">
        <f t="shared" si="112"/>
        <v>0</v>
      </c>
      <c r="K5978" s="143"/>
      <c r="L5978" s="143"/>
    </row>
    <row r="5979" spans="3:12" x14ac:dyDescent="0.3">
      <c r="C5979" s="139">
        <f t="shared" si="112"/>
        <v>0</v>
      </c>
      <c r="K5979" s="143"/>
      <c r="L5979" s="143"/>
    </row>
    <row r="5980" spans="3:12" x14ac:dyDescent="0.3">
      <c r="C5980" s="139">
        <f t="shared" si="112"/>
        <v>0</v>
      </c>
      <c r="K5980" s="143"/>
      <c r="L5980" s="143"/>
    </row>
    <row r="5981" spans="3:12" x14ac:dyDescent="0.3">
      <c r="C5981" s="139">
        <f t="shared" si="112"/>
        <v>0</v>
      </c>
      <c r="K5981" s="143"/>
      <c r="L5981" s="143"/>
    </row>
    <row r="5982" spans="3:12" x14ac:dyDescent="0.3">
      <c r="C5982" s="139">
        <f t="shared" si="112"/>
        <v>0</v>
      </c>
      <c r="K5982" s="143"/>
      <c r="L5982" s="143"/>
    </row>
    <row r="5983" spans="3:12" x14ac:dyDescent="0.3">
      <c r="C5983" s="139">
        <f t="shared" si="112"/>
        <v>0</v>
      </c>
      <c r="K5983" s="143"/>
      <c r="L5983" s="143"/>
    </row>
    <row r="5984" spans="3:12" x14ac:dyDescent="0.3">
      <c r="C5984" s="139">
        <f t="shared" si="112"/>
        <v>0</v>
      </c>
      <c r="K5984" s="143"/>
      <c r="L5984" s="143"/>
    </row>
    <row r="5985" spans="3:12" x14ac:dyDescent="0.3">
      <c r="C5985" s="139">
        <f t="shared" si="112"/>
        <v>0</v>
      </c>
      <c r="K5985" s="143"/>
      <c r="L5985" s="143"/>
    </row>
    <row r="5986" spans="3:12" x14ac:dyDescent="0.3">
      <c r="C5986" s="139">
        <f t="shared" si="112"/>
        <v>0</v>
      </c>
      <c r="K5986" s="143"/>
      <c r="L5986" s="143"/>
    </row>
    <row r="5987" spans="3:12" x14ac:dyDescent="0.3">
      <c r="C5987" s="139">
        <f t="shared" si="112"/>
        <v>0</v>
      </c>
      <c r="K5987" s="143"/>
      <c r="L5987" s="143"/>
    </row>
    <row r="5988" spans="3:12" x14ac:dyDescent="0.3">
      <c r="C5988" s="139">
        <f t="shared" si="112"/>
        <v>0</v>
      </c>
      <c r="K5988" s="143"/>
      <c r="L5988" s="143"/>
    </row>
    <row r="5989" spans="3:12" x14ac:dyDescent="0.3">
      <c r="C5989" s="139">
        <f t="shared" si="112"/>
        <v>0</v>
      </c>
      <c r="K5989" s="143"/>
      <c r="L5989" s="143"/>
    </row>
    <row r="5990" spans="3:12" x14ac:dyDescent="0.3">
      <c r="C5990" s="139">
        <f t="shared" si="112"/>
        <v>0</v>
      </c>
      <c r="K5990" s="143"/>
      <c r="L5990" s="143"/>
    </row>
    <row r="5991" spans="3:12" x14ac:dyDescent="0.3">
      <c r="C5991" s="139">
        <f t="shared" si="112"/>
        <v>0</v>
      </c>
      <c r="K5991" s="143"/>
      <c r="L5991" s="143"/>
    </row>
    <row r="5992" spans="3:12" x14ac:dyDescent="0.3">
      <c r="C5992" s="139">
        <f t="shared" si="112"/>
        <v>0</v>
      </c>
      <c r="K5992" s="143"/>
      <c r="L5992" s="143"/>
    </row>
    <row r="5993" spans="3:12" x14ac:dyDescent="0.3">
      <c r="C5993" s="139">
        <f t="shared" si="112"/>
        <v>0</v>
      </c>
      <c r="K5993" s="143"/>
      <c r="L5993" s="143"/>
    </row>
    <row r="5994" spans="3:12" x14ac:dyDescent="0.3">
      <c r="C5994" s="139">
        <f t="shared" si="112"/>
        <v>0</v>
      </c>
      <c r="K5994" s="143"/>
      <c r="L5994" s="143"/>
    </row>
    <row r="5995" spans="3:12" x14ac:dyDescent="0.3">
      <c r="C5995" s="139">
        <f t="shared" si="112"/>
        <v>0</v>
      </c>
      <c r="K5995" s="143"/>
      <c r="L5995" s="143"/>
    </row>
    <row r="5996" spans="3:12" x14ac:dyDescent="0.3">
      <c r="C5996" s="139">
        <f t="shared" si="112"/>
        <v>0</v>
      </c>
      <c r="K5996" s="143"/>
      <c r="L5996" s="143"/>
    </row>
    <row r="5997" spans="3:12" x14ac:dyDescent="0.3">
      <c r="C5997" s="139">
        <f t="shared" si="112"/>
        <v>0</v>
      </c>
      <c r="K5997" s="143"/>
      <c r="L5997" s="143"/>
    </row>
    <row r="5998" spans="3:12" x14ac:dyDescent="0.3">
      <c r="C5998" s="139">
        <f t="shared" si="112"/>
        <v>0</v>
      </c>
      <c r="K5998" s="143"/>
      <c r="L5998" s="143"/>
    </row>
    <row r="5999" spans="3:12" x14ac:dyDescent="0.3">
      <c r="C5999" s="139">
        <f t="shared" si="112"/>
        <v>0</v>
      </c>
      <c r="K5999" s="143"/>
      <c r="L5999" s="143"/>
    </row>
    <row r="6000" spans="3:12" x14ac:dyDescent="0.3">
      <c r="C6000" s="139">
        <f t="shared" si="112"/>
        <v>0</v>
      </c>
      <c r="K6000" s="143"/>
      <c r="L6000" s="143"/>
    </row>
    <row r="6001" spans="3:12" x14ac:dyDescent="0.3">
      <c r="C6001" s="139">
        <f t="shared" si="112"/>
        <v>0</v>
      </c>
      <c r="K6001" s="143"/>
      <c r="L6001" s="143"/>
    </row>
    <row r="6002" spans="3:12" x14ac:dyDescent="0.3">
      <c r="C6002" s="139">
        <f t="shared" si="112"/>
        <v>0</v>
      </c>
      <c r="K6002" s="143"/>
      <c r="L6002" s="143"/>
    </row>
    <row r="6003" spans="3:12" x14ac:dyDescent="0.3">
      <c r="C6003" s="139">
        <f t="shared" si="112"/>
        <v>0</v>
      </c>
      <c r="K6003" s="143"/>
      <c r="L6003" s="143"/>
    </row>
    <row r="6004" spans="3:12" x14ac:dyDescent="0.3">
      <c r="C6004" s="139">
        <f t="shared" si="112"/>
        <v>0</v>
      </c>
      <c r="K6004" s="143"/>
      <c r="L6004" s="143"/>
    </row>
    <row r="6005" spans="3:12" x14ac:dyDescent="0.3">
      <c r="C6005" s="139">
        <f t="shared" si="112"/>
        <v>0</v>
      </c>
      <c r="K6005" s="143"/>
      <c r="L6005" s="143"/>
    </row>
    <row r="6006" spans="3:12" x14ac:dyDescent="0.3">
      <c r="C6006" s="139">
        <f t="shared" si="112"/>
        <v>0</v>
      </c>
      <c r="K6006" s="143"/>
      <c r="L6006" s="143"/>
    </row>
    <row r="6007" spans="3:12" x14ac:dyDescent="0.3">
      <c r="C6007" s="139">
        <f t="shared" si="112"/>
        <v>0</v>
      </c>
      <c r="K6007" s="143"/>
      <c r="L6007" s="143"/>
    </row>
    <row r="6008" spans="3:12" x14ac:dyDescent="0.3">
      <c r="C6008" s="139">
        <f t="shared" si="112"/>
        <v>0</v>
      </c>
      <c r="K6008" s="143"/>
      <c r="L6008" s="143"/>
    </row>
    <row r="6009" spans="3:12" x14ac:dyDescent="0.3">
      <c r="C6009" s="139">
        <f t="shared" si="112"/>
        <v>0</v>
      </c>
      <c r="K6009" s="143"/>
      <c r="L6009" s="143"/>
    </row>
    <row r="6010" spans="3:12" x14ac:dyDescent="0.3">
      <c r="C6010" s="139">
        <f t="shared" si="112"/>
        <v>0</v>
      </c>
      <c r="K6010" s="143"/>
      <c r="L6010" s="143"/>
    </row>
    <row r="6011" spans="3:12" x14ac:dyDescent="0.3">
      <c r="C6011" s="139">
        <f t="shared" si="112"/>
        <v>0</v>
      </c>
      <c r="K6011" s="143"/>
      <c r="L6011" s="143"/>
    </row>
    <row r="6012" spans="3:12" x14ac:dyDescent="0.3">
      <c r="C6012" s="139">
        <f t="shared" si="112"/>
        <v>0</v>
      </c>
      <c r="K6012" s="143"/>
      <c r="L6012" s="143"/>
    </row>
    <row r="6013" spans="3:12" x14ac:dyDescent="0.3">
      <c r="C6013" s="139">
        <f t="shared" si="112"/>
        <v>0</v>
      </c>
      <c r="K6013" s="143"/>
      <c r="L6013" s="143"/>
    </row>
    <row r="6014" spans="3:12" x14ac:dyDescent="0.3">
      <c r="C6014" s="139">
        <f t="shared" si="112"/>
        <v>0</v>
      </c>
      <c r="K6014" s="143"/>
      <c r="L6014" s="143"/>
    </row>
    <row r="6015" spans="3:12" x14ac:dyDescent="0.3">
      <c r="C6015" s="139">
        <f t="shared" ref="C6015:C6078" si="113">D6015</f>
        <v>0</v>
      </c>
      <c r="K6015" s="143"/>
      <c r="L6015" s="143"/>
    </row>
    <row r="6016" spans="3:12" x14ac:dyDescent="0.3">
      <c r="C6016" s="139">
        <f t="shared" si="113"/>
        <v>0</v>
      </c>
      <c r="K6016" s="143"/>
      <c r="L6016" s="143"/>
    </row>
    <row r="6017" spans="3:12" x14ac:dyDescent="0.3">
      <c r="C6017" s="139">
        <f t="shared" si="113"/>
        <v>0</v>
      </c>
      <c r="K6017" s="143"/>
      <c r="L6017" s="143"/>
    </row>
    <row r="6018" spans="3:12" x14ac:dyDescent="0.3">
      <c r="C6018" s="139">
        <f t="shared" si="113"/>
        <v>0</v>
      </c>
      <c r="K6018" s="143"/>
      <c r="L6018" s="143"/>
    </row>
    <row r="6019" spans="3:12" x14ac:dyDescent="0.3">
      <c r="C6019" s="139">
        <f t="shared" si="113"/>
        <v>0</v>
      </c>
      <c r="K6019" s="143"/>
      <c r="L6019" s="143"/>
    </row>
    <row r="6020" spans="3:12" x14ac:dyDescent="0.3">
      <c r="C6020" s="139">
        <f t="shared" si="113"/>
        <v>0</v>
      </c>
      <c r="K6020" s="143"/>
      <c r="L6020" s="143"/>
    </row>
    <row r="6021" spans="3:12" x14ac:dyDescent="0.3">
      <c r="C6021" s="139">
        <f t="shared" si="113"/>
        <v>0</v>
      </c>
      <c r="K6021" s="143"/>
      <c r="L6021" s="143"/>
    </row>
    <row r="6022" spans="3:12" x14ac:dyDescent="0.3">
      <c r="C6022" s="139">
        <f t="shared" si="113"/>
        <v>0</v>
      </c>
      <c r="K6022" s="143"/>
      <c r="L6022" s="143"/>
    </row>
    <row r="6023" spans="3:12" x14ac:dyDescent="0.3">
      <c r="C6023" s="139">
        <f t="shared" si="113"/>
        <v>0</v>
      </c>
      <c r="K6023" s="143"/>
      <c r="L6023" s="143"/>
    </row>
    <row r="6024" spans="3:12" x14ac:dyDescent="0.3">
      <c r="C6024" s="139">
        <f t="shared" si="113"/>
        <v>0</v>
      </c>
      <c r="K6024" s="143"/>
      <c r="L6024" s="143"/>
    </row>
    <row r="6025" spans="3:12" x14ac:dyDescent="0.3">
      <c r="C6025" s="139">
        <f t="shared" si="113"/>
        <v>0</v>
      </c>
      <c r="K6025" s="143"/>
      <c r="L6025" s="143"/>
    </row>
    <row r="6026" spans="3:12" x14ac:dyDescent="0.3">
      <c r="C6026" s="139">
        <f t="shared" si="113"/>
        <v>0</v>
      </c>
      <c r="K6026" s="143"/>
      <c r="L6026" s="143"/>
    </row>
    <row r="6027" spans="3:12" x14ac:dyDescent="0.3">
      <c r="C6027" s="139">
        <f t="shared" si="113"/>
        <v>0</v>
      </c>
      <c r="K6027" s="143"/>
      <c r="L6027" s="143"/>
    </row>
    <row r="6028" spans="3:12" x14ac:dyDescent="0.3">
      <c r="C6028" s="139">
        <f t="shared" si="113"/>
        <v>0</v>
      </c>
      <c r="K6028" s="143"/>
      <c r="L6028" s="143"/>
    </row>
    <row r="6029" spans="3:12" x14ac:dyDescent="0.3">
      <c r="C6029" s="139">
        <f t="shared" si="113"/>
        <v>0</v>
      </c>
      <c r="K6029" s="143"/>
      <c r="L6029" s="143"/>
    </row>
    <row r="6030" spans="3:12" x14ac:dyDescent="0.3">
      <c r="C6030" s="139">
        <f t="shared" si="113"/>
        <v>0</v>
      </c>
      <c r="K6030" s="143"/>
      <c r="L6030" s="143"/>
    </row>
    <row r="6031" spans="3:12" x14ac:dyDescent="0.3">
      <c r="C6031" s="139">
        <f t="shared" si="113"/>
        <v>0</v>
      </c>
      <c r="K6031" s="143"/>
      <c r="L6031" s="143"/>
    </row>
    <row r="6032" spans="3:12" x14ac:dyDescent="0.3">
      <c r="C6032" s="139">
        <f t="shared" si="113"/>
        <v>0</v>
      </c>
      <c r="K6032" s="143"/>
      <c r="L6032" s="143"/>
    </row>
    <row r="6033" spans="3:12" x14ac:dyDescent="0.3">
      <c r="C6033" s="139">
        <f t="shared" si="113"/>
        <v>0</v>
      </c>
      <c r="K6033" s="143"/>
      <c r="L6033" s="143"/>
    </row>
    <row r="6034" spans="3:12" x14ac:dyDescent="0.3">
      <c r="C6034" s="139">
        <f t="shared" si="113"/>
        <v>0</v>
      </c>
      <c r="K6034" s="143"/>
      <c r="L6034" s="143"/>
    </row>
    <row r="6035" spans="3:12" x14ac:dyDescent="0.3">
      <c r="C6035" s="139">
        <f t="shared" si="113"/>
        <v>0</v>
      </c>
      <c r="K6035" s="143"/>
      <c r="L6035" s="143"/>
    </row>
    <row r="6036" spans="3:12" x14ac:dyDescent="0.3">
      <c r="C6036" s="139">
        <f t="shared" si="113"/>
        <v>0</v>
      </c>
      <c r="K6036" s="143"/>
      <c r="L6036" s="143"/>
    </row>
    <row r="6037" spans="3:12" x14ac:dyDescent="0.3">
      <c r="C6037" s="139">
        <f t="shared" si="113"/>
        <v>0</v>
      </c>
      <c r="K6037" s="143"/>
      <c r="L6037" s="143"/>
    </row>
    <row r="6038" spans="3:12" x14ac:dyDescent="0.3">
      <c r="C6038" s="139">
        <f t="shared" si="113"/>
        <v>0</v>
      </c>
      <c r="K6038" s="143"/>
      <c r="L6038" s="143"/>
    </row>
    <row r="6039" spans="3:12" x14ac:dyDescent="0.3">
      <c r="C6039" s="139">
        <f t="shared" si="113"/>
        <v>0</v>
      </c>
      <c r="K6039" s="143"/>
      <c r="L6039" s="143"/>
    </row>
    <row r="6040" spans="3:12" x14ac:dyDescent="0.3">
      <c r="C6040" s="139">
        <f t="shared" si="113"/>
        <v>0</v>
      </c>
      <c r="K6040" s="143"/>
      <c r="L6040" s="143"/>
    </row>
    <row r="6041" spans="3:12" x14ac:dyDescent="0.3">
      <c r="C6041" s="139">
        <f t="shared" si="113"/>
        <v>0</v>
      </c>
      <c r="K6041" s="143"/>
      <c r="L6041" s="143"/>
    </row>
    <row r="6042" spans="3:12" x14ac:dyDescent="0.3">
      <c r="C6042" s="139">
        <f t="shared" si="113"/>
        <v>0</v>
      </c>
      <c r="K6042" s="143"/>
      <c r="L6042" s="143"/>
    </row>
    <row r="6043" spans="3:12" x14ac:dyDescent="0.3">
      <c r="C6043" s="139">
        <f t="shared" si="113"/>
        <v>0</v>
      </c>
      <c r="K6043" s="143"/>
      <c r="L6043" s="143"/>
    </row>
    <row r="6044" spans="3:12" x14ac:dyDescent="0.3">
      <c r="C6044" s="139">
        <f t="shared" si="113"/>
        <v>0</v>
      </c>
      <c r="K6044" s="143"/>
      <c r="L6044" s="143"/>
    </row>
    <row r="6045" spans="3:12" x14ac:dyDescent="0.3">
      <c r="C6045" s="139">
        <f t="shared" si="113"/>
        <v>0</v>
      </c>
      <c r="K6045" s="143"/>
      <c r="L6045" s="143"/>
    </row>
    <row r="6046" spans="3:12" x14ac:dyDescent="0.3">
      <c r="C6046" s="139">
        <f t="shared" si="113"/>
        <v>0</v>
      </c>
      <c r="K6046" s="143"/>
      <c r="L6046" s="143"/>
    </row>
    <row r="6047" spans="3:12" x14ac:dyDescent="0.3">
      <c r="C6047" s="139">
        <f t="shared" si="113"/>
        <v>0</v>
      </c>
      <c r="K6047" s="143"/>
      <c r="L6047" s="143"/>
    </row>
    <row r="6048" spans="3:12" x14ac:dyDescent="0.3">
      <c r="C6048" s="139">
        <f t="shared" si="113"/>
        <v>0</v>
      </c>
      <c r="K6048" s="143"/>
      <c r="L6048" s="143"/>
    </row>
    <row r="6049" spans="3:12" x14ac:dyDescent="0.3">
      <c r="C6049" s="139">
        <f t="shared" si="113"/>
        <v>0</v>
      </c>
      <c r="K6049" s="143"/>
      <c r="L6049" s="143"/>
    </row>
    <row r="6050" spans="3:12" x14ac:dyDescent="0.3">
      <c r="C6050" s="139">
        <f t="shared" si="113"/>
        <v>0</v>
      </c>
      <c r="K6050" s="143"/>
      <c r="L6050" s="143"/>
    </row>
    <row r="6051" spans="3:12" x14ac:dyDescent="0.3">
      <c r="C6051" s="139">
        <f t="shared" si="113"/>
        <v>0</v>
      </c>
      <c r="K6051" s="143"/>
      <c r="L6051" s="143"/>
    </row>
    <row r="6052" spans="3:12" x14ac:dyDescent="0.3">
      <c r="C6052" s="139">
        <f t="shared" si="113"/>
        <v>0</v>
      </c>
      <c r="K6052" s="143"/>
      <c r="L6052" s="143"/>
    </row>
    <row r="6053" spans="3:12" x14ac:dyDescent="0.3">
      <c r="C6053" s="139">
        <f t="shared" si="113"/>
        <v>0</v>
      </c>
      <c r="K6053" s="143"/>
      <c r="L6053" s="143"/>
    </row>
    <row r="6054" spans="3:12" x14ac:dyDescent="0.3">
      <c r="C6054" s="139">
        <f t="shared" si="113"/>
        <v>0</v>
      </c>
      <c r="K6054" s="143"/>
      <c r="L6054" s="143"/>
    </row>
    <row r="6055" spans="3:12" x14ac:dyDescent="0.3">
      <c r="C6055" s="139">
        <f t="shared" si="113"/>
        <v>0</v>
      </c>
      <c r="K6055" s="143"/>
      <c r="L6055" s="143"/>
    </row>
    <row r="6056" spans="3:12" x14ac:dyDescent="0.3">
      <c r="C6056" s="139">
        <f t="shared" si="113"/>
        <v>0</v>
      </c>
      <c r="K6056" s="143"/>
      <c r="L6056" s="143"/>
    </row>
    <row r="6057" spans="3:12" x14ac:dyDescent="0.3">
      <c r="C6057" s="139">
        <f t="shared" si="113"/>
        <v>0</v>
      </c>
      <c r="K6057" s="143"/>
      <c r="L6057" s="143"/>
    </row>
    <row r="6058" spans="3:12" x14ac:dyDescent="0.3">
      <c r="C6058" s="139">
        <f t="shared" si="113"/>
        <v>0</v>
      </c>
      <c r="K6058" s="143"/>
      <c r="L6058" s="143"/>
    </row>
    <row r="6059" spans="3:12" x14ac:dyDescent="0.3">
      <c r="C6059" s="139">
        <f t="shared" si="113"/>
        <v>0</v>
      </c>
      <c r="K6059" s="143"/>
      <c r="L6059" s="143"/>
    </row>
    <row r="6060" spans="3:12" x14ac:dyDescent="0.3">
      <c r="C6060" s="139">
        <f t="shared" si="113"/>
        <v>0</v>
      </c>
      <c r="K6060" s="143"/>
      <c r="L6060" s="143"/>
    </row>
    <row r="6061" spans="3:12" x14ac:dyDescent="0.3">
      <c r="C6061" s="139">
        <f t="shared" si="113"/>
        <v>0</v>
      </c>
      <c r="K6061" s="143"/>
      <c r="L6061" s="143"/>
    </row>
    <row r="6062" spans="3:12" x14ac:dyDescent="0.3">
      <c r="C6062" s="139">
        <f t="shared" si="113"/>
        <v>0</v>
      </c>
      <c r="K6062" s="143"/>
      <c r="L6062" s="143"/>
    </row>
    <row r="6063" spans="3:12" x14ac:dyDescent="0.3">
      <c r="C6063" s="139">
        <f t="shared" si="113"/>
        <v>0</v>
      </c>
      <c r="K6063" s="143"/>
      <c r="L6063" s="143"/>
    </row>
    <row r="6064" spans="3:12" x14ac:dyDescent="0.3">
      <c r="C6064" s="139">
        <f t="shared" si="113"/>
        <v>0</v>
      </c>
      <c r="K6064" s="143"/>
      <c r="L6064" s="143"/>
    </row>
    <row r="6065" spans="3:12" x14ac:dyDescent="0.3">
      <c r="C6065" s="139">
        <f t="shared" si="113"/>
        <v>0</v>
      </c>
      <c r="K6065" s="143"/>
      <c r="L6065" s="143"/>
    </row>
    <row r="6066" spans="3:12" x14ac:dyDescent="0.3">
      <c r="C6066" s="139">
        <f t="shared" si="113"/>
        <v>0</v>
      </c>
      <c r="K6066" s="143"/>
      <c r="L6066" s="143"/>
    </row>
    <row r="6067" spans="3:12" x14ac:dyDescent="0.3">
      <c r="C6067" s="139">
        <f t="shared" si="113"/>
        <v>0</v>
      </c>
      <c r="K6067" s="143"/>
      <c r="L6067" s="143"/>
    </row>
    <row r="6068" spans="3:12" x14ac:dyDescent="0.3">
      <c r="C6068" s="139">
        <f t="shared" si="113"/>
        <v>0</v>
      </c>
      <c r="K6068" s="143"/>
      <c r="L6068" s="143"/>
    </row>
    <row r="6069" spans="3:12" x14ac:dyDescent="0.3">
      <c r="C6069" s="139">
        <f t="shared" si="113"/>
        <v>0</v>
      </c>
      <c r="K6069" s="143"/>
      <c r="L6069" s="143"/>
    </row>
    <row r="6070" spans="3:12" x14ac:dyDescent="0.3">
      <c r="C6070" s="139">
        <f t="shared" si="113"/>
        <v>0</v>
      </c>
      <c r="K6070" s="143"/>
      <c r="L6070" s="143"/>
    </row>
    <row r="6071" spans="3:12" x14ac:dyDescent="0.3">
      <c r="C6071" s="139">
        <f t="shared" si="113"/>
        <v>0</v>
      </c>
      <c r="K6071" s="143"/>
      <c r="L6071" s="143"/>
    </row>
    <row r="6072" spans="3:12" x14ac:dyDescent="0.3">
      <c r="C6072" s="139">
        <f t="shared" si="113"/>
        <v>0</v>
      </c>
      <c r="K6072" s="143"/>
      <c r="L6072" s="143"/>
    </row>
    <row r="6073" spans="3:12" x14ac:dyDescent="0.3">
      <c r="C6073" s="139">
        <f t="shared" si="113"/>
        <v>0</v>
      </c>
      <c r="K6073" s="143"/>
      <c r="L6073" s="143"/>
    </row>
    <row r="6074" spans="3:12" x14ac:dyDescent="0.3">
      <c r="C6074" s="139">
        <f t="shared" si="113"/>
        <v>0</v>
      </c>
      <c r="K6074" s="143"/>
      <c r="L6074" s="143"/>
    </row>
    <row r="6075" spans="3:12" x14ac:dyDescent="0.3">
      <c r="C6075" s="139">
        <f t="shared" si="113"/>
        <v>0</v>
      </c>
      <c r="K6075" s="143"/>
      <c r="L6075" s="143"/>
    </row>
    <row r="6076" spans="3:12" x14ac:dyDescent="0.3">
      <c r="C6076" s="139">
        <f t="shared" si="113"/>
        <v>0</v>
      </c>
      <c r="K6076" s="143"/>
      <c r="L6076" s="143"/>
    </row>
    <row r="6077" spans="3:12" x14ac:dyDescent="0.3">
      <c r="C6077" s="139">
        <f t="shared" si="113"/>
        <v>0</v>
      </c>
      <c r="K6077" s="143"/>
      <c r="L6077" s="143"/>
    </row>
    <row r="6078" spans="3:12" x14ac:dyDescent="0.3">
      <c r="C6078" s="139">
        <f t="shared" si="113"/>
        <v>0</v>
      </c>
      <c r="K6078" s="143"/>
      <c r="L6078" s="143"/>
    </row>
    <row r="6079" spans="3:12" x14ac:dyDescent="0.3">
      <c r="C6079" s="139">
        <f t="shared" ref="C6079:C6142" si="114">D6079</f>
        <v>0</v>
      </c>
      <c r="K6079" s="143"/>
      <c r="L6079" s="143"/>
    </row>
    <row r="6080" spans="3:12" x14ac:dyDescent="0.3">
      <c r="C6080" s="139">
        <f t="shared" si="114"/>
        <v>0</v>
      </c>
      <c r="K6080" s="143"/>
      <c r="L6080" s="143"/>
    </row>
    <row r="6081" spans="3:12" x14ac:dyDescent="0.3">
      <c r="C6081" s="139">
        <f t="shared" si="114"/>
        <v>0</v>
      </c>
      <c r="K6081" s="143"/>
      <c r="L6081" s="143"/>
    </row>
    <row r="6082" spans="3:12" x14ac:dyDescent="0.3">
      <c r="C6082" s="139">
        <f t="shared" si="114"/>
        <v>0</v>
      </c>
      <c r="K6082" s="143"/>
      <c r="L6082" s="143"/>
    </row>
    <row r="6083" spans="3:12" x14ac:dyDescent="0.3">
      <c r="C6083" s="139">
        <f t="shared" si="114"/>
        <v>0</v>
      </c>
      <c r="K6083" s="143"/>
      <c r="L6083" s="143"/>
    </row>
    <row r="6084" spans="3:12" x14ac:dyDescent="0.3">
      <c r="C6084" s="139">
        <f t="shared" si="114"/>
        <v>0</v>
      </c>
      <c r="K6084" s="143"/>
      <c r="L6084" s="143"/>
    </row>
    <row r="6085" spans="3:12" x14ac:dyDescent="0.3">
      <c r="C6085" s="139">
        <f t="shared" si="114"/>
        <v>0</v>
      </c>
      <c r="K6085" s="143"/>
      <c r="L6085" s="143"/>
    </row>
    <row r="6086" spans="3:12" x14ac:dyDescent="0.3">
      <c r="C6086" s="139">
        <f t="shared" si="114"/>
        <v>0</v>
      </c>
      <c r="K6086" s="143"/>
      <c r="L6086" s="143"/>
    </row>
    <row r="6087" spans="3:12" x14ac:dyDescent="0.3">
      <c r="C6087" s="139">
        <f t="shared" si="114"/>
        <v>0</v>
      </c>
      <c r="K6087" s="143"/>
      <c r="L6087" s="143"/>
    </row>
    <row r="6088" spans="3:12" x14ac:dyDescent="0.3">
      <c r="C6088" s="139">
        <f t="shared" si="114"/>
        <v>0</v>
      </c>
      <c r="K6088" s="143"/>
      <c r="L6088" s="143"/>
    </row>
    <row r="6089" spans="3:12" x14ac:dyDescent="0.3">
      <c r="C6089" s="139">
        <f t="shared" si="114"/>
        <v>0</v>
      </c>
      <c r="K6089" s="143"/>
      <c r="L6089" s="143"/>
    </row>
    <row r="6090" spans="3:12" x14ac:dyDescent="0.3">
      <c r="C6090" s="139">
        <f t="shared" si="114"/>
        <v>0</v>
      </c>
      <c r="K6090" s="143"/>
      <c r="L6090" s="143"/>
    </row>
    <row r="6091" spans="3:12" x14ac:dyDescent="0.3">
      <c r="C6091" s="139">
        <f t="shared" si="114"/>
        <v>0</v>
      </c>
      <c r="K6091" s="143"/>
      <c r="L6091" s="143"/>
    </row>
    <row r="6092" spans="3:12" x14ac:dyDescent="0.3">
      <c r="C6092" s="139">
        <f t="shared" si="114"/>
        <v>0</v>
      </c>
      <c r="K6092" s="143"/>
      <c r="L6092" s="143"/>
    </row>
    <row r="6093" spans="3:12" x14ac:dyDescent="0.3">
      <c r="C6093" s="139">
        <f t="shared" si="114"/>
        <v>0</v>
      </c>
      <c r="K6093" s="143"/>
      <c r="L6093" s="143"/>
    </row>
    <row r="6094" spans="3:12" x14ac:dyDescent="0.3">
      <c r="C6094" s="139">
        <f t="shared" si="114"/>
        <v>0</v>
      </c>
      <c r="K6094" s="143"/>
      <c r="L6094" s="143"/>
    </row>
    <row r="6095" spans="3:12" x14ac:dyDescent="0.3">
      <c r="C6095" s="139">
        <f t="shared" si="114"/>
        <v>0</v>
      </c>
      <c r="K6095" s="143"/>
      <c r="L6095" s="143"/>
    </row>
    <row r="6096" spans="3:12" x14ac:dyDescent="0.3">
      <c r="C6096" s="139">
        <f t="shared" si="114"/>
        <v>0</v>
      </c>
      <c r="K6096" s="143"/>
      <c r="L6096" s="143"/>
    </row>
    <row r="6097" spans="3:12" x14ac:dyDescent="0.3">
      <c r="C6097" s="139">
        <f t="shared" si="114"/>
        <v>0</v>
      </c>
      <c r="K6097" s="143"/>
      <c r="L6097" s="143"/>
    </row>
    <row r="6098" spans="3:12" x14ac:dyDescent="0.3">
      <c r="C6098" s="139">
        <f t="shared" si="114"/>
        <v>0</v>
      </c>
      <c r="K6098" s="143"/>
      <c r="L6098" s="143"/>
    </row>
    <row r="6099" spans="3:12" x14ac:dyDescent="0.3">
      <c r="C6099" s="139">
        <f t="shared" si="114"/>
        <v>0</v>
      </c>
      <c r="K6099" s="143"/>
      <c r="L6099" s="143"/>
    </row>
    <row r="6100" spans="3:12" x14ac:dyDescent="0.3">
      <c r="C6100" s="139">
        <f t="shared" si="114"/>
        <v>0</v>
      </c>
      <c r="K6100" s="143"/>
      <c r="L6100" s="143"/>
    </row>
    <row r="6101" spans="3:12" x14ac:dyDescent="0.3">
      <c r="C6101" s="139">
        <f t="shared" si="114"/>
        <v>0</v>
      </c>
      <c r="K6101" s="143"/>
      <c r="L6101" s="143"/>
    </row>
    <row r="6102" spans="3:12" x14ac:dyDescent="0.3">
      <c r="C6102" s="139">
        <f t="shared" si="114"/>
        <v>0</v>
      </c>
      <c r="K6102" s="143"/>
      <c r="L6102" s="143"/>
    </row>
    <row r="6103" spans="3:12" x14ac:dyDescent="0.3">
      <c r="C6103" s="139">
        <f t="shared" si="114"/>
        <v>0</v>
      </c>
      <c r="K6103" s="143"/>
      <c r="L6103" s="143"/>
    </row>
    <row r="6104" spans="3:12" x14ac:dyDescent="0.3">
      <c r="C6104" s="139">
        <f t="shared" si="114"/>
        <v>0</v>
      </c>
      <c r="K6104" s="143"/>
      <c r="L6104" s="143"/>
    </row>
    <row r="6105" spans="3:12" x14ac:dyDescent="0.3">
      <c r="C6105" s="139">
        <f t="shared" si="114"/>
        <v>0</v>
      </c>
      <c r="K6105" s="143"/>
      <c r="L6105" s="143"/>
    </row>
    <row r="6106" spans="3:12" x14ac:dyDescent="0.3">
      <c r="C6106" s="139">
        <f t="shared" si="114"/>
        <v>0</v>
      </c>
      <c r="K6106" s="143"/>
      <c r="L6106" s="143"/>
    </row>
    <row r="6107" spans="3:12" x14ac:dyDescent="0.3">
      <c r="C6107" s="139">
        <f t="shared" si="114"/>
        <v>0</v>
      </c>
      <c r="K6107" s="143"/>
      <c r="L6107" s="143"/>
    </row>
    <row r="6108" spans="3:12" x14ac:dyDescent="0.3">
      <c r="C6108" s="139">
        <f t="shared" si="114"/>
        <v>0</v>
      </c>
      <c r="K6108" s="143"/>
      <c r="L6108" s="143"/>
    </row>
    <row r="6109" spans="3:12" x14ac:dyDescent="0.3">
      <c r="C6109" s="139">
        <f t="shared" si="114"/>
        <v>0</v>
      </c>
      <c r="K6109" s="143"/>
      <c r="L6109" s="143"/>
    </row>
    <row r="6110" spans="3:12" x14ac:dyDescent="0.3">
      <c r="C6110" s="139">
        <f t="shared" si="114"/>
        <v>0</v>
      </c>
      <c r="K6110" s="143"/>
      <c r="L6110" s="143"/>
    </row>
    <row r="6111" spans="3:12" x14ac:dyDescent="0.3">
      <c r="C6111" s="139">
        <f t="shared" si="114"/>
        <v>0</v>
      </c>
      <c r="K6111" s="143"/>
      <c r="L6111" s="143"/>
    </row>
    <row r="6112" spans="3:12" x14ac:dyDescent="0.3">
      <c r="C6112" s="139">
        <f t="shared" si="114"/>
        <v>0</v>
      </c>
      <c r="K6112" s="143"/>
      <c r="L6112" s="143"/>
    </row>
    <row r="6113" spans="3:12" x14ac:dyDescent="0.3">
      <c r="C6113" s="139">
        <f t="shared" si="114"/>
        <v>0</v>
      </c>
      <c r="K6113" s="143"/>
      <c r="L6113" s="143"/>
    </row>
    <row r="6114" spans="3:12" x14ac:dyDescent="0.3">
      <c r="C6114" s="139">
        <f t="shared" si="114"/>
        <v>0</v>
      </c>
      <c r="K6114" s="143"/>
      <c r="L6114" s="143"/>
    </row>
    <row r="6115" spans="3:12" x14ac:dyDescent="0.3">
      <c r="C6115" s="139">
        <f t="shared" si="114"/>
        <v>0</v>
      </c>
      <c r="K6115" s="143"/>
      <c r="L6115" s="143"/>
    </row>
    <row r="6116" spans="3:12" x14ac:dyDescent="0.3">
      <c r="C6116" s="139">
        <f t="shared" si="114"/>
        <v>0</v>
      </c>
      <c r="K6116" s="143"/>
      <c r="L6116" s="143"/>
    </row>
    <row r="6117" spans="3:12" x14ac:dyDescent="0.3">
      <c r="C6117" s="139">
        <f t="shared" si="114"/>
        <v>0</v>
      </c>
      <c r="K6117" s="143"/>
      <c r="L6117" s="143"/>
    </row>
    <row r="6118" spans="3:12" x14ac:dyDescent="0.3">
      <c r="C6118" s="139">
        <f t="shared" si="114"/>
        <v>0</v>
      </c>
      <c r="K6118" s="143"/>
      <c r="L6118" s="143"/>
    </row>
    <row r="6119" spans="3:12" x14ac:dyDescent="0.3">
      <c r="C6119" s="139">
        <f t="shared" si="114"/>
        <v>0</v>
      </c>
      <c r="K6119" s="143"/>
      <c r="L6119" s="143"/>
    </row>
    <row r="6120" spans="3:12" x14ac:dyDescent="0.3">
      <c r="C6120" s="139">
        <f t="shared" si="114"/>
        <v>0</v>
      </c>
      <c r="K6120" s="143"/>
      <c r="L6120" s="143"/>
    </row>
    <row r="6121" spans="3:12" x14ac:dyDescent="0.3">
      <c r="C6121" s="139">
        <f t="shared" si="114"/>
        <v>0</v>
      </c>
      <c r="K6121" s="143"/>
      <c r="L6121" s="143"/>
    </row>
    <row r="6122" spans="3:12" x14ac:dyDescent="0.3">
      <c r="C6122" s="139">
        <f t="shared" si="114"/>
        <v>0</v>
      </c>
      <c r="K6122" s="143"/>
      <c r="L6122" s="143"/>
    </row>
    <row r="6123" spans="3:12" x14ac:dyDescent="0.3">
      <c r="C6123" s="139">
        <f t="shared" si="114"/>
        <v>0</v>
      </c>
      <c r="K6123" s="143"/>
      <c r="L6123" s="143"/>
    </row>
    <row r="6124" spans="3:12" x14ac:dyDescent="0.3">
      <c r="C6124" s="139">
        <f t="shared" si="114"/>
        <v>0</v>
      </c>
      <c r="K6124" s="143"/>
      <c r="L6124" s="143"/>
    </row>
    <row r="6125" spans="3:12" x14ac:dyDescent="0.3">
      <c r="C6125" s="139">
        <f t="shared" si="114"/>
        <v>0</v>
      </c>
      <c r="K6125" s="143"/>
      <c r="L6125" s="143"/>
    </row>
    <row r="6126" spans="3:12" x14ac:dyDescent="0.3">
      <c r="C6126" s="139">
        <f t="shared" si="114"/>
        <v>0</v>
      </c>
      <c r="K6126" s="143"/>
      <c r="L6126" s="143"/>
    </row>
    <row r="6127" spans="3:12" x14ac:dyDescent="0.3">
      <c r="C6127" s="139">
        <f t="shared" si="114"/>
        <v>0</v>
      </c>
      <c r="K6127" s="143"/>
      <c r="L6127" s="143"/>
    </row>
    <row r="6128" spans="3:12" x14ac:dyDescent="0.3">
      <c r="C6128" s="139">
        <f t="shared" si="114"/>
        <v>0</v>
      </c>
      <c r="K6128" s="143"/>
      <c r="L6128" s="143"/>
    </row>
    <row r="6129" spans="3:12" x14ac:dyDescent="0.3">
      <c r="C6129" s="139">
        <f t="shared" si="114"/>
        <v>0</v>
      </c>
      <c r="K6129" s="143"/>
      <c r="L6129" s="143"/>
    </row>
    <row r="6130" spans="3:12" x14ac:dyDescent="0.3">
      <c r="C6130" s="139">
        <f t="shared" si="114"/>
        <v>0</v>
      </c>
      <c r="K6130" s="143"/>
      <c r="L6130" s="143"/>
    </row>
    <row r="6131" spans="3:12" x14ac:dyDescent="0.3">
      <c r="C6131" s="139">
        <f t="shared" si="114"/>
        <v>0</v>
      </c>
      <c r="K6131" s="143"/>
      <c r="L6131" s="143"/>
    </row>
    <row r="6132" spans="3:12" x14ac:dyDescent="0.3">
      <c r="C6132" s="139">
        <f t="shared" si="114"/>
        <v>0</v>
      </c>
      <c r="K6132" s="143"/>
      <c r="L6132" s="143"/>
    </row>
    <row r="6133" spans="3:12" x14ac:dyDescent="0.3">
      <c r="C6133" s="139">
        <f t="shared" si="114"/>
        <v>0</v>
      </c>
      <c r="K6133" s="143"/>
      <c r="L6133" s="143"/>
    </row>
    <row r="6134" spans="3:12" x14ac:dyDescent="0.3">
      <c r="C6134" s="139">
        <f t="shared" si="114"/>
        <v>0</v>
      </c>
      <c r="K6134" s="143"/>
      <c r="L6134" s="143"/>
    </row>
    <row r="6135" spans="3:12" x14ac:dyDescent="0.3">
      <c r="C6135" s="139">
        <f t="shared" si="114"/>
        <v>0</v>
      </c>
      <c r="K6135" s="143"/>
      <c r="L6135" s="143"/>
    </row>
    <row r="6136" spans="3:12" x14ac:dyDescent="0.3">
      <c r="C6136" s="139">
        <f t="shared" si="114"/>
        <v>0</v>
      </c>
      <c r="K6136" s="143"/>
      <c r="L6136" s="143"/>
    </row>
    <row r="6137" spans="3:12" x14ac:dyDescent="0.3">
      <c r="C6137" s="139">
        <f t="shared" si="114"/>
        <v>0</v>
      </c>
      <c r="K6137" s="143"/>
      <c r="L6137" s="143"/>
    </row>
    <row r="6138" spans="3:12" x14ac:dyDescent="0.3">
      <c r="C6138" s="139">
        <f t="shared" si="114"/>
        <v>0</v>
      </c>
      <c r="K6138" s="143"/>
      <c r="L6138" s="143"/>
    </row>
    <row r="6139" spans="3:12" x14ac:dyDescent="0.3">
      <c r="C6139" s="139">
        <f t="shared" si="114"/>
        <v>0</v>
      </c>
      <c r="K6139" s="143"/>
      <c r="L6139" s="143"/>
    </row>
    <row r="6140" spans="3:12" x14ac:dyDescent="0.3">
      <c r="C6140" s="139">
        <f t="shared" si="114"/>
        <v>0</v>
      </c>
      <c r="K6140" s="143"/>
      <c r="L6140" s="143"/>
    </row>
    <row r="6141" spans="3:12" x14ac:dyDescent="0.3">
      <c r="C6141" s="139">
        <f t="shared" si="114"/>
        <v>0</v>
      </c>
      <c r="K6141" s="143"/>
      <c r="L6141" s="143"/>
    </row>
    <row r="6142" spans="3:12" x14ac:dyDescent="0.3">
      <c r="C6142" s="139">
        <f t="shared" si="114"/>
        <v>0</v>
      </c>
      <c r="K6142" s="143"/>
      <c r="L6142" s="143"/>
    </row>
    <row r="6143" spans="3:12" x14ac:dyDescent="0.3">
      <c r="C6143" s="139">
        <f t="shared" ref="C6143:C6206" si="115">D6143</f>
        <v>0</v>
      </c>
      <c r="K6143" s="143"/>
      <c r="L6143" s="143"/>
    </row>
    <row r="6144" spans="3:12" x14ac:dyDescent="0.3">
      <c r="C6144" s="139">
        <f t="shared" si="115"/>
        <v>0</v>
      </c>
      <c r="K6144" s="143"/>
      <c r="L6144" s="143"/>
    </row>
    <row r="6145" spans="3:12" x14ac:dyDescent="0.3">
      <c r="C6145" s="139">
        <f t="shared" si="115"/>
        <v>0</v>
      </c>
      <c r="K6145" s="143"/>
      <c r="L6145" s="143"/>
    </row>
    <row r="6146" spans="3:12" x14ac:dyDescent="0.3">
      <c r="C6146" s="139">
        <f t="shared" si="115"/>
        <v>0</v>
      </c>
      <c r="K6146" s="143"/>
      <c r="L6146" s="143"/>
    </row>
    <row r="6147" spans="3:12" x14ac:dyDescent="0.3">
      <c r="C6147" s="139">
        <f t="shared" si="115"/>
        <v>0</v>
      </c>
      <c r="K6147" s="143"/>
      <c r="L6147" s="143"/>
    </row>
    <row r="6148" spans="3:12" x14ac:dyDescent="0.3">
      <c r="C6148" s="139">
        <f t="shared" si="115"/>
        <v>0</v>
      </c>
      <c r="K6148" s="143"/>
      <c r="L6148" s="143"/>
    </row>
    <row r="6149" spans="3:12" x14ac:dyDescent="0.3">
      <c r="C6149" s="139">
        <f t="shared" si="115"/>
        <v>0</v>
      </c>
      <c r="K6149" s="143"/>
      <c r="L6149" s="143"/>
    </row>
    <row r="6150" spans="3:12" x14ac:dyDescent="0.3">
      <c r="C6150" s="139">
        <f t="shared" si="115"/>
        <v>0</v>
      </c>
      <c r="K6150" s="143"/>
      <c r="L6150" s="143"/>
    </row>
    <row r="6151" spans="3:12" x14ac:dyDescent="0.3">
      <c r="C6151" s="139">
        <f t="shared" si="115"/>
        <v>0</v>
      </c>
      <c r="K6151" s="143"/>
      <c r="L6151" s="143"/>
    </row>
    <row r="6152" spans="3:12" x14ac:dyDescent="0.3">
      <c r="C6152" s="139">
        <f t="shared" si="115"/>
        <v>0</v>
      </c>
      <c r="K6152" s="143"/>
      <c r="L6152" s="143"/>
    </row>
    <row r="6153" spans="3:12" x14ac:dyDescent="0.3">
      <c r="C6153" s="139">
        <f t="shared" si="115"/>
        <v>0</v>
      </c>
      <c r="K6153" s="143"/>
      <c r="L6153" s="143"/>
    </row>
    <row r="6154" spans="3:12" x14ac:dyDescent="0.3">
      <c r="C6154" s="139">
        <f t="shared" si="115"/>
        <v>0</v>
      </c>
      <c r="K6154" s="143"/>
      <c r="L6154" s="143"/>
    </row>
    <row r="6155" spans="3:12" x14ac:dyDescent="0.3">
      <c r="C6155" s="139">
        <f t="shared" si="115"/>
        <v>0</v>
      </c>
      <c r="K6155" s="143"/>
      <c r="L6155" s="143"/>
    </row>
    <row r="6156" spans="3:12" x14ac:dyDescent="0.3">
      <c r="C6156" s="139">
        <f t="shared" si="115"/>
        <v>0</v>
      </c>
      <c r="K6156" s="143"/>
      <c r="L6156" s="143"/>
    </row>
    <row r="6157" spans="3:12" x14ac:dyDescent="0.3">
      <c r="C6157" s="139">
        <f t="shared" si="115"/>
        <v>0</v>
      </c>
      <c r="K6157" s="143"/>
      <c r="L6157" s="143"/>
    </row>
    <row r="6158" spans="3:12" x14ac:dyDescent="0.3">
      <c r="C6158" s="139">
        <f t="shared" si="115"/>
        <v>0</v>
      </c>
      <c r="K6158" s="143"/>
      <c r="L6158" s="143"/>
    </row>
    <row r="6159" spans="3:12" x14ac:dyDescent="0.3">
      <c r="C6159" s="139">
        <f t="shared" si="115"/>
        <v>0</v>
      </c>
      <c r="K6159" s="143"/>
      <c r="L6159" s="143"/>
    </row>
    <row r="6160" spans="3:12" x14ac:dyDescent="0.3">
      <c r="C6160" s="139">
        <f t="shared" si="115"/>
        <v>0</v>
      </c>
      <c r="K6160" s="143"/>
      <c r="L6160" s="143"/>
    </row>
    <row r="6161" spans="3:12" x14ac:dyDescent="0.3">
      <c r="C6161" s="139">
        <f t="shared" si="115"/>
        <v>0</v>
      </c>
      <c r="K6161" s="143"/>
      <c r="L6161" s="143"/>
    </row>
    <row r="6162" spans="3:12" x14ac:dyDescent="0.3">
      <c r="C6162" s="139">
        <f t="shared" si="115"/>
        <v>0</v>
      </c>
      <c r="K6162" s="143"/>
      <c r="L6162" s="143"/>
    </row>
    <row r="6163" spans="3:12" x14ac:dyDescent="0.3">
      <c r="C6163" s="139">
        <f t="shared" si="115"/>
        <v>0</v>
      </c>
      <c r="K6163" s="143"/>
      <c r="L6163" s="143"/>
    </row>
    <row r="6164" spans="3:12" x14ac:dyDescent="0.3">
      <c r="C6164" s="139">
        <f t="shared" si="115"/>
        <v>0</v>
      </c>
      <c r="K6164" s="143"/>
      <c r="L6164" s="143"/>
    </row>
    <row r="6165" spans="3:12" x14ac:dyDescent="0.3">
      <c r="C6165" s="139">
        <f t="shared" si="115"/>
        <v>0</v>
      </c>
      <c r="K6165" s="143"/>
      <c r="L6165" s="143"/>
    </row>
    <row r="6166" spans="3:12" x14ac:dyDescent="0.3">
      <c r="C6166" s="139">
        <f t="shared" si="115"/>
        <v>0</v>
      </c>
      <c r="K6166" s="143"/>
      <c r="L6166" s="143"/>
    </row>
    <row r="6167" spans="3:12" x14ac:dyDescent="0.3">
      <c r="C6167" s="139">
        <f t="shared" si="115"/>
        <v>0</v>
      </c>
      <c r="K6167" s="143"/>
      <c r="L6167" s="143"/>
    </row>
    <row r="6168" spans="3:12" x14ac:dyDescent="0.3">
      <c r="C6168" s="139">
        <f t="shared" si="115"/>
        <v>0</v>
      </c>
      <c r="K6168" s="143"/>
      <c r="L6168" s="143"/>
    </row>
    <row r="6169" spans="3:12" x14ac:dyDescent="0.3">
      <c r="C6169" s="139">
        <f t="shared" si="115"/>
        <v>0</v>
      </c>
      <c r="K6169" s="143"/>
      <c r="L6169" s="143"/>
    </row>
    <row r="6170" spans="3:12" x14ac:dyDescent="0.3">
      <c r="C6170" s="139">
        <f t="shared" si="115"/>
        <v>0</v>
      </c>
      <c r="K6170" s="143"/>
      <c r="L6170" s="143"/>
    </row>
    <row r="6171" spans="3:12" x14ac:dyDescent="0.3">
      <c r="C6171" s="139">
        <f t="shared" si="115"/>
        <v>0</v>
      </c>
      <c r="K6171" s="143"/>
      <c r="L6171" s="143"/>
    </row>
    <row r="6172" spans="3:12" x14ac:dyDescent="0.3">
      <c r="C6172" s="139">
        <f t="shared" si="115"/>
        <v>0</v>
      </c>
      <c r="K6172" s="143"/>
      <c r="L6172" s="143"/>
    </row>
    <row r="6173" spans="3:12" x14ac:dyDescent="0.3">
      <c r="C6173" s="139">
        <f t="shared" si="115"/>
        <v>0</v>
      </c>
      <c r="K6173" s="143"/>
      <c r="L6173" s="143"/>
    </row>
    <row r="6174" spans="3:12" x14ac:dyDescent="0.3">
      <c r="C6174" s="139">
        <f t="shared" si="115"/>
        <v>0</v>
      </c>
      <c r="K6174" s="143"/>
      <c r="L6174" s="143"/>
    </row>
    <row r="6175" spans="3:12" x14ac:dyDescent="0.3">
      <c r="C6175" s="139">
        <f t="shared" si="115"/>
        <v>0</v>
      </c>
      <c r="K6175" s="143"/>
      <c r="L6175" s="143"/>
    </row>
    <row r="6176" spans="3:12" x14ac:dyDescent="0.3">
      <c r="C6176" s="139">
        <f t="shared" si="115"/>
        <v>0</v>
      </c>
      <c r="K6176" s="143"/>
      <c r="L6176" s="143"/>
    </row>
    <row r="6177" spans="3:12" x14ac:dyDescent="0.3">
      <c r="C6177" s="139">
        <f t="shared" si="115"/>
        <v>0</v>
      </c>
      <c r="K6177" s="143"/>
      <c r="L6177" s="143"/>
    </row>
    <row r="6178" spans="3:12" x14ac:dyDescent="0.3">
      <c r="C6178" s="139">
        <f t="shared" si="115"/>
        <v>0</v>
      </c>
      <c r="K6178" s="143"/>
      <c r="L6178" s="143"/>
    </row>
    <row r="6179" spans="3:12" x14ac:dyDescent="0.3">
      <c r="C6179" s="139">
        <f t="shared" si="115"/>
        <v>0</v>
      </c>
      <c r="K6179" s="143"/>
      <c r="L6179" s="143"/>
    </row>
    <row r="6180" spans="3:12" x14ac:dyDescent="0.3">
      <c r="C6180" s="139">
        <f t="shared" si="115"/>
        <v>0</v>
      </c>
      <c r="K6180" s="143"/>
      <c r="L6180" s="143"/>
    </row>
    <row r="6181" spans="3:12" x14ac:dyDescent="0.3">
      <c r="C6181" s="139">
        <f t="shared" si="115"/>
        <v>0</v>
      </c>
      <c r="K6181" s="143"/>
      <c r="L6181" s="143"/>
    </row>
    <row r="6182" spans="3:12" x14ac:dyDescent="0.3">
      <c r="C6182" s="139">
        <f t="shared" si="115"/>
        <v>0</v>
      </c>
      <c r="K6182" s="143"/>
      <c r="L6182" s="143"/>
    </row>
    <row r="6183" spans="3:12" x14ac:dyDescent="0.3">
      <c r="C6183" s="139">
        <f t="shared" si="115"/>
        <v>0</v>
      </c>
      <c r="K6183" s="143"/>
      <c r="L6183" s="143"/>
    </row>
    <row r="6184" spans="3:12" x14ac:dyDescent="0.3">
      <c r="C6184" s="139">
        <f t="shared" si="115"/>
        <v>0</v>
      </c>
      <c r="K6184" s="143"/>
      <c r="L6184" s="143"/>
    </row>
    <row r="6185" spans="3:12" x14ac:dyDescent="0.3">
      <c r="C6185" s="139">
        <f t="shared" si="115"/>
        <v>0</v>
      </c>
      <c r="K6185" s="143"/>
      <c r="L6185" s="143"/>
    </row>
    <row r="6186" spans="3:12" x14ac:dyDescent="0.3">
      <c r="C6186" s="139">
        <f t="shared" si="115"/>
        <v>0</v>
      </c>
      <c r="K6186" s="143"/>
      <c r="L6186" s="143"/>
    </row>
    <row r="6187" spans="3:12" x14ac:dyDescent="0.3">
      <c r="C6187" s="139">
        <f t="shared" si="115"/>
        <v>0</v>
      </c>
      <c r="K6187" s="143"/>
      <c r="L6187" s="143"/>
    </row>
    <row r="6188" spans="3:12" x14ac:dyDescent="0.3">
      <c r="C6188" s="139">
        <f t="shared" si="115"/>
        <v>0</v>
      </c>
      <c r="K6188" s="143"/>
      <c r="L6188" s="143"/>
    </row>
    <row r="6189" spans="3:12" x14ac:dyDescent="0.3">
      <c r="C6189" s="139">
        <f t="shared" si="115"/>
        <v>0</v>
      </c>
      <c r="K6189" s="143"/>
      <c r="L6189" s="143"/>
    </row>
    <row r="6190" spans="3:12" x14ac:dyDescent="0.3">
      <c r="C6190" s="139">
        <f t="shared" si="115"/>
        <v>0</v>
      </c>
      <c r="K6190" s="143"/>
      <c r="L6190" s="143"/>
    </row>
    <row r="6191" spans="3:12" x14ac:dyDescent="0.3">
      <c r="C6191" s="139">
        <f t="shared" si="115"/>
        <v>0</v>
      </c>
      <c r="K6191" s="143"/>
      <c r="L6191" s="143"/>
    </row>
    <row r="6192" spans="3:12" x14ac:dyDescent="0.3">
      <c r="C6192" s="139">
        <f t="shared" si="115"/>
        <v>0</v>
      </c>
      <c r="K6192" s="143"/>
      <c r="L6192" s="143"/>
    </row>
    <row r="6193" spans="3:12" x14ac:dyDescent="0.3">
      <c r="C6193" s="139">
        <f t="shared" si="115"/>
        <v>0</v>
      </c>
      <c r="K6193" s="143"/>
      <c r="L6193" s="143"/>
    </row>
    <row r="6194" spans="3:12" x14ac:dyDescent="0.3">
      <c r="C6194" s="139">
        <f t="shared" si="115"/>
        <v>0</v>
      </c>
      <c r="K6194" s="143"/>
      <c r="L6194" s="143"/>
    </row>
    <row r="6195" spans="3:12" x14ac:dyDescent="0.3">
      <c r="C6195" s="139">
        <f t="shared" si="115"/>
        <v>0</v>
      </c>
      <c r="K6195" s="143"/>
      <c r="L6195" s="143"/>
    </row>
    <row r="6196" spans="3:12" x14ac:dyDescent="0.3">
      <c r="C6196" s="139">
        <f t="shared" si="115"/>
        <v>0</v>
      </c>
      <c r="K6196" s="143"/>
      <c r="L6196" s="143"/>
    </row>
    <row r="6197" spans="3:12" x14ac:dyDescent="0.3">
      <c r="C6197" s="139">
        <f t="shared" si="115"/>
        <v>0</v>
      </c>
      <c r="K6197" s="143"/>
      <c r="L6197" s="143"/>
    </row>
    <row r="6198" spans="3:12" x14ac:dyDescent="0.3">
      <c r="C6198" s="139">
        <f t="shared" si="115"/>
        <v>0</v>
      </c>
      <c r="K6198" s="143"/>
      <c r="L6198" s="143"/>
    </row>
    <row r="6199" spans="3:12" x14ac:dyDescent="0.3">
      <c r="C6199" s="139">
        <f t="shared" si="115"/>
        <v>0</v>
      </c>
      <c r="K6199" s="143"/>
      <c r="L6199" s="143"/>
    </row>
    <row r="6200" spans="3:12" x14ac:dyDescent="0.3">
      <c r="C6200" s="139">
        <f t="shared" si="115"/>
        <v>0</v>
      </c>
      <c r="K6200" s="143"/>
      <c r="L6200" s="143"/>
    </row>
    <row r="6201" spans="3:12" x14ac:dyDescent="0.3">
      <c r="C6201" s="139">
        <f t="shared" si="115"/>
        <v>0</v>
      </c>
      <c r="K6201" s="143"/>
      <c r="L6201" s="143"/>
    </row>
    <row r="6202" spans="3:12" x14ac:dyDescent="0.3">
      <c r="C6202" s="139">
        <f t="shared" si="115"/>
        <v>0</v>
      </c>
      <c r="K6202" s="143"/>
      <c r="L6202" s="143"/>
    </row>
    <row r="6203" spans="3:12" x14ac:dyDescent="0.3">
      <c r="C6203" s="139">
        <f t="shared" si="115"/>
        <v>0</v>
      </c>
      <c r="K6203" s="143"/>
      <c r="L6203" s="143"/>
    </row>
    <row r="6204" spans="3:12" x14ac:dyDescent="0.3">
      <c r="C6204" s="139">
        <f t="shared" si="115"/>
        <v>0</v>
      </c>
      <c r="K6204" s="143"/>
      <c r="L6204" s="143"/>
    </row>
    <row r="6205" spans="3:12" x14ac:dyDescent="0.3">
      <c r="C6205" s="139">
        <f t="shared" si="115"/>
        <v>0</v>
      </c>
      <c r="K6205" s="143"/>
      <c r="L6205" s="143"/>
    </row>
    <row r="6206" spans="3:12" x14ac:dyDescent="0.3">
      <c r="C6206" s="139">
        <f t="shared" si="115"/>
        <v>0</v>
      </c>
      <c r="K6206" s="143"/>
      <c r="L6206" s="143"/>
    </row>
    <row r="6207" spans="3:12" x14ac:dyDescent="0.3">
      <c r="C6207" s="139">
        <f t="shared" ref="C6207:C6270" si="116">D6207</f>
        <v>0</v>
      </c>
      <c r="K6207" s="143"/>
      <c r="L6207" s="143"/>
    </row>
    <row r="6208" spans="3:12" x14ac:dyDescent="0.3">
      <c r="C6208" s="139">
        <f t="shared" si="116"/>
        <v>0</v>
      </c>
      <c r="K6208" s="143"/>
      <c r="L6208" s="143"/>
    </row>
    <row r="6209" spans="3:12" x14ac:dyDescent="0.3">
      <c r="C6209" s="139">
        <f t="shared" si="116"/>
        <v>0</v>
      </c>
      <c r="K6209" s="143"/>
      <c r="L6209" s="143"/>
    </row>
    <row r="6210" spans="3:12" x14ac:dyDescent="0.3">
      <c r="C6210" s="139">
        <f t="shared" si="116"/>
        <v>0</v>
      </c>
      <c r="K6210" s="143"/>
      <c r="L6210" s="143"/>
    </row>
    <row r="6211" spans="3:12" x14ac:dyDescent="0.3">
      <c r="C6211" s="139">
        <f t="shared" si="116"/>
        <v>0</v>
      </c>
      <c r="K6211" s="143"/>
      <c r="L6211" s="143"/>
    </row>
    <row r="6212" spans="3:12" x14ac:dyDescent="0.3">
      <c r="C6212" s="139">
        <f t="shared" si="116"/>
        <v>0</v>
      </c>
      <c r="K6212" s="143"/>
      <c r="L6212" s="143"/>
    </row>
    <row r="6213" spans="3:12" x14ac:dyDescent="0.3">
      <c r="C6213" s="139">
        <f t="shared" si="116"/>
        <v>0</v>
      </c>
      <c r="K6213" s="143"/>
      <c r="L6213" s="143"/>
    </row>
    <row r="6214" spans="3:12" x14ac:dyDescent="0.3">
      <c r="C6214" s="139">
        <f t="shared" si="116"/>
        <v>0</v>
      </c>
      <c r="K6214" s="143"/>
      <c r="L6214" s="143"/>
    </row>
    <row r="6215" spans="3:12" x14ac:dyDescent="0.3">
      <c r="C6215" s="139">
        <f t="shared" si="116"/>
        <v>0</v>
      </c>
      <c r="K6215" s="143"/>
      <c r="L6215" s="143"/>
    </row>
    <row r="6216" spans="3:12" x14ac:dyDescent="0.3">
      <c r="C6216" s="139">
        <f t="shared" si="116"/>
        <v>0</v>
      </c>
      <c r="K6216" s="143"/>
      <c r="L6216" s="143"/>
    </row>
    <row r="6217" spans="3:12" x14ac:dyDescent="0.3">
      <c r="C6217" s="139">
        <f t="shared" si="116"/>
        <v>0</v>
      </c>
      <c r="K6217" s="143"/>
      <c r="L6217" s="143"/>
    </row>
    <row r="6218" spans="3:12" x14ac:dyDescent="0.3">
      <c r="C6218" s="139">
        <f t="shared" si="116"/>
        <v>0</v>
      </c>
      <c r="K6218" s="143"/>
      <c r="L6218" s="143"/>
    </row>
    <row r="6219" spans="3:12" x14ac:dyDescent="0.3">
      <c r="C6219" s="139">
        <f t="shared" si="116"/>
        <v>0</v>
      </c>
      <c r="K6219" s="143"/>
      <c r="L6219" s="143"/>
    </row>
    <row r="6220" spans="3:12" x14ac:dyDescent="0.3">
      <c r="C6220" s="139">
        <f t="shared" si="116"/>
        <v>0</v>
      </c>
      <c r="K6220" s="143"/>
      <c r="L6220" s="143"/>
    </row>
    <row r="6221" spans="3:12" x14ac:dyDescent="0.3">
      <c r="C6221" s="139">
        <f t="shared" si="116"/>
        <v>0</v>
      </c>
      <c r="K6221" s="143"/>
      <c r="L6221" s="143"/>
    </row>
    <row r="6222" spans="3:12" x14ac:dyDescent="0.3">
      <c r="C6222" s="139">
        <f t="shared" si="116"/>
        <v>0</v>
      </c>
      <c r="K6222" s="143"/>
      <c r="L6222" s="143"/>
    </row>
    <row r="6223" spans="3:12" x14ac:dyDescent="0.3">
      <c r="C6223" s="139">
        <f t="shared" si="116"/>
        <v>0</v>
      </c>
      <c r="K6223" s="143"/>
      <c r="L6223" s="143"/>
    </row>
    <row r="6224" spans="3:12" x14ac:dyDescent="0.3">
      <c r="C6224" s="139">
        <f t="shared" si="116"/>
        <v>0</v>
      </c>
      <c r="K6224" s="143"/>
      <c r="L6224" s="143"/>
    </row>
    <row r="6225" spans="3:12" x14ac:dyDescent="0.3">
      <c r="C6225" s="139">
        <f t="shared" si="116"/>
        <v>0</v>
      </c>
      <c r="K6225" s="143"/>
      <c r="L6225" s="143"/>
    </row>
    <row r="6226" spans="3:12" x14ac:dyDescent="0.3">
      <c r="C6226" s="139">
        <f t="shared" si="116"/>
        <v>0</v>
      </c>
      <c r="K6226" s="143"/>
      <c r="L6226" s="143"/>
    </row>
    <row r="6227" spans="3:12" x14ac:dyDescent="0.3">
      <c r="C6227" s="139">
        <f t="shared" si="116"/>
        <v>0</v>
      </c>
      <c r="K6227" s="143"/>
      <c r="L6227" s="143"/>
    </row>
    <row r="6228" spans="3:12" x14ac:dyDescent="0.3">
      <c r="C6228" s="139">
        <f t="shared" si="116"/>
        <v>0</v>
      </c>
      <c r="K6228" s="143"/>
      <c r="L6228" s="143"/>
    </row>
    <row r="6229" spans="3:12" x14ac:dyDescent="0.3">
      <c r="C6229" s="139">
        <f t="shared" si="116"/>
        <v>0</v>
      </c>
      <c r="K6229" s="143"/>
      <c r="L6229" s="143"/>
    </row>
    <row r="6230" spans="3:12" x14ac:dyDescent="0.3">
      <c r="C6230" s="139">
        <f t="shared" si="116"/>
        <v>0</v>
      </c>
      <c r="K6230" s="143"/>
      <c r="L6230" s="143"/>
    </row>
    <row r="6231" spans="3:12" x14ac:dyDescent="0.3">
      <c r="C6231" s="139">
        <f t="shared" si="116"/>
        <v>0</v>
      </c>
      <c r="K6231" s="143"/>
      <c r="L6231" s="143"/>
    </row>
    <row r="6232" spans="3:12" x14ac:dyDescent="0.3">
      <c r="C6232" s="139">
        <f t="shared" si="116"/>
        <v>0</v>
      </c>
      <c r="K6232" s="143"/>
      <c r="L6232" s="143"/>
    </row>
    <row r="6233" spans="3:12" x14ac:dyDescent="0.3">
      <c r="C6233" s="139">
        <f t="shared" si="116"/>
        <v>0</v>
      </c>
      <c r="K6233" s="143"/>
      <c r="L6233" s="143"/>
    </row>
    <row r="6234" spans="3:12" x14ac:dyDescent="0.3">
      <c r="C6234" s="139">
        <f t="shared" si="116"/>
        <v>0</v>
      </c>
      <c r="K6234" s="143"/>
      <c r="L6234" s="143"/>
    </row>
    <row r="6235" spans="3:12" x14ac:dyDescent="0.3">
      <c r="C6235" s="139">
        <f t="shared" si="116"/>
        <v>0</v>
      </c>
      <c r="K6235" s="143"/>
      <c r="L6235" s="143"/>
    </row>
    <row r="6236" spans="3:12" x14ac:dyDescent="0.3">
      <c r="C6236" s="139">
        <f t="shared" si="116"/>
        <v>0</v>
      </c>
      <c r="K6236" s="143"/>
      <c r="L6236" s="143"/>
    </row>
    <row r="6237" spans="3:12" x14ac:dyDescent="0.3">
      <c r="C6237" s="139">
        <f t="shared" si="116"/>
        <v>0</v>
      </c>
      <c r="K6237" s="143"/>
      <c r="L6237" s="143"/>
    </row>
    <row r="6238" spans="3:12" x14ac:dyDescent="0.3">
      <c r="C6238" s="139">
        <f t="shared" si="116"/>
        <v>0</v>
      </c>
      <c r="K6238" s="143"/>
      <c r="L6238" s="143"/>
    </row>
    <row r="6239" spans="3:12" x14ac:dyDescent="0.3">
      <c r="C6239" s="139">
        <f t="shared" si="116"/>
        <v>0</v>
      </c>
      <c r="K6239" s="143"/>
      <c r="L6239" s="143"/>
    </row>
    <row r="6240" spans="3:12" x14ac:dyDescent="0.3">
      <c r="C6240" s="139">
        <f t="shared" si="116"/>
        <v>0</v>
      </c>
      <c r="K6240" s="143"/>
      <c r="L6240" s="143"/>
    </row>
    <row r="6241" spans="3:12" x14ac:dyDescent="0.3">
      <c r="C6241" s="139">
        <f t="shared" si="116"/>
        <v>0</v>
      </c>
      <c r="K6241" s="143"/>
      <c r="L6241" s="143"/>
    </row>
    <row r="6242" spans="3:12" x14ac:dyDescent="0.3">
      <c r="C6242" s="139">
        <f t="shared" si="116"/>
        <v>0</v>
      </c>
      <c r="K6242" s="143"/>
      <c r="L6242" s="143"/>
    </row>
    <row r="6243" spans="3:12" x14ac:dyDescent="0.3">
      <c r="C6243" s="139">
        <f t="shared" si="116"/>
        <v>0</v>
      </c>
      <c r="K6243" s="143"/>
      <c r="L6243" s="143"/>
    </row>
    <row r="6244" spans="3:12" x14ac:dyDescent="0.3">
      <c r="C6244" s="139">
        <f t="shared" si="116"/>
        <v>0</v>
      </c>
      <c r="K6244" s="143"/>
      <c r="L6244" s="143"/>
    </row>
    <row r="6245" spans="3:12" x14ac:dyDescent="0.3">
      <c r="C6245" s="139">
        <f t="shared" si="116"/>
        <v>0</v>
      </c>
      <c r="K6245" s="143"/>
      <c r="L6245" s="143"/>
    </row>
    <row r="6246" spans="3:12" x14ac:dyDescent="0.3">
      <c r="C6246" s="139">
        <f t="shared" si="116"/>
        <v>0</v>
      </c>
      <c r="K6246" s="143"/>
      <c r="L6246" s="143"/>
    </row>
    <row r="6247" spans="3:12" x14ac:dyDescent="0.3">
      <c r="C6247" s="139">
        <f t="shared" si="116"/>
        <v>0</v>
      </c>
      <c r="K6247" s="143"/>
      <c r="L6247" s="143"/>
    </row>
    <row r="6248" spans="3:12" x14ac:dyDescent="0.3">
      <c r="C6248" s="139">
        <f t="shared" si="116"/>
        <v>0</v>
      </c>
      <c r="K6248" s="143"/>
      <c r="L6248" s="143"/>
    </row>
    <row r="6249" spans="3:12" x14ac:dyDescent="0.3">
      <c r="C6249" s="139">
        <f t="shared" si="116"/>
        <v>0</v>
      </c>
      <c r="K6249" s="143"/>
      <c r="L6249" s="143"/>
    </row>
    <row r="6250" spans="3:12" x14ac:dyDescent="0.3">
      <c r="C6250" s="139">
        <f t="shared" si="116"/>
        <v>0</v>
      </c>
      <c r="K6250" s="143"/>
      <c r="L6250" s="143"/>
    </row>
    <row r="6251" spans="3:12" x14ac:dyDescent="0.3">
      <c r="C6251" s="139">
        <f t="shared" si="116"/>
        <v>0</v>
      </c>
      <c r="K6251" s="143"/>
      <c r="L6251" s="143"/>
    </row>
    <row r="6252" spans="3:12" x14ac:dyDescent="0.3">
      <c r="C6252" s="139">
        <f t="shared" si="116"/>
        <v>0</v>
      </c>
      <c r="K6252" s="143"/>
      <c r="L6252" s="143"/>
    </row>
    <row r="6253" spans="3:12" x14ac:dyDescent="0.3">
      <c r="C6253" s="139">
        <f t="shared" si="116"/>
        <v>0</v>
      </c>
      <c r="K6253" s="143"/>
      <c r="L6253" s="143"/>
    </row>
    <row r="6254" spans="3:12" x14ac:dyDescent="0.3">
      <c r="C6254" s="139">
        <f t="shared" si="116"/>
        <v>0</v>
      </c>
      <c r="K6254" s="143"/>
      <c r="L6254" s="143"/>
    </row>
    <row r="6255" spans="3:12" x14ac:dyDescent="0.3">
      <c r="C6255" s="139">
        <f t="shared" si="116"/>
        <v>0</v>
      </c>
      <c r="K6255" s="143"/>
      <c r="L6255" s="143"/>
    </row>
    <row r="6256" spans="3:12" x14ac:dyDescent="0.3">
      <c r="C6256" s="139">
        <f t="shared" si="116"/>
        <v>0</v>
      </c>
      <c r="K6256" s="143"/>
      <c r="L6256" s="143"/>
    </row>
    <row r="6257" spans="3:12" x14ac:dyDescent="0.3">
      <c r="C6257" s="139">
        <f t="shared" si="116"/>
        <v>0</v>
      </c>
      <c r="K6257" s="143"/>
      <c r="L6257" s="143"/>
    </row>
    <row r="6258" spans="3:12" x14ac:dyDescent="0.3">
      <c r="C6258" s="139">
        <f t="shared" si="116"/>
        <v>0</v>
      </c>
      <c r="K6258" s="143"/>
      <c r="L6258" s="143"/>
    </row>
    <row r="6259" spans="3:12" x14ac:dyDescent="0.3">
      <c r="C6259" s="139">
        <f t="shared" si="116"/>
        <v>0</v>
      </c>
      <c r="K6259" s="143"/>
      <c r="L6259" s="143"/>
    </row>
    <row r="6260" spans="3:12" x14ac:dyDescent="0.3">
      <c r="C6260" s="139">
        <f t="shared" si="116"/>
        <v>0</v>
      </c>
      <c r="K6260" s="143"/>
      <c r="L6260" s="143"/>
    </row>
    <row r="6261" spans="3:12" x14ac:dyDescent="0.3">
      <c r="C6261" s="139">
        <f t="shared" si="116"/>
        <v>0</v>
      </c>
      <c r="K6261" s="143"/>
      <c r="L6261" s="143"/>
    </row>
    <row r="6262" spans="3:12" x14ac:dyDescent="0.3">
      <c r="C6262" s="139">
        <f t="shared" si="116"/>
        <v>0</v>
      </c>
      <c r="K6262" s="143"/>
      <c r="L6262" s="143"/>
    </row>
    <row r="6263" spans="3:12" x14ac:dyDescent="0.3">
      <c r="C6263" s="139">
        <f t="shared" si="116"/>
        <v>0</v>
      </c>
      <c r="K6263" s="143"/>
      <c r="L6263" s="143"/>
    </row>
    <row r="6264" spans="3:12" x14ac:dyDescent="0.3">
      <c r="C6264" s="139">
        <f t="shared" si="116"/>
        <v>0</v>
      </c>
      <c r="K6264" s="143"/>
      <c r="L6264" s="143"/>
    </row>
    <row r="6265" spans="3:12" x14ac:dyDescent="0.3">
      <c r="C6265" s="139">
        <f t="shared" si="116"/>
        <v>0</v>
      </c>
      <c r="K6265" s="143"/>
      <c r="L6265" s="143"/>
    </row>
    <row r="6266" spans="3:12" x14ac:dyDescent="0.3">
      <c r="C6266" s="139">
        <f t="shared" si="116"/>
        <v>0</v>
      </c>
      <c r="K6266" s="143"/>
      <c r="L6266" s="143"/>
    </row>
    <row r="6267" spans="3:12" x14ac:dyDescent="0.3">
      <c r="C6267" s="139">
        <f t="shared" si="116"/>
        <v>0</v>
      </c>
      <c r="K6267" s="143"/>
      <c r="L6267" s="143"/>
    </row>
    <row r="6268" spans="3:12" x14ac:dyDescent="0.3">
      <c r="C6268" s="139">
        <f t="shared" si="116"/>
        <v>0</v>
      </c>
      <c r="K6268" s="143"/>
      <c r="L6268" s="143"/>
    </row>
    <row r="6269" spans="3:12" x14ac:dyDescent="0.3">
      <c r="C6269" s="139">
        <f t="shared" si="116"/>
        <v>0</v>
      </c>
      <c r="K6269" s="143"/>
      <c r="L6269" s="143"/>
    </row>
    <row r="6270" spans="3:12" x14ac:dyDescent="0.3">
      <c r="C6270" s="139">
        <f t="shared" si="116"/>
        <v>0</v>
      </c>
      <c r="K6270" s="143"/>
      <c r="L6270" s="143"/>
    </row>
    <row r="6271" spans="3:12" x14ac:dyDescent="0.3">
      <c r="C6271" s="139">
        <f t="shared" ref="C6271:C6334" si="117">D6271</f>
        <v>0</v>
      </c>
      <c r="K6271" s="143"/>
      <c r="L6271" s="143"/>
    </row>
    <row r="6272" spans="3:12" x14ac:dyDescent="0.3">
      <c r="C6272" s="139">
        <f t="shared" si="117"/>
        <v>0</v>
      </c>
      <c r="K6272" s="143"/>
      <c r="L6272" s="143"/>
    </row>
    <row r="6273" spans="3:12" x14ac:dyDescent="0.3">
      <c r="C6273" s="139">
        <f t="shared" si="117"/>
        <v>0</v>
      </c>
      <c r="K6273" s="143"/>
      <c r="L6273" s="143"/>
    </row>
    <row r="6274" spans="3:12" x14ac:dyDescent="0.3">
      <c r="C6274" s="139">
        <f t="shared" si="117"/>
        <v>0</v>
      </c>
      <c r="K6274" s="143"/>
      <c r="L6274" s="143"/>
    </row>
    <row r="6275" spans="3:12" x14ac:dyDescent="0.3">
      <c r="C6275" s="139">
        <f t="shared" si="117"/>
        <v>0</v>
      </c>
      <c r="K6275" s="143"/>
      <c r="L6275" s="143"/>
    </row>
    <row r="6276" spans="3:12" x14ac:dyDescent="0.3">
      <c r="C6276" s="139">
        <f t="shared" si="117"/>
        <v>0</v>
      </c>
      <c r="K6276" s="143"/>
      <c r="L6276" s="143"/>
    </row>
    <row r="6277" spans="3:12" x14ac:dyDescent="0.3">
      <c r="C6277" s="139">
        <f t="shared" si="117"/>
        <v>0</v>
      </c>
      <c r="K6277" s="143"/>
      <c r="L6277" s="143"/>
    </row>
    <row r="6278" spans="3:12" x14ac:dyDescent="0.3">
      <c r="C6278" s="139">
        <f t="shared" si="117"/>
        <v>0</v>
      </c>
      <c r="K6278" s="143"/>
      <c r="L6278" s="143"/>
    </row>
    <row r="6279" spans="3:12" x14ac:dyDescent="0.3">
      <c r="C6279" s="139">
        <f t="shared" si="117"/>
        <v>0</v>
      </c>
      <c r="K6279" s="143"/>
      <c r="L6279" s="143"/>
    </row>
    <row r="6280" spans="3:12" x14ac:dyDescent="0.3">
      <c r="C6280" s="139">
        <f t="shared" si="117"/>
        <v>0</v>
      </c>
      <c r="K6280" s="143"/>
      <c r="L6280" s="143"/>
    </row>
    <row r="6281" spans="3:12" x14ac:dyDescent="0.3">
      <c r="C6281" s="139">
        <f t="shared" si="117"/>
        <v>0</v>
      </c>
      <c r="K6281" s="143"/>
      <c r="L6281" s="143"/>
    </row>
    <row r="6282" spans="3:12" x14ac:dyDescent="0.3">
      <c r="C6282" s="139">
        <f t="shared" si="117"/>
        <v>0</v>
      </c>
      <c r="K6282" s="143"/>
      <c r="L6282" s="143"/>
    </row>
    <row r="6283" spans="3:12" x14ac:dyDescent="0.3">
      <c r="C6283" s="139">
        <f t="shared" si="117"/>
        <v>0</v>
      </c>
      <c r="K6283" s="143"/>
      <c r="L6283" s="143"/>
    </row>
    <row r="6284" spans="3:12" x14ac:dyDescent="0.3">
      <c r="C6284" s="139">
        <f t="shared" si="117"/>
        <v>0</v>
      </c>
      <c r="K6284" s="143"/>
      <c r="L6284" s="143"/>
    </row>
    <row r="6285" spans="3:12" x14ac:dyDescent="0.3">
      <c r="C6285" s="139">
        <f t="shared" si="117"/>
        <v>0</v>
      </c>
      <c r="K6285" s="143"/>
      <c r="L6285" s="143"/>
    </row>
    <row r="6286" spans="3:12" x14ac:dyDescent="0.3">
      <c r="C6286" s="139">
        <f t="shared" si="117"/>
        <v>0</v>
      </c>
      <c r="K6286" s="143"/>
      <c r="L6286" s="143"/>
    </row>
    <row r="6287" spans="3:12" x14ac:dyDescent="0.3">
      <c r="C6287" s="139">
        <f t="shared" si="117"/>
        <v>0</v>
      </c>
      <c r="K6287" s="143"/>
      <c r="L6287" s="143"/>
    </row>
    <row r="6288" spans="3:12" x14ac:dyDescent="0.3">
      <c r="C6288" s="139">
        <f t="shared" si="117"/>
        <v>0</v>
      </c>
      <c r="K6288" s="143"/>
      <c r="L6288" s="143"/>
    </row>
    <row r="6289" spans="3:12" x14ac:dyDescent="0.3">
      <c r="C6289" s="139">
        <f t="shared" si="117"/>
        <v>0</v>
      </c>
      <c r="K6289" s="143"/>
      <c r="L6289" s="143"/>
    </row>
    <row r="6290" spans="3:12" x14ac:dyDescent="0.3">
      <c r="C6290" s="139">
        <f t="shared" si="117"/>
        <v>0</v>
      </c>
      <c r="K6290" s="143"/>
      <c r="L6290" s="143"/>
    </row>
    <row r="6291" spans="3:12" x14ac:dyDescent="0.3">
      <c r="C6291" s="139">
        <f t="shared" si="117"/>
        <v>0</v>
      </c>
      <c r="K6291" s="143"/>
      <c r="L6291" s="143"/>
    </row>
    <row r="6292" spans="3:12" x14ac:dyDescent="0.3">
      <c r="C6292" s="139">
        <f t="shared" si="117"/>
        <v>0</v>
      </c>
      <c r="K6292" s="143"/>
      <c r="L6292" s="143"/>
    </row>
    <row r="6293" spans="3:12" x14ac:dyDescent="0.3">
      <c r="C6293" s="139">
        <f t="shared" si="117"/>
        <v>0</v>
      </c>
      <c r="K6293" s="143"/>
      <c r="L6293" s="143"/>
    </row>
    <row r="6294" spans="3:12" x14ac:dyDescent="0.3">
      <c r="C6294" s="139">
        <f t="shared" si="117"/>
        <v>0</v>
      </c>
      <c r="K6294" s="143"/>
      <c r="L6294" s="143"/>
    </row>
    <row r="6295" spans="3:12" x14ac:dyDescent="0.3">
      <c r="C6295" s="139">
        <f t="shared" si="117"/>
        <v>0</v>
      </c>
      <c r="K6295" s="143"/>
      <c r="L6295" s="143"/>
    </row>
    <row r="6296" spans="3:12" x14ac:dyDescent="0.3">
      <c r="C6296" s="139">
        <f t="shared" si="117"/>
        <v>0</v>
      </c>
      <c r="K6296" s="143"/>
      <c r="L6296" s="143"/>
    </row>
    <row r="6297" spans="3:12" x14ac:dyDescent="0.3">
      <c r="C6297" s="139">
        <f t="shared" si="117"/>
        <v>0</v>
      </c>
      <c r="K6297" s="143"/>
      <c r="L6297" s="143"/>
    </row>
    <row r="6298" spans="3:12" x14ac:dyDescent="0.3">
      <c r="C6298" s="139">
        <f t="shared" si="117"/>
        <v>0</v>
      </c>
      <c r="K6298" s="143"/>
      <c r="L6298" s="143"/>
    </row>
    <row r="6299" spans="3:12" x14ac:dyDescent="0.3">
      <c r="C6299" s="139">
        <f t="shared" si="117"/>
        <v>0</v>
      </c>
      <c r="K6299" s="143"/>
      <c r="L6299" s="143"/>
    </row>
    <row r="6300" spans="3:12" x14ac:dyDescent="0.3">
      <c r="C6300" s="139">
        <f t="shared" si="117"/>
        <v>0</v>
      </c>
      <c r="K6300" s="143"/>
      <c r="L6300" s="143"/>
    </row>
    <row r="6301" spans="3:12" x14ac:dyDescent="0.3">
      <c r="C6301" s="139">
        <f t="shared" si="117"/>
        <v>0</v>
      </c>
      <c r="K6301" s="143"/>
      <c r="L6301" s="143"/>
    </row>
    <row r="6302" spans="3:12" x14ac:dyDescent="0.3">
      <c r="C6302" s="139">
        <f t="shared" si="117"/>
        <v>0</v>
      </c>
      <c r="K6302" s="143"/>
      <c r="L6302" s="143"/>
    </row>
    <row r="6303" spans="3:12" x14ac:dyDescent="0.3">
      <c r="C6303" s="139">
        <f t="shared" si="117"/>
        <v>0</v>
      </c>
      <c r="K6303" s="143"/>
      <c r="L6303" s="143"/>
    </row>
    <row r="6304" spans="3:12" x14ac:dyDescent="0.3">
      <c r="C6304" s="139">
        <f t="shared" si="117"/>
        <v>0</v>
      </c>
      <c r="K6304" s="143"/>
      <c r="L6304" s="143"/>
    </row>
    <row r="6305" spans="3:12" x14ac:dyDescent="0.3">
      <c r="C6305" s="139">
        <f t="shared" si="117"/>
        <v>0</v>
      </c>
      <c r="K6305" s="143"/>
      <c r="L6305" s="143"/>
    </row>
    <row r="6306" spans="3:12" x14ac:dyDescent="0.3">
      <c r="C6306" s="139">
        <f t="shared" si="117"/>
        <v>0</v>
      </c>
      <c r="K6306" s="143"/>
      <c r="L6306" s="143"/>
    </row>
    <row r="6307" spans="3:12" x14ac:dyDescent="0.3">
      <c r="C6307" s="139">
        <f t="shared" si="117"/>
        <v>0</v>
      </c>
      <c r="K6307" s="143"/>
      <c r="L6307" s="143"/>
    </row>
    <row r="6308" spans="3:12" x14ac:dyDescent="0.3">
      <c r="C6308" s="139">
        <f t="shared" si="117"/>
        <v>0</v>
      </c>
      <c r="K6308" s="143"/>
      <c r="L6308" s="143"/>
    </row>
    <row r="6309" spans="3:12" x14ac:dyDescent="0.3">
      <c r="C6309" s="139">
        <f t="shared" si="117"/>
        <v>0</v>
      </c>
      <c r="K6309" s="143"/>
      <c r="L6309" s="143"/>
    </row>
    <row r="6310" spans="3:12" x14ac:dyDescent="0.3">
      <c r="C6310" s="139">
        <f t="shared" si="117"/>
        <v>0</v>
      </c>
      <c r="K6310" s="143"/>
      <c r="L6310" s="143"/>
    </row>
    <row r="6311" spans="3:12" x14ac:dyDescent="0.3">
      <c r="C6311" s="139">
        <f t="shared" si="117"/>
        <v>0</v>
      </c>
      <c r="K6311" s="143"/>
      <c r="L6311" s="143"/>
    </row>
    <row r="6312" spans="3:12" x14ac:dyDescent="0.3">
      <c r="C6312" s="139">
        <f t="shared" si="117"/>
        <v>0</v>
      </c>
      <c r="K6312" s="143"/>
      <c r="L6312" s="143"/>
    </row>
    <row r="6313" spans="3:12" x14ac:dyDescent="0.3">
      <c r="C6313" s="139">
        <f t="shared" si="117"/>
        <v>0</v>
      </c>
      <c r="K6313" s="143"/>
      <c r="L6313" s="143"/>
    </row>
    <row r="6314" spans="3:12" x14ac:dyDescent="0.3">
      <c r="C6314" s="139">
        <f t="shared" si="117"/>
        <v>0</v>
      </c>
      <c r="K6314" s="143"/>
      <c r="L6314" s="143"/>
    </row>
    <row r="6315" spans="3:12" x14ac:dyDescent="0.3">
      <c r="C6315" s="139">
        <f t="shared" si="117"/>
        <v>0</v>
      </c>
      <c r="K6315" s="143"/>
      <c r="L6315" s="143"/>
    </row>
    <row r="6316" spans="3:12" x14ac:dyDescent="0.3">
      <c r="C6316" s="139">
        <f t="shared" si="117"/>
        <v>0</v>
      </c>
      <c r="K6316" s="143"/>
      <c r="L6316" s="143"/>
    </row>
    <row r="6317" spans="3:12" x14ac:dyDescent="0.3">
      <c r="C6317" s="139">
        <f t="shared" si="117"/>
        <v>0</v>
      </c>
      <c r="K6317" s="143"/>
      <c r="L6317" s="143"/>
    </row>
    <row r="6318" spans="3:12" x14ac:dyDescent="0.3">
      <c r="C6318" s="139">
        <f t="shared" si="117"/>
        <v>0</v>
      </c>
      <c r="K6318" s="143"/>
      <c r="L6318" s="143"/>
    </row>
    <row r="6319" spans="3:12" x14ac:dyDescent="0.3">
      <c r="C6319" s="139">
        <f t="shared" si="117"/>
        <v>0</v>
      </c>
      <c r="K6319" s="143"/>
      <c r="L6319" s="143"/>
    </row>
    <row r="6320" spans="3:12" x14ac:dyDescent="0.3">
      <c r="C6320" s="139">
        <f t="shared" si="117"/>
        <v>0</v>
      </c>
      <c r="K6320" s="143"/>
      <c r="L6320" s="143"/>
    </row>
    <row r="6321" spans="3:12" x14ac:dyDescent="0.3">
      <c r="C6321" s="139">
        <f t="shared" si="117"/>
        <v>0</v>
      </c>
      <c r="K6321" s="143"/>
      <c r="L6321" s="143"/>
    </row>
    <row r="6322" spans="3:12" x14ac:dyDescent="0.3">
      <c r="C6322" s="139">
        <f t="shared" si="117"/>
        <v>0</v>
      </c>
      <c r="K6322" s="143"/>
      <c r="L6322" s="143"/>
    </row>
    <row r="6323" spans="3:12" x14ac:dyDescent="0.3">
      <c r="C6323" s="139">
        <f t="shared" si="117"/>
        <v>0</v>
      </c>
      <c r="K6323" s="143"/>
      <c r="L6323" s="143"/>
    </row>
    <row r="6324" spans="3:12" x14ac:dyDescent="0.3">
      <c r="C6324" s="139">
        <f t="shared" si="117"/>
        <v>0</v>
      </c>
      <c r="K6324" s="143"/>
      <c r="L6324" s="143"/>
    </row>
    <row r="6325" spans="3:12" x14ac:dyDescent="0.3">
      <c r="C6325" s="139">
        <f t="shared" si="117"/>
        <v>0</v>
      </c>
      <c r="K6325" s="143"/>
      <c r="L6325" s="143"/>
    </row>
    <row r="6326" spans="3:12" x14ac:dyDescent="0.3">
      <c r="C6326" s="139">
        <f t="shared" si="117"/>
        <v>0</v>
      </c>
      <c r="K6326" s="143"/>
      <c r="L6326" s="143"/>
    </row>
    <row r="6327" spans="3:12" x14ac:dyDescent="0.3">
      <c r="C6327" s="139">
        <f t="shared" si="117"/>
        <v>0</v>
      </c>
      <c r="K6327" s="143"/>
      <c r="L6327" s="143"/>
    </row>
    <row r="6328" spans="3:12" x14ac:dyDescent="0.3">
      <c r="C6328" s="139">
        <f t="shared" si="117"/>
        <v>0</v>
      </c>
      <c r="K6328" s="143"/>
      <c r="L6328" s="143"/>
    </row>
    <row r="6329" spans="3:12" x14ac:dyDescent="0.3">
      <c r="C6329" s="139">
        <f t="shared" si="117"/>
        <v>0</v>
      </c>
      <c r="K6329" s="143"/>
      <c r="L6329" s="143"/>
    </row>
    <row r="6330" spans="3:12" x14ac:dyDescent="0.3">
      <c r="C6330" s="139">
        <f t="shared" si="117"/>
        <v>0</v>
      </c>
      <c r="K6330" s="143"/>
      <c r="L6330" s="143"/>
    </row>
    <row r="6331" spans="3:12" x14ac:dyDescent="0.3">
      <c r="C6331" s="139">
        <f t="shared" si="117"/>
        <v>0</v>
      </c>
      <c r="K6331" s="143"/>
      <c r="L6331" s="143"/>
    </row>
    <row r="6332" spans="3:12" x14ac:dyDescent="0.3">
      <c r="C6332" s="139">
        <f t="shared" si="117"/>
        <v>0</v>
      </c>
      <c r="K6332" s="143"/>
      <c r="L6332" s="143"/>
    </row>
    <row r="6333" spans="3:12" x14ac:dyDescent="0.3">
      <c r="C6333" s="139">
        <f t="shared" si="117"/>
        <v>0</v>
      </c>
      <c r="K6333" s="143"/>
      <c r="L6333" s="143"/>
    </row>
    <row r="6334" spans="3:12" x14ac:dyDescent="0.3">
      <c r="C6334" s="139">
        <f t="shared" si="117"/>
        <v>0</v>
      </c>
      <c r="K6334" s="143"/>
      <c r="L6334" s="143"/>
    </row>
    <row r="6335" spans="3:12" x14ac:dyDescent="0.3">
      <c r="C6335" s="139">
        <f t="shared" ref="C6335:C6398" si="118">D6335</f>
        <v>0</v>
      </c>
      <c r="K6335" s="143"/>
      <c r="L6335" s="143"/>
    </row>
    <row r="6336" spans="3:12" x14ac:dyDescent="0.3">
      <c r="C6336" s="139">
        <f t="shared" si="118"/>
        <v>0</v>
      </c>
      <c r="K6336" s="143"/>
      <c r="L6336" s="143"/>
    </row>
    <row r="6337" spans="3:12" x14ac:dyDescent="0.3">
      <c r="C6337" s="139">
        <f t="shared" si="118"/>
        <v>0</v>
      </c>
      <c r="K6337" s="143"/>
      <c r="L6337" s="143"/>
    </row>
    <row r="6338" spans="3:12" x14ac:dyDescent="0.3">
      <c r="C6338" s="139">
        <f t="shared" si="118"/>
        <v>0</v>
      </c>
      <c r="K6338" s="143"/>
      <c r="L6338" s="143"/>
    </row>
    <row r="6339" spans="3:12" x14ac:dyDescent="0.3">
      <c r="C6339" s="139">
        <f t="shared" si="118"/>
        <v>0</v>
      </c>
      <c r="K6339" s="143"/>
      <c r="L6339" s="143"/>
    </row>
    <row r="6340" spans="3:12" x14ac:dyDescent="0.3">
      <c r="C6340" s="139">
        <f t="shared" si="118"/>
        <v>0</v>
      </c>
      <c r="K6340" s="143"/>
      <c r="L6340" s="143"/>
    </row>
    <row r="6341" spans="3:12" x14ac:dyDescent="0.3">
      <c r="C6341" s="139">
        <f t="shared" si="118"/>
        <v>0</v>
      </c>
      <c r="K6341" s="143"/>
      <c r="L6341" s="143"/>
    </row>
    <row r="6342" spans="3:12" x14ac:dyDescent="0.3">
      <c r="C6342" s="139">
        <f t="shared" si="118"/>
        <v>0</v>
      </c>
      <c r="K6342" s="143"/>
      <c r="L6342" s="143"/>
    </row>
    <row r="6343" spans="3:12" x14ac:dyDescent="0.3">
      <c r="C6343" s="139">
        <f t="shared" si="118"/>
        <v>0</v>
      </c>
      <c r="K6343" s="143"/>
      <c r="L6343" s="143"/>
    </row>
    <row r="6344" spans="3:12" x14ac:dyDescent="0.3">
      <c r="C6344" s="139">
        <f t="shared" si="118"/>
        <v>0</v>
      </c>
      <c r="K6344" s="143"/>
      <c r="L6344" s="143"/>
    </row>
    <row r="6345" spans="3:12" x14ac:dyDescent="0.3">
      <c r="C6345" s="139">
        <f t="shared" si="118"/>
        <v>0</v>
      </c>
      <c r="K6345" s="143"/>
      <c r="L6345" s="143"/>
    </row>
    <row r="6346" spans="3:12" x14ac:dyDescent="0.3">
      <c r="C6346" s="139">
        <f t="shared" si="118"/>
        <v>0</v>
      </c>
      <c r="K6346" s="143"/>
      <c r="L6346" s="143"/>
    </row>
    <row r="6347" spans="3:12" x14ac:dyDescent="0.3">
      <c r="C6347" s="139">
        <f t="shared" si="118"/>
        <v>0</v>
      </c>
      <c r="K6347" s="143"/>
      <c r="L6347" s="143"/>
    </row>
    <row r="6348" spans="3:12" x14ac:dyDescent="0.3">
      <c r="C6348" s="139">
        <f t="shared" si="118"/>
        <v>0</v>
      </c>
      <c r="K6348" s="143"/>
      <c r="L6348" s="143"/>
    </row>
    <row r="6349" spans="3:12" x14ac:dyDescent="0.3">
      <c r="C6349" s="139">
        <f t="shared" si="118"/>
        <v>0</v>
      </c>
      <c r="K6349" s="143"/>
      <c r="L6349" s="143"/>
    </row>
    <row r="6350" spans="3:12" x14ac:dyDescent="0.3">
      <c r="C6350" s="139">
        <f t="shared" si="118"/>
        <v>0</v>
      </c>
      <c r="K6350" s="143"/>
      <c r="L6350" s="143"/>
    </row>
    <row r="6351" spans="3:12" x14ac:dyDescent="0.3">
      <c r="C6351" s="139">
        <f t="shared" si="118"/>
        <v>0</v>
      </c>
      <c r="K6351" s="143"/>
      <c r="L6351" s="143"/>
    </row>
    <row r="6352" spans="3:12" x14ac:dyDescent="0.3">
      <c r="C6352" s="139">
        <f t="shared" si="118"/>
        <v>0</v>
      </c>
      <c r="K6352" s="143"/>
      <c r="L6352" s="143"/>
    </row>
    <row r="6353" spans="3:12" x14ac:dyDescent="0.3">
      <c r="C6353" s="139">
        <f t="shared" si="118"/>
        <v>0</v>
      </c>
      <c r="K6353" s="143"/>
      <c r="L6353" s="143"/>
    </row>
    <row r="6354" spans="3:12" x14ac:dyDescent="0.3">
      <c r="C6354" s="139">
        <f t="shared" si="118"/>
        <v>0</v>
      </c>
      <c r="K6354" s="143"/>
      <c r="L6354" s="143"/>
    </row>
    <row r="6355" spans="3:12" x14ac:dyDescent="0.3">
      <c r="C6355" s="139">
        <f t="shared" si="118"/>
        <v>0</v>
      </c>
      <c r="K6355" s="143"/>
      <c r="L6355" s="143"/>
    </row>
    <row r="6356" spans="3:12" x14ac:dyDescent="0.3">
      <c r="C6356" s="139">
        <f t="shared" si="118"/>
        <v>0</v>
      </c>
      <c r="K6356" s="143"/>
      <c r="L6356" s="143"/>
    </row>
    <row r="6357" spans="3:12" x14ac:dyDescent="0.3">
      <c r="C6357" s="139">
        <f t="shared" si="118"/>
        <v>0</v>
      </c>
      <c r="K6357" s="143"/>
      <c r="L6357" s="143"/>
    </row>
    <row r="6358" spans="3:12" x14ac:dyDescent="0.3">
      <c r="C6358" s="139">
        <f t="shared" si="118"/>
        <v>0</v>
      </c>
      <c r="K6358" s="143"/>
      <c r="L6358" s="143"/>
    </row>
    <row r="6359" spans="3:12" x14ac:dyDescent="0.3">
      <c r="C6359" s="139">
        <f t="shared" si="118"/>
        <v>0</v>
      </c>
      <c r="K6359" s="143"/>
      <c r="L6359" s="143"/>
    </row>
    <row r="6360" spans="3:12" x14ac:dyDescent="0.3">
      <c r="C6360" s="139">
        <f t="shared" si="118"/>
        <v>0</v>
      </c>
      <c r="K6360" s="143"/>
      <c r="L6360" s="143"/>
    </row>
    <row r="6361" spans="3:12" x14ac:dyDescent="0.3">
      <c r="C6361" s="139">
        <f t="shared" si="118"/>
        <v>0</v>
      </c>
      <c r="K6361" s="143"/>
      <c r="L6361" s="143"/>
    </row>
    <row r="6362" spans="3:12" x14ac:dyDescent="0.3">
      <c r="C6362" s="139">
        <f t="shared" si="118"/>
        <v>0</v>
      </c>
      <c r="K6362" s="143"/>
      <c r="L6362" s="143"/>
    </row>
    <row r="6363" spans="3:12" x14ac:dyDescent="0.3">
      <c r="C6363" s="139">
        <f t="shared" si="118"/>
        <v>0</v>
      </c>
      <c r="K6363" s="143"/>
      <c r="L6363" s="143"/>
    </row>
    <row r="6364" spans="3:12" x14ac:dyDescent="0.3">
      <c r="C6364" s="139">
        <f t="shared" si="118"/>
        <v>0</v>
      </c>
      <c r="K6364" s="143"/>
      <c r="L6364" s="143"/>
    </row>
    <row r="6365" spans="3:12" x14ac:dyDescent="0.3">
      <c r="C6365" s="139">
        <f t="shared" si="118"/>
        <v>0</v>
      </c>
      <c r="K6365" s="143"/>
      <c r="L6365" s="143"/>
    </row>
    <row r="6366" spans="3:12" x14ac:dyDescent="0.3">
      <c r="C6366" s="139">
        <f t="shared" si="118"/>
        <v>0</v>
      </c>
      <c r="K6366" s="143"/>
      <c r="L6366" s="143"/>
    </row>
    <row r="6367" spans="3:12" x14ac:dyDescent="0.3">
      <c r="C6367" s="139">
        <f t="shared" si="118"/>
        <v>0</v>
      </c>
      <c r="K6367" s="143"/>
      <c r="L6367" s="143"/>
    </row>
    <row r="6368" spans="3:12" x14ac:dyDescent="0.3">
      <c r="C6368" s="139">
        <f t="shared" si="118"/>
        <v>0</v>
      </c>
      <c r="K6368" s="143"/>
      <c r="L6368" s="143"/>
    </row>
    <row r="6369" spans="3:12" x14ac:dyDescent="0.3">
      <c r="C6369" s="139">
        <f t="shared" si="118"/>
        <v>0</v>
      </c>
      <c r="K6369" s="143"/>
      <c r="L6369" s="143"/>
    </row>
    <row r="6370" spans="3:12" x14ac:dyDescent="0.3">
      <c r="C6370" s="139">
        <f t="shared" si="118"/>
        <v>0</v>
      </c>
      <c r="K6370" s="143"/>
      <c r="L6370" s="143"/>
    </row>
    <row r="6371" spans="3:12" x14ac:dyDescent="0.3">
      <c r="C6371" s="139">
        <f t="shared" si="118"/>
        <v>0</v>
      </c>
      <c r="K6371" s="143"/>
      <c r="L6371" s="143"/>
    </row>
    <row r="6372" spans="3:12" x14ac:dyDescent="0.3">
      <c r="C6372" s="139">
        <f t="shared" si="118"/>
        <v>0</v>
      </c>
      <c r="K6372" s="143"/>
      <c r="L6372" s="143"/>
    </row>
    <row r="6373" spans="3:12" x14ac:dyDescent="0.3">
      <c r="C6373" s="139">
        <f t="shared" si="118"/>
        <v>0</v>
      </c>
      <c r="K6373" s="143"/>
      <c r="L6373" s="143"/>
    </row>
    <row r="6374" spans="3:12" x14ac:dyDescent="0.3">
      <c r="C6374" s="139">
        <f t="shared" si="118"/>
        <v>0</v>
      </c>
      <c r="K6374" s="143"/>
      <c r="L6374" s="143"/>
    </row>
    <row r="6375" spans="3:12" x14ac:dyDescent="0.3">
      <c r="C6375" s="139">
        <f t="shared" si="118"/>
        <v>0</v>
      </c>
      <c r="K6375" s="143"/>
      <c r="L6375" s="143"/>
    </row>
    <row r="6376" spans="3:12" x14ac:dyDescent="0.3">
      <c r="C6376" s="139">
        <f t="shared" si="118"/>
        <v>0</v>
      </c>
      <c r="K6376" s="143"/>
      <c r="L6376" s="143"/>
    </row>
    <row r="6377" spans="3:12" x14ac:dyDescent="0.3">
      <c r="C6377" s="139">
        <f t="shared" si="118"/>
        <v>0</v>
      </c>
      <c r="K6377" s="143"/>
      <c r="L6377" s="143"/>
    </row>
    <row r="6378" spans="3:12" x14ac:dyDescent="0.3">
      <c r="C6378" s="139">
        <f t="shared" si="118"/>
        <v>0</v>
      </c>
      <c r="K6378" s="143"/>
      <c r="L6378" s="143"/>
    </row>
    <row r="6379" spans="3:12" x14ac:dyDescent="0.3">
      <c r="C6379" s="139">
        <f t="shared" si="118"/>
        <v>0</v>
      </c>
      <c r="K6379" s="143"/>
      <c r="L6379" s="143"/>
    </row>
    <row r="6380" spans="3:12" x14ac:dyDescent="0.3">
      <c r="C6380" s="139">
        <f t="shared" si="118"/>
        <v>0</v>
      </c>
      <c r="K6380" s="143"/>
      <c r="L6380" s="143"/>
    </row>
    <row r="6381" spans="3:12" x14ac:dyDescent="0.3">
      <c r="C6381" s="139">
        <f t="shared" si="118"/>
        <v>0</v>
      </c>
      <c r="K6381" s="143"/>
      <c r="L6381" s="143"/>
    </row>
    <row r="6382" spans="3:12" x14ac:dyDescent="0.3">
      <c r="C6382" s="139">
        <f t="shared" si="118"/>
        <v>0</v>
      </c>
      <c r="K6382" s="143"/>
      <c r="L6382" s="143"/>
    </row>
    <row r="6383" spans="3:12" x14ac:dyDescent="0.3">
      <c r="C6383" s="139">
        <f t="shared" si="118"/>
        <v>0</v>
      </c>
      <c r="K6383" s="143"/>
      <c r="L6383" s="143"/>
    </row>
    <row r="6384" spans="3:12" x14ac:dyDescent="0.3">
      <c r="C6384" s="139">
        <f t="shared" si="118"/>
        <v>0</v>
      </c>
      <c r="K6384" s="143"/>
      <c r="L6384" s="143"/>
    </row>
    <row r="6385" spans="3:12" x14ac:dyDescent="0.3">
      <c r="C6385" s="139">
        <f t="shared" si="118"/>
        <v>0</v>
      </c>
      <c r="K6385" s="143"/>
      <c r="L6385" s="143"/>
    </row>
    <row r="6386" spans="3:12" x14ac:dyDescent="0.3">
      <c r="C6386" s="139">
        <f t="shared" si="118"/>
        <v>0</v>
      </c>
      <c r="K6386" s="143"/>
      <c r="L6386" s="143"/>
    </row>
    <row r="6387" spans="3:12" x14ac:dyDescent="0.3">
      <c r="C6387" s="139">
        <f t="shared" si="118"/>
        <v>0</v>
      </c>
      <c r="K6387" s="143"/>
      <c r="L6387" s="143"/>
    </row>
    <row r="6388" spans="3:12" x14ac:dyDescent="0.3">
      <c r="C6388" s="139">
        <f t="shared" si="118"/>
        <v>0</v>
      </c>
      <c r="K6388" s="143"/>
      <c r="L6388" s="143"/>
    </row>
    <row r="6389" spans="3:12" x14ac:dyDescent="0.3">
      <c r="C6389" s="139">
        <f t="shared" si="118"/>
        <v>0</v>
      </c>
      <c r="K6389" s="143"/>
      <c r="L6389" s="143"/>
    </row>
    <row r="6390" spans="3:12" x14ac:dyDescent="0.3">
      <c r="C6390" s="139">
        <f t="shared" si="118"/>
        <v>0</v>
      </c>
      <c r="K6390" s="143"/>
      <c r="L6390" s="143"/>
    </row>
    <row r="6391" spans="3:12" x14ac:dyDescent="0.3">
      <c r="C6391" s="139">
        <f t="shared" si="118"/>
        <v>0</v>
      </c>
      <c r="K6391" s="143"/>
      <c r="L6391" s="143"/>
    </row>
    <row r="6392" spans="3:12" x14ac:dyDescent="0.3">
      <c r="C6392" s="139">
        <f t="shared" si="118"/>
        <v>0</v>
      </c>
      <c r="K6392" s="143"/>
      <c r="L6392" s="143"/>
    </row>
    <row r="6393" spans="3:12" x14ac:dyDescent="0.3">
      <c r="C6393" s="139">
        <f t="shared" si="118"/>
        <v>0</v>
      </c>
      <c r="K6393" s="143"/>
      <c r="L6393" s="143"/>
    </row>
    <row r="6394" spans="3:12" x14ac:dyDescent="0.3">
      <c r="C6394" s="139">
        <f t="shared" si="118"/>
        <v>0</v>
      </c>
      <c r="K6394" s="143"/>
      <c r="L6394" s="143"/>
    </row>
    <row r="6395" spans="3:12" x14ac:dyDescent="0.3">
      <c r="C6395" s="139">
        <f t="shared" si="118"/>
        <v>0</v>
      </c>
      <c r="K6395" s="143"/>
      <c r="L6395" s="143"/>
    </row>
    <row r="6396" spans="3:12" x14ac:dyDescent="0.3">
      <c r="C6396" s="139">
        <f t="shared" si="118"/>
        <v>0</v>
      </c>
      <c r="K6396" s="143"/>
      <c r="L6396" s="143"/>
    </row>
    <row r="6397" spans="3:12" x14ac:dyDescent="0.3">
      <c r="C6397" s="139">
        <f t="shared" si="118"/>
        <v>0</v>
      </c>
      <c r="K6397" s="143"/>
      <c r="L6397" s="143"/>
    </row>
    <row r="6398" spans="3:12" x14ac:dyDescent="0.3">
      <c r="C6398" s="139">
        <f t="shared" si="118"/>
        <v>0</v>
      </c>
      <c r="K6398" s="143"/>
      <c r="L6398" s="143"/>
    </row>
    <row r="6399" spans="3:12" x14ac:dyDescent="0.3">
      <c r="C6399" s="139">
        <f t="shared" ref="C6399:C6462" si="119">D6399</f>
        <v>0</v>
      </c>
      <c r="K6399" s="143"/>
      <c r="L6399" s="143"/>
    </row>
    <row r="6400" spans="3:12" x14ac:dyDescent="0.3">
      <c r="C6400" s="139">
        <f t="shared" si="119"/>
        <v>0</v>
      </c>
      <c r="K6400" s="143"/>
      <c r="L6400" s="143"/>
    </row>
    <row r="6401" spans="3:12" x14ac:dyDescent="0.3">
      <c r="C6401" s="139">
        <f t="shared" si="119"/>
        <v>0</v>
      </c>
      <c r="K6401" s="143"/>
      <c r="L6401" s="143"/>
    </row>
    <row r="6402" spans="3:12" x14ac:dyDescent="0.3">
      <c r="C6402" s="139">
        <f t="shared" si="119"/>
        <v>0</v>
      </c>
      <c r="K6402" s="143"/>
      <c r="L6402" s="143"/>
    </row>
    <row r="6403" spans="3:12" x14ac:dyDescent="0.3">
      <c r="C6403" s="139">
        <f t="shared" si="119"/>
        <v>0</v>
      </c>
      <c r="K6403" s="143"/>
      <c r="L6403" s="143"/>
    </row>
    <row r="6404" spans="3:12" x14ac:dyDescent="0.3">
      <c r="C6404" s="139">
        <f t="shared" si="119"/>
        <v>0</v>
      </c>
      <c r="K6404" s="143"/>
      <c r="L6404" s="143"/>
    </row>
    <row r="6405" spans="3:12" x14ac:dyDescent="0.3">
      <c r="C6405" s="139">
        <f t="shared" si="119"/>
        <v>0</v>
      </c>
      <c r="K6405" s="143"/>
      <c r="L6405" s="143"/>
    </row>
    <row r="6406" spans="3:12" x14ac:dyDescent="0.3">
      <c r="C6406" s="139">
        <f t="shared" si="119"/>
        <v>0</v>
      </c>
      <c r="K6406" s="143"/>
      <c r="L6406" s="143"/>
    </row>
    <row r="6407" spans="3:12" x14ac:dyDescent="0.3">
      <c r="C6407" s="139">
        <f t="shared" si="119"/>
        <v>0</v>
      </c>
      <c r="K6407" s="143"/>
      <c r="L6407" s="143"/>
    </row>
    <row r="6408" spans="3:12" x14ac:dyDescent="0.3">
      <c r="C6408" s="139">
        <f t="shared" si="119"/>
        <v>0</v>
      </c>
      <c r="K6408" s="143"/>
      <c r="L6408" s="143"/>
    </row>
    <row r="6409" spans="3:12" x14ac:dyDescent="0.3">
      <c r="C6409" s="139">
        <f t="shared" si="119"/>
        <v>0</v>
      </c>
      <c r="K6409" s="143"/>
      <c r="L6409" s="143"/>
    </row>
    <row r="6410" spans="3:12" x14ac:dyDescent="0.3">
      <c r="C6410" s="139">
        <f t="shared" si="119"/>
        <v>0</v>
      </c>
      <c r="K6410" s="143"/>
      <c r="L6410" s="143"/>
    </row>
    <row r="6411" spans="3:12" x14ac:dyDescent="0.3">
      <c r="C6411" s="139">
        <f t="shared" si="119"/>
        <v>0</v>
      </c>
      <c r="K6411" s="143"/>
      <c r="L6411" s="143"/>
    </row>
    <row r="6412" spans="3:12" x14ac:dyDescent="0.3">
      <c r="C6412" s="139">
        <f t="shared" si="119"/>
        <v>0</v>
      </c>
      <c r="K6412" s="143"/>
      <c r="L6412" s="143"/>
    </row>
    <row r="6413" spans="3:12" x14ac:dyDescent="0.3">
      <c r="C6413" s="139">
        <f t="shared" si="119"/>
        <v>0</v>
      </c>
      <c r="K6413" s="143"/>
      <c r="L6413" s="143"/>
    </row>
    <row r="6414" spans="3:12" x14ac:dyDescent="0.3">
      <c r="C6414" s="139">
        <f t="shared" si="119"/>
        <v>0</v>
      </c>
      <c r="K6414" s="143"/>
      <c r="L6414" s="143"/>
    </row>
    <row r="6415" spans="3:12" x14ac:dyDescent="0.3">
      <c r="C6415" s="139">
        <f t="shared" si="119"/>
        <v>0</v>
      </c>
      <c r="K6415" s="143"/>
      <c r="L6415" s="143"/>
    </row>
    <row r="6416" spans="3:12" x14ac:dyDescent="0.3">
      <c r="C6416" s="139">
        <f t="shared" si="119"/>
        <v>0</v>
      </c>
      <c r="K6416" s="143"/>
      <c r="L6416" s="143"/>
    </row>
    <row r="6417" spans="3:12" x14ac:dyDescent="0.3">
      <c r="C6417" s="139">
        <f t="shared" si="119"/>
        <v>0</v>
      </c>
      <c r="K6417" s="143"/>
      <c r="L6417" s="143"/>
    </row>
    <row r="6418" spans="3:12" x14ac:dyDescent="0.3">
      <c r="C6418" s="139">
        <f t="shared" si="119"/>
        <v>0</v>
      </c>
      <c r="K6418" s="143"/>
      <c r="L6418" s="143"/>
    </row>
    <row r="6419" spans="3:12" x14ac:dyDescent="0.3">
      <c r="C6419" s="139">
        <f t="shared" si="119"/>
        <v>0</v>
      </c>
      <c r="K6419" s="143"/>
      <c r="L6419" s="143"/>
    </row>
    <row r="6420" spans="3:12" x14ac:dyDescent="0.3">
      <c r="C6420" s="139">
        <f t="shared" si="119"/>
        <v>0</v>
      </c>
      <c r="K6420" s="143"/>
      <c r="L6420" s="143"/>
    </row>
    <row r="6421" spans="3:12" x14ac:dyDescent="0.3">
      <c r="C6421" s="139">
        <f t="shared" si="119"/>
        <v>0</v>
      </c>
      <c r="K6421" s="143"/>
      <c r="L6421" s="143"/>
    </row>
    <row r="6422" spans="3:12" x14ac:dyDescent="0.3">
      <c r="C6422" s="139">
        <f t="shared" si="119"/>
        <v>0</v>
      </c>
      <c r="K6422" s="143"/>
      <c r="L6422" s="143"/>
    </row>
    <row r="6423" spans="3:12" x14ac:dyDescent="0.3">
      <c r="C6423" s="139">
        <f t="shared" si="119"/>
        <v>0</v>
      </c>
      <c r="K6423" s="143"/>
      <c r="L6423" s="143"/>
    </row>
    <row r="6424" spans="3:12" x14ac:dyDescent="0.3">
      <c r="C6424" s="139">
        <f t="shared" si="119"/>
        <v>0</v>
      </c>
      <c r="K6424" s="143"/>
      <c r="L6424" s="143"/>
    </row>
    <row r="6425" spans="3:12" x14ac:dyDescent="0.3">
      <c r="C6425" s="139">
        <f t="shared" si="119"/>
        <v>0</v>
      </c>
      <c r="K6425" s="143"/>
      <c r="L6425" s="143"/>
    </row>
    <row r="6426" spans="3:12" x14ac:dyDescent="0.3">
      <c r="C6426" s="139">
        <f t="shared" si="119"/>
        <v>0</v>
      </c>
      <c r="K6426" s="143"/>
      <c r="L6426" s="143"/>
    </row>
    <row r="6427" spans="3:12" x14ac:dyDescent="0.3">
      <c r="C6427" s="139">
        <f t="shared" si="119"/>
        <v>0</v>
      </c>
      <c r="K6427" s="143"/>
      <c r="L6427" s="143"/>
    </row>
    <row r="6428" spans="3:12" x14ac:dyDescent="0.3">
      <c r="C6428" s="139">
        <f t="shared" si="119"/>
        <v>0</v>
      </c>
      <c r="K6428" s="143"/>
      <c r="L6428" s="143"/>
    </row>
    <row r="6429" spans="3:12" x14ac:dyDescent="0.3">
      <c r="C6429" s="139">
        <f t="shared" si="119"/>
        <v>0</v>
      </c>
      <c r="K6429" s="143"/>
      <c r="L6429" s="143"/>
    </row>
    <row r="6430" spans="3:12" x14ac:dyDescent="0.3">
      <c r="C6430" s="139">
        <f t="shared" si="119"/>
        <v>0</v>
      </c>
      <c r="K6430" s="143"/>
      <c r="L6430" s="143"/>
    </row>
    <row r="6431" spans="3:12" x14ac:dyDescent="0.3">
      <c r="C6431" s="139">
        <f t="shared" si="119"/>
        <v>0</v>
      </c>
      <c r="K6431" s="143"/>
      <c r="L6431" s="143"/>
    </row>
    <row r="6432" spans="3:12" x14ac:dyDescent="0.3">
      <c r="C6432" s="139">
        <f t="shared" si="119"/>
        <v>0</v>
      </c>
      <c r="K6432" s="143"/>
      <c r="L6432" s="143"/>
    </row>
    <row r="6433" spans="3:12" x14ac:dyDescent="0.3">
      <c r="C6433" s="139">
        <f t="shared" si="119"/>
        <v>0</v>
      </c>
      <c r="K6433" s="143"/>
      <c r="L6433" s="143"/>
    </row>
    <row r="6434" spans="3:12" x14ac:dyDescent="0.3">
      <c r="C6434" s="139">
        <f t="shared" si="119"/>
        <v>0</v>
      </c>
      <c r="K6434" s="143"/>
      <c r="L6434" s="143"/>
    </row>
    <row r="6435" spans="3:12" x14ac:dyDescent="0.3">
      <c r="C6435" s="139">
        <f t="shared" si="119"/>
        <v>0</v>
      </c>
      <c r="K6435" s="143"/>
      <c r="L6435" s="143"/>
    </row>
    <row r="6436" spans="3:12" x14ac:dyDescent="0.3">
      <c r="C6436" s="139">
        <f t="shared" si="119"/>
        <v>0</v>
      </c>
      <c r="K6436" s="143"/>
      <c r="L6436" s="143"/>
    </row>
    <row r="6437" spans="3:12" x14ac:dyDescent="0.3">
      <c r="C6437" s="139">
        <f t="shared" si="119"/>
        <v>0</v>
      </c>
      <c r="K6437" s="143"/>
      <c r="L6437" s="143"/>
    </row>
    <row r="6438" spans="3:12" x14ac:dyDescent="0.3">
      <c r="C6438" s="139">
        <f t="shared" si="119"/>
        <v>0</v>
      </c>
      <c r="K6438" s="143"/>
      <c r="L6438" s="143"/>
    </row>
    <row r="6439" spans="3:12" x14ac:dyDescent="0.3">
      <c r="C6439" s="139">
        <f t="shared" si="119"/>
        <v>0</v>
      </c>
      <c r="K6439" s="143"/>
      <c r="L6439" s="143"/>
    </row>
    <row r="6440" spans="3:12" x14ac:dyDescent="0.3">
      <c r="C6440" s="139">
        <f t="shared" si="119"/>
        <v>0</v>
      </c>
      <c r="K6440" s="143"/>
      <c r="L6440" s="143"/>
    </row>
    <row r="6441" spans="3:12" x14ac:dyDescent="0.3">
      <c r="C6441" s="139">
        <f t="shared" si="119"/>
        <v>0</v>
      </c>
      <c r="K6441" s="143"/>
      <c r="L6441" s="143"/>
    </row>
    <row r="6442" spans="3:12" x14ac:dyDescent="0.3">
      <c r="C6442" s="139">
        <f t="shared" si="119"/>
        <v>0</v>
      </c>
      <c r="K6442" s="143"/>
      <c r="L6442" s="143"/>
    </row>
    <row r="6443" spans="3:12" x14ac:dyDescent="0.3">
      <c r="C6443" s="139">
        <f t="shared" si="119"/>
        <v>0</v>
      </c>
      <c r="K6443" s="143"/>
      <c r="L6443" s="143"/>
    </row>
    <row r="6444" spans="3:12" x14ac:dyDescent="0.3">
      <c r="C6444" s="139">
        <f t="shared" si="119"/>
        <v>0</v>
      </c>
      <c r="K6444" s="143"/>
      <c r="L6444" s="143"/>
    </row>
    <row r="6445" spans="3:12" x14ac:dyDescent="0.3">
      <c r="C6445" s="139">
        <f t="shared" si="119"/>
        <v>0</v>
      </c>
      <c r="K6445" s="143"/>
      <c r="L6445" s="143"/>
    </row>
    <row r="6446" spans="3:12" x14ac:dyDescent="0.3">
      <c r="C6446" s="139">
        <f t="shared" si="119"/>
        <v>0</v>
      </c>
      <c r="K6446" s="143"/>
      <c r="L6446" s="143"/>
    </row>
    <row r="6447" spans="3:12" x14ac:dyDescent="0.3">
      <c r="C6447" s="139">
        <f t="shared" si="119"/>
        <v>0</v>
      </c>
      <c r="K6447" s="143"/>
      <c r="L6447" s="143"/>
    </row>
    <row r="6448" spans="3:12" x14ac:dyDescent="0.3">
      <c r="C6448" s="139">
        <f t="shared" si="119"/>
        <v>0</v>
      </c>
      <c r="K6448" s="143"/>
      <c r="L6448" s="143"/>
    </row>
    <row r="6449" spans="3:12" x14ac:dyDescent="0.3">
      <c r="C6449" s="139">
        <f t="shared" si="119"/>
        <v>0</v>
      </c>
      <c r="K6449" s="143"/>
      <c r="L6449" s="143"/>
    </row>
    <row r="6450" spans="3:12" x14ac:dyDescent="0.3">
      <c r="C6450" s="139">
        <f t="shared" si="119"/>
        <v>0</v>
      </c>
      <c r="K6450" s="143"/>
      <c r="L6450" s="143"/>
    </row>
    <row r="6451" spans="3:12" x14ac:dyDescent="0.3">
      <c r="C6451" s="139">
        <f t="shared" si="119"/>
        <v>0</v>
      </c>
      <c r="K6451" s="143"/>
      <c r="L6451" s="143"/>
    </row>
    <row r="6452" spans="3:12" x14ac:dyDescent="0.3">
      <c r="C6452" s="139">
        <f t="shared" si="119"/>
        <v>0</v>
      </c>
      <c r="K6452" s="143"/>
      <c r="L6452" s="143"/>
    </row>
    <row r="6453" spans="3:12" x14ac:dyDescent="0.3">
      <c r="C6453" s="139">
        <f t="shared" si="119"/>
        <v>0</v>
      </c>
      <c r="K6453" s="143"/>
      <c r="L6453" s="143"/>
    </row>
    <row r="6454" spans="3:12" x14ac:dyDescent="0.3">
      <c r="C6454" s="139">
        <f t="shared" si="119"/>
        <v>0</v>
      </c>
      <c r="K6454" s="143"/>
      <c r="L6454" s="143"/>
    </row>
    <row r="6455" spans="3:12" x14ac:dyDescent="0.3">
      <c r="C6455" s="139">
        <f t="shared" si="119"/>
        <v>0</v>
      </c>
      <c r="K6455" s="143"/>
      <c r="L6455" s="143"/>
    </row>
    <row r="6456" spans="3:12" x14ac:dyDescent="0.3">
      <c r="C6456" s="139">
        <f t="shared" si="119"/>
        <v>0</v>
      </c>
      <c r="K6456" s="143"/>
      <c r="L6456" s="143"/>
    </row>
    <row r="6457" spans="3:12" x14ac:dyDescent="0.3">
      <c r="C6457" s="139">
        <f t="shared" si="119"/>
        <v>0</v>
      </c>
      <c r="K6457" s="143"/>
      <c r="L6457" s="143"/>
    </row>
    <row r="6458" spans="3:12" x14ac:dyDescent="0.3">
      <c r="C6458" s="139">
        <f t="shared" si="119"/>
        <v>0</v>
      </c>
      <c r="K6458" s="143"/>
      <c r="L6458" s="143"/>
    </row>
    <row r="6459" spans="3:12" x14ac:dyDescent="0.3">
      <c r="C6459" s="139">
        <f t="shared" si="119"/>
        <v>0</v>
      </c>
      <c r="K6459" s="143"/>
      <c r="L6459" s="143"/>
    </row>
    <row r="6460" spans="3:12" x14ac:dyDescent="0.3">
      <c r="C6460" s="139">
        <f t="shared" si="119"/>
        <v>0</v>
      </c>
      <c r="K6460" s="143"/>
      <c r="L6460" s="143"/>
    </row>
    <row r="6461" spans="3:12" x14ac:dyDescent="0.3">
      <c r="C6461" s="139">
        <f t="shared" si="119"/>
        <v>0</v>
      </c>
      <c r="K6461" s="143"/>
      <c r="L6461" s="143"/>
    </row>
    <row r="6462" spans="3:12" x14ac:dyDescent="0.3">
      <c r="C6462" s="139">
        <f t="shared" si="119"/>
        <v>0</v>
      </c>
      <c r="K6462" s="143"/>
      <c r="L6462" s="143"/>
    </row>
    <row r="6463" spans="3:12" x14ac:dyDescent="0.3">
      <c r="C6463" s="139">
        <f t="shared" ref="C6463:C6526" si="120">D6463</f>
        <v>0</v>
      </c>
      <c r="K6463" s="143"/>
      <c r="L6463" s="143"/>
    </row>
    <row r="6464" spans="3:12" x14ac:dyDescent="0.3">
      <c r="C6464" s="139">
        <f t="shared" si="120"/>
        <v>0</v>
      </c>
      <c r="K6464" s="143"/>
      <c r="L6464" s="143"/>
    </row>
    <row r="6465" spans="3:12" x14ac:dyDescent="0.3">
      <c r="C6465" s="139">
        <f t="shared" si="120"/>
        <v>0</v>
      </c>
      <c r="K6465" s="143"/>
      <c r="L6465" s="143"/>
    </row>
    <row r="6466" spans="3:12" x14ac:dyDescent="0.3">
      <c r="C6466" s="139">
        <f t="shared" si="120"/>
        <v>0</v>
      </c>
      <c r="K6466" s="143"/>
      <c r="L6466" s="143"/>
    </row>
    <row r="6467" spans="3:12" x14ac:dyDescent="0.3">
      <c r="C6467" s="139">
        <f t="shared" si="120"/>
        <v>0</v>
      </c>
      <c r="K6467" s="143"/>
      <c r="L6467" s="143"/>
    </row>
    <row r="6468" spans="3:12" x14ac:dyDescent="0.3">
      <c r="C6468" s="139">
        <f t="shared" si="120"/>
        <v>0</v>
      </c>
      <c r="K6468" s="143"/>
      <c r="L6468" s="143"/>
    </row>
    <row r="6469" spans="3:12" x14ac:dyDescent="0.3">
      <c r="C6469" s="139">
        <f t="shared" si="120"/>
        <v>0</v>
      </c>
      <c r="K6469" s="143"/>
      <c r="L6469" s="143"/>
    </row>
    <row r="6470" spans="3:12" x14ac:dyDescent="0.3">
      <c r="C6470" s="139">
        <f t="shared" si="120"/>
        <v>0</v>
      </c>
      <c r="K6470" s="143"/>
      <c r="L6470" s="143"/>
    </row>
    <row r="6471" spans="3:12" x14ac:dyDescent="0.3">
      <c r="C6471" s="139">
        <f t="shared" si="120"/>
        <v>0</v>
      </c>
      <c r="K6471" s="143"/>
      <c r="L6471" s="143"/>
    </row>
    <row r="6472" spans="3:12" x14ac:dyDescent="0.3">
      <c r="C6472" s="139">
        <f t="shared" si="120"/>
        <v>0</v>
      </c>
      <c r="K6472" s="143"/>
      <c r="L6472" s="143"/>
    </row>
    <row r="6473" spans="3:12" x14ac:dyDescent="0.3">
      <c r="C6473" s="139">
        <f t="shared" si="120"/>
        <v>0</v>
      </c>
      <c r="K6473" s="143"/>
      <c r="L6473" s="143"/>
    </row>
    <row r="6474" spans="3:12" x14ac:dyDescent="0.3">
      <c r="C6474" s="139">
        <f t="shared" si="120"/>
        <v>0</v>
      </c>
      <c r="K6474" s="143"/>
      <c r="L6474" s="143"/>
    </row>
    <row r="6475" spans="3:12" x14ac:dyDescent="0.3">
      <c r="C6475" s="139">
        <f t="shared" si="120"/>
        <v>0</v>
      </c>
      <c r="K6475" s="143"/>
      <c r="L6475" s="143"/>
    </row>
    <row r="6476" spans="3:12" x14ac:dyDescent="0.3">
      <c r="C6476" s="139">
        <f t="shared" si="120"/>
        <v>0</v>
      </c>
      <c r="K6476" s="143"/>
      <c r="L6476" s="143"/>
    </row>
    <row r="6477" spans="3:12" x14ac:dyDescent="0.3">
      <c r="C6477" s="139">
        <f t="shared" si="120"/>
        <v>0</v>
      </c>
      <c r="K6477" s="143"/>
      <c r="L6477" s="143"/>
    </row>
    <row r="6478" spans="3:12" x14ac:dyDescent="0.3">
      <c r="C6478" s="139">
        <f t="shared" si="120"/>
        <v>0</v>
      </c>
      <c r="K6478" s="143"/>
      <c r="L6478" s="143"/>
    </row>
    <row r="6479" spans="3:12" x14ac:dyDescent="0.3">
      <c r="C6479" s="139">
        <f t="shared" si="120"/>
        <v>0</v>
      </c>
      <c r="K6479" s="143"/>
      <c r="L6479" s="143"/>
    </row>
    <row r="6480" spans="3:12" x14ac:dyDescent="0.3">
      <c r="C6480" s="139">
        <f t="shared" si="120"/>
        <v>0</v>
      </c>
      <c r="K6480" s="143"/>
      <c r="L6480" s="143"/>
    </row>
    <row r="6481" spans="3:12" x14ac:dyDescent="0.3">
      <c r="C6481" s="139">
        <f t="shared" si="120"/>
        <v>0</v>
      </c>
      <c r="K6481" s="143"/>
      <c r="L6481" s="143"/>
    </row>
    <row r="6482" spans="3:12" x14ac:dyDescent="0.3">
      <c r="C6482" s="139">
        <f t="shared" si="120"/>
        <v>0</v>
      </c>
      <c r="K6482" s="143"/>
      <c r="L6482" s="143"/>
    </row>
    <row r="6483" spans="3:12" x14ac:dyDescent="0.3">
      <c r="C6483" s="139">
        <f t="shared" si="120"/>
        <v>0</v>
      </c>
      <c r="K6483" s="143"/>
      <c r="L6483" s="143"/>
    </row>
    <row r="6484" spans="3:12" x14ac:dyDescent="0.3">
      <c r="C6484" s="139">
        <f t="shared" si="120"/>
        <v>0</v>
      </c>
      <c r="K6484" s="143"/>
      <c r="L6484" s="143"/>
    </row>
    <row r="6485" spans="3:12" x14ac:dyDescent="0.3">
      <c r="C6485" s="139">
        <f t="shared" si="120"/>
        <v>0</v>
      </c>
      <c r="K6485" s="143"/>
      <c r="L6485" s="143"/>
    </row>
    <row r="6486" spans="3:12" x14ac:dyDescent="0.3">
      <c r="C6486" s="139">
        <f t="shared" si="120"/>
        <v>0</v>
      </c>
      <c r="K6486" s="143"/>
      <c r="L6486" s="143"/>
    </row>
    <row r="6487" spans="3:12" x14ac:dyDescent="0.3">
      <c r="C6487" s="139">
        <f t="shared" si="120"/>
        <v>0</v>
      </c>
      <c r="K6487" s="143"/>
      <c r="L6487" s="143"/>
    </row>
    <row r="6488" spans="3:12" x14ac:dyDescent="0.3">
      <c r="C6488" s="139">
        <f t="shared" si="120"/>
        <v>0</v>
      </c>
      <c r="K6488" s="143"/>
      <c r="L6488" s="143"/>
    </row>
    <row r="6489" spans="3:12" x14ac:dyDescent="0.3">
      <c r="C6489" s="139">
        <f t="shared" si="120"/>
        <v>0</v>
      </c>
      <c r="K6489" s="143"/>
      <c r="L6489" s="143"/>
    </row>
    <row r="6490" spans="3:12" x14ac:dyDescent="0.3">
      <c r="C6490" s="139">
        <f t="shared" si="120"/>
        <v>0</v>
      </c>
      <c r="K6490" s="143"/>
      <c r="L6490" s="143"/>
    </row>
    <row r="6491" spans="3:12" x14ac:dyDescent="0.3">
      <c r="C6491" s="139">
        <f t="shared" si="120"/>
        <v>0</v>
      </c>
      <c r="K6491" s="143"/>
      <c r="L6491" s="143"/>
    </row>
    <row r="6492" spans="3:12" x14ac:dyDescent="0.3">
      <c r="C6492" s="139">
        <f t="shared" si="120"/>
        <v>0</v>
      </c>
      <c r="K6492" s="143"/>
      <c r="L6492" s="143"/>
    </row>
    <row r="6493" spans="3:12" x14ac:dyDescent="0.3">
      <c r="C6493" s="139">
        <f t="shared" si="120"/>
        <v>0</v>
      </c>
      <c r="K6493" s="143"/>
      <c r="L6493" s="143"/>
    </row>
    <row r="6494" spans="3:12" x14ac:dyDescent="0.3">
      <c r="C6494" s="139">
        <f t="shared" si="120"/>
        <v>0</v>
      </c>
      <c r="K6494" s="143"/>
      <c r="L6494" s="143"/>
    </row>
    <row r="6495" spans="3:12" x14ac:dyDescent="0.3">
      <c r="C6495" s="139">
        <f t="shared" si="120"/>
        <v>0</v>
      </c>
      <c r="K6495" s="143"/>
      <c r="L6495" s="143"/>
    </row>
    <row r="6496" spans="3:12" x14ac:dyDescent="0.3">
      <c r="C6496" s="139">
        <f t="shared" si="120"/>
        <v>0</v>
      </c>
      <c r="K6496" s="143"/>
      <c r="L6496" s="143"/>
    </row>
    <row r="6497" spans="3:12" x14ac:dyDescent="0.3">
      <c r="C6497" s="139">
        <f t="shared" si="120"/>
        <v>0</v>
      </c>
      <c r="K6497" s="143"/>
      <c r="L6497" s="143"/>
    </row>
    <row r="6498" spans="3:12" x14ac:dyDescent="0.3">
      <c r="C6498" s="139">
        <f t="shared" si="120"/>
        <v>0</v>
      </c>
      <c r="K6498" s="143"/>
      <c r="L6498" s="143"/>
    </row>
    <row r="6499" spans="3:12" x14ac:dyDescent="0.3">
      <c r="C6499" s="139">
        <f t="shared" si="120"/>
        <v>0</v>
      </c>
      <c r="K6499" s="143"/>
      <c r="L6499" s="143"/>
    </row>
    <row r="6500" spans="3:12" x14ac:dyDescent="0.3">
      <c r="C6500" s="139">
        <f t="shared" si="120"/>
        <v>0</v>
      </c>
      <c r="K6500" s="143"/>
      <c r="L6500" s="143"/>
    </row>
    <row r="6501" spans="3:12" x14ac:dyDescent="0.3">
      <c r="C6501" s="139">
        <f t="shared" si="120"/>
        <v>0</v>
      </c>
      <c r="K6501" s="143"/>
      <c r="L6501" s="143"/>
    </row>
    <row r="6502" spans="3:12" x14ac:dyDescent="0.3">
      <c r="C6502" s="139">
        <f t="shared" si="120"/>
        <v>0</v>
      </c>
      <c r="K6502" s="143"/>
      <c r="L6502" s="143"/>
    </row>
    <row r="6503" spans="3:12" x14ac:dyDescent="0.3">
      <c r="C6503" s="139">
        <f t="shared" si="120"/>
        <v>0</v>
      </c>
      <c r="K6503" s="143"/>
      <c r="L6503" s="143"/>
    </row>
    <row r="6504" spans="3:12" x14ac:dyDescent="0.3">
      <c r="C6504" s="139">
        <f t="shared" si="120"/>
        <v>0</v>
      </c>
      <c r="K6504" s="143"/>
      <c r="L6504" s="143"/>
    </row>
    <row r="6505" spans="3:12" x14ac:dyDescent="0.3">
      <c r="C6505" s="139">
        <f t="shared" si="120"/>
        <v>0</v>
      </c>
      <c r="K6505" s="143"/>
      <c r="L6505" s="143"/>
    </row>
    <row r="6506" spans="3:12" x14ac:dyDescent="0.3">
      <c r="C6506" s="139">
        <f t="shared" si="120"/>
        <v>0</v>
      </c>
      <c r="K6506" s="143"/>
      <c r="L6506" s="143"/>
    </row>
    <row r="6507" spans="3:12" x14ac:dyDescent="0.3">
      <c r="C6507" s="139">
        <f t="shared" si="120"/>
        <v>0</v>
      </c>
      <c r="K6507" s="143"/>
      <c r="L6507" s="143"/>
    </row>
    <row r="6508" spans="3:12" x14ac:dyDescent="0.3">
      <c r="C6508" s="139">
        <f t="shared" si="120"/>
        <v>0</v>
      </c>
      <c r="K6508" s="143"/>
      <c r="L6508" s="143"/>
    </row>
    <row r="6509" spans="3:12" x14ac:dyDescent="0.3">
      <c r="C6509" s="139">
        <f t="shared" si="120"/>
        <v>0</v>
      </c>
      <c r="K6509" s="143"/>
      <c r="L6509" s="143"/>
    </row>
    <row r="6510" spans="3:12" x14ac:dyDescent="0.3">
      <c r="C6510" s="139">
        <f t="shared" si="120"/>
        <v>0</v>
      </c>
      <c r="K6510" s="143"/>
      <c r="L6510" s="143"/>
    </row>
    <row r="6511" spans="3:12" x14ac:dyDescent="0.3">
      <c r="C6511" s="139">
        <f t="shared" si="120"/>
        <v>0</v>
      </c>
      <c r="K6511" s="143"/>
      <c r="L6511" s="143"/>
    </row>
    <row r="6512" spans="3:12" x14ac:dyDescent="0.3">
      <c r="C6512" s="139">
        <f t="shared" si="120"/>
        <v>0</v>
      </c>
      <c r="K6512" s="143"/>
      <c r="L6512" s="143"/>
    </row>
    <row r="6513" spans="3:12" x14ac:dyDescent="0.3">
      <c r="C6513" s="139">
        <f t="shared" si="120"/>
        <v>0</v>
      </c>
      <c r="K6513" s="143"/>
      <c r="L6513" s="143"/>
    </row>
    <row r="6514" spans="3:12" x14ac:dyDescent="0.3">
      <c r="C6514" s="139">
        <f t="shared" si="120"/>
        <v>0</v>
      </c>
      <c r="K6514" s="143"/>
      <c r="L6514" s="143"/>
    </row>
    <row r="6515" spans="3:12" x14ac:dyDescent="0.3">
      <c r="C6515" s="139">
        <f t="shared" si="120"/>
        <v>0</v>
      </c>
      <c r="K6515" s="143"/>
      <c r="L6515" s="143"/>
    </row>
    <row r="6516" spans="3:12" x14ac:dyDescent="0.3">
      <c r="C6516" s="139">
        <f t="shared" si="120"/>
        <v>0</v>
      </c>
      <c r="K6516" s="143"/>
      <c r="L6516" s="143"/>
    </row>
    <row r="6517" spans="3:12" x14ac:dyDescent="0.3">
      <c r="C6517" s="139">
        <f t="shared" si="120"/>
        <v>0</v>
      </c>
      <c r="K6517" s="143"/>
      <c r="L6517" s="143"/>
    </row>
    <row r="6518" spans="3:12" x14ac:dyDescent="0.3">
      <c r="C6518" s="139">
        <f t="shared" si="120"/>
        <v>0</v>
      </c>
      <c r="K6518" s="143"/>
      <c r="L6518" s="143"/>
    </row>
    <row r="6519" spans="3:12" x14ac:dyDescent="0.3">
      <c r="C6519" s="139">
        <f t="shared" si="120"/>
        <v>0</v>
      </c>
      <c r="K6519" s="143"/>
      <c r="L6519" s="143"/>
    </row>
    <row r="6520" spans="3:12" x14ac:dyDescent="0.3">
      <c r="C6520" s="139">
        <f t="shared" si="120"/>
        <v>0</v>
      </c>
      <c r="K6520" s="143"/>
      <c r="L6520" s="143"/>
    </row>
    <row r="6521" spans="3:12" x14ac:dyDescent="0.3">
      <c r="C6521" s="139">
        <f t="shared" si="120"/>
        <v>0</v>
      </c>
      <c r="K6521" s="143"/>
      <c r="L6521" s="143"/>
    </row>
    <row r="6522" spans="3:12" x14ac:dyDescent="0.3">
      <c r="C6522" s="139">
        <f t="shared" si="120"/>
        <v>0</v>
      </c>
      <c r="K6522" s="143"/>
      <c r="L6522" s="143"/>
    </row>
    <row r="6523" spans="3:12" x14ac:dyDescent="0.3">
      <c r="C6523" s="139">
        <f t="shared" si="120"/>
        <v>0</v>
      </c>
      <c r="K6523" s="143"/>
      <c r="L6523" s="143"/>
    </row>
    <row r="6524" spans="3:12" x14ac:dyDescent="0.3">
      <c r="C6524" s="139">
        <f t="shared" si="120"/>
        <v>0</v>
      </c>
      <c r="K6524" s="143"/>
      <c r="L6524" s="143"/>
    </row>
    <row r="6525" spans="3:12" x14ac:dyDescent="0.3">
      <c r="C6525" s="139">
        <f t="shared" si="120"/>
        <v>0</v>
      </c>
      <c r="K6525" s="143"/>
      <c r="L6525" s="143"/>
    </row>
    <row r="6526" spans="3:12" x14ac:dyDescent="0.3">
      <c r="C6526" s="139">
        <f t="shared" si="120"/>
        <v>0</v>
      </c>
      <c r="K6526" s="143"/>
      <c r="L6526" s="143"/>
    </row>
    <row r="6527" spans="3:12" x14ac:dyDescent="0.3">
      <c r="C6527" s="139">
        <f t="shared" ref="C6527:C6590" si="121">D6527</f>
        <v>0</v>
      </c>
      <c r="K6527" s="143"/>
      <c r="L6527" s="143"/>
    </row>
    <row r="6528" spans="3:12" x14ac:dyDescent="0.3">
      <c r="C6528" s="139">
        <f t="shared" si="121"/>
        <v>0</v>
      </c>
      <c r="K6528" s="143"/>
      <c r="L6528" s="143"/>
    </row>
    <row r="6529" spans="3:12" x14ac:dyDescent="0.3">
      <c r="C6529" s="139">
        <f t="shared" si="121"/>
        <v>0</v>
      </c>
      <c r="K6529" s="143"/>
      <c r="L6529" s="143"/>
    </row>
    <row r="6530" spans="3:12" x14ac:dyDescent="0.3">
      <c r="C6530" s="139">
        <f t="shared" si="121"/>
        <v>0</v>
      </c>
      <c r="K6530" s="143"/>
      <c r="L6530" s="143"/>
    </row>
    <row r="6531" spans="3:12" x14ac:dyDescent="0.3">
      <c r="C6531" s="139">
        <f t="shared" si="121"/>
        <v>0</v>
      </c>
      <c r="K6531" s="143"/>
      <c r="L6531" s="143"/>
    </row>
    <row r="6532" spans="3:12" x14ac:dyDescent="0.3">
      <c r="C6532" s="139">
        <f t="shared" si="121"/>
        <v>0</v>
      </c>
      <c r="K6532" s="143"/>
      <c r="L6532" s="143"/>
    </row>
    <row r="6533" spans="3:12" x14ac:dyDescent="0.3">
      <c r="C6533" s="139">
        <f t="shared" si="121"/>
        <v>0</v>
      </c>
      <c r="K6533" s="143"/>
      <c r="L6533" s="143"/>
    </row>
    <row r="6534" spans="3:12" x14ac:dyDescent="0.3">
      <c r="C6534" s="139">
        <f t="shared" si="121"/>
        <v>0</v>
      </c>
      <c r="K6534" s="143"/>
      <c r="L6534" s="143"/>
    </row>
    <row r="6535" spans="3:12" x14ac:dyDescent="0.3">
      <c r="C6535" s="139">
        <f t="shared" si="121"/>
        <v>0</v>
      </c>
      <c r="K6535" s="143"/>
      <c r="L6535" s="143"/>
    </row>
    <row r="6536" spans="3:12" x14ac:dyDescent="0.3">
      <c r="C6536" s="139">
        <f t="shared" si="121"/>
        <v>0</v>
      </c>
      <c r="K6536" s="143"/>
      <c r="L6536" s="143"/>
    </row>
    <row r="6537" spans="3:12" x14ac:dyDescent="0.3">
      <c r="C6537" s="139">
        <f t="shared" si="121"/>
        <v>0</v>
      </c>
      <c r="K6537" s="143"/>
      <c r="L6537" s="143"/>
    </row>
    <row r="6538" spans="3:12" x14ac:dyDescent="0.3">
      <c r="C6538" s="139">
        <f t="shared" si="121"/>
        <v>0</v>
      </c>
      <c r="K6538" s="143"/>
      <c r="L6538" s="143"/>
    </row>
    <row r="6539" spans="3:12" x14ac:dyDescent="0.3">
      <c r="C6539" s="139">
        <f t="shared" si="121"/>
        <v>0</v>
      </c>
      <c r="K6539" s="143"/>
      <c r="L6539" s="143"/>
    </row>
    <row r="6540" spans="3:12" x14ac:dyDescent="0.3">
      <c r="C6540" s="139">
        <f t="shared" si="121"/>
        <v>0</v>
      </c>
      <c r="K6540" s="143"/>
      <c r="L6540" s="143"/>
    </row>
    <row r="6541" spans="3:12" x14ac:dyDescent="0.3">
      <c r="C6541" s="139">
        <f t="shared" si="121"/>
        <v>0</v>
      </c>
      <c r="K6541" s="143"/>
      <c r="L6541" s="143"/>
    </row>
    <row r="6542" spans="3:12" x14ac:dyDescent="0.3">
      <c r="C6542" s="139">
        <f t="shared" si="121"/>
        <v>0</v>
      </c>
      <c r="K6542" s="143"/>
      <c r="L6542" s="143"/>
    </row>
    <row r="6543" spans="3:12" x14ac:dyDescent="0.3">
      <c r="C6543" s="139">
        <f t="shared" si="121"/>
        <v>0</v>
      </c>
      <c r="K6543" s="143"/>
      <c r="L6543" s="143"/>
    </row>
    <row r="6544" spans="3:12" x14ac:dyDescent="0.3">
      <c r="C6544" s="139">
        <f t="shared" si="121"/>
        <v>0</v>
      </c>
      <c r="K6544" s="143"/>
      <c r="L6544" s="143"/>
    </row>
    <row r="6545" spans="3:12" x14ac:dyDescent="0.3">
      <c r="C6545" s="139">
        <f t="shared" si="121"/>
        <v>0</v>
      </c>
      <c r="K6545" s="143"/>
      <c r="L6545" s="143"/>
    </row>
    <row r="6546" spans="3:12" x14ac:dyDescent="0.3">
      <c r="C6546" s="139">
        <f t="shared" si="121"/>
        <v>0</v>
      </c>
      <c r="K6546" s="143"/>
      <c r="L6546" s="143"/>
    </row>
    <row r="6547" spans="3:12" x14ac:dyDescent="0.3">
      <c r="C6547" s="139">
        <f t="shared" si="121"/>
        <v>0</v>
      </c>
      <c r="K6547" s="143"/>
      <c r="L6547" s="143"/>
    </row>
    <row r="6548" spans="3:12" x14ac:dyDescent="0.3">
      <c r="C6548" s="139">
        <f t="shared" si="121"/>
        <v>0</v>
      </c>
      <c r="K6548" s="143"/>
      <c r="L6548" s="143"/>
    </row>
    <row r="6549" spans="3:12" x14ac:dyDescent="0.3">
      <c r="C6549" s="139">
        <f t="shared" si="121"/>
        <v>0</v>
      </c>
      <c r="K6549" s="143"/>
      <c r="L6549" s="143"/>
    </row>
    <row r="6550" spans="3:12" x14ac:dyDescent="0.3">
      <c r="C6550" s="139">
        <f t="shared" si="121"/>
        <v>0</v>
      </c>
      <c r="K6550" s="143"/>
      <c r="L6550" s="143"/>
    </row>
    <row r="6551" spans="3:12" x14ac:dyDescent="0.3">
      <c r="C6551" s="139">
        <f t="shared" si="121"/>
        <v>0</v>
      </c>
      <c r="K6551" s="143"/>
      <c r="L6551" s="143"/>
    </row>
    <row r="6552" spans="3:12" x14ac:dyDescent="0.3">
      <c r="C6552" s="139">
        <f t="shared" si="121"/>
        <v>0</v>
      </c>
      <c r="K6552" s="143"/>
      <c r="L6552" s="143"/>
    </row>
    <row r="6553" spans="3:12" x14ac:dyDescent="0.3">
      <c r="C6553" s="139">
        <f t="shared" si="121"/>
        <v>0</v>
      </c>
      <c r="K6553" s="143"/>
      <c r="L6553" s="143"/>
    </row>
    <row r="6554" spans="3:12" x14ac:dyDescent="0.3">
      <c r="C6554" s="139">
        <f t="shared" si="121"/>
        <v>0</v>
      </c>
      <c r="K6554" s="143"/>
      <c r="L6554" s="143"/>
    </row>
    <row r="6555" spans="3:12" x14ac:dyDescent="0.3">
      <c r="C6555" s="139">
        <f t="shared" si="121"/>
        <v>0</v>
      </c>
      <c r="K6555" s="143"/>
      <c r="L6555" s="143"/>
    </row>
    <row r="6556" spans="3:12" x14ac:dyDescent="0.3">
      <c r="C6556" s="139">
        <f t="shared" si="121"/>
        <v>0</v>
      </c>
      <c r="K6556" s="143"/>
      <c r="L6556" s="143"/>
    </row>
    <row r="6557" spans="3:12" x14ac:dyDescent="0.3">
      <c r="C6557" s="139">
        <f t="shared" si="121"/>
        <v>0</v>
      </c>
      <c r="K6557" s="143"/>
      <c r="L6557" s="143"/>
    </row>
    <row r="6558" spans="3:12" x14ac:dyDescent="0.3">
      <c r="C6558" s="139">
        <f t="shared" si="121"/>
        <v>0</v>
      </c>
      <c r="K6558" s="143"/>
      <c r="L6558" s="143"/>
    </row>
    <row r="6559" spans="3:12" x14ac:dyDescent="0.3">
      <c r="C6559" s="139">
        <f t="shared" si="121"/>
        <v>0</v>
      </c>
      <c r="K6559" s="143"/>
      <c r="L6559" s="143"/>
    </row>
    <row r="6560" spans="3:12" x14ac:dyDescent="0.3">
      <c r="C6560" s="139">
        <f t="shared" si="121"/>
        <v>0</v>
      </c>
      <c r="K6560" s="143"/>
      <c r="L6560" s="143"/>
    </row>
    <row r="6561" spans="3:12" x14ac:dyDescent="0.3">
      <c r="C6561" s="139">
        <f t="shared" si="121"/>
        <v>0</v>
      </c>
      <c r="K6561" s="143"/>
      <c r="L6561" s="143"/>
    </row>
    <row r="6562" spans="3:12" x14ac:dyDescent="0.3">
      <c r="C6562" s="139">
        <f t="shared" si="121"/>
        <v>0</v>
      </c>
      <c r="K6562" s="143"/>
      <c r="L6562" s="143"/>
    </row>
    <row r="6563" spans="3:12" x14ac:dyDescent="0.3">
      <c r="C6563" s="139">
        <f t="shared" si="121"/>
        <v>0</v>
      </c>
      <c r="K6563" s="143"/>
      <c r="L6563" s="143"/>
    </row>
    <row r="6564" spans="3:12" x14ac:dyDescent="0.3">
      <c r="C6564" s="139">
        <f t="shared" si="121"/>
        <v>0</v>
      </c>
      <c r="K6564" s="143"/>
      <c r="L6564" s="143"/>
    </row>
    <row r="6565" spans="3:12" x14ac:dyDescent="0.3">
      <c r="C6565" s="139">
        <f t="shared" si="121"/>
        <v>0</v>
      </c>
      <c r="K6565" s="143"/>
      <c r="L6565" s="143"/>
    </row>
    <row r="6566" spans="3:12" x14ac:dyDescent="0.3">
      <c r="C6566" s="139">
        <f t="shared" si="121"/>
        <v>0</v>
      </c>
      <c r="K6566" s="143"/>
      <c r="L6566" s="143"/>
    </row>
    <row r="6567" spans="3:12" x14ac:dyDescent="0.3">
      <c r="C6567" s="139">
        <f t="shared" si="121"/>
        <v>0</v>
      </c>
      <c r="K6567" s="143"/>
      <c r="L6567" s="143"/>
    </row>
    <row r="6568" spans="3:12" x14ac:dyDescent="0.3">
      <c r="C6568" s="139">
        <f t="shared" si="121"/>
        <v>0</v>
      </c>
      <c r="K6568" s="143"/>
      <c r="L6568" s="143"/>
    </row>
    <row r="6569" spans="3:12" x14ac:dyDescent="0.3">
      <c r="C6569" s="139">
        <f t="shared" si="121"/>
        <v>0</v>
      </c>
      <c r="K6569" s="143"/>
      <c r="L6569" s="143"/>
    </row>
    <row r="6570" spans="3:12" x14ac:dyDescent="0.3">
      <c r="C6570" s="139">
        <f t="shared" si="121"/>
        <v>0</v>
      </c>
      <c r="K6570" s="143"/>
      <c r="L6570" s="143"/>
    </row>
    <row r="6571" spans="3:12" x14ac:dyDescent="0.3">
      <c r="C6571" s="139">
        <f t="shared" si="121"/>
        <v>0</v>
      </c>
      <c r="K6571" s="143"/>
      <c r="L6571" s="143"/>
    </row>
    <row r="6572" spans="3:12" x14ac:dyDescent="0.3">
      <c r="C6572" s="139">
        <f t="shared" si="121"/>
        <v>0</v>
      </c>
      <c r="K6572" s="143"/>
      <c r="L6572" s="143"/>
    </row>
    <row r="6573" spans="3:12" x14ac:dyDescent="0.3">
      <c r="C6573" s="139">
        <f t="shared" si="121"/>
        <v>0</v>
      </c>
      <c r="K6573" s="143"/>
      <c r="L6573" s="143"/>
    </row>
    <row r="6574" spans="3:12" x14ac:dyDescent="0.3">
      <c r="C6574" s="139">
        <f t="shared" si="121"/>
        <v>0</v>
      </c>
      <c r="K6574" s="143"/>
      <c r="L6574" s="143"/>
    </row>
    <row r="6575" spans="3:12" x14ac:dyDescent="0.3">
      <c r="C6575" s="139">
        <f t="shared" si="121"/>
        <v>0</v>
      </c>
      <c r="K6575" s="143"/>
      <c r="L6575" s="143"/>
    </row>
    <row r="6576" spans="3:12" x14ac:dyDescent="0.3">
      <c r="C6576" s="139">
        <f t="shared" si="121"/>
        <v>0</v>
      </c>
      <c r="K6576" s="143"/>
      <c r="L6576" s="143"/>
    </row>
    <row r="6577" spans="3:12" x14ac:dyDescent="0.3">
      <c r="C6577" s="139">
        <f t="shared" si="121"/>
        <v>0</v>
      </c>
      <c r="K6577" s="143"/>
      <c r="L6577" s="143"/>
    </row>
    <row r="6578" spans="3:12" x14ac:dyDescent="0.3">
      <c r="C6578" s="139">
        <f t="shared" si="121"/>
        <v>0</v>
      </c>
      <c r="K6578" s="143"/>
      <c r="L6578" s="143"/>
    </row>
    <row r="6579" spans="3:12" x14ac:dyDescent="0.3">
      <c r="C6579" s="139">
        <f t="shared" si="121"/>
        <v>0</v>
      </c>
      <c r="K6579" s="143"/>
      <c r="L6579" s="143"/>
    </row>
    <row r="6580" spans="3:12" x14ac:dyDescent="0.3">
      <c r="C6580" s="139">
        <f t="shared" si="121"/>
        <v>0</v>
      </c>
      <c r="K6580" s="143"/>
      <c r="L6580" s="143"/>
    </row>
    <row r="6581" spans="3:12" x14ac:dyDescent="0.3">
      <c r="C6581" s="139">
        <f t="shared" si="121"/>
        <v>0</v>
      </c>
      <c r="K6581" s="143"/>
      <c r="L6581" s="143"/>
    </row>
    <row r="6582" spans="3:12" x14ac:dyDescent="0.3">
      <c r="C6582" s="139">
        <f t="shared" si="121"/>
        <v>0</v>
      </c>
      <c r="K6582" s="143"/>
      <c r="L6582" s="143"/>
    </row>
    <row r="6583" spans="3:12" x14ac:dyDescent="0.3">
      <c r="C6583" s="139">
        <f t="shared" si="121"/>
        <v>0</v>
      </c>
      <c r="K6583" s="143"/>
      <c r="L6583" s="143"/>
    </row>
    <row r="6584" spans="3:12" x14ac:dyDescent="0.3">
      <c r="C6584" s="139">
        <f t="shared" si="121"/>
        <v>0</v>
      </c>
      <c r="K6584" s="143"/>
      <c r="L6584" s="143"/>
    </row>
    <row r="6585" spans="3:12" x14ac:dyDescent="0.3">
      <c r="C6585" s="139">
        <f t="shared" si="121"/>
        <v>0</v>
      </c>
      <c r="K6585" s="143"/>
      <c r="L6585" s="143"/>
    </row>
    <row r="6586" spans="3:12" x14ac:dyDescent="0.3">
      <c r="C6586" s="139">
        <f t="shared" si="121"/>
        <v>0</v>
      </c>
      <c r="K6586" s="143"/>
      <c r="L6586" s="143"/>
    </row>
    <row r="6587" spans="3:12" x14ac:dyDescent="0.3">
      <c r="C6587" s="139">
        <f t="shared" si="121"/>
        <v>0</v>
      </c>
      <c r="K6587" s="143"/>
      <c r="L6587" s="143"/>
    </row>
    <row r="6588" spans="3:12" x14ac:dyDescent="0.3">
      <c r="C6588" s="139">
        <f t="shared" si="121"/>
        <v>0</v>
      </c>
      <c r="K6588" s="143"/>
      <c r="L6588" s="143"/>
    </row>
    <row r="6589" spans="3:12" x14ac:dyDescent="0.3">
      <c r="C6589" s="139">
        <f t="shared" si="121"/>
        <v>0</v>
      </c>
      <c r="K6589" s="143"/>
      <c r="L6589" s="143"/>
    </row>
    <row r="6590" spans="3:12" x14ac:dyDescent="0.3">
      <c r="C6590" s="139">
        <f t="shared" si="121"/>
        <v>0</v>
      </c>
      <c r="K6590" s="143"/>
      <c r="L6590" s="143"/>
    </row>
    <row r="6591" spans="3:12" x14ac:dyDescent="0.3">
      <c r="C6591" s="139">
        <f t="shared" ref="C6591:C6654" si="122">D6591</f>
        <v>0</v>
      </c>
      <c r="K6591" s="143"/>
      <c r="L6591" s="143"/>
    </row>
    <row r="6592" spans="3:12" x14ac:dyDescent="0.3">
      <c r="C6592" s="139">
        <f t="shared" si="122"/>
        <v>0</v>
      </c>
      <c r="K6592" s="143"/>
      <c r="L6592" s="143"/>
    </row>
    <row r="6593" spans="3:12" x14ac:dyDescent="0.3">
      <c r="C6593" s="139">
        <f t="shared" si="122"/>
        <v>0</v>
      </c>
      <c r="K6593" s="143"/>
      <c r="L6593" s="143"/>
    </row>
    <row r="6594" spans="3:12" x14ac:dyDescent="0.3">
      <c r="C6594" s="139">
        <f t="shared" si="122"/>
        <v>0</v>
      </c>
      <c r="K6594" s="143"/>
      <c r="L6594" s="143"/>
    </row>
    <row r="6595" spans="3:12" x14ac:dyDescent="0.3">
      <c r="C6595" s="139">
        <f t="shared" si="122"/>
        <v>0</v>
      </c>
      <c r="K6595" s="143"/>
      <c r="L6595" s="143"/>
    </row>
    <row r="6596" spans="3:12" x14ac:dyDescent="0.3">
      <c r="C6596" s="139">
        <f t="shared" si="122"/>
        <v>0</v>
      </c>
      <c r="K6596" s="143"/>
      <c r="L6596" s="143"/>
    </row>
    <row r="6597" spans="3:12" x14ac:dyDescent="0.3">
      <c r="C6597" s="139">
        <f t="shared" si="122"/>
        <v>0</v>
      </c>
      <c r="K6597" s="143"/>
      <c r="L6597" s="143"/>
    </row>
    <row r="6598" spans="3:12" x14ac:dyDescent="0.3">
      <c r="C6598" s="139">
        <f t="shared" si="122"/>
        <v>0</v>
      </c>
      <c r="K6598" s="143"/>
      <c r="L6598" s="143"/>
    </row>
    <row r="6599" spans="3:12" x14ac:dyDescent="0.3">
      <c r="C6599" s="139">
        <f t="shared" si="122"/>
        <v>0</v>
      </c>
      <c r="K6599" s="143"/>
      <c r="L6599" s="143"/>
    </row>
    <row r="6600" spans="3:12" x14ac:dyDescent="0.3">
      <c r="C6600" s="139">
        <f t="shared" si="122"/>
        <v>0</v>
      </c>
      <c r="K6600" s="143"/>
      <c r="L6600" s="143"/>
    </row>
    <row r="6601" spans="3:12" x14ac:dyDescent="0.3">
      <c r="C6601" s="139">
        <f t="shared" si="122"/>
        <v>0</v>
      </c>
      <c r="K6601" s="143"/>
      <c r="L6601" s="143"/>
    </row>
    <row r="6602" spans="3:12" x14ac:dyDescent="0.3">
      <c r="C6602" s="139">
        <f t="shared" si="122"/>
        <v>0</v>
      </c>
      <c r="K6602" s="143"/>
      <c r="L6602" s="143"/>
    </row>
    <row r="6603" spans="3:12" x14ac:dyDescent="0.3">
      <c r="C6603" s="139">
        <f t="shared" si="122"/>
        <v>0</v>
      </c>
      <c r="K6603" s="143"/>
      <c r="L6603" s="143"/>
    </row>
    <row r="6604" spans="3:12" x14ac:dyDescent="0.3">
      <c r="C6604" s="139">
        <f t="shared" si="122"/>
        <v>0</v>
      </c>
      <c r="K6604" s="143"/>
      <c r="L6604" s="143"/>
    </row>
    <row r="6605" spans="3:12" x14ac:dyDescent="0.3">
      <c r="C6605" s="139">
        <f t="shared" si="122"/>
        <v>0</v>
      </c>
      <c r="K6605" s="143"/>
      <c r="L6605" s="143"/>
    </row>
    <row r="6606" spans="3:12" x14ac:dyDescent="0.3">
      <c r="C6606" s="139">
        <f t="shared" si="122"/>
        <v>0</v>
      </c>
      <c r="K6606" s="143"/>
      <c r="L6606" s="143"/>
    </row>
    <row r="6607" spans="3:12" x14ac:dyDescent="0.3">
      <c r="C6607" s="139">
        <f t="shared" si="122"/>
        <v>0</v>
      </c>
      <c r="K6607" s="143"/>
      <c r="L6607" s="143"/>
    </row>
    <row r="6608" spans="3:12" x14ac:dyDescent="0.3">
      <c r="C6608" s="139">
        <f t="shared" si="122"/>
        <v>0</v>
      </c>
      <c r="K6608" s="143"/>
      <c r="L6608" s="143"/>
    </row>
    <row r="6609" spans="3:12" x14ac:dyDescent="0.3">
      <c r="C6609" s="139">
        <f t="shared" si="122"/>
        <v>0</v>
      </c>
      <c r="K6609" s="143"/>
      <c r="L6609" s="143"/>
    </row>
    <row r="6610" spans="3:12" x14ac:dyDescent="0.3">
      <c r="C6610" s="139">
        <f t="shared" si="122"/>
        <v>0</v>
      </c>
      <c r="K6610" s="143"/>
      <c r="L6610" s="143"/>
    </row>
    <row r="6611" spans="3:12" x14ac:dyDescent="0.3">
      <c r="C6611" s="139">
        <f t="shared" si="122"/>
        <v>0</v>
      </c>
      <c r="K6611" s="143"/>
      <c r="L6611" s="143"/>
    </row>
    <row r="6612" spans="3:12" x14ac:dyDescent="0.3">
      <c r="C6612" s="139">
        <f t="shared" si="122"/>
        <v>0</v>
      </c>
      <c r="K6612" s="143"/>
      <c r="L6612" s="143"/>
    </row>
    <row r="6613" spans="3:12" x14ac:dyDescent="0.3">
      <c r="C6613" s="139">
        <f t="shared" si="122"/>
        <v>0</v>
      </c>
      <c r="K6613" s="143"/>
      <c r="L6613" s="143"/>
    </row>
    <row r="6614" spans="3:12" x14ac:dyDescent="0.3">
      <c r="C6614" s="139">
        <f t="shared" si="122"/>
        <v>0</v>
      </c>
      <c r="K6614" s="143"/>
      <c r="L6614" s="143"/>
    </row>
    <row r="6615" spans="3:12" x14ac:dyDescent="0.3">
      <c r="C6615" s="139">
        <f t="shared" si="122"/>
        <v>0</v>
      </c>
      <c r="K6615" s="143"/>
      <c r="L6615" s="143"/>
    </row>
    <row r="6616" spans="3:12" x14ac:dyDescent="0.3">
      <c r="C6616" s="139">
        <f t="shared" si="122"/>
        <v>0</v>
      </c>
      <c r="K6616" s="143"/>
      <c r="L6616" s="143"/>
    </row>
    <row r="6617" spans="3:12" x14ac:dyDescent="0.3">
      <c r="C6617" s="139">
        <f t="shared" si="122"/>
        <v>0</v>
      </c>
      <c r="K6617" s="143"/>
      <c r="L6617" s="143"/>
    </row>
    <row r="6618" spans="3:12" x14ac:dyDescent="0.3">
      <c r="C6618" s="139">
        <f t="shared" si="122"/>
        <v>0</v>
      </c>
      <c r="K6618" s="143"/>
      <c r="L6618" s="143"/>
    </row>
    <row r="6619" spans="3:12" x14ac:dyDescent="0.3">
      <c r="C6619" s="139">
        <f t="shared" si="122"/>
        <v>0</v>
      </c>
      <c r="K6619" s="143"/>
      <c r="L6619" s="143"/>
    </row>
    <row r="6620" spans="3:12" x14ac:dyDescent="0.3">
      <c r="C6620" s="139">
        <f t="shared" si="122"/>
        <v>0</v>
      </c>
      <c r="K6620" s="143"/>
      <c r="L6620" s="143"/>
    </row>
    <row r="6621" spans="3:12" x14ac:dyDescent="0.3">
      <c r="C6621" s="139">
        <f t="shared" si="122"/>
        <v>0</v>
      </c>
      <c r="K6621" s="143"/>
      <c r="L6621" s="143"/>
    </row>
    <row r="6622" spans="3:12" x14ac:dyDescent="0.3">
      <c r="C6622" s="139">
        <f t="shared" si="122"/>
        <v>0</v>
      </c>
      <c r="K6622" s="143"/>
      <c r="L6622" s="143"/>
    </row>
    <row r="6623" spans="3:12" x14ac:dyDescent="0.3">
      <c r="C6623" s="139">
        <f t="shared" si="122"/>
        <v>0</v>
      </c>
      <c r="K6623" s="143"/>
      <c r="L6623" s="143"/>
    </row>
    <row r="6624" spans="3:12" x14ac:dyDescent="0.3">
      <c r="C6624" s="139">
        <f t="shared" si="122"/>
        <v>0</v>
      </c>
      <c r="K6624" s="143"/>
      <c r="L6624" s="143"/>
    </row>
    <row r="6625" spans="3:12" x14ac:dyDescent="0.3">
      <c r="C6625" s="139">
        <f t="shared" si="122"/>
        <v>0</v>
      </c>
      <c r="K6625" s="143"/>
      <c r="L6625" s="143"/>
    </row>
    <row r="6626" spans="3:12" x14ac:dyDescent="0.3">
      <c r="C6626" s="139">
        <f t="shared" si="122"/>
        <v>0</v>
      </c>
      <c r="K6626" s="143"/>
      <c r="L6626" s="143"/>
    </row>
    <row r="6627" spans="3:12" x14ac:dyDescent="0.3">
      <c r="C6627" s="139">
        <f t="shared" si="122"/>
        <v>0</v>
      </c>
      <c r="K6627" s="143"/>
      <c r="L6627" s="143"/>
    </row>
    <row r="6628" spans="3:12" x14ac:dyDescent="0.3">
      <c r="C6628" s="139">
        <f t="shared" si="122"/>
        <v>0</v>
      </c>
      <c r="K6628" s="143"/>
      <c r="L6628" s="143"/>
    </row>
    <row r="6629" spans="3:12" x14ac:dyDescent="0.3">
      <c r="C6629" s="139">
        <f t="shared" si="122"/>
        <v>0</v>
      </c>
      <c r="K6629" s="143"/>
      <c r="L6629" s="143"/>
    </row>
    <row r="6630" spans="3:12" x14ac:dyDescent="0.3">
      <c r="C6630" s="139">
        <f t="shared" si="122"/>
        <v>0</v>
      </c>
      <c r="K6630" s="143"/>
      <c r="L6630" s="143"/>
    </row>
    <row r="6631" spans="3:12" x14ac:dyDescent="0.3">
      <c r="C6631" s="139">
        <f t="shared" si="122"/>
        <v>0</v>
      </c>
      <c r="K6631" s="143"/>
      <c r="L6631" s="143"/>
    </row>
    <row r="6632" spans="3:12" x14ac:dyDescent="0.3">
      <c r="C6632" s="139">
        <f t="shared" si="122"/>
        <v>0</v>
      </c>
      <c r="K6632" s="143"/>
      <c r="L6632" s="143"/>
    </row>
    <row r="6633" spans="3:12" x14ac:dyDescent="0.3">
      <c r="C6633" s="139">
        <f t="shared" si="122"/>
        <v>0</v>
      </c>
      <c r="K6633" s="143"/>
      <c r="L6633" s="143"/>
    </row>
    <row r="6634" spans="3:12" x14ac:dyDescent="0.3">
      <c r="C6634" s="139">
        <f t="shared" si="122"/>
        <v>0</v>
      </c>
      <c r="K6634" s="143"/>
      <c r="L6634" s="143"/>
    </row>
    <row r="6635" spans="3:12" x14ac:dyDescent="0.3">
      <c r="C6635" s="139">
        <f t="shared" si="122"/>
        <v>0</v>
      </c>
      <c r="K6635" s="143"/>
      <c r="L6635" s="143"/>
    </row>
    <row r="6636" spans="3:12" x14ac:dyDescent="0.3">
      <c r="C6636" s="139">
        <f t="shared" si="122"/>
        <v>0</v>
      </c>
      <c r="K6636" s="143"/>
      <c r="L6636" s="143"/>
    </row>
    <row r="6637" spans="3:12" x14ac:dyDescent="0.3">
      <c r="C6637" s="139">
        <f t="shared" si="122"/>
        <v>0</v>
      </c>
      <c r="K6637" s="143"/>
      <c r="L6637" s="143"/>
    </row>
    <row r="6638" spans="3:12" x14ac:dyDescent="0.3">
      <c r="C6638" s="139">
        <f t="shared" si="122"/>
        <v>0</v>
      </c>
      <c r="K6638" s="143"/>
      <c r="L6638" s="143"/>
    </row>
    <row r="6639" spans="3:12" x14ac:dyDescent="0.3">
      <c r="C6639" s="139">
        <f t="shared" si="122"/>
        <v>0</v>
      </c>
      <c r="K6639" s="143"/>
      <c r="L6639" s="143"/>
    </row>
    <row r="6640" spans="3:12" x14ac:dyDescent="0.3">
      <c r="C6640" s="139">
        <f t="shared" si="122"/>
        <v>0</v>
      </c>
      <c r="K6640" s="143"/>
      <c r="L6640" s="143"/>
    </row>
    <row r="6641" spans="3:12" x14ac:dyDescent="0.3">
      <c r="C6641" s="139">
        <f t="shared" si="122"/>
        <v>0</v>
      </c>
      <c r="K6641" s="143"/>
      <c r="L6641" s="143"/>
    </row>
    <row r="6642" spans="3:12" x14ac:dyDescent="0.3">
      <c r="C6642" s="139">
        <f t="shared" si="122"/>
        <v>0</v>
      </c>
      <c r="K6642" s="143"/>
      <c r="L6642" s="143"/>
    </row>
    <row r="6643" spans="3:12" x14ac:dyDescent="0.3">
      <c r="C6643" s="139">
        <f t="shared" si="122"/>
        <v>0</v>
      </c>
      <c r="K6643" s="143"/>
      <c r="L6643" s="143"/>
    </row>
    <row r="6644" spans="3:12" x14ac:dyDescent="0.3">
      <c r="C6644" s="139">
        <f t="shared" si="122"/>
        <v>0</v>
      </c>
      <c r="K6644" s="143"/>
      <c r="L6644" s="143"/>
    </row>
    <row r="6645" spans="3:12" x14ac:dyDescent="0.3">
      <c r="C6645" s="139">
        <f t="shared" si="122"/>
        <v>0</v>
      </c>
      <c r="K6645" s="143"/>
      <c r="L6645" s="143"/>
    </row>
    <row r="6646" spans="3:12" x14ac:dyDescent="0.3">
      <c r="C6646" s="139">
        <f t="shared" si="122"/>
        <v>0</v>
      </c>
      <c r="K6646" s="143"/>
      <c r="L6646" s="143"/>
    </row>
    <row r="6647" spans="3:12" x14ac:dyDescent="0.3">
      <c r="C6647" s="139">
        <f t="shared" si="122"/>
        <v>0</v>
      </c>
      <c r="K6647" s="143"/>
      <c r="L6647" s="143"/>
    </row>
    <row r="6648" spans="3:12" x14ac:dyDescent="0.3">
      <c r="C6648" s="139">
        <f t="shared" si="122"/>
        <v>0</v>
      </c>
      <c r="K6648" s="143"/>
      <c r="L6648" s="143"/>
    </row>
    <row r="6649" spans="3:12" x14ac:dyDescent="0.3">
      <c r="C6649" s="139">
        <f t="shared" si="122"/>
        <v>0</v>
      </c>
      <c r="K6649" s="143"/>
      <c r="L6649" s="143"/>
    </row>
    <row r="6650" spans="3:12" x14ac:dyDescent="0.3">
      <c r="C6650" s="139">
        <f t="shared" si="122"/>
        <v>0</v>
      </c>
      <c r="K6650" s="143"/>
      <c r="L6650" s="143"/>
    </row>
    <row r="6651" spans="3:12" x14ac:dyDescent="0.3">
      <c r="C6651" s="139">
        <f t="shared" si="122"/>
        <v>0</v>
      </c>
      <c r="K6651" s="143"/>
      <c r="L6651" s="143"/>
    </row>
    <row r="6652" spans="3:12" x14ac:dyDescent="0.3">
      <c r="C6652" s="139">
        <f t="shared" si="122"/>
        <v>0</v>
      </c>
      <c r="K6652" s="143"/>
      <c r="L6652" s="143"/>
    </row>
    <row r="6653" spans="3:12" x14ac:dyDescent="0.3">
      <c r="C6653" s="139">
        <f t="shared" si="122"/>
        <v>0</v>
      </c>
      <c r="K6653" s="143"/>
      <c r="L6653" s="143"/>
    </row>
    <row r="6654" spans="3:12" x14ac:dyDescent="0.3">
      <c r="C6654" s="139">
        <f t="shared" si="122"/>
        <v>0</v>
      </c>
      <c r="K6654" s="143"/>
      <c r="L6654" s="143"/>
    </row>
    <row r="6655" spans="3:12" x14ac:dyDescent="0.3">
      <c r="C6655" s="139">
        <f t="shared" ref="C6655:C6718" si="123">D6655</f>
        <v>0</v>
      </c>
      <c r="K6655" s="143"/>
      <c r="L6655" s="143"/>
    </row>
    <row r="6656" spans="3:12" x14ac:dyDescent="0.3">
      <c r="C6656" s="139">
        <f t="shared" si="123"/>
        <v>0</v>
      </c>
      <c r="K6656" s="143"/>
      <c r="L6656" s="143"/>
    </row>
    <row r="6657" spans="3:12" x14ac:dyDescent="0.3">
      <c r="C6657" s="139">
        <f t="shared" si="123"/>
        <v>0</v>
      </c>
      <c r="K6657" s="143"/>
      <c r="L6657" s="143"/>
    </row>
    <row r="6658" spans="3:12" x14ac:dyDescent="0.3">
      <c r="C6658" s="139">
        <f t="shared" si="123"/>
        <v>0</v>
      </c>
      <c r="K6658" s="143"/>
      <c r="L6658" s="143"/>
    </row>
    <row r="6659" spans="3:12" x14ac:dyDescent="0.3">
      <c r="C6659" s="139">
        <f t="shared" si="123"/>
        <v>0</v>
      </c>
      <c r="K6659" s="143"/>
      <c r="L6659" s="143"/>
    </row>
    <row r="6660" spans="3:12" x14ac:dyDescent="0.3">
      <c r="C6660" s="139">
        <f t="shared" si="123"/>
        <v>0</v>
      </c>
      <c r="K6660" s="143"/>
      <c r="L6660" s="143"/>
    </row>
    <row r="6661" spans="3:12" x14ac:dyDescent="0.3">
      <c r="C6661" s="139">
        <f t="shared" si="123"/>
        <v>0</v>
      </c>
      <c r="K6661" s="143"/>
      <c r="L6661" s="143"/>
    </row>
    <row r="6662" spans="3:12" x14ac:dyDescent="0.3">
      <c r="C6662" s="139">
        <f t="shared" si="123"/>
        <v>0</v>
      </c>
      <c r="K6662" s="143"/>
      <c r="L6662" s="143"/>
    </row>
    <row r="6663" spans="3:12" x14ac:dyDescent="0.3">
      <c r="C6663" s="139">
        <f t="shared" si="123"/>
        <v>0</v>
      </c>
      <c r="K6663" s="143"/>
      <c r="L6663" s="143"/>
    </row>
    <row r="6664" spans="3:12" x14ac:dyDescent="0.3">
      <c r="C6664" s="139">
        <f t="shared" si="123"/>
        <v>0</v>
      </c>
      <c r="K6664" s="143"/>
      <c r="L6664" s="143"/>
    </row>
    <row r="6665" spans="3:12" x14ac:dyDescent="0.3">
      <c r="C6665" s="139">
        <f t="shared" si="123"/>
        <v>0</v>
      </c>
      <c r="K6665" s="143"/>
      <c r="L6665" s="143"/>
    </row>
    <row r="6666" spans="3:12" x14ac:dyDescent="0.3">
      <c r="C6666" s="139">
        <f t="shared" si="123"/>
        <v>0</v>
      </c>
      <c r="K6666" s="143"/>
      <c r="L6666" s="143"/>
    </row>
    <row r="6667" spans="3:12" x14ac:dyDescent="0.3">
      <c r="C6667" s="139">
        <f t="shared" si="123"/>
        <v>0</v>
      </c>
      <c r="K6667" s="143"/>
      <c r="L6667" s="143"/>
    </row>
    <row r="6668" spans="3:12" x14ac:dyDescent="0.3">
      <c r="C6668" s="139">
        <f t="shared" si="123"/>
        <v>0</v>
      </c>
      <c r="K6668" s="143"/>
      <c r="L6668" s="143"/>
    </row>
    <row r="6669" spans="3:12" x14ac:dyDescent="0.3">
      <c r="C6669" s="139">
        <f t="shared" si="123"/>
        <v>0</v>
      </c>
      <c r="K6669" s="143"/>
      <c r="L6669" s="143"/>
    </row>
    <row r="6670" spans="3:12" x14ac:dyDescent="0.3">
      <c r="C6670" s="139">
        <f t="shared" si="123"/>
        <v>0</v>
      </c>
      <c r="K6670" s="143"/>
      <c r="L6670" s="143"/>
    </row>
    <row r="6671" spans="3:12" x14ac:dyDescent="0.3">
      <c r="C6671" s="139">
        <f t="shared" si="123"/>
        <v>0</v>
      </c>
      <c r="K6671" s="143"/>
      <c r="L6671" s="143"/>
    </row>
    <row r="6672" spans="3:12" x14ac:dyDescent="0.3">
      <c r="C6672" s="139">
        <f t="shared" si="123"/>
        <v>0</v>
      </c>
      <c r="K6672" s="143"/>
      <c r="L6672" s="143"/>
    </row>
    <row r="6673" spans="3:12" x14ac:dyDescent="0.3">
      <c r="C6673" s="139">
        <f t="shared" si="123"/>
        <v>0</v>
      </c>
      <c r="K6673" s="143"/>
      <c r="L6673" s="143"/>
    </row>
    <row r="6674" spans="3:12" x14ac:dyDescent="0.3">
      <c r="C6674" s="139">
        <f t="shared" si="123"/>
        <v>0</v>
      </c>
      <c r="K6674" s="143"/>
      <c r="L6674" s="143"/>
    </row>
    <row r="6675" spans="3:12" x14ac:dyDescent="0.3">
      <c r="C6675" s="139">
        <f t="shared" si="123"/>
        <v>0</v>
      </c>
      <c r="K6675" s="143"/>
      <c r="L6675" s="143"/>
    </row>
    <row r="6676" spans="3:12" x14ac:dyDescent="0.3">
      <c r="C6676" s="139">
        <f t="shared" si="123"/>
        <v>0</v>
      </c>
      <c r="K6676" s="143"/>
      <c r="L6676" s="143"/>
    </row>
    <row r="6677" spans="3:12" x14ac:dyDescent="0.3">
      <c r="C6677" s="139">
        <f t="shared" si="123"/>
        <v>0</v>
      </c>
      <c r="K6677" s="143"/>
      <c r="L6677" s="143"/>
    </row>
    <row r="6678" spans="3:12" x14ac:dyDescent="0.3">
      <c r="C6678" s="139">
        <f t="shared" si="123"/>
        <v>0</v>
      </c>
      <c r="K6678" s="143"/>
      <c r="L6678" s="143"/>
    </row>
    <row r="6679" spans="3:12" x14ac:dyDescent="0.3">
      <c r="C6679" s="139">
        <f t="shared" si="123"/>
        <v>0</v>
      </c>
      <c r="K6679" s="143"/>
      <c r="L6679" s="143"/>
    </row>
    <row r="6680" spans="3:12" x14ac:dyDescent="0.3">
      <c r="C6680" s="139">
        <f t="shared" si="123"/>
        <v>0</v>
      </c>
      <c r="K6680" s="143"/>
      <c r="L6680" s="143"/>
    </row>
    <row r="6681" spans="3:12" x14ac:dyDescent="0.3">
      <c r="C6681" s="139">
        <f t="shared" si="123"/>
        <v>0</v>
      </c>
      <c r="K6681" s="143"/>
      <c r="L6681" s="143"/>
    </row>
    <row r="6682" spans="3:12" x14ac:dyDescent="0.3">
      <c r="C6682" s="139">
        <f t="shared" si="123"/>
        <v>0</v>
      </c>
      <c r="K6682" s="143"/>
      <c r="L6682" s="143"/>
    </row>
    <row r="6683" spans="3:12" x14ac:dyDescent="0.3">
      <c r="C6683" s="139">
        <f t="shared" si="123"/>
        <v>0</v>
      </c>
      <c r="K6683" s="143"/>
      <c r="L6683" s="143"/>
    </row>
    <row r="6684" spans="3:12" x14ac:dyDescent="0.3">
      <c r="C6684" s="139">
        <f t="shared" si="123"/>
        <v>0</v>
      </c>
      <c r="K6684" s="143"/>
      <c r="L6684" s="143"/>
    </row>
    <row r="6685" spans="3:12" x14ac:dyDescent="0.3">
      <c r="C6685" s="139">
        <f t="shared" si="123"/>
        <v>0</v>
      </c>
      <c r="K6685" s="143"/>
      <c r="L6685" s="143"/>
    </row>
    <row r="6686" spans="3:12" x14ac:dyDescent="0.3">
      <c r="C6686" s="139">
        <f t="shared" si="123"/>
        <v>0</v>
      </c>
      <c r="K6686" s="143"/>
      <c r="L6686" s="143"/>
    </row>
    <row r="6687" spans="3:12" x14ac:dyDescent="0.3">
      <c r="C6687" s="139">
        <f t="shared" si="123"/>
        <v>0</v>
      </c>
      <c r="K6687" s="143"/>
      <c r="L6687" s="143"/>
    </row>
    <row r="6688" spans="3:12" x14ac:dyDescent="0.3">
      <c r="C6688" s="139">
        <f t="shared" si="123"/>
        <v>0</v>
      </c>
      <c r="K6688" s="143"/>
      <c r="L6688" s="143"/>
    </row>
    <row r="6689" spans="3:12" x14ac:dyDescent="0.3">
      <c r="C6689" s="139">
        <f t="shared" si="123"/>
        <v>0</v>
      </c>
      <c r="K6689" s="143"/>
      <c r="L6689" s="143"/>
    </row>
    <row r="6690" spans="3:12" x14ac:dyDescent="0.3">
      <c r="C6690" s="139">
        <f t="shared" si="123"/>
        <v>0</v>
      </c>
      <c r="K6690" s="143"/>
      <c r="L6690" s="143"/>
    </row>
    <row r="6691" spans="3:12" x14ac:dyDescent="0.3">
      <c r="C6691" s="139">
        <f t="shared" si="123"/>
        <v>0</v>
      </c>
      <c r="K6691" s="143"/>
      <c r="L6691" s="143"/>
    </row>
    <row r="6692" spans="3:12" x14ac:dyDescent="0.3">
      <c r="C6692" s="139">
        <f t="shared" si="123"/>
        <v>0</v>
      </c>
      <c r="K6692" s="143"/>
      <c r="L6692" s="143"/>
    </row>
    <row r="6693" spans="3:12" x14ac:dyDescent="0.3">
      <c r="C6693" s="139">
        <f t="shared" si="123"/>
        <v>0</v>
      </c>
      <c r="K6693" s="143"/>
      <c r="L6693" s="143"/>
    </row>
    <row r="6694" spans="3:12" x14ac:dyDescent="0.3">
      <c r="C6694" s="139">
        <f t="shared" si="123"/>
        <v>0</v>
      </c>
      <c r="K6694" s="143"/>
      <c r="L6694" s="143"/>
    </row>
    <row r="6695" spans="3:12" x14ac:dyDescent="0.3">
      <c r="C6695" s="139">
        <f t="shared" si="123"/>
        <v>0</v>
      </c>
      <c r="K6695" s="143"/>
      <c r="L6695" s="143"/>
    </row>
    <row r="6696" spans="3:12" x14ac:dyDescent="0.3">
      <c r="C6696" s="139">
        <f t="shared" si="123"/>
        <v>0</v>
      </c>
      <c r="K6696" s="143"/>
      <c r="L6696" s="143"/>
    </row>
    <row r="6697" spans="3:12" x14ac:dyDescent="0.3">
      <c r="C6697" s="139">
        <f t="shared" si="123"/>
        <v>0</v>
      </c>
      <c r="K6697" s="143"/>
      <c r="L6697" s="143"/>
    </row>
    <row r="6698" spans="3:12" x14ac:dyDescent="0.3">
      <c r="C6698" s="139">
        <f t="shared" si="123"/>
        <v>0</v>
      </c>
      <c r="K6698" s="143"/>
      <c r="L6698" s="143"/>
    </row>
    <row r="6699" spans="3:12" x14ac:dyDescent="0.3">
      <c r="C6699" s="139">
        <f t="shared" si="123"/>
        <v>0</v>
      </c>
      <c r="K6699" s="143"/>
      <c r="L6699" s="143"/>
    </row>
    <row r="6700" spans="3:12" x14ac:dyDescent="0.3">
      <c r="C6700" s="139">
        <f t="shared" si="123"/>
        <v>0</v>
      </c>
      <c r="K6700" s="143"/>
      <c r="L6700" s="143"/>
    </row>
    <row r="6701" spans="3:12" x14ac:dyDescent="0.3">
      <c r="C6701" s="139">
        <f t="shared" si="123"/>
        <v>0</v>
      </c>
      <c r="K6701" s="143"/>
      <c r="L6701" s="143"/>
    </row>
    <row r="6702" spans="3:12" x14ac:dyDescent="0.3">
      <c r="C6702" s="139">
        <f t="shared" si="123"/>
        <v>0</v>
      </c>
      <c r="K6702" s="143"/>
      <c r="L6702" s="143"/>
    </row>
    <row r="6703" spans="3:12" x14ac:dyDescent="0.3">
      <c r="C6703" s="139">
        <f t="shared" si="123"/>
        <v>0</v>
      </c>
      <c r="K6703" s="143"/>
      <c r="L6703" s="143"/>
    </row>
    <row r="6704" spans="3:12" x14ac:dyDescent="0.3">
      <c r="C6704" s="139">
        <f t="shared" si="123"/>
        <v>0</v>
      </c>
      <c r="K6704" s="143"/>
      <c r="L6704" s="143"/>
    </row>
    <row r="6705" spans="3:12" x14ac:dyDescent="0.3">
      <c r="C6705" s="139">
        <f t="shared" si="123"/>
        <v>0</v>
      </c>
      <c r="K6705" s="143"/>
      <c r="L6705" s="143"/>
    </row>
    <row r="6706" spans="3:12" x14ac:dyDescent="0.3">
      <c r="C6706" s="139">
        <f t="shared" si="123"/>
        <v>0</v>
      </c>
      <c r="K6706" s="143"/>
      <c r="L6706" s="143"/>
    </row>
    <row r="6707" spans="3:12" x14ac:dyDescent="0.3">
      <c r="C6707" s="139">
        <f t="shared" si="123"/>
        <v>0</v>
      </c>
      <c r="K6707" s="143"/>
      <c r="L6707" s="143"/>
    </row>
    <row r="6708" spans="3:12" x14ac:dyDescent="0.3">
      <c r="C6708" s="139">
        <f t="shared" si="123"/>
        <v>0</v>
      </c>
      <c r="K6708" s="143"/>
      <c r="L6708" s="143"/>
    </row>
    <row r="6709" spans="3:12" x14ac:dyDescent="0.3">
      <c r="C6709" s="139">
        <f t="shared" si="123"/>
        <v>0</v>
      </c>
      <c r="K6709" s="143"/>
      <c r="L6709" s="143"/>
    </row>
    <row r="6710" spans="3:12" x14ac:dyDescent="0.3">
      <c r="C6710" s="139">
        <f t="shared" si="123"/>
        <v>0</v>
      </c>
      <c r="K6710" s="143"/>
      <c r="L6710" s="143"/>
    </row>
    <row r="6711" spans="3:12" x14ac:dyDescent="0.3">
      <c r="C6711" s="139">
        <f t="shared" si="123"/>
        <v>0</v>
      </c>
      <c r="K6711" s="143"/>
      <c r="L6711" s="143"/>
    </row>
    <row r="6712" spans="3:12" x14ac:dyDescent="0.3">
      <c r="C6712" s="139">
        <f t="shared" si="123"/>
        <v>0</v>
      </c>
      <c r="K6712" s="143"/>
      <c r="L6712" s="143"/>
    </row>
    <row r="6713" spans="3:12" x14ac:dyDescent="0.3">
      <c r="C6713" s="139">
        <f t="shared" si="123"/>
        <v>0</v>
      </c>
      <c r="K6713" s="143"/>
      <c r="L6713" s="143"/>
    </row>
    <row r="6714" spans="3:12" x14ac:dyDescent="0.3">
      <c r="C6714" s="139">
        <f t="shared" si="123"/>
        <v>0</v>
      </c>
      <c r="K6714" s="143"/>
      <c r="L6714" s="143"/>
    </row>
    <row r="6715" spans="3:12" x14ac:dyDescent="0.3">
      <c r="C6715" s="139">
        <f t="shared" si="123"/>
        <v>0</v>
      </c>
      <c r="K6715" s="143"/>
      <c r="L6715" s="143"/>
    </row>
    <row r="6716" spans="3:12" x14ac:dyDescent="0.3">
      <c r="C6716" s="139">
        <f t="shared" si="123"/>
        <v>0</v>
      </c>
      <c r="K6716" s="143"/>
      <c r="L6716" s="143"/>
    </row>
    <row r="6717" spans="3:12" x14ac:dyDescent="0.3">
      <c r="C6717" s="139">
        <f t="shared" si="123"/>
        <v>0</v>
      </c>
      <c r="K6717" s="143"/>
      <c r="L6717" s="143"/>
    </row>
    <row r="6718" spans="3:12" x14ac:dyDescent="0.3">
      <c r="C6718" s="139">
        <f t="shared" si="123"/>
        <v>0</v>
      </c>
      <c r="K6718" s="143"/>
      <c r="L6718" s="143"/>
    </row>
    <row r="6719" spans="3:12" x14ac:dyDescent="0.3">
      <c r="C6719" s="139">
        <f t="shared" ref="C6719:C6782" si="124">D6719</f>
        <v>0</v>
      </c>
      <c r="K6719" s="143"/>
      <c r="L6719" s="143"/>
    </row>
    <row r="6720" spans="3:12" x14ac:dyDescent="0.3">
      <c r="C6720" s="139">
        <f t="shared" si="124"/>
        <v>0</v>
      </c>
      <c r="K6720" s="143"/>
      <c r="L6720" s="143"/>
    </row>
    <row r="6721" spans="3:12" x14ac:dyDescent="0.3">
      <c r="C6721" s="139">
        <f t="shared" si="124"/>
        <v>0</v>
      </c>
      <c r="K6721" s="143"/>
      <c r="L6721" s="143"/>
    </row>
    <row r="6722" spans="3:12" x14ac:dyDescent="0.3">
      <c r="C6722" s="139">
        <f t="shared" si="124"/>
        <v>0</v>
      </c>
      <c r="K6722" s="143"/>
      <c r="L6722" s="143"/>
    </row>
    <row r="6723" spans="3:12" x14ac:dyDescent="0.3">
      <c r="C6723" s="139">
        <f t="shared" si="124"/>
        <v>0</v>
      </c>
      <c r="K6723" s="143"/>
      <c r="L6723" s="143"/>
    </row>
    <row r="6724" spans="3:12" x14ac:dyDescent="0.3">
      <c r="C6724" s="139">
        <f t="shared" si="124"/>
        <v>0</v>
      </c>
      <c r="K6724" s="143"/>
      <c r="L6724" s="143"/>
    </row>
    <row r="6725" spans="3:12" x14ac:dyDescent="0.3">
      <c r="C6725" s="139">
        <f t="shared" si="124"/>
        <v>0</v>
      </c>
      <c r="K6725" s="143"/>
      <c r="L6725" s="143"/>
    </row>
    <row r="6726" spans="3:12" x14ac:dyDescent="0.3">
      <c r="C6726" s="139">
        <f t="shared" si="124"/>
        <v>0</v>
      </c>
      <c r="K6726" s="143"/>
      <c r="L6726" s="143"/>
    </row>
    <row r="6727" spans="3:12" x14ac:dyDescent="0.3">
      <c r="C6727" s="139">
        <f t="shared" si="124"/>
        <v>0</v>
      </c>
      <c r="K6727" s="143"/>
      <c r="L6727" s="143"/>
    </row>
    <row r="6728" spans="3:12" x14ac:dyDescent="0.3">
      <c r="C6728" s="139">
        <f t="shared" si="124"/>
        <v>0</v>
      </c>
      <c r="K6728" s="143"/>
      <c r="L6728" s="143"/>
    </row>
    <row r="6729" spans="3:12" x14ac:dyDescent="0.3">
      <c r="C6729" s="139">
        <f t="shared" si="124"/>
        <v>0</v>
      </c>
      <c r="K6729" s="143"/>
      <c r="L6729" s="143"/>
    </row>
    <row r="6730" spans="3:12" x14ac:dyDescent="0.3">
      <c r="C6730" s="139">
        <f t="shared" si="124"/>
        <v>0</v>
      </c>
      <c r="K6730" s="143"/>
      <c r="L6730" s="143"/>
    </row>
    <row r="6731" spans="3:12" x14ac:dyDescent="0.3">
      <c r="C6731" s="139">
        <f t="shared" si="124"/>
        <v>0</v>
      </c>
      <c r="K6731" s="143"/>
      <c r="L6731" s="143"/>
    </row>
    <row r="6732" spans="3:12" x14ac:dyDescent="0.3">
      <c r="C6732" s="139">
        <f t="shared" si="124"/>
        <v>0</v>
      </c>
      <c r="K6732" s="143"/>
      <c r="L6732" s="143"/>
    </row>
    <row r="6733" spans="3:12" x14ac:dyDescent="0.3">
      <c r="C6733" s="139">
        <f t="shared" si="124"/>
        <v>0</v>
      </c>
      <c r="K6733" s="143"/>
      <c r="L6733" s="143"/>
    </row>
    <row r="6734" spans="3:12" x14ac:dyDescent="0.3">
      <c r="C6734" s="139">
        <f t="shared" si="124"/>
        <v>0</v>
      </c>
      <c r="K6734" s="143"/>
      <c r="L6734" s="143"/>
    </row>
    <row r="6735" spans="3:12" x14ac:dyDescent="0.3">
      <c r="C6735" s="139">
        <f t="shared" si="124"/>
        <v>0</v>
      </c>
      <c r="K6735" s="143"/>
      <c r="L6735" s="143"/>
    </row>
    <row r="6736" spans="3:12" x14ac:dyDescent="0.3">
      <c r="C6736" s="139">
        <f t="shared" si="124"/>
        <v>0</v>
      </c>
      <c r="K6736" s="143"/>
      <c r="L6736" s="143"/>
    </row>
    <row r="6737" spans="3:12" x14ac:dyDescent="0.3">
      <c r="C6737" s="139">
        <f t="shared" si="124"/>
        <v>0</v>
      </c>
      <c r="K6737" s="143"/>
      <c r="L6737" s="143"/>
    </row>
    <row r="6738" spans="3:12" x14ac:dyDescent="0.3">
      <c r="C6738" s="139">
        <f t="shared" si="124"/>
        <v>0</v>
      </c>
      <c r="K6738" s="143"/>
      <c r="L6738" s="143"/>
    </row>
    <row r="6739" spans="3:12" x14ac:dyDescent="0.3">
      <c r="C6739" s="139">
        <f t="shared" si="124"/>
        <v>0</v>
      </c>
      <c r="K6739" s="143"/>
      <c r="L6739" s="143"/>
    </row>
    <row r="6740" spans="3:12" x14ac:dyDescent="0.3">
      <c r="C6740" s="139">
        <f t="shared" si="124"/>
        <v>0</v>
      </c>
      <c r="K6740" s="143"/>
      <c r="L6740" s="143"/>
    </row>
    <row r="6741" spans="3:12" x14ac:dyDescent="0.3">
      <c r="C6741" s="139">
        <f t="shared" si="124"/>
        <v>0</v>
      </c>
      <c r="K6741" s="143"/>
      <c r="L6741" s="143"/>
    </row>
    <row r="6742" spans="3:12" x14ac:dyDescent="0.3">
      <c r="C6742" s="139">
        <f t="shared" si="124"/>
        <v>0</v>
      </c>
      <c r="K6742" s="143"/>
      <c r="L6742" s="143"/>
    </row>
    <row r="6743" spans="3:12" x14ac:dyDescent="0.3">
      <c r="C6743" s="139">
        <f t="shared" si="124"/>
        <v>0</v>
      </c>
      <c r="K6743" s="143"/>
      <c r="L6743" s="143"/>
    </row>
    <row r="6744" spans="3:12" x14ac:dyDescent="0.3">
      <c r="C6744" s="139">
        <f t="shared" si="124"/>
        <v>0</v>
      </c>
      <c r="K6744" s="143"/>
      <c r="L6744" s="143"/>
    </row>
    <row r="6745" spans="3:12" x14ac:dyDescent="0.3">
      <c r="C6745" s="139">
        <f t="shared" si="124"/>
        <v>0</v>
      </c>
      <c r="K6745" s="143"/>
      <c r="L6745" s="143"/>
    </row>
    <row r="6746" spans="3:12" x14ac:dyDescent="0.3">
      <c r="C6746" s="139">
        <f t="shared" si="124"/>
        <v>0</v>
      </c>
      <c r="K6746" s="143"/>
      <c r="L6746" s="143"/>
    </row>
    <row r="6747" spans="3:12" x14ac:dyDescent="0.3">
      <c r="C6747" s="139">
        <f t="shared" si="124"/>
        <v>0</v>
      </c>
      <c r="K6747" s="143"/>
      <c r="L6747" s="143"/>
    </row>
    <row r="6748" spans="3:12" x14ac:dyDescent="0.3">
      <c r="C6748" s="139">
        <f t="shared" si="124"/>
        <v>0</v>
      </c>
      <c r="K6748" s="143"/>
      <c r="L6748" s="143"/>
    </row>
    <row r="6749" spans="3:12" x14ac:dyDescent="0.3">
      <c r="C6749" s="139">
        <f t="shared" si="124"/>
        <v>0</v>
      </c>
      <c r="K6749" s="143"/>
      <c r="L6749" s="143"/>
    </row>
    <row r="6750" spans="3:12" x14ac:dyDescent="0.3">
      <c r="C6750" s="139">
        <f t="shared" si="124"/>
        <v>0</v>
      </c>
      <c r="K6750" s="143"/>
      <c r="L6750" s="143"/>
    </row>
    <row r="6751" spans="3:12" x14ac:dyDescent="0.3">
      <c r="C6751" s="139">
        <f t="shared" si="124"/>
        <v>0</v>
      </c>
      <c r="K6751" s="143"/>
      <c r="L6751" s="143"/>
    </row>
    <row r="6752" spans="3:12" x14ac:dyDescent="0.3">
      <c r="C6752" s="139">
        <f t="shared" si="124"/>
        <v>0</v>
      </c>
      <c r="K6752" s="143"/>
      <c r="L6752" s="143"/>
    </row>
    <row r="6753" spans="3:12" x14ac:dyDescent="0.3">
      <c r="C6753" s="139">
        <f t="shared" si="124"/>
        <v>0</v>
      </c>
      <c r="K6753" s="143"/>
      <c r="L6753" s="143"/>
    </row>
    <row r="6754" spans="3:12" x14ac:dyDescent="0.3">
      <c r="C6754" s="139">
        <f t="shared" si="124"/>
        <v>0</v>
      </c>
      <c r="K6754" s="143"/>
      <c r="L6754" s="143"/>
    </row>
    <row r="6755" spans="3:12" x14ac:dyDescent="0.3">
      <c r="C6755" s="139">
        <f t="shared" si="124"/>
        <v>0</v>
      </c>
      <c r="K6755" s="143"/>
      <c r="L6755" s="143"/>
    </row>
    <row r="6756" spans="3:12" x14ac:dyDescent="0.3">
      <c r="C6756" s="139">
        <f t="shared" si="124"/>
        <v>0</v>
      </c>
      <c r="K6756" s="143"/>
      <c r="L6756" s="143"/>
    </row>
    <row r="6757" spans="3:12" x14ac:dyDescent="0.3">
      <c r="C6757" s="139">
        <f t="shared" si="124"/>
        <v>0</v>
      </c>
      <c r="K6757" s="143"/>
      <c r="L6757" s="143"/>
    </row>
    <row r="6758" spans="3:12" x14ac:dyDescent="0.3">
      <c r="C6758" s="139">
        <f t="shared" si="124"/>
        <v>0</v>
      </c>
      <c r="K6758" s="143"/>
      <c r="L6758" s="143"/>
    </row>
    <row r="6759" spans="3:12" x14ac:dyDescent="0.3">
      <c r="C6759" s="139">
        <f t="shared" si="124"/>
        <v>0</v>
      </c>
      <c r="K6759" s="143"/>
      <c r="L6759" s="143"/>
    </row>
    <row r="6760" spans="3:12" x14ac:dyDescent="0.3">
      <c r="C6760" s="139">
        <f t="shared" si="124"/>
        <v>0</v>
      </c>
      <c r="K6760" s="143"/>
      <c r="L6760" s="143"/>
    </row>
    <row r="6761" spans="3:12" x14ac:dyDescent="0.3">
      <c r="C6761" s="139">
        <f t="shared" si="124"/>
        <v>0</v>
      </c>
      <c r="K6761" s="143"/>
      <c r="L6761" s="143"/>
    </row>
    <row r="6762" spans="3:12" x14ac:dyDescent="0.3">
      <c r="C6762" s="139">
        <f t="shared" si="124"/>
        <v>0</v>
      </c>
      <c r="K6762" s="143"/>
      <c r="L6762" s="143"/>
    </row>
    <row r="6763" spans="3:12" x14ac:dyDescent="0.3">
      <c r="C6763" s="139">
        <f t="shared" si="124"/>
        <v>0</v>
      </c>
      <c r="K6763" s="143"/>
      <c r="L6763" s="143"/>
    </row>
    <row r="6764" spans="3:12" x14ac:dyDescent="0.3">
      <c r="C6764" s="139">
        <f t="shared" si="124"/>
        <v>0</v>
      </c>
      <c r="K6764" s="143"/>
      <c r="L6764" s="143"/>
    </row>
    <row r="6765" spans="3:12" x14ac:dyDescent="0.3">
      <c r="C6765" s="139">
        <f t="shared" si="124"/>
        <v>0</v>
      </c>
      <c r="K6765" s="143"/>
      <c r="L6765" s="143"/>
    </row>
    <row r="6766" spans="3:12" x14ac:dyDescent="0.3">
      <c r="C6766" s="139">
        <f t="shared" si="124"/>
        <v>0</v>
      </c>
      <c r="K6766" s="143"/>
      <c r="L6766" s="143"/>
    </row>
    <row r="6767" spans="3:12" x14ac:dyDescent="0.3">
      <c r="C6767" s="139">
        <f t="shared" si="124"/>
        <v>0</v>
      </c>
      <c r="K6767" s="143"/>
      <c r="L6767" s="143"/>
    </row>
    <row r="6768" spans="3:12" x14ac:dyDescent="0.3">
      <c r="C6768" s="139">
        <f t="shared" si="124"/>
        <v>0</v>
      </c>
      <c r="K6768" s="143"/>
      <c r="L6768" s="143"/>
    </row>
    <row r="6769" spans="3:12" x14ac:dyDescent="0.3">
      <c r="C6769" s="139">
        <f t="shared" si="124"/>
        <v>0</v>
      </c>
      <c r="K6769" s="143"/>
      <c r="L6769" s="143"/>
    </row>
    <row r="6770" spans="3:12" x14ac:dyDescent="0.3">
      <c r="C6770" s="139">
        <f t="shared" si="124"/>
        <v>0</v>
      </c>
      <c r="K6770" s="143"/>
      <c r="L6770" s="143"/>
    </row>
    <row r="6771" spans="3:12" x14ac:dyDescent="0.3">
      <c r="C6771" s="139">
        <f t="shared" si="124"/>
        <v>0</v>
      </c>
      <c r="K6771" s="143"/>
      <c r="L6771" s="143"/>
    </row>
    <row r="6772" spans="3:12" x14ac:dyDescent="0.3">
      <c r="C6772" s="139">
        <f t="shared" si="124"/>
        <v>0</v>
      </c>
      <c r="K6772" s="143"/>
      <c r="L6772" s="143"/>
    </row>
    <row r="6773" spans="3:12" x14ac:dyDescent="0.3">
      <c r="C6773" s="139">
        <f t="shared" si="124"/>
        <v>0</v>
      </c>
      <c r="K6773" s="143"/>
      <c r="L6773" s="143"/>
    </row>
    <row r="6774" spans="3:12" x14ac:dyDescent="0.3">
      <c r="C6774" s="139">
        <f t="shared" si="124"/>
        <v>0</v>
      </c>
      <c r="K6774" s="143"/>
      <c r="L6774" s="143"/>
    </row>
    <row r="6775" spans="3:12" x14ac:dyDescent="0.3">
      <c r="C6775" s="139">
        <f t="shared" si="124"/>
        <v>0</v>
      </c>
      <c r="K6775" s="143"/>
      <c r="L6775" s="143"/>
    </row>
    <row r="6776" spans="3:12" x14ac:dyDescent="0.3">
      <c r="C6776" s="139">
        <f t="shared" si="124"/>
        <v>0</v>
      </c>
      <c r="K6776" s="143"/>
      <c r="L6776" s="143"/>
    </row>
    <row r="6777" spans="3:12" x14ac:dyDescent="0.3">
      <c r="C6777" s="139">
        <f t="shared" si="124"/>
        <v>0</v>
      </c>
      <c r="K6777" s="143"/>
      <c r="L6777" s="143"/>
    </row>
    <row r="6778" spans="3:12" x14ac:dyDescent="0.3">
      <c r="C6778" s="139">
        <f t="shared" si="124"/>
        <v>0</v>
      </c>
      <c r="K6778" s="143"/>
      <c r="L6778" s="143"/>
    </row>
    <row r="6779" spans="3:12" x14ac:dyDescent="0.3">
      <c r="C6779" s="139">
        <f t="shared" si="124"/>
        <v>0</v>
      </c>
      <c r="K6779" s="143"/>
      <c r="L6779" s="143"/>
    </row>
    <row r="6780" spans="3:12" x14ac:dyDescent="0.3">
      <c r="C6780" s="139">
        <f t="shared" si="124"/>
        <v>0</v>
      </c>
      <c r="K6780" s="143"/>
      <c r="L6780" s="143"/>
    </row>
    <row r="6781" spans="3:12" x14ac:dyDescent="0.3">
      <c r="C6781" s="139">
        <f t="shared" si="124"/>
        <v>0</v>
      </c>
      <c r="K6781" s="143"/>
      <c r="L6781" s="143"/>
    </row>
    <row r="6782" spans="3:12" x14ac:dyDescent="0.3">
      <c r="C6782" s="139">
        <f t="shared" si="124"/>
        <v>0</v>
      </c>
      <c r="K6782" s="143"/>
      <c r="L6782" s="143"/>
    </row>
    <row r="6783" spans="3:12" x14ac:dyDescent="0.3">
      <c r="C6783" s="139">
        <f t="shared" ref="C6783:C6846" si="125">D6783</f>
        <v>0</v>
      </c>
      <c r="K6783" s="143"/>
      <c r="L6783" s="143"/>
    </row>
    <row r="6784" spans="3:12" x14ac:dyDescent="0.3">
      <c r="C6784" s="139">
        <f t="shared" si="125"/>
        <v>0</v>
      </c>
      <c r="K6784" s="143"/>
      <c r="L6784" s="143"/>
    </row>
    <row r="6785" spans="3:12" x14ac:dyDescent="0.3">
      <c r="C6785" s="139">
        <f t="shared" si="125"/>
        <v>0</v>
      </c>
      <c r="K6785" s="143"/>
      <c r="L6785" s="143"/>
    </row>
    <row r="6786" spans="3:12" x14ac:dyDescent="0.3">
      <c r="C6786" s="139">
        <f t="shared" si="125"/>
        <v>0</v>
      </c>
      <c r="K6786" s="143"/>
      <c r="L6786" s="143"/>
    </row>
    <row r="6787" spans="3:12" x14ac:dyDescent="0.3">
      <c r="C6787" s="139">
        <f t="shared" si="125"/>
        <v>0</v>
      </c>
      <c r="K6787" s="143"/>
      <c r="L6787" s="143"/>
    </row>
    <row r="6788" spans="3:12" x14ac:dyDescent="0.3">
      <c r="C6788" s="139">
        <f t="shared" si="125"/>
        <v>0</v>
      </c>
      <c r="K6788" s="143"/>
      <c r="L6788" s="143"/>
    </row>
    <row r="6789" spans="3:12" x14ac:dyDescent="0.3">
      <c r="C6789" s="139">
        <f t="shared" si="125"/>
        <v>0</v>
      </c>
      <c r="K6789" s="143"/>
      <c r="L6789" s="143"/>
    </row>
    <row r="6790" spans="3:12" x14ac:dyDescent="0.3">
      <c r="C6790" s="139">
        <f t="shared" si="125"/>
        <v>0</v>
      </c>
      <c r="K6790" s="143"/>
      <c r="L6790" s="143"/>
    </row>
    <row r="6791" spans="3:12" x14ac:dyDescent="0.3">
      <c r="C6791" s="139">
        <f t="shared" si="125"/>
        <v>0</v>
      </c>
      <c r="K6791" s="143"/>
      <c r="L6791" s="143"/>
    </row>
    <row r="6792" spans="3:12" x14ac:dyDescent="0.3">
      <c r="C6792" s="139">
        <f t="shared" si="125"/>
        <v>0</v>
      </c>
      <c r="K6792" s="143"/>
      <c r="L6792" s="143"/>
    </row>
    <row r="6793" spans="3:12" x14ac:dyDescent="0.3">
      <c r="C6793" s="139">
        <f t="shared" si="125"/>
        <v>0</v>
      </c>
      <c r="K6793" s="143"/>
      <c r="L6793" s="143"/>
    </row>
    <row r="6794" spans="3:12" x14ac:dyDescent="0.3">
      <c r="C6794" s="139">
        <f t="shared" si="125"/>
        <v>0</v>
      </c>
      <c r="K6794" s="143"/>
      <c r="L6794" s="143"/>
    </row>
    <row r="6795" spans="3:12" x14ac:dyDescent="0.3">
      <c r="C6795" s="139">
        <f t="shared" si="125"/>
        <v>0</v>
      </c>
      <c r="K6795" s="143"/>
      <c r="L6795" s="143"/>
    </row>
    <row r="6796" spans="3:12" x14ac:dyDescent="0.3">
      <c r="C6796" s="139">
        <f t="shared" si="125"/>
        <v>0</v>
      </c>
      <c r="K6796" s="143"/>
      <c r="L6796" s="143"/>
    </row>
    <row r="6797" spans="3:12" x14ac:dyDescent="0.3">
      <c r="C6797" s="139">
        <f t="shared" si="125"/>
        <v>0</v>
      </c>
      <c r="K6797" s="143"/>
      <c r="L6797" s="143"/>
    </row>
    <row r="6798" spans="3:12" x14ac:dyDescent="0.3">
      <c r="C6798" s="139">
        <f t="shared" si="125"/>
        <v>0</v>
      </c>
      <c r="K6798" s="143"/>
      <c r="L6798" s="143"/>
    </row>
    <row r="6799" spans="3:12" x14ac:dyDescent="0.3">
      <c r="C6799" s="139">
        <f t="shared" si="125"/>
        <v>0</v>
      </c>
      <c r="K6799" s="143"/>
      <c r="L6799" s="143"/>
    </row>
    <row r="6800" spans="3:12" x14ac:dyDescent="0.3">
      <c r="C6800" s="139">
        <f t="shared" si="125"/>
        <v>0</v>
      </c>
      <c r="K6800" s="143"/>
      <c r="L6800" s="143"/>
    </row>
    <row r="6801" spans="3:12" x14ac:dyDescent="0.3">
      <c r="C6801" s="139">
        <f t="shared" si="125"/>
        <v>0</v>
      </c>
      <c r="K6801" s="143"/>
      <c r="L6801" s="143"/>
    </row>
    <row r="6802" spans="3:12" x14ac:dyDescent="0.3">
      <c r="C6802" s="139">
        <f t="shared" si="125"/>
        <v>0</v>
      </c>
      <c r="K6802" s="143"/>
      <c r="L6802" s="143"/>
    </row>
    <row r="6803" spans="3:12" x14ac:dyDescent="0.3">
      <c r="C6803" s="139">
        <f t="shared" si="125"/>
        <v>0</v>
      </c>
      <c r="K6803" s="143"/>
      <c r="L6803" s="143"/>
    </row>
    <row r="6804" spans="3:12" x14ac:dyDescent="0.3">
      <c r="C6804" s="139">
        <f t="shared" si="125"/>
        <v>0</v>
      </c>
      <c r="K6804" s="143"/>
      <c r="L6804" s="143"/>
    </row>
    <row r="6805" spans="3:12" x14ac:dyDescent="0.3">
      <c r="C6805" s="139">
        <f t="shared" si="125"/>
        <v>0</v>
      </c>
      <c r="K6805" s="143"/>
      <c r="L6805" s="143"/>
    </row>
    <row r="6806" spans="3:12" x14ac:dyDescent="0.3">
      <c r="C6806" s="139">
        <f t="shared" si="125"/>
        <v>0</v>
      </c>
      <c r="K6806" s="143"/>
      <c r="L6806" s="143"/>
    </row>
    <row r="6807" spans="3:12" x14ac:dyDescent="0.3">
      <c r="C6807" s="139">
        <f t="shared" si="125"/>
        <v>0</v>
      </c>
      <c r="K6807" s="143"/>
      <c r="L6807" s="143"/>
    </row>
    <row r="6808" spans="3:12" x14ac:dyDescent="0.3">
      <c r="C6808" s="139">
        <f t="shared" si="125"/>
        <v>0</v>
      </c>
      <c r="K6808" s="143"/>
      <c r="L6808" s="143"/>
    </row>
    <row r="6809" spans="3:12" x14ac:dyDescent="0.3">
      <c r="C6809" s="139">
        <f t="shared" si="125"/>
        <v>0</v>
      </c>
      <c r="K6809" s="143"/>
      <c r="L6809" s="143"/>
    </row>
    <row r="6810" spans="3:12" x14ac:dyDescent="0.3">
      <c r="C6810" s="139">
        <f t="shared" si="125"/>
        <v>0</v>
      </c>
      <c r="K6810" s="143"/>
      <c r="L6810" s="143"/>
    </row>
    <row r="6811" spans="3:12" x14ac:dyDescent="0.3">
      <c r="C6811" s="139">
        <f t="shared" si="125"/>
        <v>0</v>
      </c>
      <c r="K6811" s="143"/>
      <c r="L6811" s="143"/>
    </row>
    <row r="6812" spans="3:12" x14ac:dyDescent="0.3">
      <c r="C6812" s="139">
        <f t="shared" si="125"/>
        <v>0</v>
      </c>
      <c r="K6812" s="143"/>
      <c r="L6812" s="143"/>
    </row>
    <row r="6813" spans="3:12" x14ac:dyDescent="0.3">
      <c r="C6813" s="139">
        <f t="shared" si="125"/>
        <v>0</v>
      </c>
      <c r="K6813" s="143"/>
      <c r="L6813" s="143"/>
    </row>
    <row r="6814" spans="3:12" x14ac:dyDescent="0.3">
      <c r="C6814" s="139">
        <f t="shared" si="125"/>
        <v>0</v>
      </c>
      <c r="K6814" s="143"/>
      <c r="L6814" s="143"/>
    </row>
    <row r="6815" spans="3:12" x14ac:dyDescent="0.3">
      <c r="C6815" s="139">
        <f t="shared" si="125"/>
        <v>0</v>
      </c>
      <c r="K6815" s="143"/>
      <c r="L6815" s="143"/>
    </row>
    <row r="6816" spans="3:12" x14ac:dyDescent="0.3">
      <c r="C6816" s="139">
        <f t="shared" si="125"/>
        <v>0</v>
      </c>
      <c r="K6816" s="143"/>
      <c r="L6816" s="143"/>
    </row>
    <row r="6817" spans="3:12" x14ac:dyDescent="0.3">
      <c r="C6817" s="139">
        <f t="shared" si="125"/>
        <v>0</v>
      </c>
      <c r="K6817" s="143"/>
      <c r="L6817" s="143"/>
    </row>
    <row r="6818" spans="3:12" x14ac:dyDescent="0.3">
      <c r="C6818" s="139">
        <f t="shared" si="125"/>
        <v>0</v>
      </c>
      <c r="K6818" s="143"/>
      <c r="L6818" s="143"/>
    </row>
    <row r="6819" spans="3:12" x14ac:dyDescent="0.3">
      <c r="C6819" s="139">
        <f t="shared" si="125"/>
        <v>0</v>
      </c>
      <c r="K6819" s="143"/>
      <c r="L6819" s="143"/>
    </row>
    <row r="6820" spans="3:12" x14ac:dyDescent="0.3">
      <c r="C6820" s="139">
        <f t="shared" si="125"/>
        <v>0</v>
      </c>
      <c r="K6820" s="143"/>
      <c r="L6820" s="143"/>
    </row>
    <row r="6821" spans="3:12" x14ac:dyDescent="0.3">
      <c r="C6821" s="139">
        <f t="shared" si="125"/>
        <v>0</v>
      </c>
      <c r="K6821" s="143"/>
      <c r="L6821" s="143"/>
    </row>
    <row r="6822" spans="3:12" x14ac:dyDescent="0.3">
      <c r="C6822" s="139">
        <f t="shared" si="125"/>
        <v>0</v>
      </c>
      <c r="K6822" s="143"/>
      <c r="L6822" s="143"/>
    </row>
    <row r="6823" spans="3:12" x14ac:dyDescent="0.3">
      <c r="C6823" s="139">
        <f t="shared" si="125"/>
        <v>0</v>
      </c>
      <c r="K6823" s="143"/>
      <c r="L6823" s="143"/>
    </row>
    <row r="6824" spans="3:12" x14ac:dyDescent="0.3">
      <c r="C6824" s="139">
        <f t="shared" si="125"/>
        <v>0</v>
      </c>
      <c r="K6824" s="143"/>
      <c r="L6824" s="143"/>
    </row>
    <row r="6825" spans="3:12" x14ac:dyDescent="0.3">
      <c r="C6825" s="139">
        <f t="shared" si="125"/>
        <v>0</v>
      </c>
      <c r="K6825" s="143"/>
      <c r="L6825" s="143"/>
    </row>
    <row r="6826" spans="3:12" x14ac:dyDescent="0.3">
      <c r="C6826" s="139">
        <f t="shared" si="125"/>
        <v>0</v>
      </c>
      <c r="K6826" s="143"/>
      <c r="L6826" s="143"/>
    </row>
    <row r="6827" spans="3:12" x14ac:dyDescent="0.3">
      <c r="C6827" s="139">
        <f t="shared" si="125"/>
        <v>0</v>
      </c>
      <c r="K6827" s="143"/>
      <c r="L6827" s="143"/>
    </row>
    <row r="6828" spans="3:12" x14ac:dyDescent="0.3">
      <c r="C6828" s="139">
        <f t="shared" si="125"/>
        <v>0</v>
      </c>
      <c r="K6828" s="143"/>
      <c r="L6828" s="143"/>
    </row>
    <row r="6829" spans="3:12" x14ac:dyDescent="0.3">
      <c r="C6829" s="139">
        <f t="shared" si="125"/>
        <v>0</v>
      </c>
      <c r="K6829" s="143"/>
      <c r="L6829" s="143"/>
    </row>
    <row r="6830" spans="3:12" x14ac:dyDescent="0.3">
      <c r="C6830" s="139">
        <f t="shared" si="125"/>
        <v>0</v>
      </c>
      <c r="K6830" s="143"/>
      <c r="L6830" s="143"/>
    </row>
    <row r="6831" spans="3:12" x14ac:dyDescent="0.3">
      <c r="C6831" s="139">
        <f t="shared" si="125"/>
        <v>0</v>
      </c>
      <c r="K6831" s="143"/>
      <c r="L6831" s="143"/>
    </row>
    <row r="6832" spans="3:12" x14ac:dyDescent="0.3">
      <c r="C6832" s="139">
        <f t="shared" si="125"/>
        <v>0</v>
      </c>
      <c r="K6832" s="143"/>
      <c r="L6832" s="143"/>
    </row>
    <row r="6833" spans="3:12" x14ac:dyDescent="0.3">
      <c r="C6833" s="139">
        <f t="shared" si="125"/>
        <v>0</v>
      </c>
      <c r="K6833" s="143"/>
      <c r="L6833" s="143"/>
    </row>
    <row r="6834" spans="3:12" x14ac:dyDescent="0.3">
      <c r="C6834" s="139">
        <f t="shared" si="125"/>
        <v>0</v>
      </c>
      <c r="K6834" s="143"/>
      <c r="L6834" s="143"/>
    </row>
    <row r="6835" spans="3:12" x14ac:dyDescent="0.3">
      <c r="C6835" s="139">
        <f t="shared" si="125"/>
        <v>0</v>
      </c>
      <c r="K6835" s="143"/>
      <c r="L6835" s="143"/>
    </row>
    <row r="6836" spans="3:12" x14ac:dyDescent="0.3">
      <c r="C6836" s="139">
        <f t="shared" si="125"/>
        <v>0</v>
      </c>
      <c r="K6836" s="143"/>
      <c r="L6836" s="143"/>
    </row>
    <row r="6837" spans="3:12" x14ac:dyDescent="0.3">
      <c r="C6837" s="139">
        <f t="shared" si="125"/>
        <v>0</v>
      </c>
      <c r="K6837" s="143"/>
      <c r="L6837" s="143"/>
    </row>
    <row r="6838" spans="3:12" x14ac:dyDescent="0.3">
      <c r="C6838" s="139">
        <f t="shared" si="125"/>
        <v>0</v>
      </c>
      <c r="K6838" s="143"/>
      <c r="L6838" s="143"/>
    </row>
    <row r="6839" spans="3:12" x14ac:dyDescent="0.3">
      <c r="C6839" s="139">
        <f t="shared" si="125"/>
        <v>0</v>
      </c>
      <c r="K6839" s="143"/>
      <c r="L6839" s="143"/>
    </row>
    <row r="6840" spans="3:12" x14ac:dyDescent="0.3">
      <c r="C6840" s="139">
        <f t="shared" si="125"/>
        <v>0</v>
      </c>
      <c r="K6840" s="143"/>
      <c r="L6840" s="143"/>
    </row>
    <row r="6841" spans="3:12" x14ac:dyDescent="0.3">
      <c r="C6841" s="139">
        <f t="shared" si="125"/>
        <v>0</v>
      </c>
      <c r="K6841" s="143"/>
      <c r="L6841" s="143"/>
    </row>
    <row r="6842" spans="3:12" x14ac:dyDescent="0.3">
      <c r="C6842" s="139">
        <f t="shared" si="125"/>
        <v>0</v>
      </c>
      <c r="K6842" s="143"/>
      <c r="L6842" s="143"/>
    </row>
    <row r="6843" spans="3:12" x14ac:dyDescent="0.3">
      <c r="C6843" s="139">
        <f t="shared" si="125"/>
        <v>0</v>
      </c>
      <c r="K6843" s="143"/>
      <c r="L6843" s="143"/>
    </row>
    <row r="6844" spans="3:12" x14ac:dyDescent="0.3">
      <c r="C6844" s="139">
        <f t="shared" si="125"/>
        <v>0</v>
      </c>
      <c r="K6844" s="143"/>
      <c r="L6844" s="143"/>
    </row>
    <row r="6845" spans="3:12" x14ac:dyDescent="0.3">
      <c r="C6845" s="139">
        <f t="shared" si="125"/>
        <v>0</v>
      </c>
      <c r="K6845" s="143"/>
      <c r="L6845" s="143"/>
    </row>
    <row r="6846" spans="3:12" x14ac:dyDescent="0.3">
      <c r="C6846" s="139">
        <f t="shared" si="125"/>
        <v>0</v>
      </c>
      <c r="K6846" s="143"/>
      <c r="L6846" s="143"/>
    </row>
    <row r="6847" spans="3:12" x14ac:dyDescent="0.3">
      <c r="C6847" s="139">
        <f t="shared" ref="C6847:C6862" si="126">D6847</f>
        <v>0</v>
      </c>
      <c r="K6847" s="143"/>
      <c r="L6847" s="143"/>
    </row>
    <row r="6848" spans="3:12" x14ac:dyDescent="0.3">
      <c r="C6848" s="139">
        <f t="shared" si="126"/>
        <v>0</v>
      </c>
      <c r="K6848" s="143"/>
      <c r="L6848" s="143"/>
    </row>
    <row r="6849" spans="3:12" x14ac:dyDescent="0.3">
      <c r="C6849" s="139">
        <f t="shared" si="126"/>
        <v>0</v>
      </c>
      <c r="K6849" s="143"/>
      <c r="L6849" s="143"/>
    </row>
    <row r="6850" spans="3:12" x14ac:dyDescent="0.3">
      <c r="C6850" s="139">
        <f t="shared" si="126"/>
        <v>0</v>
      </c>
      <c r="K6850" s="143"/>
      <c r="L6850" s="143"/>
    </row>
    <row r="6851" spans="3:12" x14ac:dyDescent="0.3">
      <c r="C6851" s="139">
        <f t="shared" si="126"/>
        <v>0</v>
      </c>
      <c r="K6851" s="143"/>
      <c r="L6851" s="143"/>
    </row>
    <row r="6852" spans="3:12" x14ac:dyDescent="0.3">
      <c r="C6852" s="139">
        <f t="shared" si="126"/>
        <v>0</v>
      </c>
      <c r="K6852" s="143"/>
      <c r="L6852" s="143"/>
    </row>
    <row r="6853" spans="3:12" x14ac:dyDescent="0.3">
      <c r="C6853" s="139">
        <f t="shared" si="126"/>
        <v>0</v>
      </c>
      <c r="K6853" s="143"/>
      <c r="L6853" s="143"/>
    </row>
    <row r="6854" spans="3:12" x14ac:dyDescent="0.3">
      <c r="C6854" s="139">
        <f t="shared" si="126"/>
        <v>0</v>
      </c>
      <c r="K6854" s="143"/>
      <c r="L6854" s="143"/>
    </row>
    <row r="6855" spans="3:12" x14ac:dyDescent="0.3">
      <c r="C6855" s="139">
        <f t="shared" si="126"/>
        <v>0</v>
      </c>
      <c r="K6855" s="143"/>
      <c r="L6855" s="143"/>
    </row>
    <row r="6856" spans="3:12" x14ac:dyDescent="0.3">
      <c r="C6856" s="139">
        <f t="shared" si="126"/>
        <v>0</v>
      </c>
      <c r="K6856" s="143"/>
      <c r="L6856" s="143"/>
    </row>
    <row r="6857" spans="3:12" x14ac:dyDescent="0.3">
      <c r="C6857" s="139">
        <f t="shared" si="126"/>
        <v>0</v>
      </c>
      <c r="K6857" s="143"/>
      <c r="L6857" s="143"/>
    </row>
    <row r="6858" spans="3:12" x14ac:dyDescent="0.3">
      <c r="C6858" s="139">
        <f t="shared" si="126"/>
        <v>0</v>
      </c>
      <c r="K6858" s="143"/>
      <c r="L6858" s="143"/>
    </row>
    <row r="6859" spans="3:12" x14ac:dyDescent="0.3">
      <c r="C6859" s="139">
        <f t="shared" si="126"/>
        <v>0</v>
      </c>
      <c r="K6859" s="143"/>
      <c r="L6859" s="143"/>
    </row>
    <row r="6860" spans="3:12" x14ac:dyDescent="0.3">
      <c r="C6860" s="139">
        <f t="shared" si="126"/>
        <v>0</v>
      </c>
      <c r="K6860" s="143"/>
      <c r="L6860" s="143"/>
    </row>
    <row r="6861" spans="3:12" x14ac:dyDescent="0.3">
      <c r="C6861" s="139">
        <f t="shared" si="126"/>
        <v>0</v>
      </c>
      <c r="K6861" s="143"/>
      <c r="L6861" s="143"/>
    </row>
    <row r="6862" spans="3:12" x14ac:dyDescent="0.3">
      <c r="C6862" s="139">
        <f t="shared" si="126"/>
        <v>0</v>
      </c>
      <c r="K6862" s="143"/>
      <c r="L6862" s="143"/>
    </row>
  </sheetData>
  <autoFilter ref="A1:L6862" xr:uid="{9D72AE0B-A256-4840-A894-22F225073D83}"/>
  <sortState xmlns:xlrd2="http://schemas.microsoft.com/office/spreadsheetml/2017/richdata2" ref="A2:O6862">
    <sortCondition ref="A509:A686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AE0B-A256-4840-A894-22F225073D83}">
  <sheetPr codeName="Planilha5">
    <tabColor rgb="FF92D050"/>
  </sheetPr>
  <dimension ref="A1:Q6879"/>
  <sheetViews>
    <sheetView showGridLines="0" zoomScale="69" zoomScaleNormal="69" zoomScaleSheetLayoutView="89" workbookViewId="0">
      <pane ySplit="1" topLeftCell="A2429" activePane="bottomLeft" state="frozen"/>
      <selection pane="bottomLeft" activeCell="D2462" sqref="D2462"/>
    </sheetView>
  </sheetViews>
  <sheetFormatPr defaultColWidth="8.88671875" defaultRowHeight="14.4" x14ac:dyDescent="0.3"/>
  <cols>
    <col min="1" max="1" width="14.109375" style="133" customWidth="1"/>
    <col min="2" max="2" width="9" style="134" customWidth="1"/>
    <col min="3" max="3" width="14" style="139" customWidth="1"/>
    <col min="4" max="4" width="14.5546875" style="134" bestFit="1" customWidth="1"/>
    <col min="5" max="5" width="14.6640625" style="134" bestFit="1" customWidth="1"/>
    <col min="6" max="6" width="11.5546875" style="134" hidden="1" customWidth="1"/>
    <col min="7" max="7" width="15.33203125" style="134" hidden="1" customWidth="1"/>
    <col min="8" max="8" width="9.33203125" style="134" customWidth="1"/>
    <col min="9" max="9" width="19.33203125" style="134" customWidth="1"/>
    <col min="10" max="11" width="13" style="147" customWidth="1"/>
    <col min="12" max="13" width="11.88671875" style="139" customWidth="1"/>
    <col min="14" max="15" width="11.88671875" style="147" customWidth="1"/>
    <col min="16" max="16384" width="8.88671875" style="134"/>
  </cols>
  <sheetData>
    <row r="1" spans="1:17" x14ac:dyDescent="0.3">
      <c r="A1" s="199" t="s">
        <v>6</v>
      </c>
      <c r="B1" s="198" t="s">
        <v>7</v>
      </c>
      <c r="C1" s="200" t="s">
        <v>6406</v>
      </c>
      <c r="D1" s="198" t="s">
        <v>1151</v>
      </c>
      <c r="E1" s="198" t="s">
        <v>3410</v>
      </c>
      <c r="F1" s="198" t="s">
        <v>3412</v>
      </c>
      <c r="G1" s="198" t="s">
        <v>3411</v>
      </c>
      <c r="H1" s="198" t="s">
        <v>5</v>
      </c>
      <c r="I1" s="198" t="s">
        <v>3413</v>
      </c>
      <c r="J1" s="198" t="s">
        <v>7287</v>
      </c>
      <c r="K1" s="198" t="s">
        <v>7291</v>
      </c>
      <c r="L1" s="200" t="s">
        <v>7288</v>
      </c>
      <c r="M1" s="200" t="s">
        <v>7289</v>
      </c>
      <c r="N1" s="198" t="s">
        <v>26</v>
      </c>
      <c r="O1" s="198" t="s">
        <v>859</v>
      </c>
    </row>
    <row r="2" spans="1:17" s="135" customFormat="1" x14ac:dyDescent="0.3">
      <c r="A2" s="167">
        <v>46025</v>
      </c>
      <c r="B2" s="168">
        <v>1</v>
      </c>
      <c r="C2" s="169" t="s">
        <v>1719</v>
      </c>
      <c r="D2" s="168" t="s">
        <v>1719</v>
      </c>
      <c r="E2" s="168">
        <v>8</v>
      </c>
      <c r="F2" s="168">
        <v>322</v>
      </c>
      <c r="G2" s="168" t="s">
        <v>15672</v>
      </c>
      <c r="H2" s="168">
        <v>30</v>
      </c>
      <c r="I2" s="168" t="s">
        <v>15730</v>
      </c>
      <c r="J2" s="170">
        <v>0</v>
      </c>
      <c r="K2" s="170">
        <v>0</v>
      </c>
      <c r="L2" s="171">
        <f>VLOOKUP(C2,'Custo dos Produtos'!$D:$Q,14,0)</f>
        <v>36.631275000000002</v>
      </c>
      <c r="M2" s="171">
        <f t="shared" ref="M2:M65" si="0">IF(J2=0,ABS(L2*H2),ABS(K2))</f>
        <v>1098.9382500000002</v>
      </c>
      <c r="N2" s="172">
        <f t="shared" ref="N2:N65" si="1">MONTH(A2)</f>
        <v>1</v>
      </c>
      <c r="O2" s="172">
        <f t="shared" ref="O2:O65" si="2">ABS(IF(M2=0,0,H2))</f>
        <v>30</v>
      </c>
      <c r="Q2" s="163" t="e">
        <f>VLOOKUP(C2,Planilha1!$C:$L,10,0)</f>
        <v>#N/A</v>
      </c>
    </row>
    <row r="3" spans="1:17" x14ac:dyDescent="0.3">
      <c r="A3" s="179">
        <v>46025</v>
      </c>
      <c r="B3" s="172">
        <v>1</v>
      </c>
      <c r="C3" s="180" t="s">
        <v>1238</v>
      </c>
      <c r="D3" s="172" t="s">
        <v>1238</v>
      </c>
      <c r="E3" s="172">
        <v>9</v>
      </c>
      <c r="F3" s="172">
        <v>320</v>
      </c>
      <c r="G3" s="172" t="s">
        <v>7146</v>
      </c>
      <c r="H3" s="172">
        <v>5</v>
      </c>
      <c r="I3" s="172" t="s">
        <v>7185</v>
      </c>
      <c r="J3" s="170">
        <v>0</v>
      </c>
      <c r="K3" s="170">
        <v>0</v>
      </c>
      <c r="L3" s="171">
        <f>VLOOKUP(C3,'Custo dos Produtos'!$D:$Q,14,0)</f>
        <v>10.478680000000001</v>
      </c>
      <c r="M3" s="171">
        <f t="shared" si="0"/>
        <v>52.3934</v>
      </c>
      <c r="N3" s="172">
        <f t="shared" si="1"/>
        <v>1</v>
      </c>
      <c r="O3" s="172">
        <f t="shared" si="2"/>
        <v>5</v>
      </c>
      <c r="Q3" s="163">
        <f>VLOOKUP(C3,Planilha1!$C:$L,10,0)</f>
        <v>10.68674088</v>
      </c>
    </row>
    <row r="4" spans="1:17" x14ac:dyDescent="0.3">
      <c r="A4" s="167">
        <v>46025</v>
      </c>
      <c r="B4" s="168">
        <v>1</v>
      </c>
      <c r="C4" s="169" t="s">
        <v>2415</v>
      </c>
      <c r="D4" s="168" t="s">
        <v>2415</v>
      </c>
      <c r="E4" s="168">
        <v>34</v>
      </c>
      <c r="F4" s="168">
        <v>320</v>
      </c>
      <c r="G4" s="168" t="s">
        <v>7144</v>
      </c>
      <c r="H4" s="168">
        <v>29</v>
      </c>
      <c r="I4" s="168" t="s">
        <v>7278</v>
      </c>
      <c r="J4" s="170">
        <v>0</v>
      </c>
      <c r="K4" s="170">
        <v>0</v>
      </c>
      <c r="L4" s="171">
        <f>VLOOKUP(C4,'Custo dos Produtos'!$D:$Q,14,0)</f>
        <v>8.166144000000001</v>
      </c>
      <c r="M4" s="171">
        <f t="shared" si="0"/>
        <v>236.81817600000002</v>
      </c>
      <c r="N4" s="172">
        <f t="shared" si="1"/>
        <v>1</v>
      </c>
      <c r="O4" s="172">
        <f t="shared" si="2"/>
        <v>29</v>
      </c>
      <c r="Q4" s="163">
        <f>VLOOKUP(C4,Planilha1!$C:$L,10,0)</f>
        <v>7.7345065200000001</v>
      </c>
    </row>
    <row r="5" spans="1:17" x14ac:dyDescent="0.3">
      <c r="A5" s="167">
        <v>46027</v>
      </c>
      <c r="B5" s="168">
        <v>3</v>
      </c>
      <c r="C5" s="169" t="s">
        <v>1336</v>
      </c>
      <c r="D5" s="168" t="s">
        <v>1336</v>
      </c>
      <c r="E5" s="168">
        <v>9</v>
      </c>
      <c r="F5" s="168">
        <v>320</v>
      </c>
      <c r="G5" s="168" t="s">
        <v>7155</v>
      </c>
      <c r="H5" s="168">
        <v>16</v>
      </c>
      <c r="I5" s="168" t="s">
        <v>7166</v>
      </c>
      <c r="J5" s="170">
        <v>0</v>
      </c>
      <c r="K5" s="170">
        <v>0</v>
      </c>
      <c r="L5" s="171">
        <f>VLOOKUP(C5,'Custo dos Produtos'!$D:$Q,14,0)</f>
        <v>5.2053074433656956</v>
      </c>
      <c r="M5" s="171">
        <f t="shared" si="0"/>
        <v>83.28491909385113</v>
      </c>
      <c r="N5" s="172">
        <f t="shared" si="1"/>
        <v>1</v>
      </c>
      <c r="O5" s="172">
        <f t="shared" si="2"/>
        <v>16</v>
      </c>
      <c r="Q5" s="163">
        <f>VLOOKUP(C5,Planilha1!$C:$L,10,0)</f>
        <v>4.8911961899999996</v>
      </c>
    </row>
    <row r="6" spans="1:17" x14ac:dyDescent="0.3">
      <c r="A6" s="167">
        <v>46027</v>
      </c>
      <c r="B6" s="168">
        <v>2</v>
      </c>
      <c r="C6" s="169" t="s">
        <v>1284</v>
      </c>
      <c r="D6" s="168" t="s">
        <v>1284</v>
      </c>
      <c r="E6" s="168">
        <v>31</v>
      </c>
      <c r="F6" s="168">
        <v>320</v>
      </c>
      <c r="G6" s="168" t="s">
        <v>7146</v>
      </c>
      <c r="H6" s="168">
        <v>10</v>
      </c>
      <c r="I6" s="168" t="s">
        <v>7145</v>
      </c>
      <c r="J6" s="170">
        <v>0</v>
      </c>
      <c r="K6" s="170">
        <v>0</v>
      </c>
      <c r="L6" s="171">
        <f>VLOOKUP(C6,'Custo dos Produtos'!$D:$Q,14,0)</f>
        <v>14.576794871794872</v>
      </c>
      <c r="M6" s="171">
        <f t="shared" si="0"/>
        <v>145.76794871794871</v>
      </c>
      <c r="N6" s="172">
        <f t="shared" si="1"/>
        <v>1</v>
      </c>
      <c r="O6" s="172">
        <f t="shared" si="2"/>
        <v>10</v>
      </c>
      <c r="Q6" s="163">
        <f>VLOOKUP(C6,Planilha1!$C:$L,10,0)</f>
        <v>14.80246706</v>
      </c>
    </row>
    <row r="7" spans="1:17" x14ac:dyDescent="0.3">
      <c r="A7" s="167">
        <v>46027</v>
      </c>
      <c r="B7" s="168">
        <v>2</v>
      </c>
      <c r="C7" s="169" t="s">
        <v>1284</v>
      </c>
      <c r="D7" s="168" t="s">
        <v>1284</v>
      </c>
      <c r="E7" s="168">
        <v>20</v>
      </c>
      <c r="F7" s="168">
        <v>320</v>
      </c>
      <c r="G7" s="168" t="s">
        <v>7146</v>
      </c>
      <c r="H7" s="168">
        <v>5</v>
      </c>
      <c r="I7" s="168" t="s">
        <v>7145</v>
      </c>
      <c r="J7" s="170">
        <v>0</v>
      </c>
      <c r="K7" s="170">
        <v>0</v>
      </c>
      <c r="L7" s="171">
        <f>VLOOKUP(C7,'Custo dos Produtos'!$D:$Q,14,0)</f>
        <v>14.576794871794872</v>
      </c>
      <c r="M7" s="171">
        <f t="shared" si="0"/>
        <v>72.883974358974356</v>
      </c>
      <c r="N7" s="172">
        <f t="shared" si="1"/>
        <v>1</v>
      </c>
      <c r="O7" s="172">
        <f t="shared" si="2"/>
        <v>5</v>
      </c>
      <c r="Q7" s="163">
        <f>VLOOKUP(C7,Planilha1!$C:$L,10,0)</f>
        <v>14.80246706</v>
      </c>
    </row>
    <row r="8" spans="1:17" x14ac:dyDescent="0.3">
      <c r="A8" s="167">
        <v>46027</v>
      </c>
      <c r="B8" s="168">
        <v>2</v>
      </c>
      <c r="C8" s="169" t="s">
        <v>1578</v>
      </c>
      <c r="D8" s="168" t="s">
        <v>1578</v>
      </c>
      <c r="E8" s="168">
        <v>9</v>
      </c>
      <c r="F8" s="168">
        <v>314</v>
      </c>
      <c r="G8" s="168" t="s">
        <v>7167</v>
      </c>
      <c r="H8" s="168">
        <v>2</v>
      </c>
      <c r="I8" s="168" t="s">
        <v>7168</v>
      </c>
      <c r="J8" s="170">
        <v>0</v>
      </c>
      <c r="K8" s="170">
        <v>0</v>
      </c>
      <c r="L8" s="171">
        <f>VLOOKUP(C8,'Custo dos Produtos'!$D:$Q,14,0)</f>
        <v>8.4691176470588232</v>
      </c>
      <c r="M8" s="171">
        <f t="shared" si="0"/>
        <v>16.938235294117646</v>
      </c>
      <c r="N8" s="172">
        <f t="shared" si="1"/>
        <v>1</v>
      </c>
      <c r="O8" s="172">
        <f t="shared" si="2"/>
        <v>2</v>
      </c>
      <c r="Q8" s="163">
        <f>VLOOKUP(C8,Planilha1!$C:$L,10,0)</f>
        <v>9.4513251199999999</v>
      </c>
    </row>
    <row r="9" spans="1:17" x14ac:dyDescent="0.3">
      <c r="A9" s="167">
        <v>46027</v>
      </c>
      <c r="B9" s="168">
        <v>2</v>
      </c>
      <c r="C9" s="169" t="s">
        <v>1578</v>
      </c>
      <c r="D9" s="168" t="s">
        <v>1578</v>
      </c>
      <c r="E9" s="168">
        <v>8</v>
      </c>
      <c r="F9" s="168">
        <v>314</v>
      </c>
      <c r="G9" s="168" t="s">
        <v>7167</v>
      </c>
      <c r="H9" s="168">
        <v>1</v>
      </c>
      <c r="I9" s="168" t="s">
        <v>7168</v>
      </c>
      <c r="J9" s="170">
        <v>0</v>
      </c>
      <c r="K9" s="170">
        <v>0</v>
      </c>
      <c r="L9" s="171">
        <f>VLOOKUP(C9,'Custo dos Produtos'!$D:$Q,14,0)</f>
        <v>8.4691176470588232</v>
      </c>
      <c r="M9" s="171">
        <f t="shared" si="0"/>
        <v>8.4691176470588232</v>
      </c>
      <c r="N9" s="172">
        <f t="shared" si="1"/>
        <v>1</v>
      </c>
      <c r="O9" s="172">
        <f t="shared" si="2"/>
        <v>1</v>
      </c>
      <c r="Q9" s="163">
        <f>VLOOKUP(C9,Planilha1!$C:$L,10,0)</f>
        <v>9.4513251199999999</v>
      </c>
    </row>
    <row r="10" spans="1:17" x14ac:dyDescent="0.3">
      <c r="A10" s="167">
        <v>46027</v>
      </c>
      <c r="B10" s="168">
        <v>2</v>
      </c>
      <c r="C10" s="169" t="s">
        <v>1578</v>
      </c>
      <c r="D10" s="168" t="s">
        <v>1578</v>
      </c>
      <c r="E10" s="168">
        <v>20</v>
      </c>
      <c r="F10" s="168">
        <v>314</v>
      </c>
      <c r="G10" s="168" t="s">
        <v>7167</v>
      </c>
      <c r="H10" s="168">
        <v>1</v>
      </c>
      <c r="I10" s="168" t="s">
        <v>7168</v>
      </c>
      <c r="J10" s="170">
        <v>0</v>
      </c>
      <c r="K10" s="170">
        <v>0</v>
      </c>
      <c r="L10" s="171">
        <f>VLOOKUP(C10,'Custo dos Produtos'!$D:$Q,14,0)</f>
        <v>8.4691176470588232</v>
      </c>
      <c r="M10" s="171">
        <f t="shared" si="0"/>
        <v>8.4691176470588232</v>
      </c>
      <c r="N10" s="172">
        <f t="shared" si="1"/>
        <v>1</v>
      </c>
      <c r="O10" s="172">
        <f t="shared" si="2"/>
        <v>1</v>
      </c>
      <c r="Q10" s="163">
        <f>VLOOKUP(C10,Planilha1!$C:$L,10,0)</f>
        <v>9.4513251199999999</v>
      </c>
    </row>
    <row r="11" spans="1:17" x14ac:dyDescent="0.3">
      <c r="A11" s="167">
        <v>46027</v>
      </c>
      <c r="B11" s="168">
        <v>2</v>
      </c>
      <c r="C11" s="169" t="s">
        <v>1416</v>
      </c>
      <c r="D11" s="168" t="s">
        <v>1416</v>
      </c>
      <c r="E11" s="168">
        <v>27</v>
      </c>
      <c r="F11" s="168">
        <v>207</v>
      </c>
      <c r="G11" s="168" t="s">
        <v>7169</v>
      </c>
      <c r="H11" s="168">
        <v>6</v>
      </c>
      <c r="I11" s="168" t="s">
        <v>7170</v>
      </c>
      <c r="J11" s="170">
        <v>0</v>
      </c>
      <c r="K11" s="170">
        <v>0</v>
      </c>
      <c r="L11" s="171">
        <f>VLOOKUP(C11,'Custo dos Produtos'!$D:$Q,14,0)</f>
        <v>3.0383692307692307</v>
      </c>
      <c r="M11" s="171">
        <f t="shared" si="0"/>
        <v>18.230215384615384</v>
      </c>
      <c r="N11" s="172">
        <f t="shared" si="1"/>
        <v>1</v>
      </c>
      <c r="O11" s="172">
        <f t="shared" si="2"/>
        <v>6</v>
      </c>
      <c r="Q11" s="163">
        <f>VLOOKUP(C11,Planilha1!$C:$L,10,0)</f>
        <v>2.84832442</v>
      </c>
    </row>
    <row r="12" spans="1:17" x14ac:dyDescent="0.3">
      <c r="A12" s="167">
        <v>46027</v>
      </c>
      <c r="B12" s="168">
        <v>2</v>
      </c>
      <c r="C12" s="169" t="s">
        <v>1502</v>
      </c>
      <c r="D12" s="168" t="s">
        <v>1502</v>
      </c>
      <c r="E12" s="168">
        <v>11</v>
      </c>
      <c r="F12" s="168">
        <v>314</v>
      </c>
      <c r="G12" s="168" t="s">
        <v>7171</v>
      </c>
      <c r="H12" s="168">
        <v>1</v>
      </c>
      <c r="I12" s="168" t="s">
        <v>7168</v>
      </c>
      <c r="J12" s="170">
        <v>0</v>
      </c>
      <c r="K12" s="170">
        <v>0</v>
      </c>
      <c r="L12" s="171">
        <f>VLOOKUP(C12,'Custo dos Produtos'!$D:$Q,14,0)</f>
        <v>4.4056158833063206</v>
      </c>
      <c r="M12" s="171">
        <f t="shared" si="0"/>
        <v>4.4056158833063206</v>
      </c>
      <c r="N12" s="172">
        <f t="shared" si="1"/>
        <v>1</v>
      </c>
      <c r="O12" s="172">
        <f t="shared" si="2"/>
        <v>1</v>
      </c>
      <c r="Q12" s="163">
        <f>VLOOKUP(C12,Planilha1!$C:$L,10,0)</f>
        <v>5.1634602799999998</v>
      </c>
    </row>
    <row r="13" spans="1:17" x14ac:dyDescent="0.3">
      <c r="A13" s="167">
        <v>46027</v>
      </c>
      <c r="B13" s="168">
        <v>2</v>
      </c>
      <c r="C13" s="169" t="s">
        <v>1514</v>
      </c>
      <c r="D13" s="168" t="s">
        <v>1514</v>
      </c>
      <c r="E13" s="168">
        <v>33</v>
      </c>
      <c r="F13" s="168">
        <v>314</v>
      </c>
      <c r="G13" s="168" t="s">
        <v>7173</v>
      </c>
      <c r="H13" s="168">
        <v>1</v>
      </c>
      <c r="I13" s="168" t="s">
        <v>7172</v>
      </c>
      <c r="J13" s="170">
        <v>0</v>
      </c>
      <c r="K13" s="170">
        <v>0</v>
      </c>
      <c r="L13" s="171">
        <f>VLOOKUP(C13,'Custo dos Produtos'!$D:$Q,14,0)</f>
        <v>7.8916714285714287</v>
      </c>
      <c r="M13" s="171">
        <f t="shared" si="0"/>
        <v>7.8916714285714287</v>
      </c>
      <c r="N13" s="172">
        <f t="shared" si="1"/>
        <v>1</v>
      </c>
      <c r="O13" s="172">
        <f t="shared" si="2"/>
        <v>1</v>
      </c>
      <c r="Q13" s="163">
        <f>VLOOKUP(C13,Planilha1!$C:$L,10,0)</f>
        <v>8.5143739000000007</v>
      </c>
    </row>
    <row r="14" spans="1:17" x14ac:dyDescent="0.3">
      <c r="A14" s="167">
        <v>46027</v>
      </c>
      <c r="B14" s="168">
        <v>2</v>
      </c>
      <c r="C14" s="169" t="s">
        <v>1514</v>
      </c>
      <c r="D14" s="168" t="s">
        <v>1514</v>
      </c>
      <c r="E14" s="168">
        <v>34</v>
      </c>
      <c r="F14" s="168">
        <v>314</v>
      </c>
      <c r="G14" s="168" t="s">
        <v>7173</v>
      </c>
      <c r="H14" s="168">
        <v>12</v>
      </c>
      <c r="I14" s="168" t="s">
        <v>7172</v>
      </c>
      <c r="J14" s="170">
        <v>0</v>
      </c>
      <c r="K14" s="170">
        <v>0</v>
      </c>
      <c r="L14" s="171">
        <f>VLOOKUP(C14,'Custo dos Produtos'!$D:$Q,14,0)</f>
        <v>7.8916714285714287</v>
      </c>
      <c r="M14" s="171">
        <f t="shared" si="0"/>
        <v>94.700057142857148</v>
      </c>
      <c r="N14" s="172">
        <f t="shared" si="1"/>
        <v>1</v>
      </c>
      <c r="O14" s="172">
        <f t="shared" si="2"/>
        <v>12</v>
      </c>
      <c r="Q14" s="163">
        <f>VLOOKUP(C14,Planilha1!$C:$L,10,0)</f>
        <v>8.5143739000000007</v>
      </c>
    </row>
    <row r="15" spans="1:17" x14ac:dyDescent="0.3">
      <c r="A15" s="167">
        <v>46027</v>
      </c>
      <c r="B15" s="168">
        <v>2</v>
      </c>
      <c r="C15" s="169" t="s">
        <v>1262</v>
      </c>
      <c r="D15" s="168" t="s">
        <v>1262</v>
      </c>
      <c r="E15" s="168">
        <v>11</v>
      </c>
      <c r="F15" s="168">
        <v>314</v>
      </c>
      <c r="G15" s="168" t="s">
        <v>7171</v>
      </c>
      <c r="H15" s="168">
        <v>5</v>
      </c>
      <c r="I15" s="168" t="s">
        <v>7168</v>
      </c>
      <c r="J15" s="170">
        <v>0</v>
      </c>
      <c r="K15" s="170">
        <v>0</v>
      </c>
      <c r="L15" s="171">
        <f>VLOOKUP(C15,'Custo dos Produtos'!$D:$Q,14,0)</f>
        <v>4.4061837121212122</v>
      </c>
      <c r="M15" s="171">
        <f t="shared" si="0"/>
        <v>22.030918560606061</v>
      </c>
      <c r="N15" s="172">
        <f t="shared" si="1"/>
        <v>1</v>
      </c>
      <c r="O15" s="172">
        <f t="shared" si="2"/>
        <v>5</v>
      </c>
      <c r="Q15" s="163">
        <f>VLOOKUP(C15,Planilha1!$C:$L,10,0)</f>
        <v>5.1956809799999997</v>
      </c>
    </row>
    <row r="16" spans="1:17" x14ac:dyDescent="0.3">
      <c r="A16" s="173">
        <v>46027</v>
      </c>
      <c r="B16" s="174">
        <v>2</v>
      </c>
      <c r="C16" s="175" t="s">
        <v>1256</v>
      </c>
      <c r="D16" s="174" t="s">
        <v>1256</v>
      </c>
      <c r="E16" s="174">
        <v>9</v>
      </c>
      <c r="F16" s="174">
        <v>320</v>
      </c>
      <c r="G16" s="174" t="s">
        <v>7155</v>
      </c>
      <c r="H16" s="174">
        <v>2</v>
      </c>
      <c r="I16" s="174" t="s">
        <v>7160</v>
      </c>
      <c r="J16" s="176">
        <v>0</v>
      </c>
      <c r="K16" s="176">
        <v>0</v>
      </c>
      <c r="L16" s="177">
        <f>VLOOKUP(C16,'Custo dos Produtos'!$D:$Q,14,0)</f>
        <v>12.455579999999999</v>
      </c>
      <c r="M16" s="177">
        <f t="shared" si="0"/>
        <v>24.911159999999999</v>
      </c>
      <c r="N16" s="178">
        <f t="shared" si="1"/>
        <v>1</v>
      </c>
      <c r="O16" s="178">
        <f t="shared" si="2"/>
        <v>2</v>
      </c>
      <c r="Q16" s="163">
        <f>VLOOKUP(C16,Planilha1!$C:$L,10,0)</f>
        <v>10.09838394</v>
      </c>
    </row>
    <row r="17" spans="1:17" x14ac:dyDescent="0.3">
      <c r="A17" s="173">
        <v>46027</v>
      </c>
      <c r="B17" s="174">
        <v>2</v>
      </c>
      <c r="C17" s="175" t="s">
        <v>1256</v>
      </c>
      <c r="D17" s="174" t="s">
        <v>1256</v>
      </c>
      <c r="E17" s="174">
        <v>20</v>
      </c>
      <c r="F17" s="174">
        <v>320</v>
      </c>
      <c r="G17" s="174" t="s">
        <v>7155</v>
      </c>
      <c r="H17" s="174">
        <v>1</v>
      </c>
      <c r="I17" s="174" t="s">
        <v>7160</v>
      </c>
      <c r="J17" s="176">
        <v>0</v>
      </c>
      <c r="K17" s="176">
        <v>0</v>
      </c>
      <c r="L17" s="177">
        <f>VLOOKUP(C17,'Custo dos Produtos'!$D:$Q,14,0)</f>
        <v>12.455579999999999</v>
      </c>
      <c r="M17" s="177">
        <f t="shared" si="0"/>
        <v>12.455579999999999</v>
      </c>
      <c r="N17" s="178">
        <f t="shared" si="1"/>
        <v>1</v>
      </c>
      <c r="O17" s="178">
        <f t="shared" si="2"/>
        <v>1</v>
      </c>
      <c r="Q17" s="163">
        <f>VLOOKUP(C17,Planilha1!$C:$L,10,0)</f>
        <v>10.09838394</v>
      </c>
    </row>
    <row r="18" spans="1:17" x14ac:dyDescent="0.3">
      <c r="A18" s="167">
        <v>46027</v>
      </c>
      <c r="B18" s="168">
        <v>2</v>
      </c>
      <c r="C18" s="169" t="s">
        <v>1236</v>
      </c>
      <c r="D18" s="168" t="s">
        <v>1236</v>
      </c>
      <c r="E18" s="168">
        <v>6</v>
      </c>
      <c r="F18" s="168">
        <v>313</v>
      </c>
      <c r="G18" s="168" t="s">
        <v>7150</v>
      </c>
      <c r="H18" s="168">
        <v>1</v>
      </c>
      <c r="I18" s="168" t="s">
        <v>7174</v>
      </c>
      <c r="J18" s="170">
        <v>0</v>
      </c>
      <c r="K18" s="170">
        <v>0</v>
      </c>
      <c r="L18" s="171">
        <f>VLOOKUP(C18,'Custo dos Produtos'!$D:$Q,14,0)</f>
        <v>10.757986111111112</v>
      </c>
      <c r="M18" s="171">
        <f t="shared" si="0"/>
        <v>10.757986111111112</v>
      </c>
      <c r="N18" s="172">
        <f t="shared" si="1"/>
        <v>1</v>
      </c>
      <c r="O18" s="172">
        <f t="shared" si="2"/>
        <v>1</v>
      </c>
      <c r="Q18" s="163">
        <f>VLOOKUP(C18,Planilha1!$C:$L,10,0)</f>
        <v>10.35591112</v>
      </c>
    </row>
    <row r="19" spans="1:17" x14ac:dyDescent="0.3">
      <c r="A19" s="167">
        <v>46027</v>
      </c>
      <c r="B19" s="168">
        <v>2</v>
      </c>
      <c r="C19" s="169" t="s">
        <v>1346</v>
      </c>
      <c r="D19" s="168" t="s">
        <v>1346</v>
      </c>
      <c r="E19" s="168">
        <v>20</v>
      </c>
      <c r="F19" s="168">
        <v>322</v>
      </c>
      <c r="G19" s="168" t="s">
        <v>7175</v>
      </c>
      <c r="H19" s="168">
        <v>1</v>
      </c>
      <c r="I19" s="168" t="s">
        <v>7176</v>
      </c>
      <c r="J19" s="170">
        <v>0</v>
      </c>
      <c r="K19" s="170">
        <v>0</v>
      </c>
      <c r="L19" s="171">
        <f>VLOOKUP(C19,'Custo dos Produtos'!$D:$Q,14,0)</f>
        <v>18.333500000000001</v>
      </c>
      <c r="M19" s="171">
        <f t="shared" si="0"/>
        <v>18.333500000000001</v>
      </c>
      <c r="N19" s="172">
        <f t="shared" si="1"/>
        <v>1</v>
      </c>
      <c r="O19" s="172">
        <f t="shared" si="2"/>
        <v>1</v>
      </c>
      <c r="Q19" s="163">
        <f>VLOOKUP(C19,Planilha1!$C:$L,10,0)</f>
        <v>21.717651960000001</v>
      </c>
    </row>
    <row r="20" spans="1:17" x14ac:dyDescent="0.3">
      <c r="A20" s="173">
        <v>46027</v>
      </c>
      <c r="B20" s="174">
        <v>2</v>
      </c>
      <c r="C20" s="175" t="s">
        <v>2590</v>
      </c>
      <c r="D20" s="174" t="s">
        <v>2590</v>
      </c>
      <c r="E20" s="174">
        <v>19</v>
      </c>
      <c r="F20" s="174">
        <v>207</v>
      </c>
      <c r="G20" s="174" t="s">
        <v>7169</v>
      </c>
      <c r="H20" s="174">
        <v>2</v>
      </c>
      <c r="I20" s="174" t="s">
        <v>7177</v>
      </c>
      <c r="J20" s="176">
        <v>0</v>
      </c>
      <c r="K20" s="176">
        <v>0</v>
      </c>
      <c r="L20" s="177">
        <f>VLOOKUP(C20,'Custo dos Produtos'!$D:$Q,14,0)</f>
        <v>2.1427905982905981</v>
      </c>
      <c r="M20" s="177">
        <f t="shared" si="0"/>
        <v>4.2855811965811963</v>
      </c>
      <c r="N20" s="178">
        <f t="shared" si="1"/>
        <v>1</v>
      </c>
      <c r="O20" s="178">
        <f t="shared" si="2"/>
        <v>2</v>
      </c>
      <c r="Q20" s="163">
        <f>VLOOKUP(C20,Planilha1!$C:$L,10,0)</f>
        <v>4.14824328</v>
      </c>
    </row>
    <row r="21" spans="1:17" x14ac:dyDescent="0.3">
      <c r="A21" s="167">
        <v>46027</v>
      </c>
      <c r="B21" s="168">
        <v>2</v>
      </c>
      <c r="C21" s="169" t="s">
        <v>1416</v>
      </c>
      <c r="D21" s="168" t="s">
        <v>1416</v>
      </c>
      <c r="E21" s="168">
        <v>27</v>
      </c>
      <c r="F21" s="168">
        <v>207</v>
      </c>
      <c r="G21" s="168" t="s">
        <v>7169</v>
      </c>
      <c r="H21" s="168">
        <v>6</v>
      </c>
      <c r="I21" s="168" t="s">
        <v>7178</v>
      </c>
      <c r="J21" s="170">
        <v>0</v>
      </c>
      <c r="K21" s="170">
        <v>0</v>
      </c>
      <c r="L21" s="171">
        <f>VLOOKUP(C21,'Custo dos Produtos'!$D:$Q,14,0)</f>
        <v>3.0383692307692307</v>
      </c>
      <c r="M21" s="171">
        <f t="shared" si="0"/>
        <v>18.230215384615384</v>
      </c>
      <c r="N21" s="172">
        <f t="shared" si="1"/>
        <v>1</v>
      </c>
      <c r="O21" s="172">
        <f t="shared" si="2"/>
        <v>6</v>
      </c>
      <c r="Q21" s="163">
        <f>VLOOKUP(C21,Planilha1!$C:$L,10,0)</f>
        <v>2.84832442</v>
      </c>
    </row>
    <row r="22" spans="1:17" x14ac:dyDescent="0.3">
      <c r="A22" s="167">
        <v>46027</v>
      </c>
      <c r="B22" s="168">
        <v>2</v>
      </c>
      <c r="C22" s="169" t="s">
        <v>1416</v>
      </c>
      <c r="D22" s="168" t="s">
        <v>1416</v>
      </c>
      <c r="E22" s="168">
        <v>7</v>
      </c>
      <c r="F22" s="168">
        <v>207</v>
      </c>
      <c r="G22" s="168" t="s">
        <v>7169</v>
      </c>
      <c r="H22" s="168">
        <v>1</v>
      </c>
      <c r="I22" s="168" t="s">
        <v>7178</v>
      </c>
      <c r="J22" s="170">
        <v>0</v>
      </c>
      <c r="K22" s="170">
        <v>0</v>
      </c>
      <c r="L22" s="171">
        <f>VLOOKUP(C22,'Custo dos Produtos'!$D:$Q,14,0)</f>
        <v>3.0383692307692307</v>
      </c>
      <c r="M22" s="171">
        <f t="shared" si="0"/>
        <v>3.0383692307692307</v>
      </c>
      <c r="N22" s="172">
        <f t="shared" si="1"/>
        <v>1</v>
      </c>
      <c r="O22" s="172">
        <f t="shared" si="2"/>
        <v>1</v>
      </c>
      <c r="Q22" s="163">
        <f>VLOOKUP(C22,Planilha1!$C:$L,10,0)</f>
        <v>2.84832442</v>
      </c>
    </row>
    <row r="23" spans="1:17" x14ac:dyDescent="0.3">
      <c r="A23" s="167">
        <v>46027</v>
      </c>
      <c r="B23" s="168">
        <v>2</v>
      </c>
      <c r="C23" s="169" t="s">
        <v>1853</v>
      </c>
      <c r="D23" s="168" t="s">
        <v>1853</v>
      </c>
      <c r="E23" s="168">
        <v>14</v>
      </c>
      <c r="F23" s="168">
        <v>207</v>
      </c>
      <c r="G23" s="168" t="s">
        <v>7169</v>
      </c>
      <c r="H23" s="168">
        <v>1</v>
      </c>
      <c r="I23" s="168" t="s">
        <v>7170</v>
      </c>
      <c r="J23" s="170">
        <v>0</v>
      </c>
      <c r="K23" s="170">
        <v>0</v>
      </c>
      <c r="L23" s="171">
        <f>VLOOKUP(C23,'Custo dos Produtos'!$D:$Q,14,0)</f>
        <v>1.1211781206171108</v>
      </c>
      <c r="M23" s="171">
        <f t="shared" si="0"/>
        <v>1.1211781206171108</v>
      </c>
      <c r="N23" s="172">
        <f t="shared" si="1"/>
        <v>1</v>
      </c>
      <c r="O23" s="172">
        <f t="shared" si="2"/>
        <v>1</v>
      </c>
      <c r="Q23" s="163">
        <f>VLOOKUP(C23,Planilha1!$C:$L,10,0)</f>
        <v>1.0090953600000001</v>
      </c>
    </row>
    <row r="24" spans="1:17" x14ac:dyDescent="0.3">
      <c r="A24" s="167">
        <v>46027</v>
      </c>
      <c r="B24" s="168">
        <v>2</v>
      </c>
      <c r="C24" s="169" t="s">
        <v>1853</v>
      </c>
      <c r="D24" s="168" t="s">
        <v>1853</v>
      </c>
      <c r="E24" s="168">
        <v>27</v>
      </c>
      <c r="F24" s="168">
        <v>207</v>
      </c>
      <c r="G24" s="168" t="s">
        <v>7169</v>
      </c>
      <c r="H24" s="168">
        <v>1</v>
      </c>
      <c r="I24" s="168" t="s">
        <v>7170</v>
      </c>
      <c r="J24" s="170">
        <v>0</v>
      </c>
      <c r="K24" s="170">
        <v>0</v>
      </c>
      <c r="L24" s="171">
        <f>VLOOKUP(C24,'Custo dos Produtos'!$D:$Q,14,0)</f>
        <v>1.1211781206171108</v>
      </c>
      <c r="M24" s="171">
        <f t="shared" si="0"/>
        <v>1.1211781206171108</v>
      </c>
      <c r="N24" s="172">
        <f t="shared" si="1"/>
        <v>1</v>
      </c>
      <c r="O24" s="172">
        <f t="shared" si="2"/>
        <v>1</v>
      </c>
      <c r="Q24" s="163">
        <f>VLOOKUP(C24,Planilha1!$C:$L,10,0)</f>
        <v>1.0090953600000001</v>
      </c>
    </row>
    <row r="25" spans="1:17" x14ac:dyDescent="0.3">
      <c r="A25" s="167">
        <v>46027</v>
      </c>
      <c r="B25" s="168">
        <v>2</v>
      </c>
      <c r="C25" s="169" t="s">
        <v>1588</v>
      </c>
      <c r="D25" s="168" t="s">
        <v>1588</v>
      </c>
      <c r="E25" s="168">
        <v>34</v>
      </c>
      <c r="F25" s="168">
        <v>315</v>
      </c>
      <c r="G25" s="168" t="s">
        <v>7179</v>
      </c>
      <c r="H25" s="168">
        <v>2</v>
      </c>
      <c r="I25" s="168" t="s">
        <v>7180</v>
      </c>
      <c r="J25" s="170">
        <v>0</v>
      </c>
      <c r="K25" s="170">
        <v>0</v>
      </c>
      <c r="L25" s="171">
        <f>VLOOKUP(C25,'Custo dos Produtos'!$D:$Q,14,0)</f>
        <v>15.142976000000001</v>
      </c>
      <c r="M25" s="171">
        <f t="shared" si="0"/>
        <v>30.285952000000002</v>
      </c>
      <c r="N25" s="172">
        <f t="shared" si="1"/>
        <v>1</v>
      </c>
      <c r="O25" s="172">
        <f t="shared" si="2"/>
        <v>2</v>
      </c>
      <c r="Q25" s="163">
        <f>VLOOKUP(C25,Planilha1!$C:$L,10,0)</f>
        <v>14.13110127</v>
      </c>
    </row>
    <row r="26" spans="1:17" x14ac:dyDescent="0.3">
      <c r="A26" s="167">
        <v>46027</v>
      </c>
      <c r="B26" s="168">
        <v>2</v>
      </c>
      <c r="C26" s="169" t="s">
        <v>1588</v>
      </c>
      <c r="D26" s="168" t="s">
        <v>1588</v>
      </c>
      <c r="E26" s="168">
        <v>20</v>
      </c>
      <c r="F26" s="168">
        <v>315</v>
      </c>
      <c r="G26" s="168" t="s">
        <v>7179</v>
      </c>
      <c r="H26" s="168">
        <v>1</v>
      </c>
      <c r="I26" s="168" t="s">
        <v>7180</v>
      </c>
      <c r="J26" s="170">
        <v>0</v>
      </c>
      <c r="K26" s="170">
        <v>0</v>
      </c>
      <c r="L26" s="171">
        <f>VLOOKUP(C26,'Custo dos Produtos'!$D:$Q,14,0)</f>
        <v>15.142976000000001</v>
      </c>
      <c r="M26" s="171">
        <f t="shared" si="0"/>
        <v>15.142976000000001</v>
      </c>
      <c r="N26" s="172">
        <f t="shared" si="1"/>
        <v>1</v>
      </c>
      <c r="O26" s="172">
        <f t="shared" si="2"/>
        <v>1</v>
      </c>
      <c r="Q26" s="163">
        <f>VLOOKUP(C26,Planilha1!$C:$L,10,0)</f>
        <v>14.13110127</v>
      </c>
    </row>
    <row r="27" spans="1:17" x14ac:dyDescent="0.3">
      <c r="A27" s="167">
        <v>46027</v>
      </c>
      <c r="B27" s="168">
        <v>2</v>
      </c>
      <c r="C27" s="169" t="s">
        <v>1588</v>
      </c>
      <c r="D27" s="168" t="s">
        <v>1588</v>
      </c>
      <c r="E27" s="168">
        <v>8</v>
      </c>
      <c r="F27" s="168">
        <v>315</v>
      </c>
      <c r="G27" s="168" t="s">
        <v>7179</v>
      </c>
      <c r="H27" s="168">
        <v>1</v>
      </c>
      <c r="I27" s="168" t="s">
        <v>7180</v>
      </c>
      <c r="J27" s="170">
        <v>0</v>
      </c>
      <c r="K27" s="170">
        <v>0</v>
      </c>
      <c r="L27" s="171">
        <f>VLOOKUP(C27,'Custo dos Produtos'!$D:$Q,14,0)</f>
        <v>15.142976000000001</v>
      </c>
      <c r="M27" s="171">
        <f t="shared" si="0"/>
        <v>15.142976000000001</v>
      </c>
      <c r="N27" s="172">
        <f t="shared" si="1"/>
        <v>1</v>
      </c>
      <c r="O27" s="172">
        <f t="shared" si="2"/>
        <v>1</v>
      </c>
      <c r="Q27" s="163">
        <f>VLOOKUP(C27,Planilha1!$C:$L,10,0)</f>
        <v>14.13110127</v>
      </c>
    </row>
    <row r="28" spans="1:17" x14ac:dyDescent="0.3">
      <c r="A28" s="167">
        <v>46027</v>
      </c>
      <c r="B28" s="168">
        <v>2</v>
      </c>
      <c r="C28" s="169" t="s">
        <v>1857</v>
      </c>
      <c r="D28" s="168" t="s">
        <v>1857</v>
      </c>
      <c r="E28" s="168">
        <v>27</v>
      </c>
      <c r="F28" s="168">
        <v>204</v>
      </c>
      <c r="G28" s="168" t="s">
        <v>7181</v>
      </c>
      <c r="H28" s="168">
        <v>1</v>
      </c>
      <c r="I28" s="168" t="s">
        <v>7182</v>
      </c>
      <c r="J28" s="170">
        <v>0</v>
      </c>
      <c r="K28" s="170">
        <v>0</v>
      </c>
      <c r="L28" s="171">
        <f>VLOOKUP(C28,'Custo dos Produtos'!$D:$Q,14,0)</f>
        <v>2.9084249999999998</v>
      </c>
      <c r="M28" s="171">
        <f t="shared" si="0"/>
        <v>2.9084249999999998</v>
      </c>
      <c r="N28" s="172">
        <f t="shared" si="1"/>
        <v>1</v>
      </c>
      <c r="O28" s="172">
        <f t="shared" si="2"/>
        <v>1</v>
      </c>
      <c r="Q28" s="163">
        <f>VLOOKUP(C28,Planilha1!$C:$L,10,0)</f>
        <v>2.12643212</v>
      </c>
    </row>
    <row r="29" spans="1:17" x14ac:dyDescent="0.3">
      <c r="A29" s="167">
        <v>46027</v>
      </c>
      <c r="B29" s="168">
        <v>3</v>
      </c>
      <c r="C29" s="169" t="s">
        <v>2247</v>
      </c>
      <c r="D29" s="168" t="s">
        <v>2247</v>
      </c>
      <c r="E29" s="168">
        <v>20</v>
      </c>
      <c r="F29" s="168">
        <v>320</v>
      </c>
      <c r="G29" s="168" t="s">
        <v>7144</v>
      </c>
      <c r="H29" s="168">
        <v>2</v>
      </c>
      <c r="I29" s="168" t="s">
        <v>7183</v>
      </c>
      <c r="J29" s="170">
        <v>0</v>
      </c>
      <c r="K29" s="170">
        <v>0</v>
      </c>
      <c r="L29" s="171">
        <f>VLOOKUP(C29,'Custo dos Produtos'!$D:$Q,14,0)</f>
        <v>65.48844444444444</v>
      </c>
      <c r="M29" s="171">
        <f t="shared" si="0"/>
        <v>130.97688888888888</v>
      </c>
      <c r="N29" s="172">
        <f t="shared" si="1"/>
        <v>1</v>
      </c>
      <c r="O29" s="172">
        <f t="shared" si="2"/>
        <v>2</v>
      </c>
      <c r="Q29" s="163" t="e">
        <f>VLOOKUP(C29,Planilha1!$C:$L,10,0)</f>
        <v>#N/A</v>
      </c>
    </row>
    <row r="30" spans="1:17" x14ac:dyDescent="0.3">
      <c r="A30" s="167">
        <v>46027</v>
      </c>
      <c r="B30" s="168">
        <v>3</v>
      </c>
      <c r="C30" s="169" t="s">
        <v>1578</v>
      </c>
      <c r="D30" s="168" t="s">
        <v>1578</v>
      </c>
      <c r="E30" s="168">
        <v>2</v>
      </c>
      <c r="F30" s="168">
        <v>214</v>
      </c>
      <c r="G30" s="168" t="s">
        <v>7169</v>
      </c>
      <c r="H30" s="168">
        <v>1</v>
      </c>
      <c r="I30" s="168" t="s">
        <v>7184</v>
      </c>
      <c r="J30" s="170">
        <v>0</v>
      </c>
      <c r="K30" s="170">
        <v>0</v>
      </c>
      <c r="L30" s="171">
        <f>VLOOKUP(C30,'Custo dos Produtos'!$D:$Q,14,0)</f>
        <v>8.4691176470588232</v>
      </c>
      <c r="M30" s="171">
        <f t="shared" si="0"/>
        <v>8.4691176470588232</v>
      </c>
      <c r="N30" s="172">
        <f t="shared" si="1"/>
        <v>1</v>
      </c>
      <c r="O30" s="172">
        <f t="shared" si="2"/>
        <v>1</v>
      </c>
      <c r="Q30" s="163">
        <f>VLOOKUP(C30,Planilha1!$C:$L,10,0)</f>
        <v>9.4513251199999999</v>
      </c>
    </row>
    <row r="31" spans="1:17" x14ac:dyDescent="0.3">
      <c r="A31" s="167">
        <v>46027</v>
      </c>
      <c r="B31" s="168">
        <v>3</v>
      </c>
      <c r="C31" s="169" t="s">
        <v>1514</v>
      </c>
      <c r="D31" s="168" t="s">
        <v>1514</v>
      </c>
      <c r="E31" s="168">
        <v>34</v>
      </c>
      <c r="F31" s="168">
        <v>314</v>
      </c>
      <c r="G31" s="168" t="s">
        <v>7173</v>
      </c>
      <c r="H31" s="168">
        <v>5</v>
      </c>
      <c r="I31" s="168" t="s">
        <v>7185</v>
      </c>
      <c r="J31" s="170">
        <v>0</v>
      </c>
      <c r="K31" s="170">
        <v>0</v>
      </c>
      <c r="L31" s="171">
        <f>VLOOKUP(C31,'Custo dos Produtos'!$D:$Q,14,0)</f>
        <v>7.8916714285714287</v>
      </c>
      <c r="M31" s="171">
        <f t="shared" si="0"/>
        <v>39.458357142857146</v>
      </c>
      <c r="N31" s="172">
        <f t="shared" si="1"/>
        <v>1</v>
      </c>
      <c r="O31" s="172">
        <f t="shared" si="2"/>
        <v>5</v>
      </c>
      <c r="Q31" s="163">
        <f>VLOOKUP(C31,Planilha1!$C:$L,10,0)</f>
        <v>8.5143739000000007</v>
      </c>
    </row>
    <row r="32" spans="1:17" x14ac:dyDescent="0.3">
      <c r="A32" s="167">
        <v>46027</v>
      </c>
      <c r="B32" s="168">
        <v>1</v>
      </c>
      <c r="C32" s="169" t="s">
        <v>1288</v>
      </c>
      <c r="D32" s="168" t="s">
        <v>1288</v>
      </c>
      <c r="E32" s="168">
        <v>33</v>
      </c>
      <c r="F32" s="168">
        <v>314</v>
      </c>
      <c r="G32" s="168" t="s">
        <v>7186</v>
      </c>
      <c r="H32" s="168">
        <v>5</v>
      </c>
      <c r="I32" s="168" t="s">
        <v>7162</v>
      </c>
      <c r="J32" s="170">
        <v>0</v>
      </c>
      <c r="K32" s="170">
        <v>0</v>
      </c>
      <c r="L32" s="171">
        <f>VLOOKUP(C32,'Custo dos Produtos'!$D:$Q,14,0)</f>
        <v>9.3717814726840842</v>
      </c>
      <c r="M32" s="171">
        <f t="shared" si="0"/>
        <v>46.858907363420421</v>
      </c>
      <c r="N32" s="172">
        <f t="shared" si="1"/>
        <v>1</v>
      </c>
      <c r="O32" s="172">
        <f t="shared" si="2"/>
        <v>5</v>
      </c>
      <c r="Q32" s="163">
        <f>VLOOKUP(C32,Planilha1!$C:$L,10,0)</f>
        <v>10.439477930000001</v>
      </c>
    </row>
    <row r="33" spans="1:17" x14ac:dyDescent="0.3">
      <c r="A33" s="167">
        <v>46027</v>
      </c>
      <c r="B33" s="168">
        <v>1</v>
      </c>
      <c r="C33" s="169" t="s">
        <v>1262</v>
      </c>
      <c r="D33" s="168" t="s">
        <v>1262</v>
      </c>
      <c r="E33" s="168">
        <v>33</v>
      </c>
      <c r="F33" s="168">
        <v>314</v>
      </c>
      <c r="G33" s="168" t="s">
        <v>7173</v>
      </c>
      <c r="H33" s="168">
        <v>3</v>
      </c>
      <c r="I33" s="168" t="s">
        <v>7187</v>
      </c>
      <c r="J33" s="170">
        <v>0</v>
      </c>
      <c r="K33" s="170">
        <v>0</v>
      </c>
      <c r="L33" s="171">
        <f>VLOOKUP(C33,'Custo dos Produtos'!$D:$Q,14,0)</f>
        <v>4.4061837121212122</v>
      </c>
      <c r="M33" s="171">
        <f t="shared" si="0"/>
        <v>13.218551136363637</v>
      </c>
      <c r="N33" s="172">
        <f t="shared" si="1"/>
        <v>1</v>
      </c>
      <c r="O33" s="172">
        <f t="shared" si="2"/>
        <v>3</v>
      </c>
      <c r="Q33" s="163">
        <f>VLOOKUP(C33,Planilha1!$C:$L,10,0)</f>
        <v>5.1956809799999997</v>
      </c>
    </row>
    <row r="34" spans="1:17" x14ac:dyDescent="0.3">
      <c r="A34" s="167">
        <v>46027</v>
      </c>
      <c r="B34" s="168">
        <v>1</v>
      </c>
      <c r="C34" s="169" t="s">
        <v>2449</v>
      </c>
      <c r="D34" s="168" t="s">
        <v>2449</v>
      </c>
      <c r="E34" s="168">
        <v>33</v>
      </c>
      <c r="F34" s="168">
        <v>314</v>
      </c>
      <c r="G34" s="168" t="s">
        <v>7189</v>
      </c>
      <c r="H34" s="168">
        <v>22</v>
      </c>
      <c r="I34" s="168" t="s">
        <v>7188</v>
      </c>
      <c r="J34" s="170">
        <v>0</v>
      </c>
      <c r="K34" s="170">
        <v>0</v>
      </c>
      <c r="L34" s="171">
        <f>VLOOKUP(C34,'Custo dos Produtos'!$D:$Q,14,0)</f>
        <v>3.2533986013986014</v>
      </c>
      <c r="M34" s="171">
        <f t="shared" si="0"/>
        <v>71.574769230769235</v>
      </c>
      <c r="N34" s="172">
        <f t="shared" si="1"/>
        <v>1</v>
      </c>
      <c r="O34" s="172">
        <f t="shared" si="2"/>
        <v>22</v>
      </c>
      <c r="Q34" s="163">
        <f>VLOOKUP(C34,Planilha1!$C:$L,10,0)</f>
        <v>3.7732211900000001</v>
      </c>
    </row>
    <row r="35" spans="1:17" x14ac:dyDescent="0.3">
      <c r="A35" s="167">
        <v>46027</v>
      </c>
      <c r="B35" s="168">
        <v>1</v>
      </c>
      <c r="C35" s="169" t="s">
        <v>2449</v>
      </c>
      <c r="D35" s="168" t="s">
        <v>2449</v>
      </c>
      <c r="E35" s="168">
        <v>37</v>
      </c>
      <c r="F35" s="168">
        <v>314</v>
      </c>
      <c r="G35" s="168" t="s">
        <v>7189</v>
      </c>
      <c r="H35" s="168">
        <v>10</v>
      </c>
      <c r="I35" s="168" t="s">
        <v>7188</v>
      </c>
      <c r="J35" s="170">
        <v>0</v>
      </c>
      <c r="K35" s="170">
        <v>0</v>
      </c>
      <c r="L35" s="171">
        <f>VLOOKUP(C35,'Custo dos Produtos'!$D:$Q,14,0)</f>
        <v>3.2533986013986014</v>
      </c>
      <c r="M35" s="171">
        <f t="shared" si="0"/>
        <v>32.533986013986016</v>
      </c>
      <c r="N35" s="172">
        <f t="shared" si="1"/>
        <v>1</v>
      </c>
      <c r="O35" s="172">
        <f t="shared" si="2"/>
        <v>10</v>
      </c>
      <c r="Q35" s="163">
        <f>VLOOKUP(C35,Planilha1!$C:$L,10,0)</f>
        <v>3.7732211900000001</v>
      </c>
    </row>
    <row r="36" spans="1:17" x14ac:dyDescent="0.3">
      <c r="A36" s="167">
        <v>46027</v>
      </c>
      <c r="B36" s="168">
        <v>1</v>
      </c>
      <c r="C36" s="169" t="s">
        <v>2449</v>
      </c>
      <c r="D36" s="168" t="s">
        <v>2449</v>
      </c>
      <c r="E36" s="168">
        <v>33</v>
      </c>
      <c r="F36" s="168">
        <v>314</v>
      </c>
      <c r="G36" s="168" t="s">
        <v>7189</v>
      </c>
      <c r="H36" s="168">
        <v>22</v>
      </c>
      <c r="I36" s="168" t="s">
        <v>7188</v>
      </c>
      <c r="J36" s="170">
        <v>0</v>
      </c>
      <c r="K36" s="170">
        <v>0</v>
      </c>
      <c r="L36" s="171">
        <f>VLOOKUP(C36,'Custo dos Produtos'!$D:$Q,14,0)</f>
        <v>3.2533986013986014</v>
      </c>
      <c r="M36" s="171">
        <f t="shared" si="0"/>
        <v>71.574769230769235</v>
      </c>
      <c r="N36" s="172">
        <f t="shared" si="1"/>
        <v>1</v>
      </c>
      <c r="O36" s="172">
        <f t="shared" si="2"/>
        <v>22</v>
      </c>
      <c r="Q36" s="163">
        <f>VLOOKUP(C36,Planilha1!$C:$L,10,0)</f>
        <v>3.7732211900000001</v>
      </c>
    </row>
    <row r="37" spans="1:17" x14ac:dyDescent="0.3">
      <c r="A37" s="167">
        <v>46027</v>
      </c>
      <c r="B37" s="168">
        <v>1</v>
      </c>
      <c r="C37" s="169" t="s">
        <v>2449</v>
      </c>
      <c r="D37" s="168" t="s">
        <v>2449</v>
      </c>
      <c r="E37" s="168">
        <v>37</v>
      </c>
      <c r="F37" s="168">
        <v>314</v>
      </c>
      <c r="G37" s="168" t="s">
        <v>7189</v>
      </c>
      <c r="H37" s="168">
        <v>10</v>
      </c>
      <c r="I37" s="168" t="s">
        <v>7188</v>
      </c>
      <c r="J37" s="170">
        <v>0</v>
      </c>
      <c r="K37" s="170">
        <v>0</v>
      </c>
      <c r="L37" s="171">
        <f>VLOOKUP(C37,'Custo dos Produtos'!$D:$Q,14,0)</f>
        <v>3.2533986013986014</v>
      </c>
      <c r="M37" s="171">
        <f t="shared" si="0"/>
        <v>32.533986013986016</v>
      </c>
      <c r="N37" s="172">
        <f t="shared" si="1"/>
        <v>1</v>
      </c>
      <c r="O37" s="172">
        <f t="shared" si="2"/>
        <v>10</v>
      </c>
      <c r="Q37" s="163">
        <f>VLOOKUP(C37,Planilha1!$C:$L,10,0)</f>
        <v>3.7732211900000001</v>
      </c>
    </row>
    <row r="38" spans="1:17" x14ac:dyDescent="0.3">
      <c r="A38" s="167">
        <v>46027</v>
      </c>
      <c r="B38" s="168">
        <v>1</v>
      </c>
      <c r="C38" s="169" t="s">
        <v>1578</v>
      </c>
      <c r="D38" s="168" t="s">
        <v>1578</v>
      </c>
      <c r="E38" s="168">
        <v>19</v>
      </c>
      <c r="F38" s="168">
        <v>314</v>
      </c>
      <c r="G38" s="168" t="s">
        <v>7167</v>
      </c>
      <c r="H38" s="168">
        <v>2</v>
      </c>
      <c r="I38" s="168" t="s">
        <v>7190</v>
      </c>
      <c r="J38" s="170">
        <v>0</v>
      </c>
      <c r="K38" s="170">
        <v>0</v>
      </c>
      <c r="L38" s="171">
        <f>VLOOKUP(C38,'Custo dos Produtos'!$D:$Q,14,0)</f>
        <v>8.4691176470588232</v>
      </c>
      <c r="M38" s="171">
        <f t="shared" si="0"/>
        <v>16.938235294117646</v>
      </c>
      <c r="N38" s="172">
        <f t="shared" si="1"/>
        <v>1</v>
      </c>
      <c r="O38" s="172">
        <f t="shared" si="2"/>
        <v>2</v>
      </c>
      <c r="Q38" s="163">
        <f>VLOOKUP(C38,Planilha1!$C:$L,10,0)</f>
        <v>9.4513251199999999</v>
      </c>
    </row>
    <row r="39" spans="1:17" x14ac:dyDescent="0.3">
      <c r="A39" s="167">
        <v>46027</v>
      </c>
      <c r="B39" s="168">
        <v>1</v>
      </c>
      <c r="C39" s="169" t="s">
        <v>1578</v>
      </c>
      <c r="D39" s="168" t="s">
        <v>1578</v>
      </c>
      <c r="E39" s="168">
        <v>11</v>
      </c>
      <c r="F39" s="168">
        <v>314</v>
      </c>
      <c r="G39" s="168" t="s">
        <v>7167</v>
      </c>
      <c r="H39" s="168">
        <v>1</v>
      </c>
      <c r="I39" s="168" t="s">
        <v>7190</v>
      </c>
      <c r="J39" s="170">
        <v>0</v>
      </c>
      <c r="K39" s="170">
        <v>0</v>
      </c>
      <c r="L39" s="171">
        <f>VLOOKUP(C39,'Custo dos Produtos'!$D:$Q,14,0)</f>
        <v>8.4691176470588232</v>
      </c>
      <c r="M39" s="171">
        <f t="shared" si="0"/>
        <v>8.4691176470588232</v>
      </c>
      <c r="N39" s="172">
        <f t="shared" si="1"/>
        <v>1</v>
      </c>
      <c r="O39" s="172">
        <f t="shared" si="2"/>
        <v>1</v>
      </c>
      <c r="Q39" s="163">
        <f>VLOOKUP(C39,Planilha1!$C:$L,10,0)</f>
        <v>9.4513251199999999</v>
      </c>
    </row>
    <row r="40" spans="1:17" x14ac:dyDescent="0.3">
      <c r="A40" s="167">
        <v>46027</v>
      </c>
      <c r="B40" s="168">
        <v>1</v>
      </c>
      <c r="C40" s="169" t="s">
        <v>1578</v>
      </c>
      <c r="D40" s="168" t="s">
        <v>1578</v>
      </c>
      <c r="E40" s="168">
        <v>9</v>
      </c>
      <c r="F40" s="168">
        <v>314</v>
      </c>
      <c r="G40" s="168" t="s">
        <v>7167</v>
      </c>
      <c r="H40" s="168">
        <v>5</v>
      </c>
      <c r="I40" s="168" t="s">
        <v>7190</v>
      </c>
      <c r="J40" s="170">
        <v>0</v>
      </c>
      <c r="K40" s="170">
        <v>0</v>
      </c>
      <c r="L40" s="171">
        <f>VLOOKUP(C40,'Custo dos Produtos'!$D:$Q,14,0)</f>
        <v>8.4691176470588232</v>
      </c>
      <c r="M40" s="171">
        <f t="shared" si="0"/>
        <v>42.345588235294116</v>
      </c>
      <c r="N40" s="172">
        <f t="shared" si="1"/>
        <v>1</v>
      </c>
      <c r="O40" s="172">
        <f t="shared" si="2"/>
        <v>5</v>
      </c>
      <c r="Q40" s="163">
        <f>VLOOKUP(C40,Planilha1!$C:$L,10,0)</f>
        <v>9.4513251199999999</v>
      </c>
    </row>
    <row r="41" spans="1:17" x14ac:dyDescent="0.3">
      <c r="A41" s="167">
        <v>46027</v>
      </c>
      <c r="B41" s="168">
        <v>1</v>
      </c>
      <c r="C41" s="169" t="s">
        <v>1446</v>
      </c>
      <c r="D41" s="168" t="s">
        <v>1446</v>
      </c>
      <c r="E41" s="168">
        <v>33</v>
      </c>
      <c r="F41" s="168">
        <v>314</v>
      </c>
      <c r="G41" s="168" t="s">
        <v>7191</v>
      </c>
      <c r="H41" s="168">
        <v>4</v>
      </c>
      <c r="I41" s="168" t="s">
        <v>7192</v>
      </c>
      <c r="J41" s="170">
        <v>0</v>
      </c>
      <c r="K41" s="170">
        <v>0</v>
      </c>
      <c r="L41" s="171">
        <f>VLOOKUP(C41,'Custo dos Produtos'!$D:$Q,14,0)</f>
        <v>7.1395363408521311</v>
      </c>
      <c r="M41" s="171">
        <f t="shared" si="0"/>
        <v>28.558145363408524</v>
      </c>
      <c r="N41" s="172">
        <f t="shared" si="1"/>
        <v>1</v>
      </c>
      <c r="O41" s="172">
        <f t="shared" si="2"/>
        <v>4</v>
      </c>
      <c r="Q41" s="163">
        <f>VLOOKUP(C41,Planilha1!$C:$L,10,0)</f>
        <v>8.0865614000000008</v>
      </c>
    </row>
    <row r="42" spans="1:17" x14ac:dyDescent="0.3">
      <c r="A42" s="167">
        <v>46027</v>
      </c>
      <c r="B42" s="168">
        <v>1</v>
      </c>
      <c r="C42" s="169" t="s">
        <v>1262</v>
      </c>
      <c r="D42" s="168" t="s">
        <v>1262</v>
      </c>
      <c r="E42" s="168">
        <v>8</v>
      </c>
      <c r="F42" s="168">
        <v>314</v>
      </c>
      <c r="G42" s="168" t="s">
        <v>7171</v>
      </c>
      <c r="H42" s="168">
        <v>3</v>
      </c>
      <c r="I42" s="168" t="s">
        <v>7193</v>
      </c>
      <c r="J42" s="170">
        <v>0</v>
      </c>
      <c r="K42" s="170">
        <v>0</v>
      </c>
      <c r="L42" s="171">
        <f>VLOOKUP(C42,'Custo dos Produtos'!$D:$Q,14,0)</f>
        <v>4.4061837121212122</v>
      </c>
      <c r="M42" s="171">
        <f t="shared" si="0"/>
        <v>13.218551136363637</v>
      </c>
      <c r="N42" s="172">
        <f t="shared" si="1"/>
        <v>1</v>
      </c>
      <c r="O42" s="172">
        <f t="shared" si="2"/>
        <v>3</v>
      </c>
      <c r="Q42" s="163">
        <f>VLOOKUP(C42,Planilha1!$C:$L,10,0)</f>
        <v>5.1956809799999997</v>
      </c>
    </row>
    <row r="43" spans="1:17" x14ac:dyDescent="0.3">
      <c r="A43" s="167">
        <v>46027</v>
      </c>
      <c r="B43" s="168">
        <v>1</v>
      </c>
      <c r="C43" s="169" t="s">
        <v>1262</v>
      </c>
      <c r="D43" s="168" t="s">
        <v>1262</v>
      </c>
      <c r="E43" s="168">
        <v>33</v>
      </c>
      <c r="F43" s="168">
        <v>314</v>
      </c>
      <c r="G43" s="168" t="s">
        <v>7171</v>
      </c>
      <c r="H43" s="168">
        <v>5</v>
      </c>
      <c r="I43" s="168" t="s">
        <v>7193</v>
      </c>
      <c r="J43" s="170">
        <v>0</v>
      </c>
      <c r="K43" s="170">
        <v>0</v>
      </c>
      <c r="L43" s="171">
        <f>VLOOKUP(C43,'Custo dos Produtos'!$D:$Q,14,0)</f>
        <v>4.4061837121212122</v>
      </c>
      <c r="M43" s="171">
        <f t="shared" si="0"/>
        <v>22.030918560606061</v>
      </c>
      <c r="N43" s="172">
        <f t="shared" si="1"/>
        <v>1</v>
      </c>
      <c r="O43" s="172">
        <f t="shared" si="2"/>
        <v>5</v>
      </c>
      <c r="Q43" s="163">
        <f>VLOOKUP(C43,Planilha1!$C:$L,10,0)</f>
        <v>5.1956809799999997</v>
      </c>
    </row>
    <row r="44" spans="1:17" x14ac:dyDescent="0.3">
      <c r="A44" s="167">
        <v>46027</v>
      </c>
      <c r="B44" s="168">
        <v>1</v>
      </c>
      <c r="C44" s="169" t="s">
        <v>1284</v>
      </c>
      <c r="D44" s="168" t="s">
        <v>1284</v>
      </c>
      <c r="E44" s="168">
        <v>19</v>
      </c>
      <c r="F44" s="168">
        <v>320</v>
      </c>
      <c r="G44" s="168" t="s">
        <v>7146</v>
      </c>
      <c r="H44" s="168">
        <v>7</v>
      </c>
      <c r="I44" s="168" t="s">
        <v>7154</v>
      </c>
      <c r="J44" s="170">
        <v>0</v>
      </c>
      <c r="K44" s="170">
        <v>0</v>
      </c>
      <c r="L44" s="171">
        <f>VLOOKUP(C44,'Custo dos Produtos'!$D:$Q,14,0)</f>
        <v>14.576794871794872</v>
      </c>
      <c r="M44" s="171">
        <f t="shared" si="0"/>
        <v>102.0375641025641</v>
      </c>
      <c r="N44" s="172">
        <f t="shared" si="1"/>
        <v>1</v>
      </c>
      <c r="O44" s="172">
        <f t="shared" si="2"/>
        <v>7</v>
      </c>
      <c r="Q44" s="163">
        <f>VLOOKUP(C44,Planilha1!$C:$L,10,0)</f>
        <v>14.80246706</v>
      </c>
    </row>
    <row r="45" spans="1:17" x14ac:dyDescent="0.3">
      <c r="A45" s="167">
        <v>46027</v>
      </c>
      <c r="B45" s="168">
        <v>1</v>
      </c>
      <c r="C45" s="169" t="s">
        <v>1250</v>
      </c>
      <c r="D45" s="168" t="s">
        <v>1250</v>
      </c>
      <c r="E45" s="168">
        <v>19</v>
      </c>
      <c r="F45" s="168">
        <v>313</v>
      </c>
      <c r="G45" s="168" t="s">
        <v>7194</v>
      </c>
      <c r="H45" s="168">
        <v>11</v>
      </c>
      <c r="I45" s="168" t="s">
        <v>7195</v>
      </c>
      <c r="J45" s="170">
        <v>0</v>
      </c>
      <c r="K45" s="170">
        <v>0</v>
      </c>
      <c r="L45" s="171">
        <f>VLOOKUP(C45,'Custo dos Produtos'!$D:$Q,14,0)</f>
        <v>14.972824074074074</v>
      </c>
      <c r="M45" s="171">
        <f t="shared" si="0"/>
        <v>164.70106481481483</v>
      </c>
      <c r="N45" s="172">
        <f t="shared" si="1"/>
        <v>1</v>
      </c>
      <c r="O45" s="172">
        <f t="shared" si="2"/>
        <v>11</v>
      </c>
      <c r="Q45" s="163">
        <f>VLOOKUP(C45,Planilha1!$C:$L,10,0)</f>
        <v>12.870686470000001</v>
      </c>
    </row>
    <row r="46" spans="1:17" x14ac:dyDescent="0.3">
      <c r="A46" s="167">
        <v>46027</v>
      </c>
      <c r="B46" s="168">
        <v>1</v>
      </c>
      <c r="C46" s="169" t="s">
        <v>1592</v>
      </c>
      <c r="D46" s="168" t="s">
        <v>1592</v>
      </c>
      <c r="E46" s="168">
        <v>7</v>
      </c>
      <c r="F46" s="168">
        <v>313</v>
      </c>
      <c r="G46" s="168" t="s">
        <v>7196</v>
      </c>
      <c r="H46" s="168">
        <v>1</v>
      </c>
      <c r="I46" s="168" t="s">
        <v>7197</v>
      </c>
      <c r="J46" s="170">
        <v>0</v>
      </c>
      <c r="K46" s="170">
        <v>0</v>
      </c>
      <c r="L46" s="171">
        <f>VLOOKUP(C46,'Custo dos Produtos'!$D:$Q,14,0)</f>
        <v>0.46</v>
      </c>
      <c r="M46" s="171">
        <f t="shared" si="0"/>
        <v>0.46</v>
      </c>
      <c r="N46" s="172">
        <f t="shared" si="1"/>
        <v>1</v>
      </c>
      <c r="O46" s="172">
        <f t="shared" si="2"/>
        <v>1</v>
      </c>
      <c r="Q46" s="163">
        <f>VLOOKUP(C46,Planilha1!$C:$L,10,0)</f>
        <v>2.4659527300000001</v>
      </c>
    </row>
    <row r="47" spans="1:17" x14ac:dyDescent="0.3">
      <c r="A47" s="167">
        <v>46027</v>
      </c>
      <c r="B47" s="168">
        <v>1</v>
      </c>
      <c r="C47" s="169" t="s">
        <v>1592</v>
      </c>
      <c r="D47" s="168" t="s">
        <v>1592</v>
      </c>
      <c r="E47" s="168">
        <v>9</v>
      </c>
      <c r="F47" s="168">
        <v>313</v>
      </c>
      <c r="G47" s="168" t="s">
        <v>7196</v>
      </c>
      <c r="H47" s="168">
        <v>1</v>
      </c>
      <c r="I47" s="168" t="s">
        <v>7197</v>
      </c>
      <c r="J47" s="170">
        <v>0</v>
      </c>
      <c r="K47" s="170">
        <v>0</v>
      </c>
      <c r="L47" s="171">
        <f>VLOOKUP(C47,'Custo dos Produtos'!$D:$Q,14,0)</f>
        <v>0.46</v>
      </c>
      <c r="M47" s="171">
        <f t="shared" si="0"/>
        <v>0.46</v>
      </c>
      <c r="N47" s="172">
        <f t="shared" si="1"/>
        <v>1</v>
      </c>
      <c r="O47" s="172">
        <f t="shared" si="2"/>
        <v>1</v>
      </c>
      <c r="Q47" s="163">
        <f>VLOOKUP(C47,Planilha1!$C:$L,10,0)</f>
        <v>2.4659527300000001</v>
      </c>
    </row>
    <row r="48" spans="1:17" x14ac:dyDescent="0.3">
      <c r="A48" s="167">
        <v>46027</v>
      </c>
      <c r="B48" s="168">
        <v>1</v>
      </c>
      <c r="C48" s="169" t="s">
        <v>1592</v>
      </c>
      <c r="D48" s="168" t="s">
        <v>1592</v>
      </c>
      <c r="E48" s="168">
        <v>34</v>
      </c>
      <c r="F48" s="168">
        <v>313</v>
      </c>
      <c r="G48" s="168" t="s">
        <v>7196</v>
      </c>
      <c r="H48" s="168">
        <v>1</v>
      </c>
      <c r="I48" s="168" t="s">
        <v>7197</v>
      </c>
      <c r="J48" s="170">
        <v>0</v>
      </c>
      <c r="K48" s="170">
        <v>0</v>
      </c>
      <c r="L48" s="171">
        <f>VLOOKUP(C48,'Custo dos Produtos'!$D:$Q,14,0)</f>
        <v>0.46</v>
      </c>
      <c r="M48" s="171">
        <f t="shared" si="0"/>
        <v>0.46</v>
      </c>
      <c r="N48" s="172">
        <f t="shared" si="1"/>
        <v>1</v>
      </c>
      <c r="O48" s="172">
        <f t="shared" si="2"/>
        <v>1</v>
      </c>
      <c r="Q48" s="163">
        <f>VLOOKUP(C48,Planilha1!$C:$L,10,0)</f>
        <v>2.4659527300000001</v>
      </c>
    </row>
    <row r="49" spans="1:17" x14ac:dyDescent="0.3">
      <c r="A49" s="167">
        <v>46027</v>
      </c>
      <c r="B49" s="168">
        <v>1</v>
      </c>
      <c r="C49" s="169" t="s">
        <v>1592</v>
      </c>
      <c r="D49" s="168" t="s">
        <v>1592</v>
      </c>
      <c r="E49" s="168">
        <v>2</v>
      </c>
      <c r="F49" s="168">
        <v>313</v>
      </c>
      <c r="G49" s="168" t="s">
        <v>7196</v>
      </c>
      <c r="H49" s="168">
        <v>2</v>
      </c>
      <c r="I49" s="168" t="s">
        <v>7197</v>
      </c>
      <c r="J49" s="170">
        <v>0</v>
      </c>
      <c r="K49" s="170">
        <v>0</v>
      </c>
      <c r="L49" s="171">
        <f>VLOOKUP(C49,'Custo dos Produtos'!$D:$Q,14,0)</f>
        <v>0.46</v>
      </c>
      <c r="M49" s="171">
        <f t="shared" si="0"/>
        <v>0.92</v>
      </c>
      <c r="N49" s="172">
        <f t="shared" si="1"/>
        <v>1</v>
      </c>
      <c r="O49" s="172">
        <f t="shared" si="2"/>
        <v>2</v>
      </c>
      <c r="Q49" s="163">
        <f>VLOOKUP(C49,Planilha1!$C:$L,10,0)</f>
        <v>2.4659527300000001</v>
      </c>
    </row>
    <row r="50" spans="1:17" x14ac:dyDescent="0.3">
      <c r="A50" s="167">
        <v>46027</v>
      </c>
      <c r="B50" s="168">
        <v>1</v>
      </c>
      <c r="C50" s="169" t="s">
        <v>1592</v>
      </c>
      <c r="D50" s="168" t="s">
        <v>1592</v>
      </c>
      <c r="E50" s="168">
        <v>7</v>
      </c>
      <c r="F50" s="168">
        <v>313</v>
      </c>
      <c r="G50" s="168" t="s">
        <v>7198</v>
      </c>
      <c r="H50" s="168">
        <v>1</v>
      </c>
      <c r="I50" s="168" t="s">
        <v>7199</v>
      </c>
      <c r="J50" s="170">
        <v>0</v>
      </c>
      <c r="K50" s="170">
        <v>0</v>
      </c>
      <c r="L50" s="171">
        <f>VLOOKUP(C50,'Custo dos Produtos'!$D:$Q,14,0)</f>
        <v>0.46</v>
      </c>
      <c r="M50" s="171">
        <f t="shared" si="0"/>
        <v>0.46</v>
      </c>
      <c r="N50" s="172">
        <f t="shared" si="1"/>
        <v>1</v>
      </c>
      <c r="O50" s="172">
        <f t="shared" si="2"/>
        <v>1</v>
      </c>
      <c r="Q50" s="163">
        <f>VLOOKUP(C50,Planilha1!$C:$L,10,0)</f>
        <v>2.4659527300000001</v>
      </c>
    </row>
    <row r="51" spans="1:17" x14ac:dyDescent="0.3">
      <c r="A51" s="167">
        <v>46027</v>
      </c>
      <c r="B51" s="168">
        <v>1</v>
      </c>
      <c r="C51" s="169" t="s">
        <v>1592</v>
      </c>
      <c r="D51" s="168" t="s">
        <v>1592</v>
      </c>
      <c r="E51" s="168">
        <v>34</v>
      </c>
      <c r="F51" s="168">
        <v>313</v>
      </c>
      <c r="G51" s="168" t="s">
        <v>7198</v>
      </c>
      <c r="H51" s="168">
        <v>1</v>
      </c>
      <c r="I51" s="168" t="s">
        <v>7199</v>
      </c>
      <c r="J51" s="170">
        <v>0</v>
      </c>
      <c r="K51" s="170">
        <v>0</v>
      </c>
      <c r="L51" s="171">
        <f>VLOOKUP(C51,'Custo dos Produtos'!$D:$Q,14,0)</f>
        <v>0.46</v>
      </c>
      <c r="M51" s="171">
        <f t="shared" si="0"/>
        <v>0.46</v>
      </c>
      <c r="N51" s="172">
        <f t="shared" si="1"/>
        <v>1</v>
      </c>
      <c r="O51" s="172">
        <f t="shared" si="2"/>
        <v>1</v>
      </c>
      <c r="Q51" s="163">
        <f>VLOOKUP(C51,Planilha1!$C:$L,10,0)</f>
        <v>2.4659527300000001</v>
      </c>
    </row>
    <row r="52" spans="1:17" x14ac:dyDescent="0.3">
      <c r="A52" s="167">
        <v>46027</v>
      </c>
      <c r="B52" s="168">
        <v>1</v>
      </c>
      <c r="C52" s="169" t="s">
        <v>1248</v>
      </c>
      <c r="D52" s="168" t="s">
        <v>1248</v>
      </c>
      <c r="E52" s="168">
        <v>7</v>
      </c>
      <c r="F52" s="168">
        <v>313</v>
      </c>
      <c r="G52" s="168" t="s">
        <v>7150</v>
      </c>
      <c r="H52" s="168">
        <v>3</v>
      </c>
      <c r="I52" s="168" t="s">
        <v>7147</v>
      </c>
      <c r="J52" s="170">
        <v>0</v>
      </c>
      <c r="K52" s="170">
        <v>0</v>
      </c>
      <c r="L52" s="171">
        <f>VLOOKUP(C52,'Custo dos Produtos'!$D:$Q,14,0)</f>
        <v>6.7208333333333332</v>
      </c>
      <c r="M52" s="171">
        <f t="shared" si="0"/>
        <v>20.162500000000001</v>
      </c>
      <c r="N52" s="172">
        <f t="shared" si="1"/>
        <v>1</v>
      </c>
      <c r="O52" s="172">
        <f t="shared" si="2"/>
        <v>3</v>
      </c>
      <c r="Q52" s="163">
        <f>VLOOKUP(C52,Planilha1!$C:$L,10,0)</f>
        <v>5.3380381000000003</v>
      </c>
    </row>
    <row r="53" spans="1:17" x14ac:dyDescent="0.3">
      <c r="A53" s="167">
        <v>46027</v>
      </c>
      <c r="B53" s="168">
        <v>1</v>
      </c>
      <c r="C53" s="169" t="s">
        <v>1857</v>
      </c>
      <c r="D53" s="168" t="s">
        <v>1857</v>
      </c>
      <c r="E53" s="168">
        <v>2</v>
      </c>
      <c r="F53" s="168">
        <v>207</v>
      </c>
      <c r="G53" s="168" t="s">
        <v>7169</v>
      </c>
      <c r="H53" s="168">
        <v>1</v>
      </c>
      <c r="I53" s="168" t="s">
        <v>7200</v>
      </c>
      <c r="J53" s="170">
        <v>0</v>
      </c>
      <c r="K53" s="170">
        <v>0</v>
      </c>
      <c r="L53" s="171">
        <f>VLOOKUP(C53,'Custo dos Produtos'!$D:$Q,14,0)</f>
        <v>2.9084249999999998</v>
      </c>
      <c r="M53" s="171">
        <f t="shared" si="0"/>
        <v>2.9084249999999998</v>
      </c>
      <c r="N53" s="172">
        <f t="shared" si="1"/>
        <v>1</v>
      </c>
      <c r="O53" s="172">
        <f t="shared" si="2"/>
        <v>1</v>
      </c>
      <c r="Q53" s="163">
        <f>VLOOKUP(C53,Planilha1!$C:$L,10,0)</f>
        <v>2.12643212</v>
      </c>
    </row>
    <row r="54" spans="1:17" x14ac:dyDescent="0.3">
      <c r="A54" s="167">
        <v>46027</v>
      </c>
      <c r="B54" s="168">
        <v>1</v>
      </c>
      <c r="C54" s="169" t="s">
        <v>1857</v>
      </c>
      <c r="D54" s="168" t="s">
        <v>1857</v>
      </c>
      <c r="E54" s="168">
        <v>7</v>
      </c>
      <c r="F54" s="168">
        <v>207</v>
      </c>
      <c r="G54" s="168" t="s">
        <v>7169</v>
      </c>
      <c r="H54" s="168">
        <v>1</v>
      </c>
      <c r="I54" s="168" t="s">
        <v>7200</v>
      </c>
      <c r="J54" s="170">
        <v>0</v>
      </c>
      <c r="K54" s="170">
        <v>0</v>
      </c>
      <c r="L54" s="171">
        <f>VLOOKUP(C54,'Custo dos Produtos'!$D:$Q,14,0)</f>
        <v>2.9084249999999998</v>
      </c>
      <c r="M54" s="171">
        <f t="shared" si="0"/>
        <v>2.9084249999999998</v>
      </c>
      <c r="N54" s="172">
        <f t="shared" si="1"/>
        <v>1</v>
      </c>
      <c r="O54" s="172">
        <f t="shared" si="2"/>
        <v>1</v>
      </c>
      <c r="Q54" s="163">
        <f>VLOOKUP(C54,Planilha1!$C:$L,10,0)</f>
        <v>2.12643212</v>
      </c>
    </row>
    <row r="55" spans="1:17" x14ac:dyDescent="0.3">
      <c r="A55" s="167">
        <v>46027</v>
      </c>
      <c r="B55" s="168">
        <v>1</v>
      </c>
      <c r="C55" s="169" t="s">
        <v>1486</v>
      </c>
      <c r="D55" s="168" t="s">
        <v>1486</v>
      </c>
      <c r="E55" s="168">
        <v>9</v>
      </c>
      <c r="F55" s="168">
        <v>207</v>
      </c>
      <c r="G55" s="168" t="s">
        <v>7169</v>
      </c>
      <c r="H55" s="168">
        <v>1</v>
      </c>
      <c r="I55" s="168" t="s">
        <v>7201</v>
      </c>
      <c r="J55" s="170">
        <v>0</v>
      </c>
      <c r="K55" s="170">
        <v>0</v>
      </c>
      <c r="L55" s="171">
        <f>VLOOKUP(C55,'Custo dos Produtos'!$D:$Q,14,0)</f>
        <v>7.6056249999999999</v>
      </c>
      <c r="M55" s="171">
        <f t="shared" si="0"/>
        <v>7.6056249999999999</v>
      </c>
      <c r="N55" s="172">
        <f t="shared" si="1"/>
        <v>1</v>
      </c>
      <c r="O55" s="172">
        <f t="shared" si="2"/>
        <v>1</v>
      </c>
      <c r="Q55" s="163">
        <f>VLOOKUP(C55,Planilha1!$C:$L,10,0)</f>
        <v>7.9756008899999999</v>
      </c>
    </row>
    <row r="56" spans="1:17" x14ac:dyDescent="0.3">
      <c r="A56" s="167">
        <v>46027</v>
      </c>
      <c r="B56" s="168">
        <v>1</v>
      </c>
      <c r="C56" s="169" t="s">
        <v>1266</v>
      </c>
      <c r="D56" s="168" t="s">
        <v>1266</v>
      </c>
      <c r="E56" s="168">
        <v>20</v>
      </c>
      <c r="F56" s="168">
        <v>207</v>
      </c>
      <c r="G56" s="168" t="s">
        <v>7169</v>
      </c>
      <c r="H56" s="168">
        <v>5</v>
      </c>
      <c r="I56" s="168" t="s">
        <v>7202</v>
      </c>
      <c r="J56" s="170">
        <v>0</v>
      </c>
      <c r="K56" s="170">
        <v>0</v>
      </c>
      <c r="L56" s="171">
        <f>VLOOKUP(C56,'Custo dos Produtos'!$D:$Q,14,0)</f>
        <v>17.440000000000001</v>
      </c>
      <c r="M56" s="171">
        <f t="shared" si="0"/>
        <v>87.2</v>
      </c>
      <c r="N56" s="172">
        <f t="shared" si="1"/>
        <v>1</v>
      </c>
      <c r="O56" s="172">
        <f t="shared" si="2"/>
        <v>5</v>
      </c>
      <c r="Q56" s="163">
        <f>VLOOKUP(C56,Planilha1!$C:$L,10,0)</f>
        <v>20.743221370000001</v>
      </c>
    </row>
    <row r="57" spans="1:17" x14ac:dyDescent="0.3">
      <c r="A57" s="167">
        <v>46027</v>
      </c>
      <c r="B57" s="168">
        <v>1</v>
      </c>
      <c r="C57" s="169" t="s">
        <v>1266</v>
      </c>
      <c r="D57" s="168" t="s">
        <v>1266</v>
      </c>
      <c r="E57" s="168">
        <v>34</v>
      </c>
      <c r="F57" s="168">
        <v>207</v>
      </c>
      <c r="G57" s="168" t="s">
        <v>7169</v>
      </c>
      <c r="H57" s="168">
        <v>1</v>
      </c>
      <c r="I57" s="168" t="s">
        <v>7202</v>
      </c>
      <c r="J57" s="170">
        <v>0</v>
      </c>
      <c r="K57" s="170">
        <v>0</v>
      </c>
      <c r="L57" s="171">
        <f>VLOOKUP(C57,'Custo dos Produtos'!$D:$Q,14,0)</f>
        <v>17.440000000000001</v>
      </c>
      <c r="M57" s="171">
        <f t="shared" si="0"/>
        <v>17.440000000000001</v>
      </c>
      <c r="N57" s="172">
        <f t="shared" si="1"/>
        <v>1</v>
      </c>
      <c r="O57" s="172">
        <f t="shared" si="2"/>
        <v>1</v>
      </c>
      <c r="Q57" s="163">
        <f>VLOOKUP(C57,Planilha1!$C:$L,10,0)</f>
        <v>20.743221370000001</v>
      </c>
    </row>
    <row r="58" spans="1:17" x14ac:dyDescent="0.3">
      <c r="A58" s="167">
        <v>46027</v>
      </c>
      <c r="B58" s="168">
        <v>1</v>
      </c>
      <c r="C58" s="169" t="s">
        <v>3214</v>
      </c>
      <c r="D58" s="168" t="s">
        <v>3214</v>
      </c>
      <c r="E58" s="168">
        <v>8</v>
      </c>
      <c r="F58" s="168">
        <v>207</v>
      </c>
      <c r="G58" s="168" t="s">
        <v>7169</v>
      </c>
      <c r="H58" s="168">
        <v>30</v>
      </c>
      <c r="I58" s="168" t="s">
        <v>7203</v>
      </c>
      <c r="J58" s="170">
        <v>0</v>
      </c>
      <c r="K58" s="170">
        <v>0</v>
      </c>
      <c r="L58" s="171">
        <f>VLOOKUP(C58,'Custo dos Produtos'!$D:$Q,14,0)</f>
        <v>4.5200896226415095</v>
      </c>
      <c r="M58" s="171">
        <f t="shared" si="0"/>
        <v>135.60268867924529</v>
      </c>
      <c r="N58" s="172">
        <f t="shared" si="1"/>
        <v>1</v>
      </c>
      <c r="O58" s="172">
        <f t="shared" si="2"/>
        <v>30</v>
      </c>
      <c r="Q58" s="163" t="e">
        <f>VLOOKUP(C58,Planilha1!$C:$L,10,0)</f>
        <v>#N/A</v>
      </c>
    </row>
    <row r="59" spans="1:17" x14ac:dyDescent="0.3">
      <c r="A59" s="167">
        <v>46027</v>
      </c>
      <c r="B59" s="168">
        <v>1</v>
      </c>
      <c r="C59" s="169" t="s">
        <v>1364</v>
      </c>
      <c r="D59" s="168" t="s">
        <v>1364</v>
      </c>
      <c r="E59" s="168">
        <v>44</v>
      </c>
      <c r="F59" s="168">
        <v>318</v>
      </c>
      <c r="G59" s="168" t="s">
        <v>7204</v>
      </c>
      <c r="H59" s="168">
        <v>4</v>
      </c>
      <c r="I59" s="168" t="s">
        <v>7205</v>
      </c>
      <c r="J59" s="170">
        <v>0</v>
      </c>
      <c r="K59" s="170">
        <v>0</v>
      </c>
      <c r="L59" s="171">
        <f>VLOOKUP(C59,'Custo dos Produtos'!$D:$Q,14,0)</f>
        <v>1.6410714285714285</v>
      </c>
      <c r="M59" s="171">
        <f t="shared" si="0"/>
        <v>6.5642857142857141</v>
      </c>
      <c r="N59" s="172">
        <f t="shared" si="1"/>
        <v>1</v>
      </c>
      <c r="O59" s="172">
        <f t="shared" si="2"/>
        <v>4</v>
      </c>
      <c r="Q59" s="163">
        <f>VLOOKUP(C59,Planilha1!$C:$L,10,0)</f>
        <v>1.45915536</v>
      </c>
    </row>
    <row r="60" spans="1:17" x14ac:dyDescent="0.3">
      <c r="A60" s="167">
        <v>46027</v>
      </c>
      <c r="B60" s="168">
        <v>1</v>
      </c>
      <c r="C60" s="169" t="s">
        <v>1853</v>
      </c>
      <c r="D60" s="168" t="s">
        <v>1853</v>
      </c>
      <c r="E60" s="168">
        <v>44</v>
      </c>
      <c r="F60" s="168">
        <v>318</v>
      </c>
      <c r="G60" s="168" t="s">
        <v>7204</v>
      </c>
      <c r="H60" s="168">
        <v>10</v>
      </c>
      <c r="I60" s="168" t="s">
        <v>7205</v>
      </c>
      <c r="J60" s="170">
        <v>0</v>
      </c>
      <c r="K60" s="170">
        <v>0</v>
      </c>
      <c r="L60" s="171">
        <f>VLOOKUP(C60,'Custo dos Produtos'!$D:$Q,14,0)</f>
        <v>1.1211781206171108</v>
      </c>
      <c r="M60" s="171">
        <f t="shared" si="0"/>
        <v>11.211781206171107</v>
      </c>
      <c r="N60" s="172">
        <f t="shared" si="1"/>
        <v>1</v>
      </c>
      <c r="O60" s="172">
        <f t="shared" si="2"/>
        <v>10</v>
      </c>
      <c r="Q60" s="163">
        <f>VLOOKUP(C60,Planilha1!$C:$L,10,0)</f>
        <v>1.0090953600000001</v>
      </c>
    </row>
    <row r="61" spans="1:17" x14ac:dyDescent="0.3">
      <c r="A61" s="167">
        <v>46027</v>
      </c>
      <c r="B61" s="168">
        <v>1</v>
      </c>
      <c r="C61" s="169" t="s">
        <v>2267</v>
      </c>
      <c r="D61" s="168" t="s">
        <v>2267</v>
      </c>
      <c r="E61" s="168">
        <v>44</v>
      </c>
      <c r="F61" s="168">
        <v>318</v>
      </c>
      <c r="G61" s="168" t="s">
        <v>7206</v>
      </c>
      <c r="H61" s="168">
        <v>1</v>
      </c>
      <c r="I61" s="168" t="s">
        <v>7205</v>
      </c>
      <c r="J61" s="170">
        <v>0</v>
      </c>
      <c r="K61" s="170">
        <v>0</v>
      </c>
      <c r="L61" s="171">
        <f>VLOOKUP(C61,'Custo dos Produtos'!$D:$Q,14,0)</f>
        <v>77.001428571428576</v>
      </c>
      <c r="M61" s="171">
        <f t="shared" si="0"/>
        <v>77.001428571428576</v>
      </c>
      <c r="N61" s="172">
        <f t="shared" si="1"/>
        <v>1</v>
      </c>
      <c r="O61" s="172">
        <f t="shared" si="2"/>
        <v>1</v>
      </c>
      <c r="Q61" s="163" t="e">
        <f>VLOOKUP(C61,Planilha1!$C:$L,10,0)</f>
        <v>#N/A</v>
      </c>
    </row>
    <row r="62" spans="1:17" x14ac:dyDescent="0.3">
      <c r="A62" s="167">
        <v>46027</v>
      </c>
      <c r="B62" s="168">
        <v>3</v>
      </c>
      <c r="C62" s="169" t="s">
        <v>1336</v>
      </c>
      <c r="D62" s="168" t="s">
        <v>1336</v>
      </c>
      <c r="E62" s="168">
        <v>34</v>
      </c>
      <c r="F62" s="168">
        <v>310</v>
      </c>
      <c r="G62" s="168" t="s">
        <v>7155</v>
      </c>
      <c r="H62" s="168">
        <v>14</v>
      </c>
      <c r="I62" s="168" t="s">
        <v>7166</v>
      </c>
      <c r="J62" s="170">
        <v>0</v>
      </c>
      <c r="K62" s="170">
        <v>0</v>
      </c>
      <c r="L62" s="171">
        <f>VLOOKUP(C62,'Custo dos Produtos'!$D:$Q,14,0)</f>
        <v>5.2053074433656956</v>
      </c>
      <c r="M62" s="171">
        <f t="shared" si="0"/>
        <v>72.874304207119735</v>
      </c>
      <c r="N62" s="172">
        <f t="shared" si="1"/>
        <v>1</v>
      </c>
      <c r="O62" s="172">
        <f t="shared" si="2"/>
        <v>14</v>
      </c>
      <c r="Q62" s="163">
        <f>VLOOKUP(C62,Planilha1!$C:$L,10,0)</f>
        <v>4.8911961899999996</v>
      </c>
    </row>
    <row r="63" spans="1:17" x14ac:dyDescent="0.3">
      <c r="A63" s="173">
        <v>46027</v>
      </c>
      <c r="B63" s="174">
        <v>1</v>
      </c>
      <c r="C63" s="175" t="s">
        <v>1256</v>
      </c>
      <c r="D63" s="174" t="s">
        <v>1256</v>
      </c>
      <c r="E63" s="174">
        <v>34</v>
      </c>
      <c r="F63" s="174">
        <v>320</v>
      </c>
      <c r="G63" s="174" t="s">
        <v>7155</v>
      </c>
      <c r="H63" s="174">
        <v>33</v>
      </c>
      <c r="I63" s="174" t="s">
        <v>7156</v>
      </c>
      <c r="J63" s="176">
        <v>0</v>
      </c>
      <c r="K63" s="176">
        <v>0</v>
      </c>
      <c r="L63" s="177">
        <f>VLOOKUP(C63,'Custo dos Produtos'!$D:$Q,14,0)</f>
        <v>12.455579999999999</v>
      </c>
      <c r="M63" s="177">
        <f t="shared" si="0"/>
        <v>411.03413999999998</v>
      </c>
      <c r="N63" s="178">
        <f t="shared" si="1"/>
        <v>1</v>
      </c>
      <c r="O63" s="178">
        <f t="shared" si="2"/>
        <v>33</v>
      </c>
      <c r="Q63" s="163">
        <f>VLOOKUP(C63,Planilha1!$C:$L,10,0)</f>
        <v>10.09838394</v>
      </c>
    </row>
    <row r="64" spans="1:17" x14ac:dyDescent="0.3">
      <c r="A64" s="167">
        <v>46027</v>
      </c>
      <c r="B64" s="168">
        <v>1</v>
      </c>
      <c r="C64" s="169" t="s">
        <v>2415</v>
      </c>
      <c r="D64" s="168" t="s">
        <v>2415</v>
      </c>
      <c r="E64" s="168">
        <v>34</v>
      </c>
      <c r="F64" s="168">
        <v>321</v>
      </c>
      <c r="G64" s="168" t="s">
        <v>7236</v>
      </c>
      <c r="H64" s="168">
        <v>6</v>
      </c>
      <c r="I64" s="168" t="s">
        <v>7237</v>
      </c>
      <c r="J64" s="170">
        <v>0</v>
      </c>
      <c r="K64" s="170">
        <v>0</v>
      </c>
      <c r="L64" s="171">
        <f>VLOOKUP(C64,'Custo dos Produtos'!$D:$Q,14,0)</f>
        <v>8.166144000000001</v>
      </c>
      <c r="M64" s="171">
        <f t="shared" si="0"/>
        <v>48.996864000000002</v>
      </c>
      <c r="N64" s="172">
        <f t="shared" si="1"/>
        <v>1</v>
      </c>
      <c r="O64" s="172">
        <f t="shared" si="2"/>
        <v>6</v>
      </c>
      <c r="Q64" s="163">
        <f>VLOOKUP(C64,Planilha1!$C:$L,10,0)</f>
        <v>7.7345065200000001</v>
      </c>
    </row>
    <row r="65" spans="1:17" x14ac:dyDescent="0.3">
      <c r="A65" s="167">
        <v>46027</v>
      </c>
      <c r="B65" s="168">
        <v>1</v>
      </c>
      <c r="C65" s="169" t="s">
        <v>1232</v>
      </c>
      <c r="D65" s="168" t="s">
        <v>1232</v>
      </c>
      <c r="E65" s="168">
        <v>36</v>
      </c>
      <c r="F65" s="168">
        <v>315</v>
      </c>
      <c r="G65" s="168" t="s">
        <v>7266</v>
      </c>
      <c r="H65" s="168">
        <v>13</v>
      </c>
      <c r="I65" s="168" t="s">
        <v>7267</v>
      </c>
      <c r="J65" s="170">
        <v>0</v>
      </c>
      <c r="K65" s="170">
        <v>0</v>
      </c>
      <c r="L65" s="171">
        <f>VLOOKUP(C65,'Custo dos Produtos'!$D:$Q,14,0)</f>
        <v>0.82641666666666669</v>
      </c>
      <c r="M65" s="171">
        <f t="shared" si="0"/>
        <v>10.743416666666667</v>
      </c>
      <c r="N65" s="172">
        <f t="shared" si="1"/>
        <v>1</v>
      </c>
      <c r="O65" s="172">
        <f t="shared" si="2"/>
        <v>13</v>
      </c>
      <c r="Q65" s="163">
        <f>VLOOKUP(C65,Planilha1!$C:$L,10,0)</f>
        <v>0.16072858000000001</v>
      </c>
    </row>
    <row r="66" spans="1:17" x14ac:dyDescent="0.3">
      <c r="A66" s="167">
        <v>46028</v>
      </c>
      <c r="B66" s="168">
        <v>2</v>
      </c>
      <c r="C66" s="169" t="s">
        <v>2566</v>
      </c>
      <c r="D66" s="168" t="s">
        <v>2566</v>
      </c>
      <c r="E66" s="168">
        <v>9</v>
      </c>
      <c r="F66" s="168">
        <v>318</v>
      </c>
      <c r="G66" s="168" t="s">
        <v>7207</v>
      </c>
      <c r="H66" s="168">
        <v>10</v>
      </c>
      <c r="I66" s="168" t="s">
        <v>7208</v>
      </c>
      <c r="J66" s="170">
        <v>0</v>
      </c>
      <c r="K66" s="170">
        <v>0</v>
      </c>
      <c r="L66" s="171">
        <f>VLOOKUP(C66,'Custo dos Produtos'!$D:$Q,14,0)</f>
        <v>5.2017763157894734</v>
      </c>
      <c r="M66" s="171">
        <f t="shared" ref="M66:M129" si="3">IF(J66=0,ABS(L66*H66),ABS(K66))</f>
        <v>52.017763157894734</v>
      </c>
      <c r="N66" s="172">
        <f t="shared" ref="N66:N129" si="4">MONTH(A66)</f>
        <v>1</v>
      </c>
      <c r="O66" s="172">
        <f t="shared" ref="O66:O129" si="5">ABS(IF(M66=0,0,H66))</f>
        <v>10</v>
      </c>
      <c r="Q66" s="163">
        <f>VLOOKUP(C66,Planilha1!$C:$L,10,0)</f>
        <v>7.2631274799999996</v>
      </c>
    </row>
    <row r="67" spans="1:17" x14ac:dyDescent="0.3">
      <c r="A67" s="167">
        <v>46028</v>
      </c>
      <c r="B67" s="168">
        <v>2</v>
      </c>
      <c r="C67" s="169" t="s">
        <v>1272</v>
      </c>
      <c r="D67" s="168" t="s">
        <v>1272</v>
      </c>
      <c r="E67" s="168">
        <v>33</v>
      </c>
      <c r="F67" s="168">
        <v>320</v>
      </c>
      <c r="G67" s="168" t="s">
        <v>7144</v>
      </c>
      <c r="H67" s="168">
        <v>7</v>
      </c>
      <c r="I67" s="168" t="s">
        <v>7161</v>
      </c>
      <c r="J67" s="170">
        <v>0</v>
      </c>
      <c r="K67" s="170">
        <v>0</v>
      </c>
      <c r="L67" s="171">
        <f>VLOOKUP(C67,'Custo dos Produtos'!$D:$Q,14,0)</f>
        <v>8.81</v>
      </c>
      <c r="M67" s="171">
        <f t="shared" si="3"/>
        <v>61.67</v>
      </c>
      <c r="N67" s="172">
        <f t="shared" si="4"/>
        <v>1</v>
      </c>
      <c r="O67" s="172">
        <f t="shared" si="5"/>
        <v>7</v>
      </c>
      <c r="Q67" s="163">
        <f>VLOOKUP(C67,Planilha1!$C:$L,10,0)</f>
        <v>7.3236848800000001</v>
      </c>
    </row>
    <row r="68" spans="1:17" x14ac:dyDescent="0.3">
      <c r="A68" s="167">
        <v>46028</v>
      </c>
      <c r="B68" s="168">
        <v>2</v>
      </c>
      <c r="C68" s="169" t="s">
        <v>1284</v>
      </c>
      <c r="D68" s="168" t="s">
        <v>1284</v>
      </c>
      <c r="E68" s="168">
        <v>20</v>
      </c>
      <c r="F68" s="168">
        <v>320</v>
      </c>
      <c r="G68" s="168" t="s">
        <v>7146</v>
      </c>
      <c r="H68" s="168">
        <v>3</v>
      </c>
      <c r="I68" s="168" t="s">
        <v>7145</v>
      </c>
      <c r="J68" s="170">
        <v>0</v>
      </c>
      <c r="K68" s="170">
        <v>0</v>
      </c>
      <c r="L68" s="171">
        <f>VLOOKUP(C68,'Custo dos Produtos'!$D:$Q,14,0)</f>
        <v>14.576794871794872</v>
      </c>
      <c r="M68" s="171">
        <f t="shared" si="3"/>
        <v>43.730384615384615</v>
      </c>
      <c r="N68" s="172">
        <f t="shared" si="4"/>
        <v>1</v>
      </c>
      <c r="O68" s="172">
        <f t="shared" si="5"/>
        <v>3</v>
      </c>
      <c r="Q68" s="163">
        <f>VLOOKUP(C68,Planilha1!$C:$L,10,0)</f>
        <v>14.80246706</v>
      </c>
    </row>
    <row r="69" spans="1:17" x14ac:dyDescent="0.3">
      <c r="A69" s="167">
        <v>46028</v>
      </c>
      <c r="B69" s="168">
        <v>2</v>
      </c>
      <c r="C69" s="169" t="s">
        <v>1398</v>
      </c>
      <c r="D69" s="168" t="s">
        <v>1398</v>
      </c>
      <c r="E69" s="168">
        <v>9</v>
      </c>
      <c r="F69" s="168">
        <v>320</v>
      </c>
      <c r="G69" s="168" t="s">
        <v>7155</v>
      </c>
      <c r="H69" s="168">
        <v>2</v>
      </c>
      <c r="I69" s="168" t="s">
        <v>7160</v>
      </c>
      <c r="J69" s="170">
        <v>0</v>
      </c>
      <c r="K69" s="170">
        <v>0</v>
      </c>
      <c r="L69" s="171">
        <f>VLOOKUP(C69,'Custo dos Produtos'!$D:$Q,14,0)</f>
        <v>10.063206106870229</v>
      </c>
      <c r="M69" s="171">
        <f t="shared" si="3"/>
        <v>20.126412213740458</v>
      </c>
      <c r="N69" s="172">
        <f t="shared" si="4"/>
        <v>1</v>
      </c>
      <c r="O69" s="172">
        <f t="shared" si="5"/>
        <v>2</v>
      </c>
      <c r="Q69" s="163">
        <f>VLOOKUP(C69,Planilha1!$C:$L,10,0)</f>
        <v>10.47855259</v>
      </c>
    </row>
    <row r="70" spans="1:17" x14ac:dyDescent="0.3">
      <c r="A70" s="167">
        <v>46028</v>
      </c>
      <c r="B70" s="168">
        <v>1</v>
      </c>
      <c r="C70" s="169" t="s">
        <v>1266</v>
      </c>
      <c r="D70" s="168" t="s">
        <v>1266</v>
      </c>
      <c r="E70" s="168">
        <v>20</v>
      </c>
      <c r="F70" s="168">
        <v>322</v>
      </c>
      <c r="G70" s="168" t="s">
        <v>7169</v>
      </c>
      <c r="H70" s="168">
        <v>1</v>
      </c>
      <c r="I70" s="168" t="s">
        <v>7209</v>
      </c>
      <c r="J70" s="170">
        <v>0</v>
      </c>
      <c r="K70" s="170">
        <v>0</v>
      </c>
      <c r="L70" s="171">
        <f>VLOOKUP(C70,'Custo dos Produtos'!$D:$Q,14,0)</f>
        <v>17.440000000000001</v>
      </c>
      <c r="M70" s="171">
        <f t="shared" si="3"/>
        <v>17.440000000000001</v>
      </c>
      <c r="N70" s="172">
        <f t="shared" si="4"/>
        <v>1</v>
      </c>
      <c r="O70" s="172">
        <f t="shared" si="5"/>
        <v>1</v>
      </c>
      <c r="Q70" s="163">
        <f>VLOOKUP(C70,Planilha1!$C:$L,10,0)</f>
        <v>20.743221370000001</v>
      </c>
    </row>
    <row r="71" spans="1:17" x14ac:dyDescent="0.3">
      <c r="A71" s="167">
        <v>46028</v>
      </c>
      <c r="B71" s="168">
        <v>2</v>
      </c>
      <c r="C71" s="169" t="s">
        <v>1498</v>
      </c>
      <c r="D71" s="168" t="s">
        <v>1498</v>
      </c>
      <c r="E71" s="168">
        <v>34</v>
      </c>
      <c r="F71" s="168">
        <v>314</v>
      </c>
      <c r="G71" s="168" t="s">
        <v>7212</v>
      </c>
      <c r="H71" s="168">
        <v>5</v>
      </c>
      <c r="I71" s="168" t="s">
        <v>7210</v>
      </c>
      <c r="J71" s="170">
        <v>0</v>
      </c>
      <c r="K71" s="170">
        <v>0</v>
      </c>
      <c r="L71" s="171">
        <f>VLOOKUP(C71,'Custo dos Produtos'!$D:$Q,14,0)</f>
        <v>8.9005166666666682</v>
      </c>
      <c r="M71" s="171">
        <f t="shared" si="3"/>
        <v>44.502583333333341</v>
      </c>
      <c r="N71" s="172">
        <f t="shared" si="4"/>
        <v>1</v>
      </c>
      <c r="O71" s="172">
        <f t="shared" si="5"/>
        <v>5</v>
      </c>
      <c r="Q71" s="163">
        <f>VLOOKUP(C71,Planilha1!$C:$L,10,0)</f>
        <v>9.8026581200000003</v>
      </c>
    </row>
    <row r="72" spans="1:17" x14ac:dyDescent="0.3">
      <c r="A72" s="167">
        <v>46028</v>
      </c>
      <c r="B72" s="168">
        <v>2</v>
      </c>
      <c r="C72" s="169" t="s">
        <v>1348</v>
      </c>
      <c r="D72" s="168" t="s">
        <v>1348</v>
      </c>
      <c r="E72" s="168">
        <v>9</v>
      </c>
      <c r="F72" s="168">
        <v>204</v>
      </c>
      <c r="G72" s="168" t="s">
        <v>7169</v>
      </c>
      <c r="H72" s="168">
        <v>19</v>
      </c>
      <c r="I72" s="168" t="s">
        <v>7182</v>
      </c>
      <c r="J72" s="170">
        <v>0</v>
      </c>
      <c r="K72" s="170">
        <v>0</v>
      </c>
      <c r="L72" s="171">
        <f>VLOOKUP(C72,'Custo dos Produtos'!$D:$Q,14,0)</f>
        <v>17.050700672645739</v>
      </c>
      <c r="M72" s="171">
        <f t="shared" si="3"/>
        <v>323.96331278026906</v>
      </c>
      <c r="N72" s="172">
        <f t="shared" si="4"/>
        <v>1</v>
      </c>
      <c r="O72" s="172">
        <f t="shared" si="5"/>
        <v>19</v>
      </c>
      <c r="Q72" s="163">
        <f>VLOOKUP(C72,Planilha1!$C:$L,10,0)</f>
        <v>16.020295730000001</v>
      </c>
    </row>
    <row r="73" spans="1:17" x14ac:dyDescent="0.3">
      <c r="A73" s="167">
        <v>46028</v>
      </c>
      <c r="B73" s="168">
        <v>2</v>
      </c>
      <c r="C73" s="169" t="s">
        <v>1348</v>
      </c>
      <c r="D73" s="168" t="s">
        <v>1348</v>
      </c>
      <c r="E73" s="168">
        <v>19</v>
      </c>
      <c r="F73" s="168">
        <v>204</v>
      </c>
      <c r="G73" s="168" t="s">
        <v>7169</v>
      </c>
      <c r="H73" s="168">
        <v>13</v>
      </c>
      <c r="I73" s="168" t="s">
        <v>7182</v>
      </c>
      <c r="J73" s="170">
        <v>0</v>
      </c>
      <c r="K73" s="170">
        <v>0</v>
      </c>
      <c r="L73" s="171">
        <f>VLOOKUP(C73,'Custo dos Produtos'!$D:$Q,14,0)</f>
        <v>17.050700672645739</v>
      </c>
      <c r="M73" s="171">
        <f t="shared" si="3"/>
        <v>221.65910874439462</v>
      </c>
      <c r="N73" s="172">
        <f t="shared" si="4"/>
        <v>1</v>
      </c>
      <c r="O73" s="172">
        <f t="shared" si="5"/>
        <v>13</v>
      </c>
      <c r="Q73" s="163">
        <f>VLOOKUP(C73,Planilha1!$C:$L,10,0)</f>
        <v>16.020295730000001</v>
      </c>
    </row>
    <row r="74" spans="1:17" x14ac:dyDescent="0.3">
      <c r="A74" s="167">
        <v>46028</v>
      </c>
      <c r="B74" s="168">
        <v>3</v>
      </c>
      <c r="C74" s="169" t="s">
        <v>1348</v>
      </c>
      <c r="D74" s="168" t="s">
        <v>1348</v>
      </c>
      <c r="E74" s="168">
        <v>9</v>
      </c>
      <c r="F74" s="168">
        <v>214</v>
      </c>
      <c r="G74" s="168" t="s">
        <v>7169</v>
      </c>
      <c r="H74" s="168">
        <v>13</v>
      </c>
      <c r="I74" s="168" t="s">
        <v>7211</v>
      </c>
      <c r="J74" s="170">
        <v>0</v>
      </c>
      <c r="K74" s="170">
        <v>0</v>
      </c>
      <c r="L74" s="171">
        <f>VLOOKUP(C74,'Custo dos Produtos'!$D:$Q,14,0)</f>
        <v>17.050700672645739</v>
      </c>
      <c r="M74" s="171">
        <f t="shared" si="3"/>
        <v>221.65910874439462</v>
      </c>
      <c r="N74" s="172">
        <f t="shared" si="4"/>
        <v>1</v>
      </c>
      <c r="O74" s="172">
        <f t="shared" si="5"/>
        <v>13</v>
      </c>
      <c r="Q74" s="163">
        <f>VLOOKUP(C74,Planilha1!$C:$L,10,0)</f>
        <v>16.020295730000001</v>
      </c>
    </row>
    <row r="75" spans="1:17" x14ac:dyDescent="0.3">
      <c r="A75" s="167">
        <v>46028</v>
      </c>
      <c r="B75" s="168">
        <v>3</v>
      </c>
      <c r="C75" s="169" t="s">
        <v>2239</v>
      </c>
      <c r="D75" s="168" t="s">
        <v>2239</v>
      </c>
      <c r="E75" s="168">
        <v>20</v>
      </c>
      <c r="F75" s="168">
        <v>320</v>
      </c>
      <c r="G75" s="168" t="s">
        <v>7155</v>
      </c>
      <c r="H75" s="168">
        <v>8</v>
      </c>
      <c r="I75" s="168" t="s">
        <v>7166</v>
      </c>
      <c r="J75" s="170">
        <v>0</v>
      </c>
      <c r="K75" s="170">
        <v>0</v>
      </c>
      <c r="L75" s="171">
        <f>VLOOKUP(C75,'Custo dos Produtos'!$D:$Q,14,0)</f>
        <v>122.92999999999999</v>
      </c>
      <c r="M75" s="171">
        <f t="shared" si="3"/>
        <v>983.43999999999994</v>
      </c>
      <c r="N75" s="172">
        <f t="shared" si="4"/>
        <v>1</v>
      </c>
      <c r="O75" s="172">
        <f t="shared" si="5"/>
        <v>8</v>
      </c>
      <c r="Q75" s="163" t="e">
        <f>VLOOKUP(C75,Planilha1!$C:$L,10,0)</f>
        <v>#N/A</v>
      </c>
    </row>
    <row r="76" spans="1:17" x14ac:dyDescent="0.3">
      <c r="A76" s="167">
        <v>46028</v>
      </c>
      <c r="B76" s="168">
        <v>2</v>
      </c>
      <c r="C76" s="169" t="s">
        <v>1416</v>
      </c>
      <c r="D76" s="168" t="s">
        <v>1416</v>
      </c>
      <c r="E76" s="168">
        <v>7</v>
      </c>
      <c r="F76" s="168">
        <v>207</v>
      </c>
      <c r="G76" s="168" t="s">
        <v>7169</v>
      </c>
      <c r="H76" s="168">
        <v>4</v>
      </c>
      <c r="I76" s="168" t="s">
        <v>7170</v>
      </c>
      <c r="J76" s="170">
        <v>0</v>
      </c>
      <c r="K76" s="170">
        <v>0</v>
      </c>
      <c r="L76" s="171">
        <f>VLOOKUP(C76,'Custo dos Produtos'!$D:$Q,14,0)</f>
        <v>3.0383692307692307</v>
      </c>
      <c r="M76" s="171">
        <f t="shared" si="3"/>
        <v>12.153476923076923</v>
      </c>
      <c r="N76" s="172">
        <f t="shared" si="4"/>
        <v>1</v>
      </c>
      <c r="O76" s="172">
        <f t="shared" si="5"/>
        <v>4</v>
      </c>
      <c r="Q76" s="163">
        <f>VLOOKUP(C76,Planilha1!$C:$L,10,0)</f>
        <v>2.84832442</v>
      </c>
    </row>
    <row r="77" spans="1:17" x14ac:dyDescent="0.3">
      <c r="A77" s="167">
        <v>46028</v>
      </c>
      <c r="B77" s="168">
        <v>2</v>
      </c>
      <c r="C77" s="169" t="s">
        <v>1416</v>
      </c>
      <c r="D77" s="168" t="s">
        <v>1416</v>
      </c>
      <c r="E77" s="168">
        <v>27</v>
      </c>
      <c r="F77" s="168">
        <v>207</v>
      </c>
      <c r="G77" s="168" t="s">
        <v>7169</v>
      </c>
      <c r="H77" s="168">
        <v>2</v>
      </c>
      <c r="I77" s="168" t="s">
        <v>7170</v>
      </c>
      <c r="J77" s="170">
        <v>0</v>
      </c>
      <c r="K77" s="170">
        <v>0</v>
      </c>
      <c r="L77" s="171">
        <f>VLOOKUP(C77,'Custo dos Produtos'!$D:$Q,14,0)</f>
        <v>3.0383692307692307</v>
      </c>
      <c r="M77" s="171">
        <f t="shared" si="3"/>
        <v>6.0767384615384614</v>
      </c>
      <c r="N77" s="172">
        <f t="shared" si="4"/>
        <v>1</v>
      </c>
      <c r="O77" s="172">
        <f t="shared" si="5"/>
        <v>2</v>
      </c>
      <c r="Q77" s="163">
        <f>VLOOKUP(C77,Planilha1!$C:$L,10,0)</f>
        <v>2.84832442</v>
      </c>
    </row>
    <row r="78" spans="1:17" x14ac:dyDescent="0.3">
      <c r="A78" s="173">
        <v>46028</v>
      </c>
      <c r="B78" s="174">
        <v>3</v>
      </c>
      <c r="C78" s="175" t="s">
        <v>1306</v>
      </c>
      <c r="D78" s="174" t="s">
        <v>1306</v>
      </c>
      <c r="E78" s="174">
        <v>9</v>
      </c>
      <c r="F78" s="174">
        <v>320</v>
      </c>
      <c r="G78" s="174" t="s">
        <v>7213</v>
      </c>
      <c r="H78" s="174">
        <v>52</v>
      </c>
      <c r="I78" s="174" t="s">
        <v>7214</v>
      </c>
      <c r="J78" s="176">
        <v>0</v>
      </c>
      <c r="K78" s="176">
        <v>0</v>
      </c>
      <c r="L78" s="177">
        <f>VLOOKUP(C78,'Custo dos Produtos'!$D:$Q,14,0)</f>
        <v>4.1205388888888894</v>
      </c>
      <c r="M78" s="177">
        <f t="shared" si="3"/>
        <v>214.26802222222224</v>
      </c>
      <c r="N78" s="178">
        <f t="shared" si="4"/>
        <v>1</v>
      </c>
      <c r="O78" s="178">
        <f t="shared" si="5"/>
        <v>52</v>
      </c>
      <c r="Q78" s="163">
        <f>VLOOKUP(C78,Planilha1!$C:$L,10,0)</f>
        <v>4.3198822999999997</v>
      </c>
    </row>
    <row r="79" spans="1:17" x14ac:dyDescent="0.3">
      <c r="A79" s="167">
        <v>46028</v>
      </c>
      <c r="B79" s="168">
        <v>2</v>
      </c>
      <c r="C79" s="169" t="s">
        <v>1741</v>
      </c>
      <c r="D79" s="168" t="s">
        <v>1741</v>
      </c>
      <c r="E79" s="168">
        <v>9</v>
      </c>
      <c r="F79" s="168">
        <v>322</v>
      </c>
      <c r="G79" s="168" t="s">
        <v>7175</v>
      </c>
      <c r="H79" s="168">
        <v>1</v>
      </c>
      <c r="I79" s="168" t="s">
        <v>7176</v>
      </c>
      <c r="J79" s="170">
        <v>0</v>
      </c>
      <c r="K79" s="170">
        <v>0</v>
      </c>
      <c r="L79" s="171">
        <f>VLOOKUP(C79,'Custo dos Produtos'!$D:$Q,14,0)</f>
        <v>29.016500000000001</v>
      </c>
      <c r="M79" s="171">
        <f t="shared" si="3"/>
        <v>29.016500000000001</v>
      </c>
      <c r="N79" s="172">
        <f t="shared" si="4"/>
        <v>1</v>
      </c>
      <c r="O79" s="172">
        <f t="shared" si="5"/>
        <v>1</v>
      </c>
      <c r="Q79" s="163">
        <f>VLOOKUP(C79,Planilha1!$C:$L,10,0)</f>
        <v>29.691697730000001</v>
      </c>
    </row>
    <row r="80" spans="1:17" x14ac:dyDescent="0.3">
      <c r="A80" s="167">
        <v>46028</v>
      </c>
      <c r="B80" s="168">
        <v>1</v>
      </c>
      <c r="C80" s="169" t="s">
        <v>1416</v>
      </c>
      <c r="D80" s="168" t="s">
        <v>1416</v>
      </c>
      <c r="E80" s="168">
        <v>42</v>
      </c>
      <c r="F80" s="168">
        <v>318</v>
      </c>
      <c r="G80" s="168" t="s">
        <v>7215</v>
      </c>
      <c r="H80" s="168">
        <v>15</v>
      </c>
      <c r="I80" s="168" t="s">
        <v>7216</v>
      </c>
      <c r="J80" s="170">
        <v>0</v>
      </c>
      <c r="K80" s="170">
        <v>0</v>
      </c>
      <c r="L80" s="171">
        <f>VLOOKUP(C80,'Custo dos Produtos'!$D:$Q,14,0)</f>
        <v>3.0383692307692307</v>
      </c>
      <c r="M80" s="171">
        <f t="shared" si="3"/>
        <v>45.575538461538457</v>
      </c>
      <c r="N80" s="172">
        <f t="shared" si="4"/>
        <v>1</v>
      </c>
      <c r="O80" s="172">
        <f t="shared" si="5"/>
        <v>15</v>
      </c>
      <c r="Q80" s="163">
        <f>VLOOKUP(C80,Planilha1!$C:$L,10,0)</f>
        <v>2.84832442</v>
      </c>
    </row>
    <row r="81" spans="1:17" x14ac:dyDescent="0.3">
      <c r="A81" s="167">
        <v>46028</v>
      </c>
      <c r="B81" s="168">
        <v>1</v>
      </c>
      <c r="C81" s="169" t="s">
        <v>1236</v>
      </c>
      <c r="D81" s="168" t="s">
        <v>1236</v>
      </c>
      <c r="E81" s="168">
        <v>36</v>
      </c>
      <c r="F81" s="168">
        <v>217</v>
      </c>
      <c r="G81" s="168" t="s">
        <v>7169</v>
      </c>
      <c r="H81" s="168">
        <v>1</v>
      </c>
      <c r="I81" s="168" t="s">
        <v>7217</v>
      </c>
      <c r="J81" s="170">
        <v>0</v>
      </c>
      <c r="K81" s="170">
        <v>0</v>
      </c>
      <c r="L81" s="171">
        <f>VLOOKUP(C81,'Custo dos Produtos'!$D:$Q,14,0)</f>
        <v>10.757986111111112</v>
      </c>
      <c r="M81" s="171">
        <f t="shared" si="3"/>
        <v>10.757986111111112</v>
      </c>
      <c r="N81" s="172">
        <f t="shared" si="4"/>
        <v>1</v>
      </c>
      <c r="O81" s="172">
        <f t="shared" si="5"/>
        <v>1</v>
      </c>
      <c r="Q81" s="163">
        <f>VLOOKUP(C81,Planilha1!$C:$L,10,0)</f>
        <v>10.35591112</v>
      </c>
    </row>
    <row r="82" spans="1:17" x14ac:dyDescent="0.3">
      <c r="A82" s="167">
        <v>46028</v>
      </c>
      <c r="B82" s="168">
        <v>1</v>
      </c>
      <c r="C82" s="169" t="s">
        <v>1348</v>
      </c>
      <c r="D82" s="168" t="s">
        <v>1348</v>
      </c>
      <c r="E82" s="168">
        <v>9</v>
      </c>
      <c r="F82" s="168">
        <v>207</v>
      </c>
      <c r="G82" s="168" t="s">
        <v>7169</v>
      </c>
      <c r="H82" s="168">
        <v>1</v>
      </c>
      <c r="I82" s="168" t="s">
        <v>7218</v>
      </c>
      <c r="J82" s="170">
        <v>0</v>
      </c>
      <c r="K82" s="170">
        <v>0</v>
      </c>
      <c r="L82" s="171">
        <f>VLOOKUP(C82,'Custo dos Produtos'!$D:$Q,14,0)</f>
        <v>17.050700672645739</v>
      </c>
      <c r="M82" s="171">
        <f t="shared" si="3"/>
        <v>17.050700672645739</v>
      </c>
      <c r="N82" s="172">
        <f t="shared" si="4"/>
        <v>1</v>
      </c>
      <c r="O82" s="172">
        <f t="shared" si="5"/>
        <v>1</v>
      </c>
      <c r="Q82" s="163">
        <f>VLOOKUP(C82,Planilha1!$C:$L,10,0)</f>
        <v>16.020295730000001</v>
      </c>
    </row>
    <row r="83" spans="1:17" x14ac:dyDescent="0.3">
      <c r="A83" s="167">
        <v>46028</v>
      </c>
      <c r="B83" s="168">
        <v>1</v>
      </c>
      <c r="C83" s="169" t="s">
        <v>1284</v>
      </c>
      <c r="D83" s="168" t="s">
        <v>1284</v>
      </c>
      <c r="E83" s="168">
        <v>14</v>
      </c>
      <c r="F83" s="168">
        <v>320</v>
      </c>
      <c r="G83" s="168" t="s">
        <v>7150</v>
      </c>
      <c r="H83" s="168">
        <v>2</v>
      </c>
      <c r="I83" s="168" t="s">
        <v>7147</v>
      </c>
      <c r="J83" s="170">
        <v>0</v>
      </c>
      <c r="K83" s="170">
        <v>0</v>
      </c>
      <c r="L83" s="171">
        <f>VLOOKUP(C83,'Custo dos Produtos'!$D:$Q,14,0)</f>
        <v>14.576794871794872</v>
      </c>
      <c r="M83" s="171">
        <f t="shared" si="3"/>
        <v>29.153589743589745</v>
      </c>
      <c r="N83" s="172">
        <f t="shared" si="4"/>
        <v>1</v>
      </c>
      <c r="O83" s="172">
        <f t="shared" si="5"/>
        <v>2</v>
      </c>
      <c r="Q83" s="163">
        <f>VLOOKUP(C83,Planilha1!$C:$L,10,0)</f>
        <v>14.80246706</v>
      </c>
    </row>
    <row r="84" spans="1:17" x14ac:dyDescent="0.3">
      <c r="A84" s="167">
        <v>46028</v>
      </c>
      <c r="B84" s="168">
        <v>1</v>
      </c>
      <c r="C84" s="169" t="s">
        <v>1284</v>
      </c>
      <c r="D84" s="168" t="s">
        <v>1284</v>
      </c>
      <c r="E84" s="168">
        <v>9</v>
      </c>
      <c r="F84" s="168">
        <v>320</v>
      </c>
      <c r="G84" s="168" t="s">
        <v>7150</v>
      </c>
      <c r="H84" s="168">
        <v>1</v>
      </c>
      <c r="I84" s="168" t="s">
        <v>7147</v>
      </c>
      <c r="J84" s="170">
        <v>0</v>
      </c>
      <c r="K84" s="170">
        <v>0</v>
      </c>
      <c r="L84" s="171">
        <f>VLOOKUP(C84,'Custo dos Produtos'!$D:$Q,14,0)</f>
        <v>14.576794871794872</v>
      </c>
      <c r="M84" s="171">
        <f t="shared" si="3"/>
        <v>14.576794871794872</v>
      </c>
      <c r="N84" s="172">
        <f t="shared" si="4"/>
        <v>1</v>
      </c>
      <c r="O84" s="172">
        <f t="shared" si="5"/>
        <v>1</v>
      </c>
      <c r="Q84" s="163">
        <f>VLOOKUP(C84,Planilha1!$C:$L,10,0)</f>
        <v>14.80246706</v>
      </c>
    </row>
    <row r="85" spans="1:17" x14ac:dyDescent="0.3">
      <c r="A85" s="167">
        <v>46028</v>
      </c>
      <c r="B85" s="168">
        <v>1</v>
      </c>
      <c r="C85" s="169" t="s">
        <v>1236</v>
      </c>
      <c r="D85" s="168" t="s">
        <v>1236</v>
      </c>
      <c r="E85" s="168">
        <v>6</v>
      </c>
      <c r="F85" s="168">
        <v>313</v>
      </c>
      <c r="G85" s="168" t="s">
        <v>7150</v>
      </c>
      <c r="H85" s="168">
        <v>2</v>
      </c>
      <c r="I85" s="168" t="s">
        <v>7219</v>
      </c>
      <c r="J85" s="170">
        <v>0</v>
      </c>
      <c r="K85" s="170">
        <v>0</v>
      </c>
      <c r="L85" s="171">
        <f>VLOOKUP(C85,'Custo dos Produtos'!$D:$Q,14,0)</f>
        <v>10.757986111111112</v>
      </c>
      <c r="M85" s="171">
        <f t="shared" si="3"/>
        <v>21.515972222222224</v>
      </c>
      <c r="N85" s="172">
        <f t="shared" si="4"/>
        <v>1</v>
      </c>
      <c r="O85" s="172">
        <f t="shared" si="5"/>
        <v>2</v>
      </c>
      <c r="Q85" s="163">
        <f>VLOOKUP(C85,Planilha1!$C:$L,10,0)</f>
        <v>10.35591112</v>
      </c>
    </row>
    <row r="86" spans="1:17" x14ac:dyDescent="0.3">
      <c r="A86" s="167">
        <v>46028</v>
      </c>
      <c r="B86" s="168">
        <v>1</v>
      </c>
      <c r="C86" s="169" t="s">
        <v>1236</v>
      </c>
      <c r="D86" s="168" t="s">
        <v>1236</v>
      </c>
      <c r="E86" s="168">
        <v>32</v>
      </c>
      <c r="F86" s="168">
        <v>313</v>
      </c>
      <c r="G86" s="168" t="s">
        <v>7150</v>
      </c>
      <c r="H86" s="168">
        <v>1</v>
      </c>
      <c r="I86" s="168" t="s">
        <v>7219</v>
      </c>
      <c r="J86" s="170">
        <v>0</v>
      </c>
      <c r="K86" s="170">
        <v>0</v>
      </c>
      <c r="L86" s="171">
        <f>VLOOKUP(C86,'Custo dos Produtos'!$D:$Q,14,0)</f>
        <v>10.757986111111112</v>
      </c>
      <c r="M86" s="171">
        <f t="shared" si="3"/>
        <v>10.757986111111112</v>
      </c>
      <c r="N86" s="172">
        <f t="shared" si="4"/>
        <v>1</v>
      </c>
      <c r="O86" s="172">
        <f t="shared" si="5"/>
        <v>1</v>
      </c>
      <c r="Q86" s="163">
        <f>VLOOKUP(C86,Planilha1!$C:$L,10,0)</f>
        <v>10.35591112</v>
      </c>
    </row>
    <row r="87" spans="1:17" x14ac:dyDescent="0.3">
      <c r="A87" s="167">
        <v>46028</v>
      </c>
      <c r="B87" s="168">
        <v>1</v>
      </c>
      <c r="C87" s="169" t="s">
        <v>1532</v>
      </c>
      <c r="D87" s="168" t="s">
        <v>1532</v>
      </c>
      <c r="E87" s="168">
        <v>9</v>
      </c>
      <c r="F87" s="168">
        <v>320</v>
      </c>
      <c r="G87" s="168" t="s">
        <v>7163</v>
      </c>
      <c r="H87" s="168">
        <v>7</v>
      </c>
      <c r="I87" s="168" t="s">
        <v>7220</v>
      </c>
      <c r="J87" s="170">
        <v>0</v>
      </c>
      <c r="K87" s="170">
        <v>0</v>
      </c>
      <c r="L87" s="171">
        <f>VLOOKUP(C87,'Custo dos Produtos'!$D:$Q,14,0)</f>
        <v>9.9073999999999991</v>
      </c>
      <c r="M87" s="171">
        <f t="shared" si="3"/>
        <v>69.351799999999997</v>
      </c>
      <c r="N87" s="172">
        <f t="shared" si="4"/>
        <v>1</v>
      </c>
      <c r="O87" s="172">
        <f t="shared" si="5"/>
        <v>7</v>
      </c>
      <c r="Q87" s="163" t="e">
        <f>VLOOKUP(C87,Planilha1!$C:$L,10,0)</f>
        <v>#N/A</v>
      </c>
    </row>
    <row r="88" spans="1:17" x14ac:dyDescent="0.3">
      <c r="A88" s="167">
        <v>46028</v>
      </c>
      <c r="B88" s="168">
        <v>1</v>
      </c>
      <c r="C88" s="169" t="s">
        <v>1330</v>
      </c>
      <c r="D88" s="168" t="s">
        <v>1330</v>
      </c>
      <c r="E88" s="168">
        <v>19</v>
      </c>
      <c r="F88" s="168">
        <v>314</v>
      </c>
      <c r="G88" s="168" t="s">
        <v>7189</v>
      </c>
      <c r="H88" s="168">
        <v>14</v>
      </c>
      <c r="I88" s="168" t="s">
        <v>7221</v>
      </c>
      <c r="J88" s="170">
        <v>0</v>
      </c>
      <c r="K88" s="170">
        <v>0</v>
      </c>
      <c r="L88" s="171">
        <f>VLOOKUP(C88,'Custo dos Produtos'!$D:$Q,14,0)</f>
        <v>13.052860000000001</v>
      </c>
      <c r="M88" s="171">
        <f t="shared" si="3"/>
        <v>182.74004000000002</v>
      </c>
      <c r="N88" s="172">
        <f t="shared" si="4"/>
        <v>1</v>
      </c>
      <c r="O88" s="172">
        <f t="shared" si="5"/>
        <v>14</v>
      </c>
      <c r="Q88" s="163">
        <f>VLOOKUP(C88,Planilha1!$C:$L,10,0)</f>
        <v>13.69749245</v>
      </c>
    </row>
    <row r="89" spans="1:17" x14ac:dyDescent="0.3">
      <c r="A89" s="167">
        <v>46028</v>
      </c>
      <c r="B89" s="168">
        <v>1</v>
      </c>
      <c r="C89" s="169" t="s">
        <v>1498</v>
      </c>
      <c r="D89" s="168" t="s">
        <v>1498</v>
      </c>
      <c r="E89" s="168">
        <v>33</v>
      </c>
      <c r="F89" s="168">
        <v>314</v>
      </c>
      <c r="G89" s="168" t="s">
        <v>7212</v>
      </c>
      <c r="H89" s="168">
        <v>3</v>
      </c>
      <c r="I89" s="168" t="s">
        <v>7222</v>
      </c>
      <c r="J89" s="170">
        <v>0</v>
      </c>
      <c r="K89" s="170">
        <v>0</v>
      </c>
      <c r="L89" s="171">
        <f>VLOOKUP(C89,'Custo dos Produtos'!$D:$Q,14,0)</f>
        <v>8.9005166666666682</v>
      </c>
      <c r="M89" s="171">
        <f t="shared" si="3"/>
        <v>26.701550000000005</v>
      </c>
      <c r="N89" s="172">
        <f t="shared" si="4"/>
        <v>1</v>
      </c>
      <c r="O89" s="172">
        <f t="shared" si="5"/>
        <v>3</v>
      </c>
      <c r="Q89" s="163">
        <f>VLOOKUP(C89,Planilha1!$C:$L,10,0)</f>
        <v>9.8026581200000003</v>
      </c>
    </row>
    <row r="90" spans="1:17" x14ac:dyDescent="0.3">
      <c r="A90" s="167">
        <v>46028</v>
      </c>
      <c r="B90" s="168">
        <v>1</v>
      </c>
      <c r="C90" s="169" t="s">
        <v>1502</v>
      </c>
      <c r="D90" s="168" t="s">
        <v>1502</v>
      </c>
      <c r="E90" s="168">
        <v>11</v>
      </c>
      <c r="F90" s="168">
        <v>314</v>
      </c>
      <c r="G90" s="168" t="s">
        <v>7171</v>
      </c>
      <c r="H90" s="168">
        <v>4</v>
      </c>
      <c r="I90" s="168" t="s">
        <v>7223</v>
      </c>
      <c r="J90" s="170">
        <v>0</v>
      </c>
      <c r="K90" s="170">
        <v>0</v>
      </c>
      <c r="L90" s="171">
        <f>VLOOKUP(C90,'Custo dos Produtos'!$D:$Q,14,0)</f>
        <v>4.4056158833063206</v>
      </c>
      <c r="M90" s="171">
        <f t="shared" si="3"/>
        <v>17.622463533225282</v>
      </c>
      <c r="N90" s="172">
        <f t="shared" si="4"/>
        <v>1</v>
      </c>
      <c r="O90" s="172">
        <f t="shared" si="5"/>
        <v>4</v>
      </c>
      <c r="Q90" s="163">
        <f>VLOOKUP(C90,Planilha1!$C:$L,10,0)</f>
        <v>5.1634602799999998</v>
      </c>
    </row>
    <row r="91" spans="1:17" x14ac:dyDescent="0.3">
      <c r="A91" s="167">
        <v>46028</v>
      </c>
      <c r="B91" s="168">
        <v>1</v>
      </c>
      <c r="C91" s="169" t="s">
        <v>1502</v>
      </c>
      <c r="D91" s="168" t="s">
        <v>1502</v>
      </c>
      <c r="E91" s="168">
        <v>8</v>
      </c>
      <c r="F91" s="168">
        <v>314</v>
      </c>
      <c r="G91" s="168" t="s">
        <v>7171</v>
      </c>
      <c r="H91" s="168">
        <v>4</v>
      </c>
      <c r="I91" s="168" t="s">
        <v>7223</v>
      </c>
      <c r="J91" s="170">
        <v>0</v>
      </c>
      <c r="K91" s="170">
        <v>0</v>
      </c>
      <c r="L91" s="171">
        <f>VLOOKUP(C91,'Custo dos Produtos'!$D:$Q,14,0)</f>
        <v>4.4056158833063206</v>
      </c>
      <c r="M91" s="171">
        <f t="shared" si="3"/>
        <v>17.622463533225282</v>
      </c>
      <c r="N91" s="172">
        <f t="shared" si="4"/>
        <v>1</v>
      </c>
      <c r="O91" s="172">
        <f t="shared" si="5"/>
        <v>4</v>
      </c>
      <c r="Q91" s="163">
        <f>VLOOKUP(C91,Planilha1!$C:$L,10,0)</f>
        <v>5.1634602799999998</v>
      </c>
    </row>
    <row r="92" spans="1:17" x14ac:dyDescent="0.3">
      <c r="A92" s="167">
        <v>46028</v>
      </c>
      <c r="B92" s="168">
        <v>1</v>
      </c>
      <c r="C92" s="169" t="s">
        <v>1534</v>
      </c>
      <c r="D92" s="168" t="s">
        <v>1534</v>
      </c>
      <c r="E92" s="168">
        <v>20</v>
      </c>
      <c r="F92" s="168">
        <v>207</v>
      </c>
      <c r="G92" s="168" t="s">
        <v>7169</v>
      </c>
      <c r="H92" s="168">
        <v>23</v>
      </c>
      <c r="I92" s="168" t="s">
        <v>7224</v>
      </c>
      <c r="J92" s="170">
        <v>0</v>
      </c>
      <c r="K92" s="170">
        <v>0</v>
      </c>
      <c r="L92" s="171">
        <f>VLOOKUP(C92,'Custo dos Produtos'!$D:$Q,14,0)</f>
        <v>1.5754942528735634</v>
      </c>
      <c r="M92" s="171">
        <f t="shared" si="3"/>
        <v>36.236367816091956</v>
      </c>
      <c r="N92" s="172">
        <f t="shared" si="4"/>
        <v>1</v>
      </c>
      <c r="O92" s="172">
        <f t="shared" si="5"/>
        <v>23</v>
      </c>
      <c r="Q92" s="163">
        <f>VLOOKUP(C92,Planilha1!$C:$L,10,0)</f>
        <v>1.16392896</v>
      </c>
    </row>
    <row r="93" spans="1:17" x14ac:dyDescent="0.3">
      <c r="A93" s="167">
        <v>46028</v>
      </c>
      <c r="B93" s="168">
        <v>1</v>
      </c>
      <c r="C93" s="169" t="s">
        <v>1414</v>
      </c>
      <c r="D93" s="168" t="s">
        <v>1414</v>
      </c>
      <c r="E93" s="168">
        <v>44</v>
      </c>
      <c r="F93" s="168">
        <v>207</v>
      </c>
      <c r="G93" s="168" t="s">
        <v>7169</v>
      </c>
      <c r="H93" s="168">
        <v>1</v>
      </c>
      <c r="I93" s="168" t="s">
        <v>7225</v>
      </c>
      <c r="J93" s="170">
        <v>0</v>
      </c>
      <c r="K93" s="170">
        <v>0</v>
      </c>
      <c r="L93" s="171">
        <f>VLOOKUP(C93,'Custo dos Produtos'!$D:$Q,14,0)</f>
        <v>4.8206196840826241</v>
      </c>
      <c r="M93" s="171">
        <f t="shared" si="3"/>
        <v>4.8206196840826241</v>
      </c>
      <c r="N93" s="172">
        <f t="shared" si="4"/>
        <v>1</v>
      </c>
      <c r="O93" s="172">
        <f t="shared" si="5"/>
        <v>1</v>
      </c>
      <c r="Q93" s="163">
        <f>VLOOKUP(C93,Planilha1!$C:$L,10,0)</f>
        <v>3.0047278500000001</v>
      </c>
    </row>
    <row r="94" spans="1:17" x14ac:dyDescent="0.3">
      <c r="A94" s="167">
        <v>46028</v>
      </c>
      <c r="B94" s="168">
        <v>2</v>
      </c>
      <c r="C94" s="169" t="s">
        <v>1420</v>
      </c>
      <c r="D94" s="168" t="s">
        <v>1420</v>
      </c>
      <c r="E94" s="168">
        <v>36</v>
      </c>
      <c r="F94" s="168">
        <v>217</v>
      </c>
      <c r="G94" s="168" t="s">
        <v>7248</v>
      </c>
      <c r="H94" s="168">
        <v>4</v>
      </c>
      <c r="I94" s="168" t="s">
        <v>7241</v>
      </c>
      <c r="J94" s="170">
        <v>0</v>
      </c>
      <c r="K94" s="170">
        <v>0</v>
      </c>
      <c r="L94" s="171">
        <f>VLOOKUP(C94,'Custo dos Produtos'!$D:$Q,14,0)</f>
        <v>6.58</v>
      </c>
      <c r="M94" s="171">
        <f t="shared" si="3"/>
        <v>26.32</v>
      </c>
      <c r="N94" s="172">
        <f t="shared" si="4"/>
        <v>1</v>
      </c>
      <c r="O94" s="172">
        <f t="shared" si="5"/>
        <v>4</v>
      </c>
      <c r="Q94" s="163">
        <f>VLOOKUP(C94,Planilha1!$C:$L,10,0)</f>
        <v>5.4457397099999998</v>
      </c>
    </row>
    <row r="95" spans="1:17" x14ac:dyDescent="0.3">
      <c r="A95" s="167">
        <v>46028</v>
      </c>
      <c r="B95" s="168">
        <v>2</v>
      </c>
      <c r="C95" s="169" t="s">
        <v>1364</v>
      </c>
      <c r="D95" s="168" t="s">
        <v>1364</v>
      </c>
      <c r="E95" s="168">
        <v>36</v>
      </c>
      <c r="F95" s="168">
        <v>217</v>
      </c>
      <c r="G95" s="168" t="s">
        <v>7239</v>
      </c>
      <c r="H95" s="168">
        <v>16</v>
      </c>
      <c r="I95" s="168" t="s">
        <v>7241</v>
      </c>
      <c r="J95" s="170">
        <v>0</v>
      </c>
      <c r="K95" s="170">
        <v>0</v>
      </c>
      <c r="L95" s="171">
        <f>VLOOKUP(C95,'Custo dos Produtos'!$D:$Q,14,0)</f>
        <v>1.6410714285714285</v>
      </c>
      <c r="M95" s="171">
        <f t="shared" si="3"/>
        <v>26.257142857142856</v>
      </c>
      <c r="N95" s="172">
        <f t="shared" si="4"/>
        <v>1</v>
      </c>
      <c r="O95" s="172">
        <f t="shared" si="5"/>
        <v>16</v>
      </c>
      <c r="Q95" s="163">
        <f>VLOOKUP(C95,Planilha1!$C:$L,10,0)</f>
        <v>1.45915536</v>
      </c>
    </row>
    <row r="96" spans="1:17" x14ac:dyDescent="0.3">
      <c r="A96" s="167">
        <v>46028</v>
      </c>
      <c r="B96" s="168">
        <v>2</v>
      </c>
      <c r="C96" s="169" t="s">
        <v>2566</v>
      </c>
      <c r="D96" s="168" t="s">
        <v>2566</v>
      </c>
      <c r="E96" s="168">
        <v>36</v>
      </c>
      <c r="F96" s="168">
        <v>217</v>
      </c>
      <c r="G96" s="168" t="s">
        <v>7207</v>
      </c>
      <c r="H96" s="168">
        <v>1</v>
      </c>
      <c r="I96" s="168" t="s">
        <v>7241</v>
      </c>
      <c r="J96" s="170">
        <v>0</v>
      </c>
      <c r="K96" s="170">
        <v>0</v>
      </c>
      <c r="L96" s="171">
        <f>VLOOKUP(C96,'Custo dos Produtos'!$D:$Q,14,0)</f>
        <v>5.2017763157894734</v>
      </c>
      <c r="M96" s="171">
        <f t="shared" si="3"/>
        <v>5.2017763157894734</v>
      </c>
      <c r="N96" s="172">
        <f t="shared" si="4"/>
        <v>1</v>
      </c>
      <c r="O96" s="172">
        <f t="shared" si="5"/>
        <v>1</v>
      </c>
      <c r="Q96" s="163">
        <f>VLOOKUP(C96,Planilha1!$C:$L,10,0)</f>
        <v>7.2631274799999996</v>
      </c>
    </row>
    <row r="97" spans="1:17" x14ac:dyDescent="0.3">
      <c r="A97" s="167">
        <v>46028</v>
      </c>
      <c r="B97" s="168">
        <v>1</v>
      </c>
      <c r="C97" s="169" t="s">
        <v>2379</v>
      </c>
      <c r="D97" s="168" t="s">
        <v>2379</v>
      </c>
      <c r="E97" s="168">
        <v>11</v>
      </c>
      <c r="F97" s="168">
        <v>316</v>
      </c>
      <c r="G97" s="168" t="s">
        <v>7244</v>
      </c>
      <c r="H97" s="168">
        <v>3</v>
      </c>
      <c r="I97" s="168" t="s">
        <v>7245</v>
      </c>
      <c r="J97" s="170">
        <v>0</v>
      </c>
      <c r="K97" s="170">
        <v>0</v>
      </c>
      <c r="L97" s="171">
        <f>VLOOKUP(C97,'Custo dos Produtos'!$D:$Q,14,0)</f>
        <v>3.6341792929292929</v>
      </c>
      <c r="M97" s="171">
        <f t="shared" si="3"/>
        <v>10.902537878787879</v>
      </c>
      <c r="N97" s="172">
        <f t="shared" si="4"/>
        <v>1</v>
      </c>
      <c r="O97" s="172">
        <f t="shared" si="5"/>
        <v>3</v>
      </c>
      <c r="Q97" s="163">
        <f>VLOOKUP(C97,Planilha1!$C:$L,10,0)</f>
        <v>3.4650106900000002</v>
      </c>
    </row>
    <row r="98" spans="1:17" x14ac:dyDescent="0.3">
      <c r="A98" s="167">
        <v>46028</v>
      </c>
      <c r="B98" s="168">
        <v>2</v>
      </c>
      <c r="C98" s="169" t="s">
        <v>1356</v>
      </c>
      <c r="D98" s="168" t="s">
        <v>1356</v>
      </c>
      <c r="E98" s="168">
        <v>44</v>
      </c>
      <c r="F98" s="168">
        <v>318</v>
      </c>
      <c r="G98" s="168" t="s">
        <v>7250</v>
      </c>
      <c r="H98" s="168">
        <v>3</v>
      </c>
      <c r="I98" s="168" t="s">
        <v>7247</v>
      </c>
      <c r="J98" s="170">
        <v>0</v>
      </c>
      <c r="K98" s="170">
        <v>0</v>
      </c>
      <c r="L98" s="171">
        <f>VLOOKUP(C98,'Custo dos Produtos'!$D:$Q,14,0)</f>
        <v>1.6376853559572115</v>
      </c>
      <c r="M98" s="171">
        <f t="shared" si="3"/>
        <v>4.9130560678716346</v>
      </c>
      <c r="N98" s="172">
        <f t="shared" si="4"/>
        <v>1</v>
      </c>
      <c r="O98" s="172">
        <f t="shared" si="5"/>
        <v>3</v>
      </c>
      <c r="Q98" s="163">
        <f>VLOOKUP(C98,Planilha1!$C:$L,10,0)</f>
        <v>1.4653186199999999</v>
      </c>
    </row>
    <row r="99" spans="1:17" x14ac:dyDescent="0.3">
      <c r="A99" s="167">
        <v>46028</v>
      </c>
      <c r="B99" s="168">
        <v>1</v>
      </c>
      <c r="C99" s="169" t="s">
        <v>1336</v>
      </c>
      <c r="D99" s="168" t="s">
        <v>1336</v>
      </c>
      <c r="E99" s="168">
        <v>2</v>
      </c>
      <c r="F99" s="168">
        <v>315</v>
      </c>
      <c r="G99" s="168" t="s">
        <v>7179</v>
      </c>
      <c r="H99" s="168">
        <v>3</v>
      </c>
      <c r="I99" s="168" t="s">
        <v>7251</v>
      </c>
      <c r="J99" s="170">
        <v>0</v>
      </c>
      <c r="K99" s="170">
        <v>0</v>
      </c>
      <c r="L99" s="171">
        <f>VLOOKUP(C99,'Custo dos Produtos'!$D:$Q,14,0)</f>
        <v>5.2053074433656956</v>
      </c>
      <c r="M99" s="171">
        <f t="shared" si="3"/>
        <v>15.615922330097087</v>
      </c>
      <c r="N99" s="172">
        <f t="shared" si="4"/>
        <v>1</v>
      </c>
      <c r="O99" s="172">
        <f t="shared" si="5"/>
        <v>3</v>
      </c>
      <c r="Q99" s="163">
        <f>VLOOKUP(C99,Planilha1!$C:$L,10,0)</f>
        <v>4.8911961899999996</v>
      </c>
    </row>
    <row r="100" spans="1:17" x14ac:dyDescent="0.3">
      <c r="A100" s="167">
        <v>46028</v>
      </c>
      <c r="B100" s="168">
        <v>1</v>
      </c>
      <c r="C100" s="169" t="s">
        <v>2415</v>
      </c>
      <c r="D100" s="168" t="s">
        <v>2415</v>
      </c>
      <c r="E100" s="168">
        <v>20</v>
      </c>
      <c r="F100" s="168">
        <v>315</v>
      </c>
      <c r="G100" s="168" t="s">
        <v>7179</v>
      </c>
      <c r="H100" s="168">
        <v>1</v>
      </c>
      <c r="I100" s="168" t="s">
        <v>7251</v>
      </c>
      <c r="J100" s="170">
        <v>0</v>
      </c>
      <c r="K100" s="170">
        <v>0</v>
      </c>
      <c r="L100" s="171">
        <f>VLOOKUP(C100,'Custo dos Produtos'!$D:$Q,14,0)</f>
        <v>8.166144000000001</v>
      </c>
      <c r="M100" s="171">
        <f t="shared" si="3"/>
        <v>8.166144000000001</v>
      </c>
      <c r="N100" s="172">
        <f t="shared" si="4"/>
        <v>1</v>
      </c>
      <c r="O100" s="172">
        <f t="shared" si="5"/>
        <v>1</v>
      </c>
      <c r="Q100" s="163">
        <f>VLOOKUP(C100,Planilha1!$C:$L,10,0)</f>
        <v>7.7345065200000001</v>
      </c>
    </row>
    <row r="101" spans="1:17" x14ac:dyDescent="0.3">
      <c r="A101" s="167">
        <v>46028</v>
      </c>
      <c r="B101" s="168">
        <v>1</v>
      </c>
      <c r="C101" s="169" t="s">
        <v>2415</v>
      </c>
      <c r="D101" s="168" t="s">
        <v>2415</v>
      </c>
      <c r="E101" s="168">
        <v>9</v>
      </c>
      <c r="F101" s="168">
        <v>315</v>
      </c>
      <c r="G101" s="168" t="s">
        <v>7179</v>
      </c>
      <c r="H101" s="168">
        <v>1</v>
      </c>
      <c r="I101" s="168" t="s">
        <v>7251</v>
      </c>
      <c r="J101" s="170">
        <v>0</v>
      </c>
      <c r="K101" s="170">
        <v>0</v>
      </c>
      <c r="L101" s="171">
        <f>VLOOKUP(C101,'Custo dos Produtos'!$D:$Q,14,0)</f>
        <v>8.166144000000001</v>
      </c>
      <c r="M101" s="171">
        <f t="shared" si="3"/>
        <v>8.166144000000001</v>
      </c>
      <c r="N101" s="172">
        <f t="shared" si="4"/>
        <v>1</v>
      </c>
      <c r="O101" s="172">
        <f t="shared" si="5"/>
        <v>1</v>
      </c>
      <c r="Q101" s="163">
        <f>VLOOKUP(C101,Planilha1!$C:$L,10,0)</f>
        <v>7.7345065200000001</v>
      </c>
    </row>
    <row r="102" spans="1:17" x14ac:dyDescent="0.3">
      <c r="A102" s="167">
        <v>46028</v>
      </c>
      <c r="B102" s="168">
        <v>1</v>
      </c>
      <c r="C102" s="169" t="s">
        <v>2415</v>
      </c>
      <c r="D102" s="168" t="s">
        <v>2415</v>
      </c>
      <c r="E102" s="168">
        <v>7</v>
      </c>
      <c r="F102" s="168">
        <v>315</v>
      </c>
      <c r="G102" s="168" t="s">
        <v>7179</v>
      </c>
      <c r="H102" s="168">
        <v>1</v>
      </c>
      <c r="I102" s="168" t="s">
        <v>7251</v>
      </c>
      <c r="J102" s="170">
        <v>0</v>
      </c>
      <c r="K102" s="170">
        <v>0</v>
      </c>
      <c r="L102" s="171">
        <f>VLOOKUP(C102,'Custo dos Produtos'!$D:$Q,14,0)</f>
        <v>8.166144000000001</v>
      </c>
      <c r="M102" s="171">
        <f t="shared" si="3"/>
        <v>8.166144000000001</v>
      </c>
      <c r="N102" s="172">
        <f t="shared" si="4"/>
        <v>1</v>
      </c>
      <c r="O102" s="172">
        <f t="shared" si="5"/>
        <v>1</v>
      </c>
      <c r="Q102" s="163">
        <f>VLOOKUP(C102,Planilha1!$C:$L,10,0)</f>
        <v>7.7345065200000001</v>
      </c>
    </row>
    <row r="103" spans="1:17" x14ac:dyDescent="0.3">
      <c r="A103" s="167">
        <v>46028</v>
      </c>
      <c r="B103" s="168">
        <v>1</v>
      </c>
      <c r="C103" s="169" t="s">
        <v>1420</v>
      </c>
      <c r="D103" s="168" t="s">
        <v>1420</v>
      </c>
      <c r="E103" s="168">
        <v>33</v>
      </c>
      <c r="F103" s="168">
        <v>315</v>
      </c>
      <c r="G103" s="168" t="s">
        <v>7248</v>
      </c>
      <c r="H103" s="168">
        <v>10</v>
      </c>
      <c r="I103" s="168" t="s">
        <v>7249</v>
      </c>
      <c r="J103" s="170">
        <v>0</v>
      </c>
      <c r="K103" s="170">
        <v>0</v>
      </c>
      <c r="L103" s="171">
        <f>VLOOKUP(C103,'Custo dos Produtos'!$D:$Q,14,0)</f>
        <v>6.58</v>
      </c>
      <c r="M103" s="171">
        <f t="shared" si="3"/>
        <v>65.8</v>
      </c>
      <c r="N103" s="172">
        <f t="shared" si="4"/>
        <v>1</v>
      </c>
      <c r="O103" s="172">
        <f t="shared" si="5"/>
        <v>10</v>
      </c>
      <c r="Q103" s="163">
        <f>VLOOKUP(C103,Planilha1!$C:$L,10,0)</f>
        <v>5.4457397099999998</v>
      </c>
    </row>
    <row r="104" spans="1:17" x14ac:dyDescent="0.3">
      <c r="A104" s="167">
        <v>46028</v>
      </c>
      <c r="B104" s="168">
        <v>1</v>
      </c>
      <c r="C104" s="169" t="s">
        <v>1364</v>
      </c>
      <c r="D104" s="168" t="s">
        <v>1364</v>
      </c>
      <c r="E104" s="168">
        <v>36</v>
      </c>
      <c r="F104" s="168">
        <v>217</v>
      </c>
      <c r="G104" s="168" t="s">
        <v>7239</v>
      </c>
      <c r="H104" s="168">
        <v>16</v>
      </c>
      <c r="I104" s="168" t="s">
        <v>7190</v>
      </c>
      <c r="J104" s="170">
        <v>0</v>
      </c>
      <c r="K104" s="170">
        <v>0</v>
      </c>
      <c r="L104" s="171">
        <f>VLOOKUP(C104,'Custo dos Produtos'!$D:$Q,14,0)</f>
        <v>1.6410714285714285</v>
      </c>
      <c r="M104" s="171">
        <f t="shared" si="3"/>
        <v>26.257142857142856</v>
      </c>
      <c r="N104" s="172">
        <f t="shared" si="4"/>
        <v>1</v>
      </c>
      <c r="O104" s="172">
        <f t="shared" si="5"/>
        <v>16</v>
      </c>
      <c r="Q104" s="163">
        <f>VLOOKUP(C104,Planilha1!$C:$L,10,0)</f>
        <v>1.45915536</v>
      </c>
    </row>
    <row r="105" spans="1:17" x14ac:dyDescent="0.3">
      <c r="A105" s="167">
        <v>46028</v>
      </c>
      <c r="B105" s="168">
        <v>1</v>
      </c>
      <c r="C105" s="169" t="s">
        <v>1420</v>
      </c>
      <c r="D105" s="168" t="s">
        <v>1420</v>
      </c>
      <c r="E105" s="168">
        <v>36</v>
      </c>
      <c r="F105" s="168">
        <v>215</v>
      </c>
      <c r="G105" s="168" t="s">
        <v>7248</v>
      </c>
      <c r="H105" s="168">
        <v>4</v>
      </c>
      <c r="I105" s="168" t="s">
        <v>7190</v>
      </c>
      <c r="J105" s="170">
        <v>0</v>
      </c>
      <c r="K105" s="170">
        <v>0</v>
      </c>
      <c r="L105" s="171">
        <f>VLOOKUP(C105,'Custo dos Produtos'!$D:$Q,14,0)</f>
        <v>6.58</v>
      </c>
      <c r="M105" s="171">
        <f t="shared" si="3"/>
        <v>26.32</v>
      </c>
      <c r="N105" s="172">
        <f t="shared" si="4"/>
        <v>1</v>
      </c>
      <c r="O105" s="172">
        <f t="shared" si="5"/>
        <v>4</v>
      </c>
      <c r="Q105" s="163">
        <f>VLOOKUP(C105,Planilha1!$C:$L,10,0)</f>
        <v>5.4457397099999998</v>
      </c>
    </row>
    <row r="106" spans="1:17" x14ac:dyDescent="0.3">
      <c r="A106" s="167">
        <v>46028</v>
      </c>
      <c r="B106" s="168">
        <v>1</v>
      </c>
      <c r="C106" s="169" t="s">
        <v>2465</v>
      </c>
      <c r="D106" s="168" t="s">
        <v>2465</v>
      </c>
      <c r="E106" s="168">
        <v>36</v>
      </c>
      <c r="F106" s="168">
        <v>315</v>
      </c>
      <c r="G106" s="168" t="s">
        <v>7207</v>
      </c>
      <c r="H106" s="168">
        <v>1</v>
      </c>
      <c r="I106" s="168" t="s">
        <v>7190</v>
      </c>
      <c r="J106" s="170">
        <v>0</v>
      </c>
      <c r="K106" s="170">
        <v>0</v>
      </c>
      <c r="L106" s="171">
        <f>VLOOKUP(C106,'Custo dos Produtos'!$D:$Q,14,0)</f>
        <v>13.106190476190477</v>
      </c>
      <c r="M106" s="171">
        <f t="shared" si="3"/>
        <v>13.106190476190477</v>
      </c>
      <c r="N106" s="172">
        <f t="shared" si="4"/>
        <v>1</v>
      </c>
      <c r="O106" s="172">
        <f t="shared" si="5"/>
        <v>1</v>
      </c>
      <c r="Q106" s="163">
        <f>VLOOKUP(C106,Planilha1!$C:$L,10,0)</f>
        <v>7.6001462999999996</v>
      </c>
    </row>
    <row r="107" spans="1:17" x14ac:dyDescent="0.3">
      <c r="A107" s="167">
        <v>46028</v>
      </c>
      <c r="B107" s="168">
        <v>1</v>
      </c>
      <c r="C107" s="169" t="s">
        <v>1819</v>
      </c>
      <c r="D107" s="168" t="s">
        <v>1819</v>
      </c>
      <c r="E107" s="168">
        <v>36</v>
      </c>
      <c r="F107" s="168">
        <v>315</v>
      </c>
      <c r="G107" s="168" t="s">
        <v>7239</v>
      </c>
      <c r="H107" s="168">
        <v>8</v>
      </c>
      <c r="I107" s="168" t="s">
        <v>7190</v>
      </c>
      <c r="J107" s="170">
        <v>0</v>
      </c>
      <c r="K107" s="170">
        <v>0</v>
      </c>
      <c r="L107" s="171">
        <f>VLOOKUP(C107,'Custo dos Produtos'!$D:$Q,14,0)</f>
        <v>4.8550722733245726</v>
      </c>
      <c r="M107" s="171">
        <f t="shared" si="3"/>
        <v>38.840578186596581</v>
      </c>
      <c r="N107" s="172">
        <f t="shared" si="4"/>
        <v>1</v>
      </c>
      <c r="O107" s="172">
        <f t="shared" si="5"/>
        <v>8</v>
      </c>
      <c r="Q107" s="163">
        <f>VLOOKUP(C107,Planilha1!$C:$L,10,0)</f>
        <v>3.7196721400000001</v>
      </c>
    </row>
    <row r="108" spans="1:17" x14ac:dyDescent="0.3">
      <c r="A108" s="167">
        <v>46028</v>
      </c>
      <c r="B108" s="168">
        <v>2</v>
      </c>
      <c r="C108" s="169" t="s">
        <v>1819</v>
      </c>
      <c r="D108" s="168" t="s">
        <v>1819</v>
      </c>
      <c r="E108" s="168">
        <v>36</v>
      </c>
      <c r="F108" s="168">
        <v>217</v>
      </c>
      <c r="G108" s="168" t="s">
        <v>7239</v>
      </c>
      <c r="H108" s="168">
        <v>8</v>
      </c>
      <c r="I108" s="168" t="s">
        <v>7241</v>
      </c>
      <c r="J108" s="170">
        <v>0</v>
      </c>
      <c r="K108" s="170">
        <v>0</v>
      </c>
      <c r="L108" s="171">
        <f>VLOOKUP(C108,'Custo dos Produtos'!$D:$Q,14,0)</f>
        <v>4.8550722733245726</v>
      </c>
      <c r="M108" s="171">
        <f t="shared" si="3"/>
        <v>38.840578186596581</v>
      </c>
      <c r="N108" s="172">
        <f t="shared" si="4"/>
        <v>1</v>
      </c>
      <c r="O108" s="172">
        <f t="shared" si="5"/>
        <v>8</v>
      </c>
      <c r="Q108" s="163">
        <f>VLOOKUP(C108,Planilha1!$C:$L,10,0)</f>
        <v>3.7196721400000001</v>
      </c>
    </row>
    <row r="109" spans="1:17" x14ac:dyDescent="0.3">
      <c r="A109" s="167">
        <v>46028</v>
      </c>
      <c r="B109" s="168">
        <v>2</v>
      </c>
      <c r="C109" s="169" t="s">
        <v>1466</v>
      </c>
      <c r="D109" s="168" t="s">
        <v>1466</v>
      </c>
      <c r="E109" s="168">
        <v>36</v>
      </c>
      <c r="F109" s="168">
        <v>217</v>
      </c>
      <c r="G109" s="168" t="s">
        <v>7252</v>
      </c>
      <c r="H109" s="168">
        <v>1</v>
      </c>
      <c r="I109" s="168" t="s">
        <v>7241</v>
      </c>
      <c r="J109" s="170">
        <v>0</v>
      </c>
      <c r="K109" s="170">
        <v>0</v>
      </c>
      <c r="L109" s="171">
        <f>VLOOKUP(C109,'Custo dos Produtos'!$D:$Q,14,0)</f>
        <v>8.45852</v>
      </c>
      <c r="M109" s="171">
        <f t="shared" si="3"/>
        <v>8.45852</v>
      </c>
      <c r="N109" s="172">
        <f t="shared" si="4"/>
        <v>1</v>
      </c>
      <c r="O109" s="172">
        <f t="shared" si="5"/>
        <v>1</v>
      </c>
      <c r="Q109" s="163">
        <f>VLOOKUP(C109,Planilha1!$C:$L,10,0)</f>
        <v>5.9275940599999997</v>
      </c>
    </row>
    <row r="110" spans="1:17" x14ac:dyDescent="0.3">
      <c r="A110" s="167">
        <v>46028</v>
      </c>
      <c r="B110" s="168">
        <v>2</v>
      </c>
      <c r="C110" s="169" t="s">
        <v>2465</v>
      </c>
      <c r="D110" s="168" t="s">
        <v>7253</v>
      </c>
      <c r="E110" s="168">
        <v>36</v>
      </c>
      <c r="F110" s="168">
        <v>217</v>
      </c>
      <c r="G110" s="168" t="s">
        <v>7207</v>
      </c>
      <c r="H110" s="168">
        <v>1</v>
      </c>
      <c r="I110" s="168" t="s">
        <v>7254</v>
      </c>
      <c r="J110" s="170">
        <v>0</v>
      </c>
      <c r="K110" s="170">
        <v>0</v>
      </c>
      <c r="L110" s="171">
        <f>VLOOKUP(C110,'Custo dos Produtos'!$D:$Q,14,0)</f>
        <v>13.106190476190477</v>
      </c>
      <c r="M110" s="171">
        <f t="shared" si="3"/>
        <v>13.106190476190477</v>
      </c>
      <c r="N110" s="172">
        <f t="shared" si="4"/>
        <v>1</v>
      </c>
      <c r="O110" s="172">
        <f t="shared" si="5"/>
        <v>1</v>
      </c>
      <c r="Q110" s="163">
        <f>VLOOKUP(C110,Planilha1!$C:$L,10,0)</f>
        <v>7.6001462999999996</v>
      </c>
    </row>
    <row r="111" spans="1:17" x14ac:dyDescent="0.3">
      <c r="A111" s="173">
        <v>46028</v>
      </c>
      <c r="B111" s="174">
        <v>1</v>
      </c>
      <c r="C111" s="175" t="s">
        <v>1256</v>
      </c>
      <c r="D111" s="174" t="s">
        <v>1256</v>
      </c>
      <c r="E111" s="174">
        <v>2</v>
      </c>
      <c r="F111" s="174">
        <v>315</v>
      </c>
      <c r="G111" s="174" t="s">
        <v>7179</v>
      </c>
      <c r="H111" s="174">
        <v>2</v>
      </c>
      <c r="I111" s="174" t="s">
        <v>7251</v>
      </c>
      <c r="J111" s="176">
        <v>0</v>
      </c>
      <c r="K111" s="176">
        <v>0</v>
      </c>
      <c r="L111" s="177">
        <f>VLOOKUP(C111,'Custo dos Produtos'!$D:$Q,14,0)</f>
        <v>12.455579999999999</v>
      </c>
      <c r="M111" s="177">
        <f t="shared" si="3"/>
        <v>24.911159999999999</v>
      </c>
      <c r="N111" s="178">
        <f t="shared" si="4"/>
        <v>1</v>
      </c>
      <c r="O111" s="178">
        <f t="shared" si="5"/>
        <v>2</v>
      </c>
      <c r="Q111" s="163">
        <f>VLOOKUP(C111,Planilha1!$C:$L,10,0)</f>
        <v>10.09838394</v>
      </c>
    </row>
    <row r="112" spans="1:17" x14ac:dyDescent="0.3">
      <c r="A112" s="173">
        <v>46028</v>
      </c>
      <c r="B112" s="174">
        <v>1</v>
      </c>
      <c r="C112" s="175" t="s">
        <v>1256</v>
      </c>
      <c r="D112" s="174" t="s">
        <v>1256</v>
      </c>
      <c r="E112" s="174">
        <v>34</v>
      </c>
      <c r="F112" s="174">
        <v>315</v>
      </c>
      <c r="G112" s="174" t="s">
        <v>7179</v>
      </c>
      <c r="H112" s="174">
        <v>1</v>
      </c>
      <c r="I112" s="174" t="s">
        <v>7251</v>
      </c>
      <c r="J112" s="176">
        <v>0</v>
      </c>
      <c r="K112" s="176">
        <v>0</v>
      </c>
      <c r="L112" s="177">
        <f>VLOOKUP(C112,'Custo dos Produtos'!$D:$Q,14,0)</f>
        <v>12.455579999999999</v>
      </c>
      <c r="M112" s="177">
        <f t="shared" si="3"/>
        <v>12.455579999999999</v>
      </c>
      <c r="N112" s="178">
        <f t="shared" si="4"/>
        <v>1</v>
      </c>
      <c r="O112" s="178">
        <f t="shared" si="5"/>
        <v>1</v>
      </c>
      <c r="Q112" s="163">
        <f>VLOOKUP(C112,Planilha1!$C:$L,10,0)</f>
        <v>10.09838394</v>
      </c>
    </row>
    <row r="113" spans="1:17" x14ac:dyDescent="0.3">
      <c r="A113" s="173">
        <v>46028</v>
      </c>
      <c r="B113" s="174">
        <v>1</v>
      </c>
      <c r="C113" s="175" t="s">
        <v>1234</v>
      </c>
      <c r="D113" s="174" t="s">
        <v>1234</v>
      </c>
      <c r="E113" s="174">
        <v>8</v>
      </c>
      <c r="F113" s="174">
        <v>315</v>
      </c>
      <c r="G113" s="174" t="s">
        <v>7179</v>
      </c>
      <c r="H113" s="174">
        <v>3</v>
      </c>
      <c r="I113" s="174" t="s">
        <v>7251</v>
      </c>
      <c r="J113" s="176">
        <v>0</v>
      </c>
      <c r="K113" s="176">
        <v>0</v>
      </c>
      <c r="L113" s="177">
        <f>VLOOKUP(C113,'Custo dos Produtos'!$D:$Q,14,0)</f>
        <v>32.700659999999999</v>
      </c>
      <c r="M113" s="177">
        <f t="shared" si="3"/>
        <v>98.101979999999998</v>
      </c>
      <c r="N113" s="178">
        <f t="shared" si="4"/>
        <v>1</v>
      </c>
      <c r="O113" s="178">
        <f t="shared" si="5"/>
        <v>3</v>
      </c>
      <c r="Q113" s="163">
        <f>VLOOKUP(C113,Planilha1!$C:$L,10,0)</f>
        <v>29.760050060000001</v>
      </c>
    </row>
    <row r="114" spans="1:17" x14ac:dyDescent="0.3">
      <c r="A114" s="173">
        <v>46028</v>
      </c>
      <c r="B114" s="174">
        <v>1</v>
      </c>
      <c r="C114" s="175" t="s">
        <v>1234</v>
      </c>
      <c r="D114" s="174" t="s">
        <v>1234</v>
      </c>
      <c r="E114" s="174">
        <v>9</v>
      </c>
      <c r="F114" s="174">
        <v>315</v>
      </c>
      <c r="G114" s="174" t="s">
        <v>7179</v>
      </c>
      <c r="H114" s="174">
        <v>1</v>
      </c>
      <c r="I114" s="174" t="s">
        <v>7251</v>
      </c>
      <c r="J114" s="176">
        <v>0</v>
      </c>
      <c r="K114" s="176">
        <v>0</v>
      </c>
      <c r="L114" s="177">
        <f>VLOOKUP(C114,'Custo dos Produtos'!$D:$Q,14,0)</f>
        <v>32.700659999999999</v>
      </c>
      <c r="M114" s="177">
        <f t="shared" si="3"/>
        <v>32.700659999999999</v>
      </c>
      <c r="N114" s="178">
        <f t="shared" si="4"/>
        <v>1</v>
      </c>
      <c r="O114" s="178">
        <f t="shared" si="5"/>
        <v>1</v>
      </c>
      <c r="Q114" s="163">
        <f>VLOOKUP(C114,Planilha1!$C:$L,10,0)</f>
        <v>29.760050060000001</v>
      </c>
    </row>
    <row r="115" spans="1:17" x14ac:dyDescent="0.3">
      <c r="A115" s="167">
        <v>46029</v>
      </c>
      <c r="B115" s="168">
        <v>1</v>
      </c>
      <c r="C115" s="169" t="s">
        <v>2263</v>
      </c>
      <c r="D115" s="168" t="s">
        <v>2263</v>
      </c>
      <c r="E115" s="168">
        <v>9</v>
      </c>
      <c r="F115" s="168">
        <v>314</v>
      </c>
      <c r="G115" s="168" t="s">
        <v>7189</v>
      </c>
      <c r="H115" s="168">
        <v>1</v>
      </c>
      <c r="I115" s="168" t="s">
        <v>7226</v>
      </c>
      <c r="J115" s="170">
        <v>0</v>
      </c>
      <c r="K115" s="170">
        <v>0</v>
      </c>
      <c r="L115" s="171">
        <f>VLOOKUP(C115,'Custo dos Produtos'!$D:$Q,14,0)</f>
        <v>31.439051724137929</v>
      </c>
      <c r="M115" s="171">
        <f t="shared" si="3"/>
        <v>31.439051724137929</v>
      </c>
      <c r="N115" s="172">
        <f t="shared" si="4"/>
        <v>1</v>
      </c>
      <c r="O115" s="172">
        <f t="shared" si="5"/>
        <v>1</v>
      </c>
      <c r="Q115" s="163" t="e">
        <f>VLOOKUP(C115,Planilha1!$C:$L,10,0)</f>
        <v>#N/A</v>
      </c>
    </row>
    <row r="116" spans="1:17" x14ac:dyDescent="0.3">
      <c r="A116" s="167">
        <v>46029</v>
      </c>
      <c r="B116" s="168">
        <v>2</v>
      </c>
      <c r="C116" s="169" t="s">
        <v>1398</v>
      </c>
      <c r="D116" s="168" t="s">
        <v>1398</v>
      </c>
      <c r="E116" s="168">
        <v>20</v>
      </c>
      <c r="F116" s="168">
        <v>320</v>
      </c>
      <c r="G116" s="168" t="s">
        <v>7155</v>
      </c>
      <c r="H116" s="168">
        <v>2</v>
      </c>
      <c r="I116" s="168" t="s">
        <v>7160</v>
      </c>
      <c r="J116" s="170">
        <v>0</v>
      </c>
      <c r="K116" s="170">
        <v>0</v>
      </c>
      <c r="L116" s="171">
        <f>VLOOKUP(C116,'Custo dos Produtos'!$D:$Q,14,0)</f>
        <v>10.063206106870229</v>
      </c>
      <c r="M116" s="171">
        <f t="shared" si="3"/>
        <v>20.126412213740458</v>
      </c>
      <c r="N116" s="172">
        <f t="shared" si="4"/>
        <v>1</v>
      </c>
      <c r="O116" s="172">
        <f t="shared" si="5"/>
        <v>2</v>
      </c>
      <c r="Q116" s="163">
        <f>VLOOKUP(C116,Planilha1!$C:$L,10,0)</f>
        <v>10.47855259</v>
      </c>
    </row>
    <row r="117" spans="1:17" x14ac:dyDescent="0.3">
      <c r="A117" s="167">
        <v>46029</v>
      </c>
      <c r="B117" s="168">
        <v>2</v>
      </c>
      <c r="C117" s="169" t="s">
        <v>1398</v>
      </c>
      <c r="D117" s="168" t="s">
        <v>1398</v>
      </c>
      <c r="E117" s="168">
        <v>2</v>
      </c>
      <c r="F117" s="168">
        <v>320</v>
      </c>
      <c r="G117" s="168" t="s">
        <v>7155</v>
      </c>
      <c r="H117" s="168">
        <v>2</v>
      </c>
      <c r="I117" s="168" t="s">
        <v>7160</v>
      </c>
      <c r="J117" s="170">
        <v>0</v>
      </c>
      <c r="K117" s="170">
        <v>0</v>
      </c>
      <c r="L117" s="171">
        <f>VLOOKUP(C117,'Custo dos Produtos'!$D:$Q,14,0)</f>
        <v>10.063206106870229</v>
      </c>
      <c r="M117" s="171">
        <f t="shared" si="3"/>
        <v>20.126412213740458</v>
      </c>
      <c r="N117" s="172">
        <f t="shared" si="4"/>
        <v>1</v>
      </c>
      <c r="O117" s="172">
        <f t="shared" si="5"/>
        <v>2</v>
      </c>
      <c r="Q117" s="163">
        <f>VLOOKUP(C117,Planilha1!$C:$L,10,0)</f>
        <v>10.47855259</v>
      </c>
    </row>
    <row r="118" spans="1:17" x14ac:dyDescent="0.3">
      <c r="A118" s="167">
        <v>46029</v>
      </c>
      <c r="B118" s="168">
        <v>2</v>
      </c>
      <c r="C118" s="169" t="s">
        <v>1250</v>
      </c>
      <c r="D118" s="168" t="s">
        <v>1250</v>
      </c>
      <c r="E118" s="168">
        <v>2</v>
      </c>
      <c r="F118" s="168">
        <v>313</v>
      </c>
      <c r="G118" s="168" t="s">
        <v>7194</v>
      </c>
      <c r="H118" s="168">
        <v>1</v>
      </c>
      <c r="I118" s="168" t="s">
        <v>7227</v>
      </c>
      <c r="J118" s="170">
        <v>0</v>
      </c>
      <c r="K118" s="170">
        <v>0</v>
      </c>
      <c r="L118" s="171">
        <f>VLOOKUP(C118,'Custo dos Produtos'!$D:$Q,14,0)</f>
        <v>14.972824074074074</v>
      </c>
      <c r="M118" s="171">
        <f t="shared" si="3"/>
        <v>14.972824074074074</v>
      </c>
      <c r="N118" s="172">
        <f t="shared" si="4"/>
        <v>1</v>
      </c>
      <c r="O118" s="172">
        <f t="shared" si="5"/>
        <v>1</v>
      </c>
      <c r="Q118" s="163">
        <f>VLOOKUP(C118,Planilha1!$C:$L,10,0)</f>
        <v>12.870686470000001</v>
      </c>
    </row>
    <row r="119" spans="1:17" x14ac:dyDescent="0.3">
      <c r="A119" s="167">
        <v>46029</v>
      </c>
      <c r="B119" s="168">
        <v>2</v>
      </c>
      <c r="C119" s="169" t="s">
        <v>1420</v>
      </c>
      <c r="D119" s="168" t="s">
        <v>1420</v>
      </c>
      <c r="E119" s="168">
        <v>9</v>
      </c>
      <c r="F119" s="168">
        <v>207</v>
      </c>
      <c r="G119" s="168" t="s">
        <v>7169</v>
      </c>
      <c r="H119" s="168">
        <v>1</v>
      </c>
      <c r="I119" s="168" t="s">
        <v>7228</v>
      </c>
      <c r="J119" s="170">
        <v>0</v>
      </c>
      <c r="K119" s="170">
        <v>0</v>
      </c>
      <c r="L119" s="171">
        <f>VLOOKUP(C119,'Custo dos Produtos'!$D:$Q,14,0)</f>
        <v>6.58</v>
      </c>
      <c r="M119" s="171">
        <f t="shared" si="3"/>
        <v>6.58</v>
      </c>
      <c r="N119" s="172">
        <f t="shared" si="4"/>
        <v>1</v>
      </c>
      <c r="O119" s="172">
        <f t="shared" si="5"/>
        <v>1</v>
      </c>
      <c r="Q119" s="163">
        <f>VLOOKUP(C119,Planilha1!$C:$L,10,0)</f>
        <v>5.4457397099999998</v>
      </c>
    </row>
    <row r="120" spans="1:17" x14ac:dyDescent="0.3">
      <c r="A120" s="167">
        <v>46029</v>
      </c>
      <c r="B120" s="168">
        <v>2</v>
      </c>
      <c r="C120" s="169" t="s">
        <v>1398</v>
      </c>
      <c r="D120" s="168" t="s">
        <v>1398</v>
      </c>
      <c r="E120" s="168">
        <v>8</v>
      </c>
      <c r="F120" s="168">
        <v>207</v>
      </c>
      <c r="G120" s="168" t="s">
        <v>7169</v>
      </c>
      <c r="H120" s="168">
        <v>1</v>
      </c>
      <c r="I120" s="168" t="s">
        <v>7170</v>
      </c>
      <c r="J120" s="170">
        <v>0</v>
      </c>
      <c r="K120" s="170">
        <v>0</v>
      </c>
      <c r="L120" s="171">
        <f>VLOOKUP(C120,'Custo dos Produtos'!$D:$Q,14,0)</f>
        <v>10.063206106870229</v>
      </c>
      <c r="M120" s="171">
        <f t="shared" si="3"/>
        <v>10.063206106870229</v>
      </c>
      <c r="N120" s="172">
        <f t="shared" si="4"/>
        <v>1</v>
      </c>
      <c r="O120" s="172">
        <f t="shared" si="5"/>
        <v>1</v>
      </c>
      <c r="Q120" s="163">
        <f>VLOOKUP(C120,Planilha1!$C:$L,10,0)</f>
        <v>10.47855259</v>
      </c>
    </row>
    <row r="121" spans="1:17" x14ac:dyDescent="0.3">
      <c r="A121" s="167">
        <v>46029</v>
      </c>
      <c r="B121" s="168">
        <v>2</v>
      </c>
      <c r="C121" s="169" t="s">
        <v>1398</v>
      </c>
      <c r="D121" s="168" t="s">
        <v>1398</v>
      </c>
      <c r="E121" s="168">
        <v>19</v>
      </c>
      <c r="F121" s="168">
        <v>207</v>
      </c>
      <c r="G121" s="168" t="s">
        <v>7169</v>
      </c>
      <c r="H121" s="168">
        <v>2</v>
      </c>
      <c r="I121" s="168" t="s">
        <v>7170</v>
      </c>
      <c r="J121" s="170">
        <v>0</v>
      </c>
      <c r="K121" s="170">
        <v>0</v>
      </c>
      <c r="L121" s="171">
        <f>VLOOKUP(C121,'Custo dos Produtos'!$D:$Q,14,0)</f>
        <v>10.063206106870229</v>
      </c>
      <c r="M121" s="171">
        <f t="shared" si="3"/>
        <v>20.126412213740458</v>
      </c>
      <c r="N121" s="172">
        <f t="shared" si="4"/>
        <v>1</v>
      </c>
      <c r="O121" s="172">
        <f t="shared" si="5"/>
        <v>2</v>
      </c>
      <c r="Q121" s="163">
        <f>VLOOKUP(C121,Planilha1!$C:$L,10,0)</f>
        <v>10.47855259</v>
      </c>
    </row>
    <row r="122" spans="1:17" x14ac:dyDescent="0.3">
      <c r="A122" s="167">
        <v>46029</v>
      </c>
      <c r="B122" s="168">
        <v>2</v>
      </c>
      <c r="C122" s="169" t="s">
        <v>1596</v>
      </c>
      <c r="D122" s="168" t="s">
        <v>1596</v>
      </c>
      <c r="E122" s="168">
        <v>11</v>
      </c>
      <c r="F122" s="168">
        <v>313</v>
      </c>
      <c r="G122" s="168" t="s">
        <v>7196</v>
      </c>
      <c r="H122" s="168">
        <v>1</v>
      </c>
      <c r="I122" s="168" t="s">
        <v>7229</v>
      </c>
      <c r="J122" s="170">
        <v>0</v>
      </c>
      <c r="K122" s="170">
        <v>0</v>
      </c>
      <c r="L122" s="171">
        <f>VLOOKUP(C122,'Custo dos Produtos'!$D:$Q,14,0)</f>
        <v>36.292749326145554</v>
      </c>
      <c r="M122" s="171">
        <f t="shared" si="3"/>
        <v>36.292749326145554</v>
      </c>
      <c r="N122" s="172">
        <f t="shared" si="4"/>
        <v>1</v>
      </c>
      <c r="O122" s="172">
        <f t="shared" si="5"/>
        <v>1</v>
      </c>
      <c r="Q122" s="163">
        <f>VLOOKUP(C122,Planilha1!$C:$L,10,0)</f>
        <v>45.389183709999998</v>
      </c>
    </row>
    <row r="123" spans="1:17" x14ac:dyDescent="0.3">
      <c r="A123" s="167">
        <v>46029</v>
      </c>
      <c r="B123" s="168">
        <v>2</v>
      </c>
      <c r="C123" s="169" t="s">
        <v>1853</v>
      </c>
      <c r="D123" s="168" t="s">
        <v>1853</v>
      </c>
      <c r="E123" s="168">
        <v>41</v>
      </c>
      <c r="F123" s="168">
        <v>207</v>
      </c>
      <c r="G123" s="168" t="s">
        <v>7169</v>
      </c>
      <c r="H123" s="168">
        <v>11</v>
      </c>
      <c r="I123" s="168" t="s">
        <v>7230</v>
      </c>
      <c r="J123" s="170">
        <v>0</v>
      </c>
      <c r="K123" s="170">
        <v>0</v>
      </c>
      <c r="L123" s="171">
        <f>VLOOKUP(C123,'Custo dos Produtos'!$D:$Q,14,0)</f>
        <v>1.1211781206171108</v>
      </c>
      <c r="M123" s="171">
        <f t="shared" si="3"/>
        <v>12.332959326788218</v>
      </c>
      <c r="N123" s="172">
        <f t="shared" si="4"/>
        <v>1</v>
      </c>
      <c r="O123" s="172">
        <f t="shared" si="5"/>
        <v>11</v>
      </c>
      <c r="Q123" s="163">
        <f>VLOOKUP(C123,Planilha1!$C:$L,10,0)</f>
        <v>1.0090953600000001</v>
      </c>
    </row>
    <row r="124" spans="1:17" x14ac:dyDescent="0.3">
      <c r="A124" s="167">
        <v>46029</v>
      </c>
      <c r="B124" s="168">
        <v>2</v>
      </c>
      <c r="C124" s="169" t="s">
        <v>1532</v>
      </c>
      <c r="D124" s="168" t="s">
        <v>1532</v>
      </c>
      <c r="E124" s="168">
        <v>34</v>
      </c>
      <c r="F124" s="168">
        <v>315</v>
      </c>
      <c r="G124" s="168" t="s">
        <v>7179</v>
      </c>
      <c r="H124" s="168">
        <v>1</v>
      </c>
      <c r="I124" s="168" t="s">
        <v>7208</v>
      </c>
      <c r="J124" s="170">
        <v>0</v>
      </c>
      <c r="K124" s="170">
        <v>0</v>
      </c>
      <c r="L124" s="171">
        <f>VLOOKUP(C124,'Custo dos Produtos'!$D:$Q,14,0)</f>
        <v>9.9073999999999991</v>
      </c>
      <c r="M124" s="171">
        <f t="shared" si="3"/>
        <v>9.9073999999999991</v>
      </c>
      <c r="N124" s="172">
        <f t="shared" si="4"/>
        <v>1</v>
      </c>
      <c r="O124" s="172">
        <f t="shared" si="5"/>
        <v>1</v>
      </c>
      <c r="Q124" s="163" t="e">
        <f>VLOOKUP(C124,Planilha1!$C:$L,10,0)</f>
        <v>#N/A</v>
      </c>
    </row>
    <row r="125" spans="1:17" x14ac:dyDescent="0.3">
      <c r="A125" s="167">
        <v>46029</v>
      </c>
      <c r="B125" s="168">
        <v>3</v>
      </c>
      <c r="C125" s="169" t="s">
        <v>1584</v>
      </c>
      <c r="D125" s="168" t="s">
        <v>1584</v>
      </c>
      <c r="E125" s="168">
        <v>2</v>
      </c>
      <c r="F125" s="168">
        <v>315</v>
      </c>
      <c r="G125" s="168" t="s">
        <v>7231</v>
      </c>
      <c r="H125" s="168">
        <v>14</v>
      </c>
      <c r="I125" s="168" t="s">
        <v>7232</v>
      </c>
      <c r="J125" s="170">
        <v>0</v>
      </c>
      <c r="K125" s="170">
        <v>0</v>
      </c>
      <c r="L125" s="171">
        <f>VLOOKUP(C125,'Custo dos Produtos'!$D:$Q,14,0)</f>
        <v>2.9304000000000001</v>
      </c>
      <c r="M125" s="171">
        <f t="shared" si="3"/>
        <v>41.025600000000004</v>
      </c>
      <c r="N125" s="172">
        <f t="shared" si="4"/>
        <v>1</v>
      </c>
      <c r="O125" s="172">
        <f t="shared" si="5"/>
        <v>14</v>
      </c>
      <c r="Q125" s="163">
        <f>VLOOKUP(C125,Planilha1!$C:$L,10,0)</f>
        <v>1.61436231</v>
      </c>
    </row>
    <row r="126" spans="1:17" x14ac:dyDescent="0.3">
      <c r="A126" s="167">
        <v>46029</v>
      </c>
      <c r="B126" s="168">
        <v>3</v>
      </c>
      <c r="C126" s="169" t="s">
        <v>1284</v>
      </c>
      <c r="D126" s="168" t="s">
        <v>1284</v>
      </c>
      <c r="E126" s="168">
        <v>34</v>
      </c>
      <c r="F126" s="168">
        <v>320</v>
      </c>
      <c r="G126" s="168" t="s">
        <v>7146</v>
      </c>
      <c r="H126" s="168">
        <v>2</v>
      </c>
      <c r="I126" s="168" t="s">
        <v>7193</v>
      </c>
      <c r="J126" s="170">
        <v>0</v>
      </c>
      <c r="K126" s="170">
        <v>0</v>
      </c>
      <c r="L126" s="171">
        <f>VLOOKUP(C126,'Custo dos Produtos'!$D:$Q,14,0)</f>
        <v>14.576794871794872</v>
      </c>
      <c r="M126" s="171">
        <f t="shared" si="3"/>
        <v>29.153589743589745</v>
      </c>
      <c r="N126" s="172">
        <f t="shared" si="4"/>
        <v>1</v>
      </c>
      <c r="O126" s="172">
        <f t="shared" si="5"/>
        <v>2</v>
      </c>
      <c r="Q126" s="163">
        <f>VLOOKUP(C126,Planilha1!$C:$L,10,0)</f>
        <v>14.80246706</v>
      </c>
    </row>
    <row r="127" spans="1:17" x14ac:dyDescent="0.3">
      <c r="A127" s="167">
        <v>46029</v>
      </c>
      <c r="B127" s="168">
        <v>3</v>
      </c>
      <c r="C127" s="169" t="s">
        <v>1398</v>
      </c>
      <c r="D127" s="168" t="s">
        <v>1398</v>
      </c>
      <c r="E127" s="168">
        <v>20</v>
      </c>
      <c r="F127" s="168">
        <v>320</v>
      </c>
      <c r="G127" s="168" t="s">
        <v>7155</v>
      </c>
      <c r="H127" s="168">
        <v>2</v>
      </c>
      <c r="I127" s="168" t="s">
        <v>7166</v>
      </c>
      <c r="J127" s="170">
        <v>0</v>
      </c>
      <c r="K127" s="170">
        <v>0</v>
      </c>
      <c r="L127" s="171">
        <f>VLOOKUP(C127,'Custo dos Produtos'!$D:$Q,14,0)</f>
        <v>10.063206106870229</v>
      </c>
      <c r="M127" s="171">
        <f t="shared" si="3"/>
        <v>20.126412213740458</v>
      </c>
      <c r="N127" s="172">
        <f t="shared" si="4"/>
        <v>1</v>
      </c>
      <c r="O127" s="172">
        <f t="shared" si="5"/>
        <v>2</v>
      </c>
      <c r="Q127" s="163">
        <f>VLOOKUP(C127,Planilha1!$C:$L,10,0)</f>
        <v>10.47855259</v>
      </c>
    </row>
    <row r="128" spans="1:17" x14ac:dyDescent="0.3">
      <c r="A128" s="167">
        <v>46029</v>
      </c>
      <c r="B128" s="168">
        <v>3</v>
      </c>
      <c r="C128" s="169" t="s">
        <v>1272</v>
      </c>
      <c r="D128" s="168" t="s">
        <v>1272</v>
      </c>
      <c r="E128" s="168">
        <v>37</v>
      </c>
      <c r="F128" s="168">
        <v>320</v>
      </c>
      <c r="G128" s="168" t="s">
        <v>7144</v>
      </c>
      <c r="H128" s="168">
        <v>3</v>
      </c>
      <c r="I128" s="168" t="s">
        <v>7183</v>
      </c>
      <c r="J128" s="170">
        <v>0</v>
      </c>
      <c r="K128" s="170">
        <v>0</v>
      </c>
      <c r="L128" s="171">
        <f>VLOOKUP(C128,'Custo dos Produtos'!$D:$Q,14,0)</f>
        <v>8.81</v>
      </c>
      <c r="M128" s="171">
        <f t="shared" si="3"/>
        <v>26.43</v>
      </c>
      <c r="N128" s="172">
        <f t="shared" si="4"/>
        <v>1</v>
      </c>
      <c r="O128" s="172">
        <f t="shared" si="5"/>
        <v>3</v>
      </c>
      <c r="Q128" s="163">
        <f>VLOOKUP(C128,Planilha1!$C:$L,10,0)</f>
        <v>7.3236848800000001</v>
      </c>
    </row>
    <row r="129" spans="1:17" x14ac:dyDescent="0.3">
      <c r="A129" s="167">
        <v>46029</v>
      </c>
      <c r="B129" s="168">
        <v>1</v>
      </c>
      <c r="C129" s="169" t="s">
        <v>2267</v>
      </c>
      <c r="D129" s="168" t="s">
        <v>2267</v>
      </c>
      <c r="E129" s="168">
        <v>40</v>
      </c>
      <c r="F129" s="168">
        <v>318</v>
      </c>
      <c r="G129" s="168" t="s">
        <v>7233</v>
      </c>
      <c r="H129" s="168">
        <v>3</v>
      </c>
      <c r="I129" s="168" t="s">
        <v>7216</v>
      </c>
      <c r="J129" s="170">
        <v>0</v>
      </c>
      <c r="K129" s="170">
        <v>0</v>
      </c>
      <c r="L129" s="171">
        <f>VLOOKUP(C129,'Custo dos Produtos'!$D:$Q,14,0)</f>
        <v>77.001428571428576</v>
      </c>
      <c r="M129" s="171">
        <f t="shared" si="3"/>
        <v>231.00428571428574</v>
      </c>
      <c r="N129" s="172">
        <f t="shared" si="4"/>
        <v>1</v>
      </c>
      <c r="O129" s="172">
        <f t="shared" si="5"/>
        <v>3</v>
      </c>
      <c r="Q129" s="163" t="e">
        <f>VLOOKUP(C129,Planilha1!$C:$L,10,0)</f>
        <v>#N/A</v>
      </c>
    </row>
    <row r="130" spans="1:17" x14ac:dyDescent="0.3">
      <c r="A130" s="167">
        <v>46029</v>
      </c>
      <c r="B130" s="168">
        <v>1</v>
      </c>
      <c r="C130" s="169" t="s">
        <v>1464</v>
      </c>
      <c r="D130" s="168" t="s">
        <v>1464</v>
      </c>
      <c r="E130" s="168">
        <v>34</v>
      </c>
      <c r="F130" s="168">
        <v>320</v>
      </c>
      <c r="G130" s="168" t="s">
        <v>7163</v>
      </c>
      <c r="H130" s="168">
        <v>3</v>
      </c>
      <c r="I130" s="168" t="s">
        <v>7220</v>
      </c>
      <c r="J130" s="170">
        <v>0</v>
      </c>
      <c r="K130" s="170">
        <v>0</v>
      </c>
      <c r="L130" s="171">
        <f>VLOOKUP(C130,'Custo dos Produtos'!$D:$Q,14,0)</f>
        <v>18.63954</v>
      </c>
      <c r="M130" s="171">
        <f t="shared" ref="M130:M193" si="6">IF(J130=0,ABS(L130*H130),ABS(K130))</f>
        <v>55.918620000000004</v>
      </c>
      <c r="N130" s="172">
        <f t="shared" ref="N130:N193" si="7">MONTH(A130)</f>
        <v>1</v>
      </c>
      <c r="O130" s="172">
        <f t="shared" ref="O130:O193" si="8">ABS(IF(M130=0,0,H130))</f>
        <v>3</v>
      </c>
      <c r="Q130" s="163">
        <f>VLOOKUP(C130,Planilha1!$C:$L,10,0)</f>
        <v>18.562141390000001</v>
      </c>
    </row>
    <row r="131" spans="1:17" x14ac:dyDescent="0.3">
      <c r="A131" s="167">
        <v>46029</v>
      </c>
      <c r="B131" s="168">
        <v>1</v>
      </c>
      <c r="C131" s="169" t="s">
        <v>1284</v>
      </c>
      <c r="D131" s="168" t="s">
        <v>1284</v>
      </c>
      <c r="E131" s="168">
        <v>31</v>
      </c>
      <c r="F131" s="168">
        <v>320</v>
      </c>
      <c r="G131" s="168" t="s">
        <v>7146</v>
      </c>
      <c r="H131" s="168">
        <v>4</v>
      </c>
      <c r="I131" s="168" t="s">
        <v>7147</v>
      </c>
      <c r="J131" s="170">
        <v>0</v>
      </c>
      <c r="K131" s="170">
        <v>0</v>
      </c>
      <c r="L131" s="171">
        <f>VLOOKUP(C131,'Custo dos Produtos'!$D:$Q,14,0)</f>
        <v>14.576794871794872</v>
      </c>
      <c r="M131" s="171">
        <f t="shared" si="6"/>
        <v>58.307179487179489</v>
      </c>
      <c r="N131" s="172">
        <f t="shared" si="7"/>
        <v>1</v>
      </c>
      <c r="O131" s="172">
        <f t="shared" si="8"/>
        <v>4</v>
      </c>
      <c r="Q131" s="163">
        <f>VLOOKUP(C131,Planilha1!$C:$L,10,0)</f>
        <v>14.80246706</v>
      </c>
    </row>
    <row r="132" spans="1:17" x14ac:dyDescent="0.3">
      <c r="A132" s="167">
        <v>46029</v>
      </c>
      <c r="B132" s="168">
        <v>1</v>
      </c>
      <c r="C132" s="169" t="s">
        <v>1272</v>
      </c>
      <c r="D132" s="168" t="s">
        <v>1272</v>
      </c>
      <c r="E132" s="168">
        <v>19</v>
      </c>
      <c r="F132" s="168">
        <v>320</v>
      </c>
      <c r="G132" s="168" t="s">
        <v>7144</v>
      </c>
      <c r="H132" s="168">
        <v>5</v>
      </c>
      <c r="I132" s="168" t="s">
        <v>7145</v>
      </c>
      <c r="J132" s="170">
        <v>0</v>
      </c>
      <c r="K132" s="170">
        <v>0</v>
      </c>
      <c r="L132" s="171">
        <f>VLOOKUP(C132,'Custo dos Produtos'!$D:$Q,14,0)</f>
        <v>8.81</v>
      </c>
      <c r="M132" s="171">
        <f t="shared" si="6"/>
        <v>44.050000000000004</v>
      </c>
      <c r="N132" s="172">
        <f t="shared" si="7"/>
        <v>1</v>
      </c>
      <c r="O132" s="172">
        <f t="shared" si="8"/>
        <v>5</v>
      </c>
      <c r="Q132" s="163">
        <f>VLOOKUP(C132,Planilha1!$C:$L,10,0)</f>
        <v>7.3236848800000001</v>
      </c>
    </row>
    <row r="133" spans="1:17" x14ac:dyDescent="0.3">
      <c r="A133" s="167">
        <v>46029</v>
      </c>
      <c r="B133" s="168">
        <v>1</v>
      </c>
      <c r="C133" s="169" t="s">
        <v>1272</v>
      </c>
      <c r="D133" s="168" t="s">
        <v>1272</v>
      </c>
      <c r="E133" s="168">
        <v>31</v>
      </c>
      <c r="F133" s="168">
        <v>320</v>
      </c>
      <c r="G133" s="168" t="s">
        <v>7144</v>
      </c>
      <c r="H133" s="168">
        <v>9</v>
      </c>
      <c r="I133" s="168" t="s">
        <v>7145</v>
      </c>
      <c r="J133" s="170">
        <v>0</v>
      </c>
      <c r="K133" s="170">
        <v>0</v>
      </c>
      <c r="L133" s="171">
        <f>VLOOKUP(C133,'Custo dos Produtos'!$D:$Q,14,0)</f>
        <v>8.81</v>
      </c>
      <c r="M133" s="171">
        <f t="shared" si="6"/>
        <v>79.290000000000006</v>
      </c>
      <c r="N133" s="172">
        <f t="shared" si="7"/>
        <v>1</v>
      </c>
      <c r="O133" s="172">
        <f t="shared" si="8"/>
        <v>9</v>
      </c>
      <c r="Q133" s="163">
        <f>VLOOKUP(C133,Planilha1!$C:$L,10,0)</f>
        <v>7.3236848800000001</v>
      </c>
    </row>
    <row r="134" spans="1:17" x14ac:dyDescent="0.3">
      <c r="A134" s="167">
        <v>46029</v>
      </c>
      <c r="B134" s="168">
        <v>1</v>
      </c>
      <c r="C134" s="169" t="s">
        <v>1250</v>
      </c>
      <c r="D134" s="168" t="s">
        <v>1250</v>
      </c>
      <c r="E134" s="168">
        <v>9</v>
      </c>
      <c r="F134" s="168">
        <v>313</v>
      </c>
      <c r="G134" s="168" t="s">
        <v>7194</v>
      </c>
      <c r="H134" s="168">
        <v>1</v>
      </c>
      <c r="I134" s="168" t="s">
        <v>7234</v>
      </c>
      <c r="J134" s="170">
        <v>0</v>
      </c>
      <c r="K134" s="170">
        <v>0</v>
      </c>
      <c r="L134" s="171">
        <f>VLOOKUP(C134,'Custo dos Produtos'!$D:$Q,14,0)</f>
        <v>14.972824074074074</v>
      </c>
      <c r="M134" s="171">
        <f t="shared" si="6"/>
        <v>14.972824074074074</v>
      </c>
      <c r="N134" s="172">
        <f t="shared" si="7"/>
        <v>1</v>
      </c>
      <c r="O134" s="172">
        <f t="shared" si="8"/>
        <v>1</v>
      </c>
      <c r="Q134" s="163">
        <f>VLOOKUP(C134,Planilha1!$C:$L,10,0)</f>
        <v>12.870686470000001</v>
      </c>
    </row>
    <row r="135" spans="1:17" x14ac:dyDescent="0.3">
      <c r="A135" s="167">
        <v>46029</v>
      </c>
      <c r="B135" s="168">
        <v>1</v>
      </c>
      <c r="C135" s="169" t="s">
        <v>1250</v>
      </c>
      <c r="D135" s="168" t="s">
        <v>1250</v>
      </c>
      <c r="E135" s="168">
        <v>27</v>
      </c>
      <c r="F135" s="168">
        <v>313</v>
      </c>
      <c r="G135" s="168" t="s">
        <v>7194</v>
      </c>
      <c r="H135" s="168">
        <v>1</v>
      </c>
      <c r="I135" s="168" t="s">
        <v>7234</v>
      </c>
      <c r="J135" s="170">
        <v>0</v>
      </c>
      <c r="K135" s="170">
        <v>0</v>
      </c>
      <c r="L135" s="171">
        <f>VLOOKUP(C135,'Custo dos Produtos'!$D:$Q,14,0)</f>
        <v>14.972824074074074</v>
      </c>
      <c r="M135" s="171">
        <f t="shared" si="6"/>
        <v>14.972824074074074</v>
      </c>
      <c r="N135" s="172">
        <f t="shared" si="7"/>
        <v>1</v>
      </c>
      <c r="O135" s="172">
        <f t="shared" si="8"/>
        <v>1</v>
      </c>
      <c r="Q135" s="163">
        <f>VLOOKUP(C135,Planilha1!$C:$L,10,0)</f>
        <v>12.870686470000001</v>
      </c>
    </row>
    <row r="136" spans="1:17" x14ac:dyDescent="0.3">
      <c r="A136" s="167">
        <v>46029</v>
      </c>
      <c r="B136" s="168">
        <v>1</v>
      </c>
      <c r="C136" s="169" t="s">
        <v>1236</v>
      </c>
      <c r="D136" s="168" t="s">
        <v>1236</v>
      </c>
      <c r="E136" s="168">
        <v>7</v>
      </c>
      <c r="F136" s="168">
        <v>313</v>
      </c>
      <c r="G136" s="168" t="s">
        <v>7150</v>
      </c>
      <c r="H136" s="168">
        <v>1</v>
      </c>
      <c r="I136" s="168" t="s">
        <v>7219</v>
      </c>
      <c r="J136" s="170">
        <v>0</v>
      </c>
      <c r="K136" s="170">
        <v>0</v>
      </c>
      <c r="L136" s="171">
        <f>VLOOKUP(C136,'Custo dos Produtos'!$D:$Q,14,0)</f>
        <v>10.757986111111112</v>
      </c>
      <c r="M136" s="171">
        <f t="shared" si="6"/>
        <v>10.757986111111112</v>
      </c>
      <c r="N136" s="172">
        <f t="shared" si="7"/>
        <v>1</v>
      </c>
      <c r="O136" s="172">
        <f t="shared" si="8"/>
        <v>1</v>
      </c>
      <c r="Q136" s="163">
        <f>VLOOKUP(C136,Planilha1!$C:$L,10,0)</f>
        <v>10.35591112</v>
      </c>
    </row>
    <row r="137" spans="1:17" x14ac:dyDescent="0.3">
      <c r="A137" s="167">
        <v>46029</v>
      </c>
      <c r="B137" s="168">
        <v>1</v>
      </c>
      <c r="C137" s="169" t="s">
        <v>1236</v>
      </c>
      <c r="D137" s="168" t="s">
        <v>1236</v>
      </c>
      <c r="E137" s="168">
        <v>32</v>
      </c>
      <c r="F137" s="168">
        <v>313</v>
      </c>
      <c r="G137" s="168" t="s">
        <v>7150</v>
      </c>
      <c r="H137" s="168">
        <v>1</v>
      </c>
      <c r="I137" s="168" t="s">
        <v>7219</v>
      </c>
      <c r="J137" s="170">
        <v>0</v>
      </c>
      <c r="K137" s="170">
        <v>0</v>
      </c>
      <c r="L137" s="171">
        <f>VLOOKUP(C137,'Custo dos Produtos'!$D:$Q,14,0)</f>
        <v>10.757986111111112</v>
      </c>
      <c r="M137" s="171">
        <f t="shared" si="6"/>
        <v>10.757986111111112</v>
      </c>
      <c r="N137" s="172">
        <f t="shared" si="7"/>
        <v>1</v>
      </c>
      <c r="O137" s="172">
        <f t="shared" si="8"/>
        <v>1</v>
      </c>
      <c r="Q137" s="163">
        <f>VLOOKUP(C137,Planilha1!$C:$L,10,0)</f>
        <v>10.35591112</v>
      </c>
    </row>
    <row r="138" spans="1:17" x14ac:dyDescent="0.3">
      <c r="A138" s="167">
        <v>46029</v>
      </c>
      <c r="B138" s="168">
        <v>1</v>
      </c>
      <c r="C138" s="169" t="s">
        <v>3276</v>
      </c>
      <c r="D138" s="168" t="s">
        <v>3276</v>
      </c>
      <c r="E138" s="168">
        <v>33</v>
      </c>
      <c r="F138" s="168">
        <v>313</v>
      </c>
      <c r="G138" s="168" t="s">
        <v>7196</v>
      </c>
      <c r="H138" s="168">
        <v>7</v>
      </c>
      <c r="I138" s="168" t="s">
        <v>7197</v>
      </c>
      <c r="J138" s="170">
        <v>0</v>
      </c>
      <c r="K138" s="170">
        <v>0</v>
      </c>
      <c r="L138" s="171">
        <f>VLOOKUP(C138,'Custo dos Produtos'!$D:$Q,14,0)</f>
        <v>0</v>
      </c>
      <c r="M138" s="171">
        <f t="shared" si="6"/>
        <v>0</v>
      </c>
      <c r="N138" s="172">
        <f t="shared" si="7"/>
        <v>1</v>
      </c>
      <c r="O138" s="172">
        <f t="shared" si="8"/>
        <v>0</v>
      </c>
      <c r="Q138" s="163">
        <f>VLOOKUP(C138,Planilha1!$C:$L,10,0)</f>
        <v>0.87806523000000003</v>
      </c>
    </row>
    <row r="139" spans="1:17" x14ac:dyDescent="0.3">
      <c r="A139" s="167">
        <v>46029</v>
      </c>
      <c r="B139" s="168">
        <v>1</v>
      </c>
      <c r="C139" s="169" t="s">
        <v>3276</v>
      </c>
      <c r="D139" s="168" t="s">
        <v>3276</v>
      </c>
      <c r="E139" s="168">
        <v>19</v>
      </c>
      <c r="F139" s="168">
        <v>313</v>
      </c>
      <c r="G139" s="168" t="s">
        <v>7196</v>
      </c>
      <c r="H139" s="168">
        <v>1</v>
      </c>
      <c r="I139" s="168" t="s">
        <v>7197</v>
      </c>
      <c r="J139" s="170">
        <v>0</v>
      </c>
      <c r="K139" s="170">
        <v>0</v>
      </c>
      <c r="L139" s="171">
        <f>VLOOKUP(C139,'Custo dos Produtos'!$D:$Q,14,0)</f>
        <v>0</v>
      </c>
      <c r="M139" s="171">
        <f t="shared" si="6"/>
        <v>0</v>
      </c>
      <c r="N139" s="172">
        <f t="shared" si="7"/>
        <v>1</v>
      </c>
      <c r="O139" s="172">
        <f t="shared" si="8"/>
        <v>0</v>
      </c>
      <c r="Q139" s="163">
        <f>VLOOKUP(C139,Planilha1!$C:$L,10,0)</f>
        <v>0.87806523000000003</v>
      </c>
    </row>
    <row r="140" spans="1:17" x14ac:dyDescent="0.3">
      <c r="A140" s="167">
        <v>46029</v>
      </c>
      <c r="B140" s="168">
        <v>1</v>
      </c>
      <c r="C140" s="169" t="s">
        <v>2415</v>
      </c>
      <c r="D140" s="168" t="s">
        <v>2415</v>
      </c>
      <c r="E140" s="168">
        <v>34</v>
      </c>
      <c r="F140" s="168">
        <v>315</v>
      </c>
      <c r="G140" s="168" t="s">
        <v>7179</v>
      </c>
      <c r="H140" s="168">
        <v>13</v>
      </c>
      <c r="I140" s="168" t="s">
        <v>7235</v>
      </c>
      <c r="J140" s="170">
        <v>0</v>
      </c>
      <c r="K140" s="170">
        <v>0</v>
      </c>
      <c r="L140" s="171">
        <f>VLOOKUP(C140,'Custo dos Produtos'!$D:$Q,14,0)</f>
        <v>8.166144000000001</v>
      </c>
      <c r="M140" s="171">
        <f t="shared" si="6"/>
        <v>106.15987200000001</v>
      </c>
      <c r="N140" s="172">
        <f t="shared" si="7"/>
        <v>1</v>
      </c>
      <c r="O140" s="172">
        <f t="shared" si="8"/>
        <v>13</v>
      </c>
      <c r="Q140" s="163">
        <f>VLOOKUP(C140,Planilha1!$C:$L,10,0)</f>
        <v>7.7345065200000001</v>
      </c>
    </row>
    <row r="141" spans="1:17" x14ac:dyDescent="0.3">
      <c r="A141" s="167">
        <v>46029</v>
      </c>
      <c r="B141" s="168">
        <v>1</v>
      </c>
      <c r="C141" s="169" t="s">
        <v>2415</v>
      </c>
      <c r="D141" s="168" t="s">
        <v>2415</v>
      </c>
      <c r="E141" s="168">
        <v>9</v>
      </c>
      <c r="F141" s="168">
        <v>315</v>
      </c>
      <c r="G141" s="168" t="s">
        <v>7179</v>
      </c>
      <c r="H141" s="168">
        <v>2</v>
      </c>
      <c r="I141" s="168" t="s">
        <v>7235</v>
      </c>
      <c r="J141" s="170">
        <v>0</v>
      </c>
      <c r="K141" s="170">
        <v>0</v>
      </c>
      <c r="L141" s="171">
        <f>VLOOKUP(C141,'Custo dos Produtos'!$D:$Q,14,0)</f>
        <v>8.166144000000001</v>
      </c>
      <c r="M141" s="171">
        <f t="shared" si="6"/>
        <v>16.332288000000002</v>
      </c>
      <c r="N141" s="172">
        <f t="shared" si="7"/>
        <v>1</v>
      </c>
      <c r="O141" s="172">
        <f t="shared" si="8"/>
        <v>2</v>
      </c>
      <c r="Q141" s="163">
        <f>VLOOKUP(C141,Planilha1!$C:$L,10,0)</f>
        <v>7.7345065200000001</v>
      </c>
    </row>
    <row r="142" spans="1:17" x14ac:dyDescent="0.3">
      <c r="A142" s="167">
        <v>46029</v>
      </c>
      <c r="B142" s="168">
        <v>1</v>
      </c>
      <c r="C142" s="169" t="s">
        <v>1588</v>
      </c>
      <c r="D142" s="168" t="s">
        <v>1588</v>
      </c>
      <c r="E142" s="168">
        <v>8</v>
      </c>
      <c r="F142" s="168">
        <v>315</v>
      </c>
      <c r="G142" s="168" t="s">
        <v>7179</v>
      </c>
      <c r="H142" s="168">
        <v>3</v>
      </c>
      <c r="I142" s="168" t="s">
        <v>7235</v>
      </c>
      <c r="J142" s="170">
        <v>0</v>
      </c>
      <c r="K142" s="170">
        <v>0</v>
      </c>
      <c r="L142" s="171">
        <f>VLOOKUP(C142,'Custo dos Produtos'!$D:$Q,14,0)</f>
        <v>15.142976000000001</v>
      </c>
      <c r="M142" s="171">
        <f t="shared" si="6"/>
        <v>45.428927999999999</v>
      </c>
      <c r="N142" s="172">
        <f t="shared" si="7"/>
        <v>1</v>
      </c>
      <c r="O142" s="172">
        <f t="shared" si="8"/>
        <v>3</v>
      </c>
      <c r="Q142" s="163">
        <f>VLOOKUP(C142,Planilha1!$C:$L,10,0)</f>
        <v>14.13110127</v>
      </c>
    </row>
    <row r="143" spans="1:17" x14ac:dyDescent="0.3">
      <c r="A143" s="167">
        <v>46029</v>
      </c>
      <c r="B143" s="168">
        <v>1</v>
      </c>
      <c r="C143" s="169" t="s">
        <v>1336</v>
      </c>
      <c r="D143" s="168" t="s">
        <v>1336</v>
      </c>
      <c r="E143" s="168">
        <v>2</v>
      </c>
      <c r="F143" s="168">
        <v>321</v>
      </c>
      <c r="G143" s="168" t="s">
        <v>7236</v>
      </c>
      <c r="H143" s="168">
        <v>2</v>
      </c>
      <c r="I143" s="168" t="s">
        <v>7237</v>
      </c>
      <c r="J143" s="170">
        <v>0</v>
      </c>
      <c r="K143" s="170">
        <v>0</v>
      </c>
      <c r="L143" s="171">
        <f>VLOOKUP(C143,'Custo dos Produtos'!$D:$Q,14,0)</f>
        <v>5.2053074433656956</v>
      </c>
      <c r="M143" s="171">
        <f t="shared" si="6"/>
        <v>10.410614886731391</v>
      </c>
      <c r="N143" s="172">
        <f t="shared" si="7"/>
        <v>1</v>
      </c>
      <c r="O143" s="172">
        <f t="shared" si="8"/>
        <v>2</v>
      </c>
      <c r="Q143" s="163">
        <f>VLOOKUP(C143,Planilha1!$C:$L,10,0)</f>
        <v>4.8911961899999996</v>
      </c>
    </row>
    <row r="144" spans="1:17" x14ac:dyDescent="0.3">
      <c r="A144" s="167">
        <v>46029</v>
      </c>
      <c r="B144" s="168">
        <v>3</v>
      </c>
      <c r="C144" s="169" t="s">
        <v>1306</v>
      </c>
      <c r="D144" s="168" t="s">
        <v>1306</v>
      </c>
      <c r="E144" s="168">
        <v>9</v>
      </c>
      <c r="F144" s="168">
        <v>320</v>
      </c>
      <c r="G144" s="168" t="s">
        <v>7213</v>
      </c>
      <c r="H144" s="168">
        <v>15</v>
      </c>
      <c r="I144" s="168" t="s">
        <v>7238</v>
      </c>
      <c r="J144" s="170">
        <v>0</v>
      </c>
      <c r="K144" s="170">
        <v>0</v>
      </c>
      <c r="L144" s="171">
        <f>VLOOKUP(C144,'Custo dos Produtos'!$D:$Q,14,0)</f>
        <v>4.1205388888888894</v>
      </c>
      <c r="M144" s="171">
        <f t="shared" si="6"/>
        <v>61.808083333333343</v>
      </c>
      <c r="N144" s="172">
        <f t="shared" si="7"/>
        <v>1</v>
      </c>
      <c r="O144" s="172">
        <f t="shared" si="8"/>
        <v>15</v>
      </c>
      <c r="Q144" s="163">
        <f>VLOOKUP(C144,Planilha1!$C:$L,10,0)</f>
        <v>4.3198822999999997</v>
      </c>
    </row>
    <row r="145" spans="1:17" x14ac:dyDescent="0.3">
      <c r="A145" s="167">
        <v>46029</v>
      </c>
      <c r="B145" s="168">
        <v>1</v>
      </c>
      <c r="C145" s="169" t="s">
        <v>1819</v>
      </c>
      <c r="D145" s="168" t="s">
        <v>1819</v>
      </c>
      <c r="E145" s="168">
        <v>27</v>
      </c>
      <c r="F145" s="168">
        <v>207</v>
      </c>
      <c r="G145" s="168" t="s">
        <v>7169</v>
      </c>
      <c r="H145" s="168">
        <v>15</v>
      </c>
      <c r="I145" s="168" t="s">
        <v>7201</v>
      </c>
      <c r="J145" s="170">
        <v>0</v>
      </c>
      <c r="K145" s="170">
        <v>0</v>
      </c>
      <c r="L145" s="171">
        <f>VLOOKUP(C145,'Custo dos Produtos'!$D:$Q,14,0)</f>
        <v>4.8550722733245726</v>
      </c>
      <c r="M145" s="171">
        <f t="shared" si="6"/>
        <v>72.826084099868595</v>
      </c>
      <c r="N145" s="172">
        <f t="shared" si="7"/>
        <v>1</v>
      </c>
      <c r="O145" s="172">
        <f t="shared" si="8"/>
        <v>15</v>
      </c>
      <c r="Q145" s="163">
        <f>VLOOKUP(C145,Planilha1!$C:$L,10,0)</f>
        <v>3.7196721400000001</v>
      </c>
    </row>
    <row r="146" spans="1:17" x14ac:dyDescent="0.3">
      <c r="A146" s="167">
        <v>46029</v>
      </c>
      <c r="B146" s="168">
        <v>1</v>
      </c>
      <c r="C146" s="169" t="s">
        <v>1330</v>
      </c>
      <c r="D146" s="168" t="s">
        <v>1330</v>
      </c>
      <c r="E146" s="168">
        <v>8</v>
      </c>
      <c r="F146" s="168">
        <v>314</v>
      </c>
      <c r="G146" s="168" t="s">
        <v>7171</v>
      </c>
      <c r="H146" s="168">
        <v>1</v>
      </c>
      <c r="I146" s="168" t="s">
        <v>7193</v>
      </c>
      <c r="J146" s="170">
        <v>0</v>
      </c>
      <c r="K146" s="170">
        <v>0</v>
      </c>
      <c r="L146" s="171">
        <f>VLOOKUP(C146,'Custo dos Produtos'!$D:$Q,14,0)</f>
        <v>13.052860000000001</v>
      </c>
      <c r="M146" s="171">
        <f t="shared" si="6"/>
        <v>13.052860000000001</v>
      </c>
      <c r="N146" s="172">
        <f t="shared" si="7"/>
        <v>1</v>
      </c>
      <c r="O146" s="172">
        <f t="shared" si="8"/>
        <v>1</v>
      </c>
      <c r="Q146" s="163">
        <f>VLOOKUP(C146,Planilha1!$C:$L,10,0)</f>
        <v>13.69749245</v>
      </c>
    </row>
    <row r="147" spans="1:17" x14ac:dyDescent="0.3">
      <c r="A147" s="167">
        <v>46029</v>
      </c>
      <c r="B147" s="168">
        <v>1</v>
      </c>
      <c r="C147" s="169" t="s">
        <v>1330</v>
      </c>
      <c r="D147" s="168" t="s">
        <v>1330</v>
      </c>
      <c r="E147" s="168">
        <v>33</v>
      </c>
      <c r="F147" s="168">
        <v>314</v>
      </c>
      <c r="G147" s="168" t="s">
        <v>7171</v>
      </c>
      <c r="H147" s="168">
        <v>4</v>
      </c>
      <c r="I147" s="168" t="s">
        <v>7193</v>
      </c>
      <c r="J147" s="170">
        <v>0</v>
      </c>
      <c r="K147" s="170">
        <v>0</v>
      </c>
      <c r="L147" s="171">
        <f>VLOOKUP(C147,'Custo dos Produtos'!$D:$Q,14,0)</f>
        <v>13.052860000000001</v>
      </c>
      <c r="M147" s="171">
        <f t="shared" si="6"/>
        <v>52.211440000000003</v>
      </c>
      <c r="N147" s="172">
        <f t="shared" si="7"/>
        <v>1</v>
      </c>
      <c r="O147" s="172">
        <f t="shared" si="8"/>
        <v>4</v>
      </c>
      <c r="Q147" s="163">
        <f>VLOOKUP(C147,Planilha1!$C:$L,10,0)</f>
        <v>13.69749245</v>
      </c>
    </row>
    <row r="148" spans="1:17" x14ac:dyDescent="0.3">
      <c r="A148" s="167">
        <v>46029</v>
      </c>
      <c r="B148" s="168">
        <v>1</v>
      </c>
      <c r="C148" s="169" t="s">
        <v>1534</v>
      </c>
      <c r="D148" s="168" t="s">
        <v>1534</v>
      </c>
      <c r="E148" s="168">
        <v>20</v>
      </c>
      <c r="F148" s="168">
        <v>315</v>
      </c>
      <c r="G148" s="168" t="s">
        <v>7239</v>
      </c>
      <c r="H148" s="168">
        <v>113</v>
      </c>
      <c r="I148" s="168" t="s">
        <v>7240</v>
      </c>
      <c r="J148" s="170">
        <v>0</v>
      </c>
      <c r="K148" s="170">
        <v>0</v>
      </c>
      <c r="L148" s="171">
        <f>VLOOKUP(C148,'Custo dos Produtos'!$D:$Q,14,0)</f>
        <v>1.5754942528735634</v>
      </c>
      <c r="M148" s="171">
        <f t="shared" si="6"/>
        <v>178.03085057471267</v>
      </c>
      <c r="N148" s="172">
        <f t="shared" si="7"/>
        <v>1</v>
      </c>
      <c r="O148" s="172">
        <f t="shared" si="8"/>
        <v>113</v>
      </c>
      <c r="Q148" s="163">
        <f>VLOOKUP(C148,Planilha1!$C:$L,10,0)</f>
        <v>1.16392896</v>
      </c>
    </row>
    <row r="149" spans="1:17" x14ac:dyDescent="0.3">
      <c r="A149" s="167">
        <v>46029</v>
      </c>
      <c r="B149" s="168">
        <v>2</v>
      </c>
      <c r="C149" s="169" t="s">
        <v>2126</v>
      </c>
      <c r="D149" s="168" t="s">
        <v>2126</v>
      </c>
      <c r="E149" s="168">
        <v>36</v>
      </c>
      <c r="F149" s="168">
        <v>217</v>
      </c>
      <c r="G149" s="168" t="s">
        <v>7207</v>
      </c>
      <c r="H149" s="168">
        <v>1</v>
      </c>
      <c r="I149" s="168" t="s">
        <v>7241</v>
      </c>
      <c r="J149" s="170">
        <v>0</v>
      </c>
      <c r="K149" s="170">
        <v>0</v>
      </c>
      <c r="L149" s="171">
        <f>VLOOKUP(C149,'Custo dos Produtos'!$D:$Q,14,0)</f>
        <v>5.5965637065637068</v>
      </c>
      <c r="M149" s="171">
        <f t="shared" si="6"/>
        <v>5.5965637065637068</v>
      </c>
      <c r="N149" s="172">
        <f t="shared" si="7"/>
        <v>1</v>
      </c>
      <c r="O149" s="172">
        <f t="shared" si="8"/>
        <v>1</v>
      </c>
      <c r="Q149" s="163" t="e">
        <f>VLOOKUP(C149,Planilha1!$C:$L,10,0)</f>
        <v>#N/A</v>
      </c>
    </row>
    <row r="150" spans="1:17" x14ac:dyDescent="0.3">
      <c r="A150" s="167">
        <v>46029</v>
      </c>
      <c r="B150" s="168">
        <v>1</v>
      </c>
      <c r="C150" s="169" t="s">
        <v>1853</v>
      </c>
      <c r="D150" s="168" t="s">
        <v>1853</v>
      </c>
      <c r="E150" s="168">
        <v>2</v>
      </c>
      <c r="F150" s="168">
        <v>318</v>
      </c>
      <c r="G150" s="168" t="s">
        <v>7242</v>
      </c>
      <c r="H150" s="168">
        <v>1</v>
      </c>
      <c r="I150" s="168" t="s">
        <v>7243</v>
      </c>
      <c r="J150" s="170">
        <v>0</v>
      </c>
      <c r="K150" s="170">
        <v>0</v>
      </c>
      <c r="L150" s="171">
        <f>VLOOKUP(C150,'Custo dos Produtos'!$D:$Q,14,0)</f>
        <v>1.1211781206171108</v>
      </c>
      <c r="M150" s="171">
        <f t="shared" si="6"/>
        <v>1.1211781206171108</v>
      </c>
      <c r="N150" s="172">
        <f t="shared" si="7"/>
        <v>1</v>
      </c>
      <c r="O150" s="172">
        <f t="shared" si="8"/>
        <v>1</v>
      </c>
      <c r="Q150" s="163">
        <f>VLOOKUP(C150,Planilha1!$C:$L,10,0)</f>
        <v>1.0090953600000001</v>
      </c>
    </row>
    <row r="151" spans="1:17" x14ac:dyDescent="0.3">
      <c r="A151" s="167">
        <v>46029</v>
      </c>
      <c r="B151" s="168">
        <v>1</v>
      </c>
      <c r="C151" s="169" t="s">
        <v>1853</v>
      </c>
      <c r="D151" s="168" t="s">
        <v>1853</v>
      </c>
      <c r="E151" s="168">
        <v>41</v>
      </c>
      <c r="F151" s="168">
        <v>318</v>
      </c>
      <c r="G151" s="168" t="s">
        <v>7242</v>
      </c>
      <c r="H151" s="168">
        <v>4</v>
      </c>
      <c r="I151" s="168" t="s">
        <v>7243</v>
      </c>
      <c r="J151" s="170">
        <v>0</v>
      </c>
      <c r="K151" s="170">
        <v>0</v>
      </c>
      <c r="L151" s="171">
        <f>VLOOKUP(C151,'Custo dos Produtos'!$D:$Q,14,0)</f>
        <v>1.1211781206171108</v>
      </c>
      <c r="M151" s="171">
        <f t="shared" si="6"/>
        <v>4.484712482468443</v>
      </c>
      <c r="N151" s="172">
        <f t="shared" si="7"/>
        <v>1</v>
      </c>
      <c r="O151" s="172">
        <f t="shared" si="8"/>
        <v>4</v>
      </c>
      <c r="Q151" s="163">
        <f>VLOOKUP(C151,Planilha1!$C:$L,10,0)</f>
        <v>1.0090953600000001</v>
      </c>
    </row>
    <row r="152" spans="1:17" x14ac:dyDescent="0.3">
      <c r="A152" s="167">
        <v>46029</v>
      </c>
      <c r="B152" s="168">
        <v>1</v>
      </c>
      <c r="C152" s="169" t="s">
        <v>1853</v>
      </c>
      <c r="D152" s="168" t="s">
        <v>1853</v>
      </c>
      <c r="E152" s="168">
        <v>39</v>
      </c>
      <c r="F152" s="168">
        <v>318</v>
      </c>
      <c r="G152" s="168" t="s">
        <v>7242</v>
      </c>
      <c r="H152" s="168">
        <v>1</v>
      </c>
      <c r="I152" s="168" t="s">
        <v>7243</v>
      </c>
      <c r="J152" s="170">
        <v>0</v>
      </c>
      <c r="K152" s="170">
        <v>0</v>
      </c>
      <c r="L152" s="171">
        <f>VLOOKUP(C152,'Custo dos Produtos'!$D:$Q,14,0)</f>
        <v>1.1211781206171108</v>
      </c>
      <c r="M152" s="171">
        <f t="shared" si="6"/>
        <v>1.1211781206171108</v>
      </c>
      <c r="N152" s="172">
        <f t="shared" si="7"/>
        <v>1</v>
      </c>
      <c r="O152" s="172">
        <f t="shared" si="8"/>
        <v>1</v>
      </c>
      <c r="Q152" s="163">
        <f>VLOOKUP(C152,Planilha1!$C:$L,10,0)</f>
        <v>1.0090953600000001</v>
      </c>
    </row>
    <row r="153" spans="1:17" x14ac:dyDescent="0.3">
      <c r="A153" s="167">
        <v>46029</v>
      </c>
      <c r="B153" s="168">
        <v>1</v>
      </c>
      <c r="C153" s="169" t="s">
        <v>2379</v>
      </c>
      <c r="D153" s="168" t="s">
        <v>2379</v>
      </c>
      <c r="E153" s="168">
        <v>33</v>
      </c>
      <c r="F153" s="168">
        <v>316</v>
      </c>
      <c r="G153" s="168" t="s">
        <v>7244</v>
      </c>
      <c r="H153" s="168">
        <v>1</v>
      </c>
      <c r="I153" s="168" t="s">
        <v>7245</v>
      </c>
      <c r="J153" s="170">
        <v>0</v>
      </c>
      <c r="K153" s="170">
        <v>0</v>
      </c>
      <c r="L153" s="171">
        <f>VLOOKUP(C153,'Custo dos Produtos'!$D:$Q,14,0)</f>
        <v>3.6341792929292929</v>
      </c>
      <c r="M153" s="171">
        <f t="shared" si="6"/>
        <v>3.6341792929292929</v>
      </c>
      <c r="N153" s="172">
        <f t="shared" si="7"/>
        <v>1</v>
      </c>
      <c r="O153" s="172">
        <f t="shared" si="8"/>
        <v>1</v>
      </c>
      <c r="Q153" s="163">
        <f>VLOOKUP(C153,Planilha1!$C:$L,10,0)</f>
        <v>3.4650106900000002</v>
      </c>
    </row>
    <row r="154" spans="1:17" x14ac:dyDescent="0.3">
      <c r="A154" s="167">
        <v>46029</v>
      </c>
      <c r="B154" s="168">
        <v>1</v>
      </c>
      <c r="C154" s="169" t="s">
        <v>1356</v>
      </c>
      <c r="D154" s="168" t="s">
        <v>1356</v>
      </c>
      <c r="E154" s="168">
        <v>48</v>
      </c>
      <c r="F154" s="168">
        <v>318</v>
      </c>
      <c r="G154" s="168" t="s">
        <v>7246</v>
      </c>
      <c r="H154" s="168">
        <v>8</v>
      </c>
      <c r="I154" s="168" t="s">
        <v>7247</v>
      </c>
      <c r="J154" s="170">
        <v>0</v>
      </c>
      <c r="K154" s="170">
        <v>0</v>
      </c>
      <c r="L154" s="171">
        <f>VLOOKUP(C154,'Custo dos Produtos'!$D:$Q,14,0)</f>
        <v>1.6376853559572115</v>
      </c>
      <c r="M154" s="171">
        <f t="shared" si="6"/>
        <v>13.101482847657692</v>
      </c>
      <c r="N154" s="172">
        <f t="shared" si="7"/>
        <v>1</v>
      </c>
      <c r="O154" s="172">
        <f t="shared" si="8"/>
        <v>8</v>
      </c>
      <c r="Q154" s="163">
        <f>VLOOKUP(C154,Planilha1!$C:$L,10,0)</f>
        <v>1.4653186199999999</v>
      </c>
    </row>
    <row r="155" spans="1:17" x14ac:dyDescent="0.3">
      <c r="A155" s="167">
        <v>46029</v>
      </c>
      <c r="B155" s="168">
        <v>1</v>
      </c>
      <c r="C155" s="169" t="s">
        <v>1344</v>
      </c>
      <c r="D155" s="168" t="s">
        <v>1344</v>
      </c>
      <c r="E155" s="168">
        <v>33</v>
      </c>
      <c r="F155" s="168">
        <v>315</v>
      </c>
      <c r="G155" s="168" t="s">
        <v>7248</v>
      </c>
      <c r="H155" s="168">
        <v>42</v>
      </c>
      <c r="I155" s="168" t="s">
        <v>7249</v>
      </c>
      <c r="J155" s="170">
        <v>0</v>
      </c>
      <c r="K155" s="170">
        <v>0</v>
      </c>
      <c r="L155" s="171">
        <f>VLOOKUP(C155,'Custo dos Produtos'!$D:$Q,14,0)</f>
        <v>7.4821307692307695</v>
      </c>
      <c r="M155" s="171">
        <f t="shared" si="6"/>
        <v>314.24949230769232</v>
      </c>
      <c r="N155" s="172">
        <f t="shared" si="7"/>
        <v>1</v>
      </c>
      <c r="O155" s="172">
        <f t="shared" si="8"/>
        <v>42</v>
      </c>
      <c r="Q155" s="163">
        <f>VLOOKUP(C155,Planilha1!$C:$L,10,0)</f>
        <v>5.4722279</v>
      </c>
    </row>
    <row r="156" spans="1:17" x14ac:dyDescent="0.3">
      <c r="A156" s="167">
        <v>46029</v>
      </c>
      <c r="B156" s="168">
        <v>1</v>
      </c>
      <c r="C156" s="169" t="s">
        <v>1528</v>
      </c>
      <c r="D156" s="168" t="s">
        <v>1528</v>
      </c>
      <c r="E156" s="168">
        <v>33</v>
      </c>
      <c r="F156" s="168">
        <v>314</v>
      </c>
      <c r="G156" s="168" t="s">
        <v>7191</v>
      </c>
      <c r="H156" s="168">
        <v>7</v>
      </c>
      <c r="I156" s="168" t="s">
        <v>7192</v>
      </c>
      <c r="J156" s="170">
        <v>0</v>
      </c>
      <c r="K156" s="170">
        <v>0</v>
      </c>
      <c r="L156" s="171">
        <f>VLOOKUP(C156,'Custo dos Produtos'!$D:$Q,14,0)</f>
        <v>4.4286344537815125</v>
      </c>
      <c r="M156" s="171">
        <f t="shared" si="6"/>
        <v>31.000441176470588</v>
      </c>
      <c r="N156" s="172">
        <f t="shared" si="7"/>
        <v>1</v>
      </c>
      <c r="O156" s="172">
        <f t="shared" si="8"/>
        <v>7</v>
      </c>
      <c r="Q156" s="163">
        <f>VLOOKUP(C156,Planilha1!$C:$L,10,0)</f>
        <v>9.7218324200000001</v>
      </c>
    </row>
    <row r="157" spans="1:17" x14ac:dyDescent="0.3">
      <c r="A157" s="167">
        <v>46029</v>
      </c>
      <c r="B157" s="168">
        <v>1</v>
      </c>
      <c r="C157" s="169" t="s">
        <v>2047</v>
      </c>
      <c r="D157" s="168" t="s">
        <v>2047</v>
      </c>
      <c r="E157" s="168">
        <v>34</v>
      </c>
      <c r="F157" s="168">
        <v>314</v>
      </c>
      <c r="G157" s="168" t="s">
        <v>7191</v>
      </c>
      <c r="H157" s="168">
        <v>9</v>
      </c>
      <c r="I157" s="168" t="s">
        <v>7192</v>
      </c>
      <c r="J157" s="170">
        <v>0</v>
      </c>
      <c r="K157" s="170">
        <v>0</v>
      </c>
      <c r="L157" s="171">
        <f>VLOOKUP(C157,'Custo dos Produtos'!$D:$Q,14,0)</f>
        <v>4.2083895921237691</v>
      </c>
      <c r="M157" s="171">
        <f t="shared" si="6"/>
        <v>37.875506329113918</v>
      </c>
      <c r="N157" s="172">
        <f t="shared" si="7"/>
        <v>1</v>
      </c>
      <c r="O157" s="172">
        <f t="shared" si="8"/>
        <v>9</v>
      </c>
      <c r="Q157" s="163">
        <f>VLOOKUP(C157,Planilha1!$C:$L,10,0)</f>
        <v>9.9033102700000004</v>
      </c>
    </row>
    <row r="158" spans="1:17" x14ac:dyDescent="0.3">
      <c r="A158" s="167">
        <v>46029</v>
      </c>
      <c r="B158" s="168">
        <v>1</v>
      </c>
      <c r="C158" s="169" t="s">
        <v>1498</v>
      </c>
      <c r="D158" s="168" t="s">
        <v>1498</v>
      </c>
      <c r="E158" s="168">
        <v>34</v>
      </c>
      <c r="F158" s="168">
        <v>314</v>
      </c>
      <c r="G158" s="168" t="s">
        <v>7212</v>
      </c>
      <c r="H158" s="168">
        <v>3</v>
      </c>
      <c r="I158" s="168" t="s">
        <v>7272</v>
      </c>
      <c r="J158" s="170">
        <v>0</v>
      </c>
      <c r="K158" s="170">
        <v>0</v>
      </c>
      <c r="L158" s="171">
        <f>VLOOKUP(C158,'Custo dos Produtos'!$D:$Q,14,0)</f>
        <v>8.9005166666666682</v>
      </c>
      <c r="M158" s="171">
        <f t="shared" si="6"/>
        <v>26.701550000000005</v>
      </c>
      <c r="N158" s="172">
        <f t="shared" si="7"/>
        <v>1</v>
      </c>
      <c r="O158" s="172">
        <f t="shared" si="8"/>
        <v>3</v>
      </c>
      <c r="Q158" s="163">
        <f>VLOOKUP(C158,Planilha1!$C:$L,10,0)</f>
        <v>9.8026581200000003</v>
      </c>
    </row>
    <row r="159" spans="1:17" x14ac:dyDescent="0.3">
      <c r="A159" s="167">
        <v>46029</v>
      </c>
      <c r="B159" s="168">
        <v>1</v>
      </c>
      <c r="C159" s="169" t="s">
        <v>1498</v>
      </c>
      <c r="D159" s="168" t="s">
        <v>1498</v>
      </c>
      <c r="E159" s="168">
        <v>9</v>
      </c>
      <c r="F159" s="168">
        <v>314</v>
      </c>
      <c r="G159" s="168" t="s">
        <v>7212</v>
      </c>
      <c r="H159" s="168">
        <v>1</v>
      </c>
      <c r="I159" s="168" t="s">
        <v>7272</v>
      </c>
      <c r="J159" s="170">
        <v>0</v>
      </c>
      <c r="K159" s="170">
        <v>0</v>
      </c>
      <c r="L159" s="171">
        <f>VLOOKUP(C159,'Custo dos Produtos'!$D:$Q,14,0)</f>
        <v>8.9005166666666682</v>
      </c>
      <c r="M159" s="171">
        <f t="shared" si="6"/>
        <v>8.9005166666666682</v>
      </c>
      <c r="N159" s="172">
        <f t="shared" si="7"/>
        <v>1</v>
      </c>
      <c r="O159" s="172">
        <f t="shared" si="8"/>
        <v>1</v>
      </c>
      <c r="Q159" s="163">
        <f>VLOOKUP(C159,Planilha1!$C:$L,10,0)</f>
        <v>9.8026581200000003</v>
      </c>
    </row>
    <row r="160" spans="1:17" x14ac:dyDescent="0.3">
      <c r="A160" s="167">
        <v>46029</v>
      </c>
      <c r="B160" s="168">
        <v>1</v>
      </c>
      <c r="C160" s="169" t="s">
        <v>1498</v>
      </c>
      <c r="D160" s="168" t="s">
        <v>1498</v>
      </c>
      <c r="E160" s="168">
        <v>11</v>
      </c>
      <c r="F160" s="168">
        <v>314</v>
      </c>
      <c r="G160" s="168" t="s">
        <v>7212</v>
      </c>
      <c r="H160" s="168">
        <v>3</v>
      </c>
      <c r="I160" s="168" t="s">
        <v>7272</v>
      </c>
      <c r="J160" s="170">
        <v>0</v>
      </c>
      <c r="K160" s="170">
        <v>0</v>
      </c>
      <c r="L160" s="171">
        <f>VLOOKUP(C160,'Custo dos Produtos'!$D:$Q,14,0)</f>
        <v>8.9005166666666682</v>
      </c>
      <c r="M160" s="171">
        <f t="shared" si="6"/>
        <v>26.701550000000005</v>
      </c>
      <c r="N160" s="172">
        <f t="shared" si="7"/>
        <v>1</v>
      </c>
      <c r="O160" s="172">
        <f t="shared" si="8"/>
        <v>3</v>
      </c>
      <c r="Q160" s="163">
        <f>VLOOKUP(C160,Planilha1!$C:$L,10,0)</f>
        <v>9.8026581200000003</v>
      </c>
    </row>
    <row r="161" spans="1:17" x14ac:dyDescent="0.3">
      <c r="A161" s="167">
        <v>46029</v>
      </c>
      <c r="B161" s="168">
        <v>1</v>
      </c>
      <c r="C161" s="169" t="s">
        <v>1332</v>
      </c>
      <c r="D161" s="168" t="s">
        <v>1332</v>
      </c>
      <c r="E161" s="168">
        <v>33</v>
      </c>
      <c r="F161" s="168">
        <v>314</v>
      </c>
      <c r="G161" s="168" t="s">
        <v>7173</v>
      </c>
      <c r="H161" s="168">
        <v>4</v>
      </c>
      <c r="I161" s="168" t="s">
        <v>7187</v>
      </c>
      <c r="J161" s="170">
        <v>0</v>
      </c>
      <c r="K161" s="170">
        <v>0</v>
      </c>
      <c r="L161" s="171">
        <f>VLOOKUP(C161,'Custo dos Produtos'!$D:$Q,14,0)</f>
        <v>8.0431571428571438</v>
      </c>
      <c r="M161" s="171">
        <f t="shared" si="6"/>
        <v>32.172628571428575</v>
      </c>
      <c r="N161" s="172">
        <f t="shared" si="7"/>
        <v>1</v>
      </c>
      <c r="O161" s="172">
        <f t="shared" si="8"/>
        <v>4</v>
      </c>
      <c r="Q161" s="163">
        <f>VLOOKUP(C161,Planilha1!$C:$L,10,0)</f>
        <v>8.8029144000000006</v>
      </c>
    </row>
    <row r="162" spans="1:17" x14ac:dyDescent="0.3">
      <c r="A162" s="167">
        <v>46029</v>
      </c>
      <c r="B162" s="168">
        <v>1</v>
      </c>
      <c r="C162" s="169" t="s">
        <v>1482</v>
      </c>
      <c r="D162" s="168" t="s">
        <v>1951</v>
      </c>
      <c r="E162" s="168">
        <v>11</v>
      </c>
      <c r="F162" s="168">
        <v>314</v>
      </c>
      <c r="G162" s="168" t="s">
        <v>7173</v>
      </c>
      <c r="H162" s="168">
        <v>2</v>
      </c>
      <c r="I162" s="168" t="s">
        <v>7187</v>
      </c>
      <c r="J162" s="170">
        <v>0</v>
      </c>
      <c r="K162" s="170">
        <v>0</v>
      </c>
      <c r="L162" s="171">
        <f>VLOOKUP(C162,'Custo dos Produtos'!$D:$Q,14,0)</f>
        <v>8.7706400000000002</v>
      </c>
      <c r="M162" s="171">
        <f t="shared" si="6"/>
        <v>17.54128</v>
      </c>
      <c r="N162" s="172">
        <f t="shared" si="7"/>
        <v>1</v>
      </c>
      <c r="O162" s="172">
        <f t="shared" si="8"/>
        <v>2</v>
      </c>
      <c r="Q162" s="163">
        <f>VLOOKUP(C162,Planilha1!$C:$L,10,0)</f>
        <v>10.10830445</v>
      </c>
    </row>
    <row r="163" spans="1:17" x14ac:dyDescent="0.3">
      <c r="A163" s="167">
        <v>46029</v>
      </c>
      <c r="B163" s="168">
        <v>1</v>
      </c>
      <c r="C163" s="169" t="s">
        <v>1482</v>
      </c>
      <c r="D163" s="168" t="s">
        <v>1951</v>
      </c>
      <c r="E163" s="168">
        <v>8</v>
      </c>
      <c r="F163" s="168">
        <v>314</v>
      </c>
      <c r="G163" s="168" t="s">
        <v>7173</v>
      </c>
      <c r="H163" s="168">
        <v>1</v>
      </c>
      <c r="I163" s="168" t="s">
        <v>7187</v>
      </c>
      <c r="J163" s="170">
        <v>0</v>
      </c>
      <c r="K163" s="170">
        <v>0</v>
      </c>
      <c r="L163" s="171">
        <f>VLOOKUP(C163,'Custo dos Produtos'!$D:$Q,14,0)</f>
        <v>8.7706400000000002</v>
      </c>
      <c r="M163" s="171">
        <f t="shared" si="6"/>
        <v>8.7706400000000002</v>
      </c>
      <c r="N163" s="172">
        <f t="shared" si="7"/>
        <v>1</v>
      </c>
      <c r="O163" s="172">
        <f t="shared" si="8"/>
        <v>1</v>
      </c>
      <c r="Q163" s="163">
        <f>VLOOKUP(C163,Planilha1!$C:$L,10,0)</f>
        <v>10.10830445</v>
      </c>
    </row>
    <row r="164" spans="1:17" x14ac:dyDescent="0.3">
      <c r="A164" s="173">
        <v>46029</v>
      </c>
      <c r="B164" s="174">
        <v>1</v>
      </c>
      <c r="C164" s="175" t="s">
        <v>1452</v>
      </c>
      <c r="D164" s="174" t="s">
        <v>1452</v>
      </c>
      <c r="E164" s="174">
        <v>8</v>
      </c>
      <c r="F164" s="174">
        <v>314</v>
      </c>
      <c r="G164" s="174" t="s">
        <v>7262</v>
      </c>
      <c r="H164" s="174">
        <v>1</v>
      </c>
      <c r="I164" s="174" t="s">
        <v>7273</v>
      </c>
      <c r="J164" s="176">
        <v>0</v>
      </c>
      <c r="K164" s="176">
        <v>0</v>
      </c>
      <c r="L164" s="177">
        <f>VLOOKUP(C164,'Custo dos Produtos'!$D:$Q,14,0)</f>
        <v>2.5395589743589744</v>
      </c>
      <c r="M164" s="177">
        <f t="shared" si="6"/>
        <v>2.5395589743589744</v>
      </c>
      <c r="N164" s="178">
        <f t="shared" si="7"/>
        <v>1</v>
      </c>
      <c r="O164" s="178">
        <f t="shared" si="8"/>
        <v>1</v>
      </c>
      <c r="Q164" s="163">
        <f>VLOOKUP(C164,Planilha1!$C:$L,10,0)</f>
        <v>3.5628605499999999</v>
      </c>
    </row>
    <row r="165" spans="1:17" x14ac:dyDescent="0.3">
      <c r="A165" s="167">
        <v>46029</v>
      </c>
      <c r="B165" s="168">
        <v>1</v>
      </c>
      <c r="C165" s="169" t="s">
        <v>1306</v>
      </c>
      <c r="D165" s="168" t="s">
        <v>1306</v>
      </c>
      <c r="E165" s="168">
        <v>34</v>
      </c>
      <c r="F165" s="168">
        <v>320</v>
      </c>
      <c r="G165" s="168" t="s">
        <v>7213</v>
      </c>
      <c r="H165" s="168">
        <v>10</v>
      </c>
      <c r="I165" s="168" t="s">
        <v>7279</v>
      </c>
      <c r="J165" s="170">
        <v>0</v>
      </c>
      <c r="K165" s="170">
        <v>0</v>
      </c>
      <c r="L165" s="171">
        <f>VLOOKUP(C165,'Custo dos Produtos'!$D:$Q,14,0)</f>
        <v>4.1205388888888894</v>
      </c>
      <c r="M165" s="171">
        <f t="shared" si="6"/>
        <v>41.205388888888891</v>
      </c>
      <c r="N165" s="172">
        <f t="shared" si="7"/>
        <v>1</v>
      </c>
      <c r="O165" s="172">
        <f t="shared" si="8"/>
        <v>10</v>
      </c>
      <c r="Q165" s="163">
        <f>VLOOKUP(C165,Planilha1!$C:$L,10,0)</f>
        <v>4.3198822999999997</v>
      </c>
    </row>
    <row r="166" spans="1:17" x14ac:dyDescent="0.3">
      <c r="A166" s="167">
        <v>46029</v>
      </c>
      <c r="B166" s="168">
        <v>1</v>
      </c>
      <c r="C166" s="169" t="s">
        <v>1306</v>
      </c>
      <c r="D166" s="168" t="s">
        <v>1306</v>
      </c>
      <c r="E166" s="168">
        <v>9</v>
      </c>
      <c r="F166" s="168">
        <v>320</v>
      </c>
      <c r="G166" s="168" t="s">
        <v>7213</v>
      </c>
      <c r="H166" s="168">
        <v>35</v>
      </c>
      <c r="I166" s="168" t="s">
        <v>7279</v>
      </c>
      <c r="J166" s="170">
        <v>0</v>
      </c>
      <c r="K166" s="170">
        <v>0</v>
      </c>
      <c r="L166" s="171">
        <f>VLOOKUP(C166,'Custo dos Produtos'!$D:$Q,14,0)</f>
        <v>4.1205388888888894</v>
      </c>
      <c r="M166" s="171">
        <f t="shared" si="6"/>
        <v>144.21886111111112</v>
      </c>
      <c r="N166" s="172">
        <f t="shared" si="7"/>
        <v>1</v>
      </c>
      <c r="O166" s="172">
        <f t="shared" si="8"/>
        <v>35</v>
      </c>
      <c r="Q166" s="163">
        <f>VLOOKUP(C166,Planilha1!$C:$L,10,0)</f>
        <v>4.3198822999999997</v>
      </c>
    </row>
    <row r="167" spans="1:17" x14ac:dyDescent="0.3">
      <c r="A167" s="167">
        <v>46029</v>
      </c>
      <c r="B167" s="168">
        <v>2</v>
      </c>
      <c r="C167" s="169" t="s">
        <v>1236</v>
      </c>
      <c r="D167" s="168" t="s">
        <v>1236</v>
      </c>
      <c r="E167" s="168">
        <v>9</v>
      </c>
      <c r="F167" s="168">
        <v>313</v>
      </c>
      <c r="G167" s="168" t="s">
        <v>7150</v>
      </c>
      <c r="H167" s="168">
        <v>1</v>
      </c>
      <c r="I167" s="168" t="s">
        <v>15687</v>
      </c>
      <c r="J167" s="170">
        <v>0</v>
      </c>
      <c r="K167" s="170">
        <v>0</v>
      </c>
      <c r="L167" s="171">
        <f>VLOOKUP(C167,'Custo dos Produtos'!$D:$Q,14,0)</f>
        <v>10.757986111111112</v>
      </c>
      <c r="M167" s="171">
        <f t="shared" si="6"/>
        <v>10.757986111111112</v>
      </c>
      <c r="N167" s="172">
        <f t="shared" si="7"/>
        <v>1</v>
      </c>
      <c r="O167" s="172">
        <f t="shared" si="8"/>
        <v>1</v>
      </c>
      <c r="Q167" s="163">
        <f>VLOOKUP(C167,Planilha1!$C:$L,10,0)</f>
        <v>10.35591112</v>
      </c>
    </row>
    <row r="168" spans="1:17" x14ac:dyDescent="0.3">
      <c r="A168" s="167">
        <v>46029</v>
      </c>
      <c r="B168" s="168">
        <v>1</v>
      </c>
      <c r="C168" s="169" t="s">
        <v>1248</v>
      </c>
      <c r="D168" s="168" t="s">
        <v>1248</v>
      </c>
      <c r="E168" s="168">
        <v>34</v>
      </c>
      <c r="F168" s="168">
        <v>313</v>
      </c>
      <c r="G168" s="168" t="s">
        <v>7150</v>
      </c>
      <c r="H168" s="168">
        <v>1</v>
      </c>
      <c r="I168" s="168" t="s">
        <v>15754</v>
      </c>
      <c r="J168" s="170">
        <v>0</v>
      </c>
      <c r="K168" s="170">
        <v>0</v>
      </c>
      <c r="L168" s="171">
        <f>VLOOKUP(C168,'Custo dos Produtos'!$D:$Q,14,0)</f>
        <v>6.7208333333333332</v>
      </c>
      <c r="M168" s="171">
        <f t="shared" si="6"/>
        <v>6.7208333333333332</v>
      </c>
      <c r="N168" s="172">
        <f t="shared" si="7"/>
        <v>1</v>
      </c>
      <c r="O168" s="172">
        <f t="shared" si="8"/>
        <v>1</v>
      </c>
      <c r="Q168" s="163">
        <f>VLOOKUP(C168,Planilha1!$C:$L,10,0)</f>
        <v>5.3380381000000003</v>
      </c>
    </row>
    <row r="169" spans="1:17" x14ac:dyDescent="0.3">
      <c r="A169" s="167">
        <v>46029</v>
      </c>
      <c r="B169" s="168">
        <v>1</v>
      </c>
      <c r="C169" s="169" t="s">
        <v>1248</v>
      </c>
      <c r="D169" s="168" t="s">
        <v>1248</v>
      </c>
      <c r="E169" s="168">
        <v>9</v>
      </c>
      <c r="F169" s="168">
        <v>313</v>
      </c>
      <c r="G169" s="168" t="s">
        <v>7150</v>
      </c>
      <c r="H169" s="168">
        <v>4</v>
      </c>
      <c r="I169" s="168" t="s">
        <v>15754</v>
      </c>
      <c r="J169" s="170">
        <v>0</v>
      </c>
      <c r="K169" s="170">
        <v>0</v>
      </c>
      <c r="L169" s="171">
        <f>VLOOKUP(C169,'Custo dos Produtos'!$D:$Q,14,0)</f>
        <v>6.7208333333333332</v>
      </c>
      <c r="M169" s="171">
        <f t="shared" si="6"/>
        <v>26.883333333333333</v>
      </c>
      <c r="N169" s="172">
        <f t="shared" si="7"/>
        <v>1</v>
      </c>
      <c r="O169" s="172">
        <f t="shared" si="8"/>
        <v>4</v>
      </c>
      <c r="Q169" s="163">
        <f>VLOOKUP(C169,Planilha1!$C:$L,10,0)</f>
        <v>5.3380381000000003</v>
      </c>
    </row>
    <row r="170" spans="1:17" x14ac:dyDescent="0.3">
      <c r="A170" s="167">
        <v>46029</v>
      </c>
      <c r="B170" s="168">
        <v>1</v>
      </c>
      <c r="C170" s="169" t="s">
        <v>1248</v>
      </c>
      <c r="D170" s="168" t="s">
        <v>1248</v>
      </c>
      <c r="E170" s="168">
        <v>19</v>
      </c>
      <c r="F170" s="168">
        <v>313</v>
      </c>
      <c r="G170" s="168" t="s">
        <v>7150</v>
      </c>
      <c r="H170" s="168">
        <v>1</v>
      </c>
      <c r="I170" s="168" t="s">
        <v>15754</v>
      </c>
      <c r="J170" s="170">
        <v>0</v>
      </c>
      <c r="K170" s="170">
        <v>0</v>
      </c>
      <c r="L170" s="171">
        <f>VLOOKUP(C170,'Custo dos Produtos'!$D:$Q,14,0)</f>
        <v>6.7208333333333332</v>
      </c>
      <c r="M170" s="171">
        <f t="shared" si="6"/>
        <v>6.7208333333333332</v>
      </c>
      <c r="N170" s="172">
        <f t="shared" si="7"/>
        <v>1</v>
      </c>
      <c r="O170" s="172">
        <f t="shared" si="8"/>
        <v>1</v>
      </c>
      <c r="Q170" s="163">
        <f>VLOOKUP(C170,Planilha1!$C:$L,10,0)</f>
        <v>5.3380381000000003</v>
      </c>
    </row>
    <row r="171" spans="1:17" x14ac:dyDescent="0.3">
      <c r="A171" s="167">
        <v>46030</v>
      </c>
      <c r="B171" s="168">
        <v>3</v>
      </c>
      <c r="C171" s="169" t="s">
        <v>1254</v>
      </c>
      <c r="D171" s="168" t="s">
        <v>1254</v>
      </c>
      <c r="E171" s="168">
        <v>34</v>
      </c>
      <c r="F171" s="168">
        <v>314</v>
      </c>
      <c r="G171" s="168" t="s">
        <v>7191</v>
      </c>
      <c r="H171" s="168">
        <v>4</v>
      </c>
      <c r="I171" s="168" t="s">
        <v>7185</v>
      </c>
      <c r="J171" s="170">
        <v>0</v>
      </c>
      <c r="K171" s="170">
        <v>0</v>
      </c>
      <c r="L171" s="171">
        <f>VLOOKUP(C171,'Custo dos Produtos'!$D:$Q,14,0)</f>
        <v>4.8765852168601098</v>
      </c>
      <c r="M171" s="171">
        <f t="shared" si="6"/>
        <v>19.506340867440439</v>
      </c>
      <c r="N171" s="172">
        <f t="shared" si="7"/>
        <v>1</v>
      </c>
      <c r="O171" s="172">
        <f t="shared" si="8"/>
        <v>4</v>
      </c>
      <c r="Q171" s="163">
        <f>VLOOKUP(C171,Planilha1!$C:$L,10,0)</f>
        <v>9.8681398100000006</v>
      </c>
    </row>
    <row r="172" spans="1:17" x14ac:dyDescent="0.3">
      <c r="A172" s="167">
        <v>46030</v>
      </c>
      <c r="B172" s="168">
        <v>3</v>
      </c>
      <c r="C172" s="169" t="s">
        <v>1276</v>
      </c>
      <c r="D172" s="168" t="s">
        <v>1276</v>
      </c>
      <c r="E172" s="168">
        <v>15</v>
      </c>
      <c r="F172" s="168">
        <v>320</v>
      </c>
      <c r="G172" s="168" t="s">
        <v>7155</v>
      </c>
      <c r="H172" s="168">
        <v>2</v>
      </c>
      <c r="I172" s="168" t="s">
        <v>7166</v>
      </c>
      <c r="J172" s="170">
        <v>0</v>
      </c>
      <c r="K172" s="170">
        <v>0</v>
      </c>
      <c r="L172" s="171">
        <f>VLOOKUP(C172,'Custo dos Produtos'!$D:$Q,14,0)</f>
        <v>4.7478777777777781</v>
      </c>
      <c r="M172" s="171">
        <f t="shared" si="6"/>
        <v>9.4957555555555562</v>
      </c>
      <c r="N172" s="172">
        <f t="shared" si="7"/>
        <v>1</v>
      </c>
      <c r="O172" s="172">
        <f t="shared" si="8"/>
        <v>2</v>
      </c>
      <c r="Q172" s="163">
        <f>VLOOKUP(C172,Planilha1!$C:$L,10,0)</f>
        <v>5.1492667900000004</v>
      </c>
    </row>
    <row r="173" spans="1:17" x14ac:dyDescent="0.3">
      <c r="A173" s="167">
        <v>46030</v>
      </c>
      <c r="B173" s="168">
        <v>2</v>
      </c>
      <c r="C173" s="169" t="s">
        <v>3388</v>
      </c>
      <c r="D173" s="168" t="s">
        <v>3388</v>
      </c>
      <c r="E173" s="168">
        <v>9</v>
      </c>
      <c r="F173" s="168">
        <v>207</v>
      </c>
      <c r="G173" s="168" t="s">
        <v>7169</v>
      </c>
      <c r="H173" s="168">
        <v>1</v>
      </c>
      <c r="I173" s="168" t="s">
        <v>7255</v>
      </c>
      <c r="J173" s="170">
        <v>0</v>
      </c>
      <c r="K173" s="170">
        <v>0</v>
      </c>
      <c r="L173" s="171">
        <f>VLOOKUP(C173,'Custo dos Produtos'!$D:$Q,14,0)</f>
        <v>20.924010067114093</v>
      </c>
      <c r="M173" s="171">
        <f t="shared" si="6"/>
        <v>20.924010067114093</v>
      </c>
      <c r="N173" s="172">
        <f t="shared" si="7"/>
        <v>1</v>
      </c>
      <c r="O173" s="172">
        <f t="shared" si="8"/>
        <v>1</v>
      </c>
      <c r="Q173" s="163">
        <f>VLOOKUP(C173,Planilha1!$C:$L,10,0)</f>
        <v>30.74256475</v>
      </c>
    </row>
    <row r="174" spans="1:17" x14ac:dyDescent="0.3">
      <c r="A174" s="167">
        <v>46030</v>
      </c>
      <c r="B174" s="168">
        <v>1</v>
      </c>
      <c r="C174" s="169" t="s">
        <v>2515</v>
      </c>
      <c r="D174" s="168" t="s">
        <v>2515</v>
      </c>
      <c r="E174" s="168">
        <v>9</v>
      </c>
      <c r="F174" s="168">
        <v>322</v>
      </c>
      <c r="G174" s="168" t="s">
        <v>7175</v>
      </c>
      <c r="H174" s="168">
        <v>2</v>
      </c>
      <c r="I174" s="168" t="s">
        <v>7256</v>
      </c>
      <c r="J174" s="170">
        <v>0</v>
      </c>
      <c r="K174" s="170">
        <v>0</v>
      </c>
      <c r="L174" s="171">
        <f>VLOOKUP(C174,'Custo dos Produtos'!$D:$Q,14,0)</f>
        <v>19.832699999999999</v>
      </c>
      <c r="M174" s="171">
        <f t="shared" si="6"/>
        <v>39.665399999999998</v>
      </c>
      <c r="N174" s="172">
        <f t="shared" si="7"/>
        <v>1</v>
      </c>
      <c r="O174" s="172">
        <f t="shared" si="8"/>
        <v>2</v>
      </c>
      <c r="Q174" s="163">
        <f>VLOOKUP(C174,Planilha1!$C:$L,10,0)</f>
        <v>19.819016319999999</v>
      </c>
    </row>
    <row r="175" spans="1:17" x14ac:dyDescent="0.3">
      <c r="A175" s="167">
        <v>46030</v>
      </c>
      <c r="B175" s="168">
        <v>2</v>
      </c>
      <c r="C175" s="169" t="s">
        <v>2133</v>
      </c>
      <c r="D175" s="168" t="s">
        <v>2133</v>
      </c>
      <c r="E175" s="168">
        <v>2</v>
      </c>
      <c r="F175" s="168">
        <v>207</v>
      </c>
      <c r="G175" s="168" t="s">
        <v>7169</v>
      </c>
      <c r="H175" s="168">
        <v>2</v>
      </c>
      <c r="I175" s="168" t="s">
        <v>7257</v>
      </c>
      <c r="J175" s="170">
        <v>0</v>
      </c>
      <c r="K175" s="170">
        <v>0</v>
      </c>
      <c r="L175" s="171">
        <f>VLOOKUP(C175,'Custo dos Produtos'!$D:$Q,14,0)</f>
        <v>0.56640706987020162</v>
      </c>
      <c r="M175" s="171">
        <f t="shared" si="6"/>
        <v>1.1328141397404032</v>
      </c>
      <c r="N175" s="172">
        <f t="shared" si="7"/>
        <v>1</v>
      </c>
      <c r="O175" s="172">
        <f t="shared" si="8"/>
        <v>2</v>
      </c>
      <c r="Q175" s="163" t="e">
        <f>VLOOKUP(C175,Planilha1!$C:$L,10,0)</f>
        <v>#N/A</v>
      </c>
    </row>
    <row r="176" spans="1:17" x14ac:dyDescent="0.3">
      <c r="A176" s="167">
        <v>46030</v>
      </c>
      <c r="B176" s="168">
        <v>2</v>
      </c>
      <c r="C176" s="169" t="s">
        <v>1340</v>
      </c>
      <c r="D176" s="168" t="s">
        <v>1340</v>
      </c>
      <c r="E176" s="168">
        <v>33</v>
      </c>
      <c r="F176" s="168">
        <v>315</v>
      </c>
      <c r="G176" s="168" t="s">
        <v>7181</v>
      </c>
      <c r="H176" s="168">
        <v>3</v>
      </c>
      <c r="I176" s="168" t="s">
        <v>7258</v>
      </c>
      <c r="J176" s="170">
        <v>0</v>
      </c>
      <c r="K176" s="170">
        <v>0</v>
      </c>
      <c r="L176" s="171">
        <f>VLOOKUP(C176,'Custo dos Produtos'!$D:$Q,14,0)</f>
        <v>2.1438166666666665</v>
      </c>
      <c r="M176" s="171">
        <f t="shared" si="6"/>
        <v>6.4314499999999999</v>
      </c>
      <c r="N176" s="172">
        <f t="shared" si="7"/>
        <v>1</v>
      </c>
      <c r="O176" s="172">
        <f t="shared" si="8"/>
        <v>3</v>
      </c>
      <c r="Q176" s="163">
        <f>VLOOKUP(C176,Planilha1!$C:$L,10,0)</f>
        <v>1.4657405800000001</v>
      </c>
    </row>
    <row r="177" spans="1:17" x14ac:dyDescent="0.3">
      <c r="A177" s="167">
        <v>46030</v>
      </c>
      <c r="B177" s="168">
        <v>2</v>
      </c>
      <c r="C177" s="169" t="s">
        <v>1362</v>
      </c>
      <c r="D177" s="168" t="s">
        <v>1362</v>
      </c>
      <c r="E177" s="168">
        <v>11</v>
      </c>
      <c r="F177" s="168">
        <v>315</v>
      </c>
      <c r="G177" s="168" t="s">
        <v>7181</v>
      </c>
      <c r="H177" s="168">
        <v>2</v>
      </c>
      <c r="I177" s="168" t="s">
        <v>7259</v>
      </c>
      <c r="J177" s="170">
        <v>0</v>
      </c>
      <c r="K177" s="170">
        <v>0</v>
      </c>
      <c r="L177" s="171">
        <f>VLOOKUP(C177,'Custo dos Produtos'!$D:$Q,14,0)</f>
        <v>2.9087000000000001</v>
      </c>
      <c r="M177" s="171">
        <f t="shared" si="6"/>
        <v>5.8174000000000001</v>
      </c>
      <c r="N177" s="172">
        <f t="shared" si="7"/>
        <v>1</v>
      </c>
      <c r="O177" s="172">
        <f t="shared" si="8"/>
        <v>2</v>
      </c>
      <c r="Q177" s="163">
        <f>VLOOKUP(C177,Planilha1!$C:$L,10,0)</f>
        <v>2.1170281700000002</v>
      </c>
    </row>
    <row r="178" spans="1:17" x14ac:dyDescent="0.3">
      <c r="A178" s="167">
        <v>46030</v>
      </c>
      <c r="B178" s="168">
        <v>2</v>
      </c>
      <c r="C178" s="169" t="s">
        <v>1745</v>
      </c>
      <c r="D178" s="168" t="s">
        <v>1745</v>
      </c>
      <c r="E178" s="168">
        <v>19</v>
      </c>
      <c r="F178" s="168">
        <v>322</v>
      </c>
      <c r="G178" s="168" t="s">
        <v>7175</v>
      </c>
      <c r="H178" s="168">
        <v>1</v>
      </c>
      <c r="I178" s="168" t="s">
        <v>7256</v>
      </c>
      <c r="J178" s="170">
        <v>0</v>
      </c>
      <c r="K178" s="170">
        <v>0</v>
      </c>
      <c r="L178" s="171">
        <f>VLOOKUP(C178,'Custo dos Produtos'!$D:$Q,14,0)</f>
        <v>19.64695</v>
      </c>
      <c r="M178" s="171">
        <f t="shared" si="6"/>
        <v>19.64695</v>
      </c>
      <c r="N178" s="172">
        <f t="shared" si="7"/>
        <v>1</v>
      </c>
      <c r="O178" s="172">
        <f t="shared" si="8"/>
        <v>1</v>
      </c>
      <c r="Q178" s="163" t="e">
        <f>VLOOKUP(C178,Planilha1!$C:$L,10,0)</f>
        <v>#N/A</v>
      </c>
    </row>
    <row r="179" spans="1:17" x14ac:dyDescent="0.3">
      <c r="A179" s="167">
        <v>46030</v>
      </c>
      <c r="B179" s="168">
        <v>2</v>
      </c>
      <c r="C179" s="169" t="s">
        <v>1819</v>
      </c>
      <c r="D179" s="168" t="s">
        <v>1819</v>
      </c>
      <c r="E179" s="168">
        <v>27</v>
      </c>
      <c r="F179" s="168">
        <v>207</v>
      </c>
      <c r="G179" s="168" t="s">
        <v>7169</v>
      </c>
      <c r="H179" s="168">
        <v>1</v>
      </c>
      <c r="I179" s="168" t="s">
        <v>7260</v>
      </c>
      <c r="J179" s="170">
        <v>0</v>
      </c>
      <c r="K179" s="170">
        <v>0</v>
      </c>
      <c r="L179" s="171">
        <f>VLOOKUP(C179,'Custo dos Produtos'!$D:$Q,14,0)</f>
        <v>4.8550722733245726</v>
      </c>
      <c r="M179" s="171">
        <f t="shared" si="6"/>
        <v>4.8550722733245726</v>
      </c>
      <c r="N179" s="172">
        <f t="shared" si="7"/>
        <v>1</v>
      </c>
      <c r="O179" s="172">
        <f t="shared" si="8"/>
        <v>1</v>
      </c>
      <c r="Q179" s="163">
        <f>VLOOKUP(C179,Planilha1!$C:$L,10,0)</f>
        <v>3.7196721400000001</v>
      </c>
    </row>
    <row r="180" spans="1:17" x14ac:dyDescent="0.3">
      <c r="A180" s="167">
        <v>46030</v>
      </c>
      <c r="B180" s="168">
        <v>2</v>
      </c>
      <c r="C180" s="169" t="s">
        <v>1857</v>
      </c>
      <c r="D180" s="168" t="s">
        <v>1857</v>
      </c>
      <c r="E180" s="168">
        <v>27</v>
      </c>
      <c r="F180" s="168">
        <v>207</v>
      </c>
      <c r="G180" s="168" t="s">
        <v>7169</v>
      </c>
      <c r="H180" s="168">
        <v>1</v>
      </c>
      <c r="I180" s="168" t="s">
        <v>7182</v>
      </c>
      <c r="J180" s="170">
        <v>0</v>
      </c>
      <c r="K180" s="170">
        <v>0</v>
      </c>
      <c r="L180" s="171">
        <f>VLOOKUP(C180,'Custo dos Produtos'!$D:$Q,14,0)</f>
        <v>2.9084249999999998</v>
      </c>
      <c r="M180" s="171">
        <f t="shared" si="6"/>
        <v>2.9084249999999998</v>
      </c>
      <c r="N180" s="172">
        <f t="shared" si="7"/>
        <v>1</v>
      </c>
      <c r="O180" s="172">
        <f t="shared" si="8"/>
        <v>1</v>
      </c>
      <c r="Q180" s="163">
        <f>VLOOKUP(C180,Planilha1!$C:$L,10,0)</f>
        <v>2.12643212</v>
      </c>
    </row>
    <row r="181" spans="1:17" x14ac:dyDescent="0.3">
      <c r="A181" s="167">
        <v>46030</v>
      </c>
      <c r="B181" s="168">
        <v>2</v>
      </c>
      <c r="C181" s="169" t="s">
        <v>1276</v>
      </c>
      <c r="D181" s="168" t="s">
        <v>1276</v>
      </c>
      <c r="E181" s="168">
        <v>20</v>
      </c>
      <c r="F181" s="168">
        <v>320</v>
      </c>
      <c r="G181" s="168" t="s">
        <v>7155</v>
      </c>
      <c r="H181" s="168">
        <v>3</v>
      </c>
      <c r="I181" s="168" t="s">
        <v>7261</v>
      </c>
      <c r="J181" s="170">
        <v>0</v>
      </c>
      <c r="K181" s="170">
        <v>0</v>
      </c>
      <c r="L181" s="171">
        <f>VLOOKUP(C181,'Custo dos Produtos'!$D:$Q,14,0)</f>
        <v>4.7478777777777781</v>
      </c>
      <c r="M181" s="171">
        <f t="shared" si="6"/>
        <v>14.243633333333335</v>
      </c>
      <c r="N181" s="172">
        <f t="shared" si="7"/>
        <v>1</v>
      </c>
      <c r="O181" s="172">
        <f t="shared" si="8"/>
        <v>3</v>
      </c>
      <c r="Q181" s="163">
        <f>VLOOKUP(C181,Planilha1!$C:$L,10,0)</f>
        <v>5.1492667900000004</v>
      </c>
    </row>
    <row r="182" spans="1:17" x14ac:dyDescent="0.3">
      <c r="A182" s="167">
        <v>46030</v>
      </c>
      <c r="B182" s="168">
        <v>2</v>
      </c>
      <c r="C182" s="169" t="s">
        <v>1276</v>
      </c>
      <c r="D182" s="168" t="s">
        <v>1276</v>
      </c>
      <c r="E182" s="168">
        <v>19</v>
      </c>
      <c r="F182" s="168">
        <v>320</v>
      </c>
      <c r="G182" s="168" t="s">
        <v>7155</v>
      </c>
      <c r="H182" s="168">
        <v>1</v>
      </c>
      <c r="I182" s="168" t="s">
        <v>7261</v>
      </c>
      <c r="J182" s="170">
        <v>0</v>
      </c>
      <c r="K182" s="170">
        <v>0</v>
      </c>
      <c r="L182" s="171">
        <f>VLOOKUP(C182,'Custo dos Produtos'!$D:$Q,14,0)</f>
        <v>4.7478777777777781</v>
      </c>
      <c r="M182" s="171">
        <f t="shared" si="6"/>
        <v>4.7478777777777781</v>
      </c>
      <c r="N182" s="172">
        <f t="shared" si="7"/>
        <v>1</v>
      </c>
      <c r="O182" s="172">
        <f t="shared" si="8"/>
        <v>1</v>
      </c>
      <c r="Q182" s="163">
        <f>VLOOKUP(C182,Planilha1!$C:$L,10,0)</f>
        <v>5.1492667900000004</v>
      </c>
    </row>
    <row r="183" spans="1:17" x14ac:dyDescent="0.3">
      <c r="A183" s="173">
        <v>46030</v>
      </c>
      <c r="B183" s="174">
        <v>2</v>
      </c>
      <c r="C183" s="175" t="s">
        <v>1452</v>
      </c>
      <c r="D183" s="174" t="s">
        <v>1452</v>
      </c>
      <c r="E183" s="174">
        <v>11</v>
      </c>
      <c r="F183" s="174">
        <v>314</v>
      </c>
      <c r="G183" s="174" t="s">
        <v>7262</v>
      </c>
      <c r="H183" s="174">
        <v>1</v>
      </c>
      <c r="I183" s="174" t="s">
        <v>7263</v>
      </c>
      <c r="J183" s="176">
        <v>0</v>
      </c>
      <c r="K183" s="176">
        <v>0</v>
      </c>
      <c r="L183" s="177">
        <f>VLOOKUP(C183,'Custo dos Produtos'!$D:$Q,14,0)</f>
        <v>2.5395589743589744</v>
      </c>
      <c r="M183" s="177">
        <f t="shared" si="6"/>
        <v>2.5395589743589744</v>
      </c>
      <c r="N183" s="178">
        <f t="shared" si="7"/>
        <v>1</v>
      </c>
      <c r="O183" s="178">
        <f t="shared" si="8"/>
        <v>1</v>
      </c>
      <c r="Q183" s="163">
        <f>VLOOKUP(C183,Planilha1!$C:$L,10,0)</f>
        <v>3.5628605499999999</v>
      </c>
    </row>
    <row r="184" spans="1:17" x14ac:dyDescent="0.3">
      <c r="A184" s="167">
        <v>46030</v>
      </c>
      <c r="B184" s="168">
        <v>2</v>
      </c>
      <c r="C184" s="169" t="s">
        <v>1242</v>
      </c>
      <c r="D184" s="168" t="s">
        <v>1242</v>
      </c>
      <c r="E184" s="168">
        <v>11</v>
      </c>
      <c r="F184" s="168">
        <v>314</v>
      </c>
      <c r="G184" s="168" t="s">
        <v>7186</v>
      </c>
      <c r="H184" s="168">
        <v>2</v>
      </c>
      <c r="I184" s="168" t="s">
        <v>7264</v>
      </c>
      <c r="J184" s="170">
        <v>0</v>
      </c>
      <c r="K184" s="170">
        <v>0</v>
      </c>
      <c r="L184" s="171">
        <f>VLOOKUP(C184,'Custo dos Produtos'!$D:$Q,14,0)</f>
        <v>27.006888888888888</v>
      </c>
      <c r="M184" s="171">
        <f t="shared" si="6"/>
        <v>54.013777777777776</v>
      </c>
      <c r="N184" s="172">
        <f t="shared" si="7"/>
        <v>1</v>
      </c>
      <c r="O184" s="172">
        <f t="shared" si="8"/>
        <v>2</v>
      </c>
      <c r="Q184" s="163">
        <f>VLOOKUP(C184,Planilha1!$C:$L,10,0)</f>
        <v>29.291691910000001</v>
      </c>
    </row>
    <row r="185" spans="1:17" x14ac:dyDescent="0.3">
      <c r="A185" s="167">
        <v>46030</v>
      </c>
      <c r="B185" s="168">
        <v>2</v>
      </c>
      <c r="C185" s="169" t="s">
        <v>1572</v>
      </c>
      <c r="D185" s="168" t="s">
        <v>1572</v>
      </c>
      <c r="E185" s="168">
        <v>8</v>
      </c>
      <c r="F185" s="168">
        <v>314</v>
      </c>
      <c r="G185" s="168" t="s">
        <v>7212</v>
      </c>
      <c r="H185" s="168">
        <v>20</v>
      </c>
      <c r="I185" s="168" t="s">
        <v>7210</v>
      </c>
      <c r="J185" s="170">
        <v>0</v>
      </c>
      <c r="K185" s="170">
        <v>0</v>
      </c>
      <c r="L185" s="171">
        <f>VLOOKUP(C185,'Custo dos Produtos'!$D:$Q,14,0)</f>
        <v>19.479727272727274</v>
      </c>
      <c r="M185" s="171">
        <f t="shared" si="6"/>
        <v>389.59454545454548</v>
      </c>
      <c r="N185" s="172">
        <f t="shared" si="7"/>
        <v>1</v>
      </c>
      <c r="O185" s="172">
        <f t="shared" si="8"/>
        <v>20</v>
      </c>
      <c r="Q185" s="163">
        <f>VLOOKUP(C185,Planilha1!$C:$L,10,0)</f>
        <v>20.6177338</v>
      </c>
    </row>
    <row r="186" spans="1:17" x14ac:dyDescent="0.3">
      <c r="A186" s="167">
        <v>46030</v>
      </c>
      <c r="B186" s="168">
        <v>2</v>
      </c>
      <c r="C186" s="169" t="s">
        <v>1572</v>
      </c>
      <c r="D186" s="168" t="s">
        <v>1572</v>
      </c>
      <c r="E186" s="168">
        <v>11</v>
      </c>
      <c r="F186" s="168">
        <v>314</v>
      </c>
      <c r="G186" s="168" t="s">
        <v>7212</v>
      </c>
      <c r="H186" s="168">
        <v>1</v>
      </c>
      <c r="I186" s="168" t="s">
        <v>7210</v>
      </c>
      <c r="J186" s="170">
        <v>0</v>
      </c>
      <c r="K186" s="170">
        <v>0</v>
      </c>
      <c r="L186" s="171">
        <f>VLOOKUP(C186,'Custo dos Produtos'!$D:$Q,14,0)</f>
        <v>19.479727272727274</v>
      </c>
      <c r="M186" s="171">
        <f t="shared" si="6"/>
        <v>19.479727272727274</v>
      </c>
      <c r="N186" s="172">
        <f t="shared" si="7"/>
        <v>1</v>
      </c>
      <c r="O186" s="172">
        <f t="shared" si="8"/>
        <v>1</v>
      </c>
      <c r="Q186" s="163">
        <f>VLOOKUP(C186,Planilha1!$C:$L,10,0)</f>
        <v>20.6177338</v>
      </c>
    </row>
    <row r="187" spans="1:17" x14ac:dyDescent="0.3">
      <c r="A187" s="167">
        <v>46030</v>
      </c>
      <c r="B187" s="168">
        <v>2</v>
      </c>
      <c r="C187" s="169" t="s">
        <v>2267</v>
      </c>
      <c r="D187" s="168" t="s">
        <v>2267</v>
      </c>
      <c r="E187" s="168">
        <v>2</v>
      </c>
      <c r="F187" s="168">
        <v>314</v>
      </c>
      <c r="G187" s="168" t="s">
        <v>7186</v>
      </c>
      <c r="H187" s="168">
        <v>2</v>
      </c>
      <c r="I187" s="168" t="s">
        <v>7264</v>
      </c>
      <c r="J187" s="170">
        <v>0</v>
      </c>
      <c r="K187" s="170">
        <v>0</v>
      </c>
      <c r="L187" s="171">
        <f>VLOOKUP(C187,'Custo dos Produtos'!$D:$Q,14,0)</f>
        <v>77.001428571428576</v>
      </c>
      <c r="M187" s="171">
        <f t="shared" si="6"/>
        <v>154.00285714285715</v>
      </c>
      <c r="N187" s="172">
        <f t="shared" si="7"/>
        <v>1</v>
      </c>
      <c r="O187" s="172">
        <f t="shared" si="8"/>
        <v>2</v>
      </c>
      <c r="Q187" s="163" t="e">
        <f>VLOOKUP(C187,Planilha1!$C:$L,10,0)</f>
        <v>#N/A</v>
      </c>
    </row>
    <row r="188" spans="1:17" x14ac:dyDescent="0.3">
      <c r="A188" s="167">
        <v>46030</v>
      </c>
      <c r="B188" s="168">
        <v>2</v>
      </c>
      <c r="C188" s="169" t="s">
        <v>2267</v>
      </c>
      <c r="D188" s="168" t="s">
        <v>2267</v>
      </c>
      <c r="E188" s="168">
        <v>3</v>
      </c>
      <c r="F188" s="168">
        <v>314</v>
      </c>
      <c r="G188" s="168" t="s">
        <v>7186</v>
      </c>
      <c r="H188" s="168">
        <v>1</v>
      </c>
      <c r="I188" s="168" t="s">
        <v>7264</v>
      </c>
      <c r="J188" s="170">
        <v>0</v>
      </c>
      <c r="K188" s="170">
        <v>0</v>
      </c>
      <c r="L188" s="171">
        <f>VLOOKUP(C188,'Custo dos Produtos'!$D:$Q,14,0)</f>
        <v>77.001428571428576</v>
      </c>
      <c r="M188" s="171">
        <f t="shared" si="6"/>
        <v>77.001428571428576</v>
      </c>
      <c r="N188" s="172">
        <f t="shared" si="7"/>
        <v>1</v>
      </c>
      <c r="O188" s="172">
        <f t="shared" si="8"/>
        <v>1</v>
      </c>
      <c r="Q188" s="163" t="e">
        <f>VLOOKUP(C188,Planilha1!$C:$L,10,0)</f>
        <v>#N/A</v>
      </c>
    </row>
    <row r="189" spans="1:17" x14ac:dyDescent="0.3">
      <c r="A189" s="167">
        <v>46030</v>
      </c>
      <c r="B189" s="168">
        <v>3</v>
      </c>
      <c r="C189" s="169" t="s">
        <v>1306</v>
      </c>
      <c r="D189" s="168" t="s">
        <v>1306</v>
      </c>
      <c r="E189" s="168">
        <v>34</v>
      </c>
      <c r="F189" s="168">
        <v>320</v>
      </c>
      <c r="G189" s="168" t="s">
        <v>7213</v>
      </c>
      <c r="H189" s="168">
        <v>43</v>
      </c>
      <c r="I189" s="168" t="s">
        <v>7214</v>
      </c>
      <c r="J189" s="170">
        <v>0</v>
      </c>
      <c r="K189" s="170">
        <v>0</v>
      </c>
      <c r="L189" s="171">
        <f>VLOOKUP(C189,'Custo dos Produtos'!$D:$Q,14,0)</f>
        <v>4.1205388888888894</v>
      </c>
      <c r="M189" s="171">
        <f t="shared" si="6"/>
        <v>177.18317222222225</v>
      </c>
      <c r="N189" s="172">
        <f t="shared" si="7"/>
        <v>1</v>
      </c>
      <c r="O189" s="172">
        <f t="shared" si="8"/>
        <v>43</v>
      </c>
      <c r="Q189" s="163">
        <f>VLOOKUP(C189,Planilha1!$C:$L,10,0)</f>
        <v>4.3198822999999997</v>
      </c>
    </row>
    <row r="190" spans="1:17" x14ac:dyDescent="0.3">
      <c r="A190" s="167">
        <v>46030</v>
      </c>
      <c r="B190" s="168">
        <v>1</v>
      </c>
      <c r="C190" s="169" t="s">
        <v>1566</v>
      </c>
      <c r="D190" s="168" t="s">
        <v>1566</v>
      </c>
      <c r="E190" s="168">
        <v>36</v>
      </c>
      <c r="F190" s="168">
        <v>217</v>
      </c>
      <c r="G190" s="168" t="s">
        <v>7244</v>
      </c>
      <c r="H190" s="168">
        <v>1</v>
      </c>
      <c r="I190" s="168" t="s">
        <v>7190</v>
      </c>
      <c r="J190" s="170">
        <v>0</v>
      </c>
      <c r="K190" s="170">
        <v>0</v>
      </c>
      <c r="L190" s="171">
        <f>VLOOKUP(C190,'Custo dos Produtos'!$D:$Q,14,0)</f>
        <v>8.2808333333333337</v>
      </c>
      <c r="M190" s="171">
        <f t="shared" si="6"/>
        <v>8.2808333333333337</v>
      </c>
      <c r="N190" s="172">
        <f t="shared" si="7"/>
        <v>1</v>
      </c>
      <c r="O190" s="172">
        <f t="shared" si="8"/>
        <v>1</v>
      </c>
      <c r="Q190" s="163">
        <f>VLOOKUP(C190,Planilha1!$C:$L,10,0)</f>
        <v>8.5991285099999999</v>
      </c>
    </row>
    <row r="191" spans="1:17" x14ac:dyDescent="0.3">
      <c r="A191" s="167">
        <v>46030</v>
      </c>
      <c r="B191" s="168">
        <v>3</v>
      </c>
      <c r="C191" s="169" t="s">
        <v>1236</v>
      </c>
      <c r="D191" s="168" t="s">
        <v>1236</v>
      </c>
      <c r="E191" s="168">
        <v>36</v>
      </c>
      <c r="F191" s="168">
        <v>217</v>
      </c>
      <c r="G191" s="168" t="s">
        <v>7150</v>
      </c>
      <c r="H191" s="168">
        <v>1</v>
      </c>
      <c r="I191" s="168" t="s">
        <v>7190</v>
      </c>
      <c r="J191" s="170">
        <v>0</v>
      </c>
      <c r="K191" s="170">
        <v>0</v>
      </c>
      <c r="L191" s="171">
        <f>VLOOKUP(C191,'Custo dos Produtos'!$D:$Q,14,0)</f>
        <v>10.757986111111112</v>
      </c>
      <c r="M191" s="171">
        <f t="shared" si="6"/>
        <v>10.757986111111112</v>
      </c>
      <c r="N191" s="172">
        <f t="shared" si="7"/>
        <v>1</v>
      </c>
      <c r="O191" s="172">
        <f t="shared" si="8"/>
        <v>1</v>
      </c>
      <c r="Q191" s="163">
        <f>VLOOKUP(C191,Planilha1!$C:$L,10,0)</f>
        <v>10.35591112</v>
      </c>
    </row>
    <row r="192" spans="1:17" x14ac:dyDescent="0.3">
      <c r="A192" s="167">
        <v>46030</v>
      </c>
      <c r="B192" s="168">
        <v>1</v>
      </c>
      <c r="C192" s="169" t="s">
        <v>1236</v>
      </c>
      <c r="D192" s="168" t="s">
        <v>1236</v>
      </c>
      <c r="E192" s="168">
        <v>36</v>
      </c>
      <c r="F192" s="168">
        <v>217</v>
      </c>
      <c r="G192" s="168" t="s">
        <v>7150</v>
      </c>
      <c r="H192" s="168">
        <v>3</v>
      </c>
      <c r="I192" s="168" t="s">
        <v>7265</v>
      </c>
      <c r="J192" s="170">
        <v>0</v>
      </c>
      <c r="K192" s="170">
        <v>0</v>
      </c>
      <c r="L192" s="171">
        <f>VLOOKUP(C192,'Custo dos Produtos'!$D:$Q,14,0)</f>
        <v>10.757986111111112</v>
      </c>
      <c r="M192" s="171">
        <f t="shared" si="6"/>
        <v>32.27395833333334</v>
      </c>
      <c r="N192" s="172">
        <f t="shared" si="7"/>
        <v>1</v>
      </c>
      <c r="O192" s="172">
        <f t="shared" si="8"/>
        <v>3</v>
      </c>
      <c r="Q192" s="163">
        <f>VLOOKUP(C192,Planilha1!$C:$L,10,0)</f>
        <v>10.35591112</v>
      </c>
    </row>
    <row r="193" spans="1:17" x14ac:dyDescent="0.3">
      <c r="A193" s="167">
        <v>46030</v>
      </c>
      <c r="B193" s="168">
        <v>1</v>
      </c>
      <c r="C193" s="169" t="s">
        <v>1292</v>
      </c>
      <c r="D193" s="168" t="s">
        <v>1292</v>
      </c>
      <c r="E193" s="168">
        <v>11</v>
      </c>
      <c r="F193" s="168">
        <v>315</v>
      </c>
      <c r="G193" s="168" t="s">
        <v>7266</v>
      </c>
      <c r="H193" s="168">
        <v>2</v>
      </c>
      <c r="I193" s="168" t="s">
        <v>7267</v>
      </c>
      <c r="J193" s="170">
        <v>0</v>
      </c>
      <c r="K193" s="170">
        <v>0</v>
      </c>
      <c r="L193" s="171">
        <f>VLOOKUP(C193,'Custo dos Produtos'!$D:$Q,14,0)</f>
        <v>0.65399999999999991</v>
      </c>
      <c r="M193" s="171">
        <f t="shared" si="6"/>
        <v>1.3079999999999998</v>
      </c>
      <c r="N193" s="172">
        <f t="shared" si="7"/>
        <v>1</v>
      </c>
      <c r="O193" s="172">
        <f t="shared" si="8"/>
        <v>2</v>
      </c>
      <c r="Q193" s="163">
        <f>VLOOKUP(C193,Planilha1!$C:$L,10,0)</f>
        <v>1.4793300000000001E-3</v>
      </c>
    </row>
    <row r="194" spans="1:17" x14ac:dyDescent="0.3">
      <c r="A194" s="167">
        <v>46030</v>
      </c>
      <c r="B194" s="168">
        <v>1</v>
      </c>
      <c r="C194" s="169" t="s">
        <v>1292</v>
      </c>
      <c r="D194" s="168" t="s">
        <v>1292</v>
      </c>
      <c r="E194" s="168">
        <v>8</v>
      </c>
      <c r="F194" s="168">
        <v>315</v>
      </c>
      <c r="G194" s="168" t="s">
        <v>7266</v>
      </c>
      <c r="H194" s="168">
        <v>2</v>
      </c>
      <c r="I194" s="168" t="s">
        <v>7267</v>
      </c>
      <c r="J194" s="170">
        <v>0</v>
      </c>
      <c r="K194" s="170">
        <v>0</v>
      </c>
      <c r="L194" s="171">
        <f>VLOOKUP(C194,'Custo dos Produtos'!$D:$Q,14,0)</f>
        <v>0.65399999999999991</v>
      </c>
      <c r="M194" s="171">
        <f t="shared" ref="M194:M257" si="9">IF(J194=0,ABS(L194*H194),ABS(K194))</f>
        <v>1.3079999999999998</v>
      </c>
      <c r="N194" s="172">
        <f t="shared" ref="N194:N257" si="10">MONTH(A194)</f>
        <v>1</v>
      </c>
      <c r="O194" s="172">
        <f t="shared" ref="O194:O257" si="11">ABS(IF(M194=0,0,H194))</f>
        <v>2</v>
      </c>
      <c r="Q194" s="163">
        <f>VLOOKUP(C194,Planilha1!$C:$L,10,0)</f>
        <v>1.4793300000000001E-3</v>
      </c>
    </row>
    <row r="195" spans="1:17" x14ac:dyDescent="0.3">
      <c r="A195" s="167">
        <v>46030</v>
      </c>
      <c r="B195" s="168">
        <v>1</v>
      </c>
      <c r="C195" s="169" t="s">
        <v>1588</v>
      </c>
      <c r="D195" s="168" t="s">
        <v>1588</v>
      </c>
      <c r="E195" s="168">
        <v>8</v>
      </c>
      <c r="F195" s="168">
        <v>315</v>
      </c>
      <c r="G195" s="168" t="s">
        <v>7179</v>
      </c>
      <c r="H195" s="168">
        <v>11</v>
      </c>
      <c r="I195" s="168" t="s">
        <v>7268</v>
      </c>
      <c r="J195" s="170">
        <v>0</v>
      </c>
      <c r="K195" s="170">
        <v>0</v>
      </c>
      <c r="L195" s="171">
        <f>VLOOKUP(C195,'Custo dos Produtos'!$D:$Q,14,0)</f>
        <v>15.142976000000001</v>
      </c>
      <c r="M195" s="171">
        <f t="shared" si="9"/>
        <v>166.57273600000002</v>
      </c>
      <c r="N195" s="172">
        <f t="shared" si="10"/>
        <v>1</v>
      </c>
      <c r="O195" s="172">
        <f t="shared" si="11"/>
        <v>11</v>
      </c>
      <c r="Q195" s="163">
        <f>VLOOKUP(C195,Planilha1!$C:$L,10,0)</f>
        <v>14.13110127</v>
      </c>
    </row>
    <row r="196" spans="1:17" x14ac:dyDescent="0.3">
      <c r="A196" s="167">
        <v>46030</v>
      </c>
      <c r="B196" s="168">
        <v>1</v>
      </c>
      <c r="C196" s="169" t="s">
        <v>1588</v>
      </c>
      <c r="D196" s="168" t="s">
        <v>1588</v>
      </c>
      <c r="E196" s="168">
        <v>2</v>
      </c>
      <c r="F196" s="168">
        <v>315</v>
      </c>
      <c r="G196" s="168" t="s">
        <v>7179</v>
      </c>
      <c r="H196" s="168">
        <v>1</v>
      </c>
      <c r="I196" s="168" t="s">
        <v>7268</v>
      </c>
      <c r="J196" s="170">
        <v>0</v>
      </c>
      <c r="K196" s="170">
        <v>0</v>
      </c>
      <c r="L196" s="171">
        <f>VLOOKUP(C196,'Custo dos Produtos'!$D:$Q,14,0)</f>
        <v>15.142976000000001</v>
      </c>
      <c r="M196" s="171">
        <f t="shared" si="9"/>
        <v>15.142976000000001</v>
      </c>
      <c r="N196" s="172">
        <f t="shared" si="10"/>
        <v>1</v>
      </c>
      <c r="O196" s="172">
        <f t="shared" si="11"/>
        <v>1</v>
      </c>
      <c r="Q196" s="163">
        <f>VLOOKUP(C196,Planilha1!$C:$L,10,0)</f>
        <v>14.13110127</v>
      </c>
    </row>
    <row r="197" spans="1:17" x14ac:dyDescent="0.3">
      <c r="A197" s="167">
        <v>46030</v>
      </c>
      <c r="B197" s="168">
        <v>1</v>
      </c>
      <c r="C197" s="169" t="s">
        <v>1568</v>
      </c>
      <c r="D197" s="168" t="s">
        <v>1568</v>
      </c>
      <c r="E197" s="168">
        <v>36</v>
      </c>
      <c r="F197" s="168">
        <v>217</v>
      </c>
      <c r="G197" s="168" t="s">
        <v>7239</v>
      </c>
      <c r="H197" s="168">
        <v>16</v>
      </c>
      <c r="I197" s="168" t="s">
        <v>7190</v>
      </c>
      <c r="J197" s="170">
        <v>0</v>
      </c>
      <c r="K197" s="170">
        <v>0</v>
      </c>
      <c r="L197" s="171">
        <f>VLOOKUP(C197,'Custo dos Produtos'!$D:$Q,14,0)</f>
        <v>2.1285172413793103</v>
      </c>
      <c r="M197" s="171">
        <f t="shared" si="9"/>
        <v>34.056275862068965</v>
      </c>
      <c r="N197" s="172">
        <f t="shared" si="10"/>
        <v>1</v>
      </c>
      <c r="O197" s="172">
        <f t="shared" si="11"/>
        <v>16</v>
      </c>
      <c r="Q197" s="163">
        <f>VLOOKUP(C197,Planilha1!$C:$L,10,0)</f>
        <v>1.789102</v>
      </c>
    </row>
    <row r="198" spans="1:17" x14ac:dyDescent="0.3">
      <c r="A198" s="167">
        <v>46030</v>
      </c>
      <c r="B198" s="168">
        <v>1</v>
      </c>
      <c r="C198" s="169" t="s">
        <v>1356</v>
      </c>
      <c r="D198" s="168" t="s">
        <v>1356</v>
      </c>
      <c r="E198" s="168">
        <v>44</v>
      </c>
      <c r="F198" s="168">
        <v>318</v>
      </c>
      <c r="G198" s="168" t="s">
        <v>7250</v>
      </c>
      <c r="H198" s="168">
        <v>5</v>
      </c>
      <c r="I198" s="168" t="s">
        <v>7247</v>
      </c>
      <c r="J198" s="170">
        <v>0</v>
      </c>
      <c r="K198" s="170">
        <v>0</v>
      </c>
      <c r="L198" s="171">
        <f>VLOOKUP(C198,'Custo dos Produtos'!$D:$Q,14,0)</f>
        <v>1.6376853559572115</v>
      </c>
      <c r="M198" s="171">
        <f t="shared" si="9"/>
        <v>8.1884267797860577</v>
      </c>
      <c r="N198" s="172">
        <f t="shared" si="10"/>
        <v>1</v>
      </c>
      <c r="O198" s="172">
        <f t="shared" si="11"/>
        <v>5</v>
      </c>
      <c r="Q198" s="163">
        <f>VLOOKUP(C198,Planilha1!$C:$L,10,0)</f>
        <v>1.4653186199999999</v>
      </c>
    </row>
    <row r="199" spans="1:17" x14ac:dyDescent="0.3">
      <c r="A199" s="167">
        <v>46030</v>
      </c>
      <c r="B199" s="168">
        <v>1</v>
      </c>
      <c r="C199" s="169" t="s">
        <v>2377</v>
      </c>
      <c r="D199" s="168" t="s">
        <v>2377</v>
      </c>
      <c r="E199" s="168">
        <v>9</v>
      </c>
      <c r="F199" s="168">
        <v>316</v>
      </c>
      <c r="G199" s="168" t="s">
        <v>7244</v>
      </c>
      <c r="H199" s="168">
        <v>1</v>
      </c>
      <c r="I199" s="168" t="s">
        <v>7245</v>
      </c>
      <c r="J199" s="170">
        <v>0</v>
      </c>
      <c r="K199" s="170">
        <v>0</v>
      </c>
      <c r="L199" s="171">
        <f>VLOOKUP(C199,'Custo dos Produtos'!$D:$Q,14,0)</f>
        <v>1.9284242424242424</v>
      </c>
      <c r="M199" s="171">
        <f t="shared" si="9"/>
        <v>1.9284242424242424</v>
      </c>
      <c r="N199" s="172">
        <f t="shared" si="10"/>
        <v>1</v>
      </c>
      <c r="O199" s="172">
        <f t="shared" si="11"/>
        <v>1</v>
      </c>
      <c r="Q199" s="163">
        <f>VLOOKUP(C199,Planilha1!$C:$L,10,0)</f>
        <v>1.82200791</v>
      </c>
    </row>
    <row r="200" spans="1:17" x14ac:dyDescent="0.3">
      <c r="A200" s="167">
        <v>46030</v>
      </c>
      <c r="B200" s="168">
        <v>1</v>
      </c>
      <c r="C200" s="169" t="s">
        <v>2377</v>
      </c>
      <c r="D200" s="168" t="s">
        <v>2377</v>
      </c>
      <c r="E200" s="168">
        <v>19</v>
      </c>
      <c r="F200" s="168">
        <v>316</v>
      </c>
      <c r="G200" s="168" t="s">
        <v>7244</v>
      </c>
      <c r="H200" s="168">
        <v>1</v>
      </c>
      <c r="I200" s="168" t="s">
        <v>7245</v>
      </c>
      <c r="J200" s="170">
        <v>0</v>
      </c>
      <c r="K200" s="170">
        <v>0</v>
      </c>
      <c r="L200" s="171">
        <f>VLOOKUP(C200,'Custo dos Produtos'!$D:$Q,14,0)</f>
        <v>1.9284242424242424</v>
      </c>
      <c r="M200" s="171">
        <f t="shared" si="9"/>
        <v>1.9284242424242424</v>
      </c>
      <c r="N200" s="172">
        <f t="shared" si="10"/>
        <v>1</v>
      </c>
      <c r="O200" s="172">
        <f t="shared" si="11"/>
        <v>1</v>
      </c>
      <c r="Q200" s="163">
        <f>VLOOKUP(C200,Planilha1!$C:$L,10,0)</f>
        <v>1.82200791</v>
      </c>
    </row>
    <row r="201" spans="1:17" x14ac:dyDescent="0.3">
      <c r="A201" s="167">
        <v>46030</v>
      </c>
      <c r="B201" s="168">
        <v>2</v>
      </c>
      <c r="C201" s="169" t="s">
        <v>1418</v>
      </c>
      <c r="D201" s="168" t="s">
        <v>1418</v>
      </c>
      <c r="E201" s="168">
        <v>36</v>
      </c>
      <c r="F201" s="168">
        <v>217</v>
      </c>
      <c r="G201" s="168" t="s">
        <v>7207</v>
      </c>
      <c r="H201" s="168">
        <v>2</v>
      </c>
      <c r="I201" s="168" t="s">
        <v>7241</v>
      </c>
      <c r="J201" s="170">
        <v>0</v>
      </c>
      <c r="K201" s="170">
        <v>0</v>
      </c>
      <c r="L201" s="171">
        <f>VLOOKUP(C201,'Custo dos Produtos'!$D:$Q,14,0)</f>
        <v>15.130879999999999</v>
      </c>
      <c r="M201" s="171">
        <f t="shared" si="9"/>
        <v>30.261759999999999</v>
      </c>
      <c r="N201" s="172">
        <f t="shared" si="10"/>
        <v>1</v>
      </c>
      <c r="O201" s="172">
        <f t="shared" si="11"/>
        <v>2</v>
      </c>
      <c r="Q201" s="163">
        <f>VLOOKUP(C201,Planilha1!$C:$L,10,0)</f>
        <v>15.764249530000001</v>
      </c>
    </row>
    <row r="202" spans="1:17" x14ac:dyDescent="0.3">
      <c r="A202" s="167">
        <v>46030</v>
      </c>
      <c r="B202" s="168">
        <v>3</v>
      </c>
      <c r="C202" s="169" t="s">
        <v>1362</v>
      </c>
      <c r="D202" s="168" t="s">
        <v>1362</v>
      </c>
      <c r="E202" s="168">
        <v>36</v>
      </c>
      <c r="F202" s="168">
        <v>217</v>
      </c>
      <c r="G202" s="168" t="s">
        <v>7181</v>
      </c>
      <c r="H202" s="168">
        <v>1</v>
      </c>
      <c r="I202" s="168" t="s">
        <v>7190</v>
      </c>
      <c r="J202" s="170">
        <v>0</v>
      </c>
      <c r="K202" s="170">
        <v>0</v>
      </c>
      <c r="L202" s="171">
        <f>VLOOKUP(C202,'Custo dos Produtos'!$D:$Q,14,0)</f>
        <v>2.9087000000000001</v>
      </c>
      <c r="M202" s="171">
        <f t="shared" si="9"/>
        <v>2.9087000000000001</v>
      </c>
      <c r="N202" s="172">
        <f t="shared" si="10"/>
        <v>1</v>
      </c>
      <c r="O202" s="172">
        <f t="shared" si="11"/>
        <v>1</v>
      </c>
      <c r="Q202" s="163">
        <f>VLOOKUP(C202,Planilha1!$C:$L,10,0)</f>
        <v>2.1170281700000002</v>
      </c>
    </row>
    <row r="203" spans="1:17" x14ac:dyDescent="0.3">
      <c r="A203" s="167">
        <v>46030</v>
      </c>
      <c r="B203" s="168">
        <v>2</v>
      </c>
      <c r="C203" s="169" t="s">
        <v>2071</v>
      </c>
      <c r="D203" s="168" t="s">
        <v>2071</v>
      </c>
      <c r="E203" s="168">
        <v>36</v>
      </c>
      <c r="F203" s="168">
        <v>217</v>
      </c>
      <c r="G203" s="168" t="s">
        <v>7181</v>
      </c>
      <c r="H203" s="168">
        <v>1</v>
      </c>
      <c r="I203" s="168" t="s">
        <v>7241</v>
      </c>
      <c r="J203" s="170">
        <v>0</v>
      </c>
      <c r="K203" s="170">
        <v>0</v>
      </c>
      <c r="L203" s="171">
        <f>VLOOKUP(C203,'Custo dos Produtos'!$D:$Q,14,0)</f>
        <v>24.099259259259259</v>
      </c>
      <c r="M203" s="171">
        <f t="shared" si="9"/>
        <v>24.099259259259259</v>
      </c>
      <c r="N203" s="172">
        <f t="shared" si="10"/>
        <v>1</v>
      </c>
      <c r="O203" s="172">
        <f t="shared" si="11"/>
        <v>1</v>
      </c>
      <c r="Q203" s="163">
        <f>VLOOKUP(C203,Planilha1!$C:$L,10,0)</f>
        <v>24.32328493</v>
      </c>
    </row>
    <row r="204" spans="1:17" x14ac:dyDescent="0.3">
      <c r="A204" s="167">
        <v>46030</v>
      </c>
      <c r="B204" s="168">
        <v>1</v>
      </c>
      <c r="C204" s="169" t="s">
        <v>1344</v>
      </c>
      <c r="D204" s="168" t="s">
        <v>1344</v>
      </c>
      <c r="E204" s="168">
        <v>33</v>
      </c>
      <c r="F204" s="168">
        <v>315</v>
      </c>
      <c r="G204" s="168" t="s">
        <v>7248</v>
      </c>
      <c r="H204" s="168">
        <v>6</v>
      </c>
      <c r="I204" s="168" t="s">
        <v>7267</v>
      </c>
      <c r="J204" s="170">
        <v>0</v>
      </c>
      <c r="K204" s="170">
        <v>0</v>
      </c>
      <c r="L204" s="171">
        <f>VLOOKUP(C204,'Custo dos Produtos'!$D:$Q,14,0)</f>
        <v>7.4821307692307695</v>
      </c>
      <c r="M204" s="171">
        <f t="shared" si="9"/>
        <v>44.892784615384613</v>
      </c>
      <c r="N204" s="172">
        <f t="shared" si="10"/>
        <v>1</v>
      </c>
      <c r="O204" s="172">
        <f t="shared" si="11"/>
        <v>6</v>
      </c>
      <c r="Q204" s="163">
        <f>VLOOKUP(C204,Planilha1!$C:$L,10,0)</f>
        <v>5.4722279</v>
      </c>
    </row>
    <row r="205" spans="1:17" x14ac:dyDescent="0.3">
      <c r="A205" s="167">
        <v>46030</v>
      </c>
      <c r="B205" s="168">
        <v>2</v>
      </c>
      <c r="C205" s="169" t="s">
        <v>1344</v>
      </c>
      <c r="D205" s="168" t="s">
        <v>1344</v>
      </c>
      <c r="E205" s="168">
        <v>36</v>
      </c>
      <c r="F205" s="168">
        <v>217</v>
      </c>
      <c r="G205" s="168" t="s">
        <v>7248</v>
      </c>
      <c r="H205" s="168">
        <v>4</v>
      </c>
      <c r="I205" s="168" t="s">
        <v>7241</v>
      </c>
      <c r="J205" s="170">
        <v>0</v>
      </c>
      <c r="K205" s="170">
        <v>0</v>
      </c>
      <c r="L205" s="171">
        <f>VLOOKUP(C205,'Custo dos Produtos'!$D:$Q,14,0)</f>
        <v>7.4821307692307695</v>
      </c>
      <c r="M205" s="171">
        <f t="shared" si="9"/>
        <v>29.928523076923078</v>
      </c>
      <c r="N205" s="172">
        <f t="shared" si="10"/>
        <v>1</v>
      </c>
      <c r="O205" s="172">
        <f t="shared" si="11"/>
        <v>4</v>
      </c>
      <c r="Q205" s="163">
        <f>VLOOKUP(C205,Planilha1!$C:$L,10,0)</f>
        <v>5.4722279</v>
      </c>
    </row>
    <row r="206" spans="1:17" x14ac:dyDescent="0.3">
      <c r="A206" s="167">
        <v>46030</v>
      </c>
      <c r="B206" s="168">
        <v>1</v>
      </c>
      <c r="C206" s="169" t="s">
        <v>1344</v>
      </c>
      <c r="D206" s="168" t="s">
        <v>1344</v>
      </c>
      <c r="E206" s="168">
        <v>36</v>
      </c>
      <c r="F206" s="168">
        <v>217</v>
      </c>
      <c r="G206" s="168" t="s">
        <v>7248</v>
      </c>
      <c r="H206" s="168">
        <v>8</v>
      </c>
      <c r="I206" s="168" t="s">
        <v>7190</v>
      </c>
      <c r="J206" s="170">
        <v>0</v>
      </c>
      <c r="K206" s="170">
        <v>0</v>
      </c>
      <c r="L206" s="171">
        <f>VLOOKUP(C206,'Custo dos Produtos'!$D:$Q,14,0)</f>
        <v>7.4821307692307695</v>
      </c>
      <c r="M206" s="171">
        <f t="shared" si="9"/>
        <v>59.857046153846156</v>
      </c>
      <c r="N206" s="172">
        <f t="shared" si="10"/>
        <v>1</v>
      </c>
      <c r="O206" s="172">
        <f t="shared" si="11"/>
        <v>8</v>
      </c>
      <c r="Q206" s="163">
        <f>VLOOKUP(C206,Planilha1!$C:$L,10,0)</f>
        <v>5.4722279</v>
      </c>
    </row>
    <row r="207" spans="1:17" x14ac:dyDescent="0.3">
      <c r="A207" s="167">
        <v>46030</v>
      </c>
      <c r="B207" s="168">
        <v>1</v>
      </c>
      <c r="C207" s="169" t="s">
        <v>1340</v>
      </c>
      <c r="D207" s="168" t="s">
        <v>1340</v>
      </c>
      <c r="E207" s="168">
        <v>11</v>
      </c>
      <c r="F207" s="168">
        <v>313</v>
      </c>
      <c r="G207" s="168" t="s">
        <v>7269</v>
      </c>
      <c r="H207" s="168">
        <v>2</v>
      </c>
      <c r="I207" s="168" t="s">
        <v>7270</v>
      </c>
      <c r="J207" s="170">
        <v>0</v>
      </c>
      <c r="K207" s="170">
        <v>0</v>
      </c>
      <c r="L207" s="171">
        <f>VLOOKUP(C207,'Custo dos Produtos'!$D:$Q,14,0)</f>
        <v>2.1438166666666665</v>
      </c>
      <c r="M207" s="171">
        <f t="shared" si="9"/>
        <v>4.287633333333333</v>
      </c>
      <c r="N207" s="172">
        <f t="shared" si="10"/>
        <v>1</v>
      </c>
      <c r="O207" s="172">
        <f t="shared" si="11"/>
        <v>2</v>
      </c>
      <c r="Q207" s="163">
        <f>VLOOKUP(C207,Planilha1!$C:$L,10,0)</f>
        <v>1.4657405800000001</v>
      </c>
    </row>
    <row r="208" spans="1:17" x14ac:dyDescent="0.3">
      <c r="A208" s="167">
        <v>46030</v>
      </c>
      <c r="B208" s="168">
        <v>1</v>
      </c>
      <c r="C208" s="169" t="s">
        <v>1398</v>
      </c>
      <c r="D208" s="168" t="s">
        <v>1398</v>
      </c>
      <c r="E208" s="168">
        <v>20</v>
      </c>
      <c r="F208" s="168">
        <v>207</v>
      </c>
      <c r="G208" s="168" t="s">
        <v>7169</v>
      </c>
      <c r="H208" s="168">
        <v>3</v>
      </c>
      <c r="I208" s="168" t="s">
        <v>7271</v>
      </c>
      <c r="J208" s="170">
        <v>0</v>
      </c>
      <c r="K208" s="170">
        <v>0</v>
      </c>
      <c r="L208" s="171">
        <f>VLOOKUP(C208,'Custo dos Produtos'!$D:$Q,14,0)</f>
        <v>10.063206106870229</v>
      </c>
      <c r="M208" s="171">
        <f t="shared" si="9"/>
        <v>30.189618320610688</v>
      </c>
      <c r="N208" s="172">
        <f t="shared" si="10"/>
        <v>1</v>
      </c>
      <c r="O208" s="172">
        <f t="shared" si="11"/>
        <v>3</v>
      </c>
      <c r="Q208" s="163">
        <f>VLOOKUP(C208,Planilha1!$C:$L,10,0)</f>
        <v>10.47855259</v>
      </c>
    </row>
    <row r="209" spans="1:17" x14ac:dyDescent="0.3">
      <c r="A209" s="167">
        <v>46030</v>
      </c>
      <c r="B209" s="168">
        <v>1</v>
      </c>
      <c r="C209" s="169" t="s">
        <v>3372</v>
      </c>
      <c r="D209" s="168" t="s">
        <v>3372</v>
      </c>
      <c r="E209" s="168">
        <v>11</v>
      </c>
      <c r="F209" s="168">
        <v>314</v>
      </c>
      <c r="G209" s="168" t="s">
        <v>7196</v>
      </c>
      <c r="H209" s="168">
        <v>2</v>
      </c>
      <c r="I209" s="168" t="s">
        <v>7197</v>
      </c>
      <c r="J209" s="170">
        <v>0</v>
      </c>
      <c r="K209" s="170">
        <v>0</v>
      </c>
      <c r="L209" s="171">
        <f>VLOOKUP(C209,'Custo dos Produtos'!$D:$Q,14,0)</f>
        <v>28.705087719298248</v>
      </c>
      <c r="M209" s="171">
        <f t="shared" si="9"/>
        <v>57.410175438596497</v>
      </c>
      <c r="N209" s="172">
        <f t="shared" si="10"/>
        <v>1</v>
      </c>
      <c r="O209" s="172">
        <f t="shared" si="11"/>
        <v>2</v>
      </c>
      <c r="Q209" s="163">
        <f>VLOOKUP(C209,Planilha1!$C:$L,10,0)</f>
        <v>31.233198760000001</v>
      </c>
    </row>
    <row r="210" spans="1:17" x14ac:dyDescent="0.3">
      <c r="A210" s="167">
        <v>46030</v>
      </c>
      <c r="B210" s="168">
        <v>1</v>
      </c>
      <c r="C210" s="169" t="s">
        <v>1464</v>
      </c>
      <c r="D210" s="168" t="s">
        <v>1464</v>
      </c>
      <c r="E210" s="168">
        <v>31</v>
      </c>
      <c r="F210" s="168">
        <v>320</v>
      </c>
      <c r="G210" s="168" t="s">
        <v>7163</v>
      </c>
      <c r="H210" s="168">
        <v>3</v>
      </c>
      <c r="I210" s="168" t="s">
        <v>7220</v>
      </c>
      <c r="J210" s="170">
        <v>0</v>
      </c>
      <c r="K210" s="170">
        <v>0</v>
      </c>
      <c r="L210" s="171">
        <f>VLOOKUP(C210,'Custo dos Produtos'!$D:$Q,14,0)</f>
        <v>18.63954</v>
      </c>
      <c r="M210" s="171">
        <f t="shared" si="9"/>
        <v>55.918620000000004</v>
      </c>
      <c r="N210" s="172">
        <f t="shared" si="10"/>
        <v>1</v>
      </c>
      <c r="O210" s="172">
        <f t="shared" si="11"/>
        <v>3</v>
      </c>
      <c r="Q210" s="163">
        <f>VLOOKUP(C210,Planilha1!$C:$L,10,0)</f>
        <v>18.562141390000001</v>
      </c>
    </row>
    <row r="211" spans="1:17" x14ac:dyDescent="0.3">
      <c r="A211" s="167">
        <v>46030</v>
      </c>
      <c r="B211" s="168">
        <v>1</v>
      </c>
      <c r="C211" s="169" t="s">
        <v>1236</v>
      </c>
      <c r="D211" s="168" t="s">
        <v>1236</v>
      </c>
      <c r="E211" s="168">
        <v>34</v>
      </c>
      <c r="F211" s="168">
        <v>313</v>
      </c>
      <c r="G211" s="168" t="s">
        <v>7150</v>
      </c>
      <c r="H211" s="168">
        <v>1</v>
      </c>
      <c r="I211" s="168" t="s">
        <v>7274</v>
      </c>
      <c r="J211" s="170">
        <v>0</v>
      </c>
      <c r="K211" s="170">
        <v>0</v>
      </c>
      <c r="L211" s="171">
        <f>VLOOKUP(C211,'Custo dos Produtos'!$D:$Q,14,0)</f>
        <v>10.757986111111112</v>
      </c>
      <c r="M211" s="171">
        <f t="shared" si="9"/>
        <v>10.757986111111112</v>
      </c>
      <c r="N211" s="172">
        <f t="shared" si="10"/>
        <v>1</v>
      </c>
      <c r="O211" s="172">
        <f t="shared" si="11"/>
        <v>1</v>
      </c>
      <c r="Q211" s="163">
        <f>VLOOKUP(C211,Planilha1!$C:$L,10,0)</f>
        <v>10.35591112</v>
      </c>
    </row>
    <row r="212" spans="1:17" x14ac:dyDescent="0.3">
      <c r="A212" s="167">
        <v>46030</v>
      </c>
      <c r="B212" s="168">
        <v>1</v>
      </c>
      <c r="C212" s="169" t="s">
        <v>1236</v>
      </c>
      <c r="D212" s="168" t="s">
        <v>1236</v>
      </c>
      <c r="E212" s="168">
        <v>35</v>
      </c>
      <c r="F212" s="168">
        <v>313</v>
      </c>
      <c r="G212" s="168" t="s">
        <v>7150</v>
      </c>
      <c r="H212" s="168">
        <v>2</v>
      </c>
      <c r="I212" s="168" t="s">
        <v>7274</v>
      </c>
      <c r="J212" s="170">
        <v>0</v>
      </c>
      <c r="K212" s="170">
        <v>0</v>
      </c>
      <c r="L212" s="171">
        <f>VLOOKUP(C212,'Custo dos Produtos'!$D:$Q,14,0)</f>
        <v>10.757986111111112</v>
      </c>
      <c r="M212" s="171">
        <f t="shared" si="9"/>
        <v>21.515972222222224</v>
      </c>
      <c r="N212" s="172">
        <f t="shared" si="10"/>
        <v>1</v>
      </c>
      <c r="O212" s="172">
        <f t="shared" si="11"/>
        <v>2</v>
      </c>
      <c r="Q212" s="163">
        <f>VLOOKUP(C212,Planilha1!$C:$L,10,0)</f>
        <v>10.35591112</v>
      </c>
    </row>
    <row r="213" spans="1:17" x14ac:dyDescent="0.3">
      <c r="A213" s="167">
        <v>46030</v>
      </c>
      <c r="B213" s="168">
        <v>1</v>
      </c>
      <c r="C213" s="169" t="s">
        <v>1572</v>
      </c>
      <c r="D213" s="168" t="s">
        <v>1572</v>
      </c>
      <c r="E213" s="168">
        <v>8</v>
      </c>
      <c r="F213" s="168">
        <v>314</v>
      </c>
      <c r="G213" s="168" t="s">
        <v>7212</v>
      </c>
      <c r="H213" s="168">
        <v>6</v>
      </c>
      <c r="I213" s="168" t="s">
        <v>7275</v>
      </c>
      <c r="J213" s="170">
        <v>0</v>
      </c>
      <c r="K213" s="170">
        <v>0</v>
      </c>
      <c r="L213" s="171">
        <f>VLOOKUP(C213,'Custo dos Produtos'!$D:$Q,14,0)</f>
        <v>19.479727272727274</v>
      </c>
      <c r="M213" s="171">
        <f t="shared" si="9"/>
        <v>116.87836363636364</v>
      </c>
      <c r="N213" s="172">
        <f t="shared" si="10"/>
        <v>1</v>
      </c>
      <c r="O213" s="172">
        <f t="shared" si="11"/>
        <v>6</v>
      </c>
      <c r="Q213" s="163">
        <f>VLOOKUP(C213,Planilha1!$C:$L,10,0)</f>
        <v>20.6177338</v>
      </c>
    </row>
    <row r="214" spans="1:17" x14ac:dyDescent="0.3">
      <c r="A214" s="167">
        <v>46030</v>
      </c>
      <c r="B214" s="168">
        <v>1</v>
      </c>
      <c r="C214" s="169" t="s">
        <v>1250</v>
      </c>
      <c r="D214" s="168" t="s">
        <v>1250</v>
      </c>
      <c r="E214" s="168">
        <v>9</v>
      </c>
      <c r="F214" s="168">
        <v>313</v>
      </c>
      <c r="G214" s="168" t="s">
        <v>7194</v>
      </c>
      <c r="H214" s="168">
        <v>2</v>
      </c>
      <c r="I214" s="168" t="s">
        <v>7276</v>
      </c>
      <c r="J214" s="170">
        <v>0</v>
      </c>
      <c r="K214" s="170">
        <v>0</v>
      </c>
      <c r="L214" s="171">
        <f>VLOOKUP(C214,'Custo dos Produtos'!$D:$Q,14,0)</f>
        <v>14.972824074074074</v>
      </c>
      <c r="M214" s="171">
        <f t="shared" si="9"/>
        <v>29.945648148148148</v>
      </c>
      <c r="N214" s="172">
        <f t="shared" si="10"/>
        <v>1</v>
      </c>
      <c r="O214" s="172">
        <f t="shared" si="11"/>
        <v>2</v>
      </c>
      <c r="Q214" s="163">
        <f>VLOOKUP(C214,Planilha1!$C:$L,10,0)</f>
        <v>12.870686470000001</v>
      </c>
    </row>
    <row r="215" spans="1:17" x14ac:dyDescent="0.3">
      <c r="A215" s="167">
        <v>46030</v>
      </c>
      <c r="B215" s="168">
        <v>1</v>
      </c>
      <c r="C215" s="169" t="s">
        <v>1306</v>
      </c>
      <c r="D215" s="168" t="s">
        <v>1306</v>
      </c>
      <c r="E215" s="168">
        <v>34</v>
      </c>
      <c r="F215" s="168">
        <v>320</v>
      </c>
      <c r="G215" s="168" t="s">
        <v>7213</v>
      </c>
      <c r="H215" s="168">
        <v>2</v>
      </c>
      <c r="I215" s="168" t="s">
        <v>7277</v>
      </c>
      <c r="J215" s="170">
        <v>0</v>
      </c>
      <c r="K215" s="170">
        <v>0</v>
      </c>
      <c r="L215" s="171">
        <f>VLOOKUP(C215,'Custo dos Produtos'!$D:$Q,14,0)</f>
        <v>4.1205388888888894</v>
      </c>
      <c r="M215" s="171">
        <f t="shared" si="9"/>
        <v>8.2410777777777788</v>
      </c>
      <c r="N215" s="172">
        <f t="shared" si="10"/>
        <v>1</v>
      </c>
      <c r="O215" s="172">
        <f t="shared" si="11"/>
        <v>2</v>
      </c>
      <c r="Q215" s="163">
        <f>VLOOKUP(C215,Planilha1!$C:$L,10,0)</f>
        <v>4.3198822999999997</v>
      </c>
    </row>
    <row r="216" spans="1:17" x14ac:dyDescent="0.3">
      <c r="A216" s="167">
        <v>46030</v>
      </c>
      <c r="B216" s="168">
        <v>1</v>
      </c>
      <c r="C216" s="169" t="s">
        <v>1492</v>
      </c>
      <c r="D216" s="168" t="s">
        <v>1492</v>
      </c>
      <c r="E216" s="168">
        <v>19</v>
      </c>
      <c r="F216" s="168">
        <v>313</v>
      </c>
      <c r="G216" s="168" t="s">
        <v>7194</v>
      </c>
      <c r="H216" s="168">
        <v>60</v>
      </c>
      <c r="I216" s="168" t="s">
        <v>7278</v>
      </c>
      <c r="J216" s="170">
        <v>0</v>
      </c>
      <c r="K216" s="170">
        <v>0</v>
      </c>
      <c r="L216" s="171">
        <f>VLOOKUP(C216,'Custo dos Produtos'!$D:$Q,14,0)</f>
        <v>1.7481944444444446</v>
      </c>
      <c r="M216" s="171">
        <f t="shared" si="9"/>
        <v>104.89166666666668</v>
      </c>
      <c r="N216" s="172">
        <f t="shared" si="10"/>
        <v>1</v>
      </c>
      <c r="O216" s="172">
        <f t="shared" si="11"/>
        <v>60</v>
      </c>
      <c r="Q216" s="163">
        <f>VLOOKUP(C216,Planilha1!$C:$L,10,0)</f>
        <v>1.6344608899999999</v>
      </c>
    </row>
    <row r="217" spans="1:17" x14ac:dyDescent="0.3">
      <c r="A217" s="167">
        <v>46030</v>
      </c>
      <c r="B217" s="168">
        <v>1</v>
      </c>
      <c r="C217" s="169" t="s">
        <v>1284</v>
      </c>
      <c r="D217" s="168" t="s">
        <v>1284</v>
      </c>
      <c r="E217" s="168">
        <v>31</v>
      </c>
      <c r="F217" s="168">
        <v>320</v>
      </c>
      <c r="G217" s="168" t="s">
        <v>7146</v>
      </c>
      <c r="H217" s="168">
        <v>1</v>
      </c>
      <c r="I217" s="168" t="s">
        <v>7147</v>
      </c>
      <c r="J217" s="170">
        <v>0</v>
      </c>
      <c r="K217" s="170">
        <v>0</v>
      </c>
      <c r="L217" s="171">
        <f>VLOOKUP(C217,'Custo dos Produtos'!$D:$Q,14,0)</f>
        <v>14.576794871794872</v>
      </c>
      <c r="M217" s="171">
        <f t="shared" si="9"/>
        <v>14.576794871794872</v>
      </c>
      <c r="N217" s="172">
        <f t="shared" si="10"/>
        <v>1</v>
      </c>
      <c r="O217" s="172">
        <f t="shared" si="11"/>
        <v>1</v>
      </c>
      <c r="Q217" s="163">
        <f>VLOOKUP(C217,Planilha1!$C:$L,10,0)</f>
        <v>14.80246706</v>
      </c>
    </row>
    <row r="218" spans="1:17" x14ac:dyDescent="0.3">
      <c r="A218" s="167">
        <v>46030</v>
      </c>
      <c r="B218" s="168">
        <v>1</v>
      </c>
      <c r="C218" s="169" t="s">
        <v>1272</v>
      </c>
      <c r="D218" s="168" t="s">
        <v>1272</v>
      </c>
      <c r="E218" s="168">
        <v>31</v>
      </c>
      <c r="F218" s="168">
        <v>320</v>
      </c>
      <c r="G218" s="168" t="s">
        <v>7144</v>
      </c>
      <c r="H218" s="168">
        <v>12</v>
      </c>
      <c r="I218" s="168" t="s">
        <v>7145</v>
      </c>
      <c r="J218" s="170">
        <v>0</v>
      </c>
      <c r="K218" s="170">
        <v>0</v>
      </c>
      <c r="L218" s="171">
        <f>VLOOKUP(C218,'Custo dos Produtos'!$D:$Q,14,0)</f>
        <v>8.81</v>
      </c>
      <c r="M218" s="171">
        <f t="shared" si="9"/>
        <v>105.72</v>
      </c>
      <c r="N218" s="172">
        <f t="shared" si="10"/>
        <v>1</v>
      </c>
      <c r="O218" s="172">
        <f t="shared" si="11"/>
        <v>12</v>
      </c>
      <c r="Q218" s="163">
        <f>VLOOKUP(C218,Planilha1!$C:$L,10,0)</f>
        <v>7.3236848800000001</v>
      </c>
    </row>
    <row r="219" spans="1:17" x14ac:dyDescent="0.3">
      <c r="A219" s="167">
        <v>46030</v>
      </c>
      <c r="B219" s="168">
        <v>1</v>
      </c>
      <c r="C219" s="169" t="s">
        <v>1272</v>
      </c>
      <c r="D219" s="168" t="s">
        <v>1272</v>
      </c>
      <c r="E219" s="168">
        <v>7</v>
      </c>
      <c r="F219" s="168">
        <v>313</v>
      </c>
      <c r="G219" s="168" t="s">
        <v>7150</v>
      </c>
      <c r="H219" s="168">
        <v>5</v>
      </c>
      <c r="I219" s="168" t="s">
        <v>7219</v>
      </c>
      <c r="J219" s="170">
        <v>0</v>
      </c>
      <c r="K219" s="170">
        <v>0</v>
      </c>
      <c r="L219" s="171">
        <f>VLOOKUP(C219,'Custo dos Produtos'!$D:$Q,14,0)</f>
        <v>8.81</v>
      </c>
      <c r="M219" s="171">
        <f t="shared" si="9"/>
        <v>44.050000000000004</v>
      </c>
      <c r="N219" s="172">
        <f t="shared" si="10"/>
        <v>1</v>
      </c>
      <c r="O219" s="172">
        <f t="shared" si="11"/>
        <v>5</v>
      </c>
      <c r="Q219" s="163">
        <f>VLOOKUP(C219,Planilha1!$C:$L,10,0)</f>
        <v>7.3236848800000001</v>
      </c>
    </row>
    <row r="220" spans="1:17" x14ac:dyDescent="0.3">
      <c r="A220" s="167">
        <v>46030</v>
      </c>
      <c r="B220" s="168">
        <v>1</v>
      </c>
      <c r="C220" s="169" t="s">
        <v>1418</v>
      </c>
      <c r="D220" s="168" t="s">
        <v>1418</v>
      </c>
      <c r="E220" s="168">
        <v>36</v>
      </c>
      <c r="F220" s="168">
        <v>217</v>
      </c>
      <c r="G220" s="168" t="s">
        <v>7207</v>
      </c>
      <c r="H220" s="168">
        <v>2</v>
      </c>
      <c r="I220" s="168" t="s">
        <v>7190</v>
      </c>
      <c r="J220" s="170">
        <v>0</v>
      </c>
      <c r="K220" s="170">
        <v>0</v>
      </c>
      <c r="L220" s="171">
        <f>VLOOKUP(C220,'Custo dos Produtos'!$D:$Q,14,0)</f>
        <v>15.130879999999999</v>
      </c>
      <c r="M220" s="171">
        <f t="shared" si="9"/>
        <v>30.261759999999999</v>
      </c>
      <c r="N220" s="172">
        <f t="shared" si="10"/>
        <v>1</v>
      </c>
      <c r="O220" s="172">
        <f t="shared" si="11"/>
        <v>2</v>
      </c>
      <c r="Q220" s="163">
        <f>VLOOKUP(C220,Planilha1!$C:$L,10,0)</f>
        <v>15.764249530000001</v>
      </c>
    </row>
    <row r="221" spans="1:17" x14ac:dyDescent="0.3">
      <c r="A221" s="173">
        <v>46030</v>
      </c>
      <c r="B221" s="174">
        <v>1</v>
      </c>
      <c r="C221" s="175" t="s">
        <v>1452</v>
      </c>
      <c r="D221" s="174" t="s">
        <v>1452</v>
      </c>
      <c r="E221" s="174">
        <v>11</v>
      </c>
      <c r="F221" s="174">
        <v>314</v>
      </c>
      <c r="G221" s="174" t="s">
        <v>7262</v>
      </c>
      <c r="H221" s="174">
        <v>3</v>
      </c>
      <c r="I221" s="174" t="s">
        <v>7273</v>
      </c>
      <c r="J221" s="176">
        <v>0</v>
      </c>
      <c r="K221" s="176">
        <v>0</v>
      </c>
      <c r="L221" s="177">
        <f>VLOOKUP(C221,'Custo dos Produtos'!$D:$Q,14,0)</f>
        <v>2.5395589743589744</v>
      </c>
      <c r="M221" s="177">
        <f t="shared" si="9"/>
        <v>7.6186769230769231</v>
      </c>
      <c r="N221" s="178">
        <f t="shared" si="10"/>
        <v>1</v>
      </c>
      <c r="O221" s="178">
        <f t="shared" si="11"/>
        <v>3</v>
      </c>
      <c r="Q221" s="163">
        <f>VLOOKUP(C221,Planilha1!$C:$L,10,0)</f>
        <v>3.5628605499999999</v>
      </c>
    </row>
    <row r="222" spans="1:17" x14ac:dyDescent="0.3">
      <c r="A222" s="167">
        <v>46030</v>
      </c>
      <c r="B222" s="168">
        <v>2</v>
      </c>
      <c r="C222" s="169" t="s">
        <v>1330</v>
      </c>
      <c r="D222" s="168" t="s">
        <v>1330</v>
      </c>
      <c r="E222" s="168">
        <v>8</v>
      </c>
      <c r="F222" s="168">
        <v>314</v>
      </c>
      <c r="G222" s="168" t="s">
        <v>7171</v>
      </c>
      <c r="H222" s="168">
        <v>1</v>
      </c>
      <c r="I222" s="168" t="s">
        <v>7168</v>
      </c>
      <c r="J222" s="170">
        <v>0</v>
      </c>
      <c r="K222" s="170">
        <v>0</v>
      </c>
      <c r="L222" s="171">
        <f>VLOOKUP(C222,'Custo dos Produtos'!$D:$Q,14,0)</f>
        <v>13.052860000000001</v>
      </c>
      <c r="M222" s="171">
        <f t="shared" si="9"/>
        <v>13.052860000000001</v>
      </c>
      <c r="N222" s="172">
        <f t="shared" si="10"/>
        <v>1</v>
      </c>
      <c r="O222" s="172">
        <f t="shared" si="11"/>
        <v>1</v>
      </c>
      <c r="Q222" s="163">
        <f>VLOOKUP(C222,Planilha1!$C:$L,10,0)</f>
        <v>13.69749245</v>
      </c>
    </row>
    <row r="223" spans="1:17" x14ac:dyDescent="0.3">
      <c r="A223" s="167">
        <v>46030</v>
      </c>
      <c r="B223" s="168">
        <v>2</v>
      </c>
      <c r="C223" s="169" t="s">
        <v>1853</v>
      </c>
      <c r="D223" s="168" t="s">
        <v>1853</v>
      </c>
      <c r="E223" s="168">
        <v>45</v>
      </c>
      <c r="F223" s="168">
        <v>207</v>
      </c>
      <c r="G223" s="168" t="s">
        <v>7169</v>
      </c>
      <c r="H223" s="168">
        <v>2</v>
      </c>
      <c r="I223" s="168" t="s">
        <v>15686</v>
      </c>
      <c r="J223" s="170">
        <v>0</v>
      </c>
      <c r="K223" s="170">
        <v>0</v>
      </c>
      <c r="L223" s="171">
        <f>VLOOKUP(C223,'Custo dos Produtos'!$D:$Q,14,0)</f>
        <v>1.1211781206171108</v>
      </c>
      <c r="M223" s="171">
        <f t="shared" si="9"/>
        <v>2.2423562412342215</v>
      </c>
      <c r="N223" s="172">
        <f t="shared" si="10"/>
        <v>1</v>
      </c>
      <c r="O223" s="172">
        <f t="shared" si="11"/>
        <v>2</v>
      </c>
      <c r="Q223" s="163">
        <f>VLOOKUP(C223,Planilha1!$C:$L,10,0)</f>
        <v>1.0090953600000001</v>
      </c>
    </row>
    <row r="224" spans="1:17" x14ac:dyDescent="0.3">
      <c r="A224" s="167">
        <v>46031</v>
      </c>
      <c r="B224" s="168">
        <v>1</v>
      </c>
      <c r="C224" s="169" t="s">
        <v>1346</v>
      </c>
      <c r="D224" s="168" t="s">
        <v>1346</v>
      </c>
      <c r="E224" s="168">
        <v>20</v>
      </c>
      <c r="F224" s="168">
        <v>314</v>
      </c>
      <c r="G224" s="168" t="s">
        <v>7148</v>
      </c>
      <c r="H224" s="168">
        <v>40</v>
      </c>
      <c r="I224" s="168" t="s">
        <v>7280</v>
      </c>
      <c r="J224" s="170">
        <v>0</v>
      </c>
      <c r="K224" s="170">
        <v>0</v>
      </c>
      <c r="L224" s="171">
        <f>VLOOKUP(C224,'Custo dos Produtos'!$D:$Q,14,0)</f>
        <v>18.333500000000001</v>
      </c>
      <c r="M224" s="171">
        <f t="shared" si="9"/>
        <v>733.34</v>
      </c>
      <c r="N224" s="172">
        <f t="shared" si="10"/>
        <v>1</v>
      </c>
      <c r="O224" s="172">
        <f t="shared" si="11"/>
        <v>40</v>
      </c>
      <c r="Q224" s="163">
        <f>VLOOKUP(C224,Planilha1!$C:$L,10,0)</f>
        <v>21.717651960000001</v>
      </c>
    </row>
    <row r="225" spans="1:17" x14ac:dyDescent="0.3">
      <c r="A225" s="167">
        <v>46031</v>
      </c>
      <c r="B225" s="168">
        <v>1</v>
      </c>
      <c r="C225" s="169" t="s">
        <v>1346</v>
      </c>
      <c r="D225" s="168" t="s">
        <v>1346</v>
      </c>
      <c r="E225" s="168">
        <v>34</v>
      </c>
      <c r="F225" s="168">
        <v>314</v>
      </c>
      <c r="G225" s="168" t="s">
        <v>7148</v>
      </c>
      <c r="H225" s="168">
        <v>44</v>
      </c>
      <c r="I225" s="168" t="s">
        <v>7280</v>
      </c>
      <c r="J225" s="170">
        <v>0</v>
      </c>
      <c r="K225" s="170">
        <v>0</v>
      </c>
      <c r="L225" s="171">
        <f>VLOOKUP(C225,'Custo dos Produtos'!$D:$Q,14,0)</f>
        <v>18.333500000000001</v>
      </c>
      <c r="M225" s="171">
        <f t="shared" si="9"/>
        <v>806.67399999999998</v>
      </c>
      <c r="N225" s="172">
        <f t="shared" si="10"/>
        <v>1</v>
      </c>
      <c r="O225" s="172">
        <f t="shared" si="11"/>
        <v>44</v>
      </c>
      <c r="Q225" s="163">
        <f>VLOOKUP(C225,Planilha1!$C:$L,10,0)</f>
        <v>21.717651960000001</v>
      </c>
    </row>
    <row r="226" spans="1:17" x14ac:dyDescent="0.3">
      <c r="A226" s="167">
        <v>46031</v>
      </c>
      <c r="B226" s="168">
        <v>1</v>
      </c>
      <c r="C226" s="169" t="s">
        <v>1566</v>
      </c>
      <c r="D226" s="168" t="s">
        <v>1566</v>
      </c>
      <c r="E226" s="168">
        <v>9</v>
      </c>
      <c r="F226" s="168">
        <v>316</v>
      </c>
      <c r="G226" s="168" t="s">
        <v>7244</v>
      </c>
      <c r="H226" s="168">
        <v>4</v>
      </c>
      <c r="I226" s="168" t="s">
        <v>7281</v>
      </c>
      <c r="J226" s="170">
        <v>0</v>
      </c>
      <c r="K226" s="170">
        <v>0</v>
      </c>
      <c r="L226" s="171">
        <f>VLOOKUP(C226,'Custo dos Produtos'!$D:$Q,14,0)</f>
        <v>8.2808333333333337</v>
      </c>
      <c r="M226" s="171">
        <f t="shared" si="9"/>
        <v>33.123333333333335</v>
      </c>
      <c r="N226" s="172">
        <f t="shared" si="10"/>
        <v>1</v>
      </c>
      <c r="O226" s="172">
        <f t="shared" si="11"/>
        <v>4</v>
      </c>
      <c r="Q226" s="163">
        <f>VLOOKUP(C226,Planilha1!$C:$L,10,0)</f>
        <v>8.5991285099999999</v>
      </c>
    </row>
    <row r="227" spans="1:17" x14ac:dyDescent="0.3">
      <c r="A227" s="167">
        <v>46031</v>
      </c>
      <c r="B227" s="168">
        <v>1</v>
      </c>
      <c r="C227" s="169" t="s">
        <v>1853</v>
      </c>
      <c r="D227" s="168" t="s">
        <v>1853</v>
      </c>
      <c r="E227" s="168">
        <v>44</v>
      </c>
      <c r="F227" s="168">
        <v>318</v>
      </c>
      <c r="G227" s="168" t="s">
        <v>7204</v>
      </c>
      <c r="H227" s="168">
        <v>15</v>
      </c>
      <c r="I227" s="168" t="s">
        <v>7243</v>
      </c>
      <c r="J227" s="170">
        <v>0</v>
      </c>
      <c r="K227" s="170">
        <v>0</v>
      </c>
      <c r="L227" s="171">
        <f>VLOOKUP(C227,'Custo dos Produtos'!$D:$Q,14,0)</f>
        <v>1.1211781206171108</v>
      </c>
      <c r="M227" s="171">
        <f t="shared" si="9"/>
        <v>16.817671809256662</v>
      </c>
      <c r="N227" s="172">
        <f t="shared" si="10"/>
        <v>1</v>
      </c>
      <c r="O227" s="172">
        <f t="shared" si="11"/>
        <v>15</v>
      </c>
      <c r="Q227" s="163">
        <f>VLOOKUP(C227,Planilha1!$C:$L,10,0)</f>
        <v>1.0090953600000001</v>
      </c>
    </row>
    <row r="228" spans="1:17" x14ac:dyDescent="0.3">
      <c r="A228" s="167">
        <v>46031</v>
      </c>
      <c r="B228" s="168">
        <v>1</v>
      </c>
      <c r="C228" s="169" t="s">
        <v>1853</v>
      </c>
      <c r="D228" s="168" t="s">
        <v>1853</v>
      </c>
      <c r="E228" s="168">
        <v>41</v>
      </c>
      <c r="F228" s="168">
        <v>318</v>
      </c>
      <c r="G228" s="168" t="s">
        <v>7204</v>
      </c>
      <c r="H228" s="168">
        <v>1</v>
      </c>
      <c r="I228" s="168" t="s">
        <v>7243</v>
      </c>
      <c r="J228" s="170">
        <v>0</v>
      </c>
      <c r="K228" s="170">
        <v>0</v>
      </c>
      <c r="L228" s="171">
        <f>VLOOKUP(C228,'Custo dos Produtos'!$D:$Q,14,0)</f>
        <v>1.1211781206171108</v>
      </c>
      <c r="M228" s="171">
        <f t="shared" si="9"/>
        <v>1.1211781206171108</v>
      </c>
      <c r="N228" s="172">
        <f t="shared" si="10"/>
        <v>1</v>
      </c>
      <c r="O228" s="172">
        <f t="shared" si="11"/>
        <v>1</v>
      </c>
      <c r="Q228" s="163">
        <f>VLOOKUP(C228,Planilha1!$C:$L,10,0)</f>
        <v>1.0090953600000001</v>
      </c>
    </row>
    <row r="229" spans="1:17" x14ac:dyDescent="0.3">
      <c r="A229" s="167">
        <v>46031</v>
      </c>
      <c r="B229" s="168">
        <v>1</v>
      </c>
      <c r="C229" s="169" t="s">
        <v>1853</v>
      </c>
      <c r="D229" s="168" t="s">
        <v>1853</v>
      </c>
      <c r="E229" s="168">
        <v>43</v>
      </c>
      <c r="F229" s="168">
        <v>318</v>
      </c>
      <c r="G229" s="168" t="s">
        <v>7204</v>
      </c>
      <c r="H229" s="168">
        <v>1</v>
      </c>
      <c r="I229" s="168" t="s">
        <v>7243</v>
      </c>
      <c r="J229" s="170">
        <v>0</v>
      </c>
      <c r="K229" s="170">
        <v>0</v>
      </c>
      <c r="L229" s="171">
        <f>VLOOKUP(C229,'Custo dos Produtos'!$D:$Q,14,0)</f>
        <v>1.1211781206171108</v>
      </c>
      <c r="M229" s="171">
        <f t="shared" si="9"/>
        <v>1.1211781206171108</v>
      </c>
      <c r="N229" s="172">
        <f t="shared" si="10"/>
        <v>1</v>
      </c>
      <c r="O229" s="172">
        <f t="shared" si="11"/>
        <v>1</v>
      </c>
      <c r="Q229" s="163">
        <f>VLOOKUP(C229,Planilha1!$C:$L,10,0)</f>
        <v>1.0090953600000001</v>
      </c>
    </row>
    <row r="230" spans="1:17" x14ac:dyDescent="0.3">
      <c r="A230" s="167">
        <v>46031</v>
      </c>
      <c r="B230" s="168">
        <v>2</v>
      </c>
      <c r="C230" s="169" t="s">
        <v>1418</v>
      </c>
      <c r="D230" s="168" t="s">
        <v>1418</v>
      </c>
      <c r="E230" s="168">
        <v>36</v>
      </c>
      <c r="F230" s="168">
        <v>217</v>
      </c>
      <c r="G230" s="168" t="s">
        <v>7207</v>
      </c>
      <c r="H230" s="168">
        <v>1</v>
      </c>
      <c r="I230" s="168" t="s">
        <v>7282</v>
      </c>
      <c r="J230" s="170">
        <v>0</v>
      </c>
      <c r="K230" s="170">
        <v>0</v>
      </c>
      <c r="L230" s="171">
        <f>VLOOKUP(C230,'Custo dos Produtos'!$D:$Q,14,0)</f>
        <v>15.130879999999999</v>
      </c>
      <c r="M230" s="171">
        <f t="shared" si="9"/>
        <v>15.130879999999999</v>
      </c>
      <c r="N230" s="172">
        <f t="shared" si="10"/>
        <v>1</v>
      </c>
      <c r="O230" s="172">
        <f t="shared" si="11"/>
        <v>1</v>
      </c>
      <c r="Q230" s="163">
        <f>VLOOKUP(C230,Planilha1!$C:$L,10,0)</f>
        <v>15.764249530000001</v>
      </c>
    </row>
    <row r="231" spans="1:17" x14ac:dyDescent="0.3">
      <c r="A231" s="167">
        <v>46031</v>
      </c>
      <c r="B231" s="168">
        <v>1</v>
      </c>
      <c r="C231" s="169" t="s">
        <v>1236</v>
      </c>
      <c r="D231" s="168" t="s">
        <v>1236</v>
      </c>
      <c r="E231" s="168">
        <v>36</v>
      </c>
      <c r="F231" s="168">
        <v>217</v>
      </c>
      <c r="G231" s="168" t="s">
        <v>7150</v>
      </c>
      <c r="H231" s="168">
        <v>3</v>
      </c>
      <c r="I231" s="168" t="s">
        <v>7190</v>
      </c>
      <c r="J231" s="170">
        <v>0</v>
      </c>
      <c r="K231" s="170">
        <v>0</v>
      </c>
      <c r="L231" s="171">
        <f>VLOOKUP(C231,'Custo dos Produtos'!$D:$Q,14,0)</f>
        <v>10.757986111111112</v>
      </c>
      <c r="M231" s="171">
        <f t="shared" si="9"/>
        <v>32.27395833333334</v>
      </c>
      <c r="N231" s="172">
        <f t="shared" si="10"/>
        <v>1</v>
      </c>
      <c r="O231" s="172">
        <f t="shared" si="11"/>
        <v>3</v>
      </c>
      <c r="Q231" s="163">
        <f>VLOOKUP(C231,Planilha1!$C:$L,10,0)</f>
        <v>10.35591112</v>
      </c>
    </row>
    <row r="232" spans="1:17" x14ac:dyDescent="0.3">
      <c r="A232" s="167">
        <v>46031</v>
      </c>
      <c r="B232" s="168">
        <v>3</v>
      </c>
      <c r="C232" s="169" t="s">
        <v>1236</v>
      </c>
      <c r="D232" s="168" t="s">
        <v>1236</v>
      </c>
      <c r="E232" s="168">
        <v>36</v>
      </c>
      <c r="F232" s="168">
        <v>217</v>
      </c>
      <c r="G232" s="168" t="s">
        <v>7150</v>
      </c>
      <c r="H232" s="168">
        <v>1</v>
      </c>
      <c r="I232" s="168" t="s">
        <v>7190</v>
      </c>
      <c r="J232" s="170">
        <v>0</v>
      </c>
      <c r="K232" s="170">
        <v>0</v>
      </c>
      <c r="L232" s="171">
        <f>VLOOKUP(C232,'Custo dos Produtos'!$D:$Q,14,0)</f>
        <v>10.757986111111112</v>
      </c>
      <c r="M232" s="171">
        <f t="shared" si="9"/>
        <v>10.757986111111112</v>
      </c>
      <c r="N232" s="172">
        <f t="shared" si="10"/>
        <v>1</v>
      </c>
      <c r="O232" s="172">
        <f t="shared" si="11"/>
        <v>1</v>
      </c>
      <c r="Q232" s="163">
        <f>VLOOKUP(C232,Planilha1!$C:$L,10,0)</f>
        <v>10.35591112</v>
      </c>
    </row>
    <row r="233" spans="1:17" x14ac:dyDescent="0.3">
      <c r="A233" s="167">
        <v>46031</v>
      </c>
      <c r="B233" s="168">
        <v>2</v>
      </c>
      <c r="C233" s="169" t="s">
        <v>1568</v>
      </c>
      <c r="D233" s="168" t="s">
        <v>1568</v>
      </c>
      <c r="E233" s="168">
        <v>36</v>
      </c>
      <c r="F233" s="168">
        <v>217</v>
      </c>
      <c r="G233" s="168" t="s">
        <v>7239</v>
      </c>
      <c r="H233" s="168">
        <v>16</v>
      </c>
      <c r="I233" s="168" t="s">
        <v>7282</v>
      </c>
      <c r="J233" s="170">
        <v>0</v>
      </c>
      <c r="K233" s="170">
        <v>0</v>
      </c>
      <c r="L233" s="171">
        <f>VLOOKUP(C233,'Custo dos Produtos'!$D:$Q,14,0)</f>
        <v>2.1285172413793103</v>
      </c>
      <c r="M233" s="171">
        <f t="shared" si="9"/>
        <v>34.056275862068965</v>
      </c>
      <c r="N233" s="172">
        <f t="shared" si="10"/>
        <v>1</v>
      </c>
      <c r="O233" s="172">
        <f t="shared" si="11"/>
        <v>16</v>
      </c>
      <c r="Q233" s="163">
        <f>VLOOKUP(C233,Planilha1!$C:$L,10,0)</f>
        <v>1.789102</v>
      </c>
    </row>
    <row r="234" spans="1:17" x14ac:dyDescent="0.3">
      <c r="A234" s="167">
        <v>46031</v>
      </c>
      <c r="B234" s="168">
        <v>1</v>
      </c>
      <c r="C234" s="169" t="s">
        <v>1364</v>
      </c>
      <c r="D234" s="168" t="s">
        <v>1364</v>
      </c>
      <c r="E234" s="168">
        <v>44</v>
      </c>
      <c r="F234" s="168">
        <v>318</v>
      </c>
      <c r="G234" s="168" t="s">
        <v>7250</v>
      </c>
      <c r="H234" s="168">
        <v>14</v>
      </c>
      <c r="I234" s="168" t="s">
        <v>7247</v>
      </c>
      <c r="J234" s="170">
        <v>0</v>
      </c>
      <c r="K234" s="170">
        <v>0</v>
      </c>
      <c r="L234" s="171">
        <f>VLOOKUP(C234,'Custo dos Produtos'!$D:$Q,14,0)</f>
        <v>1.6410714285714285</v>
      </c>
      <c r="M234" s="171">
        <f t="shared" si="9"/>
        <v>22.974999999999998</v>
      </c>
      <c r="N234" s="172">
        <f t="shared" si="10"/>
        <v>1</v>
      </c>
      <c r="O234" s="172">
        <f t="shared" si="11"/>
        <v>14</v>
      </c>
      <c r="Q234" s="163">
        <f>VLOOKUP(C234,Planilha1!$C:$L,10,0)</f>
        <v>1.45915536</v>
      </c>
    </row>
    <row r="235" spans="1:17" x14ac:dyDescent="0.3">
      <c r="A235" s="167">
        <v>46031</v>
      </c>
      <c r="B235" s="168">
        <v>2</v>
      </c>
      <c r="C235" s="169" t="s">
        <v>1418</v>
      </c>
      <c r="D235" s="168" t="s">
        <v>1418</v>
      </c>
      <c r="E235" s="168">
        <v>19</v>
      </c>
      <c r="F235" s="168">
        <v>315</v>
      </c>
      <c r="G235" s="168" t="s">
        <v>7207</v>
      </c>
      <c r="H235" s="168">
        <v>1</v>
      </c>
      <c r="I235" s="168" t="s">
        <v>7208</v>
      </c>
      <c r="J235" s="170">
        <v>0</v>
      </c>
      <c r="K235" s="170">
        <v>0</v>
      </c>
      <c r="L235" s="171">
        <f>VLOOKUP(C235,'Custo dos Produtos'!$D:$Q,14,0)</f>
        <v>15.130879999999999</v>
      </c>
      <c r="M235" s="171">
        <f t="shared" si="9"/>
        <v>15.130879999999999</v>
      </c>
      <c r="N235" s="172">
        <f t="shared" si="10"/>
        <v>1</v>
      </c>
      <c r="O235" s="172">
        <f t="shared" si="11"/>
        <v>1</v>
      </c>
      <c r="Q235" s="163">
        <f>VLOOKUP(C235,Planilha1!$C:$L,10,0)</f>
        <v>15.764249530000001</v>
      </c>
    </row>
    <row r="236" spans="1:17" x14ac:dyDescent="0.3">
      <c r="A236" s="167">
        <v>46031</v>
      </c>
      <c r="B236" s="168">
        <v>2</v>
      </c>
      <c r="C236" s="169" t="s">
        <v>1264</v>
      </c>
      <c r="D236" s="168" t="s">
        <v>1264</v>
      </c>
      <c r="E236" s="168">
        <v>11</v>
      </c>
      <c r="F236" s="168">
        <v>314</v>
      </c>
      <c r="G236" s="168" t="s">
        <v>7167</v>
      </c>
      <c r="H236" s="168">
        <v>1</v>
      </c>
      <c r="I236" s="168" t="s">
        <v>7259</v>
      </c>
      <c r="J236" s="170">
        <v>0</v>
      </c>
      <c r="K236" s="170">
        <v>0</v>
      </c>
      <c r="L236" s="171">
        <f>VLOOKUP(C236,'Custo dos Produtos'!$D:$Q,14,0)</f>
        <v>10.043013698630137</v>
      </c>
      <c r="M236" s="171">
        <f t="shared" si="9"/>
        <v>10.043013698630137</v>
      </c>
      <c r="N236" s="172">
        <f t="shared" si="10"/>
        <v>1</v>
      </c>
      <c r="O236" s="172">
        <f t="shared" si="11"/>
        <v>1</v>
      </c>
      <c r="Q236" s="163">
        <f>VLOOKUP(C236,Planilha1!$C:$L,10,0)</f>
        <v>11.259615999999999</v>
      </c>
    </row>
    <row r="237" spans="1:17" x14ac:dyDescent="0.3">
      <c r="A237" s="167">
        <v>46031</v>
      </c>
      <c r="B237" s="168">
        <v>2</v>
      </c>
      <c r="C237" s="169" t="s">
        <v>1578</v>
      </c>
      <c r="D237" s="168" t="s">
        <v>1578</v>
      </c>
      <c r="E237" s="168">
        <v>9</v>
      </c>
      <c r="F237" s="168">
        <v>207</v>
      </c>
      <c r="G237" s="168" t="s">
        <v>7169</v>
      </c>
      <c r="H237" s="168">
        <v>4</v>
      </c>
      <c r="I237" s="168" t="s">
        <v>7232</v>
      </c>
      <c r="J237" s="170">
        <v>0</v>
      </c>
      <c r="K237" s="170">
        <v>0</v>
      </c>
      <c r="L237" s="171">
        <f>VLOOKUP(C237,'Custo dos Produtos'!$D:$Q,14,0)</f>
        <v>8.4691176470588232</v>
      </c>
      <c r="M237" s="171">
        <f t="shared" si="9"/>
        <v>33.876470588235293</v>
      </c>
      <c r="N237" s="172">
        <f t="shared" si="10"/>
        <v>1</v>
      </c>
      <c r="O237" s="172">
        <f t="shared" si="11"/>
        <v>4</v>
      </c>
      <c r="Q237" s="163">
        <f>VLOOKUP(C237,Planilha1!$C:$L,10,0)</f>
        <v>9.4513251199999999</v>
      </c>
    </row>
    <row r="238" spans="1:17" x14ac:dyDescent="0.3">
      <c r="A238" s="167">
        <v>46031</v>
      </c>
      <c r="B238" s="168">
        <v>2</v>
      </c>
      <c r="C238" s="169" t="s">
        <v>1250</v>
      </c>
      <c r="D238" s="168" t="s">
        <v>1250</v>
      </c>
      <c r="E238" s="168">
        <v>6</v>
      </c>
      <c r="F238" s="168">
        <v>313</v>
      </c>
      <c r="G238" s="168" t="s">
        <v>7194</v>
      </c>
      <c r="H238" s="168">
        <v>1</v>
      </c>
      <c r="I238" s="168" t="s">
        <v>7227</v>
      </c>
      <c r="J238" s="170">
        <v>0</v>
      </c>
      <c r="K238" s="170">
        <v>0</v>
      </c>
      <c r="L238" s="171">
        <f>VLOOKUP(C238,'Custo dos Produtos'!$D:$Q,14,0)</f>
        <v>14.972824074074074</v>
      </c>
      <c r="M238" s="171">
        <f t="shared" si="9"/>
        <v>14.972824074074074</v>
      </c>
      <c r="N238" s="172">
        <f t="shared" si="10"/>
        <v>1</v>
      </c>
      <c r="O238" s="172">
        <f t="shared" si="11"/>
        <v>1</v>
      </c>
      <c r="Q238" s="163">
        <f>VLOOKUP(C238,Planilha1!$C:$L,10,0)</f>
        <v>12.870686470000001</v>
      </c>
    </row>
    <row r="239" spans="1:17" x14ac:dyDescent="0.3">
      <c r="A239" s="167">
        <v>46031</v>
      </c>
      <c r="B239" s="168">
        <v>2</v>
      </c>
      <c r="C239" s="169" t="s">
        <v>1364</v>
      </c>
      <c r="D239" s="168" t="s">
        <v>1364</v>
      </c>
      <c r="E239" s="168">
        <v>44</v>
      </c>
      <c r="F239" s="168">
        <v>207</v>
      </c>
      <c r="G239" s="168" t="s">
        <v>7169</v>
      </c>
      <c r="H239" s="168">
        <v>1</v>
      </c>
      <c r="I239" s="168" t="s">
        <v>7283</v>
      </c>
      <c r="J239" s="170">
        <v>0</v>
      </c>
      <c r="K239" s="170">
        <v>0</v>
      </c>
      <c r="L239" s="171">
        <f>VLOOKUP(C239,'Custo dos Produtos'!$D:$Q,14,0)</f>
        <v>1.6410714285714285</v>
      </c>
      <c r="M239" s="171">
        <f t="shared" si="9"/>
        <v>1.6410714285714285</v>
      </c>
      <c r="N239" s="172">
        <f t="shared" si="10"/>
        <v>1</v>
      </c>
      <c r="O239" s="172">
        <f t="shared" si="11"/>
        <v>1</v>
      </c>
      <c r="Q239" s="163">
        <f>VLOOKUP(C239,Planilha1!$C:$L,10,0)</f>
        <v>1.45915536</v>
      </c>
    </row>
    <row r="240" spans="1:17" x14ac:dyDescent="0.3">
      <c r="A240" s="173">
        <v>46031</v>
      </c>
      <c r="B240" s="174">
        <v>2</v>
      </c>
      <c r="C240" s="175" t="s">
        <v>2590</v>
      </c>
      <c r="D240" s="174" t="s">
        <v>2590</v>
      </c>
      <c r="E240" s="174">
        <v>8</v>
      </c>
      <c r="F240" s="174">
        <v>207</v>
      </c>
      <c r="G240" s="174" t="s">
        <v>7169</v>
      </c>
      <c r="H240" s="174">
        <v>1</v>
      </c>
      <c r="I240" s="174" t="s">
        <v>7284</v>
      </c>
      <c r="J240" s="176">
        <v>0</v>
      </c>
      <c r="K240" s="176">
        <v>0</v>
      </c>
      <c r="L240" s="177">
        <f>VLOOKUP(C240,'Custo dos Produtos'!$D:$Q,14,0)</f>
        <v>2.1427905982905981</v>
      </c>
      <c r="M240" s="177">
        <f t="shared" si="9"/>
        <v>2.1427905982905981</v>
      </c>
      <c r="N240" s="178">
        <f t="shared" si="10"/>
        <v>1</v>
      </c>
      <c r="O240" s="178">
        <f t="shared" si="11"/>
        <v>1</v>
      </c>
      <c r="Q240" s="163">
        <f>VLOOKUP(C240,Planilha1!$C:$L,10,0)</f>
        <v>4.14824328</v>
      </c>
    </row>
    <row r="241" spans="1:17" x14ac:dyDescent="0.3">
      <c r="A241" s="167">
        <v>46031</v>
      </c>
      <c r="B241" s="168">
        <v>2</v>
      </c>
      <c r="C241" s="169" t="s">
        <v>1568</v>
      </c>
      <c r="D241" s="168" t="s">
        <v>1568</v>
      </c>
      <c r="E241" s="168">
        <v>20</v>
      </c>
      <c r="F241" s="168">
        <v>207</v>
      </c>
      <c r="G241" s="168" t="s">
        <v>7169</v>
      </c>
      <c r="H241" s="168">
        <v>4</v>
      </c>
      <c r="I241" s="168" t="s">
        <v>7228</v>
      </c>
      <c r="J241" s="170">
        <v>0</v>
      </c>
      <c r="K241" s="170">
        <v>0</v>
      </c>
      <c r="L241" s="171">
        <f>VLOOKUP(C241,'Custo dos Produtos'!$D:$Q,14,0)</f>
        <v>2.1285172413793103</v>
      </c>
      <c r="M241" s="171">
        <f t="shared" si="9"/>
        <v>8.5140689655172412</v>
      </c>
      <c r="N241" s="172">
        <f t="shared" si="10"/>
        <v>1</v>
      </c>
      <c r="O241" s="172">
        <f t="shared" si="11"/>
        <v>4</v>
      </c>
      <c r="Q241" s="163">
        <f>VLOOKUP(C241,Planilha1!$C:$L,10,0)</f>
        <v>1.789102</v>
      </c>
    </row>
    <row r="242" spans="1:17" x14ac:dyDescent="0.3">
      <c r="A242" s="167">
        <v>46031</v>
      </c>
      <c r="B242" s="168">
        <v>2</v>
      </c>
      <c r="C242" s="169" t="s">
        <v>1276</v>
      </c>
      <c r="D242" s="168" t="s">
        <v>1276</v>
      </c>
      <c r="E242" s="168">
        <v>20</v>
      </c>
      <c r="F242" s="168">
        <v>320</v>
      </c>
      <c r="G242" s="168" t="s">
        <v>7155</v>
      </c>
      <c r="H242" s="168">
        <v>1</v>
      </c>
      <c r="I242" s="168" t="s">
        <v>7261</v>
      </c>
      <c r="J242" s="170">
        <v>0</v>
      </c>
      <c r="K242" s="170">
        <v>0</v>
      </c>
      <c r="L242" s="171">
        <f>VLOOKUP(C242,'Custo dos Produtos'!$D:$Q,14,0)</f>
        <v>4.7478777777777781</v>
      </c>
      <c r="M242" s="171">
        <f t="shared" si="9"/>
        <v>4.7478777777777781</v>
      </c>
      <c r="N242" s="172">
        <f t="shared" si="10"/>
        <v>1</v>
      </c>
      <c r="O242" s="172">
        <f t="shared" si="11"/>
        <v>1</v>
      </c>
      <c r="Q242" s="163">
        <f>VLOOKUP(C242,Planilha1!$C:$L,10,0)</f>
        <v>5.1492667900000004</v>
      </c>
    </row>
    <row r="243" spans="1:17" x14ac:dyDescent="0.3">
      <c r="A243" s="167">
        <v>46031</v>
      </c>
      <c r="B243" s="168">
        <v>2</v>
      </c>
      <c r="C243" s="169" t="s">
        <v>1276</v>
      </c>
      <c r="D243" s="168" t="s">
        <v>1276</v>
      </c>
      <c r="E243" s="168">
        <v>8</v>
      </c>
      <c r="F243" s="168">
        <v>320</v>
      </c>
      <c r="G243" s="168" t="s">
        <v>7155</v>
      </c>
      <c r="H243" s="168">
        <v>1</v>
      </c>
      <c r="I243" s="168" t="s">
        <v>7261</v>
      </c>
      <c r="J243" s="170">
        <v>0</v>
      </c>
      <c r="K243" s="170">
        <v>0</v>
      </c>
      <c r="L243" s="171">
        <f>VLOOKUP(C243,'Custo dos Produtos'!$D:$Q,14,0)</f>
        <v>4.7478777777777781</v>
      </c>
      <c r="M243" s="171">
        <f t="shared" si="9"/>
        <v>4.7478777777777781</v>
      </c>
      <c r="N243" s="172">
        <f t="shared" si="10"/>
        <v>1</v>
      </c>
      <c r="O243" s="172">
        <f t="shared" si="11"/>
        <v>1</v>
      </c>
      <c r="Q243" s="163">
        <f>VLOOKUP(C243,Planilha1!$C:$L,10,0)</f>
        <v>5.1492667900000004</v>
      </c>
    </row>
    <row r="244" spans="1:17" x14ac:dyDescent="0.3">
      <c r="A244" s="167">
        <v>46031</v>
      </c>
      <c r="B244" s="168">
        <v>2</v>
      </c>
      <c r="C244" s="169" t="s">
        <v>1388</v>
      </c>
      <c r="D244" s="168" t="s">
        <v>1388</v>
      </c>
      <c r="E244" s="168">
        <v>33</v>
      </c>
      <c r="F244" s="168">
        <v>320</v>
      </c>
      <c r="G244" s="168" t="s">
        <v>7144</v>
      </c>
      <c r="H244" s="168">
        <v>3</v>
      </c>
      <c r="I244" s="168" t="s">
        <v>7161</v>
      </c>
      <c r="J244" s="170">
        <v>0</v>
      </c>
      <c r="K244" s="170">
        <v>0</v>
      </c>
      <c r="L244" s="171">
        <f>VLOOKUP(C244,'Custo dos Produtos'!$D:$Q,14,0)</f>
        <v>45.849315476190476</v>
      </c>
      <c r="M244" s="171">
        <f t="shared" si="9"/>
        <v>137.54794642857144</v>
      </c>
      <c r="N244" s="172">
        <f t="shared" si="10"/>
        <v>1</v>
      </c>
      <c r="O244" s="172">
        <f t="shared" si="11"/>
        <v>3</v>
      </c>
      <c r="Q244" s="163">
        <f>VLOOKUP(C244,Planilha1!$C:$L,10,0)</f>
        <v>40.574264190000001</v>
      </c>
    </row>
    <row r="245" spans="1:17" x14ac:dyDescent="0.3">
      <c r="A245" s="167">
        <v>46031</v>
      </c>
      <c r="B245" s="168">
        <v>3</v>
      </c>
      <c r="C245" s="169" t="s">
        <v>1306</v>
      </c>
      <c r="D245" s="168" t="s">
        <v>1306</v>
      </c>
      <c r="E245" s="168">
        <v>34</v>
      </c>
      <c r="F245" s="168">
        <v>320</v>
      </c>
      <c r="G245" s="168" t="s">
        <v>7213</v>
      </c>
      <c r="H245" s="168">
        <v>5</v>
      </c>
      <c r="I245" s="168" t="s">
        <v>7154</v>
      </c>
      <c r="J245" s="170">
        <v>0</v>
      </c>
      <c r="K245" s="170">
        <v>0</v>
      </c>
      <c r="L245" s="171">
        <f>VLOOKUP(C245,'Custo dos Produtos'!$D:$Q,14,0)</f>
        <v>4.1205388888888894</v>
      </c>
      <c r="M245" s="171">
        <f t="shared" si="9"/>
        <v>20.602694444444445</v>
      </c>
      <c r="N245" s="172">
        <f t="shared" si="10"/>
        <v>1</v>
      </c>
      <c r="O245" s="172">
        <f t="shared" si="11"/>
        <v>5</v>
      </c>
      <c r="Q245" s="163">
        <f>VLOOKUP(C245,Planilha1!$C:$L,10,0)</f>
        <v>4.3198822999999997</v>
      </c>
    </row>
    <row r="246" spans="1:17" x14ac:dyDescent="0.3">
      <c r="A246" s="167">
        <v>46031</v>
      </c>
      <c r="B246" s="168">
        <v>3</v>
      </c>
      <c r="C246" s="169" t="s">
        <v>1306</v>
      </c>
      <c r="D246" s="168" t="s">
        <v>1306</v>
      </c>
      <c r="E246" s="168">
        <v>9</v>
      </c>
      <c r="F246" s="168">
        <v>320</v>
      </c>
      <c r="G246" s="168" t="s">
        <v>7213</v>
      </c>
      <c r="H246" s="168">
        <v>40</v>
      </c>
      <c r="I246" s="168" t="s">
        <v>7154</v>
      </c>
      <c r="J246" s="170">
        <v>0</v>
      </c>
      <c r="K246" s="170">
        <v>0</v>
      </c>
      <c r="L246" s="171">
        <f>VLOOKUP(C246,'Custo dos Produtos'!$D:$Q,14,0)</f>
        <v>4.1205388888888894</v>
      </c>
      <c r="M246" s="171">
        <f t="shared" si="9"/>
        <v>164.82155555555556</v>
      </c>
      <c r="N246" s="172">
        <f t="shared" si="10"/>
        <v>1</v>
      </c>
      <c r="O246" s="172">
        <f t="shared" si="11"/>
        <v>40</v>
      </c>
      <c r="Q246" s="163">
        <f>VLOOKUP(C246,Planilha1!$C:$L,10,0)</f>
        <v>4.3198822999999997</v>
      </c>
    </row>
    <row r="247" spans="1:17" x14ac:dyDescent="0.3">
      <c r="A247" s="167">
        <v>46031</v>
      </c>
      <c r="B247" s="168">
        <v>2</v>
      </c>
      <c r="C247" s="169" t="s">
        <v>1306</v>
      </c>
      <c r="D247" s="168" t="s">
        <v>1306</v>
      </c>
      <c r="E247" s="168">
        <v>34</v>
      </c>
      <c r="F247" s="168">
        <v>320</v>
      </c>
      <c r="G247" s="168" t="s">
        <v>7213</v>
      </c>
      <c r="H247" s="168">
        <v>15</v>
      </c>
      <c r="I247" s="168" t="s">
        <v>7285</v>
      </c>
      <c r="J247" s="170">
        <v>0</v>
      </c>
      <c r="K247" s="170">
        <v>0</v>
      </c>
      <c r="L247" s="171">
        <f>VLOOKUP(C247,'Custo dos Produtos'!$D:$Q,14,0)</f>
        <v>4.1205388888888894</v>
      </c>
      <c r="M247" s="171">
        <f t="shared" si="9"/>
        <v>61.808083333333343</v>
      </c>
      <c r="N247" s="172">
        <f t="shared" si="10"/>
        <v>1</v>
      </c>
      <c r="O247" s="172">
        <f t="shared" si="11"/>
        <v>15</v>
      </c>
      <c r="Q247" s="163">
        <f>VLOOKUP(C247,Planilha1!$C:$L,10,0)</f>
        <v>4.3198822999999997</v>
      </c>
    </row>
    <row r="248" spans="1:17" x14ac:dyDescent="0.3">
      <c r="A248" s="167">
        <v>46031</v>
      </c>
      <c r="B248" s="168">
        <v>2</v>
      </c>
      <c r="C248" s="169" t="s">
        <v>1306</v>
      </c>
      <c r="D248" s="168" t="s">
        <v>1306</v>
      </c>
      <c r="E248" s="168">
        <v>9</v>
      </c>
      <c r="F248" s="168">
        <v>320</v>
      </c>
      <c r="G248" s="168" t="s">
        <v>7213</v>
      </c>
      <c r="H248" s="168">
        <v>30</v>
      </c>
      <c r="I248" s="168" t="s">
        <v>7285</v>
      </c>
      <c r="J248" s="170">
        <v>0</v>
      </c>
      <c r="K248" s="170">
        <v>0</v>
      </c>
      <c r="L248" s="171">
        <f>VLOOKUP(C248,'Custo dos Produtos'!$D:$Q,14,0)</f>
        <v>4.1205388888888894</v>
      </c>
      <c r="M248" s="171">
        <f t="shared" si="9"/>
        <v>123.61616666666669</v>
      </c>
      <c r="N248" s="172">
        <f t="shared" si="10"/>
        <v>1</v>
      </c>
      <c r="O248" s="172">
        <f t="shared" si="11"/>
        <v>30</v>
      </c>
      <c r="Q248" s="163">
        <f>VLOOKUP(C248,Planilha1!$C:$L,10,0)</f>
        <v>4.3198822999999997</v>
      </c>
    </row>
    <row r="249" spans="1:17" x14ac:dyDescent="0.3">
      <c r="A249" s="167">
        <v>46031</v>
      </c>
      <c r="B249" s="168">
        <v>1</v>
      </c>
      <c r="C249" s="169" t="s">
        <v>1306</v>
      </c>
      <c r="D249" s="168" t="s">
        <v>1306</v>
      </c>
      <c r="E249" s="168">
        <v>34</v>
      </c>
      <c r="F249" s="168">
        <v>340</v>
      </c>
      <c r="G249" s="168" t="s">
        <v>7213</v>
      </c>
      <c r="H249" s="168">
        <v>10</v>
      </c>
      <c r="I249" s="168" t="s">
        <v>7279</v>
      </c>
      <c r="J249" s="170">
        <v>0</v>
      </c>
      <c r="K249" s="170">
        <v>0</v>
      </c>
      <c r="L249" s="171">
        <f>VLOOKUP(C249,'Custo dos Produtos'!$D:$Q,14,0)</f>
        <v>4.1205388888888894</v>
      </c>
      <c r="M249" s="171">
        <f t="shared" si="9"/>
        <v>41.205388888888891</v>
      </c>
      <c r="N249" s="172">
        <f t="shared" si="10"/>
        <v>1</v>
      </c>
      <c r="O249" s="172">
        <f t="shared" si="11"/>
        <v>10</v>
      </c>
      <c r="Q249" s="163">
        <f>VLOOKUP(C249,Planilha1!$C:$L,10,0)</f>
        <v>4.3198822999999997</v>
      </c>
    </row>
    <row r="250" spans="1:17" x14ac:dyDescent="0.3">
      <c r="A250" s="167">
        <v>46031</v>
      </c>
      <c r="B250" s="168">
        <v>1</v>
      </c>
      <c r="C250" s="169" t="s">
        <v>1306</v>
      </c>
      <c r="D250" s="168" t="s">
        <v>1306</v>
      </c>
      <c r="E250" s="168">
        <v>9</v>
      </c>
      <c r="F250" s="168">
        <v>340</v>
      </c>
      <c r="G250" s="168" t="s">
        <v>7213</v>
      </c>
      <c r="H250" s="168">
        <v>29</v>
      </c>
      <c r="I250" s="168" t="s">
        <v>7279</v>
      </c>
      <c r="J250" s="170">
        <v>0</v>
      </c>
      <c r="K250" s="170">
        <v>0</v>
      </c>
      <c r="L250" s="171">
        <f>VLOOKUP(C250,'Custo dos Produtos'!$D:$Q,14,0)</f>
        <v>4.1205388888888894</v>
      </c>
      <c r="M250" s="171">
        <f t="shared" si="9"/>
        <v>119.4956277777778</v>
      </c>
      <c r="N250" s="172">
        <f t="shared" si="10"/>
        <v>1</v>
      </c>
      <c r="O250" s="172">
        <f t="shared" si="11"/>
        <v>29</v>
      </c>
      <c r="Q250" s="163">
        <f>VLOOKUP(C250,Planilha1!$C:$L,10,0)</f>
        <v>4.3198822999999997</v>
      </c>
    </row>
    <row r="251" spans="1:17" x14ac:dyDescent="0.3">
      <c r="A251" s="167">
        <v>46031</v>
      </c>
      <c r="B251" s="168">
        <v>1</v>
      </c>
      <c r="C251" s="169" t="s">
        <v>1566</v>
      </c>
      <c r="D251" s="168" t="s">
        <v>1566</v>
      </c>
      <c r="E251" s="168">
        <v>9</v>
      </c>
      <c r="F251" s="168">
        <v>316</v>
      </c>
      <c r="G251" s="168" t="s">
        <v>7244</v>
      </c>
      <c r="H251" s="168">
        <v>4</v>
      </c>
      <c r="I251" s="168" t="s">
        <v>7281</v>
      </c>
      <c r="J251" s="170">
        <v>0</v>
      </c>
      <c r="K251" s="170">
        <v>0</v>
      </c>
      <c r="L251" s="171">
        <f>VLOOKUP(C251,'Custo dos Produtos'!$D:$Q,14,0)</f>
        <v>8.2808333333333337</v>
      </c>
      <c r="M251" s="171">
        <f t="shared" si="9"/>
        <v>33.123333333333335</v>
      </c>
      <c r="N251" s="172">
        <f t="shared" si="10"/>
        <v>1</v>
      </c>
      <c r="O251" s="172">
        <f t="shared" si="11"/>
        <v>4</v>
      </c>
      <c r="Q251" s="163">
        <f>VLOOKUP(C251,Planilha1!$C:$L,10,0)</f>
        <v>8.5991285099999999</v>
      </c>
    </row>
    <row r="252" spans="1:17" x14ac:dyDescent="0.3">
      <c r="A252" s="167">
        <v>46031</v>
      </c>
      <c r="B252" s="168">
        <v>1</v>
      </c>
      <c r="C252" s="169" t="s">
        <v>1590</v>
      </c>
      <c r="D252" s="168" t="s">
        <v>1590</v>
      </c>
      <c r="E252" s="168">
        <v>9</v>
      </c>
      <c r="F252" s="168">
        <v>313</v>
      </c>
      <c r="G252" s="168" t="s">
        <v>7196</v>
      </c>
      <c r="H252" s="168">
        <v>1</v>
      </c>
      <c r="I252" s="168" t="s">
        <v>7197</v>
      </c>
      <c r="J252" s="170">
        <v>0</v>
      </c>
      <c r="K252" s="170">
        <v>0</v>
      </c>
      <c r="L252" s="171">
        <f>VLOOKUP(C252,'Custo dos Produtos'!$D:$Q,14,0)</f>
        <v>2.8582437521396784</v>
      </c>
      <c r="M252" s="171">
        <f t="shared" si="9"/>
        <v>2.8582437521396784</v>
      </c>
      <c r="N252" s="172">
        <f t="shared" si="10"/>
        <v>1</v>
      </c>
      <c r="O252" s="172">
        <f t="shared" si="11"/>
        <v>1</v>
      </c>
      <c r="Q252" s="163">
        <f>VLOOKUP(C252,Planilha1!$C:$L,10,0)</f>
        <v>2.4385110999999999</v>
      </c>
    </row>
    <row r="253" spans="1:17" x14ac:dyDescent="0.3">
      <c r="A253" s="167">
        <v>46031</v>
      </c>
      <c r="B253" s="168">
        <v>1</v>
      </c>
      <c r="C253" s="169" t="s">
        <v>1330</v>
      </c>
      <c r="D253" s="168" t="s">
        <v>1330</v>
      </c>
      <c r="E253" s="168">
        <v>19</v>
      </c>
      <c r="F253" s="168">
        <v>314</v>
      </c>
      <c r="G253" s="168" t="s">
        <v>7171</v>
      </c>
      <c r="H253" s="168">
        <v>2</v>
      </c>
      <c r="I253" s="168" t="s">
        <v>7193</v>
      </c>
      <c r="J253" s="170">
        <v>0</v>
      </c>
      <c r="K253" s="170">
        <v>0</v>
      </c>
      <c r="L253" s="171">
        <f>VLOOKUP(C253,'Custo dos Produtos'!$D:$Q,14,0)</f>
        <v>13.052860000000001</v>
      </c>
      <c r="M253" s="171">
        <f t="shared" si="9"/>
        <v>26.105720000000002</v>
      </c>
      <c r="N253" s="172">
        <f t="shared" si="10"/>
        <v>1</v>
      </c>
      <c r="O253" s="172">
        <f t="shared" si="11"/>
        <v>2</v>
      </c>
      <c r="Q253" s="163">
        <f>VLOOKUP(C253,Planilha1!$C:$L,10,0)</f>
        <v>13.69749245</v>
      </c>
    </row>
    <row r="254" spans="1:17" x14ac:dyDescent="0.3">
      <c r="A254" s="167">
        <v>46031</v>
      </c>
      <c r="B254" s="168">
        <v>1</v>
      </c>
      <c r="C254" s="169" t="s">
        <v>1578</v>
      </c>
      <c r="D254" s="168" t="s">
        <v>1578</v>
      </c>
      <c r="E254" s="168">
        <v>20</v>
      </c>
      <c r="F254" s="168">
        <v>207</v>
      </c>
      <c r="G254" s="168" t="s">
        <v>7169</v>
      </c>
      <c r="H254" s="168">
        <v>1</v>
      </c>
      <c r="I254" s="168" t="s">
        <v>7271</v>
      </c>
      <c r="J254" s="170">
        <v>0</v>
      </c>
      <c r="K254" s="170">
        <v>0</v>
      </c>
      <c r="L254" s="171">
        <f>VLOOKUP(C254,'Custo dos Produtos'!$D:$Q,14,0)</f>
        <v>8.4691176470588232</v>
      </c>
      <c r="M254" s="171">
        <f t="shared" si="9"/>
        <v>8.4691176470588232</v>
      </c>
      <c r="N254" s="172">
        <f t="shared" si="10"/>
        <v>1</v>
      </c>
      <c r="O254" s="172">
        <f t="shared" si="11"/>
        <v>1</v>
      </c>
      <c r="Q254" s="163">
        <f>VLOOKUP(C254,Planilha1!$C:$L,10,0)</f>
        <v>9.4513251199999999</v>
      </c>
    </row>
    <row r="255" spans="1:17" x14ac:dyDescent="0.3">
      <c r="A255" s="167">
        <v>46031</v>
      </c>
      <c r="B255" s="168">
        <v>1</v>
      </c>
      <c r="C255" s="169" t="s">
        <v>1306</v>
      </c>
      <c r="D255" s="168" t="s">
        <v>1306</v>
      </c>
      <c r="E255" s="168">
        <v>7</v>
      </c>
      <c r="F255" s="168">
        <v>207</v>
      </c>
      <c r="G255" s="168" t="s">
        <v>7169</v>
      </c>
      <c r="H255" s="168">
        <v>11</v>
      </c>
      <c r="I255" s="168" t="s">
        <v>7209</v>
      </c>
      <c r="J255" s="170">
        <v>0</v>
      </c>
      <c r="K255" s="170">
        <v>0</v>
      </c>
      <c r="L255" s="171">
        <f>VLOOKUP(C255,'Custo dos Produtos'!$D:$Q,14,0)</f>
        <v>4.1205388888888894</v>
      </c>
      <c r="M255" s="171">
        <f t="shared" si="9"/>
        <v>45.325927777777785</v>
      </c>
      <c r="N255" s="172">
        <f t="shared" si="10"/>
        <v>1</v>
      </c>
      <c r="O255" s="172">
        <f t="shared" si="11"/>
        <v>11</v>
      </c>
      <c r="Q255" s="163">
        <f>VLOOKUP(C255,Planilha1!$C:$L,10,0)</f>
        <v>4.3198822999999997</v>
      </c>
    </row>
    <row r="256" spans="1:17" x14ac:dyDescent="0.3">
      <c r="A256" s="167">
        <v>46031</v>
      </c>
      <c r="B256" s="168">
        <v>1</v>
      </c>
      <c r="C256" s="169" t="s">
        <v>1811</v>
      </c>
      <c r="D256" s="168" t="s">
        <v>1811</v>
      </c>
      <c r="E256" s="168">
        <v>33</v>
      </c>
      <c r="F256" s="168">
        <v>314</v>
      </c>
      <c r="G256" s="168" t="s">
        <v>7167</v>
      </c>
      <c r="H256" s="168">
        <v>3</v>
      </c>
      <c r="I256" s="168" t="s">
        <v>7190</v>
      </c>
      <c r="J256" s="170">
        <v>0</v>
      </c>
      <c r="K256" s="170">
        <v>0</v>
      </c>
      <c r="L256" s="171">
        <f>VLOOKUP(C256,'Custo dos Produtos'!$D:$Q,14,0)</f>
        <v>10.150963855421686</v>
      </c>
      <c r="M256" s="171">
        <f t="shared" si="9"/>
        <v>30.452891566265059</v>
      </c>
      <c r="N256" s="172">
        <f t="shared" si="10"/>
        <v>1</v>
      </c>
      <c r="O256" s="172">
        <f t="shared" si="11"/>
        <v>3</v>
      </c>
      <c r="Q256" s="163">
        <f>VLOOKUP(C256,Planilha1!$C:$L,10,0)</f>
        <v>8.8852275400000007</v>
      </c>
    </row>
    <row r="257" spans="1:17" x14ac:dyDescent="0.3">
      <c r="A257" s="167">
        <v>46031</v>
      </c>
      <c r="B257" s="168">
        <v>1</v>
      </c>
      <c r="C257" s="169" t="s">
        <v>1382</v>
      </c>
      <c r="D257" s="168" t="s">
        <v>1382</v>
      </c>
      <c r="E257" s="168">
        <v>33</v>
      </c>
      <c r="F257" s="168">
        <v>314</v>
      </c>
      <c r="G257" s="168" t="s">
        <v>7167</v>
      </c>
      <c r="H257" s="168">
        <v>3</v>
      </c>
      <c r="I257" s="168" t="s">
        <v>7190</v>
      </c>
      <c r="J257" s="170">
        <v>0</v>
      </c>
      <c r="K257" s="170">
        <v>0</v>
      </c>
      <c r="L257" s="171">
        <f>VLOOKUP(C257,'Custo dos Produtos'!$D:$Q,14,0)</f>
        <v>10.159275000000001</v>
      </c>
      <c r="M257" s="171">
        <f t="shared" si="9"/>
        <v>30.477825000000003</v>
      </c>
      <c r="N257" s="172">
        <f t="shared" si="10"/>
        <v>1</v>
      </c>
      <c r="O257" s="172">
        <f t="shared" si="11"/>
        <v>3</v>
      </c>
      <c r="Q257" s="163">
        <f>VLOOKUP(C257,Planilha1!$C:$L,10,0)</f>
        <v>8.8866382999999995</v>
      </c>
    </row>
    <row r="258" spans="1:17" x14ac:dyDescent="0.3">
      <c r="A258" s="167">
        <v>46031</v>
      </c>
      <c r="B258" s="168">
        <v>1</v>
      </c>
      <c r="C258" s="169" t="s">
        <v>2253</v>
      </c>
      <c r="D258" s="168" t="s">
        <v>2251</v>
      </c>
      <c r="E258" s="168">
        <v>9</v>
      </c>
      <c r="F258" s="168">
        <v>314</v>
      </c>
      <c r="G258" s="168" t="s">
        <v>7186</v>
      </c>
      <c r="H258" s="168">
        <v>33</v>
      </c>
      <c r="I258" s="168" t="s">
        <v>7162</v>
      </c>
      <c r="J258" s="170">
        <v>0</v>
      </c>
      <c r="K258" s="170">
        <v>0</v>
      </c>
      <c r="L258" s="171">
        <f>VLOOKUP(C258,'Custo dos Produtos'!$D:$Q,14,0)</f>
        <v>39.114399999999996</v>
      </c>
      <c r="M258" s="171">
        <f t="shared" ref="M258:M321" si="12">IF(J258=0,ABS(L258*H258),ABS(K258))</f>
        <v>1290.7751999999998</v>
      </c>
      <c r="N258" s="172">
        <f t="shared" ref="N258:N321" si="13">MONTH(A258)</f>
        <v>1</v>
      </c>
      <c r="O258" s="172">
        <f t="shared" ref="O258:O321" si="14">ABS(IF(M258=0,0,H258))</f>
        <v>33</v>
      </c>
      <c r="Q258" s="163" t="e">
        <f>VLOOKUP(C258,Planilha1!$C:$L,10,0)</f>
        <v>#N/A</v>
      </c>
    </row>
    <row r="259" spans="1:17" x14ac:dyDescent="0.3">
      <c r="A259" s="167">
        <v>46031</v>
      </c>
      <c r="B259" s="168">
        <v>1</v>
      </c>
      <c r="C259" s="169" t="s">
        <v>1528</v>
      </c>
      <c r="D259" s="168" t="s">
        <v>1528</v>
      </c>
      <c r="E259" s="168">
        <v>33</v>
      </c>
      <c r="F259" s="168">
        <v>314</v>
      </c>
      <c r="G259" s="168" t="s">
        <v>7191</v>
      </c>
      <c r="H259" s="168">
        <v>7</v>
      </c>
      <c r="I259" s="168" t="s">
        <v>7275</v>
      </c>
      <c r="J259" s="170">
        <v>0</v>
      </c>
      <c r="K259" s="170">
        <v>0</v>
      </c>
      <c r="L259" s="171">
        <f>VLOOKUP(C259,'Custo dos Produtos'!$D:$Q,14,0)</f>
        <v>4.4286344537815125</v>
      </c>
      <c r="M259" s="171">
        <f t="shared" si="12"/>
        <v>31.000441176470588</v>
      </c>
      <c r="N259" s="172">
        <f t="shared" si="13"/>
        <v>1</v>
      </c>
      <c r="O259" s="172">
        <f t="shared" si="14"/>
        <v>7</v>
      </c>
      <c r="Q259" s="163">
        <f>VLOOKUP(C259,Planilha1!$C:$L,10,0)</f>
        <v>9.7218324200000001</v>
      </c>
    </row>
    <row r="260" spans="1:17" x14ac:dyDescent="0.3">
      <c r="A260" s="167">
        <v>46031</v>
      </c>
      <c r="B260" s="168">
        <v>1</v>
      </c>
      <c r="C260" s="169" t="s">
        <v>1276</v>
      </c>
      <c r="D260" s="168" t="s">
        <v>1276</v>
      </c>
      <c r="E260" s="168">
        <v>2</v>
      </c>
      <c r="F260" s="168">
        <v>320</v>
      </c>
      <c r="G260" s="168" t="s">
        <v>7155</v>
      </c>
      <c r="H260" s="168">
        <v>5</v>
      </c>
      <c r="I260" s="168" t="s">
        <v>7286</v>
      </c>
      <c r="J260" s="170">
        <v>0</v>
      </c>
      <c r="K260" s="170">
        <v>0</v>
      </c>
      <c r="L260" s="171">
        <f>VLOOKUP(C260,'Custo dos Produtos'!$D:$Q,14,0)</f>
        <v>4.7478777777777781</v>
      </c>
      <c r="M260" s="171">
        <f t="shared" si="12"/>
        <v>23.73938888888889</v>
      </c>
      <c r="N260" s="172">
        <f t="shared" si="13"/>
        <v>1</v>
      </c>
      <c r="O260" s="172">
        <f t="shared" si="14"/>
        <v>5</v>
      </c>
      <c r="Q260" s="163">
        <f>VLOOKUP(C260,Planilha1!$C:$L,10,0)</f>
        <v>5.1492667900000004</v>
      </c>
    </row>
    <row r="261" spans="1:17" x14ac:dyDescent="0.3">
      <c r="A261" s="167">
        <v>46031</v>
      </c>
      <c r="B261" s="168">
        <v>1</v>
      </c>
      <c r="C261" s="169" t="s">
        <v>1306</v>
      </c>
      <c r="D261" s="168" t="s">
        <v>1306</v>
      </c>
      <c r="E261" s="168">
        <v>7</v>
      </c>
      <c r="F261" s="168">
        <v>207</v>
      </c>
      <c r="G261" s="168" t="s">
        <v>7169</v>
      </c>
      <c r="H261" s="168">
        <v>2</v>
      </c>
      <c r="I261" s="168" t="s">
        <v>7209</v>
      </c>
      <c r="J261" s="170">
        <v>0</v>
      </c>
      <c r="K261" s="170">
        <v>0</v>
      </c>
      <c r="L261" s="171">
        <f>VLOOKUP(C261,'Custo dos Produtos'!$D:$Q,14,0)</f>
        <v>4.1205388888888894</v>
      </c>
      <c r="M261" s="171">
        <f t="shared" si="12"/>
        <v>8.2410777777777788</v>
      </c>
      <c r="N261" s="172">
        <f t="shared" si="13"/>
        <v>1</v>
      </c>
      <c r="O261" s="172">
        <f t="shared" si="14"/>
        <v>2</v>
      </c>
    </row>
    <row r="262" spans="1:17" x14ac:dyDescent="0.3">
      <c r="A262" s="173">
        <v>46031</v>
      </c>
      <c r="B262" s="174">
        <v>1</v>
      </c>
      <c r="C262" s="175" t="s">
        <v>1256</v>
      </c>
      <c r="D262" s="174" t="s">
        <v>1478</v>
      </c>
      <c r="E262" s="174">
        <v>2</v>
      </c>
      <c r="F262" s="174">
        <v>321</v>
      </c>
      <c r="G262" s="174" t="s">
        <v>7236</v>
      </c>
      <c r="H262" s="174">
        <v>1</v>
      </c>
      <c r="I262" s="174" t="s">
        <v>7237</v>
      </c>
      <c r="J262" s="176">
        <v>0</v>
      </c>
      <c r="K262" s="176">
        <v>0</v>
      </c>
      <c r="L262" s="177">
        <f>VLOOKUP(C262,'Custo dos Produtos'!$D:$Q,14,0)</f>
        <v>12.455579999999999</v>
      </c>
      <c r="M262" s="177">
        <f t="shared" si="12"/>
        <v>12.455579999999999</v>
      </c>
      <c r="N262" s="178">
        <f t="shared" si="13"/>
        <v>1</v>
      </c>
      <c r="O262" s="178">
        <f t="shared" si="14"/>
        <v>1</v>
      </c>
    </row>
    <row r="263" spans="1:17" x14ac:dyDescent="0.3">
      <c r="A263" s="167">
        <v>46031</v>
      </c>
      <c r="B263" s="168">
        <v>1</v>
      </c>
      <c r="C263" s="169" t="s">
        <v>1572</v>
      </c>
      <c r="D263" s="168" t="s">
        <v>1572</v>
      </c>
      <c r="E263" s="168">
        <v>11</v>
      </c>
      <c r="F263" s="168">
        <v>314</v>
      </c>
      <c r="G263" s="168" t="s">
        <v>7212</v>
      </c>
      <c r="H263" s="168">
        <v>1</v>
      </c>
      <c r="I263" s="168" t="s">
        <v>7272</v>
      </c>
      <c r="J263" s="170">
        <v>0</v>
      </c>
      <c r="K263" s="170">
        <v>0</v>
      </c>
      <c r="L263" s="171">
        <f>VLOOKUP(C263,'Custo dos Produtos'!$D:$Q,14,0)</f>
        <v>19.479727272727274</v>
      </c>
      <c r="M263" s="171">
        <f t="shared" si="12"/>
        <v>19.479727272727274</v>
      </c>
      <c r="N263" s="172">
        <f t="shared" si="13"/>
        <v>1</v>
      </c>
      <c r="O263" s="172">
        <f t="shared" si="14"/>
        <v>1</v>
      </c>
    </row>
    <row r="264" spans="1:17" x14ac:dyDescent="0.3">
      <c r="A264" s="167">
        <v>46031</v>
      </c>
      <c r="B264" s="168">
        <v>1</v>
      </c>
      <c r="C264" s="169" t="s">
        <v>1572</v>
      </c>
      <c r="D264" s="168" t="s">
        <v>1572</v>
      </c>
      <c r="E264" s="168">
        <v>8</v>
      </c>
      <c r="F264" s="168">
        <v>314</v>
      </c>
      <c r="G264" s="168" t="s">
        <v>7212</v>
      </c>
      <c r="H264" s="168">
        <v>5</v>
      </c>
      <c r="I264" s="168" t="s">
        <v>7272</v>
      </c>
      <c r="J264" s="170">
        <v>0</v>
      </c>
      <c r="K264" s="170">
        <v>0</v>
      </c>
      <c r="L264" s="171">
        <f>VLOOKUP(C264,'Custo dos Produtos'!$D:$Q,14,0)</f>
        <v>19.479727272727274</v>
      </c>
      <c r="M264" s="171">
        <f t="shared" si="12"/>
        <v>97.398636363636371</v>
      </c>
      <c r="N264" s="172">
        <f t="shared" si="13"/>
        <v>1</v>
      </c>
      <c r="O264" s="172">
        <f t="shared" si="14"/>
        <v>5</v>
      </c>
    </row>
    <row r="265" spans="1:17" x14ac:dyDescent="0.3">
      <c r="A265" s="167">
        <v>46031</v>
      </c>
      <c r="B265" s="168">
        <v>1</v>
      </c>
      <c r="C265" s="169" t="s">
        <v>1272</v>
      </c>
      <c r="D265" s="168" t="s">
        <v>1272</v>
      </c>
      <c r="E265" s="168">
        <v>19</v>
      </c>
      <c r="F265" s="168">
        <v>320</v>
      </c>
      <c r="G265" s="168" t="s">
        <v>7144</v>
      </c>
      <c r="H265" s="168">
        <v>8</v>
      </c>
      <c r="I265" s="168" t="s">
        <v>7145</v>
      </c>
      <c r="J265" s="170">
        <v>0</v>
      </c>
      <c r="K265" s="170">
        <v>0</v>
      </c>
      <c r="L265" s="171">
        <f>VLOOKUP(C265,'Custo dos Produtos'!$D:$Q,14,0)</f>
        <v>8.81</v>
      </c>
      <c r="M265" s="171">
        <f t="shared" si="12"/>
        <v>70.48</v>
      </c>
      <c r="N265" s="172">
        <f t="shared" si="13"/>
        <v>1</v>
      </c>
      <c r="O265" s="172">
        <f t="shared" si="14"/>
        <v>8</v>
      </c>
    </row>
    <row r="266" spans="1:17" x14ac:dyDescent="0.3">
      <c r="A266" s="167">
        <v>46031</v>
      </c>
      <c r="B266" s="168">
        <v>1</v>
      </c>
      <c r="C266" s="169" t="s">
        <v>1272</v>
      </c>
      <c r="D266" s="168" t="s">
        <v>1272</v>
      </c>
      <c r="E266" s="168">
        <v>31</v>
      </c>
      <c r="F266" s="168">
        <v>320</v>
      </c>
      <c r="G266" s="168" t="s">
        <v>7144</v>
      </c>
      <c r="H266" s="168">
        <v>3</v>
      </c>
      <c r="I266" s="168" t="s">
        <v>7145</v>
      </c>
      <c r="J266" s="170">
        <v>0</v>
      </c>
      <c r="K266" s="170">
        <v>0</v>
      </c>
      <c r="L266" s="171">
        <f>VLOOKUP(C266,'Custo dos Produtos'!$D:$Q,14,0)</f>
        <v>8.81</v>
      </c>
      <c r="M266" s="171">
        <f t="shared" si="12"/>
        <v>26.43</v>
      </c>
      <c r="N266" s="172">
        <f t="shared" si="13"/>
        <v>1</v>
      </c>
      <c r="O266" s="172">
        <f t="shared" si="14"/>
        <v>3</v>
      </c>
    </row>
    <row r="267" spans="1:17" x14ac:dyDescent="0.3">
      <c r="A267" s="167">
        <v>46031</v>
      </c>
      <c r="B267" s="168">
        <v>1</v>
      </c>
      <c r="C267" s="169" t="s">
        <v>1272</v>
      </c>
      <c r="D267" s="168" t="s">
        <v>1272</v>
      </c>
      <c r="E267" s="168">
        <v>9</v>
      </c>
      <c r="F267" s="168">
        <v>320</v>
      </c>
      <c r="G267" s="168" t="s">
        <v>7144</v>
      </c>
      <c r="H267" s="168">
        <v>8</v>
      </c>
      <c r="I267" s="168" t="s">
        <v>7145</v>
      </c>
      <c r="J267" s="170">
        <v>0</v>
      </c>
      <c r="K267" s="170">
        <v>0</v>
      </c>
      <c r="L267" s="171">
        <f>VLOOKUP(C267,'Custo dos Produtos'!$D:$Q,14,0)</f>
        <v>8.81</v>
      </c>
      <c r="M267" s="171">
        <f t="shared" si="12"/>
        <v>70.48</v>
      </c>
      <c r="N267" s="172">
        <f t="shared" si="13"/>
        <v>1</v>
      </c>
      <c r="O267" s="172">
        <f t="shared" si="14"/>
        <v>8</v>
      </c>
    </row>
    <row r="268" spans="1:17" x14ac:dyDescent="0.3">
      <c r="A268" s="167">
        <v>46031</v>
      </c>
      <c r="B268" s="168">
        <v>1</v>
      </c>
      <c r="C268" s="169" t="s">
        <v>1568</v>
      </c>
      <c r="D268" s="168" t="s">
        <v>1568</v>
      </c>
      <c r="E268" s="168">
        <v>20</v>
      </c>
      <c r="F268" s="168">
        <v>315</v>
      </c>
      <c r="G268" s="168" t="s">
        <v>7239</v>
      </c>
      <c r="H268" s="168">
        <v>118</v>
      </c>
      <c r="I268" s="168" t="s">
        <v>7267</v>
      </c>
      <c r="J268" s="170">
        <v>0</v>
      </c>
      <c r="K268" s="170">
        <v>0</v>
      </c>
      <c r="L268" s="171">
        <f>VLOOKUP(C268,'Custo dos Produtos'!$D:$Q,14,0)</f>
        <v>2.1285172413793103</v>
      </c>
      <c r="M268" s="171">
        <f t="shared" si="12"/>
        <v>251.16503448275861</v>
      </c>
      <c r="N268" s="172">
        <f t="shared" si="13"/>
        <v>1</v>
      </c>
      <c r="O268" s="172">
        <f t="shared" si="14"/>
        <v>118</v>
      </c>
    </row>
    <row r="269" spans="1:17" x14ac:dyDescent="0.3">
      <c r="A269" s="167">
        <v>46031</v>
      </c>
      <c r="B269" s="168">
        <v>1</v>
      </c>
      <c r="C269" s="169" t="s">
        <v>1526</v>
      </c>
      <c r="D269" s="168" t="s">
        <v>1526</v>
      </c>
      <c r="E269" s="168">
        <v>33</v>
      </c>
      <c r="F269" s="168">
        <v>314</v>
      </c>
      <c r="G269" s="168" t="s">
        <v>7173</v>
      </c>
      <c r="H269" s="168">
        <v>3</v>
      </c>
      <c r="I269" s="168" t="s">
        <v>7187</v>
      </c>
      <c r="J269" s="170">
        <v>0</v>
      </c>
      <c r="K269" s="170">
        <v>0</v>
      </c>
      <c r="L269" s="171">
        <f>VLOOKUP(C269,'Custo dos Produtos'!$D:$Q,14,0)</f>
        <v>17.029656716417911</v>
      </c>
      <c r="M269" s="171">
        <f t="shared" si="12"/>
        <v>51.088970149253733</v>
      </c>
      <c r="N269" s="172">
        <f t="shared" si="13"/>
        <v>1</v>
      </c>
      <c r="O269" s="172">
        <f t="shared" si="14"/>
        <v>3</v>
      </c>
    </row>
    <row r="270" spans="1:17" x14ac:dyDescent="0.3">
      <c r="A270" s="167">
        <v>46032</v>
      </c>
      <c r="B270" s="168">
        <v>1</v>
      </c>
      <c r="C270" s="169" t="s">
        <v>1344</v>
      </c>
      <c r="D270" s="168" t="s">
        <v>1344</v>
      </c>
      <c r="E270" s="168">
        <v>27</v>
      </c>
      <c r="F270" s="168">
        <v>207</v>
      </c>
      <c r="G270" s="168" t="s">
        <v>7169</v>
      </c>
      <c r="H270" s="168">
        <v>2</v>
      </c>
      <c r="I270" s="168" t="s">
        <v>7225</v>
      </c>
      <c r="J270" s="170">
        <v>0</v>
      </c>
      <c r="K270" s="170">
        <v>0</v>
      </c>
      <c r="L270" s="171">
        <f>VLOOKUP(C270,'Custo dos Produtos'!$D:$Q,14,0)</f>
        <v>7.4821307692307695</v>
      </c>
      <c r="M270" s="171">
        <f t="shared" si="12"/>
        <v>14.964261538461539</v>
      </c>
      <c r="N270" s="172">
        <f t="shared" si="13"/>
        <v>1</v>
      </c>
      <c r="O270" s="172">
        <f t="shared" si="14"/>
        <v>2</v>
      </c>
    </row>
    <row r="271" spans="1:17" x14ac:dyDescent="0.3">
      <c r="A271" s="167">
        <v>46034</v>
      </c>
      <c r="B271" s="168">
        <v>1</v>
      </c>
      <c r="C271" s="169" t="s">
        <v>1422</v>
      </c>
      <c r="D271" s="168" t="s">
        <v>1422</v>
      </c>
      <c r="E271" s="168">
        <v>20</v>
      </c>
      <c r="F271" s="168">
        <v>314</v>
      </c>
      <c r="G271" s="168" t="s">
        <v>7171</v>
      </c>
      <c r="H271" s="168">
        <v>1</v>
      </c>
      <c r="I271" s="168" t="s">
        <v>7193</v>
      </c>
      <c r="J271" s="170">
        <v>0</v>
      </c>
      <c r="K271" s="170">
        <v>0</v>
      </c>
      <c r="L271" s="171">
        <f>VLOOKUP(C271,'Custo dos Produtos'!$D:$Q,14,0)</f>
        <v>16.658545454545457</v>
      </c>
      <c r="M271" s="171">
        <f t="shared" si="12"/>
        <v>16.658545454545457</v>
      </c>
      <c r="N271" s="172">
        <f t="shared" si="13"/>
        <v>1</v>
      </c>
      <c r="O271" s="172">
        <f t="shared" si="14"/>
        <v>1</v>
      </c>
    </row>
    <row r="272" spans="1:17" x14ac:dyDescent="0.3">
      <c r="A272" s="167">
        <v>46034</v>
      </c>
      <c r="B272" s="168">
        <v>1</v>
      </c>
      <c r="C272" s="169" t="s">
        <v>1268</v>
      </c>
      <c r="D272" s="168" t="s">
        <v>1268</v>
      </c>
      <c r="E272" s="168">
        <v>8</v>
      </c>
      <c r="F272" s="168">
        <v>314</v>
      </c>
      <c r="G272" s="168" t="s">
        <v>7171</v>
      </c>
      <c r="H272" s="168">
        <v>10</v>
      </c>
      <c r="I272" s="168" t="s">
        <v>7193</v>
      </c>
      <c r="J272" s="170">
        <v>0</v>
      </c>
      <c r="K272" s="170">
        <v>0</v>
      </c>
      <c r="L272" s="171">
        <f>VLOOKUP(C272,'Custo dos Produtos'!$D:$Q,14,0)</f>
        <v>13.672727272727272</v>
      </c>
      <c r="M272" s="171">
        <f t="shared" si="12"/>
        <v>136.72727272727272</v>
      </c>
      <c r="N272" s="172">
        <f t="shared" si="13"/>
        <v>1</v>
      </c>
      <c r="O272" s="172">
        <f t="shared" si="14"/>
        <v>10</v>
      </c>
    </row>
    <row r="273" spans="1:15" x14ac:dyDescent="0.3">
      <c r="A273" s="167">
        <v>46034</v>
      </c>
      <c r="B273" s="168">
        <v>1</v>
      </c>
      <c r="C273" s="169" t="s">
        <v>1284</v>
      </c>
      <c r="D273" s="168" t="s">
        <v>1284</v>
      </c>
      <c r="E273" s="168">
        <v>31</v>
      </c>
      <c r="F273" s="168">
        <v>320</v>
      </c>
      <c r="G273" s="168" t="s">
        <v>7146</v>
      </c>
      <c r="H273" s="168">
        <v>2</v>
      </c>
      <c r="I273" s="168" t="s">
        <v>7147</v>
      </c>
      <c r="J273" s="170">
        <v>0</v>
      </c>
      <c r="K273" s="170">
        <v>0</v>
      </c>
      <c r="L273" s="171">
        <f>VLOOKUP(C273,'Custo dos Produtos'!$D:$Q,14,0)</f>
        <v>14.576794871794872</v>
      </c>
      <c r="M273" s="171">
        <f t="shared" si="12"/>
        <v>29.153589743589745</v>
      </c>
      <c r="N273" s="172">
        <f t="shared" si="13"/>
        <v>1</v>
      </c>
      <c r="O273" s="172">
        <f t="shared" si="14"/>
        <v>2</v>
      </c>
    </row>
    <row r="274" spans="1:15" x14ac:dyDescent="0.3">
      <c r="A274" s="167">
        <v>46034</v>
      </c>
      <c r="B274" s="168">
        <v>1</v>
      </c>
      <c r="C274" s="169" t="s">
        <v>1590</v>
      </c>
      <c r="D274" s="168" t="s">
        <v>1590</v>
      </c>
      <c r="E274" s="168">
        <v>11</v>
      </c>
      <c r="F274" s="168">
        <v>313</v>
      </c>
      <c r="G274" s="168" t="s">
        <v>7269</v>
      </c>
      <c r="H274" s="168">
        <v>1</v>
      </c>
      <c r="I274" s="168" t="s">
        <v>7270</v>
      </c>
      <c r="J274" s="170">
        <v>0</v>
      </c>
      <c r="K274" s="170">
        <v>0</v>
      </c>
      <c r="L274" s="171">
        <f>VLOOKUP(C274,'Custo dos Produtos'!$D:$Q,14,0)</f>
        <v>2.8582437521396784</v>
      </c>
      <c r="M274" s="171">
        <f t="shared" si="12"/>
        <v>2.8582437521396784</v>
      </c>
      <c r="N274" s="172">
        <f t="shared" si="13"/>
        <v>1</v>
      </c>
      <c r="O274" s="172">
        <f t="shared" si="14"/>
        <v>1</v>
      </c>
    </row>
    <row r="275" spans="1:15" x14ac:dyDescent="0.3">
      <c r="A275" s="167">
        <v>46034</v>
      </c>
      <c r="B275" s="168">
        <v>1</v>
      </c>
      <c r="C275" s="169" t="s">
        <v>1242</v>
      </c>
      <c r="D275" s="168" t="s">
        <v>1242</v>
      </c>
      <c r="E275" s="168">
        <v>7</v>
      </c>
      <c r="F275" s="168">
        <v>314</v>
      </c>
      <c r="G275" s="168" t="s">
        <v>7186</v>
      </c>
      <c r="H275" s="168">
        <v>2</v>
      </c>
      <c r="I275" s="168" t="s">
        <v>7162</v>
      </c>
      <c r="J275" s="170">
        <v>0</v>
      </c>
      <c r="K275" s="170">
        <v>0</v>
      </c>
      <c r="L275" s="171">
        <f>VLOOKUP(C275,'Custo dos Produtos'!$D:$Q,14,0)</f>
        <v>27.006888888888888</v>
      </c>
      <c r="M275" s="171">
        <f t="shared" si="12"/>
        <v>54.013777777777776</v>
      </c>
      <c r="N275" s="172">
        <f t="shared" si="13"/>
        <v>1</v>
      </c>
      <c r="O275" s="172">
        <f t="shared" si="14"/>
        <v>2</v>
      </c>
    </row>
    <row r="276" spans="1:15" x14ac:dyDescent="0.3">
      <c r="A276" s="167">
        <v>46034</v>
      </c>
      <c r="B276" s="168">
        <v>1</v>
      </c>
      <c r="C276" s="169" t="s">
        <v>1242</v>
      </c>
      <c r="D276" s="168" t="s">
        <v>1242</v>
      </c>
      <c r="E276" s="168">
        <v>8</v>
      </c>
      <c r="F276" s="168">
        <v>314</v>
      </c>
      <c r="G276" s="168" t="s">
        <v>7186</v>
      </c>
      <c r="H276" s="168">
        <v>2</v>
      </c>
      <c r="I276" s="168" t="s">
        <v>7162</v>
      </c>
      <c r="J276" s="170">
        <v>0</v>
      </c>
      <c r="K276" s="170">
        <v>0</v>
      </c>
      <c r="L276" s="171">
        <f>VLOOKUP(C276,'Custo dos Produtos'!$D:$Q,14,0)</f>
        <v>27.006888888888888</v>
      </c>
      <c r="M276" s="171">
        <f t="shared" si="12"/>
        <v>54.013777777777776</v>
      </c>
      <c r="N276" s="172">
        <f t="shared" si="13"/>
        <v>1</v>
      </c>
      <c r="O276" s="172">
        <f t="shared" si="14"/>
        <v>2</v>
      </c>
    </row>
    <row r="277" spans="1:15" x14ac:dyDescent="0.3">
      <c r="A277" s="167">
        <v>46034</v>
      </c>
      <c r="B277" s="168">
        <v>1</v>
      </c>
      <c r="C277" s="169" t="s">
        <v>1242</v>
      </c>
      <c r="D277" s="168" t="s">
        <v>1242</v>
      </c>
      <c r="E277" s="168">
        <v>15</v>
      </c>
      <c r="F277" s="168">
        <v>314</v>
      </c>
      <c r="G277" s="168" t="s">
        <v>7186</v>
      </c>
      <c r="H277" s="168">
        <v>1</v>
      </c>
      <c r="I277" s="168" t="s">
        <v>7162</v>
      </c>
      <c r="J277" s="170">
        <v>0</v>
      </c>
      <c r="K277" s="170">
        <v>0</v>
      </c>
      <c r="L277" s="171">
        <f>VLOOKUP(C277,'Custo dos Produtos'!$D:$Q,14,0)</f>
        <v>27.006888888888888</v>
      </c>
      <c r="M277" s="171">
        <f t="shared" si="12"/>
        <v>27.006888888888888</v>
      </c>
      <c r="N277" s="172">
        <f t="shared" si="13"/>
        <v>1</v>
      </c>
      <c r="O277" s="172">
        <f t="shared" si="14"/>
        <v>1</v>
      </c>
    </row>
    <row r="278" spans="1:15" x14ac:dyDescent="0.3">
      <c r="A278" s="167">
        <v>46034</v>
      </c>
      <c r="B278" s="168">
        <v>1</v>
      </c>
      <c r="C278" s="169" t="s">
        <v>1252</v>
      </c>
      <c r="D278" s="168" t="s">
        <v>1252</v>
      </c>
      <c r="E278" s="168">
        <v>11</v>
      </c>
      <c r="F278" s="168">
        <v>314</v>
      </c>
      <c r="G278" s="168" t="s">
        <v>7191</v>
      </c>
      <c r="H278" s="168">
        <v>16</v>
      </c>
      <c r="I278" s="168" t="s">
        <v>7192</v>
      </c>
      <c r="J278" s="170">
        <v>0</v>
      </c>
      <c r="K278" s="170">
        <v>0</v>
      </c>
      <c r="L278" s="171">
        <f>VLOOKUP(C278,'Custo dos Produtos'!$D:$Q,14,0)</f>
        <v>4.6196735905044513</v>
      </c>
      <c r="M278" s="171">
        <f t="shared" si="12"/>
        <v>73.91477744807122</v>
      </c>
      <c r="N278" s="172">
        <f t="shared" si="13"/>
        <v>1</v>
      </c>
      <c r="O278" s="172">
        <f t="shared" si="14"/>
        <v>16</v>
      </c>
    </row>
    <row r="279" spans="1:15" x14ac:dyDescent="0.3">
      <c r="A279" s="173">
        <v>46034</v>
      </c>
      <c r="B279" s="174">
        <v>2</v>
      </c>
      <c r="C279" s="175" t="s">
        <v>1572</v>
      </c>
      <c r="D279" s="174" t="s">
        <v>1572</v>
      </c>
      <c r="E279" s="174">
        <v>20</v>
      </c>
      <c r="F279" s="174">
        <v>314</v>
      </c>
      <c r="G279" s="174" t="s">
        <v>7186</v>
      </c>
      <c r="H279" s="174">
        <v>8</v>
      </c>
      <c r="I279" s="174" t="s">
        <v>7264</v>
      </c>
      <c r="J279" s="176">
        <v>0</v>
      </c>
      <c r="K279" s="176">
        <v>0</v>
      </c>
      <c r="L279" s="177">
        <f>VLOOKUP(C279,'Custo dos Produtos'!$D:$Q,14,0)</f>
        <v>19.479727272727274</v>
      </c>
      <c r="M279" s="177">
        <f t="shared" si="12"/>
        <v>155.83781818181819</v>
      </c>
      <c r="N279" s="178">
        <f t="shared" si="13"/>
        <v>1</v>
      </c>
      <c r="O279" s="178">
        <f t="shared" si="14"/>
        <v>8</v>
      </c>
    </row>
    <row r="280" spans="1:15" x14ac:dyDescent="0.3">
      <c r="A280" s="167">
        <v>46034</v>
      </c>
      <c r="B280" s="168">
        <v>3</v>
      </c>
      <c r="C280" s="169" t="s">
        <v>2415</v>
      </c>
      <c r="D280" s="168" t="s">
        <v>2415</v>
      </c>
      <c r="E280" s="168">
        <v>9</v>
      </c>
      <c r="F280" s="168">
        <v>322</v>
      </c>
      <c r="G280" s="168" t="s">
        <v>7163</v>
      </c>
      <c r="H280" s="168">
        <v>18</v>
      </c>
      <c r="I280" s="168" t="s">
        <v>15673</v>
      </c>
      <c r="J280" s="170">
        <v>0</v>
      </c>
      <c r="K280" s="170">
        <v>0</v>
      </c>
      <c r="L280" s="171">
        <f>VLOOKUP(C280,'Custo dos Produtos'!$D:$Q,14,0)</f>
        <v>8.166144000000001</v>
      </c>
      <c r="M280" s="171">
        <f t="shared" si="12"/>
        <v>146.99059200000002</v>
      </c>
      <c r="N280" s="172">
        <f t="shared" si="13"/>
        <v>1</v>
      </c>
      <c r="O280" s="172">
        <f t="shared" si="14"/>
        <v>18</v>
      </c>
    </row>
    <row r="281" spans="1:15" x14ac:dyDescent="0.3">
      <c r="A281" s="167">
        <v>46034</v>
      </c>
      <c r="B281" s="168">
        <v>2</v>
      </c>
      <c r="C281" s="169" t="s">
        <v>1250</v>
      </c>
      <c r="D281" s="168" t="s">
        <v>1250</v>
      </c>
      <c r="E281" s="168">
        <v>9</v>
      </c>
      <c r="F281" s="168">
        <v>313</v>
      </c>
      <c r="G281" s="168" t="s">
        <v>7194</v>
      </c>
      <c r="H281" s="168">
        <v>1</v>
      </c>
      <c r="I281" s="168" t="s">
        <v>7229</v>
      </c>
      <c r="J281" s="170">
        <v>0</v>
      </c>
      <c r="K281" s="170">
        <v>0</v>
      </c>
      <c r="L281" s="171">
        <f>VLOOKUP(C281,'Custo dos Produtos'!$D:$Q,14,0)</f>
        <v>14.972824074074074</v>
      </c>
      <c r="M281" s="171">
        <f t="shared" si="12"/>
        <v>14.972824074074074</v>
      </c>
      <c r="N281" s="172">
        <f t="shared" si="13"/>
        <v>1</v>
      </c>
      <c r="O281" s="172">
        <f t="shared" si="14"/>
        <v>1</v>
      </c>
    </row>
    <row r="282" spans="1:15" x14ac:dyDescent="0.3">
      <c r="A282" s="167">
        <v>46034</v>
      </c>
      <c r="B282" s="168">
        <v>2</v>
      </c>
      <c r="C282" s="169" t="s">
        <v>1346</v>
      </c>
      <c r="D282" s="168" t="s">
        <v>1346</v>
      </c>
      <c r="E282" s="168">
        <v>34</v>
      </c>
      <c r="F282" s="168">
        <v>207</v>
      </c>
      <c r="G282" s="168" t="s">
        <v>15674</v>
      </c>
      <c r="H282" s="168">
        <v>1</v>
      </c>
      <c r="I282" s="168" t="s">
        <v>7257</v>
      </c>
      <c r="J282" s="170">
        <v>0</v>
      </c>
      <c r="K282" s="170">
        <v>0</v>
      </c>
      <c r="L282" s="171">
        <f>VLOOKUP(C282,'Custo dos Produtos'!$D:$Q,14,0)</f>
        <v>18.333500000000001</v>
      </c>
      <c r="M282" s="171">
        <f t="shared" si="12"/>
        <v>18.333500000000001</v>
      </c>
      <c r="N282" s="172">
        <f t="shared" si="13"/>
        <v>1</v>
      </c>
      <c r="O282" s="172">
        <f t="shared" si="14"/>
        <v>1</v>
      </c>
    </row>
    <row r="283" spans="1:15" x14ac:dyDescent="0.3">
      <c r="A283" s="167">
        <v>46034</v>
      </c>
      <c r="B283" s="168">
        <v>2</v>
      </c>
      <c r="C283" s="169" t="s">
        <v>1304</v>
      </c>
      <c r="D283" s="168" t="s">
        <v>1304</v>
      </c>
      <c r="E283" s="168">
        <v>8</v>
      </c>
      <c r="F283" s="168">
        <v>314</v>
      </c>
      <c r="G283" s="168" t="s">
        <v>7191</v>
      </c>
      <c r="H283" s="168">
        <v>2</v>
      </c>
      <c r="I283" s="168" t="s">
        <v>15675</v>
      </c>
      <c r="J283" s="170">
        <v>0</v>
      </c>
      <c r="K283" s="170">
        <v>0</v>
      </c>
      <c r="L283" s="171">
        <f>VLOOKUP(C283,'Custo dos Produtos'!$D:$Q,14,0)</f>
        <v>8.6359775967413448</v>
      </c>
      <c r="M283" s="171">
        <f t="shared" si="12"/>
        <v>17.27195519348269</v>
      </c>
      <c r="N283" s="172">
        <f t="shared" si="13"/>
        <v>1</v>
      </c>
      <c r="O283" s="172">
        <f t="shared" si="14"/>
        <v>2</v>
      </c>
    </row>
    <row r="284" spans="1:15" x14ac:dyDescent="0.3">
      <c r="A284" s="167">
        <v>46034</v>
      </c>
      <c r="B284" s="168">
        <v>2</v>
      </c>
      <c r="C284" s="169" t="s">
        <v>1885</v>
      </c>
      <c r="D284" s="168" t="s">
        <v>1885</v>
      </c>
      <c r="E284" s="168">
        <v>34</v>
      </c>
      <c r="F284" s="168">
        <v>314</v>
      </c>
      <c r="G284" s="168" t="s">
        <v>7173</v>
      </c>
      <c r="H284" s="168">
        <v>3</v>
      </c>
      <c r="I284" s="168" t="s">
        <v>7172</v>
      </c>
      <c r="J284" s="170">
        <v>0</v>
      </c>
      <c r="K284" s="170">
        <v>0</v>
      </c>
      <c r="L284" s="171">
        <f>VLOOKUP(C284,'Custo dos Produtos'!$D:$Q,14,0)</f>
        <v>8.7600857142857151</v>
      </c>
      <c r="M284" s="171">
        <f t="shared" si="12"/>
        <v>26.280257142857145</v>
      </c>
      <c r="N284" s="172">
        <f t="shared" si="13"/>
        <v>1</v>
      </c>
      <c r="O284" s="172">
        <f t="shared" si="14"/>
        <v>3</v>
      </c>
    </row>
    <row r="285" spans="1:15" x14ac:dyDescent="0.3">
      <c r="A285" s="167">
        <v>46034</v>
      </c>
      <c r="B285" s="168">
        <v>2</v>
      </c>
      <c r="C285" s="169" t="s">
        <v>1318</v>
      </c>
      <c r="D285" s="168" t="s">
        <v>1318</v>
      </c>
      <c r="E285" s="168">
        <v>2</v>
      </c>
      <c r="F285" s="168">
        <v>314</v>
      </c>
      <c r="G285" s="168" t="s">
        <v>7167</v>
      </c>
      <c r="H285" s="168">
        <v>1</v>
      </c>
      <c r="I285" s="168" t="s">
        <v>7168</v>
      </c>
      <c r="J285" s="170">
        <v>0</v>
      </c>
      <c r="K285" s="170">
        <v>0</v>
      </c>
      <c r="L285" s="171">
        <f>VLOOKUP(C285,'Custo dos Produtos'!$D:$Q,14,0)</f>
        <v>3.71</v>
      </c>
      <c r="M285" s="171">
        <f t="shared" si="12"/>
        <v>3.71</v>
      </c>
      <c r="N285" s="172">
        <f t="shared" si="13"/>
        <v>1</v>
      </c>
      <c r="O285" s="172">
        <f t="shared" si="14"/>
        <v>1</v>
      </c>
    </row>
    <row r="286" spans="1:15" x14ac:dyDescent="0.3">
      <c r="A286" s="167">
        <v>46034</v>
      </c>
      <c r="B286" s="168">
        <v>2</v>
      </c>
      <c r="C286" s="169" t="s">
        <v>1530</v>
      </c>
      <c r="D286" s="168" t="s">
        <v>1530</v>
      </c>
      <c r="E286" s="168">
        <v>8</v>
      </c>
      <c r="F286" s="168">
        <v>314</v>
      </c>
      <c r="G286" s="168" t="s">
        <v>7262</v>
      </c>
      <c r="H286" s="168">
        <v>1</v>
      </c>
      <c r="I286" s="168" t="s">
        <v>15676</v>
      </c>
      <c r="J286" s="170">
        <v>0</v>
      </c>
      <c r="K286" s="170">
        <v>0</v>
      </c>
      <c r="L286" s="171">
        <f>VLOOKUP(C286,'Custo dos Produtos'!$D:$Q,14,0)</f>
        <v>7.09</v>
      </c>
      <c r="M286" s="171">
        <f t="shared" si="12"/>
        <v>7.09</v>
      </c>
      <c r="N286" s="172">
        <f t="shared" si="13"/>
        <v>1</v>
      </c>
      <c r="O286" s="172">
        <f t="shared" si="14"/>
        <v>1</v>
      </c>
    </row>
    <row r="287" spans="1:15" x14ac:dyDescent="0.3">
      <c r="A287" s="167">
        <v>46034</v>
      </c>
      <c r="B287" s="168">
        <v>2</v>
      </c>
      <c r="C287" s="169" t="s">
        <v>1530</v>
      </c>
      <c r="D287" s="168" t="s">
        <v>1530</v>
      </c>
      <c r="E287" s="168">
        <v>11</v>
      </c>
      <c r="F287" s="168">
        <v>314</v>
      </c>
      <c r="G287" s="168" t="s">
        <v>7262</v>
      </c>
      <c r="H287" s="168">
        <v>1</v>
      </c>
      <c r="I287" s="168" t="s">
        <v>15676</v>
      </c>
      <c r="J287" s="170">
        <v>0</v>
      </c>
      <c r="K287" s="170">
        <v>0</v>
      </c>
      <c r="L287" s="171">
        <f>VLOOKUP(C287,'Custo dos Produtos'!$D:$Q,14,0)</f>
        <v>7.09</v>
      </c>
      <c r="M287" s="171">
        <f t="shared" si="12"/>
        <v>7.09</v>
      </c>
      <c r="N287" s="172">
        <f t="shared" si="13"/>
        <v>1</v>
      </c>
      <c r="O287" s="172">
        <f t="shared" si="14"/>
        <v>1</v>
      </c>
    </row>
    <row r="288" spans="1:15" x14ac:dyDescent="0.3">
      <c r="A288" s="167">
        <v>46034</v>
      </c>
      <c r="B288" s="168">
        <v>2</v>
      </c>
      <c r="C288" s="169" t="s">
        <v>1434</v>
      </c>
      <c r="D288" s="168" t="s">
        <v>1434</v>
      </c>
      <c r="E288" s="168">
        <v>9</v>
      </c>
      <c r="F288" s="168">
        <v>315</v>
      </c>
      <c r="G288" s="168" t="s">
        <v>7179</v>
      </c>
      <c r="H288" s="168">
        <v>1</v>
      </c>
      <c r="I288" s="168" t="s">
        <v>7180</v>
      </c>
      <c r="J288" s="170">
        <v>0</v>
      </c>
      <c r="K288" s="170">
        <v>0</v>
      </c>
      <c r="L288" s="171">
        <f>VLOOKUP(C288,'Custo dos Produtos'!$D:$Q,14,0)</f>
        <v>17.736360000000001</v>
      </c>
      <c r="M288" s="171">
        <f t="shared" si="12"/>
        <v>17.736360000000001</v>
      </c>
      <c r="N288" s="172">
        <f t="shared" si="13"/>
        <v>1</v>
      </c>
      <c r="O288" s="172">
        <f t="shared" si="14"/>
        <v>1</v>
      </c>
    </row>
    <row r="289" spans="1:15" x14ac:dyDescent="0.3">
      <c r="A289" s="167">
        <v>46034</v>
      </c>
      <c r="B289" s="168">
        <v>2</v>
      </c>
      <c r="C289" s="169" t="s">
        <v>1388</v>
      </c>
      <c r="D289" s="168" t="s">
        <v>1388</v>
      </c>
      <c r="E289" s="168">
        <v>2</v>
      </c>
      <c r="F289" s="168">
        <v>320</v>
      </c>
      <c r="G289" s="168" t="s">
        <v>7144</v>
      </c>
      <c r="H289" s="168">
        <v>1</v>
      </c>
      <c r="I289" s="168" t="s">
        <v>7161</v>
      </c>
      <c r="J289" s="170">
        <v>0</v>
      </c>
      <c r="K289" s="170">
        <v>0</v>
      </c>
      <c r="L289" s="171">
        <f>VLOOKUP(C289,'Custo dos Produtos'!$D:$Q,14,0)</f>
        <v>45.849315476190476</v>
      </c>
      <c r="M289" s="171">
        <f t="shared" si="12"/>
        <v>45.849315476190476</v>
      </c>
      <c r="N289" s="172">
        <f t="shared" si="13"/>
        <v>1</v>
      </c>
      <c r="O289" s="172">
        <f t="shared" si="14"/>
        <v>1</v>
      </c>
    </row>
    <row r="290" spans="1:15" x14ac:dyDescent="0.3">
      <c r="A290" s="167">
        <v>46034</v>
      </c>
      <c r="B290" s="168">
        <v>2</v>
      </c>
      <c r="C290" s="169" t="s">
        <v>1388</v>
      </c>
      <c r="D290" s="168" t="s">
        <v>1388</v>
      </c>
      <c r="E290" s="168">
        <v>34</v>
      </c>
      <c r="F290" s="168">
        <v>320</v>
      </c>
      <c r="G290" s="168" t="s">
        <v>7144</v>
      </c>
      <c r="H290" s="168">
        <v>1</v>
      </c>
      <c r="I290" s="168" t="s">
        <v>7161</v>
      </c>
      <c r="J290" s="170">
        <v>0</v>
      </c>
      <c r="K290" s="170">
        <v>0</v>
      </c>
      <c r="L290" s="171">
        <f>VLOOKUP(C290,'Custo dos Produtos'!$D:$Q,14,0)</f>
        <v>45.849315476190476</v>
      </c>
      <c r="M290" s="171">
        <f t="shared" si="12"/>
        <v>45.849315476190476</v>
      </c>
      <c r="N290" s="172">
        <f t="shared" si="13"/>
        <v>1</v>
      </c>
      <c r="O290" s="172">
        <f t="shared" si="14"/>
        <v>1</v>
      </c>
    </row>
    <row r="291" spans="1:15" x14ac:dyDescent="0.3">
      <c r="A291" s="167">
        <v>46034</v>
      </c>
      <c r="B291" s="168">
        <v>2</v>
      </c>
      <c r="C291" s="169" t="s">
        <v>1741</v>
      </c>
      <c r="D291" s="168" t="s">
        <v>1741</v>
      </c>
      <c r="E291" s="168">
        <v>2</v>
      </c>
      <c r="F291" s="168">
        <v>207</v>
      </c>
      <c r="G291" s="168" t="s">
        <v>7169</v>
      </c>
      <c r="H291" s="168">
        <v>2</v>
      </c>
      <c r="I291" s="168" t="s">
        <v>7182</v>
      </c>
      <c r="J291" s="170">
        <v>0</v>
      </c>
      <c r="K291" s="170">
        <v>0</v>
      </c>
      <c r="L291" s="171">
        <f>VLOOKUP(C291,'Custo dos Produtos'!$D:$Q,14,0)</f>
        <v>29.016500000000001</v>
      </c>
      <c r="M291" s="171">
        <f t="shared" si="12"/>
        <v>58.033000000000001</v>
      </c>
      <c r="N291" s="172">
        <f t="shared" si="13"/>
        <v>1</v>
      </c>
      <c r="O291" s="172">
        <f t="shared" si="14"/>
        <v>2</v>
      </c>
    </row>
    <row r="292" spans="1:15" x14ac:dyDescent="0.3">
      <c r="A292" s="167">
        <v>46034</v>
      </c>
      <c r="B292" s="168">
        <v>1</v>
      </c>
      <c r="C292" s="169" t="s">
        <v>2267</v>
      </c>
      <c r="D292" s="168" t="s">
        <v>2267</v>
      </c>
      <c r="E292" s="168">
        <v>8</v>
      </c>
      <c r="F292" s="168">
        <v>318</v>
      </c>
      <c r="G292" s="168" t="s">
        <v>7233</v>
      </c>
      <c r="H292" s="168">
        <v>1</v>
      </c>
      <c r="I292" s="168" t="s">
        <v>15677</v>
      </c>
      <c r="J292" s="170">
        <v>0</v>
      </c>
      <c r="K292" s="170">
        <v>0</v>
      </c>
      <c r="L292" s="171">
        <f>VLOOKUP(C292,'Custo dos Produtos'!$D:$Q,14,0)</f>
        <v>77.001428571428576</v>
      </c>
      <c r="M292" s="171">
        <f t="shared" si="12"/>
        <v>77.001428571428576</v>
      </c>
      <c r="N292" s="172">
        <f t="shared" si="13"/>
        <v>1</v>
      </c>
      <c r="O292" s="172">
        <f t="shared" si="14"/>
        <v>1</v>
      </c>
    </row>
    <row r="293" spans="1:15" x14ac:dyDescent="0.3">
      <c r="A293" s="167">
        <v>46034</v>
      </c>
      <c r="B293" s="168">
        <v>1</v>
      </c>
      <c r="C293" s="169" t="s">
        <v>1566</v>
      </c>
      <c r="D293" s="168" t="s">
        <v>1566</v>
      </c>
      <c r="E293" s="168">
        <v>9</v>
      </c>
      <c r="F293" s="168">
        <v>316</v>
      </c>
      <c r="G293" s="168" t="s">
        <v>7244</v>
      </c>
      <c r="H293" s="168">
        <v>1</v>
      </c>
      <c r="I293" s="168" t="s">
        <v>7251</v>
      </c>
      <c r="J293" s="170">
        <v>0</v>
      </c>
      <c r="K293" s="170">
        <v>0</v>
      </c>
      <c r="L293" s="171">
        <f>VLOOKUP(C293,'Custo dos Produtos'!$D:$Q,14,0)</f>
        <v>8.2808333333333337</v>
      </c>
      <c r="M293" s="171">
        <f t="shared" si="12"/>
        <v>8.2808333333333337</v>
      </c>
      <c r="N293" s="172">
        <f t="shared" si="13"/>
        <v>1</v>
      </c>
      <c r="O293" s="172">
        <f t="shared" si="14"/>
        <v>1</v>
      </c>
    </row>
    <row r="294" spans="1:15" x14ac:dyDescent="0.3">
      <c r="A294" s="167">
        <v>46034</v>
      </c>
      <c r="B294" s="168">
        <v>1</v>
      </c>
      <c r="C294" s="169" t="s">
        <v>1336</v>
      </c>
      <c r="D294" s="168" t="s">
        <v>1336</v>
      </c>
      <c r="E294" s="168">
        <v>2</v>
      </c>
      <c r="F294" s="168">
        <v>315</v>
      </c>
      <c r="G294" s="168" t="s">
        <v>7179</v>
      </c>
      <c r="H294" s="168">
        <v>1</v>
      </c>
      <c r="I294" s="168" t="s">
        <v>7240</v>
      </c>
      <c r="J294" s="170">
        <v>0</v>
      </c>
      <c r="K294" s="170">
        <v>0</v>
      </c>
      <c r="L294" s="171">
        <f>VLOOKUP(C294,'Custo dos Produtos'!$D:$Q,14,0)</f>
        <v>5.2053074433656956</v>
      </c>
      <c r="M294" s="171">
        <f t="shared" si="12"/>
        <v>5.2053074433656956</v>
      </c>
      <c r="N294" s="172">
        <f t="shared" si="13"/>
        <v>1</v>
      </c>
      <c r="O294" s="172">
        <f t="shared" si="14"/>
        <v>1</v>
      </c>
    </row>
    <row r="295" spans="1:15" x14ac:dyDescent="0.3">
      <c r="A295" s="167">
        <v>46034</v>
      </c>
      <c r="B295" s="168">
        <v>2</v>
      </c>
      <c r="C295" s="169" t="s">
        <v>1466</v>
      </c>
      <c r="D295" s="168" t="s">
        <v>1466</v>
      </c>
      <c r="E295" s="168">
        <v>36</v>
      </c>
      <c r="F295" s="168">
        <v>217</v>
      </c>
      <c r="G295" s="168" t="s">
        <v>7252</v>
      </c>
      <c r="H295" s="168">
        <v>1</v>
      </c>
      <c r="I295" s="168" t="s">
        <v>7282</v>
      </c>
      <c r="J295" s="170">
        <v>0</v>
      </c>
      <c r="K295" s="170">
        <v>0</v>
      </c>
      <c r="L295" s="171">
        <f>VLOOKUP(C295,'Custo dos Produtos'!$D:$Q,14,0)</f>
        <v>8.45852</v>
      </c>
      <c r="M295" s="171">
        <f t="shared" si="12"/>
        <v>8.45852</v>
      </c>
      <c r="N295" s="172">
        <f t="shared" si="13"/>
        <v>1</v>
      </c>
      <c r="O295" s="172">
        <f t="shared" si="14"/>
        <v>1</v>
      </c>
    </row>
    <row r="296" spans="1:15" x14ac:dyDescent="0.3">
      <c r="A296" s="167">
        <v>46034</v>
      </c>
      <c r="B296" s="168">
        <v>1</v>
      </c>
      <c r="C296" s="169" t="s">
        <v>1588</v>
      </c>
      <c r="D296" s="168" t="s">
        <v>1588</v>
      </c>
      <c r="E296" s="168">
        <v>8</v>
      </c>
      <c r="F296" s="168">
        <v>207</v>
      </c>
      <c r="G296" s="168" t="s">
        <v>7179</v>
      </c>
      <c r="H296" s="168">
        <v>1</v>
      </c>
      <c r="I296" s="168" t="s">
        <v>15678</v>
      </c>
      <c r="J296" s="170">
        <v>0</v>
      </c>
      <c r="K296" s="170">
        <v>0</v>
      </c>
      <c r="L296" s="171">
        <f>VLOOKUP(C296,'Custo dos Produtos'!$D:$Q,14,0)</f>
        <v>15.142976000000001</v>
      </c>
      <c r="M296" s="171">
        <f t="shared" si="12"/>
        <v>15.142976000000001</v>
      </c>
      <c r="N296" s="172">
        <f t="shared" si="13"/>
        <v>1</v>
      </c>
      <c r="O296" s="172">
        <f t="shared" si="14"/>
        <v>1</v>
      </c>
    </row>
    <row r="297" spans="1:15" x14ac:dyDescent="0.3">
      <c r="A297" s="167">
        <v>46034</v>
      </c>
      <c r="B297" s="168">
        <v>2</v>
      </c>
      <c r="C297" s="169" t="s">
        <v>1408</v>
      </c>
      <c r="D297" s="168" t="s">
        <v>1408</v>
      </c>
      <c r="E297" s="168">
        <v>36</v>
      </c>
      <c r="F297" s="168">
        <v>217</v>
      </c>
      <c r="G297" s="168" t="s">
        <v>7181</v>
      </c>
      <c r="H297" s="168">
        <v>1</v>
      </c>
      <c r="I297" s="168" t="s">
        <v>7265</v>
      </c>
      <c r="J297" s="170">
        <v>0</v>
      </c>
      <c r="K297" s="170">
        <v>0</v>
      </c>
      <c r="L297" s="171">
        <f>VLOOKUP(C297,'Custo dos Produtos'!$D:$Q,14,0)</f>
        <v>4.4642215416028588</v>
      </c>
      <c r="M297" s="171">
        <f t="shared" si="12"/>
        <v>4.4642215416028588</v>
      </c>
      <c r="N297" s="172">
        <f t="shared" si="13"/>
        <v>1</v>
      </c>
      <c r="O297" s="172">
        <f t="shared" si="14"/>
        <v>1</v>
      </c>
    </row>
    <row r="298" spans="1:15" x14ac:dyDescent="0.3">
      <c r="A298" s="173">
        <v>46034</v>
      </c>
      <c r="B298" s="174">
        <v>2</v>
      </c>
      <c r="C298" s="175" t="s">
        <v>1234</v>
      </c>
      <c r="D298" s="174" t="s">
        <v>1234</v>
      </c>
      <c r="E298" s="174">
        <v>36</v>
      </c>
      <c r="F298" s="174">
        <v>217</v>
      </c>
      <c r="G298" s="174" t="s">
        <v>7179</v>
      </c>
      <c r="H298" s="174">
        <v>1</v>
      </c>
      <c r="I298" s="174" t="s">
        <v>7265</v>
      </c>
      <c r="J298" s="176">
        <v>0</v>
      </c>
      <c r="K298" s="176">
        <v>0</v>
      </c>
      <c r="L298" s="177">
        <f>VLOOKUP(C298,'Custo dos Produtos'!$D:$Q,14,0)</f>
        <v>32.700659999999999</v>
      </c>
      <c r="M298" s="177">
        <f t="shared" si="12"/>
        <v>32.700659999999999</v>
      </c>
      <c r="N298" s="178">
        <f t="shared" si="13"/>
        <v>1</v>
      </c>
      <c r="O298" s="178">
        <f t="shared" si="14"/>
        <v>1</v>
      </c>
    </row>
    <row r="299" spans="1:15" x14ac:dyDescent="0.3">
      <c r="A299" s="167">
        <v>46034</v>
      </c>
      <c r="B299" s="168">
        <v>1</v>
      </c>
      <c r="C299" s="169" t="s">
        <v>1857</v>
      </c>
      <c r="D299" s="168" t="s">
        <v>1857</v>
      </c>
      <c r="E299" s="168">
        <v>9</v>
      </c>
      <c r="F299" s="168">
        <v>207</v>
      </c>
      <c r="G299" s="168" t="s">
        <v>7169</v>
      </c>
      <c r="H299" s="168">
        <v>2</v>
      </c>
      <c r="I299" s="168" t="s">
        <v>7203</v>
      </c>
      <c r="J299" s="170">
        <v>0</v>
      </c>
      <c r="K299" s="170">
        <v>0</v>
      </c>
      <c r="L299" s="171">
        <f>VLOOKUP(C299,'Custo dos Produtos'!$D:$Q,14,0)</f>
        <v>2.9084249999999998</v>
      </c>
      <c r="M299" s="171">
        <f t="shared" si="12"/>
        <v>5.8168499999999996</v>
      </c>
      <c r="N299" s="172">
        <f t="shared" si="13"/>
        <v>1</v>
      </c>
      <c r="O299" s="172">
        <f t="shared" si="14"/>
        <v>2</v>
      </c>
    </row>
    <row r="300" spans="1:15" x14ac:dyDescent="0.3">
      <c r="A300" s="167">
        <v>46034</v>
      </c>
      <c r="B300" s="168">
        <v>1</v>
      </c>
      <c r="C300" s="169" t="s">
        <v>1857</v>
      </c>
      <c r="D300" s="168" t="s">
        <v>1857</v>
      </c>
      <c r="E300" s="168">
        <v>2</v>
      </c>
      <c r="F300" s="168">
        <v>207</v>
      </c>
      <c r="G300" s="168" t="s">
        <v>7169</v>
      </c>
      <c r="H300" s="168">
        <v>1</v>
      </c>
      <c r="I300" s="168" t="s">
        <v>7203</v>
      </c>
      <c r="J300" s="170">
        <v>0</v>
      </c>
      <c r="K300" s="170">
        <v>0</v>
      </c>
      <c r="L300" s="171">
        <f>VLOOKUP(C300,'Custo dos Produtos'!$D:$Q,14,0)</f>
        <v>2.9084249999999998</v>
      </c>
      <c r="M300" s="171">
        <f t="shared" si="12"/>
        <v>2.9084249999999998</v>
      </c>
      <c r="N300" s="172">
        <f t="shared" si="13"/>
        <v>1</v>
      </c>
      <c r="O300" s="172">
        <f t="shared" si="14"/>
        <v>1</v>
      </c>
    </row>
    <row r="301" spans="1:15" x14ac:dyDescent="0.3">
      <c r="A301" s="167">
        <v>46034</v>
      </c>
      <c r="B301" s="168">
        <v>1</v>
      </c>
      <c r="C301" s="169" t="s">
        <v>1418</v>
      </c>
      <c r="D301" s="168" t="s">
        <v>1418</v>
      </c>
      <c r="E301" s="168">
        <v>7</v>
      </c>
      <c r="F301" s="168">
        <v>207</v>
      </c>
      <c r="G301" s="168" t="s">
        <v>7169</v>
      </c>
      <c r="H301" s="168">
        <v>2</v>
      </c>
      <c r="I301" s="168" t="s">
        <v>15693</v>
      </c>
      <c r="J301" s="170">
        <v>0</v>
      </c>
      <c r="K301" s="170">
        <v>0</v>
      </c>
      <c r="L301" s="171">
        <f>VLOOKUP(C301,'Custo dos Produtos'!$D:$Q,14,0)</f>
        <v>15.130879999999999</v>
      </c>
      <c r="M301" s="171">
        <f t="shared" si="12"/>
        <v>30.261759999999999</v>
      </c>
      <c r="N301" s="172">
        <f t="shared" si="13"/>
        <v>1</v>
      </c>
      <c r="O301" s="168">
        <f t="shared" si="14"/>
        <v>2</v>
      </c>
    </row>
    <row r="302" spans="1:15" x14ac:dyDescent="0.3">
      <c r="A302" s="167">
        <v>46034</v>
      </c>
      <c r="B302" s="168">
        <v>1</v>
      </c>
      <c r="C302" s="169" t="s">
        <v>1278</v>
      </c>
      <c r="D302" s="168" t="s">
        <v>1278</v>
      </c>
      <c r="E302" s="168">
        <v>8</v>
      </c>
      <c r="F302" s="168">
        <v>314</v>
      </c>
      <c r="G302" s="168" t="s">
        <v>7171</v>
      </c>
      <c r="H302" s="168">
        <v>4</v>
      </c>
      <c r="I302" s="168" t="s">
        <v>7193</v>
      </c>
      <c r="J302" s="170">
        <v>0</v>
      </c>
      <c r="K302" s="170">
        <v>0</v>
      </c>
      <c r="L302" s="171">
        <f>VLOOKUP(C302,'Custo dos Produtos'!$D:$Q,14,0)</f>
        <v>16.150434782608695</v>
      </c>
      <c r="M302" s="171">
        <f t="shared" si="12"/>
        <v>64.60173913043478</v>
      </c>
      <c r="N302" s="172">
        <f t="shared" si="13"/>
        <v>1</v>
      </c>
      <c r="O302" s="172">
        <f t="shared" si="14"/>
        <v>4</v>
      </c>
    </row>
    <row r="303" spans="1:15" x14ac:dyDescent="0.3">
      <c r="A303" s="167">
        <v>46034</v>
      </c>
      <c r="B303" s="168">
        <v>1</v>
      </c>
      <c r="C303" s="169" t="s">
        <v>1278</v>
      </c>
      <c r="D303" s="168" t="s">
        <v>1278</v>
      </c>
      <c r="E303" s="168">
        <v>2</v>
      </c>
      <c r="F303" s="168">
        <v>314</v>
      </c>
      <c r="G303" s="168" t="s">
        <v>7171</v>
      </c>
      <c r="H303" s="168">
        <v>2</v>
      </c>
      <c r="I303" s="168" t="s">
        <v>7193</v>
      </c>
      <c r="J303" s="170">
        <v>0</v>
      </c>
      <c r="K303" s="170">
        <v>0</v>
      </c>
      <c r="L303" s="171">
        <f>VLOOKUP(C303,'Custo dos Produtos'!$D:$Q,14,0)</f>
        <v>16.150434782608695</v>
      </c>
      <c r="M303" s="171">
        <f t="shared" si="12"/>
        <v>32.30086956521739</v>
      </c>
      <c r="N303" s="172">
        <f t="shared" si="13"/>
        <v>1</v>
      </c>
      <c r="O303" s="172">
        <f t="shared" si="14"/>
        <v>2</v>
      </c>
    </row>
    <row r="304" spans="1:15" x14ac:dyDescent="0.3">
      <c r="A304" s="167">
        <v>46034</v>
      </c>
      <c r="B304" s="168">
        <v>1</v>
      </c>
      <c r="C304" s="169" t="s">
        <v>1266</v>
      </c>
      <c r="D304" s="168" t="s">
        <v>1266</v>
      </c>
      <c r="E304" s="168">
        <v>34</v>
      </c>
      <c r="F304" s="168">
        <v>207</v>
      </c>
      <c r="G304" s="168" t="s">
        <v>15674</v>
      </c>
      <c r="H304" s="168">
        <v>9</v>
      </c>
      <c r="I304" s="168" t="s">
        <v>7225</v>
      </c>
      <c r="J304" s="170">
        <v>0</v>
      </c>
      <c r="K304" s="170">
        <v>0</v>
      </c>
      <c r="L304" s="171">
        <f>VLOOKUP(C304,'Custo dos Produtos'!$D:$Q,14,0)</f>
        <v>17.440000000000001</v>
      </c>
      <c r="M304" s="171">
        <f t="shared" si="12"/>
        <v>156.96</v>
      </c>
      <c r="N304" s="172">
        <f t="shared" si="13"/>
        <v>1</v>
      </c>
      <c r="O304" s="172">
        <f t="shared" si="14"/>
        <v>9</v>
      </c>
    </row>
    <row r="305" spans="1:15" x14ac:dyDescent="0.3">
      <c r="A305" s="167">
        <v>46034</v>
      </c>
      <c r="B305" s="168">
        <v>1</v>
      </c>
      <c r="C305" s="169" t="s">
        <v>1266</v>
      </c>
      <c r="D305" s="168" t="s">
        <v>1266</v>
      </c>
      <c r="E305" s="168">
        <v>20</v>
      </c>
      <c r="F305" s="168">
        <v>207</v>
      </c>
      <c r="G305" s="168" t="s">
        <v>15674</v>
      </c>
      <c r="H305" s="168">
        <v>2</v>
      </c>
      <c r="I305" s="168" t="s">
        <v>7225</v>
      </c>
      <c r="J305" s="170">
        <v>0</v>
      </c>
      <c r="K305" s="170">
        <v>0</v>
      </c>
      <c r="L305" s="171">
        <f>VLOOKUP(C305,'Custo dos Produtos'!$D:$Q,14,0)</f>
        <v>17.440000000000001</v>
      </c>
      <c r="M305" s="171">
        <f t="shared" si="12"/>
        <v>34.880000000000003</v>
      </c>
      <c r="N305" s="172">
        <f t="shared" si="13"/>
        <v>1</v>
      </c>
      <c r="O305" s="172">
        <f t="shared" si="14"/>
        <v>2</v>
      </c>
    </row>
    <row r="306" spans="1:15" x14ac:dyDescent="0.3">
      <c r="A306" s="167">
        <v>46034</v>
      </c>
      <c r="B306" s="168">
        <v>2</v>
      </c>
      <c r="C306" s="169" t="s">
        <v>1741</v>
      </c>
      <c r="D306" s="168" t="s">
        <v>1741</v>
      </c>
      <c r="E306" s="168">
        <v>9</v>
      </c>
      <c r="F306" s="168">
        <v>207</v>
      </c>
      <c r="G306" s="168" t="s">
        <v>7169</v>
      </c>
      <c r="H306" s="168">
        <v>2</v>
      </c>
      <c r="I306" s="168" t="s">
        <v>7182</v>
      </c>
      <c r="J306" s="170">
        <v>0</v>
      </c>
      <c r="K306" s="170">
        <v>0</v>
      </c>
      <c r="L306" s="171">
        <f>VLOOKUP(C306,'Custo dos Produtos'!$D:$Q,14,0)</f>
        <v>29.016500000000001</v>
      </c>
      <c r="M306" s="171">
        <f t="shared" si="12"/>
        <v>58.033000000000001</v>
      </c>
      <c r="N306" s="172">
        <f t="shared" si="13"/>
        <v>1</v>
      </c>
      <c r="O306" s="172">
        <f t="shared" si="14"/>
        <v>2</v>
      </c>
    </row>
    <row r="307" spans="1:15" x14ac:dyDescent="0.3">
      <c r="A307" s="167">
        <v>46035</v>
      </c>
      <c r="B307" s="168">
        <v>1</v>
      </c>
      <c r="C307" s="169" t="s">
        <v>1272</v>
      </c>
      <c r="D307" s="168" t="s">
        <v>1272</v>
      </c>
      <c r="E307" s="168">
        <v>9</v>
      </c>
      <c r="F307" s="168">
        <v>207</v>
      </c>
      <c r="G307" s="168" t="s">
        <v>7169</v>
      </c>
      <c r="H307" s="168">
        <v>25</v>
      </c>
      <c r="I307" s="168" t="s">
        <v>7235</v>
      </c>
      <c r="J307" s="170">
        <v>0</v>
      </c>
      <c r="K307" s="170">
        <v>0</v>
      </c>
      <c r="L307" s="171">
        <f>VLOOKUP(C307,'Custo dos Produtos'!$D:$Q,14,0)</f>
        <v>8.81</v>
      </c>
      <c r="M307" s="171">
        <f t="shared" si="12"/>
        <v>220.25</v>
      </c>
      <c r="N307" s="168">
        <f t="shared" si="13"/>
        <v>1</v>
      </c>
      <c r="O307" s="172">
        <f t="shared" si="14"/>
        <v>25</v>
      </c>
    </row>
    <row r="308" spans="1:15" x14ac:dyDescent="0.3">
      <c r="A308" s="167">
        <v>46035</v>
      </c>
      <c r="B308" s="168">
        <v>2</v>
      </c>
      <c r="C308" s="169" t="s">
        <v>1276</v>
      </c>
      <c r="D308" s="168" t="s">
        <v>1276</v>
      </c>
      <c r="E308" s="168">
        <v>11</v>
      </c>
      <c r="F308" s="168">
        <v>320</v>
      </c>
      <c r="G308" s="168" t="s">
        <v>7155</v>
      </c>
      <c r="H308" s="168">
        <v>1</v>
      </c>
      <c r="I308" s="168" t="s">
        <v>7166</v>
      </c>
      <c r="J308" s="170">
        <v>0</v>
      </c>
      <c r="K308" s="170">
        <v>0</v>
      </c>
      <c r="L308" s="171">
        <f>VLOOKUP(C308,'Custo dos Produtos'!$D:$Q,14,0)</f>
        <v>4.7478777777777781</v>
      </c>
      <c r="M308" s="171">
        <f t="shared" si="12"/>
        <v>4.7478777777777781</v>
      </c>
      <c r="N308" s="172">
        <f t="shared" si="13"/>
        <v>1</v>
      </c>
      <c r="O308" s="172">
        <f t="shared" si="14"/>
        <v>1</v>
      </c>
    </row>
    <row r="309" spans="1:15" x14ac:dyDescent="0.3">
      <c r="A309" s="167">
        <v>46035</v>
      </c>
      <c r="B309" s="168">
        <v>3</v>
      </c>
      <c r="C309" s="169" t="s">
        <v>3388</v>
      </c>
      <c r="D309" s="168" t="s">
        <v>3388</v>
      </c>
      <c r="E309" s="168">
        <v>11</v>
      </c>
      <c r="F309" s="168">
        <v>314</v>
      </c>
      <c r="G309" s="168" t="s">
        <v>15691</v>
      </c>
      <c r="H309" s="168">
        <v>11</v>
      </c>
      <c r="I309" s="168" t="s">
        <v>7259</v>
      </c>
      <c r="J309" s="170">
        <v>0</v>
      </c>
      <c r="K309" s="170">
        <v>0</v>
      </c>
      <c r="L309" s="171">
        <f>VLOOKUP(C309,'Custo dos Produtos'!$D:$Q,14,0)</f>
        <v>20.924010067114093</v>
      </c>
      <c r="M309" s="171">
        <f t="shared" si="12"/>
        <v>230.16411073825503</v>
      </c>
      <c r="N309" s="172">
        <f t="shared" si="13"/>
        <v>1</v>
      </c>
      <c r="O309" s="172">
        <f t="shared" si="14"/>
        <v>11</v>
      </c>
    </row>
    <row r="310" spans="1:15" x14ac:dyDescent="0.3">
      <c r="A310" s="167">
        <v>46035</v>
      </c>
      <c r="B310" s="168">
        <v>3</v>
      </c>
      <c r="C310" s="169" t="s">
        <v>2241</v>
      </c>
      <c r="D310" s="168" t="s">
        <v>2241</v>
      </c>
      <c r="E310" s="168">
        <v>31</v>
      </c>
      <c r="F310" s="168">
        <v>320</v>
      </c>
      <c r="G310" s="168" t="s">
        <v>7144</v>
      </c>
      <c r="H310" s="168">
        <v>1</v>
      </c>
      <c r="I310" s="168" t="s">
        <v>7183</v>
      </c>
      <c r="J310" s="170">
        <v>0</v>
      </c>
      <c r="K310" s="170">
        <v>0</v>
      </c>
      <c r="L310" s="171">
        <f>VLOOKUP(C310,'Custo dos Produtos'!$D:$Q,14,0)</f>
        <v>122.92999999999999</v>
      </c>
      <c r="M310" s="171">
        <f t="shared" si="12"/>
        <v>122.92999999999999</v>
      </c>
      <c r="N310" s="172">
        <f t="shared" si="13"/>
        <v>1</v>
      </c>
      <c r="O310" s="172">
        <f t="shared" si="14"/>
        <v>1</v>
      </c>
    </row>
    <row r="311" spans="1:15" x14ac:dyDescent="0.3">
      <c r="A311" s="167">
        <v>46035</v>
      </c>
      <c r="B311" s="168">
        <v>3</v>
      </c>
      <c r="C311" s="169" t="s">
        <v>2241</v>
      </c>
      <c r="D311" s="168" t="s">
        <v>2241</v>
      </c>
      <c r="E311" s="168">
        <v>9</v>
      </c>
      <c r="F311" s="168">
        <v>320</v>
      </c>
      <c r="G311" s="168" t="s">
        <v>7144</v>
      </c>
      <c r="H311" s="168">
        <v>1</v>
      </c>
      <c r="I311" s="168" t="s">
        <v>7183</v>
      </c>
      <c r="J311" s="170">
        <v>0</v>
      </c>
      <c r="K311" s="170">
        <v>0</v>
      </c>
      <c r="L311" s="171">
        <f>VLOOKUP(C311,'Custo dos Produtos'!$D:$Q,14,0)</f>
        <v>122.92999999999999</v>
      </c>
      <c r="M311" s="171">
        <f t="shared" si="12"/>
        <v>122.92999999999999</v>
      </c>
      <c r="N311" s="172">
        <f t="shared" si="13"/>
        <v>1</v>
      </c>
      <c r="O311" s="172">
        <f t="shared" si="14"/>
        <v>1</v>
      </c>
    </row>
    <row r="312" spans="1:15" x14ac:dyDescent="0.3">
      <c r="A312" s="167">
        <v>46035</v>
      </c>
      <c r="B312" s="168">
        <v>2</v>
      </c>
      <c r="C312" s="169" t="s">
        <v>1616</v>
      </c>
      <c r="D312" s="168" t="s">
        <v>1616</v>
      </c>
      <c r="E312" s="168">
        <v>19</v>
      </c>
      <c r="F312" s="168">
        <v>207</v>
      </c>
      <c r="G312" s="168" t="s">
        <v>7169</v>
      </c>
      <c r="H312" s="168">
        <v>1</v>
      </c>
      <c r="I312" s="168" t="s">
        <v>7177</v>
      </c>
      <c r="J312" s="170">
        <v>0</v>
      </c>
      <c r="K312" s="170">
        <v>0</v>
      </c>
      <c r="L312" s="171">
        <f>VLOOKUP(C312,'Custo dos Produtos'!$D:$Q,14,0)</f>
        <v>0.60976470588235288</v>
      </c>
      <c r="M312" s="171">
        <f t="shared" si="12"/>
        <v>0.60976470588235288</v>
      </c>
      <c r="N312" s="172">
        <f t="shared" si="13"/>
        <v>1</v>
      </c>
      <c r="O312" s="172">
        <f t="shared" si="14"/>
        <v>1</v>
      </c>
    </row>
    <row r="313" spans="1:15" x14ac:dyDescent="0.3">
      <c r="A313" s="167">
        <v>46035</v>
      </c>
      <c r="B313" s="168">
        <v>2</v>
      </c>
      <c r="C313" s="169" t="s">
        <v>1250</v>
      </c>
      <c r="D313" s="168" t="s">
        <v>1250</v>
      </c>
      <c r="E313" s="168">
        <v>6</v>
      </c>
      <c r="F313" s="168">
        <v>313</v>
      </c>
      <c r="G313" s="168" t="s">
        <v>7194</v>
      </c>
      <c r="H313" s="168">
        <v>2</v>
      </c>
      <c r="I313" s="168" t="s">
        <v>7174</v>
      </c>
      <c r="J313" s="170">
        <v>0</v>
      </c>
      <c r="K313" s="170">
        <v>0</v>
      </c>
      <c r="L313" s="171">
        <f>VLOOKUP(C313,'Custo dos Produtos'!$D:$Q,14,0)</f>
        <v>14.972824074074074</v>
      </c>
      <c r="M313" s="171">
        <f t="shared" si="12"/>
        <v>29.945648148148148</v>
      </c>
      <c r="N313" s="172">
        <f t="shared" si="13"/>
        <v>1</v>
      </c>
      <c r="O313" s="172">
        <f t="shared" si="14"/>
        <v>2</v>
      </c>
    </row>
    <row r="314" spans="1:15" x14ac:dyDescent="0.3">
      <c r="A314" s="167">
        <v>46035</v>
      </c>
      <c r="B314" s="168">
        <v>2</v>
      </c>
      <c r="C314" s="169" t="s">
        <v>1296</v>
      </c>
      <c r="D314" s="168" t="s">
        <v>1296</v>
      </c>
      <c r="E314" s="168">
        <v>31</v>
      </c>
      <c r="F314" s="168">
        <v>314</v>
      </c>
      <c r="G314" s="168" t="s">
        <v>7148</v>
      </c>
      <c r="H314" s="168">
        <v>24</v>
      </c>
      <c r="I314" s="168" t="s">
        <v>7164</v>
      </c>
      <c r="J314" s="170">
        <v>0</v>
      </c>
      <c r="K314" s="170">
        <v>0</v>
      </c>
      <c r="L314" s="171">
        <f>VLOOKUP(C314,'Custo dos Produtos'!$D:$Q,14,0)</f>
        <v>0.97267142857142863</v>
      </c>
      <c r="M314" s="171">
        <f t="shared" si="12"/>
        <v>23.344114285714287</v>
      </c>
      <c r="N314" s="172">
        <f t="shared" si="13"/>
        <v>1</v>
      </c>
      <c r="O314" s="172">
        <f t="shared" si="14"/>
        <v>24</v>
      </c>
    </row>
    <row r="315" spans="1:15" x14ac:dyDescent="0.3">
      <c r="A315" s="167">
        <v>46035</v>
      </c>
      <c r="B315" s="168">
        <v>2</v>
      </c>
      <c r="C315" s="169" t="s">
        <v>1296</v>
      </c>
      <c r="D315" s="168" t="s">
        <v>1296</v>
      </c>
      <c r="E315" s="168">
        <v>37</v>
      </c>
      <c r="F315" s="168">
        <v>314</v>
      </c>
      <c r="G315" s="168" t="s">
        <v>7148</v>
      </c>
      <c r="H315" s="168">
        <v>40</v>
      </c>
      <c r="I315" s="168" t="s">
        <v>7164</v>
      </c>
      <c r="J315" s="170">
        <v>0</v>
      </c>
      <c r="K315" s="170">
        <v>0</v>
      </c>
      <c r="L315" s="171">
        <f>VLOOKUP(C315,'Custo dos Produtos'!$D:$Q,14,0)</f>
        <v>0.97267142857142863</v>
      </c>
      <c r="M315" s="171">
        <f t="shared" si="12"/>
        <v>38.906857142857149</v>
      </c>
      <c r="N315" s="172">
        <f t="shared" si="13"/>
        <v>1</v>
      </c>
      <c r="O315" s="172">
        <f t="shared" si="14"/>
        <v>40</v>
      </c>
    </row>
    <row r="316" spans="1:15" x14ac:dyDescent="0.3">
      <c r="A316" s="167">
        <v>46035</v>
      </c>
      <c r="B316" s="168">
        <v>2</v>
      </c>
      <c r="C316" s="169" t="s">
        <v>1296</v>
      </c>
      <c r="D316" s="168" t="s">
        <v>1296</v>
      </c>
      <c r="E316" s="168">
        <v>31</v>
      </c>
      <c r="F316" s="168">
        <v>314</v>
      </c>
      <c r="G316" s="168" t="s">
        <v>7148</v>
      </c>
      <c r="H316" s="168">
        <v>24</v>
      </c>
      <c r="I316" s="168" t="s">
        <v>7164</v>
      </c>
      <c r="J316" s="170">
        <v>0</v>
      </c>
      <c r="K316" s="170">
        <v>0</v>
      </c>
      <c r="L316" s="171">
        <f>VLOOKUP(C316,'Custo dos Produtos'!$D:$Q,14,0)</f>
        <v>0.97267142857142863</v>
      </c>
      <c r="M316" s="171">
        <f t="shared" si="12"/>
        <v>23.344114285714287</v>
      </c>
      <c r="N316" s="172">
        <f t="shared" si="13"/>
        <v>1</v>
      </c>
      <c r="O316" s="172">
        <f t="shared" si="14"/>
        <v>24</v>
      </c>
    </row>
    <row r="317" spans="1:15" x14ac:dyDescent="0.3">
      <c r="A317" s="167">
        <v>46035</v>
      </c>
      <c r="B317" s="168">
        <v>2</v>
      </c>
      <c r="C317" s="169" t="s">
        <v>1296</v>
      </c>
      <c r="D317" s="168" t="s">
        <v>1296</v>
      </c>
      <c r="E317" s="168">
        <v>37</v>
      </c>
      <c r="F317" s="168">
        <v>314</v>
      </c>
      <c r="G317" s="168" t="s">
        <v>7148</v>
      </c>
      <c r="H317" s="168">
        <v>40</v>
      </c>
      <c r="I317" s="168" t="s">
        <v>7164</v>
      </c>
      <c r="J317" s="170">
        <v>0</v>
      </c>
      <c r="K317" s="170">
        <v>0</v>
      </c>
      <c r="L317" s="171">
        <f>VLOOKUP(C317,'Custo dos Produtos'!$D:$Q,14,0)</f>
        <v>0.97267142857142863</v>
      </c>
      <c r="M317" s="171">
        <f t="shared" si="12"/>
        <v>38.906857142857149</v>
      </c>
      <c r="N317" s="172">
        <f t="shared" si="13"/>
        <v>1</v>
      </c>
      <c r="O317" s="172">
        <f t="shared" si="14"/>
        <v>40</v>
      </c>
    </row>
    <row r="318" spans="1:15" x14ac:dyDescent="0.3">
      <c r="A318" s="167">
        <v>46035</v>
      </c>
      <c r="B318" s="168">
        <v>2</v>
      </c>
      <c r="C318" s="169" t="s">
        <v>1494</v>
      </c>
      <c r="D318" s="168" t="s">
        <v>1494</v>
      </c>
      <c r="E318" s="168">
        <v>34</v>
      </c>
      <c r="F318" s="168">
        <v>314</v>
      </c>
      <c r="G318" s="168" t="s">
        <v>7173</v>
      </c>
      <c r="H318" s="168">
        <v>1</v>
      </c>
      <c r="I318" s="168" t="s">
        <v>7172</v>
      </c>
      <c r="J318" s="170">
        <v>0</v>
      </c>
      <c r="K318" s="170">
        <v>0</v>
      </c>
      <c r="L318" s="171">
        <f>VLOOKUP(C318,'Custo dos Produtos'!$D:$Q,14,0)</f>
        <v>8.8611111111111107</v>
      </c>
      <c r="M318" s="171">
        <f t="shared" si="12"/>
        <v>8.8611111111111107</v>
      </c>
      <c r="N318" s="172">
        <f t="shared" si="13"/>
        <v>1</v>
      </c>
      <c r="O318" s="172">
        <f t="shared" si="14"/>
        <v>1</v>
      </c>
    </row>
    <row r="319" spans="1:15" x14ac:dyDescent="0.3">
      <c r="A319" s="167">
        <v>46035</v>
      </c>
      <c r="B319" s="168">
        <v>2</v>
      </c>
      <c r="C319" s="169" t="s">
        <v>1284</v>
      </c>
      <c r="D319" s="168" t="s">
        <v>1284</v>
      </c>
      <c r="E319" s="168">
        <v>19</v>
      </c>
      <c r="F319" s="168">
        <v>320</v>
      </c>
      <c r="G319" s="168" t="s">
        <v>7146</v>
      </c>
      <c r="H319" s="168">
        <v>5</v>
      </c>
      <c r="I319" s="168" t="s">
        <v>7145</v>
      </c>
      <c r="J319" s="170">
        <v>0</v>
      </c>
      <c r="K319" s="170">
        <v>0</v>
      </c>
      <c r="L319" s="171">
        <f>VLOOKUP(C319,'Custo dos Produtos'!$D:$Q,14,0)</f>
        <v>14.576794871794872</v>
      </c>
      <c r="M319" s="171">
        <f t="shared" si="12"/>
        <v>72.883974358974356</v>
      </c>
      <c r="N319" s="172">
        <f t="shared" si="13"/>
        <v>1</v>
      </c>
      <c r="O319" s="172">
        <f t="shared" si="14"/>
        <v>5</v>
      </c>
    </row>
    <row r="320" spans="1:15" x14ac:dyDescent="0.3">
      <c r="A320" s="167">
        <v>46035</v>
      </c>
      <c r="B320" s="168">
        <v>2</v>
      </c>
      <c r="C320" s="169" t="s">
        <v>1346</v>
      </c>
      <c r="D320" s="168" t="s">
        <v>1346</v>
      </c>
      <c r="E320" s="168">
        <v>20</v>
      </c>
      <c r="F320" s="168">
        <v>207</v>
      </c>
      <c r="G320" s="168" t="s">
        <v>15674</v>
      </c>
      <c r="H320" s="168">
        <v>2</v>
      </c>
      <c r="I320" s="168" t="s">
        <v>7283</v>
      </c>
      <c r="J320" s="170">
        <v>0</v>
      </c>
      <c r="K320" s="170">
        <v>0</v>
      </c>
      <c r="L320" s="171">
        <f>VLOOKUP(C320,'Custo dos Produtos'!$D:$Q,14,0)</f>
        <v>18.333500000000001</v>
      </c>
      <c r="M320" s="171">
        <f t="shared" si="12"/>
        <v>36.667000000000002</v>
      </c>
      <c r="N320" s="172">
        <f t="shared" si="13"/>
        <v>1</v>
      </c>
      <c r="O320" s="172">
        <f t="shared" si="14"/>
        <v>2</v>
      </c>
    </row>
    <row r="321" spans="1:15" x14ac:dyDescent="0.3">
      <c r="A321" s="167">
        <v>46035</v>
      </c>
      <c r="B321" s="168">
        <v>2</v>
      </c>
      <c r="C321" s="169" t="s">
        <v>1346</v>
      </c>
      <c r="D321" s="168" t="s">
        <v>1346</v>
      </c>
      <c r="E321" s="168">
        <v>34</v>
      </c>
      <c r="F321" s="168">
        <v>207</v>
      </c>
      <c r="G321" s="168" t="s">
        <v>15674</v>
      </c>
      <c r="H321" s="168">
        <v>1</v>
      </c>
      <c r="I321" s="168" t="s">
        <v>7283</v>
      </c>
      <c r="J321" s="170">
        <v>0</v>
      </c>
      <c r="K321" s="170">
        <v>0</v>
      </c>
      <c r="L321" s="171">
        <f>VLOOKUP(C321,'Custo dos Produtos'!$D:$Q,14,0)</f>
        <v>18.333500000000001</v>
      </c>
      <c r="M321" s="171">
        <f t="shared" si="12"/>
        <v>18.333500000000001</v>
      </c>
      <c r="N321" s="172">
        <f t="shared" si="13"/>
        <v>1</v>
      </c>
      <c r="O321" s="172">
        <f t="shared" si="14"/>
        <v>1</v>
      </c>
    </row>
    <row r="322" spans="1:15" x14ac:dyDescent="0.3">
      <c r="A322" s="167">
        <v>46035</v>
      </c>
      <c r="B322" s="168">
        <v>2</v>
      </c>
      <c r="C322" s="169" t="s">
        <v>2126</v>
      </c>
      <c r="D322" s="168" t="s">
        <v>2126</v>
      </c>
      <c r="E322" s="168">
        <v>9</v>
      </c>
      <c r="F322" s="168">
        <v>315</v>
      </c>
      <c r="G322" s="168" t="s">
        <v>7207</v>
      </c>
      <c r="H322" s="168">
        <v>1</v>
      </c>
      <c r="I322" s="168" t="s">
        <v>7208</v>
      </c>
      <c r="J322" s="170">
        <v>0</v>
      </c>
      <c r="K322" s="170">
        <v>0</v>
      </c>
      <c r="L322" s="171">
        <f>VLOOKUP(C322,'Custo dos Produtos'!$D:$Q,14,0)</f>
        <v>5.5965637065637068</v>
      </c>
      <c r="M322" s="171">
        <f t="shared" ref="M322:M385" si="15">IF(J322=0,ABS(L322*H322),ABS(K322))</f>
        <v>5.5965637065637068</v>
      </c>
      <c r="N322" s="172">
        <f t="shared" ref="N322:N385" si="16">MONTH(A322)</f>
        <v>1</v>
      </c>
      <c r="O322" s="172">
        <f t="shared" ref="O322:O385" si="17">ABS(IF(M322=0,0,H322))</f>
        <v>1</v>
      </c>
    </row>
    <row r="323" spans="1:15" x14ac:dyDescent="0.3">
      <c r="A323" s="167">
        <v>46035</v>
      </c>
      <c r="B323" s="168">
        <v>3</v>
      </c>
      <c r="C323" s="169" t="s">
        <v>1296</v>
      </c>
      <c r="D323" s="168" t="s">
        <v>1296</v>
      </c>
      <c r="E323" s="168">
        <v>36</v>
      </c>
      <c r="F323" s="168">
        <v>217</v>
      </c>
      <c r="G323" s="168" t="s">
        <v>7148</v>
      </c>
      <c r="H323" s="168">
        <v>4</v>
      </c>
      <c r="I323" s="168" t="s">
        <v>15688</v>
      </c>
      <c r="J323" s="170">
        <v>0</v>
      </c>
      <c r="K323" s="170">
        <v>0</v>
      </c>
      <c r="L323" s="171">
        <f>VLOOKUP(C323,'Custo dos Produtos'!$D:$Q,14,0)</f>
        <v>0.97267142857142863</v>
      </c>
      <c r="M323" s="171">
        <f t="shared" si="15"/>
        <v>3.8906857142857145</v>
      </c>
      <c r="N323" s="172">
        <f t="shared" si="16"/>
        <v>1</v>
      </c>
      <c r="O323" s="172">
        <f t="shared" si="17"/>
        <v>4</v>
      </c>
    </row>
    <row r="324" spans="1:15" x14ac:dyDescent="0.3">
      <c r="A324" s="167">
        <v>46035</v>
      </c>
      <c r="B324" s="168">
        <v>3</v>
      </c>
      <c r="C324" s="169" t="s">
        <v>1298</v>
      </c>
      <c r="D324" s="168" t="s">
        <v>1298</v>
      </c>
      <c r="E324" s="168">
        <v>36</v>
      </c>
      <c r="F324" s="168">
        <v>217</v>
      </c>
      <c r="G324" s="168" t="s">
        <v>7148</v>
      </c>
      <c r="H324" s="168">
        <v>4</v>
      </c>
      <c r="I324" s="168" t="s">
        <v>15688</v>
      </c>
      <c r="J324" s="170">
        <v>0</v>
      </c>
      <c r="K324" s="170">
        <v>0</v>
      </c>
      <c r="L324" s="171">
        <f>VLOOKUP(C324,'Custo dos Produtos'!$D:$Q,14,0)</f>
        <v>0.97267142857142863</v>
      </c>
      <c r="M324" s="171">
        <f t="shared" si="15"/>
        <v>3.8906857142857145</v>
      </c>
      <c r="N324" s="172">
        <f t="shared" si="16"/>
        <v>1</v>
      </c>
      <c r="O324" s="172">
        <f t="shared" si="17"/>
        <v>4</v>
      </c>
    </row>
    <row r="325" spans="1:15" x14ac:dyDescent="0.3">
      <c r="A325" s="167">
        <v>46035</v>
      </c>
      <c r="B325" s="168">
        <v>2</v>
      </c>
      <c r="C325" s="169" t="s">
        <v>1296</v>
      </c>
      <c r="D325" s="168" t="s">
        <v>1296</v>
      </c>
      <c r="E325" s="168">
        <v>36</v>
      </c>
      <c r="F325" s="168">
        <v>217</v>
      </c>
      <c r="G325" s="168" t="s">
        <v>7148</v>
      </c>
      <c r="H325" s="168">
        <v>1</v>
      </c>
      <c r="I325" s="168" t="s">
        <v>7282</v>
      </c>
      <c r="J325" s="170">
        <v>0</v>
      </c>
      <c r="K325" s="170">
        <v>0</v>
      </c>
      <c r="L325" s="171">
        <f>VLOOKUP(C325,'Custo dos Produtos'!$D:$Q,14,0)</f>
        <v>0.97267142857142863</v>
      </c>
      <c r="M325" s="171">
        <f t="shared" si="15"/>
        <v>0.97267142857142863</v>
      </c>
      <c r="N325" s="172">
        <f t="shared" si="16"/>
        <v>1</v>
      </c>
      <c r="O325" s="172">
        <f t="shared" si="17"/>
        <v>1</v>
      </c>
    </row>
    <row r="326" spans="1:15" x14ac:dyDescent="0.3">
      <c r="A326" s="167">
        <v>46035</v>
      </c>
      <c r="B326" s="168">
        <v>2</v>
      </c>
      <c r="C326" s="169" t="s">
        <v>1298</v>
      </c>
      <c r="D326" s="168" t="s">
        <v>1298</v>
      </c>
      <c r="E326" s="168">
        <v>36</v>
      </c>
      <c r="F326" s="168">
        <v>217</v>
      </c>
      <c r="G326" s="168" t="s">
        <v>7148</v>
      </c>
      <c r="H326" s="168">
        <v>1</v>
      </c>
      <c r="I326" s="168" t="s">
        <v>7282</v>
      </c>
      <c r="J326" s="170">
        <v>0</v>
      </c>
      <c r="K326" s="170">
        <v>0</v>
      </c>
      <c r="L326" s="171">
        <f>VLOOKUP(C326,'Custo dos Produtos'!$D:$Q,14,0)</f>
        <v>0.97267142857142863</v>
      </c>
      <c r="M326" s="171">
        <f t="shared" si="15"/>
        <v>0.97267142857142863</v>
      </c>
      <c r="N326" s="172">
        <f t="shared" si="16"/>
        <v>1</v>
      </c>
      <c r="O326" s="172">
        <f t="shared" si="17"/>
        <v>1</v>
      </c>
    </row>
    <row r="327" spans="1:15" x14ac:dyDescent="0.3">
      <c r="A327" s="167">
        <v>46035</v>
      </c>
      <c r="B327" s="168">
        <v>2</v>
      </c>
      <c r="C327" s="169" t="s">
        <v>1362</v>
      </c>
      <c r="D327" s="168" t="s">
        <v>1362</v>
      </c>
      <c r="E327" s="168">
        <v>36</v>
      </c>
      <c r="F327" s="168">
        <v>217</v>
      </c>
      <c r="G327" s="168" t="s">
        <v>7181</v>
      </c>
      <c r="H327" s="168">
        <v>2</v>
      </c>
      <c r="I327" s="168" t="s">
        <v>7265</v>
      </c>
      <c r="J327" s="170">
        <v>0</v>
      </c>
      <c r="K327" s="170">
        <v>0</v>
      </c>
      <c r="L327" s="171">
        <f>VLOOKUP(C327,'Custo dos Produtos'!$D:$Q,14,0)</f>
        <v>2.9087000000000001</v>
      </c>
      <c r="M327" s="171">
        <f t="shared" si="15"/>
        <v>5.8174000000000001</v>
      </c>
      <c r="N327" s="172">
        <f t="shared" si="16"/>
        <v>1</v>
      </c>
      <c r="O327" s="172">
        <f t="shared" si="17"/>
        <v>2</v>
      </c>
    </row>
    <row r="328" spans="1:15" x14ac:dyDescent="0.3">
      <c r="A328" s="167">
        <v>46035</v>
      </c>
      <c r="B328" s="168">
        <v>2</v>
      </c>
      <c r="C328" s="169" t="s">
        <v>2126</v>
      </c>
      <c r="D328" s="168" t="s">
        <v>2126</v>
      </c>
      <c r="E328" s="168">
        <v>36</v>
      </c>
      <c r="F328" s="168">
        <v>217</v>
      </c>
      <c r="G328" s="168" t="s">
        <v>7207</v>
      </c>
      <c r="H328" s="168">
        <v>1</v>
      </c>
      <c r="I328" s="168" t="s">
        <v>7282</v>
      </c>
      <c r="J328" s="170">
        <v>0</v>
      </c>
      <c r="K328" s="170">
        <v>0</v>
      </c>
      <c r="L328" s="171">
        <f>VLOOKUP(C328,'Custo dos Produtos'!$D:$Q,14,0)</f>
        <v>5.5965637065637068</v>
      </c>
      <c r="M328" s="171">
        <f t="shared" si="15"/>
        <v>5.5965637065637068</v>
      </c>
      <c r="N328" s="172">
        <f t="shared" si="16"/>
        <v>1</v>
      </c>
      <c r="O328" s="172">
        <f t="shared" si="17"/>
        <v>1</v>
      </c>
    </row>
    <row r="329" spans="1:15" x14ac:dyDescent="0.3">
      <c r="A329" s="167">
        <v>46035</v>
      </c>
      <c r="B329" s="168">
        <v>2</v>
      </c>
      <c r="C329" s="169" t="s">
        <v>1420</v>
      </c>
      <c r="D329" s="168" t="s">
        <v>1420</v>
      </c>
      <c r="E329" s="168">
        <v>36</v>
      </c>
      <c r="F329" s="168">
        <v>217</v>
      </c>
      <c r="G329" s="168" t="s">
        <v>7248</v>
      </c>
      <c r="H329" s="168">
        <v>4</v>
      </c>
      <c r="I329" s="168" t="s">
        <v>7282</v>
      </c>
      <c r="J329" s="170">
        <v>0</v>
      </c>
      <c r="K329" s="170">
        <v>0</v>
      </c>
      <c r="L329" s="171">
        <f>VLOOKUP(C329,'Custo dos Produtos'!$D:$Q,14,0)</f>
        <v>6.58</v>
      </c>
      <c r="M329" s="171">
        <f t="shared" si="15"/>
        <v>26.32</v>
      </c>
      <c r="N329" s="172">
        <f t="shared" si="16"/>
        <v>1</v>
      </c>
      <c r="O329" s="172">
        <f t="shared" si="17"/>
        <v>4</v>
      </c>
    </row>
    <row r="330" spans="1:15" x14ac:dyDescent="0.3">
      <c r="A330" s="167">
        <v>46035</v>
      </c>
      <c r="B330" s="168">
        <v>1</v>
      </c>
      <c r="C330" s="169" t="s">
        <v>1284</v>
      </c>
      <c r="D330" s="168" t="s">
        <v>1284</v>
      </c>
      <c r="E330" s="168">
        <v>31</v>
      </c>
      <c r="F330" s="168">
        <v>320</v>
      </c>
      <c r="G330" s="168" t="s">
        <v>7146</v>
      </c>
      <c r="H330" s="168">
        <v>2</v>
      </c>
      <c r="I330" s="168" t="s">
        <v>7147</v>
      </c>
      <c r="J330" s="170">
        <v>0</v>
      </c>
      <c r="K330" s="170">
        <v>0</v>
      </c>
      <c r="L330" s="171">
        <f>VLOOKUP(C330,'Custo dos Produtos'!$D:$Q,14,0)</f>
        <v>14.576794871794872</v>
      </c>
      <c r="M330" s="171">
        <f t="shared" si="15"/>
        <v>29.153589743589745</v>
      </c>
      <c r="N330" s="172">
        <f t="shared" si="16"/>
        <v>1</v>
      </c>
      <c r="O330" s="172">
        <f t="shared" si="17"/>
        <v>2</v>
      </c>
    </row>
    <row r="331" spans="1:15" x14ac:dyDescent="0.3">
      <c r="A331" s="167">
        <v>46035</v>
      </c>
      <c r="B331" s="168">
        <v>1</v>
      </c>
      <c r="C331" s="169" t="s">
        <v>1286</v>
      </c>
      <c r="D331" s="168" t="s">
        <v>1286</v>
      </c>
      <c r="E331" s="168">
        <v>9</v>
      </c>
      <c r="F331" s="168">
        <v>313</v>
      </c>
      <c r="G331" s="168" t="s">
        <v>7196</v>
      </c>
      <c r="H331" s="168">
        <v>2</v>
      </c>
      <c r="I331" s="168" t="s">
        <v>7197</v>
      </c>
      <c r="J331" s="170">
        <v>0</v>
      </c>
      <c r="K331" s="170">
        <v>0</v>
      </c>
      <c r="L331" s="171">
        <f>VLOOKUP(C331,'Custo dos Produtos'!$D:$Q,14,0)</f>
        <v>6.3363657230298385</v>
      </c>
      <c r="M331" s="171">
        <f t="shared" si="15"/>
        <v>12.672731446059677</v>
      </c>
      <c r="N331" s="172">
        <f t="shared" si="16"/>
        <v>1</v>
      </c>
      <c r="O331" s="172">
        <f t="shared" si="17"/>
        <v>2</v>
      </c>
    </row>
    <row r="332" spans="1:15" x14ac:dyDescent="0.3">
      <c r="A332" s="167">
        <v>46035</v>
      </c>
      <c r="B332" s="168">
        <v>1</v>
      </c>
      <c r="C332" s="169" t="s">
        <v>1236</v>
      </c>
      <c r="D332" s="168" t="s">
        <v>1236</v>
      </c>
      <c r="E332" s="168">
        <v>7</v>
      </c>
      <c r="F332" s="168">
        <v>207</v>
      </c>
      <c r="G332" s="168" t="s">
        <v>7169</v>
      </c>
      <c r="H332" s="168">
        <v>1</v>
      </c>
      <c r="I332" s="168" t="s">
        <v>15692</v>
      </c>
      <c r="J332" s="170">
        <v>0</v>
      </c>
      <c r="K332" s="170">
        <v>0</v>
      </c>
      <c r="L332" s="171">
        <f>VLOOKUP(C332,'Custo dos Produtos'!$D:$Q,14,0)</f>
        <v>10.757986111111112</v>
      </c>
      <c r="M332" s="171">
        <f t="shared" si="15"/>
        <v>10.757986111111112</v>
      </c>
      <c r="N332" s="172">
        <f t="shared" si="16"/>
        <v>1</v>
      </c>
      <c r="O332" s="172">
        <f t="shared" si="17"/>
        <v>1</v>
      </c>
    </row>
    <row r="333" spans="1:15" x14ac:dyDescent="0.3">
      <c r="A333" s="167">
        <v>46035</v>
      </c>
      <c r="B333" s="168">
        <v>1</v>
      </c>
      <c r="C333" s="169" t="s">
        <v>1236</v>
      </c>
      <c r="D333" s="168" t="s">
        <v>1236</v>
      </c>
      <c r="E333" s="168">
        <v>2</v>
      </c>
      <c r="F333" s="168">
        <v>207</v>
      </c>
      <c r="G333" s="168" t="s">
        <v>7169</v>
      </c>
      <c r="H333" s="168">
        <v>1</v>
      </c>
      <c r="I333" s="168" t="s">
        <v>15692</v>
      </c>
      <c r="J333" s="170">
        <v>0</v>
      </c>
      <c r="K333" s="170">
        <v>0</v>
      </c>
      <c r="L333" s="171">
        <f>VLOOKUP(C333,'Custo dos Produtos'!$D:$Q,14,0)</f>
        <v>10.757986111111112</v>
      </c>
      <c r="M333" s="171">
        <f t="shared" si="15"/>
        <v>10.757986111111112</v>
      </c>
      <c r="N333" s="172">
        <f t="shared" si="16"/>
        <v>1</v>
      </c>
      <c r="O333" s="172">
        <f t="shared" si="17"/>
        <v>1</v>
      </c>
    </row>
    <row r="334" spans="1:15" x14ac:dyDescent="0.3">
      <c r="A334" s="167">
        <v>46035</v>
      </c>
      <c r="B334" s="168">
        <v>1</v>
      </c>
      <c r="C334" s="169" t="s">
        <v>1416</v>
      </c>
      <c r="D334" s="168" t="s">
        <v>1416</v>
      </c>
      <c r="E334" s="168">
        <v>11</v>
      </c>
      <c r="F334" s="168">
        <v>318</v>
      </c>
      <c r="G334" s="168" t="s">
        <v>7215</v>
      </c>
      <c r="H334" s="168">
        <v>1</v>
      </c>
      <c r="I334" s="168" t="s">
        <v>15677</v>
      </c>
      <c r="J334" s="170">
        <v>0</v>
      </c>
      <c r="K334" s="170">
        <v>0</v>
      </c>
      <c r="L334" s="171">
        <f>VLOOKUP(C334,'Custo dos Produtos'!$D:$Q,14,0)</f>
        <v>3.0383692307692307</v>
      </c>
      <c r="M334" s="171">
        <f t="shared" si="15"/>
        <v>3.0383692307692307</v>
      </c>
      <c r="N334" s="172">
        <f t="shared" si="16"/>
        <v>1</v>
      </c>
      <c r="O334" s="172">
        <f t="shared" si="17"/>
        <v>1</v>
      </c>
    </row>
    <row r="335" spans="1:15" x14ac:dyDescent="0.3">
      <c r="A335" s="167">
        <v>46035</v>
      </c>
      <c r="B335" s="168">
        <v>1</v>
      </c>
      <c r="C335" s="169" t="s">
        <v>1416</v>
      </c>
      <c r="D335" s="168" t="s">
        <v>1416</v>
      </c>
      <c r="E335" s="168">
        <v>43</v>
      </c>
      <c r="F335" s="168">
        <v>318</v>
      </c>
      <c r="G335" s="168" t="s">
        <v>7215</v>
      </c>
      <c r="H335" s="168">
        <v>5</v>
      </c>
      <c r="I335" s="168" t="s">
        <v>15677</v>
      </c>
      <c r="J335" s="170">
        <v>0</v>
      </c>
      <c r="K335" s="170">
        <v>0</v>
      </c>
      <c r="L335" s="171">
        <f>VLOOKUP(C335,'Custo dos Produtos'!$D:$Q,14,0)</f>
        <v>3.0383692307692307</v>
      </c>
      <c r="M335" s="171">
        <f t="shared" si="15"/>
        <v>15.191846153846154</v>
      </c>
      <c r="N335" s="172">
        <f t="shared" si="16"/>
        <v>1</v>
      </c>
      <c r="O335" s="172">
        <f t="shared" si="17"/>
        <v>5</v>
      </c>
    </row>
    <row r="336" spans="1:15" x14ac:dyDescent="0.3">
      <c r="A336" s="167">
        <v>46035</v>
      </c>
      <c r="B336" s="168">
        <v>1</v>
      </c>
      <c r="C336" s="169" t="s">
        <v>2119</v>
      </c>
      <c r="D336" s="168" t="s">
        <v>2119</v>
      </c>
      <c r="E336" s="168">
        <v>19</v>
      </c>
      <c r="F336" s="168">
        <v>207</v>
      </c>
      <c r="G336" s="168" t="s">
        <v>7169</v>
      </c>
      <c r="H336" s="168">
        <v>1</v>
      </c>
      <c r="I336" s="168" t="s">
        <v>7201</v>
      </c>
      <c r="J336" s="170">
        <v>0</v>
      </c>
      <c r="K336" s="170">
        <v>0</v>
      </c>
      <c r="L336" s="171">
        <f>VLOOKUP(C336,'Custo dos Produtos'!$D:$Q,14,0)</f>
        <v>3.769395267309378</v>
      </c>
      <c r="M336" s="171">
        <f t="shared" si="15"/>
        <v>3.769395267309378</v>
      </c>
      <c r="N336" s="172">
        <f t="shared" si="16"/>
        <v>1</v>
      </c>
      <c r="O336" s="172">
        <f t="shared" si="17"/>
        <v>1</v>
      </c>
    </row>
    <row r="337" spans="1:15" x14ac:dyDescent="0.3">
      <c r="A337" s="167">
        <v>46035</v>
      </c>
      <c r="B337" s="168">
        <v>1</v>
      </c>
      <c r="C337" s="169" t="s">
        <v>2119</v>
      </c>
      <c r="D337" s="168" t="s">
        <v>2119</v>
      </c>
      <c r="E337" s="168">
        <v>20</v>
      </c>
      <c r="F337" s="168">
        <v>207</v>
      </c>
      <c r="G337" s="168" t="s">
        <v>7169</v>
      </c>
      <c r="H337" s="168">
        <v>1</v>
      </c>
      <c r="I337" s="168" t="s">
        <v>7201</v>
      </c>
      <c r="J337" s="170">
        <v>0</v>
      </c>
      <c r="K337" s="170">
        <v>0</v>
      </c>
      <c r="L337" s="171">
        <f>VLOOKUP(C337,'Custo dos Produtos'!$D:$Q,14,0)</f>
        <v>3.769395267309378</v>
      </c>
      <c r="M337" s="171">
        <f t="shared" si="15"/>
        <v>3.769395267309378</v>
      </c>
      <c r="N337" s="172">
        <f t="shared" si="16"/>
        <v>1</v>
      </c>
      <c r="O337" s="172">
        <f t="shared" si="17"/>
        <v>1</v>
      </c>
    </row>
    <row r="338" spans="1:15" x14ac:dyDescent="0.3">
      <c r="A338" s="167">
        <v>46035</v>
      </c>
      <c r="B338" s="168">
        <v>1</v>
      </c>
      <c r="C338" s="169" t="s">
        <v>1889</v>
      </c>
      <c r="D338" s="168" t="s">
        <v>1889</v>
      </c>
      <c r="E338" s="168">
        <v>7</v>
      </c>
      <c r="F338" s="168">
        <v>314</v>
      </c>
      <c r="G338" s="168" t="s">
        <v>7191</v>
      </c>
      <c r="H338" s="168">
        <v>2</v>
      </c>
      <c r="I338" s="168" t="s">
        <v>7192</v>
      </c>
      <c r="J338" s="170">
        <v>0</v>
      </c>
      <c r="K338" s="170">
        <v>0</v>
      </c>
      <c r="L338" s="171">
        <f>VLOOKUP(C338,'Custo dos Produtos'!$D:$Q,14,0)</f>
        <v>6.5805091649694507</v>
      </c>
      <c r="M338" s="171">
        <f t="shared" si="15"/>
        <v>13.161018329938901</v>
      </c>
      <c r="N338" s="172">
        <f t="shared" si="16"/>
        <v>1</v>
      </c>
      <c r="O338" s="172">
        <f t="shared" si="17"/>
        <v>2</v>
      </c>
    </row>
    <row r="339" spans="1:15" x14ac:dyDescent="0.3">
      <c r="A339" s="167">
        <v>46035</v>
      </c>
      <c r="B339" s="168">
        <v>1</v>
      </c>
      <c r="C339" s="169" t="s">
        <v>1488</v>
      </c>
      <c r="D339" s="168" t="s">
        <v>1488</v>
      </c>
      <c r="E339" s="168">
        <v>33</v>
      </c>
      <c r="F339" s="168">
        <v>314</v>
      </c>
      <c r="G339" s="168" t="s">
        <v>7167</v>
      </c>
      <c r="H339" s="168">
        <v>6</v>
      </c>
      <c r="I339" s="168" t="s">
        <v>15694</v>
      </c>
      <c r="J339" s="170">
        <v>0</v>
      </c>
      <c r="K339" s="170">
        <v>0</v>
      </c>
      <c r="L339" s="171">
        <f>VLOOKUP(C339,'Custo dos Produtos'!$D:$Q,14,0)</f>
        <v>7.2772233820459293</v>
      </c>
      <c r="M339" s="171">
        <f t="shared" si="15"/>
        <v>43.663340292275578</v>
      </c>
      <c r="N339" s="172">
        <f t="shared" si="16"/>
        <v>1</v>
      </c>
      <c r="O339" s="172">
        <f t="shared" si="17"/>
        <v>6</v>
      </c>
    </row>
    <row r="340" spans="1:15" x14ac:dyDescent="0.3">
      <c r="A340" s="167">
        <v>46035</v>
      </c>
      <c r="B340" s="168">
        <v>1</v>
      </c>
      <c r="C340" s="169" t="s">
        <v>1488</v>
      </c>
      <c r="D340" s="168" t="s">
        <v>1488</v>
      </c>
      <c r="E340" s="168">
        <v>8</v>
      </c>
      <c r="F340" s="168">
        <v>314</v>
      </c>
      <c r="G340" s="168" t="s">
        <v>7167</v>
      </c>
      <c r="H340" s="168">
        <v>13</v>
      </c>
      <c r="I340" s="168" t="s">
        <v>15694</v>
      </c>
      <c r="J340" s="170">
        <v>0</v>
      </c>
      <c r="K340" s="170">
        <v>0</v>
      </c>
      <c r="L340" s="171">
        <f>VLOOKUP(C340,'Custo dos Produtos'!$D:$Q,14,0)</f>
        <v>7.2772233820459293</v>
      </c>
      <c r="M340" s="171">
        <f t="shared" si="15"/>
        <v>94.603903966597088</v>
      </c>
      <c r="N340" s="172">
        <f t="shared" si="16"/>
        <v>1</v>
      </c>
      <c r="O340" s="172">
        <f t="shared" si="17"/>
        <v>13</v>
      </c>
    </row>
    <row r="341" spans="1:15" x14ac:dyDescent="0.3">
      <c r="A341" s="167">
        <v>46035</v>
      </c>
      <c r="B341" s="168">
        <v>1</v>
      </c>
      <c r="C341" s="169" t="s">
        <v>1458</v>
      </c>
      <c r="D341" s="168" t="s">
        <v>1458</v>
      </c>
      <c r="E341" s="168">
        <v>33</v>
      </c>
      <c r="F341" s="168">
        <v>314</v>
      </c>
      <c r="G341" s="168" t="s">
        <v>7212</v>
      </c>
      <c r="H341" s="168">
        <v>4</v>
      </c>
      <c r="I341" s="168" t="s">
        <v>7272</v>
      </c>
      <c r="J341" s="170">
        <v>0</v>
      </c>
      <c r="K341" s="170">
        <v>0</v>
      </c>
      <c r="L341" s="171">
        <f>VLOOKUP(C341,'Custo dos Produtos'!$D:$Q,14,0)</f>
        <v>19.477954545454544</v>
      </c>
      <c r="M341" s="171">
        <f t="shared" si="15"/>
        <v>77.911818181818177</v>
      </c>
      <c r="N341" s="172">
        <f t="shared" si="16"/>
        <v>1</v>
      </c>
      <c r="O341" s="172">
        <f t="shared" si="17"/>
        <v>4</v>
      </c>
    </row>
    <row r="342" spans="1:15" x14ac:dyDescent="0.3">
      <c r="A342" s="167">
        <v>46035</v>
      </c>
      <c r="B342" s="168">
        <v>1</v>
      </c>
      <c r="C342" s="169" t="s">
        <v>1458</v>
      </c>
      <c r="D342" s="168" t="s">
        <v>1458</v>
      </c>
      <c r="E342" s="168">
        <v>34</v>
      </c>
      <c r="F342" s="168">
        <v>314</v>
      </c>
      <c r="G342" s="168" t="s">
        <v>7212</v>
      </c>
      <c r="H342" s="168">
        <v>4</v>
      </c>
      <c r="I342" s="168" t="s">
        <v>7272</v>
      </c>
      <c r="J342" s="170">
        <v>0</v>
      </c>
      <c r="K342" s="170">
        <v>0</v>
      </c>
      <c r="L342" s="171">
        <f>VLOOKUP(C342,'Custo dos Produtos'!$D:$Q,14,0)</f>
        <v>19.477954545454544</v>
      </c>
      <c r="M342" s="171">
        <f t="shared" si="15"/>
        <v>77.911818181818177</v>
      </c>
      <c r="N342" s="172">
        <f t="shared" si="16"/>
        <v>1</v>
      </c>
      <c r="O342" s="172">
        <f t="shared" si="17"/>
        <v>4</v>
      </c>
    </row>
    <row r="343" spans="1:15" x14ac:dyDescent="0.3">
      <c r="A343" s="167">
        <v>46035</v>
      </c>
      <c r="B343" s="168">
        <v>1</v>
      </c>
      <c r="C343" s="169" t="s">
        <v>1526</v>
      </c>
      <c r="D343" s="168" t="s">
        <v>1526</v>
      </c>
      <c r="E343" s="168">
        <v>33</v>
      </c>
      <c r="F343" s="168">
        <v>314</v>
      </c>
      <c r="G343" s="168" t="s">
        <v>7171</v>
      </c>
      <c r="H343" s="168">
        <v>3</v>
      </c>
      <c r="I343" s="168" t="s">
        <v>7193</v>
      </c>
      <c r="J343" s="170">
        <v>0</v>
      </c>
      <c r="K343" s="170">
        <v>0</v>
      </c>
      <c r="L343" s="171">
        <f>VLOOKUP(C343,'Custo dos Produtos'!$D:$Q,14,0)</f>
        <v>17.029656716417911</v>
      </c>
      <c r="M343" s="171">
        <f t="shared" si="15"/>
        <v>51.088970149253733</v>
      </c>
      <c r="N343" s="172">
        <f t="shared" si="16"/>
        <v>1</v>
      </c>
      <c r="O343" s="172">
        <f t="shared" si="17"/>
        <v>3</v>
      </c>
    </row>
    <row r="344" spans="1:15" x14ac:dyDescent="0.3">
      <c r="A344" s="167">
        <v>46035</v>
      </c>
      <c r="B344" s="168">
        <v>3</v>
      </c>
      <c r="C344" s="169" t="s">
        <v>2243</v>
      </c>
      <c r="D344" s="168" t="s">
        <v>2243</v>
      </c>
      <c r="E344" s="168">
        <v>8</v>
      </c>
      <c r="F344" s="168">
        <v>314</v>
      </c>
      <c r="G344" s="168" t="s">
        <v>7171</v>
      </c>
      <c r="H344" s="168">
        <v>1</v>
      </c>
      <c r="I344" s="168" t="s">
        <v>7259</v>
      </c>
      <c r="J344" s="170">
        <v>0</v>
      </c>
      <c r="K344" s="170">
        <v>0</v>
      </c>
      <c r="L344" s="171">
        <f>VLOOKUP(C344,'Custo dos Produtos'!$D:$Q,14,0)</f>
        <v>36.08005</v>
      </c>
      <c r="M344" s="171">
        <f t="shared" si="15"/>
        <v>36.08005</v>
      </c>
      <c r="N344" s="172">
        <f t="shared" si="16"/>
        <v>1</v>
      </c>
      <c r="O344" s="172">
        <f t="shared" si="17"/>
        <v>1</v>
      </c>
    </row>
    <row r="345" spans="1:15" x14ac:dyDescent="0.3">
      <c r="A345" s="167">
        <v>46035</v>
      </c>
      <c r="B345" s="168">
        <v>1</v>
      </c>
      <c r="C345" s="169" t="s">
        <v>1518</v>
      </c>
      <c r="D345" s="168" t="s">
        <v>1518</v>
      </c>
      <c r="E345" s="168">
        <v>33</v>
      </c>
      <c r="F345" s="168">
        <v>314</v>
      </c>
      <c r="G345" s="168" t="s">
        <v>7262</v>
      </c>
      <c r="H345" s="168">
        <v>4</v>
      </c>
      <c r="I345" s="168" t="s">
        <v>7273</v>
      </c>
      <c r="J345" s="170">
        <v>0</v>
      </c>
      <c r="K345" s="170">
        <v>0</v>
      </c>
      <c r="L345" s="171">
        <f>VLOOKUP(C345,'Custo dos Produtos'!$D:$Q,14,0)</f>
        <v>7.4531999999999998</v>
      </c>
      <c r="M345" s="171">
        <f t="shared" si="15"/>
        <v>29.812799999999999</v>
      </c>
      <c r="N345" s="172">
        <f t="shared" si="16"/>
        <v>1</v>
      </c>
      <c r="O345" s="172">
        <f t="shared" si="17"/>
        <v>4</v>
      </c>
    </row>
    <row r="346" spans="1:15" x14ac:dyDescent="0.3">
      <c r="A346" s="167">
        <v>46035</v>
      </c>
      <c r="B346" s="168">
        <v>1</v>
      </c>
      <c r="C346" s="169" t="s">
        <v>1494</v>
      </c>
      <c r="D346" s="168" t="s">
        <v>1494</v>
      </c>
      <c r="E346" s="168">
        <v>33</v>
      </c>
      <c r="F346" s="168">
        <v>314</v>
      </c>
      <c r="G346" s="168" t="s">
        <v>7173</v>
      </c>
      <c r="H346" s="168">
        <v>3</v>
      </c>
      <c r="I346" s="168" t="s">
        <v>7187</v>
      </c>
      <c r="J346" s="170">
        <v>0</v>
      </c>
      <c r="K346" s="170">
        <v>0</v>
      </c>
      <c r="L346" s="171">
        <f>VLOOKUP(C346,'Custo dos Produtos'!$D:$Q,14,0)</f>
        <v>8.8611111111111107</v>
      </c>
      <c r="M346" s="171">
        <f t="shared" si="15"/>
        <v>26.583333333333332</v>
      </c>
      <c r="N346" s="172">
        <f t="shared" si="16"/>
        <v>1</v>
      </c>
      <c r="O346" s="172">
        <f t="shared" si="17"/>
        <v>3</v>
      </c>
    </row>
    <row r="347" spans="1:15" x14ac:dyDescent="0.3">
      <c r="A347" s="167">
        <v>46035</v>
      </c>
      <c r="B347" s="168">
        <v>1</v>
      </c>
      <c r="C347" s="169" t="s">
        <v>1488</v>
      </c>
      <c r="D347" s="168" t="s">
        <v>1488</v>
      </c>
      <c r="E347" s="168">
        <v>33</v>
      </c>
      <c r="F347" s="168">
        <v>314</v>
      </c>
      <c r="G347" s="168" t="s">
        <v>7167</v>
      </c>
      <c r="H347" s="168">
        <v>3</v>
      </c>
      <c r="I347" s="168" t="s">
        <v>15694</v>
      </c>
      <c r="J347" s="170">
        <v>0</v>
      </c>
      <c r="K347" s="170">
        <v>0</v>
      </c>
      <c r="L347" s="171">
        <f>VLOOKUP(C347,'Custo dos Produtos'!$D:$Q,14,0)</f>
        <v>7.2772233820459293</v>
      </c>
      <c r="M347" s="171">
        <f t="shared" si="15"/>
        <v>21.831670146137789</v>
      </c>
      <c r="N347" s="172">
        <f t="shared" si="16"/>
        <v>1</v>
      </c>
      <c r="O347" s="172">
        <f t="shared" si="17"/>
        <v>3</v>
      </c>
    </row>
    <row r="348" spans="1:15" x14ac:dyDescent="0.3">
      <c r="A348" s="167">
        <v>46035</v>
      </c>
      <c r="B348" s="168">
        <v>1</v>
      </c>
      <c r="C348" s="169" t="s">
        <v>1304</v>
      </c>
      <c r="D348" s="168" t="s">
        <v>1304</v>
      </c>
      <c r="E348" s="168">
        <v>20</v>
      </c>
      <c r="F348" s="168">
        <v>314</v>
      </c>
      <c r="G348" s="168" t="s">
        <v>7191</v>
      </c>
      <c r="H348" s="168">
        <v>1</v>
      </c>
      <c r="I348" s="168" t="s">
        <v>7192</v>
      </c>
      <c r="J348" s="170">
        <v>0</v>
      </c>
      <c r="K348" s="170">
        <v>0</v>
      </c>
      <c r="L348" s="171">
        <f>VLOOKUP(C348,'Custo dos Produtos'!$D:$Q,14,0)</f>
        <v>8.6359775967413448</v>
      </c>
      <c r="M348" s="171">
        <f t="shared" si="15"/>
        <v>8.6359775967413448</v>
      </c>
      <c r="N348" s="172">
        <f t="shared" si="16"/>
        <v>1</v>
      </c>
      <c r="O348" s="172">
        <f t="shared" si="17"/>
        <v>1</v>
      </c>
    </row>
    <row r="349" spans="1:15" x14ac:dyDescent="0.3">
      <c r="A349" s="167">
        <v>46035</v>
      </c>
      <c r="B349" s="168">
        <v>1</v>
      </c>
      <c r="C349" s="169" t="s">
        <v>1933</v>
      </c>
      <c r="D349" s="168" t="s">
        <v>1933</v>
      </c>
      <c r="E349" s="168">
        <v>2</v>
      </c>
      <c r="F349" s="168">
        <v>313</v>
      </c>
      <c r="G349" s="168" t="s">
        <v>7269</v>
      </c>
      <c r="H349" s="168">
        <v>3</v>
      </c>
      <c r="I349" s="168" t="s">
        <v>7270</v>
      </c>
      <c r="J349" s="170">
        <v>0</v>
      </c>
      <c r="K349" s="170">
        <v>0</v>
      </c>
      <c r="L349" s="171">
        <f>VLOOKUP(C349,'Custo dos Produtos'!$D:$Q,14,0)</f>
        <v>4.3369045643153532</v>
      </c>
      <c r="M349" s="171">
        <f t="shared" si="15"/>
        <v>13.010713692946059</v>
      </c>
      <c r="N349" s="172">
        <f t="shared" si="16"/>
        <v>1</v>
      </c>
      <c r="O349" s="172">
        <f t="shared" si="17"/>
        <v>3</v>
      </c>
    </row>
    <row r="350" spans="1:15" x14ac:dyDescent="0.3">
      <c r="A350" s="167">
        <v>46035</v>
      </c>
      <c r="B350" s="168">
        <v>2</v>
      </c>
      <c r="C350" s="169" t="s">
        <v>3388</v>
      </c>
      <c r="D350" s="168" t="s">
        <v>3388</v>
      </c>
      <c r="E350" s="168">
        <v>8</v>
      </c>
      <c r="F350" s="168">
        <v>314</v>
      </c>
      <c r="G350" s="168" t="s">
        <v>15691</v>
      </c>
      <c r="H350" s="168">
        <v>30</v>
      </c>
      <c r="I350" s="168" t="s">
        <v>15697</v>
      </c>
      <c r="J350" s="170">
        <v>0</v>
      </c>
      <c r="K350" s="170">
        <v>0</v>
      </c>
      <c r="L350" s="171">
        <f>VLOOKUP(C350,'Custo dos Produtos'!$D:$Q,14,0)</f>
        <v>20.924010067114093</v>
      </c>
      <c r="M350" s="171">
        <f t="shared" si="15"/>
        <v>627.72030201342284</v>
      </c>
      <c r="N350" s="172">
        <f t="shared" si="16"/>
        <v>1</v>
      </c>
      <c r="O350" s="172">
        <f t="shared" si="17"/>
        <v>30</v>
      </c>
    </row>
    <row r="351" spans="1:15" x14ac:dyDescent="0.3">
      <c r="A351" s="167">
        <v>46035</v>
      </c>
      <c r="B351" s="168">
        <v>2</v>
      </c>
      <c r="C351" s="169" t="s">
        <v>2415</v>
      </c>
      <c r="D351" s="168" t="s">
        <v>2415</v>
      </c>
      <c r="E351" s="168">
        <v>19</v>
      </c>
      <c r="F351" s="168">
        <v>315</v>
      </c>
      <c r="G351" s="168" t="s">
        <v>7179</v>
      </c>
      <c r="H351" s="168">
        <v>1</v>
      </c>
      <c r="I351" s="168" t="s">
        <v>7180</v>
      </c>
      <c r="J351" s="170">
        <v>0</v>
      </c>
      <c r="K351" s="170">
        <v>0</v>
      </c>
      <c r="L351" s="171">
        <f>VLOOKUP(C351,'Custo dos Produtos'!$D:$Q,14,0)</f>
        <v>8.166144000000001</v>
      </c>
      <c r="M351" s="171">
        <f t="shared" si="15"/>
        <v>8.166144000000001</v>
      </c>
      <c r="N351" s="172">
        <f t="shared" si="16"/>
        <v>1</v>
      </c>
      <c r="O351" s="172">
        <f t="shared" si="17"/>
        <v>1</v>
      </c>
    </row>
    <row r="352" spans="1:15" x14ac:dyDescent="0.3">
      <c r="A352" s="167">
        <v>46035</v>
      </c>
      <c r="B352" s="168">
        <v>2</v>
      </c>
      <c r="C352" s="169" t="s">
        <v>2415</v>
      </c>
      <c r="D352" s="168" t="s">
        <v>2415</v>
      </c>
      <c r="E352" s="168">
        <v>20</v>
      </c>
      <c r="F352" s="168">
        <v>315</v>
      </c>
      <c r="G352" s="168" t="s">
        <v>7179</v>
      </c>
      <c r="H352" s="168">
        <v>1</v>
      </c>
      <c r="I352" s="168" t="s">
        <v>7180</v>
      </c>
      <c r="J352" s="170">
        <v>0</v>
      </c>
      <c r="K352" s="170">
        <v>0</v>
      </c>
      <c r="L352" s="171">
        <f>VLOOKUP(C352,'Custo dos Produtos'!$D:$Q,14,0)</f>
        <v>8.166144000000001</v>
      </c>
      <c r="M352" s="171">
        <f t="shared" si="15"/>
        <v>8.166144000000001</v>
      </c>
      <c r="N352" s="172">
        <f t="shared" si="16"/>
        <v>1</v>
      </c>
      <c r="O352" s="172">
        <f t="shared" si="17"/>
        <v>1</v>
      </c>
    </row>
    <row r="353" spans="1:15" x14ac:dyDescent="0.3">
      <c r="A353" s="167">
        <v>46035</v>
      </c>
      <c r="B353" s="168">
        <v>3</v>
      </c>
      <c r="C353" s="169" t="s">
        <v>1322</v>
      </c>
      <c r="D353" s="168" t="s">
        <v>1322</v>
      </c>
      <c r="E353" s="168">
        <v>20</v>
      </c>
      <c r="F353" s="168">
        <v>320</v>
      </c>
      <c r="G353" s="168" t="s">
        <v>7213</v>
      </c>
      <c r="H353" s="168">
        <v>1</v>
      </c>
      <c r="I353" s="168" t="s">
        <v>15702</v>
      </c>
      <c r="J353" s="170">
        <v>0</v>
      </c>
      <c r="K353" s="170">
        <v>0</v>
      </c>
      <c r="L353" s="171">
        <f>VLOOKUP(C353,'Custo dos Produtos'!$D:$Q,14,0)</f>
        <v>9.7065000000000001</v>
      </c>
      <c r="M353" s="171">
        <f t="shared" si="15"/>
        <v>9.7065000000000001</v>
      </c>
      <c r="N353" s="172">
        <f t="shared" si="16"/>
        <v>1</v>
      </c>
      <c r="O353" s="172">
        <f t="shared" si="17"/>
        <v>1</v>
      </c>
    </row>
    <row r="354" spans="1:15" x14ac:dyDescent="0.3">
      <c r="A354" s="167">
        <v>46035</v>
      </c>
      <c r="B354" s="168">
        <v>3</v>
      </c>
      <c r="C354" s="169" t="s">
        <v>1282</v>
      </c>
      <c r="D354" s="168" t="s">
        <v>1282</v>
      </c>
      <c r="E354" s="168">
        <v>2</v>
      </c>
      <c r="F354" s="168">
        <v>315</v>
      </c>
      <c r="G354" s="168" t="s">
        <v>7266</v>
      </c>
      <c r="H354" s="168">
        <v>1</v>
      </c>
      <c r="I354" s="168" t="s">
        <v>7232</v>
      </c>
      <c r="J354" s="170">
        <v>0</v>
      </c>
      <c r="K354" s="170">
        <v>0</v>
      </c>
      <c r="L354" s="171">
        <f>VLOOKUP(C354,'Custo dos Produtos'!$D:$Q,14,0)</f>
        <v>3.6517999999999997</v>
      </c>
      <c r="M354" s="171">
        <f t="shared" si="15"/>
        <v>3.6517999999999997</v>
      </c>
      <c r="N354" s="172">
        <f t="shared" si="16"/>
        <v>1</v>
      </c>
      <c r="O354" s="172">
        <f t="shared" si="17"/>
        <v>1</v>
      </c>
    </row>
    <row r="355" spans="1:15" x14ac:dyDescent="0.3">
      <c r="A355" s="167">
        <v>46035</v>
      </c>
      <c r="B355" s="168">
        <v>3</v>
      </c>
      <c r="C355" s="169" t="s">
        <v>1282</v>
      </c>
      <c r="D355" s="168" t="s">
        <v>1282</v>
      </c>
      <c r="E355" s="168">
        <v>34</v>
      </c>
      <c r="F355" s="168">
        <v>315</v>
      </c>
      <c r="G355" s="168" t="s">
        <v>7266</v>
      </c>
      <c r="H355" s="168">
        <v>1</v>
      </c>
      <c r="I355" s="168" t="s">
        <v>7232</v>
      </c>
      <c r="J355" s="170">
        <v>0</v>
      </c>
      <c r="K355" s="170">
        <v>0</v>
      </c>
      <c r="L355" s="171">
        <f>VLOOKUP(C355,'Custo dos Produtos'!$D:$Q,14,0)</f>
        <v>3.6517999999999997</v>
      </c>
      <c r="M355" s="171">
        <f t="shared" si="15"/>
        <v>3.6517999999999997</v>
      </c>
      <c r="N355" s="172">
        <f t="shared" si="16"/>
        <v>1</v>
      </c>
      <c r="O355" s="172">
        <f t="shared" si="17"/>
        <v>1</v>
      </c>
    </row>
    <row r="356" spans="1:15" x14ac:dyDescent="0.3">
      <c r="A356" s="167">
        <v>46035</v>
      </c>
      <c r="B356" s="168">
        <v>1</v>
      </c>
      <c r="C356" s="169" t="s">
        <v>1428</v>
      </c>
      <c r="D356" s="168" t="s">
        <v>1428</v>
      </c>
      <c r="E356" s="168">
        <v>33</v>
      </c>
      <c r="F356" s="168">
        <v>314</v>
      </c>
      <c r="G356" s="168" t="s">
        <v>7191</v>
      </c>
      <c r="H356" s="168">
        <v>3</v>
      </c>
      <c r="I356" s="168" t="s">
        <v>15703</v>
      </c>
      <c r="J356" s="170">
        <v>0</v>
      </c>
      <c r="K356" s="170">
        <v>0</v>
      </c>
      <c r="L356" s="171">
        <f>VLOOKUP(C356,'Custo dos Produtos'!$D:$Q,14,0)</f>
        <v>21.92778735632184</v>
      </c>
      <c r="M356" s="171">
        <f t="shared" si="15"/>
        <v>65.783362068965516</v>
      </c>
      <c r="N356" s="172">
        <f t="shared" si="16"/>
        <v>1</v>
      </c>
      <c r="O356" s="172">
        <f t="shared" si="17"/>
        <v>3</v>
      </c>
    </row>
    <row r="357" spans="1:15" x14ac:dyDescent="0.3">
      <c r="A357" s="167">
        <v>46035</v>
      </c>
      <c r="B357" s="168">
        <v>1</v>
      </c>
      <c r="C357" s="169" t="s">
        <v>1945</v>
      </c>
      <c r="D357" s="168" t="s">
        <v>1945</v>
      </c>
      <c r="E357" s="168">
        <v>34</v>
      </c>
      <c r="F357" s="168">
        <v>315</v>
      </c>
      <c r="G357" s="168" t="s">
        <v>7239</v>
      </c>
      <c r="H357" s="168">
        <v>1</v>
      </c>
      <c r="I357" s="168" t="s">
        <v>7235</v>
      </c>
      <c r="J357" s="170">
        <v>0</v>
      </c>
      <c r="K357" s="170">
        <v>0</v>
      </c>
      <c r="L357" s="171">
        <f>VLOOKUP(C357,'Custo dos Produtos'!$D:$Q,14,0)</f>
        <v>2.3557384615384618</v>
      </c>
      <c r="M357" s="171">
        <f t="shared" si="15"/>
        <v>2.3557384615384618</v>
      </c>
      <c r="N357" s="172">
        <f t="shared" si="16"/>
        <v>1</v>
      </c>
      <c r="O357" s="172">
        <f t="shared" si="17"/>
        <v>1</v>
      </c>
    </row>
    <row r="358" spans="1:15" x14ac:dyDescent="0.3">
      <c r="A358" s="173">
        <v>46035</v>
      </c>
      <c r="B358" s="174">
        <v>1</v>
      </c>
      <c r="C358" s="175" t="s">
        <v>1478</v>
      </c>
      <c r="D358" s="174" t="s">
        <v>1478</v>
      </c>
      <c r="E358" s="174">
        <v>9</v>
      </c>
      <c r="F358" s="174">
        <v>315</v>
      </c>
      <c r="G358" s="174" t="s">
        <v>7179</v>
      </c>
      <c r="H358" s="174">
        <v>1</v>
      </c>
      <c r="I358" s="174" t="s">
        <v>7251</v>
      </c>
      <c r="J358" s="176">
        <v>0</v>
      </c>
      <c r="K358" s="176">
        <v>0</v>
      </c>
      <c r="L358" s="177">
        <f>VLOOKUP(C358,'Custo dos Produtos'!$D:$Q,14,0)</f>
        <v>17.664860000000001</v>
      </c>
      <c r="M358" s="177">
        <f t="shared" si="15"/>
        <v>17.664860000000001</v>
      </c>
      <c r="N358" s="178">
        <f t="shared" si="16"/>
        <v>1</v>
      </c>
      <c r="O358" s="178">
        <f t="shared" si="17"/>
        <v>1</v>
      </c>
    </row>
    <row r="359" spans="1:15" x14ac:dyDescent="0.3">
      <c r="A359" s="173">
        <v>46035</v>
      </c>
      <c r="B359" s="174">
        <v>1</v>
      </c>
      <c r="C359" s="175" t="s">
        <v>1478</v>
      </c>
      <c r="D359" s="174" t="s">
        <v>1478</v>
      </c>
      <c r="E359" s="174">
        <v>8</v>
      </c>
      <c r="F359" s="174">
        <v>315</v>
      </c>
      <c r="G359" s="174" t="s">
        <v>7179</v>
      </c>
      <c r="H359" s="174">
        <v>1</v>
      </c>
      <c r="I359" s="174" t="s">
        <v>7251</v>
      </c>
      <c r="J359" s="176">
        <v>0</v>
      </c>
      <c r="K359" s="176">
        <v>0</v>
      </c>
      <c r="L359" s="177">
        <f>VLOOKUP(C359,'Custo dos Produtos'!$D:$Q,14,0)</f>
        <v>17.664860000000001</v>
      </c>
      <c r="M359" s="177">
        <f t="shared" si="15"/>
        <v>17.664860000000001</v>
      </c>
      <c r="N359" s="178">
        <f t="shared" si="16"/>
        <v>1</v>
      </c>
      <c r="O359" s="178">
        <f t="shared" si="17"/>
        <v>1</v>
      </c>
    </row>
    <row r="360" spans="1:15" x14ac:dyDescent="0.3">
      <c r="A360" s="173">
        <v>46035</v>
      </c>
      <c r="B360" s="174">
        <v>1</v>
      </c>
      <c r="C360" s="175" t="s">
        <v>1478</v>
      </c>
      <c r="D360" s="174" t="s">
        <v>1478</v>
      </c>
      <c r="E360" s="174">
        <v>34</v>
      </c>
      <c r="F360" s="174">
        <v>315</v>
      </c>
      <c r="G360" s="174" t="s">
        <v>7179</v>
      </c>
      <c r="H360" s="174">
        <v>2</v>
      </c>
      <c r="I360" s="174" t="s">
        <v>7251</v>
      </c>
      <c r="J360" s="176">
        <v>0</v>
      </c>
      <c r="K360" s="176">
        <v>0</v>
      </c>
      <c r="L360" s="177">
        <f>VLOOKUP(C360,'Custo dos Produtos'!$D:$Q,14,0)</f>
        <v>17.664860000000001</v>
      </c>
      <c r="M360" s="177">
        <f t="shared" si="15"/>
        <v>35.329720000000002</v>
      </c>
      <c r="N360" s="178">
        <f t="shared" si="16"/>
        <v>1</v>
      </c>
      <c r="O360" s="178">
        <f t="shared" si="17"/>
        <v>2</v>
      </c>
    </row>
    <row r="361" spans="1:15" x14ac:dyDescent="0.3">
      <c r="A361" s="173">
        <v>46035</v>
      </c>
      <c r="B361" s="174">
        <v>1</v>
      </c>
      <c r="C361" s="175" t="s">
        <v>1308</v>
      </c>
      <c r="D361" s="174" t="s">
        <v>1308</v>
      </c>
      <c r="E361" s="174">
        <v>8</v>
      </c>
      <c r="F361" s="174">
        <v>315</v>
      </c>
      <c r="G361" s="174" t="s">
        <v>7179</v>
      </c>
      <c r="H361" s="174">
        <v>3</v>
      </c>
      <c r="I361" s="174" t="s">
        <v>7251</v>
      </c>
      <c r="J361" s="176">
        <v>0</v>
      </c>
      <c r="K361" s="176">
        <v>0</v>
      </c>
      <c r="L361" s="177">
        <f>VLOOKUP(C361,'Custo dos Produtos'!$D:$Q,14,0)</f>
        <v>17.47344</v>
      </c>
      <c r="M361" s="177">
        <f t="shared" si="15"/>
        <v>52.420320000000004</v>
      </c>
      <c r="N361" s="178">
        <f t="shared" si="16"/>
        <v>1</v>
      </c>
      <c r="O361" s="178">
        <f t="shared" si="17"/>
        <v>3</v>
      </c>
    </row>
    <row r="362" spans="1:15" x14ac:dyDescent="0.3">
      <c r="A362" s="167">
        <v>46035</v>
      </c>
      <c r="B362" s="168">
        <v>1</v>
      </c>
      <c r="C362" s="169" t="s">
        <v>1486</v>
      </c>
      <c r="D362" s="168" t="s">
        <v>1486</v>
      </c>
      <c r="E362" s="168">
        <v>19</v>
      </c>
      <c r="F362" s="168">
        <v>207</v>
      </c>
      <c r="G362" s="168" t="s">
        <v>7169</v>
      </c>
      <c r="H362" s="168">
        <v>1</v>
      </c>
      <c r="I362" s="168" t="s">
        <v>15704</v>
      </c>
      <c r="J362" s="170">
        <v>0</v>
      </c>
      <c r="K362" s="170">
        <v>0</v>
      </c>
      <c r="L362" s="171">
        <f>VLOOKUP(C362,'Custo dos Produtos'!$D:$Q,14,0)</f>
        <v>7.6056249999999999</v>
      </c>
      <c r="M362" s="171">
        <f t="shared" si="15"/>
        <v>7.6056249999999999</v>
      </c>
      <c r="N362" s="172">
        <f t="shared" si="16"/>
        <v>1</v>
      </c>
      <c r="O362" s="172">
        <f t="shared" si="17"/>
        <v>1</v>
      </c>
    </row>
    <row r="363" spans="1:15" x14ac:dyDescent="0.3">
      <c r="A363" s="167">
        <v>46035</v>
      </c>
      <c r="B363" s="168">
        <v>1</v>
      </c>
      <c r="C363" s="169" t="s">
        <v>1486</v>
      </c>
      <c r="D363" s="168" t="s">
        <v>1486</v>
      </c>
      <c r="E363" s="168">
        <v>9</v>
      </c>
      <c r="F363" s="168">
        <v>207</v>
      </c>
      <c r="G363" s="168" t="s">
        <v>7169</v>
      </c>
      <c r="H363" s="168">
        <v>3</v>
      </c>
      <c r="I363" s="168" t="s">
        <v>15704</v>
      </c>
      <c r="J363" s="170">
        <v>0</v>
      </c>
      <c r="K363" s="170">
        <v>0</v>
      </c>
      <c r="L363" s="171">
        <f>VLOOKUP(C363,'Custo dos Produtos'!$D:$Q,14,0)</f>
        <v>7.6056249999999999</v>
      </c>
      <c r="M363" s="171">
        <f t="shared" si="15"/>
        <v>22.816875</v>
      </c>
      <c r="N363" s="172">
        <f t="shared" si="16"/>
        <v>1</v>
      </c>
      <c r="O363" s="172">
        <f t="shared" si="17"/>
        <v>3</v>
      </c>
    </row>
    <row r="364" spans="1:15" x14ac:dyDescent="0.3">
      <c r="A364" s="167">
        <v>46035</v>
      </c>
      <c r="B364" s="168">
        <v>1</v>
      </c>
      <c r="C364" s="169" t="s">
        <v>3388</v>
      </c>
      <c r="D364" s="168" t="s">
        <v>3388</v>
      </c>
      <c r="E364" s="168">
        <v>8</v>
      </c>
      <c r="F364" s="168">
        <v>314</v>
      </c>
      <c r="G364" s="168" t="s">
        <v>15691</v>
      </c>
      <c r="H364" s="168">
        <v>32</v>
      </c>
      <c r="I364" s="168" t="s">
        <v>7168</v>
      </c>
      <c r="J364" s="170">
        <v>0</v>
      </c>
      <c r="K364" s="170">
        <v>0</v>
      </c>
      <c r="L364" s="171">
        <f>VLOOKUP(C364,'Custo dos Produtos'!$D:$Q,14,0)</f>
        <v>20.924010067114093</v>
      </c>
      <c r="M364" s="171">
        <f t="shared" si="15"/>
        <v>669.56832214765097</v>
      </c>
      <c r="N364" s="172">
        <f t="shared" si="16"/>
        <v>1</v>
      </c>
      <c r="O364" s="172">
        <f t="shared" si="17"/>
        <v>32</v>
      </c>
    </row>
    <row r="365" spans="1:15" x14ac:dyDescent="0.3">
      <c r="A365" s="167">
        <v>46035</v>
      </c>
      <c r="B365" s="168">
        <v>2</v>
      </c>
      <c r="C365" s="169" t="s">
        <v>1352</v>
      </c>
      <c r="D365" s="168" t="s">
        <v>1352</v>
      </c>
      <c r="E365" s="168">
        <v>33</v>
      </c>
      <c r="F365" s="168">
        <v>314</v>
      </c>
      <c r="G365" s="168" t="s">
        <v>7171</v>
      </c>
      <c r="H365" s="168">
        <v>2</v>
      </c>
      <c r="I365" s="168" t="s">
        <v>7210</v>
      </c>
      <c r="J365" s="170">
        <v>0</v>
      </c>
      <c r="K365" s="170">
        <v>0</v>
      </c>
      <c r="L365" s="171">
        <f>VLOOKUP(C365,'Custo dos Produtos'!$D:$Q,14,0)</f>
        <v>15.155488505747126</v>
      </c>
      <c r="M365" s="171">
        <f t="shared" si="15"/>
        <v>30.310977011494252</v>
      </c>
      <c r="N365" s="172">
        <f t="shared" si="16"/>
        <v>1</v>
      </c>
      <c r="O365" s="172">
        <f t="shared" si="17"/>
        <v>2</v>
      </c>
    </row>
    <row r="366" spans="1:15" x14ac:dyDescent="0.3">
      <c r="A366" s="167">
        <v>46035</v>
      </c>
      <c r="B366" s="168">
        <v>2</v>
      </c>
      <c r="C366" s="169" t="s">
        <v>1352</v>
      </c>
      <c r="D366" s="168" t="s">
        <v>1352</v>
      </c>
      <c r="E366" s="168">
        <v>11</v>
      </c>
      <c r="F366" s="168">
        <v>314</v>
      </c>
      <c r="G366" s="168" t="s">
        <v>7171</v>
      </c>
      <c r="H366" s="168">
        <v>1</v>
      </c>
      <c r="I366" s="168" t="s">
        <v>7210</v>
      </c>
      <c r="J366" s="170">
        <v>0</v>
      </c>
      <c r="K366" s="170">
        <v>0</v>
      </c>
      <c r="L366" s="171">
        <f>VLOOKUP(C366,'Custo dos Produtos'!$D:$Q,14,0)</f>
        <v>15.155488505747126</v>
      </c>
      <c r="M366" s="171">
        <f t="shared" si="15"/>
        <v>15.155488505747126</v>
      </c>
      <c r="N366" s="172">
        <f t="shared" si="16"/>
        <v>1</v>
      </c>
      <c r="O366" s="172">
        <f t="shared" si="17"/>
        <v>1</v>
      </c>
    </row>
    <row r="367" spans="1:15" x14ac:dyDescent="0.3">
      <c r="A367" s="167">
        <v>46036</v>
      </c>
      <c r="B367" s="168">
        <v>1</v>
      </c>
      <c r="C367" s="169" t="s">
        <v>1526</v>
      </c>
      <c r="D367" s="168" t="s">
        <v>1526</v>
      </c>
      <c r="E367" s="168">
        <v>32</v>
      </c>
      <c r="F367" s="168">
        <v>217</v>
      </c>
      <c r="G367" s="168" t="s">
        <v>15689</v>
      </c>
      <c r="H367" s="168">
        <v>109</v>
      </c>
      <c r="I367" s="168" t="s">
        <v>15690</v>
      </c>
      <c r="J367" s="170">
        <v>0</v>
      </c>
      <c r="K367" s="170">
        <v>0</v>
      </c>
      <c r="L367" s="171">
        <f>VLOOKUP(C367,'Custo dos Produtos'!$D:$Q,14,0)</f>
        <v>17.029656716417911</v>
      </c>
      <c r="M367" s="171">
        <f t="shared" si="15"/>
        <v>1856.2325820895524</v>
      </c>
      <c r="N367" s="172">
        <f t="shared" si="16"/>
        <v>1</v>
      </c>
      <c r="O367" s="172">
        <f t="shared" si="17"/>
        <v>109</v>
      </c>
    </row>
    <row r="368" spans="1:15" x14ac:dyDescent="0.3">
      <c r="A368" s="167">
        <v>46036</v>
      </c>
      <c r="B368" s="168">
        <v>1</v>
      </c>
      <c r="C368" s="169" t="s">
        <v>1408</v>
      </c>
      <c r="D368" s="168" t="s">
        <v>1408</v>
      </c>
      <c r="E368" s="168">
        <v>8</v>
      </c>
      <c r="F368" s="168">
        <v>217</v>
      </c>
      <c r="G368" s="168" t="s">
        <v>15689</v>
      </c>
      <c r="H368" s="168">
        <v>1214</v>
      </c>
      <c r="I368" s="168" t="s">
        <v>15690</v>
      </c>
      <c r="J368" s="170">
        <v>0</v>
      </c>
      <c r="K368" s="170">
        <v>0</v>
      </c>
      <c r="L368" s="171">
        <f>VLOOKUP(C368,'Custo dos Produtos'!$D:$Q,14,0)</f>
        <v>4.4642215416028588</v>
      </c>
      <c r="M368" s="171">
        <f t="shared" si="15"/>
        <v>5419.5649515058703</v>
      </c>
      <c r="N368" s="172">
        <f t="shared" si="16"/>
        <v>1</v>
      </c>
      <c r="O368" s="172">
        <f t="shared" si="17"/>
        <v>1214</v>
      </c>
    </row>
    <row r="369" spans="1:15" x14ac:dyDescent="0.3">
      <c r="A369" s="167">
        <v>46036</v>
      </c>
      <c r="B369" s="168">
        <v>1</v>
      </c>
      <c r="C369" s="169" t="s">
        <v>1270</v>
      </c>
      <c r="D369" s="168" t="s">
        <v>1270</v>
      </c>
      <c r="E369" s="168">
        <v>8</v>
      </c>
      <c r="F369" s="168">
        <v>217</v>
      </c>
      <c r="G369" s="168" t="s">
        <v>15689</v>
      </c>
      <c r="H369" s="168">
        <v>348</v>
      </c>
      <c r="I369" s="168" t="s">
        <v>15690</v>
      </c>
      <c r="J369" s="170">
        <v>0</v>
      </c>
      <c r="K369" s="170">
        <v>0</v>
      </c>
      <c r="L369" s="171">
        <f>VLOOKUP(C369,'Custo dos Produtos'!$D:$Q,14,0)</f>
        <v>15.448218390804596</v>
      </c>
      <c r="M369" s="171">
        <f t="shared" si="15"/>
        <v>5375.98</v>
      </c>
      <c r="N369" s="172">
        <f t="shared" si="16"/>
        <v>1</v>
      </c>
      <c r="O369" s="172">
        <f t="shared" si="17"/>
        <v>348</v>
      </c>
    </row>
    <row r="370" spans="1:15" x14ac:dyDescent="0.3">
      <c r="A370" s="167">
        <v>46036</v>
      </c>
      <c r="B370" s="168">
        <v>1</v>
      </c>
      <c r="C370" s="169" t="s">
        <v>1278</v>
      </c>
      <c r="D370" s="168" t="s">
        <v>1278</v>
      </c>
      <c r="E370" s="168">
        <v>32</v>
      </c>
      <c r="F370" s="168">
        <v>217</v>
      </c>
      <c r="G370" s="168" t="s">
        <v>15689</v>
      </c>
      <c r="H370" s="168">
        <v>107</v>
      </c>
      <c r="I370" s="168" t="s">
        <v>15690</v>
      </c>
      <c r="J370" s="170">
        <v>0</v>
      </c>
      <c r="K370" s="170">
        <v>0</v>
      </c>
      <c r="L370" s="171">
        <f>VLOOKUP(C370,'Custo dos Produtos'!$D:$Q,14,0)</f>
        <v>16.150434782608695</v>
      </c>
      <c r="M370" s="171">
        <f t="shared" si="15"/>
        <v>1728.0965217391304</v>
      </c>
      <c r="N370" s="172">
        <f t="shared" si="16"/>
        <v>1</v>
      </c>
      <c r="O370" s="172">
        <f t="shared" si="17"/>
        <v>107</v>
      </c>
    </row>
    <row r="371" spans="1:15" x14ac:dyDescent="0.3">
      <c r="A371" s="167">
        <v>46036</v>
      </c>
      <c r="B371" s="168">
        <v>1</v>
      </c>
      <c r="C371" s="169" t="s">
        <v>1296</v>
      </c>
      <c r="D371" s="168" t="s">
        <v>1296</v>
      </c>
      <c r="E371" s="168">
        <v>36</v>
      </c>
      <c r="F371" s="168">
        <v>217</v>
      </c>
      <c r="G371" s="168" t="s">
        <v>7148</v>
      </c>
      <c r="H371" s="168">
        <v>2</v>
      </c>
      <c r="I371" s="168" t="s">
        <v>15698</v>
      </c>
      <c r="J371" s="170">
        <v>0</v>
      </c>
      <c r="K371" s="170">
        <v>0</v>
      </c>
      <c r="L371" s="171">
        <f>VLOOKUP(C371,'Custo dos Produtos'!$D:$Q,14,0)</f>
        <v>0.97267142857142863</v>
      </c>
      <c r="M371" s="171">
        <f t="shared" si="15"/>
        <v>1.9453428571428573</v>
      </c>
      <c r="N371" s="172">
        <f t="shared" si="16"/>
        <v>1</v>
      </c>
      <c r="O371" s="172">
        <f t="shared" si="17"/>
        <v>2</v>
      </c>
    </row>
    <row r="372" spans="1:15" x14ac:dyDescent="0.3">
      <c r="A372" s="167">
        <v>46036</v>
      </c>
      <c r="B372" s="168">
        <v>1</v>
      </c>
      <c r="C372" s="169" t="s">
        <v>1298</v>
      </c>
      <c r="D372" s="168" t="s">
        <v>1298</v>
      </c>
      <c r="E372" s="168">
        <v>36</v>
      </c>
      <c r="F372" s="168">
        <v>217</v>
      </c>
      <c r="G372" s="168" t="s">
        <v>7148</v>
      </c>
      <c r="H372" s="168">
        <v>2</v>
      </c>
      <c r="I372" s="168" t="s">
        <v>15698</v>
      </c>
      <c r="J372" s="170">
        <v>0</v>
      </c>
      <c r="K372" s="170">
        <v>0</v>
      </c>
      <c r="L372" s="171">
        <f>VLOOKUP(C372,'Custo dos Produtos'!$D:$Q,14,0)</f>
        <v>0.97267142857142863</v>
      </c>
      <c r="M372" s="171">
        <f t="shared" si="15"/>
        <v>1.9453428571428573</v>
      </c>
      <c r="N372" s="172">
        <f t="shared" si="16"/>
        <v>1</v>
      </c>
      <c r="O372" s="172">
        <f t="shared" si="17"/>
        <v>2</v>
      </c>
    </row>
    <row r="373" spans="1:15" x14ac:dyDescent="0.3">
      <c r="A373" s="167">
        <v>46036</v>
      </c>
      <c r="B373" s="168">
        <v>3</v>
      </c>
      <c r="C373" s="169" t="s">
        <v>3218</v>
      </c>
      <c r="D373" s="168" t="s">
        <v>3218</v>
      </c>
      <c r="E373" s="168">
        <v>36</v>
      </c>
      <c r="F373" s="168">
        <v>217</v>
      </c>
      <c r="G373" s="168" t="s">
        <v>7207</v>
      </c>
      <c r="H373" s="168">
        <v>1</v>
      </c>
      <c r="I373" s="168" t="s">
        <v>15688</v>
      </c>
      <c r="J373" s="170">
        <v>0</v>
      </c>
      <c r="K373" s="170">
        <v>0</v>
      </c>
      <c r="L373" s="171">
        <f>VLOOKUP(C373,'Custo dos Produtos'!$D:$Q,14,0)</f>
        <v>5.4660583941605836</v>
      </c>
      <c r="M373" s="171">
        <f t="shared" si="15"/>
        <v>5.4660583941605836</v>
      </c>
      <c r="N373" s="172">
        <f t="shared" si="16"/>
        <v>1</v>
      </c>
      <c r="O373" s="172">
        <f t="shared" si="17"/>
        <v>1</v>
      </c>
    </row>
    <row r="374" spans="1:15" x14ac:dyDescent="0.3">
      <c r="A374" s="167">
        <v>46036</v>
      </c>
      <c r="B374" s="168">
        <v>3</v>
      </c>
      <c r="C374" s="169" t="s">
        <v>1853</v>
      </c>
      <c r="D374" s="168" t="s">
        <v>1853</v>
      </c>
      <c r="E374" s="168">
        <v>36</v>
      </c>
      <c r="F374" s="168">
        <v>217</v>
      </c>
      <c r="G374" s="168" t="s">
        <v>7239</v>
      </c>
      <c r="H374" s="168">
        <v>16</v>
      </c>
      <c r="I374" s="168" t="s">
        <v>15688</v>
      </c>
      <c r="J374" s="170">
        <v>0</v>
      </c>
      <c r="K374" s="170">
        <v>0</v>
      </c>
      <c r="L374" s="171">
        <f>VLOOKUP(C374,'Custo dos Produtos'!$D:$Q,14,0)</f>
        <v>1.1211781206171108</v>
      </c>
      <c r="M374" s="171">
        <f t="shared" si="15"/>
        <v>17.938849929873772</v>
      </c>
      <c r="N374" s="172">
        <f t="shared" si="16"/>
        <v>1</v>
      </c>
      <c r="O374" s="172">
        <f t="shared" si="17"/>
        <v>16</v>
      </c>
    </row>
    <row r="375" spans="1:15" x14ac:dyDescent="0.3">
      <c r="A375" s="167">
        <v>46036</v>
      </c>
      <c r="B375" s="168">
        <v>3</v>
      </c>
      <c r="C375" s="169" t="s">
        <v>1362</v>
      </c>
      <c r="D375" s="168" t="s">
        <v>1362</v>
      </c>
      <c r="E375" s="168">
        <v>36</v>
      </c>
      <c r="F375" s="168">
        <v>217</v>
      </c>
      <c r="G375" s="168" t="s">
        <v>7248</v>
      </c>
      <c r="H375" s="168">
        <v>24</v>
      </c>
      <c r="I375" s="168" t="s">
        <v>15688</v>
      </c>
      <c r="J375" s="170">
        <v>0</v>
      </c>
      <c r="K375" s="170">
        <v>0</v>
      </c>
      <c r="L375" s="171">
        <f>VLOOKUP(C375,'Custo dos Produtos'!$D:$Q,14,0)</f>
        <v>2.9087000000000001</v>
      </c>
      <c r="M375" s="171">
        <f t="shared" si="15"/>
        <v>69.808800000000005</v>
      </c>
      <c r="N375" s="172">
        <f t="shared" si="16"/>
        <v>1</v>
      </c>
      <c r="O375" s="172">
        <f t="shared" si="17"/>
        <v>24</v>
      </c>
    </row>
    <row r="376" spans="1:15" x14ac:dyDescent="0.3">
      <c r="A376" s="167">
        <v>46036</v>
      </c>
      <c r="B376" s="168">
        <v>3</v>
      </c>
      <c r="C376" s="169" t="s">
        <v>1362</v>
      </c>
      <c r="D376" s="168" t="s">
        <v>1362</v>
      </c>
      <c r="E376" s="168">
        <v>36</v>
      </c>
      <c r="F376" s="168">
        <v>217</v>
      </c>
      <c r="G376" s="168" t="s">
        <v>7181</v>
      </c>
      <c r="H376" s="168">
        <v>1</v>
      </c>
      <c r="I376" s="168" t="s">
        <v>15688</v>
      </c>
      <c r="J376" s="170">
        <v>0</v>
      </c>
      <c r="K376" s="170">
        <v>0</v>
      </c>
      <c r="L376" s="171">
        <f>VLOOKUP(C376,'Custo dos Produtos'!$D:$Q,14,0)</f>
        <v>2.9087000000000001</v>
      </c>
      <c r="M376" s="171">
        <f t="shared" si="15"/>
        <v>2.9087000000000001</v>
      </c>
      <c r="N376" s="172">
        <f t="shared" si="16"/>
        <v>1</v>
      </c>
      <c r="O376" s="172">
        <f t="shared" si="17"/>
        <v>1</v>
      </c>
    </row>
    <row r="377" spans="1:15" x14ac:dyDescent="0.3">
      <c r="A377" s="167">
        <v>46036</v>
      </c>
      <c r="B377" s="168">
        <v>1</v>
      </c>
      <c r="C377" s="169" t="s">
        <v>1853</v>
      </c>
      <c r="D377" s="168" t="s">
        <v>1853</v>
      </c>
      <c r="E377" s="168">
        <v>36</v>
      </c>
      <c r="F377" s="168">
        <v>217</v>
      </c>
      <c r="G377" s="168" t="s">
        <v>7239</v>
      </c>
      <c r="H377" s="168">
        <v>16</v>
      </c>
      <c r="I377" s="168" t="s">
        <v>15699</v>
      </c>
      <c r="J377" s="170">
        <v>0</v>
      </c>
      <c r="K377" s="170">
        <v>0</v>
      </c>
      <c r="L377" s="171">
        <f>VLOOKUP(C377,'Custo dos Produtos'!$D:$Q,14,0)</f>
        <v>1.1211781206171108</v>
      </c>
      <c r="M377" s="171">
        <f t="shared" si="15"/>
        <v>17.938849929873772</v>
      </c>
      <c r="N377" s="172">
        <f t="shared" si="16"/>
        <v>1</v>
      </c>
      <c r="O377" s="172">
        <f t="shared" si="17"/>
        <v>16</v>
      </c>
    </row>
    <row r="378" spans="1:15" x14ac:dyDescent="0.3">
      <c r="A378" s="167">
        <v>46036</v>
      </c>
      <c r="B378" s="168">
        <v>1</v>
      </c>
      <c r="C378" s="169" t="s">
        <v>2126</v>
      </c>
      <c r="D378" s="168" t="s">
        <v>2126</v>
      </c>
      <c r="E378" s="168">
        <v>36</v>
      </c>
      <c r="F378" s="168">
        <v>217</v>
      </c>
      <c r="G378" s="168" t="s">
        <v>7207</v>
      </c>
      <c r="H378" s="168">
        <v>3</v>
      </c>
      <c r="I378" s="168" t="s">
        <v>15699</v>
      </c>
      <c r="J378" s="170">
        <v>0</v>
      </c>
      <c r="K378" s="170">
        <v>0</v>
      </c>
      <c r="L378" s="171">
        <f>VLOOKUP(C378,'Custo dos Produtos'!$D:$Q,14,0)</f>
        <v>5.5965637065637068</v>
      </c>
      <c r="M378" s="171">
        <f t="shared" si="15"/>
        <v>16.78969111969112</v>
      </c>
      <c r="N378" s="172">
        <f t="shared" si="16"/>
        <v>1</v>
      </c>
      <c r="O378" s="172">
        <f t="shared" si="17"/>
        <v>3</v>
      </c>
    </row>
    <row r="379" spans="1:15" x14ac:dyDescent="0.3">
      <c r="A379" s="167">
        <v>46036</v>
      </c>
      <c r="B379" s="168">
        <v>2</v>
      </c>
      <c r="C379" s="169" t="s">
        <v>3218</v>
      </c>
      <c r="D379" s="168" t="s">
        <v>3218</v>
      </c>
      <c r="E379" s="168">
        <v>36</v>
      </c>
      <c r="F379" s="168">
        <v>217</v>
      </c>
      <c r="G379" s="168" t="s">
        <v>7207</v>
      </c>
      <c r="H379" s="168">
        <v>2</v>
      </c>
      <c r="I379" s="168" t="s">
        <v>7265</v>
      </c>
      <c r="J379" s="170">
        <v>0</v>
      </c>
      <c r="K379" s="170">
        <v>0</v>
      </c>
      <c r="L379" s="171">
        <f>VLOOKUP(C379,'Custo dos Produtos'!$D:$Q,14,0)</f>
        <v>5.4660583941605836</v>
      </c>
      <c r="M379" s="171">
        <f t="shared" si="15"/>
        <v>10.932116788321167</v>
      </c>
      <c r="N379" s="172">
        <f t="shared" si="16"/>
        <v>1</v>
      </c>
      <c r="O379" s="172">
        <f t="shared" si="17"/>
        <v>2</v>
      </c>
    </row>
    <row r="380" spans="1:15" x14ac:dyDescent="0.3">
      <c r="A380" s="167">
        <v>46036</v>
      </c>
      <c r="B380" s="168">
        <v>2</v>
      </c>
      <c r="C380" s="169" t="s">
        <v>1853</v>
      </c>
      <c r="D380" s="168" t="s">
        <v>1853</v>
      </c>
      <c r="E380" s="168">
        <v>36</v>
      </c>
      <c r="F380" s="168">
        <v>217</v>
      </c>
      <c r="G380" s="168" t="s">
        <v>7239</v>
      </c>
      <c r="H380" s="168">
        <v>16</v>
      </c>
      <c r="I380" s="168" t="s">
        <v>7265</v>
      </c>
      <c r="J380" s="170">
        <v>0</v>
      </c>
      <c r="K380" s="170">
        <v>0</v>
      </c>
      <c r="L380" s="171">
        <f>VLOOKUP(C380,'Custo dos Produtos'!$D:$Q,14,0)</f>
        <v>1.1211781206171108</v>
      </c>
      <c r="M380" s="171">
        <f t="shared" si="15"/>
        <v>17.938849929873772</v>
      </c>
      <c r="N380" s="172">
        <f t="shared" si="16"/>
        <v>1</v>
      </c>
      <c r="O380" s="172">
        <f t="shared" si="17"/>
        <v>16</v>
      </c>
    </row>
    <row r="381" spans="1:15" x14ac:dyDescent="0.3">
      <c r="A381" s="167">
        <v>46036</v>
      </c>
      <c r="B381" s="168">
        <v>1</v>
      </c>
      <c r="C381" s="169" t="s">
        <v>1364</v>
      </c>
      <c r="D381" s="168" t="s">
        <v>1364</v>
      </c>
      <c r="E381" s="168">
        <v>44</v>
      </c>
      <c r="F381" s="168">
        <v>318</v>
      </c>
      <c r="G381" s="168" t="s">
        <v>7250</v>
      </c>
      <c r="H381" s="168">
        <v>1</v>
      </c>
      <c r="I381" s="168" t="s">
        <v>15677</v>
      </c>
      <c r="J381" s="170">
        <v>0</v>
      </c>
      <c r="K381" s="170">
        <v>0</v>
      </c>
      <c r="L381" s="171">
        <f>VLOOKUP(C381,'Custo dos Produtos'!$D:$Q,14,0)</f>
        <v>1.6410714285714285</v>
      </c>
      <c r="M381" s="171">
        <f t="shared" si="15"/>
        <v>1.6410714285714285</v>
      </c>
      <c r="N381" s="172">
        <f t="shared" si="16"/>
        <v>1</v>
      </c>
      <c r="O381" s="172">
        <f t="shared" si="17"/>
        <v>1</v>
      </c>
    </row>
    <row r="382" spans="1:15" x14ac:dyDescent="0.3">
      <c r="A382" s="167">
        <v>46036</v>
      </c>
      <c r="B382" s="168">
        <v>2</v>
      </c>
      <c r="C382" s="169" t="s">
        <v>2126</v>
      </c>
      <c r="D382" s="168" t="s">
        <v>2126</v>
      </c>
      <c r="E382" s="168">
        <v>36</v>
      </c>
      <c r="F382" s="168">
        <v>217</v>
      </c>
      <c r="G382" s="168" t="s">
        <v>7207</v>
      </c>
      <c r="H382" s="168">
        <v>2</v>
      </c>
      <c r="I382" s="168" t="s">
        <v>7265</v>
      </c>
      <c r="J382" s="170">
        <v>0</v>
      </c>
      <c r="K382" s="170">
        <v>0</v>
      </c>
      <c r="L382" s="171">
        <f>VLOOKUP(C382,'Custo dos Produtos'!$D:$Q,14,0)</f>
        <v>5.5965637065637068</v>
      </c>
      <c r="M382" s="171">
        <f t="shared" si="15"/>
        <v>11.193127413127414</v>
      </c>
      <c r="N382" s="172">
        <f t="shared" si="16"/>
        <v>1</v>
      </c>
      <c r="O382" s="172">
        <f t="shared" si="17"/>
        <v>2</v>
      </c>
    </row>
    <row r="383" spans="1:15" x14ac:dyDescent="0.3">
      <c r="A383" s="167">
        <v>46036</v>
      </c>
      <c r="B383" s="168">
        <v>2</v>
      </c>
      <c r="C383" s="169" t="s">
        <v>1362</v>
      </c>
      <c r="D383" s="168" t="s">
        <v>1362</v>
      </c>
      <c r="E383" s="168">
        <v>36</v>
      </c>
      <c r="F383" s="168">
        <v>217</v>
      </c>
      <c r="G383" s="168" t="s">
        <v>7181</v>
      </c>
      <c r="H383" s="168">
        <v>2</v>
      </c>
      <c r="I383" s="168" t="s">
        <v>7265</v>
      </c>
      <c r="J383" s="170">
        <v>0</v>
      </c>
      <c r="K383" s="170">
        <v>0</v>
      </c>
      <c r="L383" s="171">
        <f>VLOOKUP(C383,'Custo dos Produtos'!$D:$Q,14,0)</f>
        <v>2.9087000000000001</v>
      </c>
      <c r="M383" s="171">
        <f t="shared" si="15"/>
        <v>5.8174000000000001</v>
      </c>
      <c r="N383" s="172">
        <f t="shared" si="16"/>
        <v>1</v>
      </c>
      <c r="O383" s="172">
        <f t="shared" si="17"/>
        <v>2</v>
      </c>
    </row>
    <row r="384" spans="1:15" x14ac:dyDescent="0.3">
      <c r="A384" s="167">
        <v>46036</v>
      </c>
      <c r="B384" s="168">
        <v>3</v>
      </c>
      <c r="C384" s="169" t="s">
        <v>1284</v>
      </c>
      <c r="D384" s="168" t="s">
        <v>1284</v>
      </c>
      <c r="E384" s="168">
        <v>2</v>
      </c>
      <c r="F384" s="168">
        <v>320</v>
      </c>
      <c r="G384" s="168" t="s">
        <v>7146</v>
      </c>
      <c r="H384" s="168">
        <v>1</v>
      </c>
      <c r="I384" s="168" t="s">
        <v>15677</v>
      </c>
      <c r="J384" s="170">
        <v>0</v>
      </c>
      <c r="K384" s="170">
        <v>0</v>
      </c>
      <c r="L384" s="171">
        <f>VLOOKUP(C384,'Custo dos Produtos'!$D:$Q,14,0)</f>
        <v>14.576794871794872</v>
      </c>
      <c r="M384" s="171">
        <f t="shared" si="15"/>
        <v>14.576794871794872</v>
      </c>
      <c r="N384" s="172">
        <f t="shared" si="16"/>
        <v>1</v>
      </c>
      <c r="O384" s="172">
        <f t="shared" si="17"/>
        <v>1</v>
      </c>
    </row>
    <row r="385" spans="1:15" x14ac:dyDescent="0.3">
      <c r="A385" s="167">
        <v>46036</v>
      </c>
      <c r="B385" s="168">
        <v>2</v>
      </c>
      <c r="C385" s="169" t="s">
        <v>1248</v>
      </c>
      <c r="D385" s="168" t="s">
        <v>1248</v>
      </c>
      <c r="E385" s="168">
        <v>2</v>
      </c>
      <c r="F385" s="168">
        <v>320</v>
      </c>
      <c r="G385" s="168" t="s">
        <v>7163</v>
      </c>
      <c r="H385" s="168">
        <v>17</v>
      </c>
      <c r="I385" s="168" t="s">
        <v>7162</v>
      </c>
      <c r="J385" s="170">
        <v>0</v>
      </c>
      <c r="K385" s="170">
        <v>0</v>
      </c>
      <c r="L385" s="171">
        <f>VLOOKUP(C385,'Custo dos Produtos'!$D:$Q,14,0)</f>
        <v>6.7208333333333332</v>
      </c>
      <c r="M385" s="171">
        <f t="shared" si="15"/>
        <v>114.25416666666666</v>
      </c>
      <c r="N385" s="172">
        <f t="shared" si="16"/>
        <v>1</v>
      </c>
      <c r="O385" s="172">
        <f t="shared" si="17"/>
        <v>17</v>
      </c>
    </row>
    <row r="386" spans="1:15" x14ac:dyDescent="0.3">
      <c r="A386" s="167">
        <v>46036</v>
      </c>
      <c r="B386" s="168">
        <v>2</v>
      </c>
      <c r="C386" s="169" t="s">
        <v>1286</v>
      </c>
      <c r="D386" s="168" t="s">
        <v>1286</v>
      </c>
      <c r="E386" s="168">
        <v>11</v>
      </c>
      <c r="F386" s="168">
        <v>313</v>
      </c>
      <c r="G386" s="168" t="s">
        <v>7196</v>
      </c>
      <c r="H386" s="168">
        <v>2</v>
      </c>
      <c r="I386" s="168" t="s">
        <v>7174</v>
      </c>
      <c r="J386" s="170">
        <v>0</v>
      </c>
      <c r="K386" s="170">
        <v>0</v>
      </c>
      <c r="L386" s="171">
        <f>VLOOKUP(C386,'Custo dos Produtos'!$D:$Q,14,0)</f>
        <v>6.3363657230298385</v>
      </c>
      <c r="M386" s="171">
        <f t="shared" ref="M386:M449" si="18">IF(J386=0,ABS(L386*H386),ABS(K386))</f>
        <v>12.672731446059677</v>
      </c>
      <c r="N386" s="172">
        <f t="shared" ref="N386:N449" si="19">MONTH(A386)</f>
        <v>1</v>
      </c>
      <c r="O386" s="172">
        <f t="shared" ref="O386:O449" si="20">ABS(IF(M386=0,0,H386))</f>
        <v>2</v>
      </c>
    </row>
    <row r="387" spans="1:15" x14ac:dyDescent="0.3">
      <c r="A387" s="167">
        <v>46036</v>
      </c>
      <c r="B387" s="168">
        <v>2</v>
      </c>
      <c r="C387" s="169" t="s">
        <v>1286</v>
      </c>
      <c r="D387" s="168" t="s">
        <v>1286</v>
      </c>
      <c r="E387" s="168">
        <v>8</v>
      </c>
      <c r="F387" s="168">
        <v>313</v>
      </c>
      <c r="G387" s="168" t="s">
        <v>7196</v>
      </c>
      <c r="H387" s="168">
        <v>14</v>
      </c>
      <c r="I387" s="168" t="s">
        <v>7174</v>
      </c>
      <c r="J387" s="170">
        <v>0</v>
      </c>
      <c r="K387" s="170">
        <v>0</v>
      </c>
      <c r="L387" s="171">
        <f>VLOOKUP(C387,'Custo dos Produtos'!$D:$Q,14,0)</f>
        <v>6.3363657230298385</v>
      </c>
      <c r="M387" s="171">
        <f t="shared" si="18"/>
        <v>88.709120122417744</v>
      </c>
      <c r="N387" s="172">
        <f t="shared" si="19"/>
        <v>1</v>
      </c>
      <c r="O387" s="172">
        <f t="shared" si="20"/>
        <v>14</v>
      </c>
    </row>
    <row r="388" spans="1:15" x14ac:dyDescent="0.3">
      <c r="A388" s="167">
        <v>46036</v>
      </c>
      <c r="B388" s="168">
        <v>2</v>
      </c>
      <c r="C388" s="169" t="s">
        <v>1408</v>
      </c>
      <c r="D388" s="168" t="s">
        <v>1408</v>
      </c>
      <c r="E388" s="168">
        <v>47</v>
      </c>
      <c r="F388" s="168">
        <v>207</v>
      </c>
      <c r="G388" s="168" t="s">
        <v>7169</v>
      </c>
      <c r="H388" s="168">
        <v>1</v>
      </c>
      <c r="I388" s="168" t="s">
        <v>15700</v>
      </c>
      <c r="J388" s="170">
        <v>0</v>
      </c>
      <c r="K388" s="170">
        <v>0</v>
      </c>
      <c r="L388" s="171">
        <f>VLOOKUP(C388,'Custo dos Produtos'!$D:$Q,14,0)</f>
        <v>4.4642215416028588</v>
      </c>
      <c r="M388" s="171">
        <f t="shared" si="18"/>
        <v>4.4642215416028588</v>
      </c>
      <c r="N388" s="172">
        <f t="shared" si="19"/>
        <v>1</v>
      </c>
      <c r="O388" s="172">
        <f t="shared" si="20"/>
        <v>1</v>
      </c>
    </row>
    <row r="389" spans="1:15" x14ac:dyDescent="0.3">
      <c r="A389" s="167">
        <v>46036</v>
      </c>
      <c r="B389" s="168">
        <v>2</v>
      </c>
      <c r="C389" s="169" t="s">
        <v>1236</v>
      </c>
      <c r="D389" s="168" t="s">
        <v>1236</v>
      </c>
      <c r="E389" s="168">
        <v>6</v>
      </c>
      <c r="F389" s="168">
        <v>313</v>
      </c>
      <c r="G389" s="168" t="s">
        <v>7196</v>
      </c>
      <c r="H389" s="168">
        <v>1</v>
      </c>
      <c r="I389" s="168" t="s">
        <v>15701</v>
      </c>
      <c r="J389" s="170">
        <v>0</v>
      </c>
      <c r="K389" s="170">
        <v>0</v>
      </c>
      <c r="L389" s="171">
        <f>VLOOKUP(C389,'Custo dos Produtos'!$D:$Q,14,0)</f>
        <v>10.757986111111112</v>
      </c>
      <c r="M389" s="171">
        <f t="shared" si="18"/>
        <v>10.757986111111112</v>
      </c>
      <c r="N389" s="172">
        <f t="shared" si="19"/>
        <v>1</v>
      </c>
      <c r="O389" s="172">
        <f t="shared" si="20"/>
        <v>1</v>
      </c>
    </row>
    <row r="390" spans="1:15" x14ac:dyDescent="0.3">
      <c r="A390" s="167">
        <v>46036</v>
      </c>
      <c r="B390" s="168">
        <v>2</v>
      </c>
      <c r="C390" s="169" t="s">
        <v>2119</v>
      </c>
      <c r="D390" s="168" t="s">
        <v>2119</v>
      </c>
      <c r="E390" s="168">
        <v>9</v>
      </c>
      <c r="F390" s="168">
        <v>207</v>
      </c>
      <c r="G390" s="168" t="s">
        <v>7169</v>
      </c>
      <c r="H390" s="168">
        <v>2</v>
      </c>
      <c r="I390" s="168" t="s">
        <v>7284</v>
      </c>
      <c r="J390" s="170">
        <v>0</v>
      </c>
      <c r="K390" s="170">
        <v>0</v>
      </c>
      <c r="L390" s="171">
        <f>VLOOKUP(C390,'Custo dos Produtos'!$D:$Q,14,0)</f>
        <v>3.769395267309378</v>
      </c>
      <c r="M390" s="171">
        <f t="shared" si="18"/>
        <v>7.538790534618756</v>
      </c>
      <c r="N390" s="172">
        <f t="shared" si="19"/>
        <v>1</v>
      </c>
      <c r="O390" s="172">
        <f t="shared" si="20"/>
        <v>2</v>
      </c>
    </row>
    <row r="391" spans="1:15" x14ac:dyDescent="0.3">
      <c r="A391" s="167">
        <v>46036</v>
      </c>
      <c r="B391" s="168">
        <v>3</v>
      </c>
      <c r="C391" s="169" t="s">
        <v>1622</v>
      </c>
      <c r="D391" s="168" t="s">
        <v>1622</v>
      </c>
      <c r="E391" s="168">
        <v>19</v>
      </c>
      <c r="F391" s="168">
        <v>314</v>
      </c>
      <c r="G391" s="168" t="s">
        <v>7148</v>
      </c>
      <c r="H391" s="168">
        <v>1</v>
      </c>
      <c r="I391" s="168" t="s">
        <v>7193</v>
      </c>
      <c r="J391" s="170">
        <v>0</v>
      </c>
      <c r="K391" s="170">
        <v>0</v>
      </c>
      <c r="L391" s="171">
        <f>VLOOKUP(C391,'Custo dos Produtos'!$D:$Q,14,0)</f>
        <v>7.92</v>
      </c>
      <c r="M391" s="171">
        <f t="shared" si="18"/>
        <v>7.92</v>
      </c>
      <c r="N391" s="172">
        <f t="shared" si="19"/>
        <v>1</v>
      </c>
      <c r="O391" s="172">
        <f t="shared" si="20"/>
        <v>1</v>
      </c>
    </row>
    <row r="392" spans="1:15" x14ac:dyDescent="0.3">
      <c r="A392" s="167">
        <v>46036</v>
      </c>
      <c r="B392" s="168">
        <v>2</v>
      </c>
      <c r="C392" s="169" t="s">
        <v>2415</v>
      </c>
      <c r="D392" s="168" t="s">
        <v>2415</v>
      </c>
      <c r="E392" s="168">
        <v>9</v>
      </c>
      <c r="F392" s="168">
        <v>315</v>
      </c>
      <c r="G392" s="168" t="s">
        <v>7179</v>
      </c>
      <c r="H392" s="168">
        <v>1</v>
      </c>
      <c r="I392" s="168" t="s">
        <v>7180</v>
      </c>
      <c r="J392" s="170">
        <v>0</v>
      </c>
      <c r="K392" s="170">
        <v>0</v>
      </c>
      <c r="L392" s="171">
        <f>VLOOKUP(C392,'Custo dos Produtos'!$D:$Q,14,0)</f>
        <v>8.166144000000001</v>
      </c>
      <c r="M392" s="171">
        <f t="shared" si="18"/>
        <v>8.166144000000001</v>
      </c>
      <c r="N392" s="172">
        <f t="shared" si="19"/>
        <v>1</v>
      </c>
      <c r="O392" s="172">
        <f t="shared" si="20"/>
        <v>1</v>
      </c>
    </row>
    <row r="393" spans="1:15" x14ac:dyDescent="0.3">
      <c r="A393" s="167">
        <v>46036</v>
      </c>
      <c r="B393" s="168">
        <v>2</v>
      </c>
      <c r="C393" s="169" t="s">
        <v>2415</v>
      </c>
      <c r="D393" s="168" t="s">
        <v>2415</v>
      </c>
      <c r="E393" s="168">
        <v>11</v>
      </c>
      <c r="F393" s="168">
        <v>315</v>
      </c>
      <c r="G393" s="168" t="s">
        <v>7179</v>
      </c>
      <c r="H393" s="168">
        <v>2</v>
      </c>
      <c r="I393" s="168" t="s">
        <v>7180</v>
      </c>
      <c r="J393" s="170">
        <v>0</v>
      </c>
      <c r="K393" s="170">
        <v>0</v>
      </c>
      <c r="L393" s="171">
        <f>VLOOKUP(C393,'Custo dos Produtos'!$D:$Q,14,0)</f>
        <v>8.166144000000001</v>
      </c>
      <c r="M393" s="171">
        <f t="shared" si="18"/>
        <v>16.332288000000002</v>
      </c>
      <c r="N393" s="172">
        <f t="shared" si="19"/>
        <v>1</v>
      </c>
      <c r="O393" s="172">
        <f t="shared" si="20"/>
        <v>2</v>
      </c>
    </row>
    <row r="394" spans="1:15" x14ac:dyDescent="0.3">
      <c r="A394" s="167">
        <v>46036</v>
      </c>
      <c r="B394" s="168">
        <v>2</v>
      </c>
      <c r="C394" s="169" t="s">
        <v>1542</v>
      </c>
      <c r="D394" s="168" t="s">
        <v>1542</v>
      </c>
      <c r="E394" s="168">
        <v>24</v>
      </c>
      <c r="F394" s="168">
        <v>314</v>
      </c>
      <c r="G394" s="168" t="s">
        <v>7262</v>
      </c>
      <c r="H394" s="168">
        <v>5</v>
      </c>
      <c r="I394" s="168" t="s">
        <v>15676</v>
      </c>
      <c r="J394" s="170">
        <v>0</v>
      </c>
      <c r="K394" s="170">
        <v>0</v>
      </c>
      <c r="L394" s="171">
        <f>VLOOKUP(C394,'Custo dos Produtos'!$D:$Q,14,0)</f>
        <v>3.3321813403416556</v>
      </c>
      <c r="M394" s="171">
        <f t="shared" si="18"/>
        <v>16.660906701708278</v>
      </c>
      <c r="N394" s="172">
        <f t="shared" si="19"/>
        <v>1</v>
      </c>
      <c r="O394" s="172">
        <f t="shared" si="20"/>
        <v>5</v>
      </c>
    </row>
    <row r="395" spans="1:15" x14ac:dyDescent="0.3">
      <c r="A395" s="167">
        <v>46036</v>
      </c>
      <c r="B395" s="168">
        <v>2</v>
      </c>
      <c r="C395" s="169" t="s">
        <v>1815</v>
      </c>
      <c r="D395" s="168" t="s">
        <v>1815</v>
      </c>
      <c r="E395" s="168">
        <v>24</v>
      </c>
      <c r="F395" s="168">
        <v>314</v>
      </c>
      <c r="G395" s="168" t="s">
        <v>7262</v>
      </c>
      <c r="H395" s="168">
        <v>5</v>
      </c>
      <c r="I395" s="168" t="s">
        <v>15676</v>
      </c>
      <c r="J395" s="170">
        <v>0</v>
      </c>
      <c r="K395" s="170">
        <v>0</v>
      </c>
      <c r="L395" s="171">
        <f>VLOOKUP(C395,'Custo dos Produtos'!$D:$Q,14,0)</f>
        <v>3.3302777777777779</v>
      </c>
      <c r="M395" s="171">
        <f t="shared" si="18"/>
        <v>16.651388888888889</v>
      </c>
      <c r="N395" s="172">
        <f t="shared" si="19"/>
        <v>1</v>
      </c>
      <c r="O395" s="172">
        <f t="shared" si="20"/>
        <v>5</v>
      </c>
    </row>
    <row r="396" spans="1:15" s="135" customFormat="1" x14ac:dyDescent="0.3">
      <c r="A396" s="167">
        <v>46036</v>
      </c>
      <c r="B396" s="168">
        <v>3</v>
      </c>
      <c r="C396" s="169" t="s">
        <v>1276</v>
      </c>
      <c r="D396" s="168" t="s">
        <v>1276</v>
      </c>
      <c r="E396" s="168">
        <v>11</v>
      </c>
      <c r="F396" s="168">
        <v>320</v>
      </c>
      <c r="G396" s="168" t="s">
        <v>7155</v>
      </c>
      <c r="H396" s="168">
        <v>1</v>
      </c>
      <c r="I396" s="168" t="s">
        <v>7166</v>
      </c>
      <c r="J396" s="170">
        <v>0</v>
      </c>
      <c r="K396" s="170">
        <v>0</v>
      </c>
      <c r="L396" s="171">
        <f>VLOOKUP(C396,'Custo dos Produtos'!$D:$Q,14,0)</f>
        <v>4.7478777777777781</v>
      </c>
      <c r="M396" s="171">
        <f t="shared" si="18"/>
        <v>4.7478777777777781</v>
      </c>
      <c r="N396" s="172">
        <f t="shared" si="19"/>
        <v>1</v>
      </c>
      <c r="O396" s="172">
        <f t="shared" si="20"/>
        <v>1</v>
      </c>
    </row>
    <row r="397" spans="1:15" s="135" customFormat="1" x14ac:dyDescent="0.3">
      <c r="A397" s="167">
        <v>46036</v>
      </c>
      <c r="B397" s="168">
        <v>3</v>
      </c>
      <c r="C397" s="169" t="s">
        <v>1276</v>
      </c>
      <c r="D397" s="168" t="s">
        <v>1276</v>
      </c>
      <c r="E397" s="168">
        <v>19</v>
      </c>
      <c r="F397" s="168">
        <v>320</v>
      </c>
      <c r="G397" s="168" t="s">
        <v>7155</v>
      </c>
      <c r="H397" s="168">
        <v>1</v>
      </c>
      <c r="I397" s="168" t="s">
        <v>7166</v>
      </c>
      <c r="J397" s="170">
        <v>0</v>
      </c>
      <c r="K397" s="170">
        <v>0</v>
      </c>
      <c r="L397" s="171">
        <f>VLOOKUP(C397,'Custo dos Produtos'!$D:$Q,14,0)</f>
        <v>4.7478777777777781</v>
      </c>
      <c r="M397" s="171">
        <f t="shared" si="18"/>
        <v>4.7478777777777781</v>
      </c>
      <c r="N397" s="172">
        <f t="shared" si="19"/>
        <v>1</v>
      </c>
      <c r="O397" s="172">
        <f t="shared" si="20"/>
        <v>1</v>
      </c>
    </row>
    <row r="398" spans="1:15" x14ac:dyDescent="0.3">
      <c r="A398" s="167">
        <v>46036</v>
      </c>
      <c r="B398" s="168">
        <v>2</v>
      </c>
      <c r="C398" s="169" t="s">
        <v>1276</v>
      </c>
      <c r="D398" s="168" t="s">
        <v>1276</v>
      </c>
      <c r="E398" s="168">
        <v>20</v>
      </c>
      <c r="F398" s="168">
        <v>320</v>
      </c>
      <c r="G398" s="168" t="s">
        <v>7155</v>
      </c>
      <c r="H398" s="168">
        <v>1</v>
      </c>
      <c r="I398" s="168" t="s">
        <v>7160</v>
      </c>
      <c r="J398" s="170">
        <v>0</v>
      </c>
      <c r="K398" s="170">
        <v>0</v>
      </c>
      <c r="L398" s="171">
        <f>VLOOKUP(C398,'Custo dos Produtos'!$D:$Q,14,0)</f>
        <v>4.7478777777777781</v>
      </c>
      <c r="M398" s="171">
        <f t="shared" si="18"/>
        <v>4.7478777777777781</v>
      </c>
      <c r="N398" s="172">
        <f t="shared" si="19"/>
        <v>1</v>
      </c>
      <c r="O398" s="172">
        <f t="shared" si="20"/>
        <v>1</v>
      </c>
    </row>
    <row r="399" spans="1:15" x14ac:dyDescent="0.3">
      <c r="A399" s="173">
        <v>46036</v>
      </c>
      <c r="B399" s="174">
        <v>2</v>
      </c>
      <c r="C399" s="175" t="s">
        <v>1276</v>
      </c>
      <c r="D399" s="174" t="s">
        <v>1276</v>
      </c>
      <c r="E399" s="174">
        <v>19</v>
      </c>
      <c r="F399" s="174">
        <v>320</v>
      </c>
      <c r="G399" s="174" t="s">
        <v>7155</v>
      </c>
      <c r="H399" s="174">
        <v>1</v>
      </c>
      <c r="I399" s="174" t="s">
        <v>7160</v>
      </c>
      <c r="J399" s="176">
        <v>0</v>
      </c>
      <c r="K399" s="176">
        <v>0</v>
      </c>
      <c r="L399" s="177">
        <f>VLOOKUP(C399,'Custo dos Produtos'!$D:$Q,14,0)</f>
        <v>4.7478777777777781</v>
      </c>
      <c r="M399" s="177">
        <f t="shared" si="18"/>
        <v>4.7478777777777781</v>
      </c>
      <c r="N399" s="178">
        <f t="shared" si="19"/>
        <v>1</v>
      </c>
      <c r="O399" s="178">
        <f t="shared" si="20"/>
        <v>1</v>
      </c>
    </row>
    <row r="400" spans="1:15" x14ac:dyDescent="0.3">
      <c r="A400" s="167">
        <v>46036</v>
      </c>
      <c r="B400" s="168">
        <v>3</v>
      </c>
      <c r="C400" s="169" t="s">
        <v>1276</v>
      </c>
      <c r="D400" s="168" t="s">
        <v>1276</v>
      </c>
      <c r="E400" s="168">
        <v>20</v>
      </c>
      <c r="F400" s="168">
        <v>320</v>
      </c>
      <c r="G400" s="168" t="s">
        <v>7155</v>
      </c>
      <c r="H400" s="168">
        <v>4</v>
      </c>
      <c r="I400" s="168" t="s">
        <v>7166</v>
      </c>
      <c r="J400" s="170">
        <v>0</v>
      </c>
      <c r="K400" s="170">
        <v>0</v>
      </c>
      <c r="L400" s="171">
        <f>VLOOKUP(C400,'Custo dos Produtos'!$D:$Q,14,0)</f>
        <v>4.7478777777777781</v>
      </c>
      <c r="M400" s="171">
        <f t="shared" si="18"/>
        <v>18.991511111111112</v>
      </c>
      <c r="N400" s="172">
        <f t="shared" si="19"/>
        <v>1</v>
      </c>
      <c r="O400" s="172">
        <f t="shared" si="20"/>
        <v>4</v>
      </c>
    </row>
    <row r="401" spans="1:15" x14ac:dyDescent="0.3">
      <c r="A401" s="167">
        <v>46036</v>
      </c>
      <c r="B401" s="168">
        <v>3</v>
      </c>
      <c r="C401" s="169" t="s">
        <v>1276</v>
      </c>
      <c r="D401" s="168" t="s">
        <v>1276</v>
      </c>
      <c r="E401" s="168">
        <v>20</v>
      </c>
      <c r="F401" s="168">
        <v>320</v>
      </c>
      <c r="G401" s="168" t="s">
        <v>7155</v>
      </c>
      <c r="H401" s="168">
        <v>6</v>
      </c>
      <c r="I401" s="168" t="s">
        <v>7166</v>
      </c>
      <c r="J401" s="170">
        <v>0</v>
      </c>
      <c r="K401" s="170">
        <v>0</v>
      </c>
      <c r="L401" s="171">
        <f>VLOOKUP(C401,'Custo dos Produtos'!$D:$Q,14,0)</f>
        <v>4.7478777777777781</v>
      </c>
      <c r="M401" s="171">
        <f t="shared" si="18"/>
        <v>28.48726666666667</v>
      </c>
      <c r="N401" s="172">
        <f t="shared" si="19"/>
        <v>1</v>
      </c>
      <c r="O401" s="172">
        <f t="shared" si="20"/>
        <v>6</v>
      </c>
    </row>
    <row r="402" spans="1:15" x14ac:dyDescent="0.3">
      <c r="A402" s="167">
        <v>46036</v>
      </c>
      <c r="B402" s="168">
        <v>1</v>
      </c>
      <c r="C402" s="169" t="s">
        <v>1236</v>
      </c>
      <c r="D402" s="168" t="s">
        <v>1236</v>
      </c>
      <c r="E402" s="168">
        <v>7</v>
      </c>
      <c r="F402" s="168">
        <v>313</v>
      </c>
      <c r="G402" s="168" t="s">
        <v>7150</v>
      </c>
      <c r="H402" s="168">
        <v>6</v>
      </c>
      <c r="I402" s="168" t="s">
        <v>7199</v>
      </c>
      <c r="J402" s="170">
        <v>0</v>
      </c>
      <c r="K402" s="170">
        <v>0</v>
      </c>
      <c r="L402" s="171">
        <f>VLOOKUP(C402,'Custo dos Produtos'!$D:$Q,14,0)</f>
        <v>10.757986111111112</v>
      </c>
      <c r="M402" s="171">
        <f t="shared" si="18"/>
        <v>64.54791666666668</v>
      </c>
      <c r="N402" s="172">
        <f t="shared" si="19"/>
        <v>1</v>
      </c>
      <c r="O402" s="172">
        <f t="shared" si="20"/>
        <v>6</v>
      </c>
    </row>
    <row r="403" spans="1:15" x14ac:dyDescent="0.3">
      <c r="A403" s="167">
        <v>46036</v>
      </c>
      <c r="B403" s="168">
        <v>1</v>
      </c>
      <c r="C403" s="169" t="s">
        <v>2415</v>
      </c>
      <c r="D403" s="168" t="s">
        <v>2415</v>
      </c>
      <c r="E403" s="168">
        <v>34</v>
      </c>
      <c r="F403" s="168">
        <v>315</v>
      </c>
      <c r="G403" s="168" t="s">
        <v>7179</v>
      </c>
      <c r="H403" s="168">
        <v>8</v>
      </c>
      <c r="I403" s="168" t="s">
        <v>7251</v>
      </c>
      <c r="J403" s="170">
        <v>0</v>
      </c>
      <c r="K403" s="170">
        <v>0</v>
      </c>
      <c r="L403" s="171">
        <f>VLOOKUP(C403,'Custo dos Produtos'!$D:$Q,14,0)</f>
        <v>8.166144000000001</v>
      </c>
      <c r="M403" s="171">
        <f t="shared" si="18"/>
        <v>65.329152000000008</v>
      </c>
      <c r="N403" s="172">
        <f t="shared" si="19"/>
        <v>1</v>
      </c>
      <c r="O403" s="172">
        <f t="shared" si="20"/>
        <v>8</v>
      </c>
    </row>
    <row r="404" spans="1:15" x14ac:dyDescent="0.3">
      <c r="A404" s="167">
        <v>46036</v>
      </c>
      <c r="B404" s="168">
        <v>1</v>
      </c>
      <c r="C404" s="169" t="s">
        <v>1853</v>
      </c>
      <c r="D404" s="168" t="s">
        <v>1853</v>
      </c>
      <c r="E404" s="168">
        <v>44</v>
      </c>
      <c r="F404" s="168">
        <v>318</v>
      </c>
      <c r="G404" s="168" t="s">
        <v>7204</v>
      </c>
      <c r="H404" s="168">
        <v>3</v>
      </c>
      <c r="I404" s="168" t="s">
        <v>15705</v>
      </c>
      <c r="J404" s="170">
        <v>0</v>
      </c>
      <c r="K404" s="170">
        <v>0</v>
      </c>
      <c r="L404" s="171">
        <f>VLOOKUP(C404,'Custo dos Produtos'!$D:$Q,14,0)</f>
        <v>1.1211781206171108</v>
      </c>
      <c r="M404" s="171">
        <f t="shared" si="18"/>
        <v>3.3635343618513325</v>
      </c>
      <c r="N404" s="172">
        <f t="shared" si="19"/>
        <v>1</v>
      </c>
      <c r="O404" s="172">
        <f t="shared" si="20"/>
        <v>3</v>
      </c>
    </row>
    <row r="405" spans="1:15" x14ac:dyDescent="0.3">
      <c r="A405" s="167">
        <v>46036</v>
      </c>
      <c r="B405" s="168">
        <v>1</v>
      </c>
      <c r="C405" s="169" t="s">
        <v>1282</v>
      </c>
      <c r="D405" s="168" t="s">
        <v>1282</v>
      </c>
      <c r="E405" s="168">
        <v>7</v>
      </c>
      <c r="F405" s="168">
        <v>315</v>
      </c>
      <c r="G405" s="168" t="s">
        <v>7231</v>
      </c>
      <c r="H405" s="168">
        <v>1</v>
      </c>
      <c r="I405" s="168" t="s">
        <v>7249</v>
      </c>
      <c r="J405" s="170">
        <v>0</v>
      </c>
      <c r="K405" s="170">
        <v>0</v>
      </c>
      <c r="L405" s="171">
        <f>VLOOKUP(C405,'Custo dos Produtos'!$D:$Q,14,0)</f>
        <v>3.6517999999999997</v>
      </c>
      <c r="M405" s="171">
        <f t="shared" si="18"/>
        <v>3.6517999999999997</v>
      </c>
      <c r="N405" s="172">
        <f t="shared" si="19"/>
        <v>1</v>
      </c>
      <c r="O405" s="172">
        <f t="shared" si="20"/>
        <v>1</v>
      </c>
    </row>
    <row r="406" spans="1:15" x14ac:dyDescent="0.3">
      <c r="A406" s="167">
        <v>46036</v>
      </c>
      <c r="B406" s="168">
        <v>1</v>
      </c>
      <c r="C406" s="169" t="s">
        <v>1330</v>
      </c>
      <c r="D406" s="168" t="s">
        <v>1330</v>
      </c>
      <c r="E406" s="168">
        <v>19</v>
      </c>
      <c r="F406" s="168">
        <v>314</v>
      </c>
      <c r="G406" s="168" t="s">
        <v>7212</v>
      </c>
      <c r="H406" s="168">
        <v>1</v>
      </c>
      <c r="I406" s="168" t="s">
        <v>7272</v>
      </c>
      <c r="J406" s="170">
        <v>0</v>
      </c>
      <c r="K406" s="170">
        <v>0</v>
      </c>
      <c r="L406" s="171">
        <f>VLOOKUP(C406,'Custo dos Produtos'!$D:$Q,14,0)</f>
        <v>13.052860000000001</v>
      </c>
      <c r="M406" s="171">
        <f t="shared" si="18"/>
        <v>13.052860000000001</v>
      </c>
      <c r="N406" s="172">
        <f t="shared" si="19"/>
        <v>1</v>
      </c>
      <c r="O406" s="172">
        <f t="shared" si="20"/>
        <v>1</v>
      </c>
    </row>
    <row r="407" spans="1:15" x14ac:dyDescent="0.3">
      <c r="A407" s="167">
        <v>46036</v>
      </c>
      <c r="B407" s="168">
        <v>1</v>
      </c>
      <c r="C407" s="169" t="s">
        <v>1330</v>
      </c>
      <c r="D407" s="168" t="s">
        <v>1330</v>
      </c>
      <c r="E407" s="168">
        <v>11</v>
      </c>
      <c r="F407" s="168">
        <v>314</v>
      </c>
      <c r="G407" s="168" t="s">
        <v>7212</v>
      </c>
      <c r="H407" s="168">
        <v>2</v>
      </c>
      <c r="I407" s="168" t="s">
        <v>7272</v>
      </c>
      <c r="J407" s="170">
        <v>0</v>
      </c>
      <c r="K407" s="170">
        <v>0</v>
      </c>
      <c r="L407" s="171">
        <f>VLOOKUP(C407,'Custo dos Produtos'!$D:$Q,14,0)</f>
        <v>13.052860000000001</v>
      </c>
      <c r="M407" s="171">
        <f t="shared" si="18"/>
        <v>26.105720000000002</v>
      </c>
      <c r="N407" s="172">
        <f t="shared" si="19"/>
        <v>1</v>
      </c>
      <c r="O407" s="172">
        <f t="shared" si="20"/>
        <v>2</v>
      </c>
    </row>
    <row r="408" spans="1:15" x14ac:dyDescent="0.3">
      <c r="A408" s="167">
        <v>46036</v>
      </c>
      <c r="B408" s="168">
        <v>1</v>
      </c>
      <c r="C408" s="169" t="s">
        <v>1955</v>
      </c>
      <c r="D408" s="168" t="s">
        <v>1955</v>
      </c>
      <c r="E408" s="168">
        <v>33</v>
      </c>
      <c r="F408" s="168">
        <v>314</v>
      </c>
      <c r="G408" s="168" t="s">
        <v>7167</v>
      </c>
      <c r="H408" s="168">
        <v>4</v>
      </c>
      <c r="I408" s="168" t="s">
        <v>7187</v>
      </c>
      <c r="J408" s="170">
        <v>0</v>
      </c>
      <c r="K408" s="170">
        <v>0</v>
      </c>
      <c r="L408" s="171">
        <f>VLOOKUP(C408,'Custo dos Produtos'!$D:$Q,14,0)</f>
        <v>6.6736796536796543</v>
      </c>
      <c r="M408" s="171">
        <f t="shared" si="18"/>
        <v>26.694718614718617</v>
      </c>
      <c r="N408" s="172">
        <f t="shared" si="19"/>
        <v>1</v>
      </c>
      <c r="O408" s="172">
        <f t="shared" si="20"/>
        <v>4</v>
      </c>
    </row>
    <row r="409" spans="1:15" x14ac:dyDescent="0.3">
      <c r="A409" s="167">
        <v>46036</v>
      </c>
      <c r="B409" s="168">
        <v>1</v>
      </c>
      <c r="C409" s="169" t="s">
        <v>1538</v>
      </c>
      <c r="D409" s="168" t="s">
        <v>1538</v>
      </c>
      <c r="E409" s="168">
        <v>11</v>
      </c>
      <c r="F409" s="168">
        <v>314</v>
      </c>
      <c r="G409" s="168" t="s">
        <v>7262</v>
      </c>
      <c r="H409" s="168">
        <v>1</v>
      </c>
      <c r="I409" s="168" t="s">
        <v>7273</v>
      </c>
      <c r="J409" s="170">
        <v>0</v>
      </c>
      <c r="K409" s="170">
        <v>0</v>
      </c>
      <c r="L409" s="171">
        <f>VLOOKUP(C409,'Custo dos Produtos'!$D:$Q,14,0)</f>
        <v>4.3506722329265681</v>
      </c>
      <c r="M409" s="171">
        <f t="shared" si="18"/>
        <v>4.3506722329265681</v>
      </c>
      <c r="N409" s="172">
        <f t="shared" si="19"/>
        <v>1</v>
      </c>
      <c r="O409" s="172">
        <f t="shared" si="20"/>
        <v>1</v>
      </c>
    </row>
    <row r="410" spans="1:15" x14ac:dyDescent="0.3">
      <c r="A410" s="167">
        <v>46036</v>
      </c>
      <c r="B410" s="168">
        <v>1</v>
      </c>
      <c r="C410" s="169" t="s">
        <v>1815</v>
      </c>
      <c r="D410" s="168" t="s">
        <v>1815</v>
      </c>
      <c r="E410" s="168">
        <v>33</v>
      </c>
      <c r="F410" s="168">
        <v>314</v>
      </c>
      <c r="G410" s="168" t="s">
        <v>7262</v>
      </c>
      <c r="H410" s="168">
        <v>4</v>
      </c>
      <c r="I410" s="168" t="s">
        <v>7273</v>
      </c>
      <c r="J410" s="170">
        <v>0</v>
      </c>
      <c r="K410" s="170">
        <v>0</v>
      </c>
      <c r="L410" s="171">
        <f>VLOOKUP(C410,'Custo dos Produtos'!$D:$Q,14,0)</f>
        <v>3.3302777777777779</v>
      </c>
      <c r="M410" s="171">
        <f t="shared" si="18"/>
        <v>13.321111111111112</v>
      </c>
      <c r="N410" s="172">
        <f t="shared" si="19"/>
        <v>1</v>
      </c>
      <c r="O410" s="172">
        <f t="shared" si="20"/>
        <v>4</v>
      </c>
    </row>
    <row r="411" spans="1:15" x14ac:dyDescent="0.3">
      <c r="A411" s="167">
        <v>46036</v>
      </c>
      <c r="B411" s="168">
        <v>1</v>
      </c>
      <c r="C411" s="169" t="s">
        <v>1298</v>
      </c>
      <c r="D411" s="168" t="s">
        <v>1298</v>
      </c>
      <c r="E411" s="168">
        <v>31</v>
      </c>
      <c r="F411" s="168">
        <v>314</v>
      </c>
      <c r="G411" s="168" t="s">
        <v>7148</v>
      </c>
      <c r="H411" s="168">
        <v>30</v>
      </c>
      <c r="I411" s="168" t="s">
        <v>7149</v>
      </c>
      <c r="J411" s="170">
        <v>0</v>
      </c>
      <c r="K411" s="170">
        <v>0</v>
      </c>
      <c r="L411" s="171">
        <f>VLOOKUP(C411,'Custo dos Produtos'!$D:$Q,14,0)</f>
        <v>0.97267142857142863</v>
      </c>
      <c r="M411" s="171">
        <f t="shared" si="18"/>
        <v>29.180142857142858</v>
      </c>
      <c r="N411" s="172">
        <f t="shared" si="19"/>
        <v>1</v>
      </c>
      <c r="O411" s="172">
        <f t="shared" si="20"/>
        <v>30</v>
      </c>
    </row>
    <row r="412" spans="1:15" s="135" customFormat="1" x14ac:dyDescent="0.3">
      <c r="A412" s="167">
        <v>46036</v>
      </c>
      <c r="B412" s="168">
        <v>1</v>
      </c>
      <c r="C412" s="169" t="s">
        <v>1296</v>
      </c>
      <c r="D412" s="168" t="s">
        <v>1296</v>
      </c>
      <c r="E412" s="168">
        <v>31</v>
      </c>
      <c r="F412" s="168">
        <v>314</v>
      </c>
      <c r="G412" s="168" t="s">
        <v>7148</v>
      </c>
      <c r="H412" s="168">
        <v>30</v>
      </c>
      <c r="I412" s="168" t="s">
        <v>7149</v>
      </c>
      <c r="J412" s="170">
        <v>0</v>
      </c>
      <c r="K412" s="170">
        <v>0</v>
      </c>
      <c r="L412" s="171">
        <f>VLOOKUP(C412,'Custo dos Produtos'!$D:$Q,14,0)</f>
        <v>0.97267142857142863</v>
      </c>
      <c r="M412" s="171">
        <f t="shared" si="18"/>
        <v>29.180142857142858</v>
      </c>
      <c r="N412" s="172">
        <f t="shared" si="19"/>
        <v>1</v>
      </c>
      <c r="O412" s="181">
        <f t="shared" si="20"/>
        <v>30</v>
      </c>
    </row>
    <row r="413" spans="1:15" x14ac:dyDescent="0.3">
      <c r="A413" s="167">
        <v>46036</v>
      </c>
      <c r="B413" s="168">
        <v>1</v>
      </c>
      <c r="C413" s="169" t="s">
        <v>1298</v>
      </c>
      <c r="D413" s="168" t="s">
        <v>1298</v>
      </c>
      <c r="E413" s="168">
        <v>31</v>
      </c>
      <c r="F413" s="168">
        <v>314</v>
      </c>
      <c r="G413" s="168" t="s">
        <v>7148</v>
      </c>
      <c r="H413" s="168">
        <v>20</v>
      </c>
      <c r="I413" s="168" t="s">
        <v>7149</v>
      </c>
      <c r="J413" s="170">
        <v>0</v>
      </c>
      <c r="K413" s="170">
        <v>0</v>
      </c>
      <c r="L413" s="171">
        <f>VLOOKUP(C413,'Custo dos Produtos'!$D:$Q,14,0)</f>
        <v>0.97267142857142863</v>
      </c>
      <c r="M413" s="171">
        <f t="shared" si="18"/>
        <v>19.453428571428574</v>
      </c>
      <c r="N413" s="172">
        <f t="shared" si="19"/>
        <v>1</v>
      </c>
      <c r="O413" s="172">
        <f t="shared" si="20"/>
        <v>20</v>
      </c>
    </row>
    <row r="414" spans="1:15" x14ac:dyDescent="0.3">
      <c r="A414" s="167">
        <v>46036</v>
      </c>
      <c r="B414" s="168">
        <v>1</v>
      </c>
      <c r="C414" s="169" t="s">
        <v>1296</v>
      </c>
      <c r="D414" s="168" t="s">
        <v>1296</v>
      </c>
      <c r="E414" s="168">
        <v>31</v>
      </c>
      <c r="F414" s="168">
        <v>314</v>
      </c>
      <c r="G414" s="168" t="s">
        <v>7148</v>
      </c>
      <c r="H414" s="168">
        <v>21</v>
      </c>
      <c r="I414" s="168" t="s">
        <v>7149</v>
      </c>
      <c r="J414" s="170">
        <v>0</v>
      </c>
      <c r="K414" s="170">
        <v>0</v>
      </c>
      <c r="L414" s="171">
        <f>VLOOKUP(C414,'Custo dos Produtos'!$D:$Q,14,0)</f>
        <v>0.97267142857142863</v>
      </c>
      <c r="M414" s="171">
        <f t="shared" si="18"/>
        <v>20.426100000000002</v>
      </c>
      <c r="N414" s="172">
        <f t="shared" si="19"/>
        <v>1</v>
      </c>
      <c r="O414" s="172">
        <f t="shared" si="20"/>
        <v>21</v>
      </c>
    </row>
    <row r="415" spans="1:15" x14ac:dyDescent="0.3">
      <c r="A415" s="167">
        <v>46036</v>
      </c>
      <c r="B415" s="168">
        <v>1</v>
      </c>
      <c r="C415" s="169" t="s">
        <v>2602</v>
      </c>
      <c r="D415" s="168" t="s">
        <v>2602</v>
      </c>
      <c r="E415" s="168">
        <v>9</v>
      </c>
      <c r="F415" s="168">
        <v>315</v>
      </c>
      <c r="G415" s="168" t="s">
        <v>7207</v>
      </c>
      <c r="H415" s="168">
        <v>13</v>
      </c>
      <c r="I415" s="168" t="s">
        <v>7267</v>
      </c>
      <c r="J415" s="170">
        <v>0</v>
      </c>
      <c r="K415" s="170">
        <v>0</v>
      </c>
      <c r="L415" s="171">
        <f>VLOOKUP(C415,'Custo dos Produtos'!$D:$Q,14,0)</f>
        <v>3.7693822393822392</v>
      </c>
      <c r="M415" s="171">
        <f t="shared" si="18"/>
        <v>49.00196911196911</v>
      </c>
      <c r="N415" s="172">
        <f t="shared" si="19"/>
        <v>1</v>
      </c>
      <c r="O415" s="172">
        <f t="shared" si="20"/>
        <v>13</v>
      </c>
    </row>
    <row r="416" spans="1:15" x14ac:dyDescent="0.3">
      <c r="A416" s="167">
        <v>46036</v>
      </c>
      <c r="B416" s="168">
        <v>1</v>
      </c>
      <c r="C416" s="169" t="s">
        <v>1346</v>
      </c>
      <c r="D416" s="168" t="s">
        <v>1346</v>
      </c>
      <c r="E416" s="168">
        <v>20</v>
      </c>
      <c r="F416" s="168">
        <v>314</v>
      </c>
      <c r="G416" s="168" t="s">
        <v>7148</v>
      </c>
      <c r="H416" s="168">
        <v>254</v>
      </c>
      <c r="I416" s="168" t="s">
        <v>7149</v>
      </c>
      <c r="J416" s="170">
        <v>0</v>
      </c>
      <c r="K416" s="170">
        <v>0</v>
      </c>
      <c r="L416" s="171">
        <f>VLOOKUP(C416,'Custo dos Produtos'!$D:$Q,14,0)</f>
        <v>18.333500000000001</v>
      </c>
      <c r="M416" s="171">
        <f t="shared" si="18"/>
        <v>4656.7089999999998</v>
      </c>
      <c r="N416" s="172">
        <f t="shared" si="19"/>
        <v>1</v>
      </c>
      <c r="O416" s="172">
        <f t="shared" si="20"/>
        <v>254</v>
      </c>
    </row>
    <row r="417" spans="1:15" x14ac:dyDescent="0.3">
      <c r="A417" s="167">
        <v>46036</v>
      </c>
      <c r="B417" s="168">
        <v>1</v>
      </c>
      <c r="C417" s="169" t="s">
        <v>1346</v>
      </c>
      <c r="D417" s="168" t="s">
        <v>1346</v>
      </c>
      <c r="E417" s="168">
        <v>34</v>
      </c>
      <c r="F417" s="168">
        <v>314</v>
      </c>
      <c r="G417" s="168" t="s">
        <v>7148</v>
      </c>
      <c r="H417" s="168">
        <v>60</v>
      </c>
      <c r="I417" s="168" t="s">
        <v>7149</v>
      </c>
      <c r="J417" s="170">
        <v>0</v>
      </c>
      <c r="K417" s="170">
        <v>0</v>
      </c>
      <c r="L417" s="171">
        <f>VLOOKUP(C417,'Custo dos Produtos'!$D:$Q,14,0)</f>
        <v>18.333500000000001</v>
      </c>
      <c r="M417" s="171">
        <f t="shared" si="18"/>
        <v>1100.01</v>
      </c>
      <c r="N417" s="172">
        <f t="shared" si="19"/>
        <v>1</v>
      </c>
      <c r="O417" s="172">
        <f t="shared" si="20"/>
        <v>60</v>
      </c>
    </row>
    <row r="418" spans="1:15" x14ac:dyDescent="0.3">
      <c r="A418" s="167">
        <v>46036</v>
      </c>
      <c r="B418" s="168">
        <v>1</v>
      </c>
      <c r="C418" s="169" t="s">
        <v>2267</v>
      </c>
      <c r="D418" s="168" t="s">
        <v>2267</v>
      </c>
      <c r="E418" s="168">
        <v>6</v>
      </c>
      <c r="F418" s="168">
        <v>318</v>
      </c>
      <c r="G418" s="168" t="s">
        <v>15706</v>
      </c>
      <c r="H418" s="168">
        <v>1</v>
      </c>
      <c r="I418" s="168" t="s">
        <v>7216</v>
      </c>
      <c r="J418" s="170">
        <v>0</v>
      </c>
      <c r="K418" s="170">
        <v>0</v>
      </c>
      <c r="L418" s="171">
        <f>VLOOKUP(C418,'Custo dos Produtos'!$D:$Q,14,0)</f>
        <v>77.001428571428576</v>
      </c>
      <c r="M418" s="171">
        <f t="shared" si="18"/>
        <v>77.001428571428576</v>
      </c>
      <c r="N418" s="172">
        <f t="shared" si="19"/>
        <v>1</v>
      </c>
      <c r="O418" s="172">
        <f t="shared" si="20"/>
        <v>1</v>
      </c>
    </row>
    <row r="419" spans="1:15" x14ac:dyDescent="0.3">
      <c r="A419" s="167">
        <v>46036</v>
      </c>
      <c r="B419" s="168">
        <v>1</v>
      </c>
      <c r="C419" s="169" t="s">
        <v>1272</v>
      </c>
      <c r="D419" s="168" t="s">
        <v>1272</v>
      </c>
      <c r="E419" s="168">
        <v>8</v>
      </c>
      <c r="F419" s="168">
        <v>313</v>
      </c>
      <c r="G419" s="168" t="s">
        <v>7194</v>
      </c>
      <c r="H419" s="168">
        <v>1</v>
      </c>
      <c r="I419" s="168" t="s">
        <v>15709</v>
      </c>
      <c r="J419" s="170">
        <v>0</v>
      </c>
      <c r="K419" s="170">
        <v>0</v>
      </c>
      <c r="L419" s="171">
        <f>VLOOKUP(C419,'Custo dos Produtos'!$D:$Q,14,0)</f>
        <v>8.81</v>
      </c>
      <c r="M419" s="171">
        <f t="shared" si="18"/>
        <v>8.81</v>
      </c>
      <c r="N419" s="172">
        <f t="shared" si="19"/>
        <v>1</v>
      </c>
      <c r="O419" s="172">
        <f t="shared" si="20"/>
        <v>1</v>
      </c>
    </row>
    <row r="420" spans="1:15" x14ac:dyDescent="0.3">
      <c r="A420" s="167">
        <v>46036</v>
      </c>
      <c r="B420" s="168">
        <v>1</v>
      </c>
      <c r="C420" s="169" t="s">
        <v>1272</v>
      </c>
      <c r="D420" s="168" t="s">
        <v>1272</v>
      </c>
      <c r="E420" s="168">
        <v>7</v>
      </c>
      <c r="F420" s="168">
        <v>313</v>
      </c>
      <c r="G420" s="168" t="s">
        <v>7194</v>
      </c>
      <c r="H420" s="168">
        <v>2</v>
      </c>
      <c r="I420" s="168" t="s">
        <v>15709</v>
      </c>
      <c r="J420" s="170">
        <v>0</v>
      </c>
      <c r="K420" s="170">
        <v>0</v>
      </c>
      <c r="L420" s="171">
        <f>VLOOKUP(C420,'Custo dos Produtos'!$D:$Q,14,0)</f>
        <v>8.81</v>
      </c>
      <c r="M420" s="171">
        <f t="shared" si="18"/>
        <v>17.62</v>
      </c>
      <c r="N420" s="172">
        <f t="shared" si="19"/>
        <v>1</v>
      </c>
      <c r="O420" s="172">
        <f t="shared" si="20"/>
        <v>2</v>
      </c>
    </row>
    <row r="421" spans="1:15" x14ac:dyDescent="0.3">
      <c r="A421" s="167">
        <v>46036</v>
      </c>
      <c r="B421" s="168">
        <v>2</v>
      </c>
      <c r="C421" s="169" t="s">
        <v>1284</v>
      </c>
      <c r="D421" s="168" t="s">
        <v>1284</v>
      </c>
      <c r="E421" s="168">
        <v>33</v>
      </c>
      <c r="F421" s="168">
        <v>320</v>
      </c>
      <c r="G421" s="168" t="s">
        <v>7213</v>
      </c>
      <c r="H421" s="168">
        <v>8</v>
      </c>
      <c r="I421" s="168" t="s">
        <v>7154</v>
      </c>
      <c r="J421" s="170">
        <v>0</v>
      </c>
      <c r="K421" s="170">
        <v>0</v>
      </c>
      <c r="L421" s="171">
        <f>VLOOKUP(C421,'Custo dos Produtos'!$D:$Q,14,0)</f>
        <v>14.576794871794872</v>
      </c>
      <c r="M421" s="171">
        <f t="shared" si="18"/>
        <v>116.61435897435898</v>
      </c>
      <c r="N421" s="172">
        <f t="shared" si="19"/>
        <v>1</v>
      </c>
      <c r="O421" s="172">
        <f t="shared" si="20"/>
        <v>8</v>
      </c>
    </row>
    <row r="422" spans="1:15" x14ac:dyDescent="0.3">
      <c r="A422" s="167">
        <v>46036</v>
      </c>
      <c r="B422" s="168">
        <v>1</v>
      </c>
      <c r="C422" s="169" t="s">
        <v>3388</v>
      </c>
      <c r="D422" s="168" t="s">
        <v>3388</v>
      </c>
      <c r="E422" s="168">
        <v>11</v>
      </c>
      <c r="F422" s="168">
        <v>314</v>
      </c>
      <c r="G422" s="168" t="s">
        <v>15691</v>
      </c>
      <c r="H422" s="168">
        <v>3</v>
      </c>
      <c r="I422" s="168" t="s">
        <v>7286</v>
      </c>
      <c r="J422" s="170">
        <v>0</v>
      </c>
      <c r="K422" s="170">
        <v>0</v>
      </c>
      <c r="L422" s="171">
        <f>VLOOKUP(C422,'Custo dos Produtos'!$D:$Q,14,0)</f>
        <v>20.924010067114093</v>
      </c>
      <c r="M422" s="171">
        <f t="shared" si="18"/>
        <v>62.772030201342275</v>
      </c>
      <c r="N422" s="172">
        <f t="shared" si="19"/>
        <v>1</v>
      </c>
      <c r="O422" s="172">
        <f t="shared" si="20"/>
        <v>3</v>
      </c>
    </row>
    <row r="423" spans="1:15" x14ac:dyDescent="0.3">
      <c r="A423" s="167">
        <v>46036</v>
      </c>
      <c r="B423" s="168">
        <v>1</v>
      </c>
      <c r="C423" s="169" t="s">
        <v>1428</v>
      </c>
      <c r="D423" s="168" t="s">
        <v>1428</v>
      </c>
      <c r="E423" s="168">
        <v>9</v>
      </c>
      <c r="F423" s="168">
        <v>314</v>
      </c>
      <c r="G423" s="168" t="s">
        <v>7191</v>
      </c>
      <c r="H423" s="168">
        <v>10</v>
      </c>
      <c r="I423" s="168" t="s">
        <v>15713</v>
      </c>
      <c r="J423" s="170">
        <v>0</v>
      </c>
      <c r="K423" s="170">
        <v>0</v>
      </c>
      <c r="L423" s="171">
        <f>VLOOKUP(C423,'Custo dos Produtos'!$D:$Q,14,0)</f>
        <v>21.92778735632184</v>
      </c>
      <c r="M423" s="171">
        <f t="shared" si="18"/>
        <v>219.27787356321841</v>
      </c>
      <c r="N423" s="172">
        <f t="shared" si="19"/>
        <v>1</v>
      </c>
      <c r="O423" s="172">
        <f t="shared" si="20"/>
        <v>10</v>
      </c>
    </row>
    <row r="424" spans="1:15" x14ac:dyDescent="0.3">
      <c r="A424" s="167">
        <v>46036</v>
      </c>
      <c r="B424" s="168">
        <v>1</v>
      </c>
      <c r="C424" s="169" t="s">
        <v>1248</v>
      </c>
      <c r="D424" s="168" t="s">
        <v>1248</v>
      </c>
      <c r="E424" s="168">
        <v>33</v>
      </c>
      <c r="F424" s="168">
        <v>320</v>
      </c>
      <c r="G424" s="168" t="s">
        <v>7163</v>
      </c>
      <c r="H424" s="168">
        <v>5</v>
      </c>
      <c r="I424" s="168" t="s">
        <v>7165</v>
      </c>
      <c r="J424" s="170">
        <v>0</v>
      </c>
      <c r="K424" s="170">
        <v>0</v>
      </c>
      <c r="L424" s="171">
        <f>VLOOKUP(C424,'Custo dos Produtos'!$D:$Q,14,0)</f>
        <v>6.7208333333333332</v>
      </c>
      <c r="M424" s="171">
        <f t="shared" si="18"/>
        <v>33.604166666666664</v>
      </c>
      <c r="N424" s="172">
        <f t="shared" si="19"/>
        <v>1</v>
      </c>
      <c r="O424" s="172">
        <f t="shared" si="20"/>
        <v>5</v>
      </c>
    </row>
    <row r="425" spans="1:15" x14ac:dyDescent="0.3">
      <c r="A425" s="167">
        <v>46036</v>
      </c>
      <c r="B425" s="168">
        <v>2</v>
      </c>
      <c r="C425" s="169" t="s">
        <v>1440</v>
      </c>
      <c r="D425" s="168" t="s">
        <v>1440</v>
      </c>
      <c r="E425" s="168">
        <v>20</v>
      </c>
      <c r="F425" s="168">
        <v>322</v>
      </c>
      <c r="G425" s="168" t="s">
        <v>7175</v>
      </c>
      <c r="H425" s="168">
        <v>361</v>
      </c>
      <c r="I425" s="168" t="s">
        <v>7176</v>
      </c>
      <c r="J425" s="170">
        <v>0</v>
      </c>
      <c r="K425" s="170">
        <v>0</v>
      </c>
      <c r="L425" s="171">
        <f>VLOOKUP(C425,'Custo dos Produtos'!$D:$Q,14,0)</f>
        <v>5.4578861788617887</v>
      </c>
      <c r="M425" s="171">
        <f t="shared" si="18"/>
        <v>1970.2969105691056</v>
      </c>
      <c r="N425" s="172">
        <f t="shared" si="19"/>
        <v>1</v>
      </c>
      <c r="O425" s="172">
        <f t="shared" si="20"/>
        <v>361</v>
      </c>
    </row>
    <row r="426" spans="1:15" x14ac:dyDescent="0.3">
      <c r="A426" s="167">
        <v>46037</v>
      </c>
      <c r="B426" s="168">
        <v>1</v>
      </c>
      <c r="C426" s="169" t="s">
        <v>1853</v>
      </c>
      <c r="D426" s="168" t="s">
        <v>1853</v>
      </c>
      <c r="E426" s="168">
        <v>36</v>
      </c>
      <c r="F426" s="168">
        <v>217</v>
      </c>
      <c r="G426" s="168" t="s">
        <v>7239</v>
      </c>
      <c r="H426" s="168">
        <v>16</v>
      </c>
      <c r="I426" s="168" t="s">
        <v>15699</v>
      </c>
      <c r="J426" s="170">
        <v>0</v>
      </c>
      <c r="K426" s="170">
        <v>0</v>
      </c>
      <c r="L426" s="171">
        <f>VLOOKUP(C426,'Custo dos Produtos'!$D:$Q,14,0)</f>
        <v>1.1211781206171108</v>
      </c>
      <c r="M426" s="171">
        <f t="shared" si="18"/>
        <v>17.938849929873772</v>
      </c>
      <c r="N426" s="172">
        <f t="shared" si="19"/>
        <v>1</v>
      </c>
      <c r="O426" s="172">
        <f t="shared" si="20"/>
        <v>16</v>
      </c>
    </row>
    <row r="427" spans="1:15" x14ac:dyDescent="0.3">
      <c r="A427" s="167">
        <v>46037</v>
      </c>
      <c r="B427" s="168">
        <v>1</v>
      </c>
      <c r="C427" s="169" t="s">
        <v>3218</v>
      </c>
      <c r="D427" s="168" t="s">
        <v>3218</v>
      </c>
      <c r="E427" s="168">
        <v>36</v>
      </c>
      <c r="F427" s="168">
        <v>217</v>
      </c>
      <c r="G427" s="168" t="s">
        <v>7207</v>
      </c>
      <c r="H427" s="168">
        <v>2</v>
      </c>
      <c r="I427" s="168" t="s">
        <v>15699</v>
      </c>
      <c r="J427" s="170">
        <v>0</v>
      </c>
      <c r="K427" s="170">
        <v>0</v>
      </c>
      <c r="L427" s="171">
        <f>VLOOKUP(C427,'Custo dos Produtos'!$D:$Q,14,0)</f>
        <v>5.4660583941605836</v>
      </c>
      <c r="M427" s="171">
        <f t="shared" si="18"/>
        <v>10.932116788321167</v>
      </c>
      <c r="N427" s="172">
        <f t="shared" si="19"/>
        <v>1</v>
      </c>
      <c r="O427" s="172">
        <f t="shared" si="20"/>
        <v>2</v>
      </c>
    </row>
    <row r="428" spans="1:15" x14ac:dyDescent="0.3">
      <c r="A428" s="167">
        <v>46037</v>
      </c>
      <c r="B428" s="168">
        <v>1</v>
      </c>
      <c r="C428" s="169" t="s">
        <v>1302</v>
      </c>
      <c r="D428" s="168" t="s">
        <v>1302</v>
      </c>
      <c r="E428" s="168">
        <v>36</v>
      </c>
      <c r="F428" s="168">
        <v>217</v>
      </c>
      <c r="G428" s="168" t="s">
        <v>7248</v>
      </c>
      <c r="H428" s="168">
        <v>16</v>
      </c>
      <c r="I428" s="168" t="s">
        <v>15699</v>
      </c>
      <c r="J428" s="170">
        <v>0</v>
      </c>
      <c r="K428" s="170">
        <v>0</v>
      </c>
      <c r="L428" s="171">
        <f>VLOOKUP(C428,'Custo dos Produtos'!$D:$Q,14,0)</f>
        <v>4.41</v>
      </c>
      <c r="M428" s="171">
        <f t="shared" si="18"/>
        <v>70.56</v>
      </c>
      <c r="N428" s="172">
        <f t="shared" si="19"/>
        <v>1</v>
      </c>
      <c r="O428" s="172">
        <f t="shared" si="20"/>
        <v>16</v>
      </c>
    </row>
    <row r="429" spans="1:15" x14ac:dyDescent="0.3">
      <c r="A429" s="167">
        <v>46037</v>
      </c>
      <c r="B429" s="168">
        <v>1</v>
      </c>
      <c r="C429" s="169" t="s">
        <v>1466</v>
      </c>
      <c r="D429" s="168" t="s">
        <v>1466</v>
      </c>
      <c r="E429" s="168">
        <v>36</v>
      </c>
      <c r="F429" s="168">
        <v>217</v>
      </c>
      <c r="G429" s="168" t="s">
        <v>7252</v>
      </c>
      <c r="H429" s="168">
        <v>2</v>
      </c>
      <c r="I429" s="168" t="s">
        <v>15699</v>
      </c>
      <c r="J429" s="170">
        <v>0</v>
      </c>
      <c r="K429" s="170">
        <v>0</v>
      </c>
      <c r="L429" s="171">
        <f>VLOOKUP(C429,'Custo dos Produtos'!$D:$Q,14,0)</f>
        <v>8.45852</v>
      </c>
      <c r="M429" s="171">
        <f t="shared" si="18"/>
        <v>16.91704</v>
      </c>
      <c r="N429" s="172">
        <f t="shared" si="19"/>
        <v>1</v>
      </c>
      <c r="O429" s="172">
        <f t="shared" si="20"/>
        <v>2</v>
      </c>
    </row>
    <row r="430" spans="1:15" x14ac:dyDescent="0.3">
      <c r="A430" s="167">
        <v>46037</v>
      </c>
      <c r="B430" s="168">
        <v>1</v>
      </c>
      <c r="C430" s="169" t="s">
        <v>1356</v>
      </c>
      <c r="D430" s="168" t="s">
        <v>1356</v>
      </c>
      <c r="E430" s="168">
        <v>36</v>
      </c>
      <c r="F430" s="168">
        <v>217</v>
      </c>
      <c r="G430" s="168" t="s">
        <v>7239</v>
      </c>
      <c r="H430" s="168">
        <v>16</v>
      </c>
      <c r="I430" s="168" t="s">
        <v>15699</v>
      </c>
      <c r="J430" s="170">
        <v>0</v>
      </c>
      <c r="K430" s="170">
        <v>0</v>
      </c>
      <c r="L430" s="171">
        <f>VLOOKUP(C430,'Custo dos Produtos'!$D:$Q,14,0)</f>
        <v>1.6376853559572115</v>
      </c>
      <c r="M430" s="171">
        <f t="shared" si="18"/>
        <v>26.202965695315385</v>
      </c>
      <c r="N430" s="172">
        <f t="shared" si="19"/>
        <v>1</v>
      </c>
      <c r="O430" s="172">
        <f t="shared" si="20"/>
        <v>16</v>
      </c>
    </row>
    <row r="431" spans="1:15" x14ac:dyDescent="0.3">
      <c r="A431" s="167">
        <v>46037</v>
      </c>
      <c r="B431" s="168">
        <v>1</v>
      </c>
      <c r="C431" s="169" t="s">
        <v>1853</v>
      </c>
      <c r="D431" s="168" t="s">
        <v>1853</v>
      </c>
      <c r="E431" s="168">
        <v>44</v>
      </c>
      <c r="F431" s="168">
        <v>318</v>
      </c>
      <c r="G431" s="168" t="s">
        <v>7204</v>
      </c>
      <c r="H431" s="168">
        <v>11</v>
      </c>
      <c r="I431" s="168" t="s">
        <v>15705</v>
      </c>
      <c r="J431" s="170">
        <v>0</v>
      </c>
      <c r="K431" s="170">
        <v>0</v>
      </c>
      <c r="L431" s="171">
        <f>VLOOKUP(C431,'Custo dos Produtos'!$D:$Q,14,0)</f>
        <v>1.1211781206171108</v>
      </c>
      <c r="M431" s="171">
        <f t="shared" si="18"/>
        <v>12.332959326788218</v>
      </c>
      <c r="N431" s="172">
        <f t="shared" si="19"/>
        <v>1</v>
      </c>
      <c r="O431" s="172">
        <f t="shared" si="20"/>
        <v>11</v>
      </c>
    </row>
    <row r="432" spans="1:15" x14ac:dyDescent="0.3">
      <c r="A432" s="167">
        <v>46037</v>
      </c>
      <c r="B432" s="168">
        <v>2</v>
      </c>
      <c r="C432" s="169" t="s">
        <v>1302</v>
      </c>
      <c r="D432" s="168" t="s">
        <v>1302</v>
      </c>
      <c r="E432" s="168">
        <v>36</v>
      </c>
      <c r="F432" s="168">
        <v>217</v>
      </c>
      <c r="G432" s="168" t="s">
        <v>7248</v>
      </c>
      <c r="H432" s="168">
        <v>16</v>
      </c>
      <c r="I432" s="168" t="s">
        <v>7282</v>
      </c>
      <c r="J432" s="170">
        <v>0</v>
      </c>
      <c r="K432" s="170">
        <v>0</v>
      </c>
      <c r="L432" s="171">
        <f>VLOOKUP(C432,'Custo dos Produtos'!$D:$Q,14,0)</f>
        <v>4.41</v>
      </c>
      <c r="M432" s="171">
        <f t="shared" si="18"/>
        <v>70.56</v>
      </c>
      <c r="N432" s="172">
        <f t="shared" si="19"/>
        <v>1</v>
      </c>
      <c r="O432" s="172">
        <f t="shared" si="20"/>
        <v>16</v>
      </c>
    </row>
    <row r="433" spans="1:15" x14ac:dyDescent="0.3">
      <c r="A433" s="167">
        <v>46037</v>
      </c>
      <c r="B433" s="168">
        <v>2</v>
      </c>
      <c r="C433" s="169" t="s">
        <v>1356</v>
      </c>
      <c r="D433" s="168" t="s">
        <v>1356</v>
      </c>
      <c r="E433" s="168">
        <v>36</v>
      </c>
      <c r="F433" s="168">
        <v>217</v>
      </c>
      <c r="G433" s="168" t="s">
        <v>7248</v>
      </c>
      <c r="H433" s="168">
        <v>16</v>
      </c>
      <c r="I433" s="168" t="s">
        <v>7282</v>
      </c>
      <c r="J433" s="170">
        <v>0</v>
      </c>
      <c r="K433" s="170">
        <v>0</v>
      </c>
      <c r="L433" s="171">
        <f>VLOOKUP(C433,'Custo dos Produtos'!$D:$Q,14,0)</f>
        <v>1.6376853559572115</v>
      </c>
      <c r="M433" s="171">
        <f t="shared" si="18"/>
        <v>26.202965695315385</v>
      </c>
      <c r="N433" s="172">
        <f t="shared" si="19"/>
        <v>1</v>
      </c>
      <c r="O433" s="172">
        <f t="shared" si="20"/>
        <v>16</v>
      </c>
    </row>
    <row r="434" spans="1:15" x14ac:dyDescent="0.3">
      <c r="A434" s="167">
        <v>46037</v>
      </c>
      <c r="B434" s="168">
        <v>3</v>
      </c>
      <c r="C434" s="169" t="s">
        <v>1356</v>
      </c>
      <c r="D434" s="168" t="s">
        <v>1356</v>
      </c>
      <c r="E434" s="168">
        <v>36</v>
      </c>
      <c r="F434" s="168">
        <v>217</v>
      </c>
      <c r="G434" s="168" t="s">
        <v>7239</v>
      </c>
      <c r="H434" s="168">
        <v>16</v>
      </c>
      <c r="I434" s="168" t="s">
        <v>15688</v>
      </c>
      <c r="J434" s="170">
        <v>0</v>
      </c>
      <c r="K434" s="170">
        <v>0</v>
      </c>
      <c r="L434" s="171">
        <f>VLOOKUP(C434,'Custo dos Produtos'!$D:$Q,14,0)</f>
        <v>1.6376853559572115</v>
      </c>
      <c r="M434" s="171">
        <f t="shared" si="18"/>
        <v>26.202965695315385</v>
      </c>
      <c r="N434" s="172">
        <f t="shared" si="19"/>
        <v>1</v>
      </c>
      <c r="O434" s="172">
        <f t="shared" si="20"/>
        <v>16</v>
      </c>
    </row>
    <row r="435" spans="1:15" x14ac:dyDescent="0.3">
      <c r="A435" s="167">
        <v>46037</v>
      </c>
      <c r="B435" s="168">
        <v>3</v>
      </c>
      <c r="C435" s="169" t="s">
        <v>1302</v>
      </c>
      <c r="D435" s="168" t="s">
        <v>1302</v>
      </c>
      <c r="E435" s="168">
        <v>36</v>
      </c>
      <c r="F435" s="168">
        <v>217</v>
      </c>
      <c r="G435" s="168" t="s">
        <v>7248</v>
      </c>
      <c r="H435" s="168">
        <v>8</v>
      </c>
      <c r="I435" s="168" t="s">
        <v>15688</v>
      </c>
      <c r="J435" s="170">
        <v>0</v>
      </c>
      <c r="K435" s="170">
        <v>0</v>
      </c>
      <c r="L435" s="171">
        <f>VLOOKUP(C435,'Custo dos Produtos'!$D:$Q,14,0)</f>
        <v>4.41</v>
      </c>
      <c r="M435" s="171">
        <f t="shared" si="18"/>
        <v>35.28</v>
      </c>
      <c r="N435" s="172">
        <f t="shared" si="19"/>
        <v>1</v>
      </c>
      <c r="O435" s="172">
        <f t="shared" si="20"/>
        <v>8</v>
      </c>
    </row>
    <row r="436" spans="1:15" x14ac:dyDescent="0.3">
      <c r="A436" s="167">
        <v>46037</v>
      </c>
      <c r="B436" s="168">
        <v>3</v>
      </c>
      <c r="C436" s="169" t="s">
        <v>2122</v>
      </c>
      <c r="D436" s="168" t="s">
        <v>2122</v>
      </c>
      <c r="E436" s="168">
        <v>36</v>
      </c>
      <c r="F436" s="168">
        <v>217</v>
      </c>
      <c r="G436" s="168" t="s">
        <v>7207</v>
      </c>
      <c r="H436" s="168">
        <v>2</v>
      </c>
      <c r="I436" s="168" t="s">
        <v>15688</v>
      </c>
      <c r="J436" s="170">
        <v>0</v>
      </c>
      <c r="K436" s="170">
        <v>0</v>
      </c>
      <c r="L436" s="171">
        <f>VLOOKUP(C436,'Custo dos Produtos'!$D:$Q,14,0)</f>
        <v>5.5965667574931883</v>
      </c>
      <c r="M436" s="171">
        <f t="shared" si="18"/>
        <v>11.193133514986377</v>
      </c>
      <c r="N436" s="172">
        <f t="shared" si="19"/>
        <v>1</v>
      </c>
      <c r="O436" s="172">
        <f t="shared" si="20"/>
        <v>2</v>
      </c>
    </row>
    <row r="437" spans="1:15" x14ac:dyDescent="0.3">
      <c r="A437" s="167">
        <v>46037</v>
      </c>
      <c r="B437" s="168">
        <v>1</v>
      </c>
      <c r="C437" s="169" t="s">
        <v>1266</v>
      </c>
      <c r="D437" s="168" t="s">
        <v>1266</v>
      </c>
      <c r="E437" s="168">
        <v>20</v>
      </c>
      <c r="F437" s="168">
        <v>314</v>
      </c>
      <c r="G437" s="168" t="s">
        <v>7189</v>
      </c>
      <c r="H437" s="168">
        <v>10</v>
      </c>
      <c r="I437" s="168" t="s">
        <v>7188</v>
      </c>
      <c r="J437" s="170">
        <v>0</v>
      </c>
      <c r="K437" s="170">
        <v>0</v>
      </c>
      <c r="L437" s="171">
        <f>VLOOKUP(C437,'Custo dos Produtos'!$D:$Q,14,0)</f>
        <v>17.440000000000001</v>
      </c>
      <c r="M437" s="171">
        <f t="shared" si="18"/>
        <v>174.4</v>
      </c>
      <c r="N437" s="172">
        <f t="shared" si="19"/>
        <v>1</v>
      </c>
      <c r="O437" s="172">
        <f t="shared" si="20"/>
        <v>10</v>
      </c>
    </row>
    <row r="438" spans="1:15" x14ac:dyDescent="0.3">
      <c r="A438" s="167">
        <v>46037</v>
      </c>
      <c r="B438" s="168">
        <v>1</v>
      </c>
      <c r="C438" s="169" t="s">
        <v>3388</v>
      </c>
      <c r="D438" s="168" t="s">
        <v>3388</v>
      </c>
      <c r="E438" s="168">
        <v>8</v>
      </c>
      <c r="F438" s="168">
        <v>314</v>
      </c>
      <c r="G438" s="168" t="s">
        <v>15691</v>
      </c>
      <c r="H438" s="168">
        <v>2</v>
      </c>
      <c r="I438" s="168" t="s">
        <v>7286</v>
      </c>
      <c r="J438" s="170">
        <v>0</v>
      </c>
      <c r="K438" s="170">
        <v>0</v>
      </c>
      <c r="L438" s="171">
        <f>VLOOKUP(C438,'Custo dos Produtos'!$D:$Q,14,0)</f>
        <v>20.924010067114093</v>
      </c>
      <c r="M438" s="171">
        <f t="shared" si="18"/>
        <v>41.848020134228186</v>
      </c>
      <c r="N438" s="172">
        <f t="shared" si="19"/>
        <v>1</v>
      </c>
      <c r="O438" s="172">
        <f t="shared" si="20"/>
        <v>2</v>
      </c>
    </row>
    <row r="439" spans="1:15" x14ac:dyDescent="0.3">
      <c r="A439" s="167">
        <v>46037</v>
      </c>
      <c r="B439" s="168">
        <v>1</v>
      </c>
      <c r="C439" s="169" t="s">
        <v>2267</v>
      </c>
      <c r="D439" s="168" t="s">
        <v>2267</v>
      </c>
      <c r="E439" s="168">
        <v>40</v>
      </c>
      <c r="F439" s="168">
        <v>318</v>
      </c>
      <c r="G439" s="168" t="s">
        <v>15706</v>
      </c>
      <c r="H439" s="168">
        <v>1</v>
      </c>
      <c r="I439" s="168" t="s">
        <v>7216</v>
      </c>
      <c r="J439" s="170">
        <v>0</v>
      </c>
      <c r="K439" s="170">
        <v>0</v>
      </c>
      <c r="L439" s="171">
        <f>VLOOKUP(C439,'Custo dos Produtos'!$D:$Q,14,0)</f>
        <v>77.001428571428576</v>
      </c>
      <c r="M439" s="171">
        <f t="shared" si="18"/>
        <v>77.001428571428576</v>
      </c>
      <c r="N439" s="172">
        <f t="shared" si="19"/>
        <v>1</v>
      </c>
      <c r="O439" s="172">
        <f t="shared" si="20"/>
        <v>1</v>
      </c>
    </row>
    <row r="440" spans="1:15" x14ac:dyDescent="0.3">
      <c r="A440" s="167">
        <v>46037</v>
      </c>
      <c r="B440" s="168">
        <v>1</v>
      </c>
      <c r="C440" s="169" t="s">
        <v>1330</v>
      </c>
      <c r="D440" s="168" t="s">
        <v>1330</v>
      </c>
      <c r="E440" s="168">
        <v>19</v>
      </c>
      <c r="F440" s="168">
        <v>314</v>
      </c>
      <c r="G440" s="168" t="s">
        <v>7212</v>
      </c>
      <c r="H440" s="168">
        <v>1</v>
      </c>
      <c r="I440" s="168" t="s">
        <v>7272</v>
      </c>
      <c r="J440" s="170">
        <v>0</v>
      </c>
      <c r="K440" s="170">
        <v>0</v>
      </c>
      <c r="L440" s="171">
        <f>VLOOKUP(C440,'Custo dos Produtos'!$D:$Q,14,0)</f>
        <v>13.052860000000001</v>
      </c>
      <c r="M440" s="171">
        <f t="shared" si="18"/>
        <v>13.052860000000001</v>
      </c>
      <c r="N440" s="172">
        <f t="shared" si="19"/>
        <v>1</v>
      </c>
      <c r="O440" s="172">
        <f t="shared" si="20"/>
        <v>1</v>
      </c>
    </row>
    <row r="441" spans="1:15" x14ac:dyDescent="0.3">
      <c r="A441" s="167">
        <v>46037</v>
      </c>
      <c r="B441" s="168">
        <v>1</v>
      </c>
      <c r="C441" s="169" t="s">
        <v>1330</v>
      </c>
      <c r="D441" s="168" t="s">
        <v>1330</v>
      </c>
      <c r="E441" s="168">
        <v>11</v>
      </c>
      <c r="F441" s="168">
        <v>314</v>
      </c>
      <c r="G441" s="168" t="s">
        <v>7212</v>
      </c>
      <c r="H441" s="168">
        <v>1</v>
      </c>
      <c r="I441" s="168" t="s">
        <v>7272</v>
      </c>
      <c r="J441" s="170">
        <v>0</v>
      </c>
      <c r="K441" s="170">
        <v>0</v>
      </c>
      <c r="L441" s="171">
        <f>VLOOKUP(C441,'Custo dos Produtos'!$D:$Q,14,0)</f>
        <v>13.052860000000001</v>
      </c>
      <c r="M441" s="171">
        <f t="shared" si="18"/>
        <v>13.052860000000001</v>
      </c>
      <c r="N441" s="172">
        <f t="shared" si="19"/>
        <v>1</v>
      </c>
      <c r="O441" s="172">
        <f t="shared" si="20"/>
        <v>1</v>
      </c>
    </row>
    <row r="442" spans="1:15" x14ac:dyDescent="0.3">
      <c r="A442" s="167">
        <v>46037</v>
      </c>
      <c r="B442" s="168">
        <v>1</v>
      </c>
      <c r="C442" s="169" t="s">
        <v>1318</v>
      </c>
      <c r="D442" s="168" t="s">
        <v>1318</v>
      </c>
      <c r="E442" s="168">
        <v>2</v>
      </c>
      <c r="F442" s="168">
        <v>315</v>
      </c>
      <c r="G442" s="168" t="s">
        <v>7252</v>
      </c>
      <c r="H442" s="168">
        <v>2</v>
      </c>
      <c r="I442" s="168" t="s">
        <v>7235</v>
      </c>
      <c r="J442" s="170">
        <v>0</v>
      </c>
      <c r="K442" s="170">
        <v>0</v>
      </c>
      <c r="L442" s="171">
        <f>VLOOKUP(C442,'Custo dos Produtos'!$D:$Q,14,0)</f>
        <v>3.71</v>
      </c>
      <c r="M442" s="171">
        <f t="shared" si="18"/>
        <v>7.42</v>
      </c>
      <c r="N442" s="172">
        <f t="shared" si="19"/>
        <v>1</v>
      </c>
      <c r="O442" s="172">
        <f t="shared" si="20"/>
        <v>2</v>
      </c>
    </row>
    <row r="443" spans="1:15" x14ac:dyDescent="0.3">
      <c r="A443" s="167">
        <v>46037</v>
      </c>
      <c r="B443" s="168">
        <v>1</v>
      </c>
      <c r="C443" s="169" t="s">
        <v>1286</v>
      </c>
      <c r="D443" s="168" t="s">
        <v>1286</v>
      </c>
      <c r="E443" s="168">
        <v>2</v>
      </c>
      <c r="F443" s="168">
        <v>313</v>
      </c>
      <c r="G443" s="168" t="s">
        <v>15708</v>
      </c>
      <c r="H443" s="168">
        <v>4</v>
      </c>
      <c r="I443" s="168" t="s">
        <v>7278</v>
      </c>
      <c r="J443" s="170">
        <v>0</v>
      </c>
      <c r="K443" s="170">
        <v>0</v>
      </c>
      <c r="L443" s="171">
        <f>VLOOKUP(C443,'Custo dos Produtos'!$D:$Q,14,0)</f>
        <v>6.3363657230298385</v>
      </c>
      <c r="M443" s="171">
        <f t="shared" si="18"/>
        <v>25.345462892119354</v>
      </c>
      <c r="N443" s="172">
        <f t="shared" si="19"/>
        <v>1</v>
      </c>
      <c r="O443" s="172">
        <f t="shared" si="20"/>
        <v>4</v>
      </c>
    </row>
    <row r="444" spans="1:15" x14ac:dyDescent="0.3">
      <c r="A444" s="167">
        <v>46037</v>
      </c>
      <c r="B444" s="168">
        <v>1</v>
      </c>
      <c r="C444" s="169" t="s">
        <v>1286</v>
      </c>
      <c r="D444" s="168" t="s">
        <v>1286</v>
      </c>
      <c r="E444" s="168">
        <v>19</v>
      </c>
      <c r="F444" s="168">
        <v>313</v>
      </c>
      <c r="G444" s="168" t="s">
        <v>15708</v>
      </c>
      <c r="H444" s="168">
        <v>3</v>
      </c>
      <c r="I444" s="168" t="s">
        <v>7278</v>
      </c>
      <c r="J444" s="170">
        <v>0</v>
      </c>
      <c r="K444" s="170">
        <v>0</v>
      </c>
      <c r="L444" s="171">
        <f>VLOOKUP(C444,'Custo dos Produtos'!$D:$Q,14,0)</f>
        <v>6.3363657230298385</v>
      </c>
      <c r="M444" s="171">
        <f t="shared" si="18"/>
        <v>19.009097169089515</v>
      </c>
      <c r="N444" s="172">
        <f t="shared" si="19"/>
        <v>1</v>
      </c>
      <c r="O444" s="172">
        <f t="shared" si="20"/>
        <v>3</v>
      </c>
    </row>
    <row r="445" spans="1:15" x14ac:dyDescent="0.3">
      <c r="A445" s="167">
        <v>46037</v>
      </c>
      <c r="B445" s="168">
        <v>1</v>
      </c>
      <c r="C445" s="169" t="s">
        <v>1600</v>
      </c>
      <c r="D445" s="168" t="s">
        <v>1600</v>
      </c>
      <c r="E445" s="168">
        <v>33</v>
      </c>
      <c r="F445" s="168">
        <v>314</v>
      </c>
      <c r="G445" s="168" t="s">
        <v>7148</v>
      </c>
      <c r="H445" s="168">
        <v>5</v>
      </c>
      <c r="I445" s="168" t="s">
        <v>7149</v>
      </c>
      <c r="J445" s="170">
        <v>0</v>
      </c>
      <c r="K445" s="170">
        <v>0</v>
      </c>
      <c r="L445" s="171">
        <f>VLOOKUP(C445,'Custo dos Produtos'!$D:$Q,14,0)</f>
        <v>0.16433333333333333</v>
      </c>
      <c r="M445" s="171">
        <f t="shared" si="18"/>
        <v>0.82166666666666666</v>
      </c>
      <c r="N445" s="172">
        <f t="shared" si="19"/>
        <v>1</v>
      </c>
      <c r="O445" s="172">
        <f t="shared" si="20"/>
        <v>5</v>
      </c>
    </row>
    <row r="446" spans="1:15" x14ac:dyDescent="0.3">
      <c r="A446" s="167">
        <v>46037</v>
      </c>
      <c r="B446" s="168">
        <v>1</v>
      </c>
      <c r="C446" s="169" t="s">
        <v>2438</v>
      </c>
      <c r="D446" s="168" t="s">
        <v>2438</v>
      </c>
      <c r="E446" s="168">
        <v>33</v>
      </c>
      <c r="F446" s="168">
        <v>314</v>
      </c>
      <c r="G446" s="168" t="s">
        <v>7148</v>
      </c>
      <c r="H446" s="168">
        <v>5</v>
      </c>
      <c r="I446" s="168" t="s">
        <v>7149</v>
      </c>
      <c r="J446" s="170">
        <v>0</v>
      </c>
      <c r="K446" s="170">
        <v>0</v>
      </c>
      <c r="L446" s="171">
        <f>VLOOKUP(C446,'Custo dos Produtos'!$D:$Q,14,0)</f>
        <v>0.33851587301587299</v>
      </c>
      <c r="M446" s="171">
        <f t="shared" si="18"/>
        <v>1.692579365079365</v>
      </c>
      <c r="N446" s="172">
        <f t="shared" si="19"/>
        <v>1</v>
      </c>
      <c r="O446" s="172">
        <f t="shared" si="20"/>
        <v>5</v>
      </c>
    </row>
    <row r="447" spans="1:15" x14ac:dyDescent="0.3">
      <c r="A447" s="167">
        <v>46037</v>
      </c>
      <c r="B447" s="168">
        <v>1</v>
      </c>
      <c r="C447" s="169" t="s">
        <v>1322</v>
      </c>
      <c r="D447" s="168" t="s">
        <v>1322</v>
      </c>
      <c r="E447" s="168">
        <v>34</v>
      </c>
      <c r="F447" s="168">
        <v>320</v>
      </c>
      <c r="G447" s="168" t="s">
        <v>7213</v>
      </c>
      <c r="H447" s="168">
        <v>5</v>
      </c>
      <c r="I447" s="168" t="s">
        <v>15710</v>
      </c>
      <c r="J447" s="170">
        <v>0</v>
      </c>
      <c r="K447" s="170">
        <v>0</v>
      </c>
      <c r="L447" s="171">
        <f>VLOOKUP(C447,'Custo dos Produtos'!$D:$Q,14,0)</f>
        <v>9.7065000000000001</v>
      </c>
      <c r="M447" s="171">
        <f t="shared" si="18"/>
        <v>48.532499999999999</v>
      </c>
      <c r="N447" s="172">
        <f t="shared" si="19"/>
        <v>1</v>
      </c>
      <c r="O447" s="172">
        <f t="shared" si="20"/>
        <v>5</v>
      </c>
    </row>
    <row r="448" spans="1:15" x14ac:dyDescent="0.3">
      <c r="A448" s="167">
        <v>46037</v>
      </c>
      <c r="B448" s="168">
        <v>1</v>
      </c>
      <c r="C448" s="169" t="s">
        <v>1320</v>
      </c>
      <c r="D448" s="168" t="s">
        <v>1320</v>
      </c>
      <c r="E448" s="168">
        <v>34</v>
      </c>
      <c r="F448" s="168">
        <v>320</v>
      </c>
      <c r="G448" s="168" t="s">
        <v>7213</v>
      </c>
      <c r="H448" s="168">
        <v>2</v>
      </c>
      <c r="I448" s="168" t="s">
        <v>15710</v>
      </c>
      <c r="J448" s="170">
        <v>0</v>
      </c>
      <c r="K448" s="170">
        <v>0</v>
      </c>
      <c r="L448" s="171">
        <f>VLOOKUP(C448,'Custo dos Produtos'!$D:$Q,14,0)</f>
        <v>23.16</v>
      </c>
      <c r="M448" s="171">
        <f t="shared" si="18"/>
        <v>46.32</v>
      </c>
      <c r="N448" s="172">
        <f t="shared" si="19"/>
        <v>1</v>
      </c>
      <c r="O448" s="172">
        <f t="shared" si="20"/>
        <v>2</v>
      </c>
    </row>
    <row r="449" spans="1:15" x14ac:dyDescent="0.3">
      <c r="A449" s="167">
        <v>46037</v>
      </c>
      <c r="B449" s="168">
        <v>1</v>
      </c>
      <c r="C449" s="169" t="s">
        <v>1320</v>
      </c>
      <c r="D449" s="168" t="s">
        <v>1320</v>
      </c>
      <c r="E449" s="168">
        <v>9</v>
      </c>
      <c r="F449" s="168">
        <v>320</v>
      </c>
      <c r="G449" s="168" t="s">
        <v>7213</v>
      </c>
      <c r="H449" s="168">
        <v>3</v>
      </c>
      <c r="I449" s="168" t="s">
        <v>15710</v>
      </c>
      <c r="J449" s="170">
        <v>0</v>
      </c>
      <c r="K449" s="170">
        <v>0</v>
      </c>
      <c r="L449" s="171">
        <f>VLOOKUP(C449,'Custo dos Produtos'!$D:$Q,14,0)</f>
        <v>23.16</v>
      </c>
      <c r="M449" s="171">
        <f t="shared" si="18"/>
        <v>69.48</v>
      </c>
      <c r="N449" s="172">
        <f t="shared" si="19"/>
        <v>1</v>
      </c>
      <c r="O449" s="172">
        <f t="shared" si="20"/>
        <v>3</v>
      </c>
    </row>
    <row r="450" spans="1:15" x14ac:dyDescent="0.3">
      <c r="A450" s="167">
        <v>46037</v>
      </c>
      <c r="B450" s="168">
        <v>2</v>
      </c>
      <c r="C450" s="169" t="s">
        <v>2239</v>
      </c>
      <c r="D450" s="168" t="s">
        <v>2239</v>
      </c>
      <c r="E450" s="168">
        <v>20</v>
      </c>
      <c r="F450" s="168">
        <v>314</v>
      </c>
      <c r="G450" s="168" t="s">
        <v>7186</v>
      </c>
      <c r="H450" s="168">
        <v>1</v>
      </c>
      <c r="I450" s="168" t="s">
        <v>7264</v>
      </c>
      <c r="J450" s="170">
        <v>0</v>
      </c>
      <c r="K450" s="170">
        <v>0</v>
      </c>
      <c r="L450" s="171">
        <f>VLOOKUP(C450,'Custo dos Produtos'!$D:$Q,14,0)</f>
        <v>122.92999999999999</v>
      </c>
      <c r="M450" s="171">
        <f t="shared" ref="M450:M513" si="21">IF(J450=0,ABS(L450*H450),ABS(K450))</f>
        <v>122.92999999999999</v>
      </c>
      <c r="N450" s="172">
        <f t="shared" ref="N450:N513" si="22">MONTH(A450)</f>
        <v>1</v>
      </c>
      <c r="O450" s="172">
        <f t="shared" ref="O450:O513" si="23">ABS(IF(M450=0,0,H450))</f>
        <v>1</v>
      </c>
    </row>
    <row r="451" spans="1:15" x14ac:dyDescent="0.3">
      <c r="A451" s="167">
        <v>46037</v>
      </c>
      <c r="B451" s="168">
        <v>2</v>
      </c>
      <c r="C451" s="169" t="s">
        <v>1266</v>
      </c>
      <c r="D451" s="168" t="s">
        <v>1266</v>
      </c>
      <c r="E451" s="168">
        <v>20</v>
      </c>
      <c r="F451" s="168">
        <v>314</v>
      </c>
      <c r="G451" s="168" t="s">
        <v>7189</v>
      </c>
      <c r="H451" s="168">
        <v>18</v>
      </c>
      <c r="I451" s="168" t="s">
        <v>15681</v>
      </c>
      <c r="J451" s="170">
        <v>0</v>
      </c>
      <c r="K451" s="170">
        <v>0</v>
      </c>
      <c r="L451" s="171">
        <f>VLOOKUP(C451,'Custo dos Produtos'!$D:$Q,14,0)</f>
        <v>17.440000000000001</v>
      </c>
      <c r="M451" s="171">
        <f t="shared" si="21"/>
        <v>313.92</v>
      </c>
      <c r="N451" s="172">
        <f t="shared" si="22"/>
        <v>1</v>
      </c>
      <c r="O451" s="172">
        <f t="shared" si="23"/>
        <v>18</v>
      </c>
    </row>
    <row r="452" spans="1:15" x14ac:dyDescent="0.3">
      <c r="A452" s="167">
        <v>46037</v>
      </c>
      <c r="B452" s="168">
        <v>2</v>
      </c>
      <c r="C452" s="169" t="s">
        <v>1250</v>
      </c>
      <c r="D452" s="168" t="s">
        <v>1250</v>
      </c>
      <c r="E452" s="168">
        <v>6</v>
      </c>
      <c r="F452" s="168">
        <v>313</v>
      </c>
      <c r="G452" s="168" t="s">
        <v>7194</v>
      </c>
      <c r="H452" s="168">
        <v>1</v>
      </c>
      <c r="I452" s="168" t="s">
        <v>15714</v>
      </c>
      <c r="J452" s="170">
        <v>0</v>
      </c>
      <c r="K452" s="170">
        <v>0</v>
      </c>
      <c r="L452" s="171">
        <f>VLOOKUP(C452,'Custo dos Produtos'!$D:$Q,14,0)</f>
        <v>14.972824074074074</v>
      </c>
      <c r="M452" s="171">
        <f t="shared" si="21"/>
        <v>14.972824074074074</v>
      </c>
      <c r="N452" s="172">
        <f t="shared" si="22"/>
        <v>1</v>
      </c>
      <c r="O452" s="172">
        <f t="shared" si="23"/>
        <v>1</v>
      </c>
    </row>
    <row r="453" spans="1:15" x14ac:dyDescent="0.3">
      <c r="A453" s="167">
        <v>46037</v>
      </c>
      <c r="B453" s="168">
        <v>2</v>
      </c>
      <c r="C453" s="169" t="s">
        <v>1286</v>
      </c>
      <c r="D453" s="168" t="s">
        <v>1286</v>
      </c>
      <c r="E453" s="168">
        <v>11</v>
      </c>
      <c r="F453" s="168">
        <v>313</v>
      </c>
      <c r="G453" s="168" t="s">
        <v>7269</v>
      </c>
      <c r="H453" s="168">
        <v>1</v>
      </c>
      <c r="I453" s="168" t="s">
        <v>15715</v>
      </c>
      <c r="J453" s="170">
        <v>0</v>
      </c>
      <c r="K453" s="170">
        <v>0</v>
      </c>
      <c r="L453" s="171">
        <f>VLOOKUP(C453,'Custo dos Produtos'!$D:$Q,14,0)</f>
        <v>6.3363657230298385</v>
      </c>
      <c r="M453" s="171">
        <f t="shared" si="21"/>
        <v>6.3363657230298385</v>
      </c>
      <c r="N453" s="172">
        <f t="shared" si="22"/>
        <v>1</v>
      </c>
      <c r="O453" s="172">
        <f t="shared" si="23"/>
        <v>1</v>
      </c>
    </row>
    <row r="454" spans="1:15" x14ac:dyDescent="0.3">
      <c r="A454" s="167">
        <v>46037</v>
      </c>
      <c r="B454" s="168">
        <v>2</v>
      </c>
      <c r="C454" s="169" t="s">
        <v>1600</v>
      </c>
      <c r="D454" s="168" t="s">
        <v>1600</v>
      </c>
      <c r="E454" s="168">
        <v>31</v>
      </c>
      <c r="F454" s="168">
        <v>314</v>
      </c>
      <c r="G454" s="168" t="s">
        <v>7148</v>
      </c>
      <c r="H454" s="168">
        <v>40</v>
      </c>
      <c r="I454" s="168" t="s">
        <v>7164</v>
      </c>
      <c r="J454" s="170">
        <v>0</v>
      </c>
      <c r="K454" s="170">
        <v>0</v>
      </c>
      <c r="L454" s="171">
        <f>VLOOKUP(C454,'Custo dos Produtos'!$D:$Q,14,0)</f>
        <v>0.16433333333333333</v>
      </c>
      <c r="M454" s="171">
        <f t="shared" si="21"/>
        <v>6.5733333333333333</v>
      </c>
      <c r="N454" s="172">
        <f t="shared" si="22"/>
        <v>1</v>
      </c>
      <c r="O454" s="172">
        <f t="shared" si="23"/>
        <v>40</v>
      </c>
    </row>
    <row r="455" spans="1:15" x14ac:dyDescent="0.3">
      <c r="A455" s="167">
        <v>46037</v>
      </c>
      <c r="B455" s="168">
        <v>2</v>
      </c>
      <c r="C455" s="169" t="s">
        <v>1600</v>
      </c>
      <c r="D455" s="168" t="s">
        <v>1600</v>
      </c>
      <c r="E455" s="168">
        <v>37</v>
      </c>
      <c r="F455" s="168">
        <v>314</v>
      </c>
      <c r="G455" s="168" t="s">
        <v>7148</v>
      </c>
      <c r="H455" s="168">
        <v>50</v>
      </c>
      <c r="I455" s="168" t="s">
        <v>7164</v>
      </c>
      <c r="J455" s="170">
        <v>0</v>
      </c>
      <c r="K455" s="170">
        <v>0</v>
      </c>
      <c r="L455" s="171">
        <f>VLOOKUP(C455,'Custo dos Produtos'!$D:$Q,14,0)</f>
        <v>0.16433333333333333</v>
      </c>
      <c r="M455" s="171">
        <f t="shared" si="21"/>
        <v>8.2166666666666668</v>
      </c>
      <c r="N455" s="172">
        <f t="shared" si="22"/>
        <v>1</v>
      </c>
      <c r="O455" s="172">
        <f t="shared" si="23"/>
        <v>50</v>
      </c>
    </row>
    <row r="456" spans="1:15" x14ac:dyDescent="0.3">
      <c r="A456" s="167">
        <v>46037</v>
      </c>
      <c r="B456" s="168">
        <v>2</v>
      </c>
      <c r="C456" s="169" t="s">
        <v>2438</v>
      </c>
      <c r="D456" s="168" t="s">
        <v>2438</v>
      </c>
      <c r="E456" s="168">
        <v>31</v>
      </c>
      <c r="F456" s="168">
        <v>314</v>
      </c>
      <c r="G456" s="168" t="s">
        <v>7148</v>
      </c>
      <c r="H456" s="168">
        <v>40</v>
      </c>
      <c r="I456" s="168" t="s">
        <v>7164</v>
      </c>
      <c r="J456" s="170">
        <v>0</v>
      </c>
      <c r="K456" s="170">
        <v>0</v>
      </c>
      <c r="L456" s="171">
        <f>VLOOKUP(C456,'Custo dos Produtos'!$D:$Q,14,0)</f>
        <v>0.33851587301587299</v>
      </c>
      <c r="M456" s="171">
        <f t="shared" si="21"/>
        <v>13.54063492063492</v>
      </c>
      <c r="N456" s="172">
        <f t="shared" si="22"/>
        <v>1</v>
      </c>
      <c r="O456" s="172">
        <f t="shared" si="23"/>
        <v>40</v>
      </c>
    </row>
    <row r="457" spans="1:15" x14ac:dyDescent="0.3">
      <c r="A457" s="167">
        <v>46037</v>
      </c>
      <c r="B457" s="168">
        <v>2</v>
      </c>
      <c r="C457" s="169" t="s">
        <v>2438</v>
      </c>
      <c r="D457" s="168" t="s">
        <v>2438</v>
      </c>
      <c r="E457" s="168">
        <v>37</v>
      </c>
      <c r="F457" s="168">
        <v>314</v>
      </c>
      <c r="G457" s="168" t="s">
        <v>7148</v>
      </c>
      <c r="H457" s="168">
        <v>50</v>
      </c>
      <c r="I457" s="168" t="s">
        <v>7164</v>
      </c>
      <c r="J457" s="170">
        <v>0</v>
      </c>
      <c r="K457" s="170">
        <v>0</v>
      </c>
      <c r="L457" s="171">
        <f>VLOOKUP(C457,'Custo dos Produtos'!$D:$Q,14,0)</f>
        <v>0.33851587301587299</v>
      </c>
      <c r="M457" s="171">
        <f t="shared" si="21"/>
        <v>16.925793650793651</v>
      </c>
      <c r="N457" s="172">
        <f t="shared" si="22"/>
        <v>1</v>
      </c>
      <c r="O457" s="172">
        <f t="shared" si="23"/>
        <v>50</v>
      </c>
    </row>
    <row r="458" spans="1:15" x14ac:dyDescent="0.3">
      <c r="A458" s="167">
        <v>46037</v>
      </c>
      <c r="B458" s="168">
        <v>2</v>
      </c>
      <c r="C458" s="169" t="s">
        <v>1286</v>
      </c>
      <c r="D458" s="168" t="s">
        <v>1286</v>
      </c>
      <c r="E458" s="168">
        <v>11</v>
      </c>
      <c r="F458" s="168">
        <v>313</v>
      </c>
      <c r="G458" s="168" t="s">
        <v>7196</v>
      </c>
      <c r="H458" s="168">
        <v>1</v>
      </c>
      <c r="I458" s="168" t="s">
        <v>7229</v>
      </c>
      <c r="J458" s="170">
        <v>0</v>
      </c>
      <c r="K458" s="170">
        <v>0</v>
      </c>
      <c r="L458" s="171">
        <f>VLOOKUP(C458,'Custo dos Produtos'!$D:$Q,14,0)</f>
        <v>6.3363657230298385</v>
      </c>
      <c r="M458" s="171">
        <f t="shared" si="21"/>
        <v>6.3363657230298385</v>
      </c>
      <c r="N458" s="172">
        <f t="shared" si="22"/>
        <v>1</v>
      </c>
      <c r="O458" s="172">
        <f t="shared" si="23"/>
        <v>1</v>
      </c>
    </row>
    <row r="459" spans="1:15" x14ac:dyDescent="0.3">
      <c r="A459" s="167">
        <v>46037</v>
      </c>
      <c r="B459" s="168">
        <v>2</v>
      </c>
      <c r="C459" s="169" t="s">
        <v>1286</v>
      </c>
      <c r="D459" s="168" t="s">
        <v>1286</v>
      </c>
      <c r="E459" s="168">
        <v>23</v>
      </c>
      <c r="F459" s="168">
        <v>313</v>
      </c>
      <c r="G459" s="168" t="s">
        <v>7196</v>
      </c>
      <c r="H459" s="168">
        <v>2</v>
      </c>
      <c r="I459" s="168" t="s">
        <v>7229</v>
      </c>
      <c r="J459" s="170">
        <v>0</v>
      </c>
      <c r="K459" s="170">
        <v>0</v>
      </c>
      <c r="L459" s="171">
        <f>VLOOKUP(C459,'Custo dos Produtos'!$D:$Q,14,0)</f>
        <v>6.3363657230298385</v>
      </c>
      <c r="M459" s="171">
        <f t="shared" si="21"/>
        <v>12.672731446059677</v>
      </c>
      <c r="N459" s="172">
        <f t="shared" si="22"/>
        <v>1</v>
      </c>
      <c r="O459" s="172">
        <f t="shared" si="23"/>
        <v>2</v>
      </c>
    </row>
    <row r="460" spans="1:15" x14ac:dyDescent="0.3">
      <c r="A460" s="167">
        <v>46037</v>
      </c>
      <c r="B460" s="168">
        <v>2</v>
      </c>
      <c r="C460" s="169" t="s">
        <v>1286</v>
      </c>
      <c r="D460" s="168" t="s">
        <v>1286</v>
      </c>
      <c r="E460" s="168">
        <v>2</v>
      </c>
      <c r="F460" s="168">
        <v>313</v>
      </c>
      <c r="G460" s="168" t="s">
        <v>7196</v>
      </c>
      <c r="H460" s="168">
        <v>1</v>
      </c>
      <c r="I460" s="168" t="s">
        <v>7229</v>
      </c>
      <c r="J460" s="170">
        <v>0</v>
      </c>
      <c r="K460" s="170">
        <v>0</v>
      </c>
      <c r="L460" s="171">
        <f>VLOOKUP(C460,'Custo dos Produtos'!$D:$Q,14,0)</f>
        <v>6.3363657230298385</v>
      </c>
      <c r="M460" s="171">
        <f t="shared" si="21"/>
        <v>6.3363657230298385</v>
      </c>
      <c r="N460" s="172">
        <f t="shared" si="22"/>
        <v>1</v>
      </c>
      <c r="O460" s="172">
        <f t="shared" si="23"/>
        <v>1</v>
      </c>
    </row>
    <row r="461" spans="1:15" x14ac:dyDescent="0.3">
      <c r="A461" s="167">
        <v>46037</v>
      </c>
      <c r="B461" s="168">
        <v>2</v>
      </c>
      <c r="C461" s="169" t="s">
        <v>1302</v>
      </c>
      <c r="D461" s="168" t="s">
        <v>1302</v>
      </c>
      <c r="E461" s="168">
        <v>12</v>
      </c>
      <c r="F461" s="168">
        <v>207</v>
      </c>
      <c r="G461" s="168" t="s">
        <v>7169</v>
      </c>
      <c r="H461" s="168">
        <v>1</v>
      </c>
      <c r="I461" s="168" t="s">
        <v>15716</v>
      </c>
      <c r="J461" s="170">
        <v>0</v>
      </c>
      <c r="K461" s="170">
        <v>0</v>
      </c>
      <c r="L461" s="171">
        <f>VLOOKUP(C461,'Custo dos Produtos'!$D:$Q,14,0)</f>
        <v>4.41</v>
      </c>
      <c r="M461" s="171">
        <f t="shared" si="21"/>
        <v>4.41</v>
      </c>
      <c r="N461" s="172">
        <f t="shared" si="22"/>
        <v>1</v>
      </c>
      <c r="O461" s="172">
        <f t="shared" si="23"/>
        <v>1</v>
      </c>
    </row>
    <row r="462" spans="1:15" x14ac:dyDescent="0.3">
      <c r="A462" s="167">
        <v>46037</v>
      </c>
      <c r="B462" s="168">
        <v>2</v>
      </c>
      <c r="C462" s="169" t="s">
        <v>1302</v>
      </c>
      <c r="D462" s="168" t="s">
        <v>1302</v>
      </c>
      <c r="E462" s="168">
        <v>47</v>
      </c>
      <c r="F462" s="168">
        <v>207</v>
      </c>
      <c r="G462" s="168" t="s">
        <v>7169</v>
      </c>
      <c r="H462" s="168">
        <v>1</v>
      </c>
      <c r="I462" s="168" t="s">
        <v>15716</v>
      </c>
      <c r="J462" s="170">
        <v>0</v>
      </c>
      <c r="K462" s="170">
        <v>0</v>
      </c>
      <c r="L462" s="171">
        <f>VLOOKUP(C462,'Custo dos Produtos'!$D:$Q,14,0)</f>
        <v>4.41</v>
      </c>
      <c r="M462" s="171">
        <f t="shared" si="21"/>
        <v>4.41</v>
      </c>
      <c r="N462" s="172">
        <f t="shared" si="22"/>
        <v>1</v>
      </c>
      <c r="O462" s="172">
        <f t="shared" si="23"/>
        <v>1</v>
      </c>
    </row>
    <row r="463" spans="1:15" x14ac:dyDescent="0.3">
      <c r="A463" s="167">
        <v>46037</v>
      </c>
      <c r="B463" s="168">
        <v>2</v>
      </c>
      <c r="C463" s="169" t="s">
        <v>1598</v>
      </c>
      <c r="D463" s="168" t="s">
        <v>1598</v>
      </c>
      <c r="E463" s="168">
        <v>9</v>
      </c>
      <c r="F463" s="168">
        <v>320</v>
      </c>
      <c r="G463" s="168" t="s">
        <v>7155</v>
      </c>
      <c r="H463" s="168">
        <v>2</v>
      </c>
      <c r="I463" s="168" t="s">
        <v>7160</v>
      </c>
      <c r="J463" s="170">
        <v>0</v>
      </c>
      <c r="K463" s="170">
        <v>0</v>
      </c>
      <c r="L463" s="171">
        <f>VLOOKUP(C463,'Custo dos Produtos'!$D:$Q,14,0)</f>
        <v>4.2375499999999997</v>
      </c>
      <c r="M463" s="171">
        <f t="shared" si="21"/>
        <v>8.4750999999999994</v>
      </c>
      <c r="N463" s="172">
        <f t="shared" si="22"/>
        <v>1</v>
      </c>
      <c r="O463" s="172">
        <f t="shared" si="23"/>
        <v>2</v>
      </c>
    </row>
    <row r="464" spans="1:15" x14ac:dyDescent="0.3">
      <c r="A464" s="167">
        <v>46037</v>
      </c>
      <c r="B464" s="168">
        <v>2</v>
      </c>
      <c r="C464" s="169" t="s">
        <v>1598</v>
      </c>
      <c r="D464" s="168" t="s">
        <v>1598</v>
      </c>
      <c r="E464" s="168">
        <v>30</v>
      </c>
      <c r="F464" s="168">
        <v>320</v>
      </c>
      <c r="G464" s="168" t="s">
        <v>7155</v>
      </c>
      <c r="H464" s="168">
        <v>2</v>
      </c>
      <c r="I464" s="168" t="s">
        <v>7160</v>
      </c>
      <c r="J464" s="170">
        <v>0</v>
      </c>
      <c r="K464" s="170">
        <v>0</v>
      </c>
      <c r="L464" s="171">
        <f>VLOOKUP(C464,'Custo dos Produtos'!$D:$Q,14,0)</f>
        <v>4.2375499999999997</v>
      </c>
      <c r="M464" s="171">
        <f t="shared" si="21"/>
        <v>8.4750999999999994</v>
      </c>
      <c r="N464" s="172">
        <f t="shared" si="22"/>
        <v>1</v>
      </c>
      <c r="O464" s="172">
        <f t="shared" si="23"/>
        <v>2</v>
      </c>
    </row>
    <row r="465" spans="1:15" x14ac:dyDescent="0.3">
      <c r="A465" s="167">
        <v>46037</v>
      </c>
      <c r="B465" s="168">
        <v>3</v>
      </c>
      <c r="C465" s="169" t="s">
        <v>1598</v>
      </c>
      <c r="D465" s="168" t="s">
        <v>1598</v>
      </c>
      <c r="E465" s="168">
        <v>37</v>
      </c>
      <c r="F465" s="168">
        <v>320</v>
      </c>
      <c r="G465" s="168" t="s">
        <v>7155</v>
      </c>
      <c r="H465" s="168">
        <v>10</v>
      </c>
      <c r="I465" s="168" t="s">
        <v>7166</v>
      </c>
      <c r="J465" s="170">
        <v>0</v>
      </c>
      <c r="K465" s="170">
        <v>0</v>
      </c>
      <c r="L465" s="171">
        <f>VLOOKUP(C465,'Custo dos Produtos'!$D:$Q,14,0)</f>
        <v>4.2375499999999997</v>
      </c>
      <c r="M465" s="171">
        <f t="shared" si="21"/>
        <v>42.375499999999995</v>
      </c>
      <c r="N465" s="172">
        <f t="shared" si="22"/>
        <v>1</v>
      </c>
      <c r="O465" s="172">
        <f t="shared" si="23"/>
        <v>10</v>
      </c>
    </row>
    <row r="466" spans="1:15" x14ac:dyDescent="0.3">
      <c r="A466" s="167">
        <v>46037</v>
      </c>
      <c r="B466" s="168">
        <v>2</v>
      </c>
      <c r="C466" s="169" t="s">
        <v>1528</v>
      </c>
      <c r="D466" s="168" t="s">
        <v>1528</v>
      </c>
      <c r="E466" s="168">
        <v>32</v>
      </c>
      <c r="F466" s="168">
        <v>314</v>
      </c>
      <c r="G466" s="168" t="s">
        <v>7191</v>
      </c>
      <c r="H466" s="168">
        <v>21</v>
      </c>
      <c r="I466" s="168" t="s">
        <v>15717</v>
      </c>
      <c r="J466" s="170">
        <v>0</v>
      </c>
      <c r="K466" s="170">
        <v>0</v>
      </c>
      <c r="L466" s="171">
        <f>VLOOKUP(C466,'Custo dos Produtos'!$D:$Q,14,0)</f>
        <v>4.4286344537815125</v>
      </c>
      <c r="M466" s="171">
        <f t="shared" si="21"/>
        <v>93.001323529411764</v>
      </c>
      <c r="N466" s="172">
        <f t="shared" si="22"/>
        <v>1</v>
      </c>
      <c r="O466" s="172">
        <f t="shared" si="23"/>
        <v>21</v>
      </c>
    </row>
    <row r="467" spans="1:15" x14ac:dyDescent="0.3">
      <c r="A467" s="167">
        <v>46037</v>
      </c>
      <c r="B467" s="168">
        <v>2</v>
      </c>
      <c r="C467" s="169" t="s">
        <v>1440</v>
      </c>
      <c r="D467" s="168" t="s">
        <v>1440</v>
      </c>
      <c r="E467" s="168">
        <v>19</v>
      </c>
      <c r="F467" s="168">
        <v>207</v>
      </c>
      <c r="G467" s="168" t="s">
        <v>7169</v>
      </c>
      <c r="H467" s="168">
        <v>1</v>
      </c>
      <c r="I467" s="168" t="s">
        <v>7182</v>
      </c>
      <c r="J467" s="170">
        <v>0</v>
      </c>
      <c r="K467" s="170">
        <v>0</v>
      </c>
      <c r="L467" s="171">
        <f>VLOOKUP(C467,'Custo dos Produtos'!$D:$Q,14,0)</f>
        <v>5.4578861788617887</v>
      </c>
      <c r="M467" s="171">
        <f t="shared" si="21"/>
        <v>5.4578861788617887</v>
      </c>
      <c r="N467" s="172">
        <f t="shared" si="22"/>
        <v>1</v>
      </c>
      <c r="O467" s="172">
        <f t="shared" si="23"/>
        <v>1</v>
      </c>
    </row>
    <row r="468" spans="1:15" x14ac:dyDescent="0.3">
      <c r="A468" s="167">
        <v>46037</v>
      </c>
      <c r="B468" s="168">
        <v>2</v>
      </c>
      <c r="C468" s="169" t="s">
        <v>1528</v>
      </c>
      <c r="D468" s="168" t="s">
        <v>1528</v>
      </c>
      <c r="E468" s="168">
        <v>34</v>
      </c>
      <c r="F468" s="168">
        <v>314</v>
      </c>
      <c r="G468" s="168" t="s">
        <v>7191</v>
      </c>
      <c r="H468" s="168">
        <v>3</v>
      </c>
      <c r="I468" s="168" t="s">
        <v>15718</v>
      </c>
      <c r="J468" s="170">
        <v>0</v>
      </c>
      <c r="K468" s="170">
        <v>0</v>
      </c>
      <c r="L468" s="171">
        <f>VLOOKUP(C468,'Custo dos Produtos'!$D:$Q,14,0)</f>
        <v>4.4286344537815125</v>
      </c>
      <c r="M468" s="171">
        <f t="shared" si="21"/>
        <v>13.285903361344538</v>
      </c>
      <c r="N468" s="172">
        <f t="shared" si="22"/>
        <v>1</v>
      </c>
      <c r="O468" s="172">
        <f t="shared" si="23"/>
        <v>3</v>
      </c>
    </row>
    <row r="469" spans="1:15" x14ac:dyDescent="0.3">
      <c r="A469" s="167">
        <v>46037</v>
      </c>
      <c r="B469" s="168">
        <v>2</v>
      </c>
      <c r="C469" s="169" t="s">
        <v>1528</v>
      </c>
      <c r="D469" s="168" t="s">
        <v>1528</v>
      </c>
      <c r="E469" s="168">
        <v>2</v>
      </c>
      <c r="F469" s="168">
        <v>314</v>
      </c>
      <c r="G469" s="168" t="s">
        <v>7191</v>
      </c>
      <c r="H469" s="168">
        <v>2</v>
      </c>
      <c r="I469" s="168" t="s">
        <v>15718</v>
      </c>
      <c r="J469" s="170">
        <v>0</v>
      </c>
      <c r="K469" s="170">
        <v>0</v>
      </c>
      <c r="L469" s="171">
        <f>VLOOKUP(C469,'Custo dos Produtos'!$D:$Q,14,0)</f>
        <v>4.4286344537815125</v>
      </c>
      <c r="M469" s="171">
        <f t="shared" si="21"/>
        <v>8.8572689075630251</v>
      </c>
      <c r="N469" s="172">
        <f t="shared" si="22"/>
        <v>1</v>
      </c>
      <c r="O469" s="172">
        <f t="shared" si="23"/>
        <v>2</v>
      </c>
    </row>
    <row r="470" spans="1:15" x14ac:dyDescent="0.3">
      <c r="A470" s="167">
        <v>46037</v>
      </c>
      <c r="B470" s="168">
        <v>3</v>
      </c>
      <c r="C470" s="169" t="s">
        <v>1266</v>
      </c>
      <c r="D470" s="168" t="s">
        <v>1266</v>
      </c>
      <c r="E470" s="168">
        <v>20</v>
      </c>
      <c r="F470" s="168">
        <v>314</v>
      </c>
      <c r="G470" s="168" t="s">
        <v>7189</v>
      </c>
      <c r="H470" s="168">
        <v>48</v>
      </c>
      <c r="I470" s="168" t="s">
        <v>7162</v>
      </c>
      <c r="J470" s="170">
        <v>0</v>
      </c>
      <c r="K470" s="170">
        <v>0</v>
      </c>
      <c r="L470" s="171">
        <f>VLOOKUP(C470,'Custo dos Produtos'!$D:$Q,14,0)</f>
        <v>17.440000000000001</v>
      </c>
      <c r="M470" s="171">
        <f t="shared" si="21"/>
        <v>837.12000000000012</v>
      </c>
      <c r="N470" s="172">
        <f t="shared" si="22"/>
        <v>1</v>
      </c>
      <c r="O470" s="172">
        <f t="shared" si="23"/>
        <v>48</v>
      </c>
    </row>
    <row r="471" spans="1:15" x14ac:dyDescent="0.3">
      <c r="A471" s="167">
        <v>46037</v>
      </c>
      <c r="B471" s="168">
        <v>1</v>
      </c>
      <c r="C471" s="169" t="s">
        <v>1302</v>
      </c>
      <c r="D471" s="168" t="s">
        <v>1302</v>
      </c>
      <c r="E471" s="168">
        <v>33</v>
      </c>
      <c r="F471" s="168">
        <v>315</v>
      </c>
      <c r="G471" s="168" t="s">
        <v>7248</v>
      </c>
      <c r="H471" s="168">
        <v>4</v>
      </c>
      <c r="I471" s="168" t="s">
        <v>7249</v>
      </c>
      <c r="J471" s="170">
        <v>0</v>
      </c>
      <c r="K471" s="170">
        <v>0</v>
      </c>
      <c r="L471" s="171">
        <f>VLOOKUP(C471,'Custo dos Produtos'!$D:$Q,14,0)</f>
        <v>4.41</v>
      </c>
      <c r="M471" s="171">
        <f t="shared" si="21"/>
        <v>17.64</v>
      </c>
      <c r="N471" s="172">
        <f t="shared" si="22"/>
        <v>1</v>
      </c>
      <c r="O471" s="172">
        <f t="shared" si="23"/>
        <v>4</v>
      </c>
    </row>
    <row r="472" spans="1:15" x14ac:dyDescent="0.3">
      <c r="A472" s="167">
        <v>46037</v>
      </c>
      <c r="B472" s="168">
        <v>1</v>
      </c>
      <c r="C472" s="169" t="s">
        <v>1302</v>
      </c>
      <c r="D472" s="168" t="s">
        <v>1302</v>
      </c>
      <c r="E472" s="168">
        <v>11</v>
      </c>
      <c r="F472" s="168">
        <v>315</v>
      </c>
      <c r="G472" s="168" t="s">
        <v>7248</v>
      </c>
      <c r="H472" s="168">
        <v>2</v>
      </c>
      <c r="I472" s="168" t="s">
        <v>7249</v>
      </c>
      <c r="J472" s="170">
        <v>0</v>
      </c>
      <c r="K472" s="170">
        <v>0</v>
      </c>
      <c r="L472" s="171">
        <f>VLOOKUP(C472,'Custo dos Produtos'!$D:$Q,14,0)</f>
        <v>4.41</v>
      </c>
      <c r="M472" s="171">
        <f t="shared" si="21"/>
        <v>8.82</v>
      </c>
      <c r="N472" s="172">
        <f t="shared" si="22"/>
        <v>1</v>
      </c>
      <c r="O472" s="172">
        <f t="shared" si="23"/>
        <v>2</v>
      </c>
    </row>
    <row r="473" spans="1:15" x14ac:dyDescent="0.3">
      <c r="A473" s="167">
        <v>46038</v>
      </c>
      <c r="B473" s="168">
        <v>1</v>
      </c>
      <c r="C473" s="169" t="s">
        <v>1600</v>
      </c>
      <c r="D473" s="168" t="s">
        <v>1600</v>
      </c>
      <c r="E473" s="168">
        <v>31</v>
      </c>
      <c r="F473" s="168">
        <v>314</v>
      </c>
      <c r="G473" s="168" t="s">
        <v>7148</v>
      </c>
      <c r="H473" s="168">
        <v>42</v>
      </c>
      <c r="I473" s="168" t="s">
        <v>7149</v>
      </c>
      <c r="J473" s="170">
        <v>0</v>
      </c>
      <c r="K473" s="170">
        <v>0</v>
      </c>
      <c r="L473" s="171">
        <f>VLOOKUP(C473,'Custo dos Produtos'!$D:$Q,14,0)</f>
        <v>0.16433333333333333</v>
      </c>
      <c r="M473" s="171">
        <f t="shared" si="21"/>
        <v>6.9020000000000001</v>
      </c>
      <c r="N473" s="172">
        <f t="shared" si="22"/>
        <v>1</v>
      </c>
      <c r="O473" s="172">
        <f t="shared" si="23"/>
        <v>42</v>
      </c>
    </row>
    <row r="474" spans="1:15" x14ac:dyDescent="0.3">
      <c r="A474" s="167">
        <v>46038</v>
      </c>
      <c r="B474" s="168">
        <v>1</v>
      </c>
      <c r="C474" s="169" t="s">
        <v>1600</v>
      </c>
      <c r="D474" s="168" t="s">
        <v>1600</v>
      </c>
      <c r="E474" s="168">
        <v>31</v>
      </c>
      <c r="F474" s="168">
        <v>314</v>
      </c>
      <c r="G474" s="168" t="s">
        <v>7148</v>
      </c>
      <c r="H474" s="168">
        <v>20</v>
      </c>
      <c r="I474" s="168" t="s">
        <v>7149</v>
      </c>
      <c r="J474" s="170">
        <v>0</v>
      </c>
      <c r="K474" s="170">
        <v>0</v>
      </c>
      <c r="L474" s="171">
        <f>VLOOKUP(C474,'Custo dos Produtos'!$D:$Q,14,0)</f>
        <v>0.16433333333333333</v>
      </c>
      <c r="M474" s="171">
        <f t="shared" si="21"/>
        <v>3.2866666666666666</v>
      </c>
      <c r="N474" s="172">
        <f t="shared" si="22"/>
        <v>1</v>
      </c>
      <c r="O474" s="172">
        <f t="shared" si="23"/>
        <v>20</v>
      </c>
    </row>
    <row r="475" spans="1:15" x14ac:dyDescent="0.3">
      <c r="A475" s="173">
        <v>46038</v>
      </c>
      <c r="B475" s="174">
        <v>1</v>
      </c>
      <c r="C475" s="175" t="s">
        <v>2438</v>
      </c>
      <c r="D475" s="174" t="s">
        <v>2438</v>
      </c>
      <c r="E475" s="174">
        <v>31</v>
      </c>
      <c r="F475" s="174">
        <v>314</v>
      </c>
      <c r="G475" s="174" t="s">
        <v>7148</v>
      </c>
      <c r="H475" s="174">
        <v>38</v>
      </c>
      <c r="I475" s="174" t="s">
        <v>7149</v>
      </c>
      <c r="J475" s="176">
        <v>0</v>
      </c>
      <c r="K475" s="176">
        <v>0</v>
      </c>
      <c r="L475" s="177">
        <f>VLOOKUP(C475,'Custo dos Produtos'!$D:$Q,14,0)</f>
        <v>0.33851587301587299</v>
      </c>
      <c r="M475" s="177">
        <f t="shared" si="21"/>
        <v>12.863603174603174</v>
      </c>
      <c r="N475" s="178">
        <f t="shared" si="22"/>
        <v>1</v>
      </c>
      <c r="O475" s="178">
        <f t="shared" si="23"/>
        <v>38</v>
      </c>
    </row>
    <row r="476" spans="1:15" x14ac:dyDescent="0.3">
      <c r="A476" s="167">
        <v>46038</v>
      </c>
      <c r="B476" s="168">
        <v>1</v>
      </c>
      <c r="C476" s="169" t="s">
        <v>1250</v>
      </c>
      <c r="D476" s="168" t="s">
        <v>1250</v>
      </c>
      <c r="E476" s="168">
        <v>9</v>
      </c>
      <c r="F476" s="168">
        <v>313</v>
      </c>
      <c r="G476" s="168" t="s">
        <v>7194</v>
      </c>
      <c r="H476" s="168">
        <v>12</v>
      </c>
      <c r="I476" s="168" t="s">
        <v>15724</v>
      </c>
      <c r="J476" s="170">
        <v>0</v>
      </c>
      <c r="K476" s="170">
        <v>0</v>
      </c>
      <c r="L476" s="171">
        <f>VLOOKUP(C476,'Custo dos Produtos'!$D:$Q,14,0)</f>
        <v>14.972824074074074</v>
      </c>
      <c r="M476" s="171">
        <f t="shared" si="21"/>
        <v>179.67388888888888</v>
      </c>
      <c r="N476" s="172">
        <f t="shared" si="22"/>
        <v>1</v>
      </c>
      <c r="O476" s="172">
        <f t="shared" si="23"/>
        <v>12</v>
      </c>
    </row>
    <row r="477" spans="1:15" x14ac:dyDescent="0.3">
      <c r="A477" s="167">
        <v>46038</v>
      </c>
      <c r="B477" s="168">
        <v>1</v>
      </c>
      <c r="C477" s="169" t="s">
        <v>1236</v>
      </c>
      <c r="D477" s="168" t="s">
        <v>1236</v>
      </c>
      <c r="E477" s="168">
        <v>35</v>
      </c>
      <c r="F477" s="168">
        <v>313</v>
      </c>
      <c r="G477" s="168" t="s">
        <v>7150</v>
      </c>
      <c r="H477" s="168">
        <v>3</v>
      </c>
      <c r="I477" s="168" t="s">
        <v>7199</v>
      </c>
      <c r="J477" s="170">
        <v>0</v>
      </c>
      <c r="K477" s="170">
        <v>0</v>
      </c>
      <c r="L477" s="171">
        <f>VLOOKUP(C477,'Custo dos Produtos'!$D:$Q,14,0)</f>
        <v>10.757986111111112</v>
      </c>
      <c r="M477" s="171">
        <f t="shared" si="21"/>
        <v>32.27395833333334</v>
      </c>
      <c r="N477" s="172">
        <f t="shared" si="22"/>
        <v>1</v>
      </c>
      <c r="O477" s="172">
        <f t="shared" si="23"/>
        <v>3</v>
      </c>
    </row>
    <row r="478" spans="1:15" x14ac:dyDescent="0.3">
      <c r="A478" s="167">
        <v>46038</v>
      </c>
      <c r="B478" s="168">
        <v>1</v>
      </c>
      <c r="C478" s="169" t="s">
        <v>1272</v>
      </c>
      <c r="D478" s="168" t="s">
        <v>1272</v>
      </c>
      <c r="E478" s="168">
        <v>7</v>
      </c>
      <c r="F478" s="168">
        <v>313</v>
      </c>
      <c r="G478" s="168" t="s">
        <v>7194</v>
      </c>
      <c r="H478" s="168">
        <v>4</v>
      </c>
      <c r="I478" s="168" t="s">
        <v>15724</v>
      </c>
      <c r="J478" s="170">
        <v>0</v>
      </c>
      <c r="K478" s="170">
        <v>0</v>
      </c>
      <c r="L478" s="171">
        <f>VLOOKUP(C478,'Custo dos Produtos'!$D:$Q,14,0)</f>
        <v>8.81</v>
      </c>
      <c r="M478" s="171">
        <f t="shared" si="21"/>
        <v>35.24</v>
      </c>
      <c r="N478" s="172">
        <f t="shared" si="22"/>
        <v>1</v>
      </c>
      <c r="O478" s="172">
        <f t="shared" si="23"/>
        <v>4</v>
      </c>
    </row>
    <row r="479" spans="1:15" x14ac:dyDescent="0.3">
      <c r="A479" s="167">
        <v>46038</v>
      </c>
      <c r="B479" s="168">
        <v>1</v>
      </c>
      <c r="C479" s="169" t="s">
        <v>1282</v>
      </c>
      <c r="D479" s="168" t="s">
        <v>1282</v>
      </c>
      <c r="E479" s="168">
        <v>10</v>
      </c>
      <c r="F479" s="168">
        <v>313</v>
      </c>
      <c r="G479" s="168" t="s">
        <v>7198</v>
      </c>
      <c r="H479" s="168">
        <v>2</v>
      </c>
      <c r="I479" s="168" t="s">
        <v>7170</v>
      </c>
      <c r="J479" s="170">
        <v>0</v>
      </c>
      <c r="K479" s="170">
        <v>0</v>
      </c>
      <c r="L479" s="171">
        <f>VLOOKUP(C479,'Custo dos Produtos'!$D:$Q,14,0)</f>
        <v>3.6517999999999997</v>
      </c>
      <c r="M479" s="171">
        <f t="shared" si="21"/>
        <v>7.3035999999999994</v>
      </c>
      <c r="N479" s="172">
        <f t="shared" si="22"/>
        <v>1</v>
      </c>
      <c r="O479" s="172">
        <f t="shared" si="23"/>
        <v>2</v>
      </c>
    </row>
    <row r="480" spans="1:15" x14ac:dyDescent="0.3">
      <c r="A480" s="167">
        <v>46038</v>
      </c>
      <c r="B480" s="168">
        <v>1</v>
      </c>
      <c r="C480" s="169" t="s">
        <v>1282</v>
      </c>
      <c r="D480" s="168" t="s">
        <v>1282</v>
      </c>
      <c r="E480" s="168">
        <v>6</v>
      </c>
      <c r="F480" s="168">
        <v>313</v>
      </c>
      <c r="G480" s="168" t="s">
        <v>7198</v>
      </c>
      <c r="H480" s="168">
        <v>2</v>
      </c>
      <c r="I480" s="168" t="s">
        <v>7170</v>
      </c>
      <c r="J480" s="170">
        <v>0</v>
      </c>
      <c r="K480" s="170">
        <v>0</v>
      </c>
      <c r="L480" s="171">
        <f>VLOOKUP(C480,'Custo dos Produtos'!$D:$Q,14,0)</f>
        <v>3.6517999999999997</v>
      </c>
      <c r="M480" s="171">
        <f t="shared" si="21"/>
        <v>7.3035999999999994</v>
      </c>
      <c r="N480" s="172">
        <f t="shared" si="22"/>
        <v>1</v>
      </c>
      <c r="O480" s="172">
        <f t="shared" si="23"/>
        <v>2</v>
      </c>
    </row>
    <row r="481" spans="1:15" x14ac:dyDescent="0.3">
      <c r="A481" s="167">
        <v>46038</v>
      </c>
      <c r="B481" s="168">
        <v>1</v>
      </c>
      <c r="C481" s="169" t="s">
        <v>1282</v>
      </c>
      <c r="D481" s="168" t="s">
        <v>1282</v>
      </c>
      <c r="E481" s="168">
        <v>1</v>
      </c>
      <c r="F481" s="168">
        <v>313</v>
      </c>
      <c r="G481" s="168" t="s">
        <v>7198</v>
      </c>
      <c r="H481" s="168">
        <v>2</v>
      </c>
      <c r="I481" s="168" t="s">
        <v>7170</v>
      </c>
      <c r="J481" s="170">
        <v>0</v>
      </c>
      <c r="K481" s="170">
        <v>0</v>
      </c>
      <c r="L481" s="171">
        <f>VLOOKUP(C481,'Custo dos Produtos'!$D:$Q,14,0)</f>
        <v>3.6517999999999997</v>
      </c>
      <c r="M481" s="171">
        <f t="shared" si="21"/>
        <v>7.3035999999999994</v>
      </c>
      <c r="N481" s="172">
        <f t="shared" si="22"/>
        <v>1</v>
      </c>
      <c r="O481" s="172">
        <f t="shared" si="23"/>
        <v>2</v>
      </c>
    </row>
    <row r="482" spans="1:15" x14ac:dyDescent="0.3">
      <c r="A482" s="167">
        <v>46038</v>
      </c>
      <c r="B482" s="168">
        <v>1</v>
      </c>
      <c r="C482" s="169" t="s">
        <v>1286</v>
      </c>
      <c r="D482" s="168" t="s">
        <v>1286</v>
      </c>
      <c r="E482" s="168">
        <v>7</v>
      </c>
      <c r="F482" s="168">
        <v>313</v>
      </c>
      <c r="G482" s="168" t="s">
        <v>7213</v>
      </c>
      <c r="H482" s="168">
        <v>2</v>
      </c>
      <c r="I482" s="168" t="s">
        <v>15725</v>
      </c>
      <c r="J482" s="170">
        <v>0</v>
      </c>
      <c r="K482" s="170">
        <v>0</v>
      </c>
      <c r="L482" s="171">
        <f>VLOOKUP(C482,'Custo dos Produtos'!$D:$Q,14,0)</f>
        <v>6.3363657230298385</v>
      </c>
      <c r="M482" s="171">
        <f t="shared" si="21"/>
        <v>12.672731446059677</v>
      </c>
      <c r="N482" s="172">
        <f t="shared" si="22"/>
        <v>1</v>
      </c>
      <c r="O482" s="172">
        <f t="shared" si="23"/>
        <v>2</v>
      </c>
    </row>
    <row r="483" spans="1:15" x14ac:dyDescent="0.3">
      <c r="A483" s="167">
        <v>46038</v>
      </c>
      <c r="B483" s="168">
        <v>1</v>
      </c>
      <c r="C483" s="169" t="s">
        <v>1494</v>
      </c>
      <c r="D483" s="168" t="s">
        <v>1494</v>
      </c>
      <c r="E483" s="168">
        <v>33</v>
      </c>
      <c r="F483" s="168">
        <v>314</v>
      </c>
      <c r="G483" s="168" t="s">
        <v>7173</v>
      </c>
      <c r="H483" s="168">
        <v>4</v>
      </c>
      <c r="I483" s="168" t="s">
        <v>7187</v>
      </c>
      <c r="J483" s="170">
        <v>0</v>
      </c>
      <c r="K483" s="170">
        <v>0</v>
      </c>
      <c r="L483" s="171">
        <f>VLOOKUP(C483,'Custo dos Produtos'!$D:$Q,14,0)</f>
        <v>8.8611111111111107</v>
      </c>
      <c r="M483" s="171">
        <f t="shared" si="21"/>
        <v>35.444444444444443</v>
      </c>
      <c r="N483" s="172">
        <f t="shared" si="22"/>
        <v>1</v>
      </c>
      <c r="O483" s="172">
        <f t="shared" si="23"/>
        <v>4</v>
      </c>
    </row>
    <row r="484" spans="1:15" x14ac:dyDescent="0.3">
      <c r="A484" s="173">
        <v>46038</v>
      </c>
      <c r="B484" s="174">
        <v>1</v>
      </c>
      <c r="C484" s="175" t="s">
        <v>2438</v>
      </c>
      <c r="D484" s="174" t="s">
        <v>2438</v>
      </c>
      <c r="E484" s="174">
        <v>31</v>
      </c>
      <c r="F484" s="174">
        <v>314</v>
      </c>
      <c r="G484" s="174" t="s">
        <v>7148</v>
      </c>
      <c r="H484" s="174">
        <v>20</v>
      </c>
      <c r="I484" s="174" t="s">
        <v>7149</v>
      </c>
      <c r="J484" s="176">
        <v>0</v>
      </c>
      <c r="K484" s="176">
        <v>0</v>
      </c>
      <c r="L484" s="177">
        <f>VLOOKUP(C484,'Custo dos Produtos'!$D:$Q,14,0)</f>
        <v>0.33851587301587299</v>
      </c>
      <c r="M484" s="177">
        <f t="shared" si="21"/>
        <v>6.7703174603174601</v>
      </c>
      <c r="N484" s="178">
        <f t="shared" si="22"/>
        <v>1</v>
      </c>
      <c r="O484" s="178">
        <f t="shared" si="23"/>
        <v>20</v>
      </c>
    </row>
    <row r="485" spans="1:15" x14ac:dyDescent="0.3">
      <c r="A485" s="167">
        <v>46038</v>
      </c>
      <c r="B485" s="168">
        <v>2</v>
      </c>
      <c r="C485" s="169" t="s">
        <v>1528</v>
      </c>
      <c r="D485" s="168" t="s">
        <v>1528</v>
      </c>
      <c r="E485" s="168">
        <v>8</v>
      </c>
      <c r="F485" s="168">
        <v>314</v>
      </c>
      <c r="G485" s="168" t="s">
        <v>7191</v>
      </c>
      <c r="H485" s="168">
        <v>102</v>
      </c>
      <c r="I485" s="168" t="s">
        <v>15676</v>
      </c>
      <c r="J485" s="170">
        <v>0</v>
      </c>
      <c r="K485" s="170">
        <v>0</v>
      </c>
      <c r="L485" s="171">
        <f>VLOOKUP(C485,'Custo dos Produtos'!$D:$Q,14,0)</f>
        <v>4.4286344537815125</v>
      </c>
      <c r="M485" s="171">
        <f t="shared" si="21"/>
        <v>451.72071428571428</v>
      </c>
      <c r="N485" s="172">
        <f t="shared" si="22"/>
        <v>1</v>
      </c>
      <c r="O485" s="172">
        <f t="shared" si="23"/>
        <v>102</v>
      </c>
    </row>
    <row r="486" spans="1:15" x14ac:dyDescent="0.3">
      <c r="A486" s="167">
        <v>46038</v>
      </c>
      <c r="B486" s="168">
        <v>1</v>
      </c>
      <c r="C486" s="169" t="s">
        <v>1364</v>
      </c>
      <c r="D486" s="168" t="s">
        <v>1364</v>
      </c>
      <c r="E486" s="168">
        <v>45</v>
      </c>
      <c r="F486" s="168">
        <v>217</v>
      </c>
      <c r="G486" s="168" t="s">
        <v>7239</v>
      </c>
      <c r="H486" s="168">
        <v>18</v>
      </c>
      <c r="I486" s="168" t="s">
        <v>15726</v>
      </c>
      <c r="J486" s="170">
        <v>0</v>
      </c>
      <c r="K486" s="170">
        <v>0</v>
      </c>
      <c r="L486" s="171">
        <f>VLOOKUP(C486,'Custo dos Produtos'!$D:$Q,14,0)</f>
        <v>1.6410714285714285</v>
      </c>
      <c r="M486" s="171">
        <f t="shared" si="21"/>
        <v>29.539285714285715</v>
      </c>
      <c r="N486" s="172">
        <f t="shared" si="22"/>
        <v>1</v>
      </c>
      <c r="O486" s="172">
        <f t="shared" si="23"/>
        <v>18</v>
      </c>
    </row>
    <row r="487" spans="1:15" x14ac:dyDescent="0.3">
      <c r="A487" s="167">
        <v>46038</v>
      </c>
      <c r="B487" s="168">
        <v>1</v>
      </c>
      <c r="C487" s="169" t="s">
        <v>1635</v>
      </c>
      <c r="D487" s="168" t="s">
        <v>1635</v>
      </c>
      <c r="E487" s="168">
        <v>8</v>
      </c>
      <c r="F487" s="168">
        <v>207</v>
      </c>
      <c r="G487" s="168" t="s">
        <v>7169</v>
      </c>
      <c r="H487" s="168">
        <v>1</v>
      </c>
      <c r="I487" s="168" t="s">
        <v>7201</v>
      </c>
      <c r="J487" s="170">
        <v>0</v>
      </c>
      <c r="K487" s="170">
        <v>0</v>
      </c>
      <c r="L487" s="171">
        <f>VLOOKUP(C487,'Custo dos Produtos'!$D:$Q,14,0)</f>
        <v>7.4989833333333342</v>
      </c>
      <c r="M487" s="171">
        <f t="shared" si="21"/>
        <v>7.4989833333333342</v>
      </c>
      <c r="N487" s="172">
        <f t="shared" si="22"/>
        <v>1</v>
      </c>
      <c r="O487" s="172">
        <f t="shared" si="23"/>
        <v>1</v>
      </c>
    </row>
    <row r="488" spans="1:15" x14ac:dyDescent="0.3">
      <c r="A488" s="167">
        <v>46038</v>
      </c>
      <c r="B488" s="168">
        <v>1</v>
      </c>
      <c r="C488" s="169" t="s">
        <v>1364</v>
      </c>
      <c r="D488" s="168" t="s">
        <v>1364</v>
      </c>
      <c r="E488" s="168">
        <v>44</v>
      </c>
      <c r="F488" s="168">
        <v>318</v>
      </c>
      <c r="G488" s="168" t="s">
        <v>7250</v>
      </c>
      <c r="H488" s="168">
        <v>7</v>
      </c>
      <c r="I488" s="168" t="s">
        <v>15727</v>
      </c>
      <c r="J488" s="170">
        <v>0</v>
      </c>
      <c r="K488" s="170">
        <v>0</v>
      </c>
      <c r="L488" s="171">
        <f>VLOOKUP(C488,'Custo dos Produtos'!$D:$Q,14,0)</f>
        <v>1.6410714285714285</v>
      </c>
      <c r="M488" s="171">
        <f t="shared" si="21"/>
        <v>11.487499999999999</v>
      </c>
      <c r="N488" s="172">
        <f t="shared" si="22"/>
        <v>1</v>
      </c>
      <c r="O488" s="172">
        <f t="shared" si="23"/>
        <v>7</v>
      </c>
    </row>
    <row r="489" spans="1:15" x14ac:dyDescent="0.3">
      <c r="A489" s="173">
        <v>46038</v>
      </c>
      <c r="B489" s="174">
        <v>1</v>
      </c>
      <c r="C489" s="175" t="s">
        <v>1234</v>
      </c>
      <c r="D489" s="174" t="s">
        <v>1234</v>
      </c>
      <c r="E489" s="174">
        <v>34</v>
      </c>
      <c r="F489" s="174">
        <v>315</v>
      </c>
      <c r="G489" s="174" t="s">
        <v>7179</v>
      </c>
      <c r="H489" s="174">
        <v>1</v>
      </c>
      <c r="I489" s="174" t="s">
        <v>7235</v>
      </c>
      <c r="J489" s="176">
        <v>0</v>
      </c>
      <c r="K489" s="176">
        <v>0</v>
      </c>
      <c r="L489" s="177">
        <f>VLOOKUP(C489,'Custo dos Produtos'!$D:$Q,14,0)</f>
        <v>32.700659999999999</v>
      </c>
      <c r="M489" s="177">
        <f t="shared" si="21"/>
        <v>32.700659999999999</v>
      </c>
      <c r="N489" s="178">
        <f t="shared" si="22"/>
        <v>1</v>
      </c>
      <c r="O489" s="178">
        <f t="shared" si="23"/>
        <v>1</v>
      </c>
    </row>
    <row r="490" spans="1:15" x14ac:dyDescent="0.3">
      <c r="A490" s="167">
        <v>46038</v>
      </c>
      <c r="B490" s="168">
        <v>1</v>
      </c>
      <c r="C490" s="169" t="s">
        <v>1364</v>
      </c>
      <c r="D490" s="168" t="s">
        <v>1364</v>
      </c>
      <c r="E490" s="168">
        <v>44</v>
      </c>
      <c r="F490" s="168">
        <v>318</v>
      </c>
      <c r="G490" s="168" t="s">
        <v>7250</v>
      </c>
      <c r="H490" s="168">
        <v>8</v>
      </c>
      <c r="I490" s="168" t="s">
        <v>15728</v>
      </c>
      <c r="J490" s="170">
        <v>0</v>
      </c>
      <c r="K490" s="170">
        <v>0</v>
      </c>
      <c r="L490" s="171">
        <f>VLOOKUP(C490,'Custo dos Produtos'!$D:$Q,14,0)</f>
        <v>1.6410714285714285</v>
      </c>
      <c r="M490" s="171">
        <f t="shared" si="21"/>
        <v>13.128571428571428</v>
      </c>
      <c r="N490" s="172">
        <f t="shared" si="22"/>
        <v>1</v>
      </c>
      <c r="O490" s="172">
        <f t="shared" si="23"/>
        <v>8</v>
      </c>
    </row>
    <row r="491" spans="1:15" x14ac:dyDescent="0.3">
      <c r="A491" s="173">
        <v>46038</v>
      </c>
      <c r="B491" s="174">
        <v>1</v>
      </c>
      <c r="C491" s="175" t="s">
        <v>1478</v>
      </c>
      <c r="D491" s="174" t="s">
        <v>1478</v>
      </c>
      <c r="E491" s="174">
        <v>34</v>
      </c>
      <c r="F491" s="174">
        <v>315</v>
      </c>
      <c r="G491" s="174" t="s">
        <v>7179</v>
      </c>
      <c r="H491" s="174">
        <v>1</v>
      </c>
      <c r="I491" s="174" t="s">
        <v>7235</v>
      </c>
      <c r="J491" s="176">
        <v>0</v>
      </c>
      <c r="K491" s="176">
        <v>0</v>
      </c>
      <c r="L491" s="177">
        <f>VLOOKUP(C491,'Custo dos Produtos'!$D:$Q,14,0)</f>
        <v>17.664860000000001</v>
      </c>
      <c r="M491" s="177">
        <f t="shared" si="21"/>
        <v>17.664860000000001</v>
      </c>
      <c r="N491" s="178">
        <f t="shared" si="22"/>
        <v>1</v>
      </c>
      <c r="O491" s="178">
        <f t="shared" si="23"/>
        <v>1</v>
      </c>
    </row>
    <row r="492" spans="1:15" x14ac:dyDescent="0.3">
      <c r="A492" s="173">
        <v>46038</v>
      </c>
      <c r="B492" s="174">
        <v>1</v>
      </c>
      <c r="C492" s="175" t="s">
        <v>1478</v>
      </c>
      <c r="D492" s="174" t="s">
        <v>1478</v>
      </c>
      <c r="E492" s="174">
        <v>9</v>
      </c>
      <c r="F492" s="174">
        <v>315</v>
      </c>
      <c r="G492" s="174" t="s">
        <v>7179</v>
      </c>
      <c r="H492" s="174">
        <v>2</v>
      </c>
      <c r="I492" s="174" t="s">
        <v>7235</v>
      </c>
      <c r="J492" s="176">
        <v>0</v>
      </c>
      <c r="K492" s="176">
        <v>0</v>
      </c>
      <c r="L492" s="177">
        <f>VLOOKUP(C492,'Custo dos Produtos'!$D:$Q,14,0)</f>
        <v>17.664860000000001</v>
      </c>
      <c r="M492" s="177">
        <f t="shared" si="21"/>
        <v>35.329720000000002</v>
      </c>
      <c r="N492" s="178">
        <f t="shared" si="22"/>
        <v>1</v>
      </c>
      <c r="O492" s="178">
        <f t="shared" si="23"/>
        <v>2</v>
      </c>
    </row>
    <row r="493" spans="1:15" x14ac:dyDescent="0.3">
      <c r="A493" s="167">
        <v>46038</v>
      </c>
      <c r="B493" s="168">
        <v>1</v>
      </c>
      <c r="C493" s="169" t="s">
        <v>1819</v>
      </c>
      <c r="D493" s="168" t="s">
        <v>1819</v>
      </c>
      <c r="E493" s="168">
        <v>9</v>
      </c>
      <c r="F493" s="168">
        <v>314</v>
      </c>
      <c r="G493" s="168" t="s">
        <v>7262</v>
      </c>
      <c r="H493" s="168">
        <v>1</v>
      </c>
      <c r="I493" s="168" t="s">
        <v>7273</v>
      </c>
      <c r="J493" s="170">
        <v>0</v>
      </c>
      <c r="K493" s="170">
        <v>0</v>
      </c>
      <c r="L493" s="171">
        <f>VLOOKUP(C493,'Custo dos Produtos'!$D:$Q,14,0)</f>
        <v>4.8550722733245726</v>
      </c>
      <c r="M493" s="171">
        <f t="shared" si="21"/>
        <v>4.8550722733245726</v>
      </c>
      <c r="N493" s="172">
        <f t="shared" si="22"/>
        <v>1</v>
      </c>
      <c r="O493" s="172">
        <f t="shared" si="23"/>
        <v>1</v>
      </c>
    </row>
    <row r="494" spans="1:15" x14ac:dyDescent="0.3">
      <c r="A494" s="167">
        <v>46038</v>
      </c>
      <c r="B494" s="168">
        <v>1</v>
      </c>
      <c r="C494" s="169" t="s">
        <v>1582</v>
      </c>
      <c r="D494" s="168" t="s">
        <v>1582</v>
      </c>
      <c r="E494" s="168">
        <v>9</v>
      </c>
      <c r="F494" s="168">
        <v>314</v>
      </c>
      <c r="G494" s="168" t="s">
        <v>7262</v>
      </c>
      <c r="H494" s="168">
        <v>1</v>
      </c>
      <c r="I494" s="168" t="s">
        <v>7273</v>
      </c>
      <c r="J494" s="170">
        <v>0</v>
      </c>
      <c r="K494" s="170">
        <v>0</v>
      </c>
      <c r="L494" s="171">
        <f>VLOOKUP(C494,'Custo dos Produtos'!$D:$Q,14,0)</f>
        <v>4.8558533333333331</v>
      </c>
      <c r="M494" s="171">
        <f t="shared" si="21"/>
        <v>4.8558533333333331</v>
      </c>
      <c r="N494" s="172">
        <f t="shared" si="22"/>
        <v>1</v>
      </c>
      <c r="O494" s="172">
        <f t="shared" si="23"/>
        <v>1</v>
      </c>
    </row>
    <row r="495" spans="1:15" x14ac:dyDescent="0.3">
      <c r="A495" s="167">
        <v>46038</v>
      </c>
      <c r="B495" s="168">
        <v>1</v>
      </c>
      <c r="C495" s="169" t="s">
        <v>1346</v>
      </c>
      <c r="D495" s="168" t="s">
        <v>1346</v>
      </c>
      <c r="E495" s="168">
        <v>20</v>
      </c>
      <c r="F495" s="168">
        <v>321</v>
      </c>
      <c r="G495" s="168" t="s">
        <v>15729</v>
      </c>
      <c r="H495" s="168">
        <v>1</v>
      </c>
      <c r="I495" s="168" t="s">
        <v>15730</v>
      </c>
      <c r="J495" s="170">
        <v>0</v>
      </c>
      <c r="K495" s="170">
        <v>0</v>
      </c>
      <c r="L495" s="171">
        <f>VLOOKUP(C495,'Custo dos Produtos'!$D:$Q,14,0)</f>
        <v>18.333500000000001</v>
      </c>
      <c r="M495" s="171">
        <f t="shared" si="21"/>
        <v>18.333500000000001</v>
      </c>
      <c r="N495" s="172">
        <f t="shared" si="22"/>
        <v>1</v>
      </c>
      <c r="O495" s="172">
        <f t="shared" si="23"/>
        <v>1</v>
      </c>
    </row>
    <row r="496" spans="1:15" x14ac:dyDescent="0.3">
      <c r="A496" s="167">
        <v>46038</v>
      </c>
      <c r="B496" s="168">
        <v>1</v>
      </c>
      <c r="C496" s="169" t="s">
        <v>2449</v>
      </c>
      <c r="D496" s="168" t="s">
        <v>2449</v>
      </c>
      <c r="E496" s="168">
        <v>37</v>
      </c>
      <c r="F496" s="168">
        <v>314</v>
      </c>
      <c r="G496" s="168" t="s">
        <v>7189</v>
      </c>
      <c r="H496" s="168">
        <v>8</v>
      </c>
      <c r="I496" s="168" t="s">
        <v>7188</v>
      </c>
      <c r="J496" s="170">
        <v>0</v>
      </c>
      <c r="K496" s="170">
        <v>0</v>
      </c>
      <c r="L496" s="171">
        <f>VLOOKUP(C496,'Custo dos Produtos'!$D:$Q,14,0)</f>
        <v>3.2533986013986014</v>
      </c>
      <c r="M496" s="171">
        <f t="shared" si="21"/>
        <v>26.027188811188811</v>
      </c>
      <c r="N496" s="172">
        <f t="shared" si="22"/>
        <v>1</v>
      </c>
      <c r="O496" s="172">
        <f t="shared" si="23"/>
        <v>8</v>
      </c>
    </row>
    <row r="497" spans="1:15" x14ac:dyDescent="0.3">
      <c r="A497" s="167">
        <v>46038</v>
      </c>
      <c r="B497" s="168">
        <v>1</v>
      </c>
      <c r="C497" s="169" t="s">
        <v>1288</v>
      </c>
      <c r="D497" s="168" t="s">
        <v>1288</v>
      </c>
      <c r="E497" s="168">
        <v>33</v>
      </c>
      <c r="F497" s="168">
        <v>314</v>
      </c>
      <c r="G497" s="168" t="s">
        <v>7186</v>
      </c>
      <c r="H497" s="168">
        <v>7</v>
      </c>
      <c r="I497" s="168" t="s">
        <v>7162</v>
      </c>
      <c r="J497" s="170">
        <v>0</v>
      </c>
      <c r="K497" s="170">
        <v>0</v>
      </c>
      <c r="L497" s="171">
        <f>VLOOKUP(C497,'Custo dos Produtos'!$D:$Q,14,0)</f>
        <v>9.3717814726840842</v>
      </c>
      <c r="M497" s="171">
        <f t="shared" si="21"/>
        <v>65.602470308788583</v>
      </c>
      <c r="N497" s="172">
        <f t="shared" si="22"/>
        <v>1</v>
      </c>
      <c r="O497" s="172">
        <f t="shared" si="23"/>
        <v>7</v>
      </c>
    </row>
    <row r="498" spans="1:15" s="135" customFormat="1" x14ac:dyDescent="0.3">
      <c r="A498" s="167">
        <v>46038</v>
      </c>
      <c r="B498" s="168">
        <v>1</v>
      </c>
      <c r="C498" s="169" t="s">
        <v>2447</v>
      </c>
      <c r="D498" s="168" t="s">
        <v>2447</v>
      </c>
      <c r="E498" s="168">
        <v>37</v>
      </c>
      <c r="F498" s="168">
        <v>314</v>
      </c>
      <c r="G498" s="168" t="s">
        <v>7189</v>
      </c>
      <c r="H498" s="168">
        <v>8</v>
      </c>
      <c r="I498" s="168" t="s">
        <v>7188</v>
      </c>
      <c r="J498" s="170">
        <v>0</v>
      </c>
      <c r="K498" s="170">
        <v>0</v>
      </c>
      <c r="L498" s="171">
        <f>VLOOKUP(C498,'Custo dos Produtos'!$D:$Q,14,0)</f>
        <v>3.2510262664165106</v>
      </c>
      <c r="M498" s="171">
        <f t="shared" si="21"/>
        <v>26.008210131332085</v>
      </c>
      <c r="N498" s="172">
        <f t="shared" si="22"/>
        <v>1</v>
      </c>
      <c r="O498" s="181">
        <f t="shared" si="23"/>
        <v>8</v>
      </c>
    </row>
    <row r="499" spans="1:15" x14ac:dyDescent="0.3">
      <c r="A499" s="167">
        <v>46038</v>
      </c>
      <c r="B499" s="168">
        <v>1</v>
      </c>
      <c r="C499" s="169" t="s">
        <v>1663</v>
      </c>
      <c r="D499" s="168" t="s">
        <v>1663</v>
      </c>
      <c r="E499" s="168">
        <v>34</v>
      </c>
      <c r="F499" s="168">
        <v>314</v>
      </c>
      <c r="G499" s="168" t="s">
        <v>7171</v>
      </c>
      <c r="H499" s="168">
        <v>7</v>
      </c>
      <c r="I499" s="168" t="s">
        <v>7193</v>
      </c>
      <c r="J499" s="170">
        <v>0</v>
      </c>
      <c r="K499" s="170">
        <v>0</v>
      </c>
      <c r="L499" s="171">
        <f>VLOOKUP(C499,'Custo dos Produtos'!$D:$Q,14,0)</f>
        <v>2.3728500000000001</v>
      </c>
      <c r="M499" s="171">
        <f t="shared" si="21"/>
        <v>16.609950000000001</v>
      </c>
      <c r="N499" s="172">
        <f t="shared" si="22"/>
        <v>1</v>
      </c>
      <c r="O499" s="172">
        <f t="shared" si="23"/>
        <v>7</v>
      </c>
    </row>
    <row r="500" spans="1:15" s="135" customFormat="1" x14ac:dyDescent="0.3">
      <c r="A500" s="167">
        <v>46038</v>
      </c>
      <c r="B500" s="168">
        <v>2</v>
      </c>
      <c r="C500" s="169" t="s">
        <v>1356</v>
      </c>
      <c r="D500" s="168" t="s">
        <v>1356</v>
      </c>
      <c r="E500" s="168">
        <v>36</v>
      </c>
      <c r="F500" s="168">
        <v>217</v>
      </c>
      <c r="G500" s="168" t="s">
        <v>7239</v>
      </c>
      <c r="H500" s="168">
        <v>16</v>
      </c>
      <c r="I500" s="168" t="s">
        <v>7265</v>
      </c>
      <c r="J500" s="170">
        <v>0</v>
      </c>
      <c r="K500" s="170">
        <v>0</v>
      </c>
      <c r="L500" s="171">
        <f>VLOOKUP(C500,'Custo dos Produtos'!$D:$Q,14,0)</f>
        <v>1.6376853559572115</v>
      </c>
      <c r="M500" s="171">
        <f t="shared" si="21"/>
        <v>26.202965695315385</v>
      </c>
      <c r="N500" s="172">
        <f t="shared" si="22"/>
        <v>1</v>
      </c>
      <c r="O500" s="181">
        <f t="shared" si="23"/>
        <v>16</v>
      </c>
    </row>
    <row r="501" spans="1:15" x14ac:dyDescent="0.3">
      <c r="A501" s="182">
        <v>46038</v>
      </c>
      <c r="B501" s="181">
        <v>3</v>
      </c>
      <c r="C501" s="183" t="s">
        <v>9320</v>
      </c>
      <c r="D501" s="181" t="s">
        <v>9320</v>
      </c>
      <c r="E501" s="181">
        <v>36</v>
      </c>
      <c r="F501" s="181">
        <v>217</v>
      </c>
      <c r="G501" s="181" t="s">
        <v>7262</v>
      </c>
      <c r="H501" s="181">
        <v>1</v>
      </c>
      <c r="I501" s="181" t="s">
        <v>15688</v>
      </c>
      <c r="J501" s="184">
        <v>0</v>
      </c>
      <c r="K501" s="184">
        <v>0</v>
      </c>
      <c r="L501" s="185">
        <v>0</v>
      </c>
      <c r="M501" s="185">
        <f t="shared" si="21"/>
        <v>0</v>
      </c>
      <c r="N501" s="181">
        <f t="shared" si="22"/>
        <v>1</v>
      </c>
      <c r="O501" s="172">
        <f t="shared" si="23"/>
        <v>0</v>
      </c>
    </row>
    <row r="502" spans="1:15" x14ac:dyDescent="0.3">
      <c r="A502" s="167">
        <v>46038</v>
      </c>
      <c r="B502" s="168">
        <v>1</v>
      </c>
      <c r="C502" s="169" t="s">
        <v>2122</v>
      </c>
      <c r="D502" s="168" t="s">
        <v>2122</v>
      </c>
      <c r="E502" s="168">
        <v>36</v>
      </c>
      <c r="F502" s="168">
        <v>217</v>
      </c>
      <c r="G502" s="168" t="s">
        <v>7207</v>
      </c>
      <c r="H502" s="168">
        <v>4</v>
      </c>
      <c r="I502" s="168" t="s">
        <v>15699</v>
      </c>
      <c r="J502" s="170">
        <v>0</v>
      </c>
      <c r="K502" s="170">
        <v>0</v>
      </c>
      <c r="L502" s="171">
        <f>VLOOKUP(C502,'Custo dos Produtos'!$D:$Q,14,0)</f>
        <v>5.5965667574931883</v>
      </c>
      <c r="M502" s="171">
        <f t="shared" si="21"/>
        <v>22.386267029972753</v>
      </c>
      <c r="N502" s="172">
        <f t="shared" si="22"/>
        <v>1</v>
      </c>
      <c r="O502" s="172">
        <f t="shared" si="23"/>
        <v>4</v>
      </c>
    </row>
    <row r="503" spans="1:15" x14ac:dyDescent="0.3">
      <c r="A503" s="182">
        <v>46038</v>
      </c>
      <c r="B503" s="181">
        <v>2</v>
      </c>
      <c r="C503" s="183" t="s">
        <v>9320</v>
      </c>
      <c r="D503" s="181" t="s">
        <v>9320</v>
      </c>
      <c r="E503" s="181">
        <v>36</v>
      </c>
      <c r="F503" s="181">
        <v>217</v>
      </c>
      <c r="G503" s="181" t="s">
        <v>7207</v>
      </c>
      <c r="H503" s="181">
        <v>1</v>
      </c>
      <c r="I503" s="181" t="s">
        <v>7265</v>
      </c>
      <c r="J503" s="184">
        <v>0</v>
      </c>
      <c r="K503" s="184">
        <v>0</v>
      </c>
      <c r="L503" s="185">
        <v>0</v>
      </c>
      <c r="M503" s="185">
        <f t="shared" si="21"/>
        <v>0</v>
      </c>
      <c r="N503" s="181">
        <f t="shared" si="22"/>
        <v>1</v>
      </c>
      <c r="O503" s="172">
        <f t="shared" si="23"/>
        <v>0</v>
      </c>
    </row>
    <row r="504" spans="1:15" s="135" customFormat="1" x14ac:dyDescent="0.3">
      <c r="A504" s="167">
        <v>46038</v>
      </c>
      <c r="B504" s="168">
        <v>3</v>
      </c>
      <c r="C504" s="169" t="s">
        <v>1356</v>
      </c>
      <c r="D504" s="168" t="s">
        <v>1356</v>
      </c>
      <c r="E504" s="168">
        <v>36</v>
      </c>
      <c r="F504" s="168">
        <v>217</v>
      </c>
      <c r="G504" s="168" t="s">
        <v>7239</v>
      </c>
      <c r="H504" s="168">
        <v>16</v>
      </c>
      <c r="I504" s="168" t="s">
        <v>15688</v>
      </c>
      <c r="J504" s="170">
        <v>0</v>
      </c>
      <c r="K504" s="170">
        <v>0</v>
      </c>
      <c r="L504" s="171">
        <f>VLOOKUP(C504,'Custo dos Produtos'!$D:$Q,14,0)</f>
        <v>1.6376853559572115</v>
      </c>
      <c r="M504" s="171">
        <f t="shared" si="21"/>
        <v>26.202965695315385</v>
      </c>
      <c r="N504" s="172">
        <f t="shared" si="22"/>
        <v>1</v>
      </c>
      <c r="O504" s="181">
        <f t="shared" si="23"/>
        <v>16</v>
      </c>
    </row>
    <row r="505" spans="1:15" x14ac:dyDescent="0.3">
      <c r="A505" s="167">
        <v>46038</v>
      </c>
      <c r="B505" s="168">
        <v>1</v>
      </c>
      <c r="C505" s="169" t="s">
        <v>1582</v>
      </c>
      <c r="D505" s="168" t="s">
        <v>1582</v>
      </c>
      <c r="E505" s="168">
        <v>36</v>
      </c>
      <c r="F505" s="168">
        <v>217</v>
      </c>
      <c r="G505" s="168" t="s">
        <v>7248</v>
      </c>
      <c r="H505" s="168">
        <v>8</v>
      </c>
      <c r="I505" s="168" t="s">
        <v>15699</v>
      </c>
      <c r="J505" s="170">
        <v>0</v>
      </c>
      <c r="K505" s="170">
        <v>0</v>
      </c>
      <c r="L505" s="171">
        <f>VLOOKUP(C505,'Custo dos Produtos'!$D:$Q,14,0)</f>
        <v>4.8558533333333331</v>
      </c>
      <c r="M505" s="171">
        <f t="shared" si="21"/>
        <v>38.846826666666665</v>
      </c>
      <c r="N505" s="172">
        <f t="shared" si="22"/>
        <v>1</v>
      </c>
      <c r="O505" s="172">
        <f t="shared" si="23"/>
        <v>8</v>
      </c>
    </row>
    <row r="506" spans="1:15" x14ac:dyDescent="0.3">
      <c r="A506" s="167">
        <v>46038</v>
      </c>
      <c r="B506" s="168">
        <v>1</v>
      </c>
      <c r="C506" s="169" t="s">
        <v>1302</v>
      </c>
      <c r="D506" s="168" t="s">
        <v>1302</v>
      </c>
      <c r="E506" s="168">
        <v>36</v>
      </c>
      <c r="F506" s="168">
        <v>217</v>
      </c>
      <c r="G506" s="168" t="s">
        <v>7248</v>
      </c>
      <c r="H506" s="168">
        <v>8</v>
      </c>
      <c r="I506" s="168" t="s">
        <v>15731</v>
      </c>
      <c r="J506" s="170">
        <v>0</v>
      </c>
      <c r="K506" s="170">
        <v>0</v>
      </c>
      <c r="L506" s="171">
        <f>VLOOKUP(C506,'Custo dos Produtos'!$D:$Q,14,0)</f>
        <v>4.41</v>
      </c>
      <c r="M506" s="171">
        <f t="shared" si="21"/>
        <v>35.28</v>
      </c>
      <c r="N506" s="172">
        <f t="shared" si="22"/>
        <v>1</v>
      </c>
      <c r="O506" s="172">
        <f t="shared" si="23"/>
        <v>8</v>
      </c>
    </row>
    <row r="507" spans="1:15" x14ac:dyDescent="0.3">
      <c r="A507" s="182">
        <v>46038</v>
      </c>
      <c r="B507" s="181">
        <v>1</v>
      </c>
      <c r="C507" s="183" t="s">
        <v>1500</v>
      </c>
      <c r="D507" s="181" t="s">
        <v>1500</v>
      </c>
      <c r="E507" s="181">
        <v>36</v>
      </c>
      <c r="F507" s="181">
        <v>217</v>
      </c>
      <c r="G507" s="181" t="s">
        <v>7239</v>
      </c>
      <c r="H507" s="181">
        <v>16</v>
      </c>
      <c r="I507" s="181" t="s">
        <v>15731</v>
      </c>
      <c r="J507" s="184">
        <v>0</v>
      </c>
      <c r="K507" s="184">
        <v>0</v>
      </c>
      <c r="L507" s="185">
        <v>0</v>
      </c>
      <c r="M507" s="185">
        <f t="shared" si="21"/>
        <v>0</v>
      </c>
      <c r="N507" s="181">
        <f t="shared" si="22"/>
        <v>1</v>
      </c>
      <c r="O507" s="172">
        <f t="shared" si="23"/>
        <v>0</v>
      </c>
    </row>
    <row r="508" spans="1:15" x14ac:dyDescent="0.3">
      <c r="A508" s="167">
        <v>46038</v>
      </c>
      <c r="B508" s="168">
        <v>1</v>
      </c>
      <c r="C508" s="169" t="s">
        <v>1472</v>
      </c>
      <c r="D508" s="168" t="s">
        <v>1472</v>
      </c>
      <c r="E508" s="168">
        <v>44</v>
      </c>
      <c r="F508" s="168">
        <v>318</v>
      </c>
      <c r="G508" s="168" t="s">
        <v>7204</v>
      </c>
      <c r="H508" s="168">
        <v>6</v>
      </c>
      <c r="I508" s="168" t="s">
        <v>7247</v>
      </c>
      <c r="J508" s="170">
        <v>0</v>
      </c>
      <c r="K508" s="170">
        <v>0</v>
      </c>
      <c r="L508" s="171">
        <f>VLOOKUP(C508,'Custo dos Produtos'!$D:$Q,14,0)</f>
        <v>2.1993369055592766</v>
      </c>
      <c r="M508" s="171">
        <f t="shared" si="21"/>
        <v>13.196021433355661</v>
      </c>
      <c r="N508" s="172">
        <f t="shared" si="22"/>
        <v>1</v>
      </c>
      <c r="O508" s="172">
        <f t="shared" si="23"/>
        <v>6</v>
      </c>
    </row>
    <row r="509" spans="1:15" x14ac:dyDescent="0.3">
      <c r="A509" s="173">
        <v>46038</v>
      </c>
      <c r="B509" s="174">
        <v>1</v>
      </c>
      <c r="C509" s="175" t="s">
        <v>1234</v>
      </c>
      <c r="D509" s="174" t="s">
        <v>1234</v>
      </c>
      <c r="E509" s="174">
        <v>36</v>
      </c>
      <c r="F509" s="174">
        <v>217</v>
      </c>
      <c r="G509" s="174" t="s">
        <v>7179</v>
      </c>
      <c r="H509" s="174">
        <v>4</v>
      </c>
      <c r="I509" s="174" t="s">
        <v>15699</v>
      </c>
      <c r="J509" s="176">
        <v>0</v>
      </c>
      <c r="K509" s="176">
        <v>0</v>
      </c>
      <c r="L509" s="177">
        <f>VLOOKUP(C509,'Custo dos Produtos'!$D:$Q,14,0)</f>
        <v>32.700659999999999</v>
      </c>
      <c r="M509" s="177">
        <f t="shared" si="21"/>
        <v>130.80264</v>
      </c>
      <c r="N509" s="178">
        <f t="shared" si="22"/>
        <v>1</v>
      </c>
      <c r="O509" s="178">
        <f t="shared" si="23"/>
        <v>4</v>
      </c>
    </row>
    <row r="510" spans="1:15" x14ac:dyDescent="0.3">
      <c r="A510" s="167">
        <v>46038</v>
      </c>
      <c r="B510" s="168">
        <v>2</v>
      </c>
      <c r="C510" s="169" t="s">
        <v>1418</v>
      </c>
      <c r="D510" s="168" t="s">
        <v>1418</v>
      </c>
      <c r="E510" s="168">
        <v>36</v>
      </c>
      <c r="F510" s="168">
        <v>217</v>
      </c>
      <c r="G510" s="168" t="s">
        <v>7181</v>
      </c>
      <c r="H510" s="168">
        <v>2</v>
      </c>
      <c r="I510" s="168" t="s">
        <v>7265</v>
      </c>
      <c r="J510" s="170">
        <v>0</v>
      </c>
      <c r="K510" s="170">
        <v>0</v>
      </c>
      <c r="L510" s="171">
        <f>VLOOKUP(C510,'Custo dos Produtos'!$D:$Q,14,0)</f>
        <v>15.130879999999999</v>
      </c>
      <c r="M510" s="171">
        <f t="shared" si="21"/>
        <v>30.261759999999999</v>
      </c>
      <c r="N510" s="172">
        <f t="shared" si="22"/>
        <v>1</v>
      </c>
      <c r="O510" s="172">
        <f t="shared" si="23"/>
        <v>2</v>
      </c>
    </row>
    <row r="511" spans="1:15" x14ac:dyDescent="0.3">
      <c r="A511" s="167">
        <v>46038</v>
      </c>
      <c r="B511" s="168">
        <v>3</v>
      </c>
      <c r="C511" s="169" t="s">
        <v>1418</v>
      </c>
      <c r="D511" s="168" t="s">
        <v>1418</v>
      </c>
      <c r="E511" s="168">
        <v>36</v>
      </c>
      <c r="F511" s="168">
        <v>217</v>
      </c>
      <c r="G511" s="168" t="s">
        <v>7181</v>
      </c>
      <c r="H511" s="168">
        <v>1</v>
      </c>
      <c r="I511" s="168" t="s">
        <v>15688</v>
      </c>
      <c r="J511" s="170">
        <v>0</v>
      </c>
      <c r="K511" s="170">
        <v>0</v>
      </c>
      <c r="L511" s="171">
        <f>VLOOKUP(C511,'Custo dos Produtos'!$D:$Q,14,0)</f>
        <v>15.130879999999999</v>
      </c>
      <c r="M511" s="171">
        <f t="shared" si="21"/>
        <v>15.130879999999999</v>
      </c>
      <c r="N511" s="172">
        <f t="shared" si="22"/>
        <v>1</v>
      </c>
      <c r="O511" s="172">
        <f t="shared" si="23"/>
        <v>1</v>
      </c>
    </row>
    <row r="512" spans="1:15" x14ac:dyDescent="0.3">
      <c r="A512" s="167">
        <v>46038</v>
      </c>
      <c r="B512" s="168">
        <v>3</v>
      </c>
      <c r="C512" s="169" t="s">
        <v>1282</v>
      </c>
      <c r="D512" s="168" t="s">
        <v>1282</v>
      </c>
      <c r="E512" s="168">
        <v>2</v>
      </c>
      <c r="F512" s="168">
        <v>315</v>
      </c>
      <c r="G512" s="168" t="s">
        <v>7266</v>
      </c>
      <c r="H512" s="168">
        <v>3</v>
      </c>
      <c r="I512" s="168" t="s">
        <v>7232</v>
      </c>
      <c r="J512" s="170">
        <v>0</v>
      </c>
      <c r="K512" s="170">
        <v>0</v>
      </c>
      <c r="L512" s="171">
        <f>VLOOKUP(C512,'Custo dos Produtos'!$D:$Q,14,0)</f>
        <v>3.6517999999999997</v>
      </c>
      <c r="M512" s="171">
        <f t="shared" si="21"/>
        <v>10.955399999999999</v>
      </c>
      <c r="N512" s="172">
        <f t="shared" si="22"/>
        <v>1</v>
      </c>
      <c r="O512" s="172">
        <f t="shared" si="23"/>
        <v>3</v>
      </c>
    </row>
    <row r="513" spans="1:15" x14ac:dyDescent="0.3">
      <c r="A513" s="167">
        <v>46038</v>
      </c>
      <c r="B513" s="168">
        <v>2</v>
      </c>
      <c r="C513" s="169" t="s">
        <v>1250</v>
      </c>
      <c r="D513" s="168" t="s">
        <v>1250</v>
      </c>
      <c r="E513" s="168">
        <v>9</v>
      </c>
      <c r="F513" s="168">
        <v>313</v>
      </c>
      <c r="G513" s="168" t="s">
        <v>7194</v>
      </c>
      <c r="H513" s="168">
        <v>5</v>
      </c>
      <c r="I513" s="168" t="s">
        <v>7229</v>
      </c>
      <c r="J513" s="170">
        <v>0</v>
      </c>
      <c r="K513" s="170">
        <v>0</v>
      </c>
      <c r="L513" s="171">
        <f>VLOOKUP(C513,'Custo dos Produtos'!$D:$Q,14,0)</f>
        <v>14.972824074074074</v>
      </c>
      <c r="M513" s="171">
        <f t="shared" si="21"/>
        <v>74.864120370370372</v>
      </c>
      <c r="N513" s="172">
        <f t="shared" si="22"/>
        <v>1</v>
      </c>
      <c r="O513" s="172">
        <f t="shared" si="23"/>
        <v>5</v>
      </c>
    </row>
    <row r="514" spans="1:15" x14ac:dyDescent="0.3">
      <c r="A514" s="167">
        <v>46038</v>
      </c>
      <c r="B514" s="168">
        <v>2</v>
      </c>
      <c r="C514" s="169" t="s">
        <v>1236</v>
      </c>
      <c r="D514" s="168" t="s">
        <v>1236</v>
      </c>
      <c r="E514" s="168">
        <v>7</v>
      </c>
      <c r="F514" s="168">
        <v>313</v>
      </c>
      <c r="G514" s="168" t="s">
        <v>7150</v>
      </c>
      <c r="H514" s="168">
        <v>1</v>
      </c>
      <c r="I514" s="168" t="s">
        <v>15721</v>
      </c>
      <c r="J514" s="170">
        <v>0</v>
      </c>
      <c r="K514" s="170">
        <v>0</v>
      </c>
      <c r="L514" s="171">
        <f>VLOOKUP(C514,'Custo dos Produtos'!$D:$Q,14,0)</f>
        <v>10.757986111111112</v>
      </c>
      <c r="M514" s="171">
        <f t="shared" ref="M514:M577" si="24">IF(J514=0,ABS(L514*H514),ABS(K514))</f>
        <v>10.757986111111112</v>
      </c>
      <c r="N514" s="172">
        <f t="shared" ref="N514:N577" si="25">MONTH(A514)</f>
        <v>1</v>
      </c>
      <c r="O514" s="172">
        <f t="shared" ref="O514:O577" si="26">ABS(IF(M514=0,0,H514))</f>
        <v>1</v>
      </c>
    </row>
    <row r="515" spans="1:15" x14ac:dyDescent="0.3">
      <c r="A515" s="167">
        <v>46038</v>
      </c>
      <c r="B515" s="168">
        <v>2</v>
      </c>
      <c r="C515" s="169" t="s">
        <v>1250</v>
      </c>
      <c r="D515" s="168" t="s">
        <v>1250</v>
      </c>
      <c r="E515" s="168">
        <v>19</v>
      </c>
      <c r="F515" s="168">
        <v>313</v>
      </c>
      <c r="G515" s="168" t="s">
        <v>7194</v>
      </c>
      <c r="H515" s="168">
        <v>1</v>
      </c>
      <c r="I515" s="168" t="s">
        <v>15732</v>
      </c>
      <c r="J515" s="170">
        <v>0</v>
      </c>
      <c r="K515" s="170">
        <v>0</v>
      </c>
      <c r="L515" s="171">
        <f>VLOOKUP(C515,'Custo dos Produtos'!$D:$Q,14,0)</f>
        <v>14.972824074074074</v>
      </c>
      <c r="M515" s="171">
        <f t="shared" si="24"/>
        <v>14.972824074074074</v>
      </c>
      <c r="N515" s="172">
        <f t="shared" si="25"/>
        <v>1</v>
      </c>
      <c r="O515" s="172">
        <f t="shared" si="26"/>
        <v>1</v>
      </c>
    </row>
    <row r="516" spans="1:15" x14ac:dyDescent="0.3">
      <c r="A516" s="167">
        <v>46038</v>
      </c>
      <c r="B516" s="168">
        <v>2</v>
      </c>
      <c r="C516" s="169" t="s">
        <v>1272</v>
      </c>
      <c r="D516" s="168" t="s">
        <v>1272</v>
      </c>
      <c r="E516" s="168">
        <v>6</v>
      </c>
      <c r="F516" s="168">
        <v>313</v>
      </c>
      <c r="G516" s="168" t="s">
        <v>7194</v>
      </c>
      <c r="H516" s="168">
        <v>1</v>
      </c>
      <c r="I516" s="168" t="s">
        <v>7229</v>
      </c>
      <c r="J516" s="170">
        <v>0</v>
      </c>
      <c r="K516" s="170">
        <v>0</v>
      </c>
      <c r="L516" s="171">
        <f>VLOOKUP(C516,'Custo dos Produtos'!$D:$Q,14,0)</f>
        <v>8.81</v>
      </c>
      <c r="M516" s="171">
        <f t="shared" si="24"/>
        <v>8.81</v>
      </c>
      <c r="N516" s="172">
        <f t="shared" si="25"/>
        <v>1</v>
      </c>
      <c r="O516" s="172">
        <f t="shared" si="26"/>
        <v>1</v>
      </c>
    </row>
    <row r="517" spans="1:15" x14ac:dyDescent="0.3">
      <c r="A517" s="167">
        <v>46038</v>
      </c>
      <c r="B517" s="168">
        <v>2</v>
      </c>
      <c r="C517" s="169" t="s">
        <v>1272</v>
      </c>
      <c r="D517" s="168" t="s">
        <v>1272</v>
      </c>
      <c r="E517" s="168">
        <v>6</v>
      </c>
      <c r="F517" s="168">
        <v>313</v>
      </c>
      <c r="G517" s="168" t="s">
        <v>7194</v>
      </c>
      <c r="H517" s="168">
        <v>1</v>
      </c>
      <c r="I517" s="168" t="s">
        <v>7174</v>
      </c>
      <c r="J517" s="170">
        <v>0</v>
      </c>
      <c r="K517" s="170">
        <v>0</v>
      </c>
      <c r="L517" s="171">
        <f>VLOOKUP(C517,'Custo dos Produtos'!$D:$Q,14,0)</f>
        <v>8.81</v>
      </c>
      <c r="M517" s="171">
        <f t="shared" si="24"/>
        <v>8.81</v>
      </c>
      <c r="N517" s="172">
        <f t="shared" si="25"/>
        <v>1</v>
      </c>
      <c r="O517" s="172">
        <f t="shared" si="26"/>
        <v>1</v>
      </c>
    </row>
    <row r="518" spans="1:15" x14ac:dyDescent="0.3">
      <c r="A518" s="167">
        <v>46038</v>
      </c>
      <c r="B518" s="168">
        <v>2</v>
      </c>
      <c r="C518" s="169" t="s">
        <v>1520</v>
      </c>
      <c r="D518" s="168" t="s">
        <v>1520</v>
      </c>
      <c r="E518" s="168">
        <v>20</v>
      </c>
      <c r="F518" s="168">
        <v>314</v>
      </c>
      <c r="G518" s="168" t="s">
        <v>7173</v>
      </c>
      <c r="H518" s="168">
        <v>1</v>
      </c>
      <c r="I518" s="168" t="s">
        <v>7172</v>
      </c>
      <c r="J518" s="170">
        <v>0</v>
      </c>
      <c r="K518" s="170">
        <v>0</v>
      </c>
      <c r="L518" s="171">
        <f>VLOOKUP(C518,'Custo dos Produtos'!$D:$Q,14,0)</f>
        <v>8.852549999999999</v>
      </c>
      <c r="M518" s="171">
        <f t="shared" si="24"/>
        <v>8.852549999999999</v>
      </c>
      <c r="N518" s="172">
        <f t="shared" si="25"/>
        <v>1</v>
      </c>
      <c r="O518" s="172">
        <f t="shared" si="26"/>
        <v>1</v>
      </c>
    </row>
    <row r="519" spans="1:15" x14ac:dyDescent="0.3">
      <c r="A519" s="173">
        <v>46038</v>
      </c>
      <c r="B519" s="174">
        <v>2</v>
      </c>
      <c r="C519" s="175" t="s">
        <v>2438</v>
      </c>
      <c r="D519" s="174" t="s">
        <v>2438</v>
      </c>
      <c r="E519" s="174">
        <v>31</v>
      </c>
      <c r="F519" s="174">
        <v>314</v>
      </c>
      <c r="G519" s="174" t="s">
        <v>7148</v>
      </c>
      <c r="H519" s="174">
        <v>16</v>
      </c>
      <c r="I519" s="174" t="s">
        <v>7164</v>
      </c>
      <c r="J519" s="176">
        <v>0</v>
      </c>
      <c r="K519" s="176">
        <v>0</v>
      </c>
      <c r="L519" s="177">
        <f>VLOOKUP(C519,'Custo dos Produtos'!$D:$Q,14,0)</f>
        <v>0.33851587301587299</v>
      </c>
      <c r="M519" s="177">
        <f t="shared" si="24"/>
        <v>5.4162539682539679</v>
      </c>
      <c r="N519" s="178">
        <f t="shared" si="25"/>
        <v>1</v>
      </c>
      <c r="O519" s="178">
        <f t="shared" si="26"/>
        <v>16</v>
      </c>
    </row>
    <row r="520" spans="1:15" x14ac:dyDescent="0.3">
      <c r="A520" s="173">
        <v>46038</v>
      </c>
      <c r="B520" s="174">
        <v>2</v>
      </c>
      <c r="C520" s="175" t="s">
        <v>2438</v>
      </c>
      <c r="D520" s="174" t="s">
        <v>2438</v>
      </c>
      <c r="E520" s="174">
        <v>37</v>
      </c>
      <c r="F520" s="174">
        <v>314</v>
      </c>
      <c r="G520" s="174" t="s">
        <v>7148</v>
      </c>
      <c r="H520" s="174">
        <v>10</v>
      </c>
      <c r="I520" s="174" t="s">
        <v>7164</v>
      </c>
      <c r="J520" s="176">
        <v>0</v>
      </c>
      <c r="K520" s="176">
        <v>0</v>
      </c>
      <c r="L520" s="177">
        <f>VLOOKUP(C520,'Custo dos Produtos'!$D:$Q,14,0)</f>
        <v>0.33851587301587299</v>
      </c>
      <c r="M520" s="177">
        <f t="shared" si="24"/>
        <v>3.38515873015873</v>
      </c>
      <c r="N520" s="178">
        <f t="shared" si="25"/>
        <v>1</v>
      </c>
      <c r="O520" s="178">
        <f t="shared" si="26"/>
        <v>10</v>
      </c>
    </row>
    <row r="521" spans="1:15" x14ac:dyDescent="0.3">
      <c r="A521" s="167">
        <v>46038</v>
      </c>
      <c r="B521" s="168">
        <v>2</v>
      </c>
      <c r="C521" s="169" t="s">
        <v>2381</v>
      </c>
      <c r="D521" s="168" t="s">
        <v>2381</v>
      </c>
      <c r="E521" s="168">
        <v>33</v>
      </c>
      <c r="F521" s="168">
        <v>314</v>
      </c>
      <c r="G521" s="168" t="s">
        <v>7158</v>
      </c>
      <c r="H521" s="168">
        <v>4</v>
      </c>
      <c r="I521" s="168" t="s">
        <v>7159</v>
      </c>
      <c r="J521" s="170">
        <v>0</v>
      </c>
      <c r="K521" s="170">
        <v>0</v>
      </c>
      <c r="L521" s="171">
        <f>VLOOKUP(C521,'Custo dos Produtos'!$D:$Q,14,0)</f>
        <v>1.7929040404040404</v>
      </c>
      <c r="M521" s="171">
        <f t="shared" si="24"/>
        <v>7.1716161616161616</v>
      </c>
      <c r="N521" s="172">
        <f t="shared" si="25"/>
        <v>1</v>
      </c>
      <c r="O521" s="172">
        <f t="shared" si="26"/>
        <v>4</v>
      </c>
    </row>
    <row r="522" spans="1:15" x14ac:dyDescent="0.3">
      <c r="A522" s="173">
        <v>46038</v>
      </c>
      <c r="B522" s="174">
        <v>2</v>
      </c>
      <c r="C522" s="175" t="s">
        <v>1600</v>
      </c>
      <c r="D522" s="174" t="s">
        <v>1600</v>
      </c>
      <c r="E522" s="174">
        <v>31</v>
      </c>
      <c r="F522" s="174">
        <v>314</v>
      </c>
      <c r="G522" s="174" t="s">
        <v>7148</v>
      </c>
      <c r="H522" s="174">
        <v>16</v>
      </c>
      <c r="I522" s="174" t="s">
        <v>7164</v>
      </c>
      <c r="J522" s="176">
        <v>0</v>
      </c>
      <c r="K522" s="176">
        <v>0</v>
      </c>
      <c r="L522" s="177">
        <f>VLOOKUP(C522,'Custo dos Produtos'!$D:$Q,14,0)</f>
        <v>0.16433333333333333</v>
      </c>
      <c r="M522" s="177">
        <f t="shared" si="24"/>
        <v>2.6293333333333333</v>
      </c>
      <c r="N522" s="178">
        <f t="shared" si="25"/>
        <v>1</v>
      </c>
      <c r="O522" s="178">
        <f t="shared" si="26"/>
        <v>16</v>
      </c>
    </row>
    <row r="523" spans="1:15" x14ac:dyDescent="0.3">
      <c r="A523" s="173">
        <v>46038</v>
      </c>
      <c r="B523" s="174">
        <v>2</v>
      </c>
      <c r="C523" s="175" t="s">
        <v>1600</v>
      </c>
      <c r="D523" s="174" t="s">
        <v>1600</v>
      </c>
      <c r="E523" s="174">
        <v>37</v>
      </c>
      <c r="F523" s="174">
        <v>314</v>
      </c>
      <c r="G523" s="174" t="s">
        <v>7148</v>
      </c>
      <c r="H523" s="174">
        <v>10</v>
      </c>
      <c r="I523" s="174" t="s">
        <v>7164</v>
      </c>
      <c r="J523" s="176">
        <v>0</v>
      </c>
      <c r="K523" s="176">
        <v>0</v>
      </c>
      <c r="L523" s="177">
        <f>VLOOKUP(C523,'Custo dos Produtos'!$D:$Q,14,0)</f>
        <v>0.16433333333333333</v>
      </c>
      <c r="M523" s="177">
        <f t="shared" si="24"/>
        <v>1.6433333333333333</v>
      </c>
      <c r="N523" s="178">
        <f t="shared" si="25"/>
        <v>1</v>
      </c>
      <c r="O523" s="178">
        <f t="shared" si="26"/>
        <v>10</v>
      </c>
    </row>
    <row r="524" spans="1:15" x14ac:dyDescent="0.3">
      <c r="A524" s="167">
        <v>46038</v>
      </c>
      <c r="B524" s="168">
        <v>3</v>
      </c>
      <c r="C524" s="169" t="s">
        <v>1266</v>
      </c>
      <c r="D524" s="168" t="s">
        <v>1266</v>
      </c>
      <c r="E524" s="168">
        <v>34</v>
      </c>
      <c r="F524" s="168">
        <v>314</v>
      </c>
      <c r="G524" s="168" t="s">
        <v>7189</v>
      </c>
      <c r="H524" s="168">
        <v>19</v>
      </c>
      <c r="I524" s="168" t="s">
        <v>15733</v>
      </c>
      <c r="J524" s="170">
        <v>0</v>
      </c>
      <c r="K524" s="170">
        <v>0</v>
      </c>
      <c r="L524" s="171">
        <f>VLOOKUP(C524,'Custo dos Produtos'!$D:$Q,14,0)</f>
        <v>17.440000000000001</v>
      </c>
      <c r="M524" s="171">
        <f t="shared" si="24"/>
        <v>331.36</v>
      </c>
      <c r="N524" s="172">
        <f t="shared" si="25"/>
        <v>1</v>
      </c>
      <c r="O524" s="172">
        <f t="shared" si="26"/>
        <v>19</v>
      </c>
    </row>
    <row r="525" spans="1:15" x14ac:dyDescent="0.3">
      <c r="A525" s="167">
        <v>46038</v>
      </c>
      <c r="B525" s="168">
        <v>1</v>
      </c>
      <c r="C525" s="169" t="s">
        <v>1320</v>
      </c>
      <c r="D525" s="168" t="s">
        <v>1320</v>
      </c>
      <c r="E525" s="168">
        <v>20</v>
      </c>
      <c r="F525" s="168">
        <v>217</v>
      </c>
      <c r="G525" s="168" t="s">
        <v>7213</v>
      </c>
      <c r="H525" s="168">
        <v>13</v>
      </c>
      <c r="I525" s="168" t="s">
        <v>7225</v>
      </c>
      <c r="J525" s="170">
        <v>0</v>
      </c>
      <c r="K525" s="170">
        <v>0</v>
      </c>
      <c r="L525" s="171">
        <f>VLOOKUP(C525,'Custo dos Produtos'!$D:$Q,14,0)</f>
        <v>23.16</v>
      </c>
      <c r="M525" s="171">
        <f t="shared" si="24"/>
        <v>301.08</v>
      </c>
      <c r="N525" s="172">
        <f t="shared" si="25"/>
        <v>1</v>
      </c>
      <c r="O525" s="172">
        <f t="shared" si="26"/>
        <v>13</v>
      </c>
    </row>
    <row r="526" spans="1:15" x14ac:dyDescent="0.3">
      <c r="A526" s="202">
        <v>46038</v>
      </c>
      <c r="B526" s="203">
        <v>1</v>
      </c>
      <c r="C526" s="204" t="s">
        <v>15741</v>
      </c>
      <c r="D526" s="203" t="s">
        <v>15741</v>
      </c>
      <c r="E526" s="203">
        <v>32</v>
      </c>
      <c r="F526" s="203">
        <v>314</v>
      </c>
      <c r="G526" s="203" t="s">
        <v>7173</v>
      </c>
      <c r="H526" s="203">
        <v>4</v>
      </c>
      <c r="I526" s="203" t="s">
        <v>7275</v>
      </c>
      <c r="J526" s="205">
        <v>0</v>
      </c>
      <c r="K526" s="205">
        <v>0</v>
      </c>
      <c r="L526" s="206">
        <v>0</v>
      </c>
      <c r="M526" s="206">
        <f t="shared" si="24"/>
        <v>0</v>
      </c>
      <c r="N526" s="203">
        <f t="shared" si="25"/>
        <v>1</v>
      </c>
      <c r="O526" s="207">
        <f t="shared" si="26"/>
        <v>0</v>
      </c>
    </row>
    <row r="527" spans="1:15" x14ac:dyDescent="0.3">
      <c r="A527" s="167">
        <v>46038</v>
      </c>
      <c r="B527" s="168">
        <v>3</v>
      </c>
      <c r="C527" s="169" t="s">
        <v>1248</v>
      </c>
      <c r="D527" s="168" t="s">
        <v>1248</v>
      </c>
      <c r="E527" s="168">
        <v>20</v>
      </c>
      <c r="F527" s="168">
        <v>320</v>
      </c>
      <c r="G527" s="168" t="s">
        <v>7163</v>
      </c>
      <c r="H527" s="168">
        <v>1</v>
      </c>
      <c r="I527" s="168" t="s">
        <v>7193</v>
      </c>
      <c r="J527" s="170">
        <v>0</v>
      </c>
      <c r="K527" s="170">
        <v>0</v>
      </c>
      <c r="L527" s="171">
        <f>VLOOKUP(C527,'Custo dos Produtos'!$D:$Q,14,0)</f>
        <v>6.7208333333333332</v>
      </c>
      <c r="M527" s="171">
        <f t="shared" si="24"/>
        <v>6.7208333333333332</v>
      </c>
      <c r="N527" s="172">
        <f t="shared" si="25"/>
        <v>1</v>
      </c>
      <c r="O527" s="172">
        <f t="shared" si="26"/>
        <v>1</v>
      </c>
    </row>
    <row r="528" spans="1:15" x14ac:dyDescent="0.3">
      <c r="A528" s="173">
        <v>46040</v>
      </c>
      <c r="B528" s="174">
        <v>1</v>
      </c>
      <c r="C528" s="175" t="s">
        <v>1234</v>
      </c>
      <c r="D528" s="174" t="s">
        <v>1234</v>
      </c>
      <c r="E528" s="174">
        <v>36</v>
      </c>
      <c r="F528" s="174">
        <v>217</v>
      </c>
      <c r="G528" s="174" t="s">
        <v>7179</v>
      </c>
      <c r="H528" s="174">
        <v>4</v>
      </c>
      <c r="I528" s="174" t="s">
        <v>15699</v>
      </c>
      <c r="J528" s="176">
        <v>0</v>
      </c>
      <c r="K528" s="176">
        <v>0</v>
      </c>
      <c r="L528" s="177">
        <f>VLOOKUP(C528,'Custo dos Produtos'!$D:$Q,14,0)</f>
        <v>32.700659999999999</v>
      </c>
      <c r="M528" s="177">
        <f t="shared" si="24"/>
        <v>130.80264</v>
      </c>
      <c r="N528" s="178">
        <f t="shared" si="25"/>
        <v>1</v>
      </c>
      <c r="O528" s="178">
        <f t="shared" si="26"/>
        <v>4</v>
      </c>
    </row>
    <row r="529" spans="1:15" x14ac:dyDescent="0.3">
      <c r="A529" s="167">
        <v>46041</v>
      </c>
      <c r="B529" s="168">
        <v>2</v>
      </c>
      <c r="C529" s="169" t="s">
        <v>1568</v>
      </c>
      <c r="D529" s="168" t="s">
        <v>1568</v>
      </c>
      <c r="E529" s="168">
        <v>36</v>
      </c>
      <c r="F529" s="168">
        <v>217</v>
      </c>
      <c r="G529" s="168" t="s">
        <v>7239</v>
      </c>
      <c r="H529" s="168">
        <v>14</v>
      </c>
      <c r="I529" s="168" t="s">
        <v>7265</v>
      </c>
      <c r="J529" s="170">
        <v>0</v>
      </c>
      <c r="K529" s="170">
        <v>0</v>
      </c>
      <c r="L529" s="171">
        <f>VLOOKUP(C529,'Custo dos Produtos'!$D:$Q,14,0)</f>
        <v>2.1285172413793103</v>
      </c>
      <c r="M529" s="171">
        <f t="shared" si="24"/>
        <v>29.799241379310345</v>
      </c>
      <c r="N529" s="172">
        <f t="shared" si="25"/>
        <v>1</v>
      </c>
      <c r="O529" s="172">
        <f t="shared" si="26"/>
        <v>14</v>
      </c>
    </row>
    <row r="530" spans="1:15" x14ac:dyDescent="0.3">
      <c r="A530" s="173">
        <v>46041</v>
      </c>
      <c r="B530" s="174">
        <v>3</v>
      </c>
      <c r="C530" s="175" t="s">
        <v>1234</v>
      </c>
      <c r="D530" s="174" t="s">
        <v>1234</v>
      </c>
      <c r="E530" s="174">
        <v>36</v>
      </c>
      <c r="F530" s="174">
        <v>217</v>
      </c>
      <c r="G530" s="174" t="s">
        <v>7179</v>
      </c>
      <c r="H530" s="174">
        <v>1</v>
      </c>
      <c r="I530" s="174" t="s">
        <v>15688</v>
      </c>
      <c r="J530" s="176">
        <v>0</v>
      </c>
      <c r="K530" s="176">
        <v>0</v>
      </c>
      <c r="L530" s="177">
        <f>VLOOKUP(C530,'Custo dos Produtos'!$D:$Q,14,0)</f>
        <v>32.700659999999999</v>
      </c>
      <c r="M530" s="177">
        <f t="shared" si="24"/>
        <v>32.700659999999999</v>
      </c>
      <c r="N530" s="178">
        <f t="shared" si="25"/>
        <v>1</v>
      </c>
      <c r="O530" s="178">
        <f t="shared" si="26"/>
        <v>1</v>
      </c>
    </row>
    <row r="531" spans="1:15" x14ac:dyDescent="0.3">
      <c r="A531" s="167">
        <v>46041</v>
      </c>
      <c r="B531" s="168">
        <v>3</v>
      </c>
      <c r="C531" s="169" t="s">
        <v>1819</v>
      </c>
      <c r="D531" s="168" t="s">
        <v>1819</v>
      </c>
      <c r="E531" s="168">
        <v>36</v>
      </c>
      <c r="F531" s="168">
        <v>217</v>
      </c>
      <c r="G531" s="168" t="s">
        <v>7248</v>
      </c>
      <c r="H531" s="168">
        <v>4</v>
      </c>
      <c r="I531" s="168" t="s">
        <v>15688</v>
      </c>
      <c r="J531" s="170">
        <v>0</v>
      </c>
      <c r="K531" s="170">
        <v>0</v>
      </c>
      <c r="L531" s="171">
        <f>VLOOKUP(C531,'Custo dos Produtos'!$D:$Q,14,0)</f>
        <v>4.8550722733245726</v>
      </c>
      <c r="M531" s="171">
        <f t="shared" si="24"/>
        <v>19.42028909329829</v>
      </c>
      <c r="N531" s="172">
        <f t="shared" si="25"/>
        <v>1</v>
      </c>
      <c r="O531" s="172">
        <f t="shared" si="26"/>
        <v>4</v>
      </c>
    </row>
    <row r="532" spans="1:15" x14ac:dyDescent="0.3">
      <c r="A532" s="167">
        <v>46041</v>
      </c>
      <c r="B532" s="168">
        <v>3</v>
      </c>
      <c r="C532" s="169" t="s">
        <v>1568</v>
      </c>
      <c r="D532" s="168" t="s">
        <v>1568</v>
      </c>
      <c r="E532" s="168">
        <v>36</v>
      </c>
      <c r="F532" s="168">
        <v>217</v>
      </c>
      <c r="G532" s="168" t="s">
        <v>7239</v>
      </c>
      <c r="H532" s="168">
        <v>16</v>
      </c>
      <c r="I532" s="168" t="s">
        <v>15688</v>
      </c>
      <c r="J532" s="170">
        <v>0</v>
      </c>
      <c r="K532" s="170">
        <v>0</v>
      </c>
      <c r="L532" s="171">
        <f>VLOOKUP(C532,'Custo dos Produtos'!$D:$Q,14,0)</f>
        <v>2.1285172413793103</v>
      </c>
      <c r="M532" s="171">
        <f t="shared" si="24"/>
        <v>34.056275862068965</v>
      </c>
      <c r="N532" s="172">
        <f t="shared" si="25"/>
        <v>1</v>
      </c>
      <c r="O532" s="172">
        <f t="shared" si="26"/>
        <v>16</v>
      </c>
    </row>
    <row r="533" spans="1:15" x14ac:dyDescent="0.3">
      <c r="A533" s="167">
        <v>46041</v>
      </c>
      <c r="B533" s="168">
        <v>3</v>
      </c>
      <c r="C533" s="169" t="s">
        <v>1236</v>
      </c>
      <c r="D533" s="168" t="s">
        <v>1236</v>
      </c>
      <c r="E533" s="168">
        <v>36</v>
      </c>
      <c r="F533" s="168">
        <v>217</v>
      </c>
      <c r="G533" s="168" t="s">
        <v>7150</v>
      </c>
      <c r="H533" s="168">
        <v>2</v>
      </c>
      <c r="I533" s="168" t="s">
        <v>7190</v>
      </c>
      <c r="J533" s="170">
        <v>0</v>
      </c>
      <c r="K533" s="170">
        <v>0</v>
      </c>
      <c r="L533" s="171">
        <f>VLOOKUP(C533,'Custo dos Produtos'!$D:$Q,14,0)</f>
        <v>10.757986111111112</v>
      </c>
      <c r="M533" s="171">
        <f t="shared" si="24"/>
        <v>21.515972222222224</v>
      </c>
      <c r="N533" s="172">
        <f t="shared" si="25"/>
        <v>1</v>
      </c>
      <c r="O533" s="172">
        <f t="shared" si="26"/>
        <v>2</v>
      </c>
    </row>
    <row r="534" spans="1:15" x14ac:dyDescent="0.3">
      <c r="A534" s="167">
        <v>46041</v>
      </c>
      <c r="B534" s="168">
        <v>2</v>
      </c>
      <c r="C534" s="169" t="s">
        <v>2071</v>
      </c>
      <c r="D534" s="168" t="s">
        <v>2071</v>
      </c>
      <c r="E534" s="168">
        <v>36</v>
      </c>
      <c r="F534" s="168">
        <v>217</v>
      </c>
      <c r="G534" s="168" t="s">
        <v>7181</v>
      </c>
      <c r="H534" s="168">
        <v>1</v>
      </c>
      <c r="I534" s="168" t="s">
        <v>7265</v>
      </c>
      <c r="J534" s="170">
        <v>0</v>
      </c>
      <c r="K534" s="170">
        <v>0</v>
      </c>
      <c r="L534" s="171">
        <f>VLOOKUP(C534,'Custo dos Produtos'!$D:$Q,14,0)</f>
        <v>24.099259259259259</v>
      </c>
      <c r="M534" s="171">
        <f t="shared" si="24"/>
        <v>24.099259259259259</v>
      </c>
      <c r="N534" s="172">
        <f t="shared" si="25"/>
        <v>1</v>
      </c>
      <c r="O534" s="172">
        <f t="shared" si="26"/>
        <v>1</v>
      </c>
    </row>
    <row r="535" spans="1:15" x14ac:dyDescent="0.3">
      <c r="A535" s="173">
        <v>46041</v>
      </c>
      <c r="B535" s="174">
        <v>2</v>
      </c>
      <c r="C535" s="175" t="s">
        <v>1384</v>
      </c>
      <c r="D535" s="174" t="s">
        <v>1384</v>
      </c>
      <c r="E535" s="174">
        <v>20</v>
      </c>
      <c r="F535" s="174">
        <v>207</v>
      </c>
      <c r="G535" s="174" t="s">
        <v>7169</v>
      </c>
      <c r="H535" s="174">
        <v>2</v>
      </c>
      <c r="I535" s="174" t="s">
        <v>15735</v>
      </c>
      <c r="J535" s="176">
        <v>0</v>
      </c>
      <c r="K535" s="176">
        <v>0</v>
      </c>
      <c r="L535" s="177">
        <f>VLOOKUP(C535,'Custo dos Produtos'!$D:$Q,14,0)</f>
        <v>0.37613034188034189</v>
      </c>
      <c r="M535" s="177">
        <f t="shared" si="24"/>
        <v>0.75226068376068378</v>
      </c>
      <c r="N535" s="178">
        <f t="shared" si="25"/>
        <v>1</v>
      </c>
      <c r="O535" s="178">
        <f t="shared" si="26"/>
        <v>2</v>
      </c>
    </row>
    <row r="536" spans="1:15" x14ac:dyDescent="0.3">
      <c r="A536" s="173">
        <v>46041</v>
      </c>
      <c r="B536" s="174">
        <v>2</v>
      </c>
      <c r="C536" s="175" t="s">
        <v>1384</v>
      </c>
      <c r="D536" s="174" t="s">
        <v>1384</v>
      </c>
      <c r="E536" s="174">
        <v>34</v>
      </c>
      <c r="F536" s="174">
        <v>207</v>
      </c>
      <c r="G536" s="174" t="s">
        <v>7169</v>
      </c>
      <c r="H536" s="174">
        <v>1</v>
      </c>
      <c r="I536" s="174" t="s">
        <v>15735</v>
      </c>
      <c r="J536" s="176">
        <v>0</v>
      </c>
      <c r="K536" s="176">
        <v>0</v>
      </c>
      <c r="L536" s="177">
        <f>VLOOKUP(C536,'Custo dos Produtos'!$D:$Q,14,0)</f>
        <v>0.37613034188034189</v>
      </c>
      <c r="M536" s="177">
        <f t="shared" si="24"/>
        <v>0.37613034188034189</v>
      </c>
      <c r="N536" s="178">
        <f t="shared" si="25"/>
        <v>1</v>
      </c>
      <c r="O536" s="178">
        <f t="shared" si="26"/>
        <v>1</v>
      </c>
    </row>
    <row r="537" spans="1:15" x14ac:dyDescent="0.3">
      <c r="A537" s="173">
        <v>46041</v>
      </c>
      <c r="B537" s="174">
        <v>2</v>
      </c>
      <c r="C537" s="175" t="s">
        <v>1384</v>
      </c>
      <c r="D537" s="174" t="s">
        <v>1384</v>
      </c>
      <c r="E537" s="174">
        <v>8</v>
      </c>
      <c r="F537" s="174">
        <v>207</v>
      </c>
      <c r="G537" s="174" t="s">
        <v>7169</v>
      </c>
      <c r="H537" s="174">
        <v>12</v>
      </c>
      <c r="I537" s="174" t="s">
        <v>15735</v>
      </c>
      <c r="J537" s="176">
        <v>0</v>
      </c>
      <c r="K537" s="176">
        <v>0</v>
      </c>
      <c r="L537" s="177">
        <f>VLOOKUP(C537,'Custo dos Produtos'!$D:$Q,14,0)</f>
        <v>0.37613034188034189</v>
      </c>
      <c r="M537" s="177">
        <f t="shared" si="24"/>
        <v>4.5135641025641027</v>
      </c>
      <c r="N537" s="178">
        <f t="shared" si="25"/>
        <v>1</v>
      </c>
      <c r="O537" s="178">
        <f t="shared" si="26"/>
        <v>12</v>
      </c>
    </row>
    <row r="538" spans="1:15" x14ac:dyDescent="0.3">
      <c r="A538" s="167">
        <v>46041</v>
      </c>
      <c r="B538" s="168">
        <v>2</v>
      </c>
      <c r="C538" s="169" t="s">
        <v>1306</v>
      </c>
      <c r="D538" s="168" t="s">
        <v>1306</v>
      </c>
      <c r="E538" s="168">
        <v>1</v>
      </c>
      <c r="F538" s="168">
        <v>207</v>
      </c>
      <c r="G538" s="168" t="s">
        <v>7169</v>
      </c>
      <c r="H538" s="168">
        <v>18</v>
      </c>
      <c r="I538" s="168" t="s">
        <v>7182</v>
      </c>
      <c r="J538" s="170">
        <v>0</v>
      </c>
      <c r="K538" s="170">
        <v>0</v>
      </c>
      <c r="L538" s="171">
        <f>VLOOKUP(C538,'Custo dos Produtos'!$D:$Q,14,0)</f>
        <v>4.1205388888888894</v>
      </c>
      <c r="M538" s="171">
        <f t="shared" si="24"/>
        <v>74.169700000000006</v>
      </c>
      <c r="N538" s="172">
        <f t="shared" si="25"/>
        <v>1</v>
      </c>
      <c r="O538" s="172">
        <f t="shared" si="26"/>
        <v>18</v>
      </c>
    </row>
    <row r="539" spans="1:15" x14ac:dyDescent="0.3">
      <c r="A539" s="167">
        <v>46041</v>
      </c>
      <c r="B539" s="168">
        <v>2</v>
      </c>
      <c r="C539" s="169" t="s">
        <v>1346</v>
      </c>
      <c r="D539" s="168" t="s">
        <v>1346</v>
      </c>
      <c r="E539" s="168">
        <v>20</v>
      </c>
      <c r="F539" s="168">
        <v>207</v>
      </c>
      <c r="G539" s="168" t="s">
        <v>15674</v>
      </c>
      <c r="H539" s="168">
        <v>1</v>
      </c>
      <c r="I539" s="168" t="s">
        <v>7228</v>
      </c>
      <c r="J539" s="170">
        <v>0</v>
      </c>
      <c r="K539" s="170">
        <v>0</v>
      </c>
      <c r="L539" s="171">
        <f>VLOOKUP(C539,'Custo dos Produtos'!$D:$Q,14,0)</f>
        <v>18.333500000000001</v>
      </c>
      <c r="M539" s="171">
        <f t="shared" si="24"/>
        <v>18.333500000000001</v>
      </c>
      <c r="N539" s="172">
        <f t="shared" si="25"/>
        <v>1</v>
      </c>
      <c r="O539" s="172">
        <f t="shared" si="26"/>
        <v>1</v>
      </c>
    </row>
    <row r="540" spans="1:15" x14ac:dyDescent="0.3">
      <c r="A540" s="167">
        <v>46041</v>
      </c>
      <c r="B540" s="168">
        <v>2</v>
      </c>
      <c r="C540" s="169" t="s">
        <v>1346</v>
      </c>
      <c r="D540" s="168" t="s">
        <v>1346</v>
      </c>
      <c r="E540" s="168">
        <v>10</v>
      </c>
      <c r="F540" s="168">
        <v>207</v>
      </c>
      <c r="G540" s="168" t="s">
        <v>15674</v>
      </c>
      <c r="H540" s="168">
        <v>1</v>
      </c>
      <c r="I540" s="168" t="s">
        <v>7228</v>
      </c>
      <c r="J540" s="170">
        <v>0</v>
      </c>
      <c r="K540" s="170">
        <v>0</v>
      </c>
      <c r="L540" s="171">
        <f>VLOOKUP(C540,'Custo dos Produtos'!$D:$Q,14,0)</f>
        <v>18.333500000000001</v>
      </c>
      <c r="M540" s="171">
        <f t="shared" si="24"/>
        <v>18.333500000000001</v>
      </c>
      <c r="N540" s="172">
        <f t="shared" si="25"/>
        <v>1</v>
      </c>
      <c r="O540" s="172">
        <f t="shared" si="26"/>
        <v>1</v>
      </c>
    </row>
    <row r="541" spans="1:15" x14ac:dyDescent="0.3">
      <c r="A541" s="167">
        <v>46041</v>
      </c>
      <c r="B541" s="168">
        <v>2</v>
      </c>
      <c r="C541" s="169" t="s">
        <v>1236</v>
      </c>
      <c r="D541" s="168" t="s">
        <v>1236</v>
      </c>
      <c r="E541" s="168">
        <v>34</v>
      </c>
      <c r="F541" s="168">
        <v>313</v>
      </c>
      <c r="G541" s="168" t="s">
        <v>7150</v>
      </c>
      <c r="H541" s="168">
        <v>2</v>
      </c>
      <c r="I541" s="168" t="s">
        <v>15732</v>
      </c>
      <c r="J541" s="170">
        <v>0</v>
      </c>
      <c r="K541" s="170">
        <v>0</v>
      </c>
      <c r="L541" s="171">
        <f>VLOOKUP(C541,'Custo dos Produtos'!$D:$Q,14,0)</f>
        <v>10.757986111111112</v>
      </c>
      <c r="M541" s="171">
        <f t="shared" si="24"/>
        <v>21.515972222222224</v>
      </c>
      <c r="N541" s="172">
        <f t="shared" si="25"/>
        <v>1</v>
      </c>
      <c r="O541" s="172">
        <f t="shared" si="26"/>
        <v>2</v>
      </c>
    </row>
    <row r="542" spans="1:15" x14ac:dyDescent="0.3">
      <c r="A542" s="167">
        <v>46041</v>
      </c>
      <c r="B542" s="168">
        <v>2</v>
      </c>
      <c r="C542" s="169" t="s">
        <v>1250</v>
      </c>
      <c r="D542" s="168" t="s">
        <v>1250</v>
      </c>
      <c r="E542" s="168">
        <v>9</v>
      </c>
      <c r="F542" s="168">
        <v>313</v>
      </c>
      <c r="G542" s="168" t="s">
        <v>7194</v>
      </c>
      <c r="H542" s="168">
        <v>2</v>
      </c>
      <c r="I542" s="168" t="s">
        <v>7174</v>
      </c>
      <c r="J542" s="170">
        <v>0</v>
      </c>
      <c r="K542" s="170">
        <v>0</v>
      </c>
      <c r="L542" s="171">
        <f>VLOOKUP(C542,'Custo dos Produtos'!$D:$Q,14,0)</f>
        <v>14.972824074074074</v>
      </c>
      <c r="M542" s="171">
        <f t="shared" si="24"/>
        <v>29.945648148148148</v>
      </c>
      <c r="N542" s="172">
        <f t="shared" si="25"/>
        <v>1</v>
      </c>
      <c r="O542" s="172">
        <f t="shared" si="26"/>
        <v>2</v>
      </c>
    </row>
    <row r="543" spans="1:15" x14ac:dyDescent="0.3">
      <c r="A543" s="167">
        <v>46041</v>
      </c>
      <c r="B543" s="168">
        <v>2</v>
      </c>
      <c r="C543" s="169" t="s">
        <v>1390</v>
      </c>
      <c r="D543" s="168" t="s">
        <v>1390</v>
      </c>
      <c r="E543" s="168">
        <v>33</v>
      </c>
      <c r="F543" s="168">
        <v>314</v>
      </c>
      <c r="G543" s="168" t="s">
        <v>7191</v>
      </c>
      <c r="H543" s="168">
        <v>6</v>
      </c>
      <c r="I543" s="168" t="s">
        <v>15736</v>
      </c>
      <c r="J543" s="170">
        <v>0</v>
      </c>
      <c r="K543" s="170">
        <v>0</v>
      </c>
      <c r="L543" s="171">
        <f>VLOOKUP(C543,'Custo dos Produtos'!$D:$Q,14,0)</f>
        <v>12.467578253706755</v>
      </c>
      <c r="M543" s="171">
        <f t="shared" si="24"/>
        <v>74.805469522240529</v>
      </c>
      <c r="N543" s="172">
        <f t="shared" si="25"/>
        <v>1</v>
      </c>
      <c r="O543" s="172">
        <f t="shared" si="26"/>
        <v>6</v>
      </c>
    </row>
    <row r="544" spans="1:15" x14ac:dyDescent="0.3">
      <c r="A544" s="167">
        <v>46041</v>
      </c>
      <c r="B544" s="168">
        <v>3</v>
      </c>
      <c r="C544" s="169" t="s">
        <v>1430</v>
      </c>
      <c r="D544" s="168" t="s">
        <v>1430</v>
      </c>
      <c r="E544" s="168">
        <v>8</v>
      </c>
      <c r="F544" s="168">
        <v>314</v>
      </c>
      <c r="G544" s="168" t="s">
        <v>7262</v>
      </c>
      <c r="H544" s="168">
        <v>1</v>
      </c>
      <c r="I544" s="168" t="s">
        <v>7259</v>
      </c>
      <c r="J544" s="170">
        <v>0</v>
      </c>
      <c r="K544" s="170">
        <v>0</v>
      </c>
      <c r="L544" s="171">
        <f>VLOOKUP(C544,'Custo dos Produtos'!$D:$Q,14,0)</f>
        <v>12.456585365853659</v>
      </c>
      <c r="M544" s="171">
        <f t="shared" si="24"/>
        <v>12.456585365853659</v>
      </c>
      <c r="N544" s="172">
        <f t="shared" si="25"/>
        <v>1</v>
      </c>
      <c r="O544" s="172">
        <f t="shared" si="26"/>
        <v>1</v>
      </c>
    </row>
    <row r="545" spans="1:15" x14ac:dyDescent="0.3">
      <c r="A545" s="167">
        <v>46041</v>
      </c>
      <c r="B545" s="168">
        <v>2</v>
      </c>
      <c r="C545" s="169" t="s">
        <v>1404</v>
      </c>
      <c r="D545" s="168" t="s">
        <v>1404</v>
      </c>
      <c r="E545" s="168">
        <v>11</v>
      </c>
      <c r="F545" s="168">
        <v>314</v>
      </c>
      <c r="G545" s="168" t="s">
        <v>7163</v>
      </c>
      <c r="H545" s="168">
        <v>7</v>
      </c>
      <c r="I545" s="168" t="s">
        <v>7210</v>
      </c>
      <c r="J545" s="170">
        <v>0</v>
      </c>
      <c r="K545" s="170">
        <v>0</v>
      </c>
      <c r="L545" s="171">
        <f>VLOOKUP(C545,'Custo dos Produtos'!$D:$Q,14,0)</f>
        <v>16.145399999999999</v>
      </c>
      <c r="M545" s="171">
        <f t="shared" si="24"/>
        <v>113.01779999999999</v>
      </c>
      <c r="N545" s="172">
        <f t="shared" si="25"/>
        <v>1</v>
      </c>
      <c r="O545" s="172">
        <f t="shared" si="26"/>
        <v>7</v>
      </c>
    </row>
    <row r="546" spans="1:15" x14ac:dyDescent="0.3">
      <c r="A546" s="167">
        <v>46041</v>
      </c>
      <c r="B546" s="168">
        <v>2</v>
      </c>
      <c r="C546" s="169" t="s">
        <v>1382</v>
      </c>
      <c r="D546" s="168" t="s">
        <v>1382</v>
      </c>
      <c r="E546" s="168">
        <v>2</v>
      </c>
      <c r="F546" s="168">
        <v>314</v>
      </c>
      <c r="G546" s="168" t="s">
        <v>7167</v>
      </c>
      <c r="H546" s="168">
        <v>1</v>
      </c>
      <c r="I546" s="168" t="s">
        <v>7168</v>
      </c>
      <c r="J546" s="170">
        <v>0</v>
      </c>
      <c r="K546" s="170">
        <v>0</v>
      </c>
      <c r="L546" s="171">
        <f>VLOOKUP(C546,'Custo dos Produtos'!$D:$Q,14,0)</f>
        <v>10.159275000000001</v>
      </c>
      <c r="M546" s="171">
        <f t="shared" si="24"/>
        <v>10.159275000000001</v>
      </c>
      <c r="N546" s="172">
        <f t="shared" si="25"/>
        <v>1</v>
      </c>
      <c r="O546" s="172">
        <f t="shared" si="26"/>
        <v>1</v>
      </c>
    </row>
    <row r="547" spans="1:15" x14ac:dyDescent="0.3">
      <c r="A547" s="167">
        <v>46041</v>
      </c>
      <c r="B547" s="168">
        <v>2</v>
      </c>
      <c r="C547" s="169" t="s">
        <v>1238</v>
      </c>
      <c r="D547" s="168" t="s">
        <v>1238</v>
      </c>
      <c r="E547" s="168">
        <v>16</v>
      </c>
      <c r="F547" s="168">
        <v>322</v>
      </c>
      <c r="G547" s="168" t="s">
        <v>7175</v>
      </c>
      <c r="H547" s="168">
        <v>1</v>
      </c>
      <c r="I547" s="168" t="s">
        <v>7176</v>
      </c>
      <c r="J547" s="170">
        <v>0</v>
      </c>
      <c r="K547" s="170">
        <v>0</v>
      </c>
      <c r="L547" s="171">
        <f>VLOOKUP(C547,'Custo dos Produtos'!$D:$Q,14,0)</f>
        <v>10.478680000000001</v>
      </c>
      <c r="M547" s="171">
        <f t="shared" si="24"/>
        <v>10.478680000000001</v>
      </c>
      <c r="N547" s="172">
        <f t="shared" si="25"/>
        <v>1</v>
      </c>
      <c r="O547" s="172">
        <f t="shared" si="26"/>
        <v>1</v>
      </c>
    </row>
    <row r="548" spans="1:15" x14ac:dyDescent="0.3">
      <c r="A548" s="167">
        <v>46041</v>
      </c>
      <c r="B548" s="168">
        <v>3</v>
      </c>
      <c r="C548" s="169" t="s">
        <v>1703</v>
      </c>
      <c r="D548" s="168" t="s">
        <v>1703</v>
      </c>
      <c r="E548" s="168">
        <v>9</v>
      </c>
      <c r="F548" s="168">
        <v>320</v>
      </c>
      <c r="G548" s="168" t="s">
        <v>7155</v>
      </c>
      <c r="H548" s="168">
        <v>8</v>
      </c>
      <c r="I548" s="168" t="s">
        <v>7166</v>
      </c>
      <c r="J548" s="170">
        <v>0</v>
      </c>
      <c r="K548" s="170">
        <v>0</v>
      </c>
      <c r="L548" s="171">
        <f>VLOOKUP(C548,'Custo dos Produtos'!$D:$Q,14,0)</f>
        <v>6.3155144032921813</v>
      </c>
      <c r="M548" s="171">
        <f t="shared" si="24"/>
        <v>50.52411522633745</v>
      </c>
      <c r="N548" s="172">
        <f t="shared" si="25"/>
        <v>1</v>
      </c>
      <c r="O548" s="172">
        <f t="shared" si="26"/>
        <v>8</v>
      </c>
    </row>
    <row r="549" spans="1:15" x14ac:dyDescent="0.3">
      <c r="A549" s="167">
        <v>46041</v>
      </c>
      <c r="B549" s="168">
        <v>2</v>
      </c>
      <c r="C549" s="169" t="s">
        <v>1530</v>
      </c>
      <c r="D549" s="168" t="s">
        <v>1530</v>
      </c>
      <c r="E549" s="168">
        <v>11</v>
      </c>
      <c r="F549" s="168">
        <v>314</v>
      </c>
      <c r="G549" s="168" t="s">
        <v>7171</v>
      </c>
      <c r="H549" s="168">
        <v>4</v>
      </c>
      <c r="I549" s="168" t="s">
        <v>7168</v>
      </c>
      <c r="J549" s="170">
        <v>0</v>
      </c>
      <c r="K549" s="170">
        <v>0</v>
      </c>
      <c r="L549" s="171">
        <f>VLOOKUP(C549,'Custo dos Produtos'!$D:$Q,14,0)</f>
        <v>7.09</v>
      </c>
      <c r="M549" s="171">
        <f t="shared" si="24"/>
        <v>28.36</v>
      </c>
      <c r="N549" s="172">
        <f t="shared" si="25"/>
        <v>1</v>
      </c>
      <c r="O549" s="172">
        <f t="shared" si="26"/>
        <v>4</v>
      </c>
    </row>
    <row r="550" spans="1:15" x14ac:dyDescent="0.3">
      <c r="A550" s="167">
        <v>46041</v>
      </c>
      <c r="B550" s="168">
        <v>2</v>
      </c>
      <c r="C550" s="169" t="s">
        <v>1703</v>
      </c>
      <c r="D550" s="168" t="s">
        <v>1703</v>
      </c>
      <c r="E550" s="168">
        <v>19</v>
      </c>
      <c r="F550" s="168">
        <v>320</v>
      </c>
      <c r="G550" s="168" t="s">
        <v>7155</v>
      </c>
      <c r="H550" s="168">
        <v>1</v>
      </c>
      <c r="I550" s="168" t="s">
        <v>7261</v>
      </c>
      <c r="J550" s="170">
        <v>0</v>
      </c>
      <c r="K550" s="170">
        <v>0</v>
      </c>
      <c r="L550" s="171">
        <f>VLOOKUP(C550,'Custo dos Produtos'!$D:$Q,14,0)</f>
        <v>6.3155144032921813</v>
      </c>
      <c r="M550" s="171">
        <f t="shared" si="24"/>
        <v>6.3155144032921813</v>
      </c>
      <c r="N550" s="172">
        <f t="shared" si="25"/>
        <v>1</v>
      </c>
      <c r="O550" s="172">
        <f t="shared" si="26"/>
        <v>1</v>
      </c>
    </row>
    <row r="551" spans="1:15" x14ac:dyDescent="0.3">
      <c r="A551" s="167">
        <v>46041</v>
      </c>
      <c r="B551" s="168">
        <v>2</v>
      </c>
      <c r="C551" s="169" t="s">
        <v>1703</v>
      </c>
      <c r="D551" s="168" t="s">
        <v>1703</v>
      </c>
      <c r="E551" s="168">
        <v>9</v>
      </c>
      <c r="F551" s="168">
        <v>320</v>
      </c>
      <c r="G551" s="168" t="s">
        <v>7155</v>
      </c>
      <c r="H551" s="168">
        <v>2</v>
      </c>
      <c r="I551" s="168" t="s">
        <v>7261</v>
      </c>
      <c r="J551" s="170">
        <v>0</v>
      </c>
      <c r="K551" s="170">
        <v>0</v>
      </c>
      <c r="L551" s="171">
        <f>VLOOKUP(C551,'Custo dos Produtos'!$D:$Q,14,0)</f>
        <v>6.3155144032921813</v>
      </c>
      <c r="M551" s="171">
        <f t="shared" si="24"/>
        <v>12.631028806584363</v>
      </c>
      <c r="N551" s="172">
        <f t="shared" si="25"/>
        <v>1</v>
      </c>
      <c r="O551" s="172">
        <f t="shared" si="26"/>
        <v>2</v>
      </c>
    </row>
    <row r="552" spans="1:15" x14ac:dyDescent="0.3">
      <c r="A552" s="167">
        <v>46041</v>
      </c>
      <c r="B552" s="168">
        <v>2</v>
      </c>
      <c r="C552" s="169" t="s">
        <v>1568</v>
      </c>
      <c r="D552" s="168" t="s">
        <v>1568</v>
      </c>
      <c r="E552" s="168">
        <v>11</v>
      </c>
      <c r="F552" s="168">
        <v>315</v>
      </c>
      <c r="G552" s="168" t="s">
        <v>7239</v>
      </c>
      <c r="H552" s="168">
        <v>3</v>
      </c>
      <c r="I552" s="168" t="s">
        <v>7259</v>
      </c>
      <c r="J552" s="170">
        <v>0</v>
      </c>
      <c r="K552" s="170">
        <v>0</v>
      </c>
      <c r="L552" s="171">
        <f>VLOOKUP(C552,'Custo dos Produtos'!$D:$Q,14,0)</f>
        <v>2.1285172413793103</v>
      </c>
      <c r="M552" s="171">
        <f t="shared" si="24"/>
        <v>6.3855517241379314</v>
      </c>
      <c r="N552" s="172">
        <f t="shared" si="25"/>
        <v>1</v>
      </c>
      <c r="O552" s="172">
        <f t="shared" si="26"/>
        <v>3</v>
      </c>
    </row>
    <row r="553" spans="1:15" x14ac:dyDescent="0.3">
      <c r="A553" s="167">
        <v>46041</v>
      </c>
      <c r="B553" s="168">
        <v>3</v>
      </c>
      <c r="C553" s="169" t="s">
        <v>1745</v>
      </c>
      <c r="D553" s="168" t="s">
        <v>1745</v>
      </c>
      <c r="E553" s="168">
        <v>19</v>
      </c>
      <c r="F553" s="168">
        <v>320</v>
      </c>
      <c r="G553" s="168" t="s">
        <v>7144</v>
      </c>
      <c r="H553" s="168">
        <v>1</v>
      </c>
      <c r="I553" s="168" t="s">
        <v>7183</v>
      </c>
      <c r="J553" s="170">
        <v>0</v>
      </c>
      <c r="K553" s="170">
        <v>0</v>
      </c>
      <c r="L553" s="171">
        <f>VLOOKUP(C553,'Custo dos Produtos'!$D:$Q,14,0)</f>
        <v>19.64695</v>
      </c>
      <c r="M553" s="171">
        <f t="shared" si="24"/>
        <v>19.64695</v>
      </c>
      <c r="N553" s="172">
        <f t="shared" si="25"/>
        <v>1</v>
      </c>
      <c r="O553" s="172">
        <f t="shared" si="26"/>
        <v>1</v>
      </c>
    </row>
    <row r="554" spans="1:15" x14ac:dyDescent="0.3">
      <c r="A554" s="167">
        <v>46041</v>
      </c>
      <c r="B554" s="168">
        <v>3</v>
      </c>
      <c r="C554" s="169" t="s">
        <v>3300</v>
      </c>
      <c r="D554" s="168" t="s">
        <v>3300</v>
      </c>
      <c r="E554" s="168">
        <v>34</v>
      </c>
      <c r="F554" s="168">
        <v>320</v>
      </c>
      <c r="G554" s="168" t="s">
        <v>7269</v>
      </c>
      <c r="H554" s="168">
        <v>2</v>
      </c>
      <c r="I554" s="168" t="s">
        <v>7193</v>
      </c>
      <c r="J554" s="170">
        <v>0</v>
      </c>
      <c r="K554" s="170">
        <v>0</v>
      </c>
      <c r="L554" s="171">
        <f>VLOOKUP(C554,'Custo dos Produtos'!$D:$Q,14,0)</f>
        <v>1.4735253189022035</v>
      </c>
      <c r="M554" s="171">
        <f t="shared" si="24"/>
        <v>2.947050637804407</v>
      </c>
      <c r="N554" s="172">
        <f t="shared" si="25"/>
        <v>1</v>
      </c>
      <c r="O554" s="172">
        <f t="shared" si="26"/>
        <v>2</v>
      </c>
    </row>
    <row r="555" spans="1:15" x14ac:dyDescent="0.3">
      <c r="A555" s="167">
        <v>46041</v>
      </c>
      <c r="B555" s="168">
        <v>3</v>
      </c>
      <c r="C555" s="169" t="s">
        <v>3300</v>
      </c>
      <c r="D555" s="168" t="s">
        <v>3300</v>
      </c>
      <c r="E555" s="168">
        <v>8</v>
      </c>
      <c r="F555" s="168">
        <v>320</v>
      </c>
      <c r="G555" s="168" t="s">
        <v>7269</v>
      </c>
      <c r="H555" s="168">
        <v>1</v>
      </c>
      <c r="I555" s="168" t="s">
        <v>7193</v>
      </c>
      <c r="J555" s="170">
        <v>0</v>
      </c>
      <c r="K555" s="170">
        <v>0</v>
      </c>
      <c r="L555" s="171">
        <f>VLOOKUP(C555,'Custo dos Produtos'!$D:$Q,14,0)</f>
        <v>1.4735253189022035</v>
      </c>
      <c r="M555" s="171">
        <f t="shared" si="24"/>
        <v>1.4735253189022035</v>
      </c>
      <c r="N555" s="172">
        <f t="shared" si="25"/>
        <v>1</v>
      </c>
      <c r="O555" s="172">
        <f t="shared" si="26"/>
        <v>1</v>
      </c>
    </row>
    <row r="556" spans="1:15" x14ac:dyDescent="0.3">
      <c r="A556" s="167">
        <v>46041</v>
      </c>
      <c r="B556" s="168">
        <v>2</v>
      </c>
      <c r="C556" s="169" t="s">
        <v>2377</v>
      </c>
      <c r="D556" s="168" t="s">
        <v>2377</v>
      </c>
      <c r="E556" s="168">
        <v>33</v>
      </c>
      <c r="F556" s="168">
        <v>314</v>
      </c>
      <c r="G556" s="168" t="s">
        <v>7158</v>
      </c>
      <c r="H556" s="168">
        <v>6</v>
      </c>
      <c r="I556" s="168" t="s">
        <v>7159</v>
      </c>
      <c r="J556" s="170">
        <v>0</v>
      </c>
      <c r="K556" s="170">
        <v>0</v>
      </c>
      <c r="L556" s="171">
        <f>VLOOKUP(C556,'Custo dos Produtos'!$D:$Q,14,0)</f>
        <v>1.9284242424242424</v>
      </c>
      <c r="M556" s="171">
        <f t="shared" si="24"/>
        <v>11.570545454545455</v>
      </c>
      <c r="N556" s="172">
        <f t="shared" si="25"/>
        <v>1</v>
      </c>
      <c r="O556" s="172">
        <f t="shared" si="26"/>
        <v>6</v>
      </c>
    </row>
    <row r="557" spans="1:15" x14ac:dyDescent="0.3">
      <c r="A557" s="167">
        <v>46041</v>
      </c>
      <c r="B557" s="168">
        <v>2</v>
      </c>
      <c r="C557" s="169" t="s">
        <v>1480</v>
      </c>
      <c r="D557" s="168" t="s">
        <v>1480</v>
      </c>
      <c r="E557" s="168">
        <v>20</v>
      </c>
      <c r="F557" s="168">
        <v>314</v>
      </c>
      <c r="G557" s="168" t="s">
        <v>7173</v>
      </c>
      <c r="H557" s="168">
        <v>10</v>
      </c>
      <c r="I557" s="168" t="s">
        <v>7172</v>
      </c>
      <c r="J557" s="170">
        <v>0</v>
      </c>
      <c r="K557" s="170">
        <v>0</v>
      </c>
      <c r="L557" s="171">
        <f>VLOOKUP(C557,'Custo dos Produtos'!$D:$Q,14,0)</f>
        <v>6.3440327613104524</v>
      </c>
      <c r="M557" s="171">
        <f t="shared" si="24"/>
        <v>63.440327613104522</v>
      </c>
      <c r="N557" s="172">
        <f t="shared" si="25"/>
        <v>1</v>
      </c>
      <c r="O557" s="172">
        <f t="shared" si="26"/>
        <v>10</v>
      </c>
    </row>
    <row r="558" spans="1:15" x14ac:dyDescent="0.3">
      <c r="A558" s="167">
        <v>46041</v>
      </c>
      <c r="B558" s="168">
        <v>2</v>
      </c>
      <c r="C558" s="169" t="s">
        <v>1266</v>
      </c>
      <c r="D558" s="168" t="s">
        <v>1266</v>
      </c>
      <c r="E558" s="168">
        <v>20</v>
      </c>
      <c r="F558" s="168">
        <v>314</v>
      </c>
      <c r="G558" s="168" t="s">
        <v>7189</v>
      </c>
      <c r="H558" s="168">
        <v>30</v>
      </c>
      <c r="I558" s="168" t="s">
        <v>15737</v>
      </c>
      <c r="J558" s="170">
        <v>0</v>
      </c>
      <c r="K558" s="170">
        <v>0</v>
      </c>
      <c r="L558" s="171">
        <f>VLOOKUP(C558,'Custo dos Produtos'!$D:$Q,14,0)</f>
        <v>17.440000000000001</v>
      </c>
      <c r="M558" s="171">
        <f t="shared" si="24"/>
        <v>523.20000000000005</v>
      </c>
      <c r="N558" s="172">
        <f t="shared" si="25"/>
        <v>1</v>
      </c>
      <c r="O558" s="172">
        <f t="shared" si="26"/>
        <v>30</v>
      </c>
    </row>
    <row r="559" spans="1:15" x14ac:dyDescent="0.3">
      <c r="A559" s="167">
        <v>46041</v>
      </c>
      <c r="B559" s="168">
        <v>2</v>
      </c>
      <c r="C559" s="169" t="s">
        <v>1266</v>
      </c>
      <c r="D559" s="168" t="s">
        <v>1266</v>
      </c>
      <c r="E559" s="168">
        <v>34</v>
      </c>
      <c r="F559" s="168">
        <v>314</v>
      </c>
      <c r="G559" s="168" t="s">
        <v>7189</v>
      </c>
      <c r="H559" s="168">
        <v>4</v>
      </c>
      <c r="I559" s="168" t="s">
        <v>15737</v>
      </c>
      <c r="J559" s="170">
        <v>0</v>
      </c>
      <c r="K559" s="170">
        <v>0</v>
      </c>
      <c r="L559" s="171">
        <f>VLOOKUP(C559,'Custo dos Produtos'!$D:$Q,14,0)</f>
        <v>17.440000000000001</v>
      </c>
      <c r="M559" s="171">
        <f t="shared" si="24"/>
        <v>69.760000000000005</v>
      </c>
      <c r="N559" s="172">
        <f t="shared" si="25"/>
        <v>1</v>
      </c>
      <c r="O559" s="172">
        <f t="shared" si="26"/>
        <v>4</v>
      </c>
    </row>
    <row r="560" spans="1:15" x14ac:dyDescent="0.3">
      <c r="A560" s="167">
        <v>46041</v>
      </c>
      <c r="B560" s="168">
        <v>1</v>
      </c>
      <c r="C560" s="169" t="s">
        <v>1232</v>
      </c>
      <c r="D560" s="168" t="s">
        <v>1232</v>
      </c>
      <c r="E560" s="168">
        <v>4</v>
      </c>
      <c r="F560" s="168">
        <v>313</v>
      </c>
      <c r="G560" s="168" t="s">
        <v>7198</v>
      </c>
      <c r="H560" s="168">
        <v>3</v>
      </c>
      <c r="I560" s="168" t="s">
        <v>7170</v>
      </c>
      <c r="J560" s="170">
        <v>0</v>
      </c>
      <c r="K560" s="170">
        <v>0</v>
      </c>
      <c r="L560" s="171">
        <f>VLOOKUP(C560,'Custo dos Produtos'!$D:$Q,14,0)</f>
        <v>0.82641666666666669</v>
      </c>
      <c r="M560" s="171">
        <f t="shared" si="24"/>
        <v>2.47925</v>
      </c>
      <c r="N560" s="172">
        <f t="shared" si="25"/>
        <v>1</v>
      </c>
      <c r="O560" s="172">
        <f t="shared" si="26"/>
        <v>3</v>
      </c>
    </row>
    <row r="561" spans="1:15" x14ac:dyDescent="0.3">
      <c r="A561" s="167">
        <v>46041</v>
      </c>
      <c r="B561" s="168">
        <v>1</v>
      </c>
      <c r="C561" s="169" t="s">
        <v>1232</v>
      </c>
      <c r="D561" s="168" t="s">
        <v>1232</v>
      </c>
      <c r="E561" s="168">
        <v>2</v>
      </c>
      <c r="F561" s="168">
        <v>313</v>
      </c>
      <c r="G561" s="168" t="s">
        <v>7198</v>
      </c>
      <c r="H561" s="168">
        <v>2</v>
      </c>
      <c r="I561" s="168" t="s">
        <v>7170</v>
      </c>
      <c r="J561" s="170">
        <v>0</v>
      </c>
      <c r="K561" s="170">
        <v>0</v>
      </c>
      <c r="L561" s="171">
        <f>VLOOKUP(C561,'Custo dos Produtos'!$D:$Q,14,0)</f>
        <v>0.82641666666666669</v>
      </c>
      <c r="M561" s="171">
        <f t="shared" si="24"/>
        <v>1.6528333333333334</v>
      </c>
      <c r="N561" s="172">
        <f t="shared" si="25"/>
        <v>1</v>
      </c>
      <c r="O561" s="172">
        <f t="shared" si="26"/>
        <v>2</v>
      </c>
    </row>
    <row r="562" spans="1:15" x14ac:dyDescent="0.3">
      <c r="A562" s="167">
        <v>46041</v>
      </c>
      <c r="B562" s="168">
        <v>1</v>
      </c>
      <c r="C562" s="169" t="s">
        <v>1272</v>
      </c>
      <c r="D562" s="168" t="s">
        <v>1272</v>
      </c>
      <c r="E562" s="168">
        <v>19</v>
      </c>
      <c r="F562" s="168">
        <v>313</v>
      </c>
      <c r="G562" s="168" t="s">
        <v>7194</v>
      </c>
      <c r="H562" s="168">
        <v>2</v>
      </c>
      <c r="I562" s="168" t="s">
        <v>15709</v>
      </c>
      <c r="J562" s="170">
        <v>0</v>
      </c>
      <c r="K562" s="170">
        <v>0</v>
      </c>
      <c r="L562" s="171">
        <f>VLOOKUP(C562,'Custo dos Produtos'!$D:$Q,14,0)</f>
        <v>8.81</v>
      </c>
      <c r="M562" s="171">
        <f t="shared" si="24"/>
        <v>17.62</v>
      </c>
      <c r="N562" s="172">
        <f t="shared" si="25"/>
        <v>1</v>
      </c>
      <c r="O562" s="172">
        <f t="shared" si="26"/>
        <v>2</v>
      </c>
    </row>
    <row r="563" spans="1:15" x14ac:dyDescent="0.3">
      <c r="A563" s="167">
        <v>46041</v>
      </c>
      <c r="B563" s="168">
        <v>1</v>
      </c>
      <c r="C563" s="169" t="s">
        <v>1272</v>
      </c>
      <c r="D563" s="168" t="s">
        <v>1272</v>
      </c>
      <c r="E563" s="168">
        <v>9</v>
      </c>
      <c r="F563" s="168">
        <v>313</v>
      </c>
      <c r="G563" s="168" t="s">
        <v>7194</v>
      </c>
      <c r="H563" s="168">
        <v>1</v>
      </c>
      <c r="I563" s="168" t="s">
        <v>15709</v>
      </c>
      <c r="J563" s="170">
        <v>0</v>
      </c>
      <c r="K563" s="170">
        <v>0</v>
      </c>
      <c r="L563" s="171">
        <f>VLOOKUP(C563,'Custo dos Produtos'!$D:$Q,14,0)</f>
        <v>8.81</v>
      </c>
      <c r="M563" s="171">
        <f t="shared" si="24"/>
        <v>8.81</v>
      </c>
      <c r="N563" s="172">
        <f t="shared" si="25"/>
        <v>1</v>
      </c>
      <c r="O563" s="172">
        <f t="shared" si="26"/>
        <v>1</v>
      </c>
    </row>
    <row r="564" spans="1:15" x14ac:dyDescent="0.3">
      <c r="A564" s="167">
        <v>46041</v>
      </c>
      <c r="B564" s="168">
        <v>1</v>
      </c>
      <c r="C564" s="169" t="s">
        <v>1330</v>
      </c>
      <c r="D564" s="168" t="s">
        <v>1330</v>
      </c>
      <c r="E564" s="168">
        <v>19</v>
      </c>
      <c r="F564" s="168">
        <v>314</v>
      </c>
      <c r="G564" s="168" t="s">
        <v>7212</v>
      </c>
      <c r="H564" s="168">
        <v>3</v>
      </c>
      <c r="I564" s="168" t="s">
        <v>7272</v>
      </c>
      <c r="J564" s="170">
        <v>0</v>
      </c>
      <c r="K564" s="170">
        <v>0</v>
      </c>
      <c r="L564" s="171">
        <f>VLOOKUP(C564,'Custo dos Produtos'!$D:$Q,14,0)</f>
        <v>13.052860000000001</v>
      </c>
      <c r="M564" s="171">
        <f t="shared" si="24"/>
        <v>39.158580000000001</v>
      </c>
      <c r="N564" s="172">
        <f t="shared" si="25"/>
        <v>1</v>
      </c>
      <c r="O564" s="172">
        <f t="shared" si="26"/>
        <v>3</v>
      </c>
    </row>
    <row r="565" spans="1:15" x14ac:dyDescent="0.3">
      <c r="A565" s="167">
        <v>46041</v>
      </c>
      <c r="B565" s="168">
        <v>1</v>
      </c>
      <c r="C565" s="169" t="s">
        <v>1480</v>
      </c>
      <c r="D565" s="168" t="s">
        <v>1480</v>
      </c>
      <c r="E565" s="168">
        <v>33</v>
      </c>
      <c r="F565" s="168">
        <v>314</v>
      </c>
      <c r="G565" s="168" t="s">
        <v>7173</v>
      </c>
      <c r="H565" s="168">
        <v>4</v>
      </c>
      <c r="I565" s="168" t="s">
        <v>7187</v>
      </c>
      <c r="J565" s="170">
        <v>0</v>
      </c>
      <c r="K565" s="170">
        <v>0</v>
      </c>
      <c r="L565" s="171">
        <f>VLOOKUP(C565,'Custo dos Produtos'!$D:$Q,14,0)</f>
        <v>6.3440327613104524</v>
      </c>
      <c r="M565" s="171">
        <f t="shared" si="24"/>
        <v>25.376131045241809</v>
      </c>
      <c r="N565" s="172">
        <f t="shared" si="25"/>
        <v>1</v>
      </c>
      <c r="O565" s="172">
        <f t="shared" si="26"/>
        <v>4</v>
      </c>
    </row>
    <row r="566" spans="1:15" x14ac:dyDescent="0.3">
      <c r="A566" s="167">
        <v>46041</v>
      </c>
      <c r="B566" s="168">
        <v>1</v>
      </c>
      <c r="C566" s="169" t="s">
        <v>1390</v>
      </c>
      <c r="D566" s="168" t="s">
        <v>1390</v>
      </c>
      <c r="E566" s="168">
        <v>33</v>
      </c>
      <c r="F566" s="168">
        <v>314</v>
      </c>
      <c r="G566" s="168" t="s">
        <v>7191</v>
      </c>
      <c r="H566" s="168">
        <v>2</v>
      </c>
      <c r="I566" s="168" t="s">
        <v>15738</v>
      </c>
      <c r="J566" s="170">
        <v>0</v>
      </c>
      <c r="K566" s="170">
        <v>0</v>
      </c>
      <c r="L566" s="171">
        <f>VLOOKUP(C566,'Custo dos Produtos'!$D:$Q,14,0)</f>
        <v>12.467578253706755</v>
      </c>
      <c r="M566" s="171">
        <f t="shared" si="24"/>
        <v>24.93515650741351</v>
      </c>
      <c r="N566" s="172">
        <f t="shared" si="25"/>
        <v>1</v>
      </c>
      <c r="O566" s="172">
        <f t="shared" si="26"/>
        <v>2</v>
      </c>
    </row>
    <row r="567" spans="1:15" x14ac:dyDescent="0.3">
      <c r="A567" s="167">
        <v>46041</v>
      </c>
      <c r="B567" s="168">
        <v>1</v>
      </c>
      <c r="C567" s="169" t="s">
        <v>1430</v>
      </c>
      <c r="D567" s="168" t="s">
        <v>1430</v>
      </c>
      <c r="E567" s="168">
        <v>33</v>
      </c>
      <c r="F567" s="168">
        <v>314</v>
      </c>
      <c r="G567" s="168" t="s">
        <v>7191</v>
      </c>
      <c r="H567" s="168">
        <v>2</v>
      </c>
      <c r="I567" s="168" t="s">
        <v>15738</v>
      </c>
      <c r="J567" s="170">
        <v>0</v>
      </c>
      <c r="K567" s="170">
        <v>0</v>
      </c>
      <c r="L567" s="171">
        <f>VLOOKUP(C567,'Custo dos Produtos'!$D:$Q,14,0)</f>
        <v>12.456585365853659</v>
      </c>
      <c r="M567" s="171">
        <f t="shared" si="24"/>
        <v>24.913170731707318</v>
      </c>
      <c r="N567" s="172">
        <f t="shared" si="25"/>
        <v>1</v>
      </c>
      <c r="O567" s="172">
        <f t="shared" si="26"/>
        <v>2</v>
      </c>
    </row>
    <row r="568" spans="1:15" x14ac:dyDescent="0.3">
      <c r="A568" s="167">
        <v>46041</v>
      </c>
      <c r="B568" s="168">
        <v>1</v>
      </c>
      <c r="C568" s="169" t="s">
        <v>1815</v>
      </c>
      <c r="D568" s="168" t="s">
        <v>1815</v>
      </c>
      <c r="E568" s="168">
        <v>11</v>
      </c>
      <c r="F568" s="168">
        <v>314</v>
      </c>
      <c r="G568" s="168" t="s">
        <v>7262</v>
      </c>
      <c r="H568" s="168">
        <v>2</v>
      </c>
      <c r="I568" s="168" t="s">
        <v>7273</v>
      </c>
      <c r="J568" s="170">
        <v>0</v>
      </c>
      <c r="K568" s="170">
        <v>0</v>
      </c>
      <c r="L568" s="171">
        <f>VLOOKUP(C568,'Custo dos Produtos'!$D:$Q,14,0)</f>
        <v>3.3302777777777779</v>
      </c>
      <c r="M568" s="171">
        <f t="shared" si="24"/>
        <v>6.6605555555555558</v>
      </c>
      <c r="N568" s="172">
        <f t="shared" si="25"/>
        <v>1</v>
      </c>
      <c r="O568" s="172">
        <f t="shared" si="26"/>
        <v>2</v>
      </c>
    </row>
    <row r="569" spans="1:15" x14ac:dyDescent="0.3">
      <c r="A569" s="167">
        <v>46041</v>
      </c>
      <c r="B569" s="168">
        <v>1</v>
      </c>
      <c r="C569" s="169" t="s">
        <v>1542</v>
      </c>
      <c r="D569" s="168" t="s">
        <v>1542</v>
      </c>
      <c r="E569" s="168">
        <v>11</v>
      </c>
      <c r="F569" s="168">
        <v>314</v>
      </c>
      <c r="G569" s="168" t="s">
        <v>7262</v>
      </c>
      <c r="H569" s="168">
        <v>2</v>
      </c>
      <c r="I569" s="168" t="s">
        <v>7273</v>
      </c>
      <c r="J569" s="170">
        <v>0</v>
      </c>
      <c r="K569" s="170">
        <v>0</v>
      </c>
      <c r="L569" s="171">
        <f>VLOOKUP(C569,'Custo dos Produtos'!$D:$Q,14,0)</f>
        <v>3.3321813403416556</v>
      </c>
      <c r="M569" s="171">
        <f t="shared" si="24"/>
        <v>6.6643626806833112</v>
      </c>
      <c r="N569" s="172">
        <f t="shared" si="25"/>
        <v>1</v>
      </c>
      <c r="O569" s="172">
        <f t="shared" si="26"/>
        <v>2</v>
      </c>
    </row>
    <row r="570" spans="1:15" x14ac:dyDescent="0.3">
      <c r="A570" s="167">
        <v>46041</v>
      </c>
      <c r="B570" s="168">
        <v>1</v>
      </c>
      <c r="C570" s="169" t="s">
        <v>1815</v>
      </c>
      <c r="D570" s="168" t="s">
        <v>1815</v>
      </c>
      <c r="E570" s="168">
        <v>7</v>
      </c>
      <c r="F570" s="168">
        <v>314</v>
      </c>
      <c r="G570" s="168" t="s">
        <v>7262</v>
      </c>
      <c r="H570" s="168">
        <v>1</v>
      </c>
      <c r="I570" s="168" t="s">
        <v>7273</v>
      </c>
      <c r="J570" s="170">
        <v>0</v>
      </c>
      <c r="K570" s="170">
        <v>0</v>
      </c>
      <c r="L570" s="171">
        <f>VLOOKUP(C570,'Custo dos Produtos'!$D:$Q,14,0)</f>
        <v>3.3302777777777779</v>
      </c>
      <c r="M570" s="171">
        <f t="shared" si="24"/>
        <v>3.3302777777777779</v>
      </c>
      <c r="N570" s="172">
        <f t="shared" si="25"/>
        <v>1</v>
      </c>
      <c r="O570" s="172">
        <f t="shared" si="26"/>
        <v>1</v>
      </c>
    </row>
    <row r="571" spans="1:15" x14ac:dyDescent="0.3">
      <c r="A571" s="167">
        <v>46041</v>
      </c>
      <c r="B571" s="168">
        <v>1</v>
      </c>
      <c r="C571" s="169" t="s">
        <v>1542</v>
      </c>
      <c r="D571" s="168" t="s">
        <v>1542</v>
      </c>
      <c r="E571" s="168">
        <v>7</v>
      </c>
      <c r="F571" s="168">
        <v>314</v>
      </c>
      <c r="G571" s="168" t="s">
        <v>7262</v>
      </c>
      <c r="H571" s="168">
        <v>1</v>
      </c>
      <c r="I571" s="168" t="s">
        <v>7273</v>
      </c>
      <c r="J571" s="170">
        <v>0</v>
      </c>
      <c r="K571" s="170">
        <v>0</v>
      </c>
      <c r="L571" s="171">
        <f>VLOOKUP(C571,'Custo dos Produtos'!$D:$Q,14,0)</f>
        <v>3.3321813403416556</v>
      </c>
      <c r="M571" s="171">
        <f t="shared" si="24"/>
        <v>3.3321813403416556</v>
      </c>
      <c r="N571" s="172">
        <f t="shared" si="25"/>
        <v>1</v>
      </c>
      <c r="O571" s="172">
        <f t="shared" si="26"/>
        <v>1</v>
      </c>
    </row>
    <row r="572" spans="1:15" x14ac:dyDescent="0.3">
      <c r="A572" s="173">
        <v>46041</v>
      </c>
      <c r="B572" s="174">
        <v>1</v>
      </c>
      <c r="C572" s="175" t="s">
        <v>1478</v>
      </c>
      <c r="D572" s="174" t="s">
        <v>1478</v>
      </c>
      <c r="E572" s="174">
        <v>34</v>
      </c>
      <c r="F572" s="174">
        <v>315</v>
      </c>
      <c r="G572" s="174" t="s">
        <v>7179</v>
      </c>
      <c r="H572" s="174">
        <v>2</v>
      </c>
      <c r="I572" s="174" t="s">
        <v>7251</v>
      </c>
      <c r="J572" s="176">
        <v>0</v>
      </c>
      <c r="K572" s="176">
        <v>0</v>
      </c>
      <c r="L572" s="177">
        <f>VLOOKUP(C572,'Custo dos Produtos'!$D:$Q,14,0)</f>
        <v>17.664860000000001</v>
      </c>
      <c r="M572" s="177">
        <f t="shared" si="24"/>
        <v>35.329720000000002</v>
      </c>
      <c r="N572" s="178">
        <f t="shared" si="25"/>
        <v>1</v>
      </c>
      <c r="O572" s="178">
        <f t="shared" si="26"/>
        <v>2</v>
      </c>
    </row>
    <row r="573" spans="1:15" x14ac:dyDescent="0.3">
      <c r="A573" s="167">
        <v>46041</v>
      </c>
      <c r="B573" s="168">
        <v>1</v>
      </c>
      <c r="C573" s="169" t="s">
        <v>1434</v>
      </c>
      <c r="D573" s="168" t="s">
        <v>1434</v>
      </c>
      <c r="E573" s="168">
        <v>9</v>
      </c>
      <c r="F573" s="168">
        <v>315</v>
      </c>
      <c r="G573" s="168" t="s">
        <v>7179</v>
      </c>
      <c r="H573" s="168">
        <v>1</v>
      </c>
      <c r="I573" s="168" t="s">
        <v>7251</v>
      </c>
      <c r="J573" s="170">
        <v>0</v>
      </c>
      <c r="K573" s="170">
        <v>0</v>
      </c>
      <c r="L573" s="171">
        <f>VLOOKUP(C573,'Custo dos Produtos'!$D:$Q,14,0)</f>
        <v>17.736360000000001</v>
      </c>
      <c r="M573" s="171">
        <f t="shared" si="24"/>
        <v>17.736360000000001</v>
      </c>
      <c r="N573" s="172">
        <f t="shared" si="25"/>
        <v>1</v>
      </c>
      <c r="O573" s="172">
        <f t="shared" si="26"/>
        <v>1</v>
      </c>
    </row>
    <row r="574" spans="1:15" s="135" customFormat="1" x14ac:dyDescent="0.3">
      <c r="A574" s="173">
        <v>46041</v>
      </c>
      <c r="B574" s="174">
        <v>1</v>
      </c>
      <c r="C574" s="175" t="s">
        <v>1234</v>
      </c>
      <c r="D574" s="174" t="s">
        <v>1234</v>
      </c>
      <c r="E574" s="174">
        <v>34</v>
      </c>
      <c r="F574" s="174">
        <v>315</v>
      </c>
      <c r="G574" s="174" t="s">
        <v>7179</v>
      </c>
      <c r="H574" s="174">
        <v>1</v>
      </c>
      <c r="I574" s="174" t="s">
        <v>7251</v>
      </c>
      <c r="J574" s="176">
        <v>0</v>
      </c>
      <c r="K574" s="176">
        <v>0</v>
      </c>
      <c r="L574" s="177">
        <f>VLOOKUP(C574,'Custo dos Produtos'!$D:$Q,14,0)</f>
        <v>32.700659999999999</v>
      </c>
      <c r="M574" s="177">
        <f t="shared" si="24"/>
        <v>32.700659999999999</v>
      </c>
      <c r="N574" s="178">
        <f t="shared" si="25"/>
        <v>1</v>
      </c>
      <c r="O574" s="186">
        <f t="shared" si="26"/>
        <v>1</v>
      </c>
    </row>
    <row r="575" spans="1:15" x14ac:dyDescent="0.3">
      <c r="A575" s="167">
        <v>46041</v>
      </c>
      <c r="B575" s="168">
        <v>1</v>
      </c>
      <c r="C575" s="169" t="s">
        <v>1530</v>
      </c>
      <c r="D575" s="168" t="s">
        <v>1530</v>
      </c>
      <c r="E575" s="168">
        <v>8</v>
      </c>
      <c r="F575" s="168">
        <v>314</v>
      </c>
      <c r="G575" s="168" t="s">
        <v>7171</v>
      </c>
      <c r="H575" s="168">
        <v>2</v>
      </c>
      <c r="I575" s="168" t="s">
        <v>15739</v>
      </c>
      <c r="J575" s="170">
        <v>0</v>
      </c>
      <c r="K575" s="170">
        <v>0</v>
      </c>
      <c r="L575" s="171">
        <f>VLOOKUP(C575,'Custo dos Produtos'!$D:$Q,14,0)</f>
        <v>7.09</v>
      </c>
      <c r="M575" s="171">
        <f t="shared" si="24"/>
        <v>14.18</v>
      </c>
      <c r="N575" s="172">
        <f t="shared" si="25"/>
        <v>1</v>
      </c>
      <c r="O575" s="172">
        <f t="shared" si="26"/>
        <v>2</v>
      </c>
    </row>
    <row r="576" spans="1:15" x14ac:dyDescent="0.3">
      <c r="A576" s="167">
        <v>46041</v>
      </c>
      <c r="B576" s="168">
        <v>1</v>
      </c>
      <c r="C576" s="169" t="s">
        <v>1530</v>
      </c>
      <c r="D576" s="168" t="s">
        <v>1530</v>
      </c>
      <c r="E576" s="168">
        <v>33</v>
      </c>
      <c r="F576" s="168">
        <v>314</v>
      </c>
      <c r="G576" s="168" t="s">
        <v>7171</v>
      </c>
      <c r="H576" s="168">
        <v>5</v>
      </c>
      <c r="I576" s="168" t="s">
        <v>15739</v>
      </c>
      <c r="J576" s="170">
        <v>0</v>
      </c>
      <c r="K576" s="170">
        <v>0</v>
      </c>
      <c r="L576" s="171">
        <f>VLOOKUP(C576,'Custo dos Produtos'!$D:$Q,14,0)</f>
        <v>7.09</v>
      </c>
      <c r="M576" s="171">
        <f t="shared" si="24"/>
        <v>35.450000000000003</v>
      </c>
      <c r="N576" s="172">
        <f t="shared" si="25"/>
        <v>1</v>
      </c>
      <c r="O576" s="172">
        <f t="shared" si="26"/>
        <v>5</v>
      </c>
    </row>
    <row r="577" spans="1:15" x14ac:dyDescent="0.3">
      <c r="A577" s="167">
        <v>46041</v>
      </c>
      <c r="B577" s="168">
        <v>1</v>
      </c>
      <c r="C577" s="169" t="s">
        <v>1703</v>
      </c>
      <c r="D577" s="168" t="s">
        <v>1703</v>
      </c>
      <c r="E577" s="168">
        <v>31</v>
      </c>
      <c r="F577" s="168">
        <v>320</v>
      </c>
      <c r="G577" s="168" t="s">
        <v>7155</v>
      </c>
      <c r="H577" s="168">
        <v>6</v>
      </c>
      <c r="I577" s="168" t="s">
        <v>7286</v>
      </c>
      <c r="J577" s="170">
        <v>0</v>
      </c>
      <c r="K577" s="170">
        <v>0</v>
      </c>
      <c r="L577" s="171">
        <f>VLOOKUP(C577,'Custo dos Produtos'!$D:$Q,14,0)</f>
        <v>6.3155144032921813</v>
      </c>
      <c r="M577" s="171">
        <f t="shared" si="24"/>
        <v>37.893086419753089</v>
      </c>
      <c r="N577" s="172">
        <f t="shared" si="25"/>
        <v>1</v>
      </c>
      <c r="O577" s="172">
        <f t="shared" si="26"/>
        <v>6</v>
      </c>
    </row>
    <row r="578" spans="1:15" x14ac:dyDescent="0.3">
      <c r="A578" s="202">
        <v>46041</v>
      </c>
      <c r="B578" s="203">
        <v>1</v>
      </c>
      <c r="C578" s="204" t="s">
        <v>15740</v>
      </c>
      <c r="D578" s="203" t="s">
        <v>15740</v>
      </c>
      <c r="E578" s="203">
        <v>44</v>
      </c>
      <c r="F578" s="203">
        <v>318</v>
      </c>
      <c r="G578" s="203" t="s">
        <v>7204</v>
      </c>
      <c r="H578" s="203">
        <v>4</v>
      </c>
      <c r="I578" s="203" t="s">
        <v>7247</v>
      </c>
      <c r="J578" s="205">
        <v>0</v>
      </c>
      <c r="K578" s="205">
        <v>0</v>
      </c>
      <c r="L578" s="206">
        <v>0</v>
      </c>
      <c r="M578" s="206">
        <f t="shared" ref="M578:M641" si="27">IF(J578=0,ABS(L578*H578),ABS(K578))</f>
        <v>0</v>
      </c>
      <c r="N578" s="203">
        <f t="shared" ref="N578:N641" si="28">MONTH(A578)</f>
        <v>1</v>
      </c>
      <c r="O578" s="207">
        <f t="shared" ref="O578:O641" si="29">ABS(IF(M578=0,0,H578))</f>
        <v>0</v>
      </c>
    </row>
    <row r="579" spans="1:15" x14ac:dyDescent="0.3">
      <c r="A579" s="167">
        <v>46041</v>
      </c>
      <c r="B579" s="168">
        <v>1</v>
      </c>
      <c r="C579" s="169" t="s">
        <v>1404</v>
      </c>
      <c r="D579" s="168" t="s">
        <v>1404</v>
      </c>
      <c r="E579" s="168">
        <v>33</v>
      </c>
      <c r="F579" s="168">
        <v>314</v>
      </c>
      <c r="G579" s="168" t="s">
        <v>7212</v>
      </c>
      <c r="H579" s="168">
        <v>4</v>
      </c>
      <c r="I579" s="168" t="s">
        <v>7272</v>
      </c>
      <c r="J579" s="170">
        <v>0</v>
      </c>
      <c r="K579" s="170">
        <v>0</v>
      </c>
      <c r="L579" s="171">
        <f>VLOOKUP(C579,'Custo dos Produtos'!$D:$Q,14,0)</f>
        <v>16.145399999999999</v>
      </c>
      <c r="M579" s="171">
        <f t="shared" si="27"/>
        <v>64.581599999999995</v>
      </c>
      <c r="N579" s="172">
        <f t="shared" si="28"/>
        <v>1</v>
      </c>
      <c r="O579" s="172">
        <f t="shared" si="29"/>
        <v>4</v>
      </c>
    </row>
    <row r="580" spans="1:15" s="135" customFormat="1" x14ac:dyDescent="0.3">
      <c r="A580" s="167">
        <v>46041</v>
      </c>
      <c r="B580" s="168">
        <v>1</v>
      </c>
      <c r="C580" s="169" t="s">
        <v>1404</v>
      </c>
      <c r="D580" s="168" t="s">
        <v>1404</v>
      </c>
      <c r="E580" s="168">
        <v>11</v>
      </c>
      <c r="F580" s="168">
        <v>314</v>
      </c>
      <c r="G580" s="168" t="s">
        <v>7212</v>
      </c>
      <c r="H580" s="168">
        <v>1</v>
      </c>
      <c r="I580" s="168" t="s">
        <v>7272</v>
      </c>
      <c r="J580" s="170">
        <v>0</v>
      </c>
      <c r="K580" s="170">
        <v>0</v>
      </c>
      <c r="L580" s="171">
        <f>VLOOKUP(C580,'Custo dos Produtos'!$D:$Q,14,0)</f>
        <v>16.145399999999999</v>
      </c>
      <c r="M580" s="171">
        <f t="shared" si="27"/>
        <v>16.145399999999999</v>
      </c>
      <c r="N580" s="172">
        <f t="shared" si="28"/>
        <v>1</v>
      </c>
      <c r="O580" s="181">
        <f t="shared" si="29"/>
        <v>1</v>
      </c>
    </row>
    <row r="581" spans="1:15" x14ac:dyDescent="0.3">
      <c r="A581" s="167">
        <v>46041</v>
      </c>
      <c r="B581" s="168">
        <v>1</v>
      </c>
      <c r="C581" s="169" t="s">
        <v>1358</v>
      </c>
      <c r="D581" s="168" t="s">
        <v>1358</v>
      </c>
      <c r="E581" s="168">
        <v>33</v>
      </c>
      <c r="F581" s="168">
        <v>314</v>
      </c>
      <c r="G581" s="168" t="s">
        <v>7167</v>
      </c>
      <c r="H581" s="168">
        <v>3</v>
      </c>
      <c r="I581" s="168" t="s">
        <v>7190</v>
      </c>
      <c r="J581" s="170">
        <v>0</v>
      </c>
      <c r="K581" s="170">
        <v>0</v>
      </c>
      <c r="L581" s="171">
        <f>VLOOKUP(C581,'Custo dos Produtos'!$D:$Q,14,0)</f>
        <v>11.199277108433735</v>
      </c>
      <c r="M581" s="171">
        <f t="shared" si="27"/>
        <v>33.597831325301208</v>
      </c>
      <c r="N581" s="172">
        <f t="shared" si="28"/>
        <v>1</v>
      </c>
      <c r="O581" s="172">
        <f t="shared" si="29"/>
        <v>3</v>
      </c>
    </row>
    <row r="582" spans="1:15" x14ac:dyDescent="0.3">
      <c r="A582" s="167">
        <v>46041</v>
      </c>
      <c r="B582" s="168">
        <v>1</v>
      </c>
      <c r="C582" s="169" t="s">
        <v>1250</v>
      </c>
      <c r="D582" s="168" t="s">
        <v>1250</v>
      </c>
      <c r="E582" s="168">
        <v>27</v>
      </c>
      <c r="F582" s="168">
        <v>313</v>
      </c>
      <c r="G582" s="168" t="s">
        <v>7194</v>
      </c>
      <c r="H582" s="168">
        <v>1</v>
      </c>
      <c r="I582" s="168" t="s">
        <v>15709</v>
      </c>
      <c r="J582" s="170">
        <v>0</v>
      </c>
      <c r="K582" s="170">
        <v>0</v>
      </c>
      <c r="L582" s="171">
        <f>VLOOKUP(C582,'Custo dos Produtos'!$D:$Q,14,0)</f>
        <v>14.972824074074074</v>
      </c>
      <c r="M582" s="171">
        <f t="shared" si="27"/>
        <v>14.972824074074074</v>
      </c>
      <c r="N582" s="172">
        <f t="shared" si="28"/>
        <v>1</v>
      </c>
      <c r="O582" s="172">
        <f t="shared" si="29"/>
        <v>1</v>
      </c>
    </row>
    <row r="583" spans="1:15" x14ac:dyDescent="0.3">
      <c r="A583" s="167">
        <v>46041</v>
      </c>
      <c r="B583" s="168">
        <v>1</v>
      </c>
      <c r="C583" s="169" t="s">
        <v>1250</v>
      </c>
      <c r="D583" s="168" t="s">
        <v>1250</v>
      </c>
      <c r="E583" s="168">
        <v>9</v>
      </c>
      <c r="F583" s="168">
        <v>313</v>
      </c>
      <c r="G583" s="168" t="s">
        <v>7194</v>
      </c>
      <c r="H583" s="168">
        <v>3</v>
      </c>
      <c r="I583" s="168" t="s">
        <v>15709</v>
      </c>
      <c r="J583" s="170">
        <v>0</v>
      </c>
      <c r="K583" s="170">
        <v>0</v>
      </c>
      <c r="L583" s="171">
        <f>VLOOKUP(C583,'Custo dos Produtos'!$D:$Q,14,0)</f>
        <v>14.972824074074074</v>
      </c>
      <c r="M583" s="171">
        <f t="shared" si="27"/>
        <v>44.918472222222221</v>
      </c>
      <c r="N583" s="172">
        <f t="shared" si="28"/>
        <v>1</v>
      </c>
      <c r="O583" s="172">
        <f t="shared" si="29"/>
        <v>3</v>
      </c>
    </row>
    <row r="584" spans="1:15" x14ac:dyDescent="0.3">
      <c r="A584" s="173">
        <v>46041</v>
      </c>
      <c r="B584" s="174">
        <v>1</v>
      </c>
      <c r="C584" s="175" t="s">
        <v>1342</v>
      </c>
      <c r="D584" s="174" t="s">
        <v>1342</v>
      </c>
      <c r="E584" s="174">
        <v>19</v>
      </c>
      <c r="F584" s="174">
        <v>313</v>
      </c>
      <c r="G584" s="174" t="s">
        <v>15708</v>
      </c>
      <c r="H584" s="174">
        <v>1</v>
      </c>
      <c r="I584" s="174" t="s">
        <v>15725</v>
      </c>
      <c r="J584" s="176">
        <v>0</v>
      </c>
      <c r="K584" s="176">
        <v>0</v>
      </c>
      <c r="L584" s="177">
        <f>VLOOKUP(C584,'Custo dos Produtos'!$D:$Q,14,0)</f>
        <v>4.1948012232415905</v>
      </c>
      <c r="M584" s="177">
        <f t="shared" si="27"/>
        <v>4.1948012232415905</v>
      </c>
      <c r="N584" s="178">
        <f t="shared" si="28"/>
        <v>1</v>
      </c>
      <c r="O584" s="178">
        <f t="shared" si="29"/>
        <v>1</v>
      </c>
    </row>
    <row r="585" spans="1:15" x14ac:dyDescent="0.3">
      <c r="A585" s="173">
        <v>46041</v>
      </c>
      <c r="B585" s="174">
        <v>1</v>
      </c>
      <c r="C585" s="175" t="s">
        <v>1342</v>
      </c>
      <c r="D585" s="174" t="s">
        <v>1342</v>
      </c>
      <c r="E585" s="174">
        <v>20</v>
      </c>
      <c r="F585" s="174">
        <v>313</v>
      </c>
      <c r="G585" s="174" t="s">
        <v>15708</v>
      </c>
      <c r="H585" s="174">
        <v>1</v>
      </c>
      <c r="I585" s="174" t="s">
        <v>15725</v>
      </c>
      <c r="J585" s="176">
        <v>0</v>
      </c>
      <c r="K585" s="176">
        <v>0</v>
      </c>
      <c r="L585" s="177">
        <f>VLOOKUP(C585,'Custo dos Produtos'!$D:$Q,14,0)</f>
        <v>4.1948012232415905</v>
      </c>
      <c r="M585" s="177">
        <f t="shared" si="27"/>
        <v>4.1948012232415905</v>
      </c>
      <c r="N585" s="178">
        <f t="shared" si="28"/>
        <v>1</v>
      </c>
      <c r="O585" s="178">
        <f t="shared" si="29"/>
        <v>1</v>
      </c>
    </row>
    <row r="586" spans="1:15" x14ac:dyDescent="0.3">
      <c r="A586" s="167">
        <v>46041</v>
      </c>
      <c r="B586" s="168">
        <v>1</v>
      </c>
      <c r="C586" s="169" t="s">
        <v>1248</v>
      </c>
      <c r="D586" s="168" t="s">
        <v>1248</v>
      </c>
      <c r="E586" s="168">
        <v>7</v>
      </c>
      <c r="F586" s="168">
        <v>313</v>
      </c>
      <c r="G586" s="168" t="s">
        <v>7150</v>
      </c>
      <c r="H586" s="168">
        <v>11</v>
      </c>
      <c r="I586" s="168" t="s">
        <v>7199</v>
      </c>
      <c r="J586" s="170">
        <v>0</v>
      </c>
      <c r="K586" s="170">
        <v>0</v>
      </c>
      <c r="L586" s="171">
        <f>VLOOKUP(C586,'Custo dos Produtos'!$D:$Q,14,0)</f>
        <v>6.7208333333333332</v>
      </c>
      <c r="M586" s="171">
        <f t="shared" si="27"/>
        <v>73.92916666666666</v>
      </c>
      <c r="N586" s="172">
        <f t="shared" si="28"/>
        <v>1</v>
      </c>
      <c r="O586" s="172">
        <f t="shared" si="29"/>
        <v>11</v>
      </c>
    </row>
    <row r="587" spans="1:15" x14ac:dyDescent="0.3">
      <c r="A587" s="167">
        <v>46041</v>
      </c>
      <c r="B587" s="168">
        <v>1</v>
      </c>
      <c r="C587" s="169" t="s">
        <v>1266</v>
      </c>
      <c r="D587" s="168" t="s">
        <v>1266</v>
      </c>
      <c r="E587" s="168">
        <v>34</v>
      </c>
      <c r="F587" s="168">
        <v>314</v>
      </c>
      <c r="G587" s="168" t="s">
        <v>7189</v>
      </c>
      <c r="H587" s="168">
        <v>15</v>
      </c>
      <c r="I587" s="168" t="s">
        <v>7188</v>
      </c>
      <c r="J587" s="170">
        <v>0</v>
      </c>
      <c r="K587" s="170">
        <v>0</v>
      </c>
      <c r="L587" s="171">
        <f>VLOOKUP(C587,'Custo dos Produtos'!$D:$Q,14,0)</f>
        <v>17.440000000000001</v>
      </c>
      <c r="M587" s="171">
        <f t="shared" si="27"/>
        <v>261.60000000000002</v>
      </c>
      <c r="N587" s="172">
        <f t="shared" si="28"/>
        <v>1</v>
      </c>
      <c r="O587" s="172">
        <f t="shared" si="29"/>
        <v>15</v>
      </c>
    </row>
    <row r="588" spans="1:15" x14ac:dyDescent="0.3">
      <c r="A588" s="167">
        <v>46042</v>
      </c>
      <c r="B588" s="168">
        <v>1</v>
      </c>
      <c r="C588" s="169" t="s">
        <v>1266</v>
      </c>
      <c r="D588" s="168" t="s">
        <v>1266</v>
      </c>
      <c r="E588" s="168">
        <v>20</v>
      </c>
      <c r="F588" s="168">
        <v>314</v>
      </c>
      <c r="G588" s="168" t="s">
        <v>7189</v>
      </c>
      <c r="H588" s="168">
        <v>63</v>
      </c>
      <c r="I588" s="168" t="s">
        <v>7188</v>
      </c>
      <c r="J588" s="170">
        <v>0</v>
      </c>
      <c r="K588" s="170">
        <v>0</v>
      </c>
      <c r="L588" s="171">
        <f>VLOOKUP(C588,'Custo dos Produtos'!$D:$Q,14,0)</f>
        <v>17.440000000000001</v>
      </c>
      <c r="M588" s="171">
        <f t="shared" si="27"/>
        <v>1098.72</v>
      </c>
      <c r="N588" s="172">
        <f t="shared" si="28"/>
        <v>1</v>
      </c>
      <c r="O588" s="172">
        <f t="shared" si="29"/>
        <v>63</v>
      </c>
    </row>
    <row r="589" spans="1:15" x14ac:dyDescent="0.3">
      <c r="A589" s="167">
        <v>46042</v>
      </c>
      <c r="B589" s="168">
        <v>1</v>
      </c>
      <c r="C589" s="169" t="s">
        <v>1306</v>
      </c>
      <c r="D589" s="168" t="s">
        <v>1306</v>
      </c>
      <c r="E589" s="168">
        <v>2</v>
      </c>
      <c r="F589" s="168">
        <v>207</v>
      </c>
      <c r="G589" s="168" t="s">
        <v>7169</v>
      </c>
      <c r="H589" s="168">
        <v>62</v>
      </c>
      <c r="I589" s="168" t="s">
        <v>15746</v>
      </c>
      <c r="J589" s="170">
        <v>0</v>
      </c>
      <c r="K589" s="170">
        <v>0</v>
      </c>
      <c r="L589" s="171">
        <f>VLOOKUP(C589,'Custo dos Produtos'!$D:$Q,14,0)</f>
        <v>4.1205388888888894</v>
      </c>
      <c r="M589" s="171">
        <f t="shared" si="27"/>
        <v>255.47341111111115</v>
      </c>
      <c r="N589" s="172">
        <f t="shared" si="28"/>
        <v>1</v>
      </c>
      <c r="O589" s="172">
        <f t="shared" si="29"/>
        <v>62</v>
      </c>
    </row>
    <row r="590" spans="1:15" x14ac:dyDescent="0.3">
      <c r="A590" s="167">
        <v>46042</v>
      </c>
      <c r="B590" s="168">
        <v>1</v>
      </c>
      <c r="C590" s="169" t="s">
        <v>1306</v>
      </c>
      <c r="D590" s="168" t="s">
        <v>1306</v>
      </c>
      <c r="E590" s="168">
        <v>9</v>
      </c>
      <c r="F590" s="168">
        <v>207</v>
      </c>
      <c r="G590" s="168" t="s">
        <v>7169</v>
      </c>
      <c r="H590" s="168">
        <v>14</v>
      </c>
      <c r="I590" s="168" t="s">
        <v>15746</v>
      </c>
      <c r="J590" s="170">
        <v>0</v>
      </c>
      <c r="K590" s="170">
        <v>0</v>
      </c>
      <c r="L590" s="171">
        <f>VLOOKUP(C590,'Custo dos Produtos'!$D:$Q,14,0)</f>
        <v>4.1205388888888894</v>
      </c>
      <c r="M590" s="171">
        <f t="shared" si="27"/>
        <v>57.687544444444455</v>
      </c>
      <c r="N590" s="172">
        <f t="shared" si="28"/>
        <v>1</v>
      </c>
      <c r="O590" s="172">
        <f t="shared" si="29"/>
        <v>14</v>
      </c>
    </row>
    <row r="591" spans="1:15" x14ac:dyDescent="0.3">
      <c r="A591" s="167">
        <v>46042</v>
      </c>
      <c r="B591" s="168">
        <v>1</v>
      </c>
      <c r="C591" s="169" t="s">
        <v>1306</v>
      </c>
      <c r="D591" s="168" t="s">
        <v>1306</v>
      </c>
      <c r="E591" s="168">
        <v>2</v>
      </c>
      <c r="F591" s="168">
        <v>207</v>
      </c>
      <c r="G591" s="168" t="s">
        <v>7169</v>
      </c>
      <c r="H591" s="168">
        <v>37</v>
      </c>
      <c r="I591" s="168" t="s">
        <v>15747</v>
      </c>
      <c r="J591" s="170">
        <v>0</v>
      </c>
      <c r="K591" s="170">
        <v>0</v>
      </c>
      <c r="L591" s="171">
        <f>VLOOKUP(C591,'Custo dos Produtos'!$D:$Q,14,0)</f>
        <v>4.1205388888888894</v>
      </c>
      <c r="M591" s="171">
        <f t="shared" si="27"/>
        <v>152.4599388888889</v>
      </c>
      <c r="N591" s="172">
        <f t="shared" si="28"/>
        <v>1</v>
      </c>
      <c r="O591" s="172">
        <f t="shared" si="29"/>
        <v>37</v>
      </c>
    </row>
    <row r="592" spans="1:15" x14ac:dyDescent="0.3">
      <c r="A592" s="167">
        <v>46042</v>
      </c>
      <c r="B592" s="168">
        <v>1</v>
      </c>
      <c r="C592" s="169" t="s">
        <v>1490</v>
      </c>
      <c r="D592" s="168" t="s">
        <v>1490</v>
      </c>
      <c r="E592" s="168">
        <v>33</v>
      </c>
      <c r="F592" s="168">
        <v>314</v>
      </c>
      <c r="G592" s="168" t="s">
        <v>7186</v>
      </c>
      <c r="H592" s="168">
        <v>5</v>
      </c>
      <c r="I592" s="168" t="s">
        <v>7162</v>
      </c>
      <c r="J592" s="170">
        <v>0</v>
      </c>
      <c r="K592" s="170">
        <v>0</v>
      </c>
      <c r="L592" s="171">
        <f>VLOOKUP(C592,'Custo dos Produtos'!$D:$Q,14,0)</f>
        <v>9.3777892030848324</v>
      </c>
      <c r="M592" s="171">
        <f t="shared" si="27"/>
        <v>46.88894601542416</v>
      </c>
      <c r="N592" s="172">
        <f t="shared" si="28"/>
        <v>1</v>
      </c>
      <c r="O592" s="172">
        <f t="shared" si="29"/>
        <v>5</v>
      </c>
    </row>
    <row r="593" spans="1:15" x14ac:dyDescent="0.3">
      <c r="A593" s="167">
        <v>46042</v>
      </c>
      <c r="B593" s="168">
        <v>1</v>
      </c>
      <c r="C593" s="169" t="s">
        <v>1392</v>
      </c>
      <c r="D593" s="168" t="s">
        <v>1392</v>
      </c>
      <c r="E593" s="168">
        <v>33</v>
      </c>
      <c r="F593" s="168">
        <v>314</v>
      </c>
      <c r="G593" s="168" t="s">
        <v>7167</v>
      </c>
      <c r="H593" s="168">
        <v>3</v>
      </c>
      <c r="I593" s="168" t="s">
        <v>15748</v>
      </c>
      <c r="J593" s="170">
        <v>0</v>
      </c>
      <c r="K593" s="170">
        <v>0</v>
      </c>
      <c r="L593" s="171">
        <f>VLOOKUP(C593,'Custo dos Produtos'!$D:$Q,14,0)</f>
        <v>10.031132812499999</v>
      </c>
      <c r="M593" s="171">
        <f t="shared" si="27"/>
        <v>30.093398437499999</v>
      </c>
      <c r="N593" s="172">
        <f t="shared" si="28"/>
        <v>1</v>
      </c>
      <c r="O593" s="172">
        <f t="shared" si="29"/>
        <v>3</v>
      </c>
    </row>
    <row r="594" spans="1:15" x14ac:dyDescent="0.3">
      <c r="A594" s="167">
        <v>46042</v>
      </c>
      <c r="B594" s="168">
        <v>1</v>
      </c>
      <c r="C594" s="169" t="s">
        <v>1502</v>
      </c>
      <c r="D594" s="168" t="s">
        <v>1502</v>
      </c>
      <c r="E594" s="168">
        <v>33</v>
      </c>
      <c r="F594" s="168">
        <v>314</v>
      </c>
      <c r="G594" s="168" t="s">
        <v>7262</v>
      </c>
      <c r="H594" s="168">
        <v>4</v>
      </c>
      <c r="I594" s="168" t="s">
        <v>7273</v>
      </c>
      <c r="J594" s="170">
        <v>0</v>
      </c>
      <c r="K594" s="170">
        <v>0</v>
      </c>
      <c r="L594" s="171">
        <f>VLOOKUP(C594,'Custo dos Produtos'!$D:$Q,14,0)</f>
        <v>4.4056158833063206</v>
      </c>
      <c r="M594" s="171">
        <f t="shared" si="27"/>
        <v>17.622463533225282</v>
      </c>
      <c r="N594" s="172">
        <f t="shared" si="28"/>
        <v>1</v>
      </c>
      <c r="O594" s="172">
        <f t="shared" si="29"/>
        <v>4</v>
      </c>
    </row>
    <row r="595" spans="1:15" x14ac:dyDescent="0.3">
      <c r="A595" s="167">
        <v>46042</v>
      </c>
      <c r="B595" s="168">
        <v>1</v>
      </c>
      <c r="C595" s="169" t="s">
        <v>3316</v>
      </c>
      <c r="D595" s="168" t="s">
        <v>3316</v>
      </c>
      <c r="E595" s="168">
        <v>8</v>
      </c>
      <c r="F595" s="168">
        <v>314</v>
      </c>
      <c r="G595" s="168" t="s">
        <v>7148</v>
      </c>
      <c r="H595" s="168">
        <v>3</v>
      </c>
      <c r="I595" s="168" t="s">
        <v>7149</v>
      </c>
      <c r="J595" s="170">
        <v>0</v>
      </c>
      <c r="K595" s="170">
        <v>0</v>
      </c>
      <c r="L595" s="171">
        <f>VLOOKUP(C595,'Custo dos Produtos'!$D:$Q,14,0)</f>
        <v>4.9196666666666671</v>
      </c>
      <c r="M595" s="171">
        <f t="shared" si="27"/>
        <v>14.759</v>
      </c>
      <c r="N595" s="172">
        <f t="shared" si="28"/>
        <v>1</v>
      </c>
      <c r="O595" s="172">
        <f t="shared" si="29"/>
        <v>3</v>
      </c>
    </row>
    <row r="596" spans="1:15" x14ac:dyDescent="0.3">
      <c r="A596" s="167">
        <v>46042</v>
      </c>
      <c r="B596" s="168">
        <v>1</v>
      </c>
      <c r="C596" s="169" t="s">
        <v>1404</v>
      </c>
      <c r="D596" s="168" t="s">
        <v>1404</v>
      </c>
      <c r="E596" s="168">
        <v>11</v>
      </c>
      <c r="F596" s="168">
        <v>314</v>
      </c>
      <c r="G596" s="168" t="s">
        <v>7212</v>
      </c>
      <c r="H596" s="168">
        <v>2</v>
      </c>
      <c r="I596" s="168" t="s">
        <v>15749</v>
      </c>
      <c r="J596" s="170">
        <v>0</v>
      </c>
      <c r="K596" s="170">
        <v>0</v>
      </c>
      <c r="L596" s="171">
        <f>VLOOKUP(C596,'Custo dos Produtos'!$D:$Q,14,0)</f>
        <v>16.145399999999999</v>
      </c>
      <c r="M596" s="171">
        <f t="shared" si="27"/>
        <v>32.290799999999997</v>
      </c>
      <c r="N596" s="172">
        <f t="shared" si="28"/>
        <v>1</v>
      </c>
      <c r="O596" s="172">
        <f t="shared" si="29"/>
        <v>2</v>
      </c>
    </row>
    <row r="597" spans="1:15" x14ac:dyDescent="0.3">
      <c r="A597" s="167">
        <v>46042</v>
      </c>
      <c r="B597" s="168">
        <v>1</v>
      </c>
      <c r="C597" s="169" t="s">
        <v>1290</v>
      </c>
      <c r="D597" s="168" t="s">
        <v>1290</v>
      </c>
      <c r="E597" s="168">
        <v>11</v>
      </c>
      <c r="F597" s="168">
        <v>314</v>
      </c>
      <c r="G597" s="168" t="s">
        <v>7171</v>
      </c>
      <c r="H597" s="168">
        <v>1</v>
      </c>
      <c r="I597" s="168" t="s">
        <v>15750</v>
      </c>
      <c r="J597" s="170">
        <v>0</v>
      </c>
      <c r="K597" s="170">
        <v>0</v>
      </c>
      <c r="L597" s="171">
        <f>VLOOKUP(C597,'Custo dos Produtos'!$D:$Q,14,0)</f>
        <v>16.148074999999999</v>
      </c>
      <c r="M597" s="171">
        <f t="shared" si="27"/>
        <v>16.148074999999999</v>
      </c>
      <c r="N597" s="172">
        <f t="shared" si="28"/>
        <v>1</v>
      </c>
      <c r="O597" s="172">
        <f t="shared" si="29"/>
        <v>1</v>
      </c>
    </row>
    <row r="598" spans="1:15" x14ac:dyDescent="0.3">
      <c r="A598" s="167">
        <v>46042</v>
      </c>
      <c r="B598" s="168">
        <v>1</v>
      </c>
      <c r="C598" s="169" t="s">
        <v>2527</v>
      </c>
      <c r="D598" s="168" t="s">
        <v>2527</v>
      </c>
      <c r="E598" s="168">
        <v>9</v>
      </c>
      <c r="F598" s="168">
        <v>313</v>
      </c>
      <c r="G598" s="168" t="s">
        <v>7196</v>
      </c>
      <c r="H598" s="168">
        <v>1</v>
      </c>
      <c r="I598" s="168" t="s">
        <v>7197</v>
      </c>
      <c r="J598" s="170">
        <v>0</v>
      </c>
      <c r="K598" s="170">
        <v>0</v>
      </c>
      <c r="L598" s="171">
        <f>VLOOKUP(C598,'Custo dos Produtos'!$D:$Q,14,0)</f>
        <v>5.1003281249999999</v>
      </c>
      <c r="M598" s="171">
        <f t="shared" si="27"/>
        <v>5.1003281249999999</v>
      </c>
      <c r="N598" s="172">
        <f t="shared" si="28"/>
        <v>1</v>
      </c>
      <c r="O598" s="172">
        <f t="shared" si="29"/>
        <v>1</v>
      </c>
    </row>
    <row r="599" spans="1:15" x14ac:dyDescent="0.3">
      <c r="A599" s="167">
        <v>46042</v>
      </c>
      <c r="B599" s="168">
        <v>1</v>
      </c>
      <c r="C599" s="169" t="s">
        <v>2527</v>
      </c>
      <c r="D599" s="168" t="s">
        <v>2527</v>
      </c>
      <c r="E599" s="168">
        <v>11</v>
      </c>
      <c r="F599" s="168">
        <v>313</v>
      </c>
      <c r="G599" s="168" t="s">
        <v>7196</v>
      </c>
      <c r="H599" s="168">
        <v>2</v>
      </c>
      <c r="I599" s="168" t="s">
        <v>7197</v>
      </c>
      <c r="J599" s="170">
        <v>0</v>
      </c>
      <c r="K599" s="170">
        <v>0</v>
      </c>
      <c r="L599" s="171">
        <f>VLOOKUP(C599,'Custo dos Produtos'!$D:$Q,14,0)</f>
        <v>5.1003281249999999</v>
      </c>
      <c r="M599" s="171">
        <f t="shared" si="27"/>
        <v>10.20065625</v>
      </c>
      <c r="N599" s="172">
        <f t="shared" si="28"/>
        <v>1</v>
      </c>
      <c r="O599" s="172">
        <f t="shared" si="29"/>
        <v>2</v>
      </c>
    </row>
    <row r="600" spans="1:15" x14ac:dyDescent="0.3">
      <c r="A600" s="167">
        <v>46042</v>
      </c>
      <c r="B600" s="168">
        <v>1</v>
      </c>
      <c r="C600" s="169" t="s">
        <v>1236</v>
      </c>
      <c r="D600" s="168" t="s">
        <v>1236</v>
      </c>
      <c r="E600" s="168">
        <v>35</v>
      </c>
      <c r="F600" s="168">
        <v>313</v>
      </c>
      <c r="G600" s="168" t="s">
        <v>7150</v>
      </c>
      <c r="H600" s="168">
        <v>2</v>
      </c>
      <c r="I600" s="168" t="s">
        <v>15751</v>
      </c>
      <c r="J600" s="170">
        <v>0</v>
      </c>
      <c r="K600" s="170">
        <v>0</v>
      </c>
      <c r="L600" s="171">
        <f>VLOOKUP(C600,'Custo dos Produtos'!$D:$Q,14,0)</f>
        <v>10.757986111111112</v>
      </c>
      <c r="M600" s="171">
        <f t="shared" si="27"/>
        <v>21.515972222222224</v>
      </c>
      <c r="N600" s="172">
        <f t="shared" si="28"/>
        <v>1</v>
      </c>
      <c r="O600" s="172">
        <f t="shared" si="29"/>
        <v>2</v>
      </c>
    </row>
    <row r="601" spans="1:15" x14ac:dyDescent="0.3">
      <c r="A601" s="167">
        <v>46042</v>
      </c>
      <c r="B601" s="168">
        <v>1</v>
      </c>
      <c r="C601" s="169" t="s">
        <v>1236</v>
      </c>
      <c r="D601" s="168" t="s">
        <v>1236</v>
      </c>
      <c r="E601" s="168">
        <v>9</v>
      </c>
      <c r="F601" s="168">
        <v>313</v>
      </c>
      <c r="G601" s="168" t="s">
        <v>7150</v>
      </c>
      <c r="H601" s="168">
        <v>1</v>
      </c>
      <c r="I601" s="168" t="s">
        <v>15751</v>
      </c>
      <c r="J601" s="170">
        <v>0</v>
      </c>
      <c r="K601" s="170">
        <v>0</v>
      </c>
      <c r="L601" s="171">
        <f>VLOOKUP(C601,'Custo dos Produtos'!$D:$Q,14,0)</f>
        <v>10.757986111111112</v>
      </c>
      <c r="M601" s="171">
        <f t="shared" si="27"/>
        <v>10.757986111111112</v>
      </c>
      <c r="N601" s="172">
        <f t="shared" si="28"/>
        <v>1</v>
      </c>
      <c r="O601" s="172">
        <f t="shared" si="29"/>
        <v>1</v>
      </c>
    </row>
    <row r="602" spans="1:15" s="135" customFormat="1" x14ac:dyDescent="0.3">
      <c r="A602" s="167">
        <v>46042</v>
      </c>
      <c r="B602" s="168">
        <v>1</v>
      </c>
      <c r="C602" s="169" t="s">
        <v>1272</v>
      </c>
      <c r="D602" s="168" t="s">
        <v>1272</v>
      </c>
      <c r="E602" s="168">
        <v>8</v>
      </c>
      <c r="F602" s="168">
        <v>313</v>
      </c>
      <c r="G602" s="168" t="s">
        <v>7194</v>
      </c>
      <c r="H602" s="168">
        <v>1</v>
      </c>
      <c r="I602" s="168" t="s">
        <v>7234</v>
      </c>
      <c r="J602" s="170">
        <v>0</v>
      </c>
      <c r="K602" s="170">
        <v>0</v>
      </c>
      <c r="L602" s="171">
        <f>VLOOKUP(C602,'Custo dos Produtos'!$D:$Q,14,0)</f>
        <v>8.81</v>
      </c>
      <c r="M602" s="171">
        <f t="shared" si="27"/>
        <v>8.81</v>
      </c>
      <c r="N602" s="172">
        <f t="shared" si="28"/>
        <v>1</v>
      </c>
      <c r="O602" s="181">
        <f t="shared" si="29"/>
        <v>1</v>
      </c>
    </row>
    <row r="603" spans="1:15" x14ac:dyDescent="0.3">
      <c r="A603" s="167">
        <v>46042</v>
      </c>
      <c r="B603" s="168">
        <v>1</v>
      </c>
      <c r="C603" s="169" t="s">
        <v>1272</v>
      </c>
      <c r="D603" s="168" t="s">
        <v>1272</v>
      </c>
      <c r="E603" s="168">
        <v>35</v>
      </c>
      <c r="F603" s="168">
        <v>313</v>
      </c>
      <c r="G603" s="168" t="s">
        <v>7194</v>
      </c>
      <c r="H603" s="168">
        <v>1</v>
      </c>
      <c r="I603" s="168" t="s">
        <v>7234</v>
      </c>
      <c r="J603" s="170">
        <v>0</v>
      </c>
      <c r="K603" s="170">
        <v>0</v>
      </c>
      <c r="L603" s="171">
        <f>VLOOKUP(C603,'Custo dos Produtos'!$D:$Q,14,0)</f>
        <v>8.81</v>
      </c>
      <c r="M603" s="171">
        <f t="shared" si="27"/>
        <v>8.81</v>
      </c>
      <c r="N603" s="172">
        <f t="shared" si="28"/>
        <v>1</v>
      </c>
      <c r="O603" s="172">
        <f t="shared" si="29"/>
        <v>1</v>
      </c>
    </row>
    <row r="604" spans="1:15" x14ac:dyDescent="0.3">
      <c r="A604" s="167">
        <v>46042</v>
      </c>
      <c r="B604" s="168">
        <v>1</v>
      </c>
      <c r="C604" s="169" t="s">
        <v>1250</v>
      </c>
      <c r="D604" s="168" t="s">
        <v>1250</v>
      </c>
      <c r="E604" s="168">
        <v>9</v>
      </c>
      <c r="F604" s="168">
        <v>313</v>
      </c>
      <c r="G604" s="168" t="s">
        <v>7194</v>
      </c>
      <c r="H604" s="168">
        <v>5</v>
      </c>
      <c r="I604" s="168" t="s">
        <v>15753</v>
      </c>
      <c r="J604" s="170">
        <v>0</v>
      </c>
      <c r="K604" s="170">
        <v>0</v>
      </c>
      <c r="L604" s="171">
        <f>VLOOKUP(C604,'Custo dos Produtos'!$D:$Q,14,0)</f>
        <v>14.972824074074074</v>
      </c>
      <c r="M604" s="171">
        <f t="shared" si="27"/>
        <v>74.864120370370372</v>
      </c>
      <c r="N604" s="172">
        <f t="shared" si="28"/>
        <v>1</v>
      </c>
      <c r="O604" s="172">
        <f t="shared" si="29"/>
        <v>5</v>
      </c>
    </row>
    <row r="605" spans="1:15" x14ac:dyDescent="0.3">
      <c r="A605" s="182">
        <v>46042</v>
      </c>
      <c r="B605" s="181">
        <v>1</v>
      </c>
      <c r="C605" s="183" t="s">
        <v>15752</v>
      </c>
      <c r="D605" s="181" t="s">
        <v>15752</v>
      </c>
      <c r="E605" s="181">
        <v>35</v>
      </c>
      <c r="F605" s="181">
        <v>313</v>
      </c>
      <c r="G605" s="181" t="s">
        <v>7194</v>
      </c>
      <c r="H605" s="181">
        <v>1</v>
      </c>
      <c r="I605" s="181" t="s">
        <v>15753</v>
      </c>
      <c r="J605" s="184">
        <v>0</v>
      </c>
      <c r="K605" s="184">
        <v>0</v>
      </c>
      <c r="L605" s="185">
        <v>0</v>
      </c>
      <c r="M605" s="185">
        <f t="shared" si="27"/>
        <v>0</v>
      </c>
      <c r="N605" s="181">
        <f t="shared" si="28"/>
        <v>1</v>
      </c>
      <c r="O605" s="172">
        <f t="shared" si="29"/>
        <v>0</v>
      </c>
    </row>
    <row r="606" spans="1:15" x14ac:dyDescent="0.3">
      <c r="A606" s="167">
        <v>46042</v>
      </c>
      <c r="B606" s="168">
        <v>1</v>
      </c>
      <c r="C606" s="169" t="s">
        <v>1272</v>
      </c>
      <c r="D606" s="168" t="s">
        <v>1272</v>
      </c>
      <c r="E606" s="168">
        <v>9</v>
      </c>
      <c r="F606" s="168">
        <v>320</v>
      </c>
      <c r="G606" s="168" t="s">
        <v>7163</v>
      </c>
      <c r="H606" s="168">
        <v>5</v>
      </c>
      <c r="I606" s="168" t="s">
        <v>7220</v>
      </c>
      <c r="J606" s="170">
        <v>0</v>
      </c>
      <c r="K606" s="170">
        <v>0</v>
      </c>
      <c r="L606" s="171">
        <f>VLOOKUP(C606,'Custo dos Produtos'!$D:$Q,14,0)</f>
        <v>8.81</v>
      </c>
      <c r="M606" s="171">
        <f t="shared" si="27"/>
        <v>44.050000000000004</v>
      </c>
      <c r="N606" s="172">
        <f t="shared" si="28"/>
        <v>1</v>
      </c>
      <c r="O606" s="172">
        <f t="shared" si="29"/>
        <v>5</v>
      </c>
    </row>
    <row r="607" spans="1:15" x14ac:dyDescent="0.3">
      <c r="A607" s="167">
        <v>46042</v>
      </c>
      <c r="B607" s="168">
        <v>1</v>
      </c>
      <c r="C607" s="169" t="s">
        <v>1272</v>
      </c>
      <c r="D607" s="168" t="s">
        <v>1272</v>
      </c>
      <c r="E607" s="168">
        <v>11</v>
      </c>
      <c r="F607" s="168">
        <v>320</v>
      </c>
      <c r="G607" s="168" t="s">
        <v>7163</v>
      </c>
      <c r="H607" s="168">
        <v>5</v>
      </c>
      <c r="I607" s="168" t="s">
        <v>7220</v>
      </c>
      <c r="J607" s="170">
        <v>0</v>
      </c>
      <c r="K607" s="170">
        <v>0</v>
      </c>
      <c r="L607" s="171">
        <f>VLOOKUP(C607,'Custo dos Produtos'!$D:$Q,14,0)</f>
        <v>8.81</v>
      </c>
      <c r="M607" s="171">
        <f t="shared" si="27"/>
        <v>44.050000000000004</v>
      </c>
      <c r="N607" s="172">
        <f t="shared" si="28"/>
        <v>1</v>
      </c>
      <c r="O607" s="172">
        <f t="shared" si="29"/>
        <v>5</v>
      </c>
    </row>
    <row r="608" spans="1:15" x14ac:dyDescent="0.3">
      <c r="A608" s="167">
        <v>46042</v>
      </c>
      <c r="B608" s="168">
        <v>1</v>
      </c>
      <c r="C608" s="169" t="s">
        <v>1248</v>
      </c>
      <c r="D608" s="168" t="s">
        <v>1248</v>
      </c>
      <c r="E608" s="168">
        <v>35</v>
      </c>
      <c r="F608" s="168">
        <v>313</v>
      </c>
      <c r="G608" s="168" t="s">
        <v>7150</v>
      </c>
      <c r="H608" s="168">
        <v>4</v>
      </c>
      <c r="I608" s="168" t="s">
        <v>15754</v>
      </c>
      <c r="J608" s="170">
        <v>0</v>
      </c>
      <c r="K608" s="170">
        <v>0</v>
      </c>
      <c r="L608" s="171">
        <f>VLOOKUP(C608,'Custo dos Produtos'!$D:$Q,14,0)</f>
        <v>6.7208333333333332</v>
      </c>
      <c r="M608" s="171">
        <f t="shared" si="27"/>
        <v>26.883333333333333</v>
      </c>
      <c r="N608" s="172">
        <f t="shared" si="28"/>
        <v>1</v>
      </c>
      <c r="O608" s="172">
        <f t="shared" si="29"/>
        <v>4</v>
      </c>
    </row>
    <row r="609" spans="1:15" x14ac:dyDescent="0.3">
      <c r="A609" s="167">
        <v>46042</v>
      </c>
      <c r="B609" s="168">
        <v>1</v>
      </c>
      <c r="C609" s="169" t="s">
        <v>1248</v>
      </c>
      <c r="D609" s="168" t="s">
        <v>1248</v>
      </c>
      <c r="E609" s="168">
        <v>19</v>
      </c>
      <c r="F609" s="168">
        <v>313</v>
      </c>
      <c r="G609" s="168" t="s">
        <v>7150</v>
      </c>
      <c r="H609" s="168">
        <v>1</v>
      </c>
      <c r="I609" s="168" t="s">
        <v>15754</v>
      </c>
      <c r="J609" s="170">
        <v>0</v>
      </c>
      <c r="K609" s="170">
        <v>0</v>
      </c>
      <c r="L609" s="171">
        <f>VLOOKUP(C609,'Custo dos Produtos'!$D:$Q,14,0)</f>
        <v>6.7208333333333332</v>
      </c>
      <c r="M609" s="171">
        <f t="shared" si="27"/>
        <v>6.7208333333333332</v>
      </c>
      <c r="N609" s="172">
        <f t="shared" si="28"/>
        <v>1</v>
      </c>
      <c r="O609" s="172">
        <f t="shared" si="29"/>
        <v>1</v>
      </c>
    </row>
    <row r="610" spans="1:15" x14ac:dyDescent="0.3">
      <c r="A610" s="167">
        <v>46042</v>
      </c>
      <c r="B610" s="168">
        <v>1</v>
      </c>
      <c r="C610" s="169" t="s">
        <v>1248</v>
      </c>
      <c r="D610" s="168" t="s">
        <v>1248</v>
      </c>
      <c r="E610" s="168">
        <v>31</v>
      </c>
      <c r="F610" s="168">
        <v>320</v>
      </c>
      <c r="G610" s="168" t="s">
        <v>7163</v>
      </c>
      <c r="H610" s="168">
        <v>15</v>
      </c>
      <c r="I610" s="168" t="s">
        <v>7220</v>
      </c>
      <c r="J610" s="170">
        <v>0</v>
      </c>
      <c r="K610" s="170">
        <v>0</v>
      </c>
      <c r="L610" s="171">
        <f>VLOOKUP(C610,'Custo dos Produtos'!$D:$Q,14,0)</f>
        <v>6.7208333333333332</v>
      </c>
      <c r="M610" s="171">
        <f t="shared" si="27"/>
        <v>100.8125</v>
      </c>
      <c r="N610" s="172">
        <f t="shared" si="28"/>
        <v>1</v>
      </c>
      <c r="O610" s="172">
        <f t="shared" si="29"/>
        <v>15</v>
      </c>
    </row>
    <row r="611" spans="1:15" x14ac:dyDescent="0.3">
      <c r="A611" s="167">
        <v>46042</v>
      </c>
      <c r="B611" s="168">
        <v>1</v>
      </c>
      <c r="C611" s="169" t="s">
        <v>1320</v>
      </c>
      <c r="D611" s="168" t="s">
        <v>1320</v>
      </c>
      <c r="E611" s="168">
        <v>2</v>
      </c>
      <c r="F611" s="168">
        <v>321</v>
      </c>
      <c r="G611" s="168" t="s">
        <v>7236</v>
      </c>
      <c r="H611" s="168">
        <v>1</v>
      </c>
      <c r="I611" s="168" t="s">
        <v>15755</v>
      </c>
      <c r="J611" s="170">
        <v>0</v>
      </c>
      <c r="K611" s="170">
        <v>0</v>
      </c>
      <c r="L611" s="171">
        <f>VLOOKUP(C611,'Custo dos Produtos'!$D:$Q,14,0)</f>
        <v>23.16</v>
      </c>
      <c r="M611" s="171">
        <f t="shared" si="27"/>
        <v>23.16</v>
      </c>
      <c r="N611" s="172">
        <f t="shared" si="28"/>
        <v>1</v>
      </c>
      <c r="O611" s="172">
        <f t="shared" si="29"/>
        <v>1</v>
      </c>
    </row>
    <row r="612" spans="1:15" x14ac:dyDescent="0.3">
      <c r="A612" s="167">
        <v>46042</v>
      </c>
      <c r="B612" s="168">
        <v>1</v>
      </c>
      <c r="C612" s="169" t="s">
        <v>1346</v>
      </c>
      <c r="D612" s="168" t="s">
        <v>1346</v>
      </c>
      <c r="E612" s="168">
        <v>9</v>
      </c>
      <c r="F612" s="168">
        <v>322</v>
      </c>
      <c r="G612" s="168" t="s">
        <v>15674</v>
      </c>
      <c r="H612" s="168">
        <v>1</v>
      </c>
      <c r="I612" s="168" t="s">
        <v>7209</v>
      </c>
      <c r="J612" s="170">
        <v>0</v>
      </c>
      <c r="K612" s="170">
        <v>0</v>
      </c>
      <c r="L612" s="171">
        <f>VLOOKUP(C612,'Custo dos Produtos'!$D:$Q,14,0)</f>
        <v>18.333500000000001</v>
      </c>
      <c r="M612" s="171">
        <f t="shared" si="27"/>
        <v>18.333500000000001</v>
      </c>
      <c r="N612" s="172">
        <f t="shared" si="28"/>
        <v>1</v>
      </c>
      <c r="O612" s="172">
        <f t="shared" si="29"/>
        <v>1</v>
      </c>
    </row>
    <row r="613" spans="1:15" x14ac:dyDescent="0.3">
      <c r="A613" s="167">
        <v>46042</v>
      </c>
      <c r="B613" s="168">
        <v>1</v>
      </c>
      <c r="C613" s="169" t="s">
        <v>1568</v>
      </c>
      <c r="D613" s="168" t="s">
        <v>1568</v>
      </c>
      <c r="E613" s="168">
        <v>20</v>
      </c>
      <c r="F613" s="168">
        <v>315</v>
      </c>
      <c r="G613" s="168" t="s">
        <v>7239</v>
      </c>
      <c r="H613" s="168">
        <v>1</v>
      </c>
      <c r="I613" s="168" t="s">
        <v>7183</v>
      </c>
      <c r="J613" s="170">
        <v>0</v>
      </c>
      <c r="K613" s="170">
        <v>0</v>
      </c>
      <c r="L613" s="171">
        <f>VLOOKUP(C613,'Custo dos Produtos'!$D:$Q,14,0)</f>
        <v>2.1285172413793103</v>
      </c>
      <c r="M613" s="171">
        <f t="shared" si="27"/>
        <v>2.1285172413793103</v>
      </c>
      <c r="N613" s="172">
        <f t="shared" si="28"/>
        <v>1</v>
      </c>
      <c r="O613" s="172">
        <f t="shared" si="29"/>
        <v>1</v>
      </c>
    </row>
    <row r="614" spans="1:15" x14ac:dyDescent="0.3">
      <c r="A614" s="167">
        <v>46042</v>
      </c>
      <c r="B614" s="168">
        <v>3</v>
      </c>
      <c r="C614" s="169" t="s">
        <v>1236</v>
      </c>
      <c r="D614" s="168" t="s">
        <v>1236</v>
      </c>
      <c r="E614" s="168">
        <v>36</v>
      </c>
      <c r="F614" s="168">
        <v>217</v>
      </c>
      <c r="G614" s="168" t="s">
        <v>7150</v>
      </c>
      <c r="H614" s="168">
        <v>1</v>
      </c>
      <c r="I614" s="168" t="s">
        <v>7190</v>
      </c>
      <c r="J614" s="170">
        <v>0</v>
      </c>
      <c r="K614" s="170">
        <v>0</v>
      </c>
      <c r="L614" s="171">
        <f>VLOOKUP(C614,'Custo dos Produtos'!$D:$Q,14,0)</f>
        <v>10.757986111111112</v>
      </c>
      <c r="M614" s="171">
        <f t="shared" si="27"/>
        <v>10.757986111111112</v>
      </c>
      <c r="N614" s="172">
        <f t="shared" si="28"/>
        <v>1</v>
      </c>
      <c r="O614" s="172">
        <f t="shared" si="29"/>
        <v>1</v>
      </c>
    </row>
    <row r="615" spans="1:15" x14ac:dyDescent="0.3">
      <c r="A615" s="173">
        <v>46042</v>
      </c>
      <c r="B615" s="174">
        <v>1</v>
      </c>
      <c r="C615" s="175" t="s">
        <v>1418</v>
      </c>
      <c r="D615" s="174" t="s">
        <v>1418</v>
      </c>
      <c r="E615" s="174">
        <v>36</v>
      </c>
      <c r="F615" s="174">
        <v>217</v>
      </c>
      <c r="G615" s="174" t="s">
        <v>7252</v>
      </c>
      <c r="H615" s="174">
        <v>4</v>
      </c>
      <c r="I615" s="174" t="s">
        <v>15699</v>
      </c>
      <c r="J615" s="176">
        <v>0</v>
      </c>
      <c r="K615" s="176">
        <v>0</v>
      </c>
      <c r="L615" s="177">
        <f>VLOOKUP(C615,'Custo dos Produtos'!$D:$Q,14,0)</f>
        <v>15.130879999999999</v>
      </c>
      <c r="M615" s="177">
        <f t="shared" si="27"/>
        <v>60.523519999999998</v>
      </c>
      <c r="N615" s="178">
        <f t="shared" si="28"/>
        <v>1</v>
      </c>
      <c r="O615" s="178">
        <f t="shared" si="29"/>
        <v>4</v>
      </c>
    </row>
    <row r="616" spans="1:15" x14ac:dyDescent="0.3">
      <c r="A616" s="173">
        <v>46042</v>
      </c>
      <c r="B616" s="174">
        <v>1</v>
      </c>
      <c r="C616" s="175" t="s">
        <v>1234</v>
      </c>
      <c r="D616" s="174" t="s">
        <v>1234</v>
      </c>
      <c r="E616" s="174">
        <v>36</v>
      </c>
      <c r="F616" s="174">
        <v>217</v>
      </c>
      <c r="G616" s="174" t="s">
        <v>7179</v>
      </c>
      <c r="H616" s="174">
        <v>4</v>
      </c>
      <c r="I616" s="174" t="s">
        <v>15699</v>
      </c>
      <c r="J616" s="176">
        <v>0</v>
      </c>
      <c r="K616" s="176">
        <v>0</v>
      </c>
      <c r="L616" s="177">
        <f>VLOOKUP(C616,'Custo dos Produtos'!$D:$Q,14,0)</f>
        <v>32.700659999999999</v>
      </c>
      <c r="M616" s="177">
        <f t="shared" si="27"/>
        <v>130.80264</v>
      </c>
      <c r="N616" s="178">
        <f t="shared" si="28"/>
        <v>1</v>
      </c>
      <c r="O616" s="178">
        <f t="shared" si="29"/>
        <v>4</v>
      </c>
    </row>
    <row r="617" spans="1:15" x14ac:dyDescent="0.3">
      <c r="A617" s="167">
        <v>46042</v>
      </c>
      <c r="B617" s="168">
        <v>1</v>
      </c>
      <c r="C617" s="169" t="s">
        <v>1568</v>
      </c>
      <c r="D617" s="168" t="s">
        <v>1568</v>
      </c>
      <c r="E617" s="168">
        <v>36</v>
      </c>
      <c r="F617" s="168">
        <v>217</v>
      </c>
      <c r="G617" s="168" t="s">
        <v>7239</v>
      </c>
      <c r="H617" s="168">
        <v>16</v>
      </c>
      <c r="I617" s="168" t="s">
        <v>15699</v>
      </c>
      <c r="J617" s="170">
        <v>0</v>
      </c>
      <c r="K617" s="170">
        <v>0</v>
      </c>
      <c r="L617" s="171">
        <f>VLOOKUP(C617,'Custo dos Produtos'!$D:$Q,14,0)</f>
        <v>2.1285172413793103</v>
      </c>
      <c r="M617" s="171">
        <f t="shared" si="27"/>
        <v>34.056275862068965</v>
      </c>
      <c r="N617" s="172">
        <f t="shared" si="28"/>
        <v>1</v>
      </c>
      <c r="O617" s="172">
        <f t="shared" si="29"/>
        <v>16</v>
      </c>
    </row>
    <row r="618" spans="1:15" x14ac:dyDescent="0.3">
      <c r="A618" s="167">
        <v>46042</v>
      </c>
      <c r="B618" s="168">
        <v>1</v>
      </c>
      <c r="C618" s="169" t="s">
        <v>1534</v>
      </c>
      <c r="D618" s="168" t="s">
        <v>1534</v>
      </c>
      <c r="E618" s="168">
        <v>34</v>
      </c>
      <c r="F618" s="168">
        <v>315</v>
      </c>
      <c r="G618" s="168" t="s">
        <v>7239</v>
      </c>
      <c r="H618" s="168">
        <v>1</v>
      </c>
      <c r="I618" s="168" t="s">
        <v>15756</v>
      </c>
      <c r="J618" s="170">
        <v>0</v>
      </c>
      <c r="K618" s="170">
        <v>0</v>
      </c>
      <c r="L618" s="171">
        <f>VLOOKUP(C618,'Custo dos Produtos'!$D:$Q,14,0)</f>
        <v>1.5754942528735634</v>
      </c>
      <c r="M618" s="171">
        <f t="shared" si="27"/>
        <v>1.5754942528735634</v>
      </c>
      <c r="N618" s="172">
        <f t="shared" si="28"/>
        <v>1</v>
      </c>
      <c r="O618" s="172">
        <f t="shared" si="29"/>
        <v>1</v>
      </c>
    </row>
    <row r="619" spans="1:15" x14ac:dyDescent="0.3">
      <c r="A619" s="167">
        <v>46042</v>
      </c>
      <c r="B619" s="168">
        <v>1</v>
      </c>
      <c r="C619" s="169" t="s">
        <v>1534</v>
      </c>
      <c r="D619" s="168" t="s">
        <v>1534</v>
      </c>
      <c r="E619" s="168">
        <v>33</v>
      </c>
      <c r="F619" s="168">
        <v>315</v>
      </c>
      <c r="G619" s="168" t="s">
        <v>7239</v>
      </c>
      <c r="H619" s="168">
        <v>1</v>
      </c>
      <c r="I619" s="168" t="s">
        <v>15756</v>
      </c>
      <c r="J619" s="170">
        <v>0</v>
      </c>
      <c r="K619" s="170">
        <v>0</v>
      </c>
      <c r="L619" s="171">
        <f>VLOOKUP(C619,'Custo dos Produtos'!$D:$Q,14,0)</f>
        <v>1.5754942528735634</v>
      </c>
      <c r="M619" s="171">
        <f t="shared" si="27"/>
        <v>1.5754942528735634</v>
      </c>
      <c r="N619" s="172">
        <f t="shared" si="28"/>
        <v>1</v>
      </c>
      <c r="O619" s="172">
        <f t="shared" si="29"/>
        <v>1</v>
      </c>
    </row>
    <row r="620" spans="1:15" x14ac:dyDescent="0.3">
      <c r="A620" s="167">
        <v>46042</v>
      </c>
      <c r="B620" s="168">
        <v>2</v>
      </c>
      <c r="C620" s="169" t="s">
        <v>1594</v>
      </c>
      <c r="D620" s="168" t="s">
        <v>1594</v>
      </c>
      <c r="E620" s="168">
        <v>36</v>
      </c>
      <c r="F620" s="168">
        <v>217</v>
      </c>
      <c r="G620" s="168" t="s">
        <v>7181</v>
      </c>
      <c r="H620" s="168">
        <v>1</v>
      </c>
      <c r="I620" s="168" t="s">
        <v>15757</v>
      </c>
      <c r="J620" s="170">
        <v>0</v>
      </c>
      <c r="K620" s="170">
        <v>0</v>
      </c>
      <c r="L620" s="171">
        <f>VLOOKUP(C620,'Custo dos Produtos'!$D:$Q,14,0)</f>
        <v>11.192399999999999</v>
      </c>
      <c r="M620" s="171">
        <f t="shared" si="27"/>
        <v>11.192399999999999</v>
      </c>
      <c r="N620" s="172">
        <f t="shared" si="28"/>
        <v>1</v>
      </c>
      <c r="O620" s="172">
        <f t="shared" si="29"/>
        <v>1</v>
      </c>
    </row>
    <row r="621" spans="1:15" x14ac:dyDescent="0.3">
      <c r="A621" s="173">
        <v>46042</v>
      </c>
      <c r="B621" s="174">
        <v>2</v>
      </c>
      <c r="C621" s="175" t="s">
        <v>1418</v>
      </c>
      <c r="D621" s="174" t="s">
        <v>1418</v>
      </c>
      <c r="E621" s="174">
        <v>36</v>
      </c>
      <c r="F621" s="174">
        <v>217</v>
      </c>
      <c r="G621" s="174" t="s">
        <v>7252</v>
      </c>
      <c r="H621" s="174">
        <v>2</v>
      </c>
      <c r="I621" s="174" t="s">
        <v>15757</v>
      </c>
      <c r="J621" s="176">
        <v>0</v>
      </c>
      <c r="K621" s="176">
        <v>0</v>
      </c>
      <c r="L621" s="177">
        <f>VLOOKUP(C621,'Custo dos Produtos'!$D:$Q,14,0)</f>
        <v>15.130879999999999</v>
      </c>
      <c r="M621" s="177">
        <f t="shared" si="27"/>
        <v>30.261759999999999</v>
      </c>
      <c r="N621" s="178">
        <f t="shared" si="28"/>
        <v>1</v>
      </c>
      <c r="O621" s="178">
        <f t="shared" si="29"/>
        <v>2</v>
      </c>
    </row>
    <row r="622" spans="1:15" x14ac:dyDescent="0.3">
      <c r="A622" s="167">
        <v>46042</v>
      </c>
      <c r="B622" s="168">
        <v>2</v>
      </c>
      <c r="C622" s="169" t="s">
        <v>1568</v>
      </c>
      <c r="D622" s="168" t="s">
        <v>1568</v>
      </c>
      <c r="E622" s="168">
        <v>36</v>
      </c>
      <c r="F622" s="168">
        <v>217</v>
      </c>
      <c r="G622" s="168" t="s">
        <v>7239</v>
      </c>
      <c r="H622" s="168">
        <v>20</v>
      </c>
      <c r="I622" s="168" t="s">
        <v>7282</v>
      </c>
      <c r="J622" s="170">
        <v>0</v>
      </c>
      <c r="K622" s="170">
        <v>0</v>
      </c>
      <c r="L622" s="171">
        <f>VLOOKUP(C622,'Custo dos Produtos'!$D:$Q,14,0)</f>
        <v>2.1285172413793103</v>
      </c>
      <c r="M622" s="171">
        <f t="shared" si="27"/>
        <v>42.570344827586204</v>
      </c>
      <c r="N622" s="172">
        <f t="shared" si="28"/>
        <v>1</v>
      </c>
      <c r="O622" s="172">
        <f t="shared" si="29"/>
        <v>20</v>
      </c>
    </row>
    <row r="623" spans="1:15" x14ac:dyDescent="0.3">
      <c r="A623" s="173">
        <v>46042</v>
      </c>
      <c r="B623" s="174">
        <v>3</v>
      </c>
      <c r="C623" s="175" t="s">
        <v>1234</v>
      </c>
      <c r="D623" s="174" t="s">
        <v>1234</v>
      </c>
      <c r="E623" s="174">
        <v>36</v>
      </c>
      <c r="F623" s="174">
        <v>217</v>
      </c>
      <c r="G623" s="174" t="s">
        <v>7179</v>
      </c>
      <c r="H623" s="174">
        <v>1</v>
      </c>
      <c r="I623" s="174" t="s">
        <v>15688</v>
      </c>
      <c r="J623" s="176">
        <v>0</v>
      </c>
      <c r="K623" s="176">
        <v>0</v>
      </c>
      <c r="L623" s="177">
        <f>VLOOKUP(C623,'Custo dos Produtos'!$D:$Q,14,0)</f>
        <v>32.700659999999999</v>
      </c>
      <c r="M623" s="177">
        <f t="shared" si="27"/>
        <v>32.700659999999999</v>
      </c>
      <c r="N623" s="178">
        <f t="shared" si="28"/>
        <v>1</v>
      </c>
      <c r="O623" s="178">
        <f t="shared" si="29"/>
        <v>1</v>
      </c>
    </row>
    <row r="624" spans="1:15" x14ac:dyDescent="0.3">
      <c r="A624" s="173">
        <v>46042</v>
      </c>
      <c r="B624" s="174">
        <v>3</v>
      </c>
      <c r="C624" s="175" t="s">
        <v>1418</v>
      </c>
      <c r="D624" s="174" t="s">
        <v>1418</v>
      </c>
      <c r="E624" s="174">
        <v>36</v>
      </c>
      <c r="F624" s="174">
        <v>217</v>
      </c>
      <c r="G624" s="174" t="s">
        <v>7252</v>
      </c>
      <c r="H624" s="174">
        <v>1</v>
      </c>
      <c r="I624" s="174" t="s">
        <v>15688</v>
      </c>
      <c r="J624" s="176">
        <v>0</v>
      </c>
      <c r="K624" s="176">
        <v>0</v>
      </c>
      <c r="L624" s="177">
        <f>VLOOKUP(C624,'Custo dos Produtos'!$D:$Q,14,0)</f>
        <v>15.130879999999999</v>
      </c>
      <c r="M624" s="177">
        <f t="shared" si="27"/>
        <v>15.130879999999999</v>
      </c>
      <c r="N624" s="178">
        <f t="shared" si="28"/>
        <v>1</v>
      </c>
      <c r="O624" s="178">
        <f t="shared" si="29"/>
        <v>1</v>
      </c>
    </row>
    <row r="625" spans="1:15" x14ac:dyDescent="0.3">
      <c r="A625" s="167">
        <v>46042</v>
      </c>
      <c r="B625" s="168">
        <v>2</v>
      </c>
      <c r="C625" s="169" t="s">
        <v>1853</v>
      </c>
      <c r="D625" s="168" t="s">
        <v>1853</v>
      </c>
      <c r="E625" s="168">
        <v>27</v>
      </c>
      <c r="F625" s="168">
        <v>207</v>
      </c>
      <c r="G625" s="168" t="s">
        <v>7239</v>
      </c>
      <c r="H625" s="168">
        <v>5</v>
      </c>
      <c r="I625" s="168" t="s">
        <v>15758</v>
      </c>
      <c r="J625" s="170">
        <v>0</v>
      </c>
      <c r="K625" s="170">
        <v>0</v>
      </c>
      <c r="L625" s="171">
        <f>VLOOKUP(C625,'Custo dos Produtos'!$D:$Q,14,0)</f>
        <v>1.1211781206171108</v>
      </c>
      <c r="M625" s="171">
        <f t="shared" si="27"/>
        <v>5.6058906030855535</v>
      </c>
      <c r="N625" s="172">
        <f t="shared" si="28"/>
        <v>1</v>
      </c>
      <c r="O625" s="172">
        <f t="shared" si="29"/>
        <v>5</v>
      </c>
    </row>
    <row r="626" spans="1:15" s="135" customFormat="1" x14ac:dyDescent="0.3">
      <c r="A626" s="167">
        <v>46042</v>
      </c>
      <c r="B626" s="168">
        <v>3</v>
      </c>
      <c r="C626" s="169" t="s">
        <v>1338</v>
      </c>
      <c r="D626" s="168" t="s">
        <v>1338</v>
      </c>
      <c r="E626" s="168">
        <v>9</v>
      </c>
      <c r="F626" s="168">
        <v>320</v>
      </c>
      <c r="G626" s="168" t="s">
        <v>7155</v>
      </c>
      <c r="H626" s="168">
        <v>3</v>
      </c>
      <c r="I626" s="168" t="s">
        <v>7166</v>
      </c>
      <c r="J626" s="170">
        <v>0</v>
      </c>
      <c r="K626" s="170">
        <v>0</v>
      </c>
      <c r="L626" s="171">
        <f>VLOOKUP(C626,'Custo dos Produtos'!$D:$Q,14,0)</f>
        <v>21.23</v>
      </c>
      <c r="M626" s="171">
        <f t="shared" si="27"/>
        <v>63.69</v>
      </c>
      <c r="N626" s="172">
        <f t="shared" si="28"/>
        <v>1</v>
      </c>
      <c r="O626" s="181">
        <f t="shared" si="29"/>
        <v>3</v>
      </c>
    </row>
    <row r="627" spans="1:15" x14ac:dyDescent="0.3">
      <c r="A627" s="167">
        <v>46042</v>
      </c>
      <c r="B627" s="168">
        <v>2</v>
      </c>
      <c r="C627" s="169" t="s">
        <v>1572</v>
      </c>
      <c r="D627" s="168" t="s">
        <v>1572</v>
      </c>
      <c r="E627" s="168">
        <v>33</v>
      </c>
      <c r="F627" s="168">
        <v>314</v>
      </c>
      <c r="G627" s="168" t="s">
        <v>7212</v>
      </c>
      <c r="H627" s="168">
        <v>4</v>
      </c>
      <c r="I627" s="168" t="s">
        <v>15736</v>
      </c>
      <c r="J627" s="170">
        <v>0</v>
      </c>
      <c r="K627" s="170">
        <v>0</v>
      </c>
      <c r="L627" s="171">
        <f>VLOOKUP(C627,'Custo dos Produtos'!$D:$Q,14,0)</f>
        <v>19.479727272727274</v>
      </c>
      <c r="M627" s="171">
        <f t="shared" si="27"/>
        <v>77.918909090909096</v>
      </c>
      <c r="N627" s="172">
        <f t="shared" si="28"/>
        <v>1</v>
      </c>
      <c r="O627" s="172">
        <f t="shared" si="29"/>
        <v>4</v>
      </c>
    </row>
    <row r="628" spans="1:15" x14ac:dyDescent="0.3">
      <c r="A628" s="167">
        <v>46042</v>
      </c>
      <c r="B628" s="168">
        <v>2</v>
      </c>
      <c r="C628" s="169" t="s">
        <v>1448</v>
      </c>
      <c r="D628" s="168" t="s">
        <v>1448</v>
      </c>
      <c r="E628" s="168">
        <v>33</v>
      </c>
      <c r="F628" s="168">
        <v>314</v>
      </c>
      <c r="G628" s="168" t="s">
        <v>7171</v>
      </c>
      <c r="H628" s="168">
        <v>1</v>
      </c>
      <c r="I628" s="168" t="s">
        <v>7168</v>
      </c>
      <c r="J628" s="170">
        <v>0</v>
      </c>
      <c r="K628" s="170">
        <v>0</v>
      </c>
      <c r="L628" s="171">
        <f>VLOOKUP(C628,'Custo dos Produtos'!$D:$Q,14,0)</f>
        <v>21.919367088607594</v>
      </c>
      <c r="M628" s="171">
        <f t="shared" si="27"/>
        <v>21.919367088607594</v>
      </c>
      <c r="N628" s="172">
        <f t="shared" si="28"/>
        <v>1</v>
      </c>
      <c r="O628" s="172">
        <f t="shared" si="29"/>
        <v>1</v>
      </c>
    </row>
    <row r="629" spans="1:15" s="137" customFormat="1" x14ac:dyDescent="0.3">
      <c r="A629" s="179">
        <v>46042</v>
      </c>
      <c r="B629" s="172">
        <v>2</v>
      </c>
      <c r="C629" s="180" t="s">
        <v>1284</v>
      </c>
      <c r="D629" s="172" t="s">
        <v>1284</v>
      </c>
      <c r="E629" s="172">
        <v>2</v>
      </c>
      <c r="F629" s="172">
        <v>320</v>
      </c>
      <c r="G629" s="172" t="s">
        <v>7146</v>
      </c>
      <c r="H629" s="172">
        <v>1</v>
      </c>
      <c r="I629" s="172" t="s">
        <v>15720</v>
      </c>
      <c r="J629" s="191">
        <v>0</v>
      </c>
      <c r="K629" s="191">
        <v>0</v>
      </c>
      <c r="L629" s="171">
        <f>VLOOKUP(C629,'Custo dos Produtos'!$D:$Q,14,0)</f>
        <v>14.576794871794872</v>
      </c>
      <c r="M629" s="192">
        <f t="shared" si="27"/>
        <v>14.576794871794872</v>
      </c>
      <c r="N629" s="172">
        <f t="shared" si="28"/>
        <v>1</v>
      </c>
      <c r="O629" s="172">
        <f t="shared" si="29"/>
        <v>1</v>
      </c>
    </row>
    <row r="630" spans="1:15" x14ac:dyDescent="0.3">
      <c r="A630" s="167">
        <v>46042</v>
      </c>
      <c r="B630" s="168">
        <v>2</v>
      </c>
      <c r="C630" s="169" t="s">
        <v>1731</v>
      </c>
      <c r="D630" s="168" t="s">
        <v>1731</v>
      </c>
      <c r="E630" s="168">
        <v>34</v>
      </c>
      <c r="F630" s="168">
        <v>230</v>
      </c>
      <c r="G630" s="168" t="s">
        <v>7146</v>
      </c>
      <c r="H630" s="168">
        <v>2</v>
      </c>
      <c r="I630" s="168" t="s">
        <v>7145</v>
      </c>
      <c r="J630" s="170">
        <v>0</v>
      </c>
      <c r="K630" s="170">
        <v>0</v>
      </c>
      <c r="L630" s="171">
        <f>VLOOKUP(C630,'Custo dos Produtos'!$D:$Q,14,0)</f>
        <v>36.455719999999999</v>
      </c>
      <c r="M630" s="171">
        <f t="shared" si="27"/>
        <v>72.911439999999999</v>
      </c>
      <c r="N630" s="172">
        <f t="shared" si="28"/>
        <v>1</v>
      </c>
      <c r="O630" s="172">
        <f t="shared" si="29"/>
        <v>2</v>
      </c>
    </row>
    <row r="631" spans="1:15" x14ac:dyDescent="0.3">
      <c r="A631" s="167">
        <v>46042</v>
      </c>
      <c r="B631" s="168">
        <v>2</v>
      </c>
      <c r="C631" s="169" t="s">
        <v>1358</v>
      </c>
      <c r="D631" s="168" t="s">
        <v>1358</v>
      </c>
      <c r="E631" s="168">
        <v>27</v>
      </c>
      <c r="F631" s="168">
        <v>207</v>
      </c>
      <c r="G631" s="168" t="s">
        <v>7169</v>
      </c>
      <c r="H631" s="168">
        <v>3</v>
      </c>
      <c r="I631" s="168" t="s">
        <v>15700</v>
      </c>
      <c r="J631" s="170">
        <v>0</v>
      </c>
      <c r="K631" s="170">
        <v>0</v>
      </c>
      <c r="L631" s="171">
        <f>VLOOKUP(C631,'Custo dos Produtos'!$D:$Q,14,0)</f>
        <v>11.199277108433735</v>
      </c>
      <c r="M631" s="171">
        <f t="shared" si="27"/>
        <v>33.597831325301208</v>
      </c>
      <c r="N631" s="172">
        <f t="shared" si="28"/>
        <v>1</v>
      </c>
      <c r="O631" s="172">
        <f t="shared" si="29"/>
        <v>3</v>
      </c>
    </row>
    <row r="632" spans="1:15" x14ac:dyDescent="0.3">
      <c r="A632" s="167">
        <v>46042</v>
      </c>
      <c r="B632" s="168">
        <v>3</v>
      </c>
      <c r="C632" s="169" t="s">
        <v>1338</v>
      </c>
      <c r="D632" s="168" t="s">
        <v>1338</v>
      </c>
      <c r="E632" s="168">
        <v>9</v>
      </c>
      <c r="F632" s="168">
        <v>320</v>
      </c>
      <c r="G632" s="168" t="s">
        <v>7155</v>
      </c>
      <c r="H632" s="168">
        <v>13</v>
      </c>
      <c r="I632" s="168" t="s">
        <v>7166</v>
      </c>
      <c r="J632" s="170">
        <v>0</v>
      </c>
      <c r="K632" s="170">
        <v>0</v>
      </c>
      <c r="L632" s="171">
        <f>VLOOKUP(C632,'Custo dos Produtos'!$D:$Q,14,0)</f>
        <v>21.23</v>
      </c>
      <c r="M632" s="171">
        <f t="shared" si="27"/>
        <v>275.99</v>
      </c>
      <c r="N632" s="172">
        <f t="shared" si="28"/>
        <v>1</v>
      </c>
      <c r="O632" s="172">
        <f t="shared" si="29"/>
        <v>13</v>
      </c>
    </row>
    <row r="633" spans="1:15" x14ac:dyDescent="0.3">
      <c r="A633" s="167">
        <v>46042</v>
      </c>
      <c r="B633" s="168">
        <v>2</v>
      </c>
      <c r="C633" s="169" t="s">
        <v>1496</v>
      </c>
      <c r="D633" s="168" t="s">
        <v>1496</v>
      </c>
      <c r="E633" s="168">
        <v>20</v>
      </c>
      <c r="F633" s="168">
        <v>314</v>
      </c>
      <c r="G633" s="168" t="s">
        <v>7189</v>
      </c>
      <c r="H633" s="168">
        <v>7</v>
      </c>
      <c r="I633" s="168" t="s">
        <v>15681</v>
      </c>
      <c r="J633" s="170">
        <v>0</v>
      </c>
      <c r="K633" s="170">
        <v>0</v>
      </c>
      <c r="L633" s="171">
        <f>VLOOKUP(C633,'Custo dos Produtos'!$D:$Q,14,0)</f>
        <v>10.927133333333332</v>
      </c>
      <c r="M633" s="171">
        <f t="shared" si="27"/>
        <v>76.489933333333326</v>
      </c>
      <c r="N633" s="172">
        <f t="shared" si="28"/>
        <v>1</v>
      </c>
      <c r="O633" s="172">
        <f t="shared" si="29"/>
        <v>7</v>
      </c>
    </row>
    <row r="634" spans="1:15" x14ac:dyDescent="0.3">
      <c r="A634" s="167">
        <v>46042</v>
      </c>
      <c r="B634" s="168">
        <v>2</v>
      </c>
      <c r="C634" s="169" t="s">
        <v>2527</v>
      </c>
      <c r="D634" s="168" t="s">
        <v>2527</v>
      </c>
      <c r="E634" s="168">
        <v>9</v>
      </c>
      <c r="F634" s="168">
        <v>313</v>
      </c>
      <c r="G634" s="168" t="s">
        <v>7196</v>
      </c>
      <c r="H634" s="168">
        <v>1</v>
      </c>
      <c r="I634" s="168" t="s">
        <v>15715</v>
      </c>
      <c r="J634" s="170">
        <v>0</v>
      </c>
      <c r="K634" s="170">
        <v>0</v>
      </c>
      <c r="L634" s="171">
        <f>VLOOKUP(C634,'Custo dos Produtos'!$D:$Q,14,0)</f>
        <v>5.1003281249999999</v>
      </c>
      <c r="M634" s="171">
        <f t="shared" si="27"/>
        <v>5.1003281249999999</v>
      </c>
      <c r="N634" s="172">
        <f t="shared" si="28"/>
        <v>1</v>
      </c>
      <c r="O634" s="172">
        <f t="shared" si="29"/>
        <v>1</v>
      </c>
    </row>
    <row r="635" spans="1:15" x14ac:dyDescent="0.3">
      <c r="A635" s="167">
        <v>46042</v>
      </c>
      <c r="B635" s="168">
        <v>2</v>
      </c>
      <c r="C635" s="169" t="s">
        <v>2527</v>
      </c>
      <c r="D635" s="168" t="s">
        <v>2527</v>
      </c>
      <c r="E635" s="168">
        <v>34</v>
      </c>
      <c r="F635" s="168">
        <v>313</v>
      </c>
      <c r="G635" s="168" t="s">
        <v>7196</v>
      </c>
      <c r="H635" s="168">
        <v>1</v>
      </c>
      <c r="I635" s="168" t="s">
        <v>15715</v>
      </c>
      <c r="J635" s="170">
        <v>0</v>
      </c>
      <c r="K635" s="170">
        <v>0</v>
      </c>
      <c r="L635" s="171">
        <f>VLOOKUP(C635,'Custo dos Produtos'!$D:$Q,14,0)</f>
        <v>5.1003281249999999</v>
      </c>
      <c r="M635" s="171">
        <f t="shared" si="27"/>
        <v>5.1003281249999999</v>
      </c>
      <c r="N635" s="172">
        <f t="shared" si="28"/>
        <v>1</v>
      </c>
      <c r="O635" s="172">
        <f t="shared" si="29"/>
        <v>1</v>
      </c>
    </row>
    <row r="636" spans="1:15" x14ac:dyDescent="0.3">
      <c r="A636" s="167">
        <v>46042</v>
      </c>
      <c r="B636" s="168">
        <v>2</v>
      </c>
      <c r="C636" s="169" t="s">
        <v>1434</v>
      </c>
      <c r="D636" s="168" t="s">
        <v>1434</v>
      </c>
      <c r="E636" s="168">
        <v>10</v>
      </c>
      <c r="F636" s="168">
        <v>315</v>
      </c>
      <c r="G636" s="168" t="s">
        <v>7179</v>
      </c>
      <c r="H636" s="168">
        <v>1</v>
      </c>
      <c r="I636" s="168" t="s">
        <v>7180</v>
      </c>
      <c r="J636" s="170">
        <v>0</v>
      </c>
      <c r="K636" s="170">
        <v>0</v>
      </c>
      <c r="L636" s="171">
        <f>VLOOKUP(C636,'Custo dos Produtos'!$D:$Q,14,0)</f>
        <v>17.736360000000001</v>
      </c>
      <c r="M636" s="171">
        <f t="shared" si="27"/>
        <v>17.736360000000001</v>
      </c>
      <c r="N636" s="172">
        <f t="shared" si="28"/>
        <v>1</v>
      </c>
      <c r="O636" s="172">
        <f t="shared" si="29"/>
        <v>1</v>
      </c>
    </row>
    <row r="637" spans="1:15" x14ac:dyDescent="0.3">
      <c r="A637" s="167">
        <v>46042</v>
      </c>
      <c r="B637" s="168">
        <v>2</v>
      </c>
      <c r="C637" s="169" t="s">
        <v>1338</v>
      </c>
      <c r="D637" s="168" t="s">
        <v>1338</v>
      </c>
      <c r="E637" s="168">
        <v>9</v>
      </c>
      <c r="F637" s="168">
        <v>320</v>
      </c>
      <c r="G637" s="168" t="s">
        <v>7155</v>
      </c>
      <c r="H637" s="168">
        <v>2</v>
      </c>
      <c r="I637" s="168" t="s">
        <v>7261</v>
      </c>
      <c r="J637" s="170">
        <v>0</v>
      </c>
      <c r="K637" s="170">
        <v>0</v>
      </c>
      <c r="L637" s="171">
        <f>VLOOKUP(C637,'Custo dos Produtos'!$D:$Q,14,0)</f>
        <v>21.23</v>
      </c>
      <c r="M637" s="171">
        <f t="shared" si="27"/>
        <v>42.46</v>
      </c>
      <c r="N637" s="172">
        <f t="shared" si="28"/>
        <v>1</v>
      </c>
      <c r="O637" s="172">
        <f t="shared" si="29"/>
        <v>2</v>
      </c>
    </row>
    <row r="638" spans="1:15" x14ac:dyDescent="0.3">
      <c r="A638" s="173">
        <v>46042</v>
      </c>
      <c r="B638" s="174">
        <v>2</v>
      </c>
      <c r="C638" s="175" t="s">
        <v>2190</v>
      </c>
      <c r="D638" s="174" t="s">
        <v>2190</v>
      </c>
      <c r="E638" s="174">
        <v>33</v>
      </c>
      <c r="F638" s="174">
        <v>314</v>
      </c>
      <c r="G638" s="174" t="s">
        <v>15691</v>
      </c>
      <c r="H638" s="174">
        <v>3</v>
      </c>
      <c r="I638" s="174" t="s">
        <v>15736</v>
      </c>
      <c r="J638" s="176">
        <v>0</v>
      </c>
      <c r="K638" s="176">
        <v>0</v>
      </c>
      <c r="L638" s="177">
        <f>VLOOKUP(C638,'Custo dos Produtos'!$D:$Q,14,0)</f>
        <v>2.7853521126760561</v>
      </c>
      <c r="M638" s="177">
        <f t="shared" si="27"/>
        <v>8.3560563380281678</v>
      </c>
      <c r="N638" s="178">
        <f t="shared" si="28"/>
        <v>1</v>
      </c>
      <c r="O638" s="178">
        <f t="shared" si="29"/>
        <v>3</v>
      </c>
    </row>
    <row r="639" spans="1:15" x14ac:dyDescent="0.3">
      <c r="A639" s="173">
        <v>46042</v>
      </c>
      <c r="B639" s="174">
        <v>2</v>
      </c>
      <c r="C639" s="175" t="s">
        <v>2190</v>
      </c>
      <c r="D639" s="174" t="s">
        <v>2190</v>
      </c>
      <c r="E639" s="174">
        <v>8</v>
      </c>
      <c r="F639" s="174">
        <v>314</v>
      </c>
      <c r="G639" s="174" t="s">
        <v>15691</v>
      </c>
      <c r="H639" s="174">
        <v>3</v>
      </c>
      <c r="I639" s="174" t="s">
        <v>15736</v>
      </c>
      <c r="J639" s="176">
        <v>0</v>
      </c>
      <c r="K639" s="176">
        <v>0</v>
      </c>
      <c r="L639" s="177">
        <f>VLOOKUP(C639,'Custo dos Produtos'!$D:$Q,14,0)</f>
        <v>2.7853521126760561</v>
      </c>
      <c r="M639" s="177">
        <f t="shared" si="27"/>
        <v>8.3560563380281678</v>
      </c>
      <c r="N639" s="178">
        <f t="shared" si="28"/>
        <v>1</v>
      </c>
      <c r="O639" s="178">
        <f t="shared" si="29"/>
        <v>3</v>
      </c>
    </row>
    <row r="640" spans="1:15" x14ac:dyDescent="0.3">
      <c r="A640" s="167">
        <v>46042</v>
      </c>
      <c r="B640" s="168">
        <v>2</v>
      </c>
      <c r="C640" s="169" t="s">
        <v>1320</v>
      </c>
      <c r="D640" s="168" t="s">
        <v>1320</v>
      </c>
      <c r="E640" s="168">
        <v>34</v>
      </c>
      <c r="F640" s="168">
        <v>207</v>
      </c>
      <c r="G640" s="168" t="s">
        <v>7169</v>
      </c>
      <c r="H640" s="168">
        <v>2</v>
      </c>
      <c r="I640" s="168" t="s">
        <v>15759</v>
      </c>
      <c r="J640" s="170">
        <v>0</v>
      </c>
      <c r="K640" s="170">
        <v>0</v>
      </c>
      <c r="L640" s="171">
        <f>VLOOKUP(C640,'Custo dos Produtos'!$D:$Q,14,0)</f>
        <v>23.16</v>
      </c>
      <c r="M640" s="171">
        <f t="shared" si="27"/>
        <v>46.32</v>
      </c>
      <c r="N640" s="172">
        <f t="shared" si="28"/>
        <v>1</v>
      </c>
      <c r="O640" s="172">
        <f t="shared" si="29"/>
        <v>2</v>
      </c>
    </row>
    <row r="641" spans="1:15" x14ac:dyDescent="0.3">
      <c r="A641" s="167">
        <v>46042</v>
      </c>
      <c r="B641" s="168">
        <v>2</v>
      </c>
      <c r="C641" s="169" t="s">
        <v>1248</v>
      </c>
      <c r="D641" s="168" t="s">
        <v>1248</v>
      </c>
      <c r="E641" s="168">
        <v>34</v>
      </c>
      <c r="F641" s="168">
        <v>320</v>
      </c>
      <c r="G641" s="168" t="s">
        <v>7163</v>
      </c>
      <c r="H641" s="168">
        <v>1</v>
      </c>
      <c r="I641" s="168" t="s">
        <v>7162</v>
      </c>
      <c r="J641" s="170">
        <v>0</v>
      </c>
      <c r="K641" s="170">
        <v>0</v>
      </c>
      <c r="L641" s="171">
        <f>VLOOKUP(C641,'Custo dos Produtos'!$D:$Q,14,0)</f>
        <v>6.7208333333333332</v>
      </c>
      <c r="M641" s="171">
        <f t="shared" si="27"/>
        <v>6.7208333333333332</v>
      </c>
      <c r="N641" s="172">
        <f t="shared" si="28"/>
        <v>1</v>
      </c>
      <c r="O641" s="172">
        <f t="shared" si="29"/>
        <v>1</v>
      </c>
    </row>
    <row r="642" spans="1:15" x14ac:dyDescent="0.3">
      <c r="A642" s="167">
        <v>46042</v>
      </c>
      <c r="B642" s="168">
        <v>2</v>
      </c>
      <c r="C642" s="169" t="s">
        <v>1248</v>
      </c>
      <c r="D642" s="168" t="s">
        <v>1248</v>
      </c>
      <c r="E642" s="168">
        <v>9</v>
      </c>
      <c r="F642" s="168">
        <v>320</v>
      </c>
      <c r="G642" s="168" t="s">
        <v>7163</v>
      </c>
      <c r="H642" s="168">
        <v>1</v>
      </c>
      <c r="I642" s="168" t="s">
        <v>7162</v>
      </c>
      <c r="J642" s="170">
        <v>0</v>
      </c>
      <c r="K642" s="170">
        <v>0</v>
      </c>
      <c r="L642" s="171">
        <f>VLOOKUP(C642,'Custo dos Produtos'!$D:$Q,14,0)</f>
        <v>6.7208333333333332</v>
      </c>
      <c r="M642" s="171">
        <f t="shared" ref="M642:M705" si="30">IF(J642=0,ABS(L642*H642),ABS(K642))</f>
        <v>6.7208333333333332</v>
      </c>
      <c r="N642" s="172">
        <f t="shared" ref="N642:N705" si="31">MONTH(A642)</f>
        <v>1</v>
      </c>
      <c r="O642" s="172">
        <f t="shared" ref="O642:O705" si="32">ABS(IF(M642=0,0,H642))</f>
        <v>1</v>
      </c>
    </row>
    <row r="643" spans="1:15" x14ac:dyDescent="0.3">
      <c r="A643" s="167">
        <v>46042</v>
      </c>
      <c r="B643" s="168">
        <v>2</v>
      </c>
      <c r="C643" s="169" t="s">
        <v>1480</v>
      </c>
      <c r="D643" s="168" t="s">
        <v>1480</v>
      </c>
      <c r="E643" s="168">
        <v>20</v>
      </c>
      <c r="F643" s="168">
        <v>314</v>
      </c>
      <c r="G643" s="168" t="s">
        <v>7173</v>
      </c>
      <c r="H643" s="168">
        <v>43</v>
      </c>
      <c r="I643" s="168" t="s">
        <v>7172</v>
      </c>
      <c r="J643" s="170">
        <v>0</v>
      </c>
      <c r="K643" s="170">
        <v>0</v>
      </c>
      <c r="L643" s="171">
        <f>VLOOKUP(C643,'Custo dos Produtos'!$D:$Q,14,0)</f>
        <v>6.3440327613104524</v>
      </c>
      <c r="M643" s="171">
        <f t="shared" si="30"/>
        <v>272.79340873634948</v>
      </c>
      <c r="N643" s="172">
        <f t="shared" si="31"/>
        <v>1</v>
      </c>
      <c r="O643" s="172">
        <f t="shared" si="32"/>
        <v>43</v>
      </c>
    </row>
    <row r="644" spans="1:15" x14ac:dyDescent="0.3">
      <c r="A644" s="167">
        <v>46043</v>
      </c>
      <c r="B644" s="168">
        <v>1</v>
      </c>
      <c r="C644" s="169" t="s">
        <v>1250</v>
      </c>
      <c r="D644" s="168" t="s">
        <v>1250</v>
      </c>
      <c r="E644" s="168">
        <v>9</v>
      </c>
      <c r="F644" s="168">
        <v>313</v>
      </c>
      <c r="G644" s="168" t="s">
        <v>7194</v>
      </c>
      <c r="H644" s="168">
        <v>11</v>
      </c>
      <c r="I644" s="168" t="s">
        <v>15709</v>
      </c>
      <c r="J644" s="170">
        <v>0</v>
      </c>
      <c r="K644" s="170">
        <v>0</v>
      </c>
      <c r="L644" s="171">
        <f>VLOOKUP(C644,'Custo dos Produtos'!$D:$Q,14,0)</f>
        <v>14.972824074074074</v>
      </c>
      <c r="M644" s="171">
        <f t="shared" si="30"/>
        <v>164.70106481481483</v>
      </c>
      <c r="N644" s="172">
        <f t="shared" si="31"/>
        <v>1</v>
      </c>
      <c r="O644" s="172">
        <f t="shared" si="32"/>
        <v>11</v>
      </c>
    </row>
    <row r="645" spans="1:15" x14ac:dyDescent="0.3">
      <c r="A645" s="167">
        <v>46043</v>
      </c>
      <c r="B645" s="168">
        <v>1</v>
      </c>
      <c r="C645" s="169" t="s">
        <v>1248</v>
      </c>
      <c r="D645" s="168" t="s">
        <v>1248</v>
      </c>
      <c r="E645" s="168">
        <v>37</v>
      </c>
      <c r="F645" s="168">
        <v>320</v>
      </c>
      <c r="G645" s="168" t="s">
        <v>7163</v>
      </c>
      <c r="H645" s="168">
        <v>11</v>
      </c>
      <c r="I645" s="168" t="s">
        <v>7220</v>
      </c>
      <c r="J645" s="170">
        <v>0</v>
      </c>
      <c r="K645" s="170">
        <v>0</v>
      </c>
      <c r="L645" s="171">
        <f>VLOOKUP(C645,'Custo dos Produtos'!$D:$Q,14,0)</f>
        <v>6.7208333333333332</v>
      </c>
      <c r="M645" s="171">
        <f t="shared" si="30"/>
        <v>73.92916666666666</v>
      </c>
      <c r="N645" s="172">
        <f t="shared" si="31"/>
        <v>1</v>
      </c>
      <c r="O645" s="172">
        <f t="shared" si="32"/>
        <v>11</v>
      </c>
    </row>
    <row r="646" spans="1:15" x14ac:dyDescent="0.3">
      <c r="A646" s="167">
        <v>46043</v>
      </c>
      <c r="B646" s="168">
        <v>1</v>
      </c>
      <c r="C646" s="169" t="s">
        <v>1248</v>
      </c>
      <c r="D646" s="168" t="s">
        <v>1248</v>
      </c>
      <c r="E646" s="168">
        <v>20</v>
      </c>
      <c r="F646" s="168">
        <v>320</v>
      </c>
      <c r="G646" s="168" t="s">
        <v>7163</v>
      </c>
      <c r="H646" s="168">
        <v>5</v>
      </c>
      <c r="I646" s="168" t="s">
        <v>7220</v>
      </c>
      <c r="J646" s="170">
        <v>0</v>
      </c>
      <c r="K646" s="170">
        <v>0</v>
      </c>
      <c r="L646" s="171">
        <f>VLOOKUP(C646,'Custo dos Produtos'!$D:$Q,14,0)</f>
        <v>6.7208333333333332</v>
      </c>
      <c r="M646" s="171">
        <f t="shared" si="30"/>
        <v>33.604166666666664</v>
      </c>
      <c r="N646" s="172">
        <f t="shared" si="31"/>
        <v>1</v>
      </c>
      <c r="O646" s="172">
        <f t="shared" si="32"/>
        <v>5</v>
      </c>
    </row>
    <row r="647" spans="1:15" x14ac:dyDescent="0.3">
      <c r="A647" s="167">
        <v>46043</v>
      </c>
      <c r="B647" s="168">
        <v>1</v>
      </c>
      <c r="C647" s="169" t="s">
        <v>2527</v>
      </c>
      <c r="D647" s="168" t="s">
        <v>2527</v>
      </c>
      <c r="E647" s="168">
        <v>11</v>
      </c>
      <c r="F647" s="168">
        <v>313</v>
      </c>
      <c r="G647" s="168" t="s">
        <v>7196</v>
      </c>
      <c r="H647" s="168">
        <v>2</v>
      </c>
      <c r="I647" s="168" t="s">
        <v>7197</v>
      </c>
      <c r="J647" s="170">
        <v>0</v>
      </c>
      <c r="K647" s="170">
        <v>0</v>
      </c>
      <c r="L647" s="171">
        <f>VLOOKUP(C647,'Custo dos Produtos'!$D:$Q,14,0)</f>
        <v>5.1003281249999999</v>
      </c>
      <c r="M647" s="171">
        <f t="shared" si="30"/>
        <v>10.20065625</v>
      </c>
      <c r="N647" s="172">
        <f t="shared" si="31"/>
        <v>1</v>
      </c>
      <c r="O647" s="172">
        <f t="shared" si="32"/>
        <v>2</v>
      </c>
    </row>
    <row r="648" spans="1:15" x14ac:dyDescent="0.3">
      <c r="A648" s="167">
        <v>46043</v>
      </c>
      <c r="B648" s="168">
        <v>1</v>
      </c>
      <c r="C648" s="169" t="s">
        <v>1322</v>
      </c>
      <c r="D648" s="168" t="s">
        <v>1322</v>
      </c>
      <c r="E648" s="168">
        <v>24</v>
      </c>
      <c r="F648" s="168">
        <v>320</v>
      </c>
      <c r="G648" s="168" t="s">
        <v>7213</v>
      </c>
      <c r="H648" s="168">
        <v>2</v>
      </c>
      <c r="I648" s="168" t="s">
        <v>15710</v>
      </c>
      <c r="J648" s="170">
        <v>0</v>
      </c>
      <c r="K648" s="170">
        <v>0</v>
      </c>
      <c r="L648" s="171">
        <f>VLOOKUP(C648,'Custo dos Produtos'!$D:$Q,14,0)</f>
        <v>9.7065000000000001</v>
      </c>
      <c r="M648" s="171">
        <f t="shared" si="30"/>
        <v>19.413</v>
      </c>
      <c r="N648" s="172">
        <f t="shared" si="31"/>
        <v>1</v>
      </c>
      <c r="O648" s="172">
        <f t="shared" si="32"/>
        <v>2</v>
      </c>
    </row>
    <row r="649" spans="1:15" x14ac:dyDescent="0.3">
      <c r="A649" s="167">
        <v>46043</v>
      </c>
      <c r="B649" s="168">
        <v>1</v>
      </c>
      <c r="C649" s="169" t="s">
        <v>1464</v>
      </c>
      <c r="D649" s="168" t="s">
        <v>1464</v>
      </c>
      <c r="E649" s="168">
        <v>9</v>
      </c>
      <c r="F649" s="168">
        <v>315</v>
      </c>
      <c r="G649" s="168" t="s">
        <v>7179</v>
      </c>
      <c r="H649" s="168">
        <v>1</v>
      </c>
      <c r="I649" s="168" t="s">
        <v>7251</v>
      </c>
      <c r="J649" s="170">
        <v>0</v>
      </c>
      <c r="K649" s="170">
        <v>0</v>
      </c>
      <c r="L649" s="171">
        <f>VLOOKUP(C649,'Custo dos Produtos'!$D:$Q,14,0)</f>
        <v>18.63954</v>
      </c>
      <c r="M649" s="171">
        <f t="shared" si="30"/>
        <v>18.63954</v>
      </c>
      <c r="N649" s="172">
        <f t="shared" si="31"/>
        <v>1</v>
      </c>
      <c r="O649" s="172">
        <f t="shared" si="32"/>
        <v>1</v>
      </c>
    </row>
    <row r="650" spans="1:15" x14ac:dyDescent="0.3">
      <c r="A650" s="167">
        <v>46043</v>
      </c>
      <c r="B650" s="168">
        <v>1</v>
      </c>
      <c r="C650" s="169" t="s">
        <v>2411</v>
      </c>
      <c r="D650" s="168" t="s">
        <v>2411</v>
      </c>
      <c r="E650" s="168">
        <v>34</v>
      </c>
      <c r="F650" s="168">
        <v>315</v>
      </c>
      <c r="G650" s="168" t="s">
        <v>7179</v>
      </c>
      <c r="H650" s="168">
        <v>3</v>
      </c>
      <c r="I650" s="168" t="s">
        <v>7251</v>
      </c>
      <c r="J650" s="170">
        <v>0</v>
      </c>
      <c r="K650" s="170">
        <v>0</v>
      </c>
      <c r="L650" s="171">
        <f>VLOOKUP(C650,'Custo dos Produtos'!$D:$Q,14,0)</f>
        <v>10.13894</v>
      </c>
      <c r="M650" s="171">
        <f t="shared" si="30"/>
        <v>30.416820000000001</v>
      </c>
      <c r="N650" s="172">
        <f t="shared" si="31"/>
        <v>1</v>
      </c>
      <c r="O650" s="172">
        <f t="shared" si="32"/>
        <v>3</v>
      </c>
    </row>
    <row r="651" spans="1:15" x14ac:dyDescent="0.3">
      <c r="A651" s="167">
        <v>46043</v>
      </c>
      <c r="B651" s="168">
        <v>1</v>
      </c>
      <c r="C651" s="169" t="s">
        <v>2122</v>
      </c>
      <c r="D651" s="168" t="s">
        <v>2122</v>
      </c>
      <c r="E651" s="168">
        <v>19</v>
      </c>
      <c r="F651" s="168">
        <v>207</v>
      </c>
      <c r="G651" s="168" t="s">
        <v>7169</v>
      </c>
      <c r="H651" s="168">
        <v>1</v>
      </c>
      <c r="I651" s="168" t="s">
        <v>15763</v>
      </c>
      <c r="J651" s="170">
        <v>0</v>
      </c>
      <c r="K651" s="170">
        <v>0</v>
      </c>
      <c r="L651" s="171">
        <f>VLOOKUP(C651,'Custo dos Produtos'!$D:$Q,14,0)</f>
        <v>5.5965667574931883</v>
      </c>
      <c r="M651" s="171">
        <f t="shared" si="30"/>
        <v>5.5965667574931883</v>
      </c>
      <c r="N651" s="172">
        <f t="shared" si="31"/>
        <v>1</v>
      </c>
      <c r="O651" s="172">
        <f t="shared" si="32"/>
        <v>1</v>
      </c>
    </row>
    <row r="652" spans="1:15" x14ac:dyDescent="0.3">
      <c r="A652" s="167">
        <v>46043</v>
      </c>
      <c r="B652" s="168">
        <v>1</v>
      </c>
      <c r="C652" s="169" t="s">
        <v>1232</v>
      </c>
      <c r="D652" s="168" t="s">
        <v>1232</v>
      </c>
      <c r="E652" s="168">
        <v>36</v>
      </c>
      <c r="F652" s="168">
        <v>315</v>
      </c>
      <c r="G652" s="168" t="s">
        <v>7231</v>
      </c>
      <c r="H652" s="168">
        <v>2</v>
      </c>
      <c r="I652" s="168" t="s">
        <v>7281</v>
      </c>
      <c r="J652" s="170">
        <v>0</v>
      </c>
      <c r="K652" s="170">
        <v>0</v>
      </c>
      <c r="L652" s="171">
        <f>VLOOKUP(C652,'Custo dos Produtos'!$D:$Q,14,0)</f>
        <v>0.82641666666666669</v>
      </c>
      <c r="M652" s="171">
        <f t="shared" si="30"/>
        <v>1.6528333333333334</v>
      </c>
      <c r="N652" s="172">
        <f t="shared" si="31"/>
        <v>1</v>
      </c>
      <c r="O652" s="172">
        <f t="shared" si="32"/>
        <v>2</v>
      </c>
    </row>
    <row r="653" spans="1:15" s="135" customFormat="1" x14ac:dyDescent="0.3">
      <c r="A653" s="167">
        <v>46043</v>
      </c>
      <c r="B653" s="168">
        <v>1</v>
      </c>
      <c r="C653" s="169" t="s">
        <v>1482</v>
      </c>
      <c r="D653" s="168" t="s">
        <v>1482</v>
      </c>
      <c r="E653" s="168">
        <v>33</v>
      </c>
      <c r="F653" s="168">
        <v>314</v>
      </c>
      <c r="G653" s="168" t="s">
        <v>7167</v>
      </c>
      <c r="H653" s="168">
        <v>4</v>
      </c>
      <c r="I653" s="168" t="s">
        <v>7190</v>
      </c>
      <c r="J653" s="170">
        <v>0</v>
      </c>
      <c r="K653" s="170">
        <v>0</v>
      </c>
      <c r="L653" s="171">
        <f>VLOOKUP(C653,'Custo dos Produtos'!$D:$Q,14,0)</f>
        <v>8.7706400000000002</v>
      </c>
      <c r="M653" s="171">
        <f t="shared" si="30"/>
        <v>35.082560000000001</v>
      </c>
      <c r="N653" s="172">
        <f t="shared" si="31"/>
        <v>1</v>
      </c>
      <c r="O653" s="181">
        <f t="shared" si="32"/>
        <v>4</v>
      </c>
    </row>
    <row r="654" spans="1:15" s="137" customFormat="1" x14ac:dyDescent="0.3">
      <c r="A654" s="187">
        <v>46043</v>
      </c>
      <c r="B654" s="178">
        <v>1</v>
      </c>
      <c r="C654" s="188" t="s">
        <v>9936</v>
      </c>
      <c r="D654" s="178" t="s">
        <v>9936</v>
      </c>
      <c r="E654" s="178">
        <v>11</v>
      </c>
      <c r="F654" s="178">
        <v>314</v>
      </c>
      <c r="G654" s="178" t="s">
        <v>7167</v>
      </c>
      <c r="H654" s="178">
        <v>3</v>
      </c>
      <c r="I654" s="178" t="s">
        <v>7162</v>
      </c>
      <c r="J654" s="189">
        <v>0</v>
      </c>
      <c r="K654" s="189">
        <v>0</v>
      </c>
      <c r="L654" s="177" t="e">
        <f>VLOOKUP(C654,'Custo dos Produtos'!$D:$Q,14,0)</f>
        <v>#N/A</v>
      </c>
      <c r="M654" s="190" t="e">
        <f t="shared" si="30"/>
        <v>#N/A</v>
      </c>
      <c r="N654" s="178">
        <f t="shared" si="31"/>
        <v>1</v>
      </c>
      <c r="O654" s="178" t="e">
        <f t="shared" si="32"/>
        <v>#N/A</v>
      </c>
    </row>
    <row r="655" spans="1:15" x14ac:dyDescent="0.3">
      <c r="A655" s="167">
        <v>46043</v>
      </c>
      <c r="B655" s="168">
        <v>1</v>
      </c>
      <c r="C655" s="169" t="s">
        <v>1518</v>
      </c>
      <c r="D655" s="168" t="s">
        <v>1518</v>
      </c>
      <c r="E655" s="168">
        <v>33</v>
      </c>
      <c r="F655" s="168">
        <v>314</v>
      </c>
      <c r="G655" s="168" t="s">
        <v>7191</v>
      </c>
      <c r="H655" s="168">
        <v>4</v>
      </c>
      <c r="I655" s="168" t="s">
        <v>7275</v>
      </c>
      <c r="J655" s="170">
        <v>0</v>
      </c>
      <c r="K655" s="170">
        <v>0</v>
      </c>
      <c r="L655" s="171">
        <f>VLOOKUP(C655,'Custo dos Produtos'!$D:$Q,14,0)</f>
        <v>7.4531999999999998</v>
      </c>
      <c r="M655" s="171">
        <f t="shared" si="30"/>
        <v>29.812799999999999</v>
      </c>
      <c r="N655" s="172">
        <f t="shared" si="31"/>
        <v>1</v>
      </c>
      <c r="O655" s="172">
        <f t="shared" si="32"/>
        <v>4</v>
      </c>
    </row>
    <row r="656" spans="1:15" x14ac:dyDescent="0.3">
      <c r="A656" s="167">
        <v>46043</v>
      </c>
      <c r="B656" s="168">
        <v>1</v>
      </c>
      <c r="C656" s="169" t="s">
        <v>1352</v>
      </c>
      <c r="D656" s="168" t="s">
        <v>1352</v>
      </c>
      <c r="E656" s="168">
        <v>33</v>
      </c>
      <c r="F656" s="168">
        <v>314</v>
      </c>
      <c r="G656" s="168" t="s">
        <v>7171</v>
      </c>
      <c r="H656" s="168">
        <v>4</v>
      </c>
      <c r="I656" s="168" t="s">
        <v>7193</v>
      </c>
      <c r="J656" s="170">
        <v>0</v>
      </c>
      <c r="K656" s="170">
        <v>0</v>
      </c>
      <c r="L656" s="171">
        <f>VLOOKUP(C656,'Custo dos Produtos'!$D:$Q,14,0)</f>
        <v>15.155488505747126</v>
      </c>
      <c r="M656" s="171">
        <f t="shared" si="30"/>
        <v>60.621954022988504</v>
      </c>
      <c r="N656" s="172">
        <f t="shared" si="31"/>
        <v>1</v>
      </c>
      <c r="O656" s="172">
        <f t="shared" si="32"/>
        <v>4</v>
      </c>
    </row>
    <row r="657" spans="1:15" x14ac:dyDescent="0.3">
      <c r="A657" s="167">
        <v>46043</v>
      </c>
      <c r="B657" s="168">
        <v>1</v>
      </c>
      <c r="C657" s="169" t="s">
        <v>1352</v>
      </c>
      <c r="D657" s="168" t="s">
        <v>1352</v>
      </c>
      <c r="E657" s="168">
        <v>34</v>
      </c>
      <c r="F657" s="168">
        <v>314</v>
      </c>
      <c r="G657" s="168" t="s">
        <v>7171</v>
      </c>
      <c r="H657" s="168">
        <v>1</v>
      </c>
      <c r="I657" s="168" t="s">
        <v>7193</v>
      </c>
      <c r="J657" s="170">
        <v>0</v>
      </c>
      <c r="K657" s="170">
        <v>0</v>
      </c>
      <c r="L657" s="171">
        <f>VLOOKUP(C657,'Custo dos Produtos'!$D:$Q,14,0)</f>
        <v>15.155488505747126</v>
      </c>
      <c r="M657" s="171">
        <f t="shared" si="30"/>
        <v>15.155488505747126</v>
      </c>
      <c r="N657" s="172">
        <f t="shared" si="31"/>
        <v>1</v>
      </c>
      <c r="O657" s="172">
        <f t="shared" si="32"/>
        <v>1</v>
      </c>
    </row>
    <row r="658" spans="1:15" x14ac:dyDescent="0.3">
      <c r="A658" s="167">
        <v>46043</v>
      </c>
      <c r="B658" s="168">
        <v>1</v>
      </c>
      <c r="C658" s="169" t="s">
        <v>1262</v>
      </c>
      <c r="D658" s="168" t="s">
        <v>1262</v>
      </c>
      <c r="E658" s="168">
        <v>11</v>
      </c>
      <c r="F658" s="168">
        <v>314</v>
      </c>
      <c r="G658" s="168" t="s">
        <v>7262</v>
      </c>
      <c r="H658" s="168">
        <v>4</v>
      </c>
      <c r="I658" s="168" t="s">
        <v>15764</v>
      </c>
      <c r="J658" s="170">
        <v>0</v>
      </c>
      <c r="K658" s="170">
        <v>0</v>
      </c>
      <c r="L658" s="171">
        <f>VLOOKUP(C658,'Custo dos Produtos'!$D:$Q,14,0)</f>
        <v>4.4061837121212122</v>
      </c>
      <c r="M658" s="171">
        <f t="shared" si="30"/>
        <v>17.624734848484849</v>
      </c>
      <c r="N658" s="172">
        <f t="shared" si="31"/>
        <v>1</v>
      </c>
      <c r="O658" s="172">
        <f t="shared" si="32"/>
        <v>4</v>
      </c>
    </row>
    <row r="659" spans="1:15" x14ac:dyDescent="0.3">
      <c r="A659" s="167">
        <v>46043</v>
      </c>
      <c r="B659" s="168">
        <v>1</v>
      </c>
      <c r="C659" s="169" t="s">
        <v>1262</v>
      </c>
      <c r="D659" s="168" t="s">
        <v>1262</v>
      </c>
      <c r="E659" s="168">
        <v>33</v>
      </c>
      <c r="F659" s="168">
        <v>314</v>
      </c>
      <c r="G659" s="168" t="s">
        <v>7262</v>
      </c>
      <c r="H659" s="168">
        <v>5</v>
      </c>
      <c r="I659" s="168" t="s">
        <v>15764</v>
      </c>
      <c r="J659" s="170">
        <v>0</v>
      </c>
      <c r="K659" s="170">
        <v>0</v>
      </c>
      <c r="L659" s="171">
        <f>VLOOKUP(C659,'Custo dos Produtos'!$D:$Q,14,0)</f>
        <v>4.4061837121212122</v>
      </c>
      <c r="M659" s="171">
        <f t="shared" si="30"/>
        <v>22.030918560606061</v>
      </c>
      <c r="N659" s="172">
        <f t="shared" si="31"/>
        <v>1</v>
      </c>
      <c r="O659" s="172">
        <f t="shared" si="32"/>
        <v>5</v>
      </c>
    </row>
    <row r="660" spans="1:15" x14ac:dyDescent="0.3">
      <c r="A660" s="167">
        <v>46043</v>
      </c>
      <c r="B660" s="168">
        <v>1</v>
      </c>
      <c r="C660" s="169" t="s">
        <v>1400</v>
      </c>
      <c r="D660" s="168" t="s">
        <v>1400</v>
      </c>
      <c r="E660" s="168">
        <v>33</v>
      </c>
      <c r="F660" s="168">
        <v>314</v>
      </c>
      <c r="G660" s="168" t="s">
        <v>7173</v>
      </c>
      <c r="H660" s="168">
        <v>1</v>
      </c>
      <c r="I660" s="168" t="s">
        <v>7187</v>
      </c>
      <c r="J660" s="170">
        <v>0</v>
      </c>
      <c r="K660" s="170">
        <v>0</v>
      </c>
      <c r="L660" s="171">
        <f>VLOOKUP(C660,'Custo dos Produtos'!$D:$Q,14,0)</f>
        <v>6.3849446902654865</v>
      </c>
      <c r="M660" s="171">
        <f t="shared" si="30"/>
        <v>6.3849446902654865</v>
      </c>
      <c r="N660" s="172">
        <f t="shared" si="31"/>
        <v>1</v>
      </c>
      <c r="O660" s="172">
        <f t="shared" si="32"/>
        <v>1</v>
      </c>
    </row>
    <row r="661" spans="1:15" x14ac:dyDescent="0.3">
      <c r="A661" s="167">
        <v>46043</v>
      </c>
      <c r="B661" s="168">
        <v>1</v>
      </c>
      <c r="C661" s="169" t="s">
        <v>1402</v>
      </c>
      <c r="D661" s="168" t="s">
        <v>1402</v>
      </c>
      <c r="E661" s="168">
        <v>33</v>
      </c>
      <c r="F661" s="168">
        <v>314</v>
      </c>
      <c r="G661" s="168" t="s">
        <v>7173</v>
      </c>
      <c r="H661" s="168">
        <v>1</v>
      </c>
      <c r="I661" s="168" t="s">
        <v>7187</v>
      </c>
      <c r="J661" s="170">
        <v>0</v>
      </c>
      <c r="K661" s="170">
        <v>0</v>
      </c>
      <c r="L661" s="171">
        <f>VLOOKUP(C661,'Custo dos Produtos'!$D:$Q,14,0)</f>
        <v>6.3869892473118277</v>
      </c>
      <c r="M661" s="171">
        <f t="shared" si="30"/>
        <v>6.3869892473118277</v>
      </c>
      <c r="N661" s="172">
        <f t="shared" si="31"/>
        <v>1</v>
      </c>
      <c r="O661" s="172">
        <f t="shared" si="32"/>
        <v>1</v>
      </c>
    </row>
    <row r="662" spans="1:15" x14ac:dyDescent="0.3">
      <c r="A662" s="167">
        <v>46043</v>
      </c>
      <c r="B662" s="168">
        <v>1</v>
      </c>
      <c r="C662" s="169" t="s">
        <v>1236</v>
      </c>
      <c r="D662" s="168" t="s">
        <v>1236</v>
      </c>
      <c r="E662" s="168">
        <v>35</v>
      </c>
      <c r="F662" s="168">
        <v>313</v>
      </c>
      <c r="G662" s="168" t="s">
        <v>7150</v>
      </c>
      <c r="H662" s="168">
        <v>2</v>
      </c>
      <c r="I662" s="168" t="s">
        <v>15751</v>
      </c>
      <c r="J662" s="170">
        <v>0</v>
      </c>
      <c r="K662" s="170">
        <v>0</v>
      </c>
      <c r="L662" s="171">
        <f>VLOOKUP(C662,'Custo dos Produtos'!$D:$Q,14,0)</f>
        <v>10.757986111111112</v>
      </c>
      <c r="M662" s="171">
        <f t="shared" si="30"/>
        <v>21.515972222222224</v>
      </c>
      <c r="N662" s="172">
        <f t="shared" si="31"/>
        <v>1</v>
      </c>
      <c r="O662" s="172">
        <f t="shared" si="32"/>
        <v>2</v>
      </c>
    </row>
    <row r="663" spans="1:15" x14ac:dyDescent="0.3">
      <c r="A663" s="167">
        <v>46043</v>
      </c>
      <c r="B663" s="168">
        <v>1</v>
      </c>
      <c r="C663" s="169" t="s">
        <v>1236</v>
      </c>
      <c r="D663" s="168" t="s">
        <v>1236</v>
      </c>
      <c r="E663" s="168">
        <v>32</v>
      </c>
      <c r="F663" s="168">
        <v>313</v>
      </c>
      <c r="G663" s="168" t="s">
        <v>7150</v>
      </c>
      <c r="H663" s="168">
        <v>1</v>
      </c>
      <c r="I663" s="168" t="s">
        <v>15751</v>
      </c>
      <c r="J663" s="170">
        <v>0</v>
      </c>
      <c r="K663" s="170">
        <v>0</v>
      </c>
      <c r="L663" s="171">
        <f>VLOOKUP(C663,'Custo dos Produtos'!$D:$Q,14,0)</f>
        <v>10.757986111111112</v>
      </c>
      <c r="M663" s="171">
        <f t="shared" si="30"/>
        <v>10.757986111111112</v>
      </c>
      <c r="N663" s="172">
        <f t="shared" si="31"/>
        <v>1</v>
      </c>
      <c r="O663" s="172">
        <f t="shared" si="32"/>
        <v>1</v>
      </c>
    </row>
    <row r="664" spans="1:15" x14ac:dyDescent="0.3">
      <c r="A664" s="167">
        <v>46043</v>
      </c>
      <c r="B664" s="168">
        <v>1</v>
      </c>
      <c r="C664" s="169" t="s">
        <v>1236</v>
      </c>
      <c r="D664" s="168" t="s">
        <v>1236</v>
      </c>
      <c r="E664" s="168">
        <v>9</v>
      </c>
      <c r="F664" s="168">
        <v>313</v>
      </c>
      <c r="G664" s="168" t="s">
        <v>7150</v>
      </c>
      <c r="H664" s="168">
        <v>2</v>
      </c>
      <c r="I664" s="168" t="s">
        <v>15751</v>
      </c>
      <c r="J664" s="170">
        <v>0</v>
      </c>
      <c r="K664" s="170">
        <v>0</v>
      </c>
      <c r="L664" s="171">
        <f>VLOOKUP(C664,'Custo dos Produtos'!$D:$Q,14,0)</f>
        <v>10.757986111111112</v>
      </c>
      <c r="M664" s="171">
        <f t="shared" si="30"/>
        <v>21.515972222222224</v>
      </c>
      <c r="N664" s="172">
        <f t="shared" si="31"/>
        <v>1</v>
      </c>
      <c r="O664" s="172">
        <f t="shared" si="32"/>
        <v>2</v>
      </c>
    </row>
    <row r="665" spans="1:15" x14ac:dyDescent="0.3">
      <c r="A665" s="167">
        <v>46043</v>
      </c>
      <c r="B665" s="168">
        <v>1</v>
      </c>
      <c r="C665" s="169" t="s">
        <v>1568</v>
      </c>
      <c r="D665" s="168" t="s">
        <v>1568</v>
      </c>
      <c r="E665" s="168">
        <v>20</v>
      </c>
      <c r="F665" s="168">
        <v>315</v>
      </c>
      <c r="G665" s="168" t="s">
        <v>7239</v>
      </c>
      <c r="H665" s="168">
        <v>28</v>
      </c>
      <c r="I665" s="168" t="s">
        <v>7267</v>
      </c>
      <c r="J665" s="170">
        <v>0</v>
      </c>
      <c r="K665" s="170">
        <v>0</v>
      </c>
      <c r="L665" s="171">
        <f>VLOOKUP(C665,'Custo dos Produtos'!$D:$Q,14,0)</f>
        <v>2.1285172413793103</v>
      </c>
      <c r="M665" s="171">
        <f t="shared" si="30"/>
        <v>59.59848275862069</v>
      </c>
      <c r="N665" s="172">
        <f t="shared" si="31"/>
        <v>1</v>
      </c>
      <c r="O665" s="172">
        <f t="shared" si="32"/>
        <v>28</v>
      </c>
    </row>
    <row r="666" spans="1:15" x14ac:dyDescent="0.3">
      <c r="A666" s="167">
        <v>46043</v>
      </c>
      <c r="B666" s="168">
        <v>1</v>
      </c>
      <c r="C666" s="169" t="s">
        <v>1630</v>
      </c>
      <c r="D666" s="168" t="s">
        <v>1630</v>
      </c>
      <c r="E666" s="168">
        <v>34</v>
      </c>
      <c r="F666" s="168">
        <v>320</v>
      </c>
      <c r="G666" s="168" t="s">
        <v>7146</v>
      </c>
      <c r="H666" s="168">
        <v>23</v>
      </c>
      <c r="I666" s="168" t="s">
        <v>7147</v>
      </c>
      <c r="J666" s="170">
        <v>0</v>
      </c>
      <c r="K666" s="170">
        <v>0</v>
      </c>
      <c r="L666" s="171">
        <f>VLOOKUP(C666,'Custo dos Produtos'!$D:$Q,14,0)</f>
        <v>10.985541195476575</v>
      </c>
      <c r="M666" s="171">
        <f t="shared" si="30"/>
        <v>252.66744749596123</v>
      </c>
      <c r="N666" s="172">
        <f t="shared" si="31"/>
        <v>1</v>
      </c>
      <c r="O666" s="172">
        <f t="shared" si="32"/>
        <v>23</v>
      </c>
    </row>
    <row r="667" spans="1:15" x14ac:dyDescent="0.3">
      <c r="A667" s="167">
        <v>46043</v>
      </c>
      <c r="B667" s="168">
        <v>1</v>
      </c>
      <c r="C667" s="169" t="s">
        <v>1434</v>
      </c>
      <c r="D667" s="168" t="s">
        <v>1434</v>
      </c>
      <c r="E667" s="168">
        <v>20</v>
      </c>
      <c r="F667" s="168">
        <v>320</v>
      </c>
      <c r="G667" s="168" t="s">
        <v>7155</v>
      </c>
      <c r="H667" s="168">
        <v>6</v>
      </c>
      <c r="I667" s="168" t="s">
        <v>7286</v>
      </c>
      <c r="J667" s="170">
        <v>0</v>
      </c>
      <c r="K667" s="170">
        <v>0</v>
      </c>
      <c r="L667" s="171">
        <f>VLOOKUP(C667,'Custo dos Produtos'!$D:$Q,14,0)</f>
        <v>17.736360000000001</v>
      </c>
      <c r="M667" s="171">
        <f t="shared" si="30"/>
        <v>106.41816</v>
      </c>
      <c r="N667" s="172">
        <f t="shared" si="31"/>
        <v>1</v>
      </c>
      <c r="O667" s="172">
        <f t="shared" si="32"/>
        <v>6</v>
      </c>
    </row>
    <row r="668" spans="1:15" x14ac:dyDescent="0.3">
      <c r="A668" s="167">
        <v>46043</v>
      </c>
      <c r="B668" s="168">
        <v>1</v>
      </c>
      <c r="C668" s="169" t="s">
        <v>1434</v>
      </c>
      <c r="D668" s="168" t="s">
        <v>1434</v>
      </c>
      <c r="E668" s="168">
        <v>24</v>
      </c>
      <c r="F668" s="168">
        <v>320</v>
      </c>
      <c r="G668" s="168" t="s">
        <v>7155</v>
      </c>
      <c r="H668" s="168">
        <v>10</v>
      </c>
      <c r="I668" s="168" t="s">
        <v>7286</v>
      </c>
      <c r="J668" s="170">
        <v>0</v>
      </c>
      <c r="K668" s="170">
        <v>0</v>
      </c>
      <c r="L668" s="171">
        <f>VLOOKUP(C668,'Custo dos Produtos'!$D:$Q,14,0)</f>
        <v>17.736360000000001</v>
      </c>
      <c r="M668" s="171">
        <f t="shared" si="30"/>
        <v>177.36360000000002</v>
      </c>
      <c r="N668" s="172">
        <f t="shared" si="31"/>
        <v>1</v>
      </c>
      <c r="O668" s="172">
        <f t="shared" si="32"/>
        <v>10</v>
      </c>
    </row>
    <row r="669" spans="1:15" x14ac:dyDescent="0.3">
      <c r="A669" s="167">
        <v>46043</v>
      </c>
      <c r="B669" s="168">
        <v>1</v>
      </c>
      <c r="C669" s="169" t="s">
        <v>1354</v>
      </c>
      <c r="D669" s="168" t="s">
        <v>1354</v>
      </c>
      <c r="E669" s="168">
        <v>20</v>
      </c>
      <c r="F669" s="168">
        <v>320</v>
      </c>
      <c r="G669" s="168" t="s">
        <v>7146</v>
      </c>
      <c r="H669" s="168">
        <v>14</v>
      </c>
      <c r="I669" s="168" t="s">
        <v>7147</v>
      </c>
      <c r="J669" s="170">
        <v>0</v>
      </c>
      <c r="K669" s="170">
        <v>0</v>
      </c>
      <c r="L669" s="171">
        <f>VLOOKUP(C669,'Custo dos Produtos'!$D:$Q,14,0)</f>
        <v>10.9842421875</v>
      </c>
      <c r="M669" s="171">
        <f t="shared" si="30"/>
        <v>153.77939062499999</v>
      </c>
      <c r="N669" s="172">
        <f t="shared" si="31"/>
        <v>1</v>
      </c>
      <c r="O669" s="172">
        <f t="shared" si="32"/>
        <v>14</v>
      </c>
    </row>
    <row r="670" spans="1:15" x14ac:dyDescent="0.3">
      <c r="A670" s="167">
        <v>46043</v>
      </c>
      <c r="B670" s="168">
        <v>3</v>
      </c>
      <c r="C670" s="169" t="s">
        <v>1296</v>
      </c>
      <c r="D670" s="168" t="s">
        <v>1296</v>
      </c>
      <c r="E670" s="168">
        <v>36</v>
      </c>
      <c r="F670" s="168">
        <v>217</v>
      </c>
      <c r="G670" s="168" t="s">
        <v>7148</v>
      </c>
      <c r="H670" s="168">
        <v>1</v>
      </c>
      <c r="I670" s="168" t="s">
        <v>7190</v>
      </c>
      <c r="J670" s="170">
        <v>0</v>
      </c>
      <c r="K670" s="170">
        <v>0</v>
      </c>
      <c r="L670" s="171">
        <f>VLOOKUP(C670,'Custo dos Produtos'!$D:$Q,14,0)</f>
        <v>0.97267142857142863</v>
      </c>
      <c r="M670" s="171">
        <f t="shared" si="30"/>
        <v>0.97267142857142863</v>
      </c>
      <c r="N670" s="172">
        <f t="shared" si="31"/>
        <v>1</v>
      </c>
      <c r="O670" s="172">
        <f t="shared" si="32"/>
        <v>1</v>
      </c>
    </row>
    <row r="671" spans="1:15" x14ac:dyDescent="0.3">
      <c r="A671" s="167">
        <v>46043</v>
      </c>
      <c r="B671" s="168">
        <v>3</v>
      </c>
      <c r="C671" s="169" t="s">
        <v>1298</v>
      </c>
      <c r="D671" s="168" t="s">
        <v>1298</v>
      </c>
      <c r="E671" s="168">
        <v>36</v>
      </c>
      <c r="F671" s="168">
        <v>217</v>
      </c>
      <c r="G671" s="168" t="s">
        <v>7148</v>
      </c>
      <c r="H671" s="168">
        <v>1</v>
      </c>
      <c r="I671" s="168" t="s">
        <v>7190</v>
      </c>
      <c r="J671" s="170">
        <v>0</v>
      </c>
      <c r="K671" s="170">
        <v>0</v>
      </c>
      <c r="L671" s="171">
        <f>VLOOKUP(C671,'Custo dos Produtos'!$D:$Q,14,0)</f>
        <v>0.97267142857142863</v>
      </c>
      <c r="M671" s="171">
        <f t="shared" si="30"/>
        <v>0.97267142857142863</v>
      </c>
      <c r="N671" s="172">
        <f t="shared" si="31"/>
        <v>1</v>
      </c>
      <c r="O671" s="172">
        <f t="shared" si="32"/>
        <v>1</v>
      </c>
    </row>
    <row r="672" spans="1:15" x14ac:dyDescent="0.3">
      <c r="A672" s="167">
        <v>46043</v>
      </c>
      <c r="B672" s="168">
        <v>3</v>
      </c>
      <c r="C672" s="169" t="s">
        <v>1236</v>
      </c>
      <c r="D672" s="168" t="s">
        <v>1236</v>
      </c>
      <c r="E672" s="168">
        <v>36</v>
      </c>
      <c r="F672" s="168">
        <v>217</v>
      </c>
      <c r="G672" s="168" t="s">
        <v>7150</v>
      </c>
      <c r="H672" s="168">
        <v>1</v>
      </c>
      <c r="I672" s="168" t="s">
        <v>15765</v>
      </c>
      <c r="J672" s="170">
        <v>0</v>
      </c>
      <c r="K672" s="170">
        <v>0</v>
      </c>
      <c r="L672" s="171">
        <f>VLOOKUP(C672,'Custo dos Produtos'!$D:$Q,14,0)</f>
        <v>10.757986111111112</v>
      </c>
      <c r="M672" s="171">
        <f t="shared" si="30"/>
        <v>10.757986111111112</v>
      </c>
      <c r="N672" s="172">
        <f t="shared" si="31"/>
        <v>1</v>
      </c>
      <c r="O672" s="172">
        <f t="shared" si="32"/>
        <v>1</v>
      </c>
    </row>
    <row r="673" spans="1:15" x14ac:dyDescent="0.3">
      <c r="A673" s="167">
        <v>46043</v>
      </c>
      <c r="B673" s="168">
        <v>3</v>
      </c>
      <c r="C673" s="169" t="s">
        <v>1236</v>
      </c>
      <c r="D673" s="168" t="s">
        <v>1236</v>
      </c>
      <c r="E673" s="168">
        <v>36</v>
      </c>
      <c r="F673" s="168">
        <v>217</v>
      </c>
      <c r="G673" s="168" t="s">
        <v>7212</v>
      </c>
      <c r="H673" s="168">
        <v>2</v>
      </c>
      <c r="I673" s="168" t="s">
        <v>15688</v>
      </c>
      <c r="J673" s="170">
        <v>0</v>
      </c>
      <c r="K673" s="170">
        <v>0</v>
      </c>
      <c r="L673" s="171">
        <f>VLOOKUP(C673,'Custo dos Produtos'!$D:$Q,14,0)</f>
        <v>10.757986111111112</v>
      </c>
      <c r="M673" s="171">
        <f t="shared" si="30"/>
        <v>21.515972222222224</v>
      </c>
      <c r="N673" s="172">
        <f t="shared" si="31"/>
        <v>1</v>
      </c>
      <c r="O673" s="172">
        <f t="shared" si="32"/>
        <v>2</v>
      </c>
    </row>
    <row r="674" spans="1:15" x14ac:dyDescent="0.3">
      <c r="A674" s="167">
        <v>46043</v>
      </c>
      <c r="B674" s="168">
        <v>2</v>
      </c>
      <c r="C674" s="169" t="s">
        <v>1298</v>
      </c>
      <c r="D674" s="168" t="s">
        <v>1298</v>
      </c>
      <c r="E674" s="168">
        <v>36</v>
      </c>
      <c r="F674" s="168">
        <v>217</v>
      </c>
      <c r="G674" s="168" t="s">
        <v>7148</v>
      </c>
      <c r="H674" s="168">
        <v>1</v>
      </c>
      <c r="I674" s="168" t="s">
        <v>15757</v>
      </c>
      <c r="J674" s="170">
        <v>0</v>
      </c>
      <c r="K674" s="170">
        <v>0</v>
      </c>
      <c r="L674" s="171">
        <f>VLOOKUP(C674,'Custo dos Produtos'!$D:$Q,14,0)</f>
        <v>0.97267142857142863</v>
      </c>
      <c r="M674" s="171">
        <f t="shared" si="30"/>
        <v>0.97267142857142863</v>
      </c>
      <c r="N674" s="172">
        <f t="shared" si="31"/>
        <v>1</v>
      </c>
      <c r="O674" s="172">
        <f t="shared" si="32"/>
        <v>1</v>
      </c>
    </row>
    <row r="675" spans="1:15" x14ac:dyDescent="0.3">
      <c r="A675" s="167">
        <v>46043</v>
      </c>
      <c r="B675" s="168">
        <v>2</v>
      </c>
      <c r="C675" s="169" t="s">
        <v>1296</v>
      </c>
      <c r="D675" s="168" t="s">
        <v>1296</v>
      </c>
      <c r="E675" s="168">
        <v>36</v>
      </c>
      <c r="F675" s="168">
        <v>217</v>
      </c>
      <c r="G675" s="168" t="s">
        <v>7148</v>
      </c>
      <c r="H675" s="168">
        <v>1</v>
      </c>
      <c r="I675" s="168" t="s">
        <v>15757</v>
      </c>
      <c r="J675" s="170">
        <v>0</v>
      </c>
      <c r="K675" s="170">
        <v>0</v>
      </c>
      <c r="L675" s="171">
        <f>VLOOKUP(C675,'Custo dos Produtos'!$D:$Q,14,0)</f>
        <v>0.97267142857142863</v>
      </c>
      <c r="M675" s="171">
        <f t="shared" si="30"/>
        <v>0.97267142857142863</v>
      </c>
      <c r="N675" s="172">
        <f t="shared" si="31"/>
        <v>1</v>
      </c>
      <c r="O675" s="172">
        <f t="shared" si="32"/>
        <v>1</v>
      </c>
    </row>
    <row r="676" spans="1:15" x14ac:dyDescent="0.3">
      <c r="A676" s="167">
        <v>46043</v>
      </c>
      <c r="B676" s="168">
        <v>2</v>
      </c>
      <c r="C676" s="169" t="s">
        <v>1364</v>
      </c>
      <c r="D676" s="168" t="s">
        <v>1364</v>
      </c>
      <c r="E676" s="168">
        <v>36</v>
      </c>
      <c r="F676" s="168">
        <v>217</v>
      </c>
      <c r="G676" s="168" t="s">
        <v>7239</v>
      </c>
      <c r="H676" s="168">
        <v>16</v>
      </c>
      <c r="I676" s="168" t="s">
        <v>7265</v>
      </c>
      <c r="J676" s="170">
        <v>0</v>
      </c>
      <c r="K676" s="170">
        <v>0</v>
      </c>
      <c r="L676" s="171">
        <f>VLOOKUP(C676,'Custo dos Produtos'!$D:$Q,14,0)</f>
        <v>1.6410714285714285</v>
      </c>
      <c r="M676" s="171">
        <f t="shared" si="30"/>
        <v>26.257142857142856</v>
      </c>
      <c r="N676" s="172">
        <f t="shared" si="31"/>
        <v>1</v>
      </c>
      <c r="O676" s="172">
        <f t="shared" si="32"/>
        <v>16</v>
      </c>
    </row>
    <row r="677" spans="1:15" x14ac:dyDescent="0.3">
      <c r="A677" s="167">
        <v>46043</v>
      </c>
      <c r="B677" s="168">
        <v>2</v>
      </c>
      <c r="C677" s="169" t="s">
        <v>1568</v>
      </c>
      <c r="D677" s="168" t="s">
        <v>1568</v>
      </c>
      <c r="E677" s="168">
        <v>36</v>
      </c>
      <c r="F677" s="168">
        <v>217</v>
      </c>
      <c r="G677" s="168" t="s">
        <v>7239</v>
      </c>
      <c r="H677" s="168">
        <v>16</v>
      </c>
      <c r="I677" s="168" t="s">
        <v>7265</v>
      </c>
      <c r="J677" s="170">
        <v>0</v>
      </c>
      <c r="K677" s="170">
        <v>0</v>
      </c>
      <c r="L677" s="171">
        <f>VLOOKUP(C677,'Custo dos Produtos'!$D:$Q,14,0)</f>
        <v>2.1285172413793103</v>
      </c>
      <c r="M677" s="171">
        <f t="shared" si="30"/>
        <v>34.056275862068965</v>
      </c>
      <c r="N677" s="172">
        <f t="shared" si="31"/>
        <v>1</v>
      </c>
      <c r="O677" s="172">
        <f t="shared" si="32"/>
        <v>16</v>
      </c>
    </row>
    <row r="678" spans="1:15" x14ac:dyDescent="0.3">
      <c r="A678" s="167">
        <v>46043</v>
      </c>
      <c r="B678" s="168">
        <v>1</v>
      </c>
      <c r="C678" s="169" t="s">
        <v>3242</v>
      </c>
      <c r="D678" s="168" t="s">
        <v>3242</v>
      </c>
      <c r="E678" s="168">
        <v>20</v>
      </c>
      <c r="F678" s="168">
        <v>217</v>
      </c>
      <c r="G678" s="168" t="s">
        <v>15766</v>
      </c>
      <c r="H678" s="168">
        <v>2</v>
      </c>
      <c r="I678" s="168" t="s">
        <v>7249</v>
      </c>
      <c r="J678" s="170">
        <v>0</v>
      </c>
      <c r="K678" s="170">
        <v>0</v>
      </c>
      <c r="L678" s="171">
        <f>VLOOKUP(C678,'Custo dos Produtos'!$D:$Q,14,0)</f>
        <v>13.683125</v>
      </c>
      <c r="M678" s="171">
        <f t="shared" si="30"/>
        <v>27.366250000000001</v>
      </c>
      <c r="N678" s="172">
        <f t="shared" si="31"/>
        <v>1</v>
      </c>
      <c r="O678" s="172">
        <f t="shared" si="32"/>
        <v>2</v>
      </c>
    </row>
    <row r="679" spans="1:15" x14ac:dyDescent="0.3">
      <c r="A679" s="167">
        <v>46043</v>
      </c>
      <c r="B679" s="168">
        <v>1</v>
      </c>
      <c r="C679" s="169" t="s">
        <v>1568</v>
      </c>
      <c r="D679" s="168" t="s">
        <v>1568</v>
      </c>
      <c r="E679" s="168">
        <v>36</v>
      </c>
      <c r="F679" s="168">
        <v>217</v>
      </c>
      <c r="G679" s="168" t="s">
        <v>7239</v>
      </c>
      <c r="H679" s="168">
        <v>20</v>
      </c>
      <c r="I679" s="168" t="s">
        <v>15699</v>
      </c>
      <c r="J679" s="170">
        <v>0</v>
      </c>
      <c r="K679" s="170">
        <v>0</v>
      </c>
      <c r="L679" s="171">
        <f>VLOOKUP(C679,'Custo dos Produtos'!$D:$Q,14,0)</f>
        <v>2.1285172413793103</v>
      </c>
      <c r="M679" s="171">
        <f t="shared" si="30"/>
        <v>42.570344827586204</v>
      </c>
      <c r="N679" s="172">
        <f t="shared" si="31"/>
        <v>1</v>
      </c>
      <c r="O679" s="172">
        <f t="shared" si="32"/>
        <v>20</v>
      </c>
    </row>
    <row r="680" spans="1:15" x14ac:dyDescent="0.3">
      <c r="A680" s="167">
        <v>46043</v>
      </c>
      <c r="B680" s="168">
        <v>1</v>
      </c>
      <c r="C680" s="169" t="s">
        <v>1568</v>
      </c>
      <c r="D680" s="168" t="s">
        <v>1568</v>
      </c>
      <c r="E680" s="168">
        <v>20</v>
      </c>
      <c r="F680" s="168">
        <v>315</v>
      </c>
      <c r="G680" s="168" t="s">
        <v>7239</v>
      </c>
      <c r="H680" s="168">
        <v>3</v>
      </c>
      <c r="I680" s="168" t="s">
        <v>7245</v>
      </c>
      <c r="J680" s="170">
        <v>0</v>
      </c>
      <c r="K680" s="170">
        <v>0</v>
      </c>
      <c r="L680" s="171">
        <f>VLOOKUP(C680,'Custo dos Produtos'!$D:$Q,14,0)</f>
        <v>2.1285172413793103</v>
      </c>
      <c r="M680" s="171">
        <f t="shared" si="30"/>
        <v>6.3855517241379314</v>
      </c>
      <c r="N680" s="172">
        <f t="shared" si="31"/>
        <v>1</v>
      </c>
      <c r="O680" s="172">
        <f t="shared" si="32"/>
        <v>3</v>
      </c>
    </row>
    <row r="681" spans="1:15" x14ac:dyDescent="0.3">
      <c r="A681" s="167">
        <v>46043</v>
      </c>
      <c r="B681" s="168">
        <v>1</v>
      </c>
      <c r="C681" s="169" t="s">
        <v>1568</v>
      </c>
      <c r="D681" s="168" t="s">
        <v>1568</v>
      </c>
      <c r="E681" s="168">
        <v>34</v>
      </c>
      <c r="F681" s="168">
        <v>315</v>
      </c>
      <c r="G681" s="168" t="s">
        <v>7239</v>
      </c>
      <c r="H681" s="168">
        <v>4</v>
      </c>
      <c r="I681" s="168" t="s">
        <v>7245</v>
      </c>
      <c r="J681" s="170">
        <v>0</v>
      </c>
      <c r="K681" s="170">
        <v>0</v>
      </c>
      <c r="L681" s="171">
        <f>VLOOKUP(C681,'Custo dos Produtos'!$D:$Q,14,0)</f>
        <v>2.1285172413793103</v>
      </c>
      <c r="M681" s="171">
        <f t="shared" si="30"/>
        <v>8.5140689655172412</v>
      </c>
      <c r="N681" s="172">
        <f t="shared" si="31"/>
        <v>1</v>
      </c>
      <c r="O681" s="172">
        <f t="shared" si="32"/>
        <v>4</v>
      </c>
    </row>
    <row r="682" spans="1:15" x14ac:dyDescent="0.3">
      <c r="A682" s="167">
        <v>46043</v>
      </c>
      <c r="B682" s="168">
        <v>3</v>
      </c>
      <c r="C682" s="169" t="s">
        <v>1364</v>
      </c>
      <c r="D682" s="168" t="s">
        <v>1364</v>
      </c>
      <c r="E682" s="168">
        <v>36</v>
      </c>
      <c r="F682" s="168">
        <v>217</v>
      </c>
      <c r="G682" s="168" t="s">
        <v>7239</v>
      </c>
      <c r="H682" s="168">
        <v>16</v>
      </c>
      <c r="I682" s="168" t="s">
        <v>15688</v>
      </c>
      <c r="J682" s="170">
        <v>0</v>
      </c>
      <c r="K682" s="170">
        <v>0</v>
      </c>
      <c r="L682" s="171">
        <f>VLOOKUP(C682,'Custo dos Produtos'!$D:$Q,14,0)</f>
        <v>1.6410714285714285</v>
      </c>
      <c r="M682" s="171">
        <f t="shared" si="30"/>
        <v>26.257142857142856</v>
      </c>
      <c r="N682" s="172">
        <f t="shared" si="31"/>
        <v>1</v>
      </c>
      <c r="O682" s="172">
        <f t="shared" si="32"/>
        <v>16</v>
      </c>
    </row>
    <row r="683" spans="1:15" x14ac:dyDescent="0.3">
      <c r="A683" s="167">
        <v>46043</v>
      </c>
      <c r="B683" s="168">
        <v>3</v>
      </c>
      <c r="C683" s="169" t="s">
        <v>2267</v>
      </c>
      <c r="D683" s="168" t="s">
        <v>2267</v>
      </c>
      <c r="E683" s="168">
        <v>34</v>
      </c>
      <c r="F683" s="168">
        <v>314</v>
      </c>
      <c r="G683" s="168" t="s">
        <v>15712</v>
      </c>
      <c r="H683" s="168">
        <v>3</v>
      </c>
      <c r="I683" s="168" t="s">
        <v>7259</v>
      </c>
      <c r="J683" s="170">
        <v>0</v>
      </c>
      <c r="K683" s="170">
        <v>0</v>
      </c>
      <c r="L683" s="171">
        <f>VLOOKUP(C683,'Custo dos Produtos'!$D:$Q,14,0)</f>
        <v>77.001428571428576</v>
      </c>
      <c r="M683" s="171">
        <f t="shared" si="30"/>
        <v>231.00428571428574</v>
      </c>
      <c r="N683" s="172">
        <f t="shared" si="31"/>
        <v>1</v>
      </c>
      <c r="O683" s="172">
        <f t="shared" si="32"/>
        <v>3</v>
      </c>
    </row>
    <row r="684" spans="1:15" s="137" customFormat="1" x14ac:dyDescent="0.3">
      <c r="A684" s="179">
        <v>46043</v>
      </c>
      <c r="B684" s="172">
        <v>2</v>
      </c>
      <c r="C684" s="180" t="s">
        <v>1284</v>
      </c>
      <c r="D684" s="172" t="s">
        <v>1284</v>
      </c>
      <c r="E684" s="172">
        <v>2</v>
      </c>
      <c r="F684" s="172">
        <v>320</v>
      </c>
      <c r="G684" s="172" t="s">
        <v>7146</v>
      </c>
      <c r="H684" s="172">
        <v>1</v>
      </c>
      <c r="I684" s="172" t="s">
        <v>15720</v>
      </c>
      <c r="J684" s="191">
        <v>0</v>
      </c>
      <c r="K684" s="191">
        <v>0</v>
      </c>
      <c r="L684" s="171">
        <f>VLOOKUP(C684,'Custo dos Produtos'!$D:$Q,14,0)</f>
        <v>14.576794871794872</v>
      </c>
      <c r="M684" s="192">
        <f t="shared" si="30"/>
        <v>14.576794871794872</v>
      </c>
      <c r="N684" s="172">
        <f t="shared" si="31"/>
        <v>1</v>
      </c>
      <c r="O684" s="172">
        <f t="shared" si="32"/>
        <v>1</v>
      </c>
    </row>
    <row r="685" spans="1:15" s="135" customFormat="1" x14ac:dyDescent="0.3">
      <c r="A685" s="167">
        <v>46043</v>
      </c>
      <c r="B685" s="168">
        <v>3</v>
      </c>
      <c r="C685" s="169" t="s">
        <v>1236</v>
      </c>
      <c r="D685" s="168" t="s">
        <v>1236</v>
      </c>
      <c r="E685" s="168">
        <v>20</v>
      </c>
      <c r="F685" s="168">
        <v>316</v>
      </c>
      <c r="G685" s="168" t="s">
        <v>7150</v>
      </c>
      <c r="H685" s="168">
        <v>2</v>
      </c>
      <c r="I685" s="168" t="s">
        <v>7193</v>
      </c>
      <c r="J685" s="170">
        <v>0</v>
      </c>
      <c r="K685" s="170">
        <v>0</v>
      </c>
      <c r="L685" s="171">
        <f>VLOOKUP(C685,'Custo dos Produtos'!$D:$Q,14,0)</f>
        <v>10.757986111111112</v>
      </c>
      <c r="M685" s="171">
        <f t="shared" si="30"/>
        <v>21.515972222222224</v>
      </c>
      <c r="N685" s="172">
        <f t="shared" si="31"/>
        <v>1</v>
      </c>
      <c r="O685" s="181">
        <f t="shared" si="32"/>
        <v>2</v>
      </c>
    </row>
    <row r="686" spans="1:15" x14ac:dyDescent="0.3">
      <c r="A686" s="167">
        <v>46043</v>
      </c>
      <c r="B686" s="168">
        <v>2</v>
      </c>
      <c r="C686" s="169" t="s">
        <v>1236</v>
      </c>
      <c r="D686" s="168" t="s">
        <v>1236</v>
      </c>
      <c r="E686" s="168">
        <v>6</v>
      </c>
      <c r="F686" s="168">
        <v>313</v>
      </c>
      <c r="G686" s="168" t="s">
        <v>7150</v>
      </c>
      <c r="H686" s="168">
        <v>1</v>
      </c>
      <c r="I686" s="168" t="s">
        <v>7174</v>
      </c>
      <c r="J686" s="170">
        <v>0</v>
      </c>
      <c r="K686" s="170">
        <v>0</v>
      </c>
      <c r="L686" s="171">
        <f>VLOOKUP(C686,'Custo dos Produtos'!$D:$Q,14,0)</f>
        <v>10.757986111111112</v>
      </c>
      <c r="M686" s="171">
        <f t="shared" si="30"/>
        <v>10.757986111111112</v>
      </c>
      <c r="N686" s="172">
        <f t="shared" si="31"/>
        <v>1</v>
      </c>
      <c r="O686" s="172">
        <f t="shared" si="32"/>
        <v>1</v>
      </c>
    </row>
    <row r="687" spans="1:15" x14ac:dyDescent="0.3">
      <c r="A687" s="167">
        <v>46043</v>
      </c>
      <c r="B687" s="168">
        <v>2</v>
      </c>
      <c r="C687" s="169" t="s">
        <v>1248</v>
      </c>
      <c r="D687" s="168" t="s">
        <v>1248</v>
      </c>
      <c r="E687" s="168">
        <v>2</v>
      </c>
      <c r="F687" s="168">
        <v>320</v>
      </c>
      <c r="G687" s="168" t="s">
        <v>7163</v>
      </c>
      <c r="H687" s="168">
        <v>6</v>
      </c>
      <c r="I687" s="168" t="s">
        <v>7162</v>
      </c>
      <c r="J687" s="170">
        <v>0</v>
      </c>
      <c r="K687" s="170">
        <v>0</v>
      </c>
      <c r="L687" s="171">
        <f>VLOOKUP(C687,'Custo dos Produtos'!$D:$Q,14,0)</f>
        <v>6.7208333333333332</v>
      </c>
      <c r="M687" s="171">
        <f t="shared" si="30"/>
        <v>40.325000000000003</v>
      </c>
      <c r="N687" s="172">
        <f t="shared" si="31"/>
        <v>1</v>
      </c>
      <c r="O687" s="172">
        <f t="shared" si="32"/>
        <v>6</v>
      </c>
    </row>
    <row r="688" spans="1:15" x14ac:dyDescent="0.3">
      <c r="A688" s="167">
        <v>46043</v>
      </c>
      <c r="B688" s="168">
        <v>2</v>
      </c>
      <c r="C688" s="169" t="s">
        <v>1248</v>
      </c>
      <c r="D688" s="168" t="s">
        <v>1248</v>
      </c>
      <c r="E688" s="168">
        <v>9</v>
      </c>
      <c r="F688" s="168">
        <v>320</v>
      </c>
      <c r="G688" s="168" t="s">
        <v>7163</v>
      </c>
      <c r="H688" s="168">
        <v>5</v>
      </c>
      <c r="I688" s="168" t="s">
        <v>7162</v>
      </c>
      <c r="J688" s="170">
        <v>0</v>
      </c>
      <c r="K688" s="170">
        <v>0</v>
      </c>
      <c r="L688" s="171">
        <f>VLOOKUP(C688,'Custo dos Produtos'!$D:$Q,14,0)</f>
        <v>6.7208333333333332</v>
      </c>
      <c r="M688" s="171">
        <f t="shared" si="30"/>
        <v>33.604166666666664</v>
      </c>
      <c r="N688" s="172">
        <f t="shared" si="31"/>
        <v>1</v>
      </c>
      <c r="O688" s="172">
        <f t="shared" si="32"/>
        <v>5</v>
      </c>
    </row>
    <row r="689" spans="1:15" x14ac:dyDescent="0.3">
      <c r="A689" s="167">
        <v>46043</v>
      </c>
      <c r="B689" s="168">
        <v>2</v>
      </c>
      <c r="C689" s="169" t="s">
        <v>1242</v>
      </c>
      <c r="D689" s="168" t="s">
        <v>1242</v>
      </c>
      <c r="E689" s="168">
        <v>11</v>
      </c>
      <c r="F689" s="168">
        <v>314</v>
      </c>
      <c r="G689" s="168" t="s">
        <v>7186</v>
      </c>
      <c r="H689" s="168">
        <v>3</v>
      </c>
      <c r="I689" s="168" t="s">
        <v>7264</v>
      </c>
      <c r="J689" s="170">
        <v>0</v>
      </c>
      <c r="K689" s="170">
        <v>0</v>
      </c>
      <c r="L689" s="171">
        <f>VLOOKUP(C689,'Custo dos Produtos'!$D:$Q,14,0)</f>
        <v>27.006888888888888</v>
      </c>
      <c r="M689" s="171">
        <f t="shared" si="30"/>
        <v>81.020666666666671</v>
      </c>
      <c r="N689" s="172">
        <f t="shared" si="31"/>
        <v>1</v>
      </c>
      <c r="O689" s="172">
        <f t="shared" si="32"/>
        <v>3</v>
      </c>
    </row>
    <row r="690" spans="1:15" x14ac:dyDescent="0.3">
      <c r="A690" s="167">
        <v>46043</v>
      </c>
      <c r="B690" s="168">
        <v>3</v>
      </c>
      <c r="C690" s="169" t="s">
        <v>1262</v>
      </c>
      <c r="D690" s="168" t="s">
        <v>1262</v>
      </c>
      <c r="E690" s="168">
        <v>11</v>
      </c>
      <c r="F690" s="168">
        <v>314</v>
      </c>
      <c r="G690" s="168" t="s">
        <v>7262</v>
      </c>
      <c r="H690" s="168">
        <v>1</v>
      </c>
      <c r="I690" s="168" t="s">
        <v>15733</v>
      </c>
      <c r="J690" s="170">
        <v>0</v>
      </c>
      <c r="K690" s="170">
        <v>0</v>
      </c>
      <c r="L690" s="171">
        <f>VLOOKUP(C690,'Custo dos Produtos'!$D:$Q,14,0)</f>
        <v>4.4061837121212122</v>
      </c>
      <c r="M690" s="171">
        <f t="shared" si="30"/>
        <v>4.4061837121212122</v>
      </c>
      <c r="N690" s="172">
        <f t="shared" si="31"/>
        <v>1</v>
      </c>
      <c r="O690" s="172">
        <f t="shared" si="32"/>
        <v>1</v>
      </c>
    </row>
    <row r="691" spans="1:15" x14ac:dyDescent="0.3">
      <c r="A691" s="167">
        <v>46043</v>
      </c>
      <c r="B691" s="168">
        <v>2</v>
      </c>
      <c r="C691" s="169" t="s">
        <v>1298</v>
      </c>
      <c r="D691" s="168" t="s">
        <v>1298</v>
      </c>
      <c r="E691" s="168">
        <v>33</v>
      </c>
      <c r="F691" s="168">
        <v>314</v>
      </c>
      <c r="G691" s="168" t="s">
        <v>7148</v>
      </c>
      <c r="H691" s="168">
        <v>10</v>
      </c>
      <c r="I691" s="168" t="s">
        <v>7164</v>
      </c>
      <c r="J691" s="170">
        <v>0</v>
      </c>
      <c r="K691" s="170">
        <v>0</v>
      </c>
      <c r="L691" s="171">
        <f>VLOOKUP(C691,'Custo dos Produtos'!$D:$Q,14,0)</f>
        <v>0.97267142857142863</v>
      </c>
      <c r="M691" s="171">
        <f t="shared" si="30"/>
        <v>9.7267142857142872</v>
      </c>
      <c r="N691" s="172">
        <f t="shared" si="31"/>
        <v>1</v>
      </c>
      <c r="O691" s="172">
        <f t="shared" si="32"/>
        <v>10</v>
      </c>
    </row>
    <row r="692" spans="1:15" x14ac:dyDescent="0.3">
      <c r="A692" s="167">
        <v>46043</v>
      </c>
      <c r="B692" s="168">
        <v>2</v>
      </c>
      <c r="C692" s="169" t="s">
        <v>1296</v>
      </c>
      <c r="D692" s="168" t="s">
        <v>1296</v>
      </c>
      <c r="E692" s="168">
        <v>33</v>
      </c>
      <c r="F692" s="168">
        <v>314</v>
      </c>
      <c r="G692" s="168" t="s">
        <v>7148</v>
      </c>
      <c r="H692" s="168">
        <v>10</v>
      </c>
      <c r="I692" s="168" t="s">
        <v>7164</v>
      </c>
      <c r="J692" s="170">
        <v>0</v>
      </c>
      <c r="K692" s="170">
        <v>0</v>
      </c>
      <c r="L692" s="171">
        <f>VLOOKUP(C692,'Custo dos Produtos'!$D:$Q,14,0)</f>
        <v>0.97267142857142863</v>
      </c>
      <c r="M692" s="171">
        <f t="shared" si="30"/>
        <v>9.7267142857142872</v>
      </c>
      <c r="N692" s="172">
        <f t="shared" si="31"/>
        <v>1</v>
      </c>
      <c r="O692" s="172">
        <f t="shared" si="32"/>
        <v>10</v>
      </c>
    </row>
    <row r="693" spans="1:15" x14ac:dyDescent="0.3">
      <c r="A693" s="167">
        <v>46043</v>
      </c>
      <c r="B693" s="168">
        <v>2</v>
      </c>
      <c r="C693" s="169" t="s">
        <v>1322</v>
      </c>
      <c r="D693" s="168" t="s">
        <v>1322</v>
      </c>
      <c r="E693" s="168">
        <v>34</v>
      </c>
      <c r="F693" s="168">
        <v>320</v>
      </c>
      <c r="G693" s="168" t="s">
        <v>7213</v>
      </c>
      <c r="H693" s="168">
        <v>3</v>
      </c>
      <c r="I693" s="168" t="s">
        <v>7277</v>
      </c>
      <c r="J693" s="170">
        <v>0</v>
      </c>
      <c r="K693" s="170">
        <v>0</v>
      </c>
      <c r="L693" s="171">
        <f>VLOOKUP(C693,'Custo dos Produtos'!$D:$Q,14,0)</f>
        <v>9.7065000000000001</v>
      </c>
      <c r="M693" s="171">
        <f t="shared" si="30"/>
        <v>29.119500000000002</v>
      </c>
      <c r="N693" s="172">
        <f t="shared" si="31"/>
        <v>1</v>
      </c>
      <c r="O693" s="172">
        <f t="shared" si="32"/>
        <v>3</v>
      </c>
    </row>
    <row r="694" spans="1:15" x14ac:dyDescent="0.3">
      <c r="A694" s="167">
        <v>46043</v>
      </c>
      <c r="B694" s="168">
        <v>2</v>
      </c>
      <c r="C694" s="169" t="s">
        <v>1440</v>
      </c>
      <c r="D694" s="168" t="s">
        <v>1440</v>
      </c>
      <c r="E694" s="168">
        <v>8</v>
      </c>
      <c r="F694" s="168">
        <v>207</v>
      </c>
      <c r="G694" s="168" t="s">
        <v>7169</v>
      </c>
      <c r="H694" s="168">
        <v>1</v>
      </c>
      <c r="I694" s="168" t="s">
        <v>7170</v>
      </c>
      <c r="J694" s="170">
        <v>0</v>
      </c>
      <c r="K694" s="170">
        <v>0</v>
      </c>
      <c r="L694" s="171">
        <f>VLOOKUP(C694,'Custo dos Produtos'!$D:$Q,14,0)</f>
        <v>5.4578861788617887</v>
      </c>
      <c r="M694" s="171">
        <f t="shared" si="30"/>
        <v>5.4578861788617887</v>
      </c>
      <c r="N694" s="172">
        <f t="shared" si="31"/>
        <v>1</v>
      </c>
      <c r="O694" s="172">
        <f t="shared" si="32"/>
        <v>1</v>
      </c>
    </row>
    <row r="695" spans="1:15" x14ac:dyDescent="0.3">
      <c r="A695" s="167">
        <v>46043</v>
      </c>
      <c r="B695" s="168">
        <v>2</v>
      </c>
      <c r="C695" s="169" t="s">
        <v>1440</v>
      </c>
      <c r="D695" s="168" t="s">
        <v>1440</v>
      </c>
      <c r="E695" s="168">
        <v>9</v>
      </c>
      <c r="F695" s="168">
        <v>207</v>
      </c>
      <c r="G695" s="168" t="s">
        <v>7169</v>
      </c>
      <c r="H695" s="168">
        <v>6</v>
      </c>
      <c r="I695" s="168" t="s">
        <v>7170</v>
      </c>
      <c r="J695" s="170">
        <v>0</v>
      </c>
      <c r="K695" s="170">
        <v>0</v>
      </c>
      <c r="L695" s="171">
        <f>VLOOKUP(C695,'Custo dos Produtos'!$D:$Q,14,0)</f>
        <v>5.4578861788617887</v>
      </c>
      <c r="M695" s="171">
        <f t="shared" si="30"/>
        <v>32.747317073170734</v>
      </c>
      <c r="N695" s="172">
        <f t="shared" si="31"/>
        <v>1</v>
      </c>
      <c r="O695" s="172">
        <f t="shared" si="32"/>
        <v>6</v>
      </c>
    </row>
    <row r="696" spans="1:15" x14ac:dyDescent="0.3">
      <c r="A696" s="167">
        <v>46043</v>
      </c>
      <c r="B696" s="168">
        <v>2</v>
      </c>
      <c r="C696" s="169" t="s">
        <v>1356</v>
      </c>
      <c r="D696" s="168" t="s">
        <v>1356</v>
      </c>
      <c r="E696" s="168">
        <v>44</v>
      </c>
      <c r="F696" s="168">
        <v>207</v>
      </c>
      <c r="G696" s="168" t="s">
        <v>7169</v>
      </c>
      <c r="H696" s="168">
        <v>1</v>
      </c>
      <c r="I696" s="168" t="s">
        <v>15700</v>
      </c>
      <c r="J696" s="170">
        <v>0</v>
      </c>
      <c r="K696" s="170">
        <v>0</v>
      </c>
      <c r="L696" s="171">
        <f>VLOOKUP(C696,'Custo dos Produtos'!$D:$Q,14,0)</f>
        <v>1.6376853559572115</v>
      </c>
      <c r="M696" s="171">
        <f t="shared" si="30"/>
        <v>1.6376853559572115</v>
      </c>
      <c r="N696" s="172">
        <f t="shared" si="31"/>
        <v>1</v>
      </c>
      <c r="O696" s="172">
        <f t="shared" si="32"/>
        <v>1</v>
      </c>
    </row>
    <row r="697" spans="1:15" x14ac:dyDescent="0.3">
      <c r="A697" s="167">
        <v>46043</v>
      </c>
      <c r="B697" s="168">
        <v>2</v>
      </c>
      <c r="C697" s="169" t="s">
        <v>1308</v>
      </c>
      <c r="D697" s="168" t="s">
        <v>1308</v>
      </c>
      <c r="E697" s="168">
        <v>34</v>
      </c>
      <c r="F697" s="168">
        <v>320</v>
      </c>
      <c r="G697" s="168" t="s">
        <v>7155</v>
      </c>
      <c r="H697" s="168">
        <v>1</v>
      </c>
      <c r="I697" s="168" t="s">
        <v>7261</v>
      </c>
      <c r="J697" s="170">
        <v>0</v>
      </c>
      <c r="K697" s="170">
        <v>0</v>
      </c>
      <c r="L697" s="171">
        <f>VLOOKUP(C697,'Custo dos Produtos'!$D:$Q,14,0)</f>
        <v>17.47344</v>
      </c>
      <c r="M697" s="171">
        <f t="shared" si="30"/>
        <v>17.47344</v>
      </c>
      <c r="N697" s="172">
        <f t="shared" si="31"/>
        <v>1</v>
      </c>
      <c r="O697" s="172">
        <f t="shared" si="32"/>
        <v>1</v>
      </c>
    </row>
    <row r="698" spans="1:15" x14ac:dyDescent="0.3">
      <c r="A698" s="167">
        <v>46043</v>
      </c>
      <c r="B698" s="168">
        <v>3</v>
      </c>
      <c r="C698" s="169" t="s">
        <v>1322</v>
      </c>
      <c r="D698" s="168" t="s">
        <v>1322</v>
      </c>
      <c r="E698" s="168">
        <v>34</v>
      </c>
      <c r="F698" s="168">
        <v>320</v>
      </c>
      <c r="G698" s="168" t="s">
        <v>7144</v>
      </c>
      <c r="H698" s="168">
        <v>4</v>
      </c>
      <c r="I698" s="168" t="s">
        <v>7183</v>
      </c>
      <c r="J698" s="170">
        <v>0</v>
      </c>
      <c r="K698" s="170">
        <v>0</v>
      </c>
      <c r="L698" s="171">
        <f>VLOOKUP(C698,'Custo dos Produtos'!$D:$Q,14,0)</f>
        <v>9.7065000000000001</v>
      </c>
      <c r="M698" s="171">
        <f t="shared" si="30"/>
        <v>38.826000000000001</v>
      </c>
      <c r="N698" s="172">
        <f t="shared" si="31"/>
        <v>1</v>
      </c>
      <c r="O698" s="172">
        <f t="shared" si="32"/>
        <v>4</v>
      </c>
    </row>
    <row r="699" spans="1:15" x14ac:dyDescent="0.3">
      <c r="A699" s="167">
        <v>46043</v>
      </c>
      <c r="B699" s="168">
        <v>1</v>
      </c>
      <c r="C699" s="169" t="s">
        <v>1356</v>
      </c>
      <c r="D699" s="168" t="s">
        <v>1356</v>
      </c>
      <c r="E699" s="168">
        <v>44</v>
      </c>
      <c r="F699" s="168">
        <v>318</v>
      </c>
      <c r="G699" s="168" t="s">
        <v>7239</v>
      </c>
      <c r="H699" s="168">
        <v>11</v>
      </c>
      <c r="I699" s="168" t="s">
        <v>7247</v>
      </c>
      <c r="J699" s="170">
        <v>0</v>
      </c>
      <c r="K699" s="170">
        <v>0</v>
      </c>
      <c r="L699" s="171">
        <f>VLOOKUP(C699,'Custo dos Produtos'!$D:$Q,14,0)</f>
        <v>1.6376853559572115</v>
      </c>
      <c r="M699" s="171">
        <f t="shared" si="30"/>
        <v>18.014538915529329</v>
      </c>
      <c r="N699" s="172">
        <f t="shared" si="31"/>
        <v>1</v>
      </c>
      <c r="O699" s="172">
        <f t="shared" si="32"/>
        <v>11</v>
      </c>
    </row>
    <row r="700" spans="1:15" x14ac:dyDescent="0.3">
      <c r="A700" s="167">
        <v>46043</v>
      </c>
      <c r="B700" s="168">
        <v>2</v>
      </c>
      <c r="C700" s="169" t="s">
        <v>1244</v>
      </c>
      <c r="D700" s="168" t="s">
        <v>1244</v>
      </c>
      <c r="E700" s="168">
        <v>34</v>
      </c>
      <c r="F700" s="168">
        <v>207</v>
      </c>
      <c r="G700" s="168" t="s">
        <v>7169</v>
      </c>
      <c r="H700" s="168">
        <v>1</v>
      </c>
      <c r="I700" s="168" t="s">
        <v>7193</v>
      </c>
      <c r="J700" s="170">
        <v>0</v>
      </c>
      <c r="K700" s="170">
        <v>0</v>
      </c>
      <c r="L700" s="171">
        <f>VLOOKUP(C700,'Custo dos Produtos'!$D:$Q,14,0)</f>
        <v>10.47794</v>
      </c>
      <c r="M700" s="171">
        <f t="shared" si="30"/>
        <v>10.47794</v>
      </c>
      <c r="N700" s="172">
        <f t="shared" si="31"/>
        <v>1</v>
      </c>
      <c r="O700" s="172">
        <f t="shared" si="32"/>
        <v>1</v>
      </c>
    </row>
    <row r="701" spans="1:15" x14ac:dyDescent="0.3">
      <c r="A701" s="167">
        <v>46043</v>
      </c>
      <c r="B701" s="168">
        <v>3</v>
      </c>
      <c r="C701" s="169" t="s">
        <v>1266</v>
      </c>
      <c r="D701" s="168" t="s">
        <v>1266</v>
      </c>
      <c r="E701" s="168">
        <v>20</v>
      </c>
      <c r="F701" s="168">
        <v>314</v>
      </c>
      <c r="G701" s="168" t="s">
        <v>7191</v>
      </c>
      <c r="H701" s="168">
        <v>6</v>
      </c>
      <c r="I701" s="168" t="s">
        <v>7162</v>
      </c>
      <c r="J701" s="170">
        <v>0</v>
      </c>
      <c r="K701" s="170">
        <v>0</v>
      </c>
      <c r="L701" s="171">
        <f>VLOOKUP(C701,'Custo dos Produtos'!$D:$Q,14,0)</f>
        <v>17.440000000000001</v>
      </c>
      <c r="M701" s="171">
        <f t="shared" si="30"/>
        <v>104.64000000000001</v>
      </c>
      <c r="N701" s="172">
        <f t="shared" si="31"/>
        <v>1</v>
      </c>
      <c r="O701" s="172">
        <f t="shared" si="32"/>
        <v>6</v>
      </c>
    </row>
    <row r="702" spans="1:15" x14ac:dyDescent="0.3">
      <c r="A702" s="167">
        <v>46044</v>
      </c>
      <c r="B702" s="168">
        <v>1</v>
      </c>
      <c r="C702" s="169" t="s">
        <v>1364</v>
      </c>
      <c r="D702" s="168" t="s">
        <v>1364</v>
      </c>
      <c r="E702" s="168">
        <v>36</v>
      </c>
      <c r="F702" s="168">
        <v>217</v>
      </c>
      <c r="G702" s="168" t="s">
        <v>7239</v>
      </c>
      <c r="H702" s="168">
        <v>16</v>
      </c>
      <c r="I702" s="168" t="s">
        <v>15699</v>
      </c>
      <c r="J702" s="170">
        <v>0</v>
      </c>
      <c r="K702" s="170">
        <v>0</v>
      </c>
      <c r="L702" s="171">
        <f>VLOOKUP(C702,'Custo dos Produtos'!$D:$Q,14,0)</f>
        <v>1.6410714285714285</v>
      </c>
      <c r="M702" s="171">
        <f t="shared" si="30"/>
        <v>26.257142857142856</v>
      </c>
      <c r="N702" s="172">
        <f t="shared" si="31"/>
        <v>1</v>
      </c>
      <c r="O702" s="172">
        <f t="shared" si="32"/>
        <v>16</v>
      </c>
    </row>
    <row r="703" spans="1:15" x14ac:dyDescent="0.3">
      <c r="A703" s="167">
        <v>46044</v>
      </c>
      <c r="B703" s="168">
        <v>1</v>
      </c>
      <c r="C703" s="169" t="s">
        <v>1853</v>
      </c>
      <c r="D703" s="168" t="s">
        <v>1853</v>
      </c>
      <c r="E703" s="168">
        <v>36</v>
      </c>
      <c r="F703" s="168">
        <v>217</v>
      </c>
      <c r="G703" s="168" t="s">
        <v>7239</v>
      </c>
      <c r="H703" s="168">
        <v>16</v>
      </c>
      <c r="I703" s="168" t="s">
        <v>15699</v>
      </c>
      <c r="J703" s="170">
        <v>0</v>
      </c>
      <c r="K703" s="170">
        <v>0</v>
      </c>
      <c r="L703" s="171">
        <f>VLOOKUP(C703,'Custo dos Produtos'!$D:$Q,14,0)</f>
        <v>1.1211781206171108</v>
      </c>
      <c r="M703" s="171">
        <f t="shared" si="30"/>
        <v>17.938849929873772</v>
      </c>
      <c r="N703" s="172">
        <f t="shared" si="31"/>
        <v>1</v>
      </c>
      <c r="O703" s="172">
        <f t="shared" si="32"/>
        <v>16</v>
      </c>
    </row>
    <row r="704" spans="1:15" x14ac:dyDescent="0.3">
      <c r="A704" s="167">
        <v>46044</v>
      </c>
      <c r="B704" s="168">
        <v>1</v>
      </c>
      <c r="C704" s="169" t="s">
        <v>1234</v>
      </c>
      <c r="D704" s="168" t="s">
        <v>1234</v>
      </c>
      <c r="E704" s="168">
        <v>36</v>
      </c>
      <c r="F704" s="168">
        <v>217</v>
      </c>
      <c r="G704" s="168" t="s">
        <v>7179</v>
      </c>
      <c r="H704" s="168">
        <v>4</v>
      </c>
      <c r="I704" s="168" t="s">
        <v>15699</v>
      </c>
      <c r="J704" s="170">
        <v>0</v>
      </c>
      <c r="K704" s="170">
        <v>0</v>
      </c>
      <c r="L704" s="171">
        <f>VLOOKUP(C704,'Custo dos Produtos'!$D:$Q,14,0)</f>
        <v>32.700659999999999</v>
      </c>
      <c r="M704" s="171">
        <f t="shared" si="30"/>
        <v>130.80264</v>
      </c>
      <c r="N704" s="172">
        <f t="shared" si="31"/>
        <v>1</v>
      </c>
      <c r="O704" s="172">
        <f t="shared" si="32"/>
        <v>4</v>
      </c>
    </row>
    <row r="705" spans="1:15" x14ac:dyDescent="0.3">
      <c r="A705" s="167">
        <v>46044</v>
      </c>
      <c r="B705" s="168">
        <v>1</v>
      </c>
      <c r="C705" s="169" t="s">
        <v>1476</v>
      </c>
      <c r="D705" s="168" t="s">
        <v>1476</v>
      </c>
      <c r="E705" s="168">
        <v>36</v>
      </c>
      <c r="F705" s="168">
        <v>217</v>
      </c>
      <c r="G705" s="168" t="s">
        <v>7207</v>
      </c>
      <c r="H705" s="168">
        <v>1</v>
      </c>
      <c r="I705" s="168" t="s">
        <v>7265</v>
      </c>
      <c r="J705" s="170">
        <v>0</v>
      </c>
      <c r="K705" s="170">
        <v>0</v>
      </c>
      <c r="L705" s="171">
        <f>VLOOKUP(C705,'Custo dos Produtos'!$D:$Q,14,0)</f>
        <v>21.2737899543379</v>
      </c>
      <c r="M705" s="171">
        <f t="shared" si="30"/>
        <v>21.2737899543379</v>
      </c>
      <c r="N705" s="172">
        <f t="shared" si="31"/>
        <v>1</v>
      </c>
      <c r="O705" s="172">
        <f t="shared" si="32"/>
        <v>1</v>
      </c>
    </row>
    <row r="706" spans="1:15" x14ac:dyDescent="0.3">
      <c r="A706" s="167">
        <v>46044</v>
      </c>
      <c r="B706" s="168">
        <v>2</v>
      </c>
      <c r="C706" s="169" t="s">
        <v>1853</v>
      </c>
      <c r="D706" s="168" t="s">
        <v>1853</v>
      </c>
      <c r="E706" s="168">
        <v>36</v>
      </c>
      <c r="F706" s="168">
        <v>217</v>
      </c>
      <c r="G706" s="168" t="s">
        <v>7239</v>
      </c>
      <c r="H706" s="168">
        <v>16</v>
      </c>
      <c r="I706" s="168" t="s">
        <v>7265</v>
      </c>
      <c r="J706" s="170">
        <v>0</v>
      </c>
      <c r="K706" s="170">
        <v>0</v>
      </c>
      <c r="L706" s="171">
        <f>VLOOKUP(C706,'Custo dos Produtos'!$D:$Q,14,0)</f>
        <v>1.1211781206171108</v>
      </c>
      <c r="M706" s="171">
        <f t="shared" ref="M706:M764" si="33">IF(J706=0,ABS(L706*H706),ABS(K706))</f>
        <v>17.938849929873772</v>
      </c>
      <c r="N706" s="172">
        <f t="shared" ref="N706:N764" si="34">MONTH(A706)</f>
        <v>1</v>
      </c>
      <c r="O706" s="172">
        <f t="shared" ref="O706:O764" si="35">ABS(IF(M706=0,0,H706))</f>
        <v>16</v>
      </c>
    </row>
    <row r="707" spans="1:15" x14ac:dyDescent="0.3">
      <c r="A707" s="167">
        <v>46044</v>
      </c>
      <c r="B707" s="168">
        <v>2</v>
      </c>
      <c r="C707" s="169" t="s">
        <v>1420</v>
      </c>
      <c r="D707" s="168" t="s">
        <v>1420</v>
      </c>
      <c r="E707" s="168">
        <v>36</v>
      </c>
      <c r="F707" s="168">
        <v>217</v>
      </c>
      <c r="G707" s="168" t="s">
        <v>7248</v>
      </c>
      <c r="H707" s="168">
        <v>9</v>
      </c>
      <c r="I707" s="168" t="s">
        <v>7265</v>
      </c>
      <c r="J707" s="170">
        <v>0</v>
      </c>
      <c r="K707" s="170">
        <v>0</v>
      </c>
      <c r="L707" s="171">
        <f>VLOOKUP(C707,'Custo dos Produtos'!$D:$Q,14,0)</f>
        <v>6.58</v>
      </c>
      <c r="M707" s="171">
        <f t="shared" si="33"/>
        <v>59.22</v>
      </c>
      <c r="N707" s="172">
        <f t="shared" si="34"/>
        <v>1</v>
      </c>
      <c r="O707" s="172">
        <f t="shared" si="35"/>
        <v>9</v>
      </c>
    </row>
    <row r="708" spans="1:15" x14ac:dyDescent="0.3">
      <c r="A708" s="167">
        <v>46044</v>
      </c>
      <c r="B708" s="168">
        <v>3</v>
      </c>
      <c r="C708" s="169" t="s">
        <v>1236</v>
      </c>
      <c r="D708" s="168" t="s">
        <v>1236</v>
      </c>
      <c r="E708" s="168">
        <v>36</v>
      </c>
      <c r="F708" s="168">
        <v>217</v>
      </c>
      <c r="G708" s="168" t="s">
        <v>7150</v>
      </c>
      <c r="H708" s="168">
        <v>2</v>
      </c>
      <c r="I708" s="168" t="s">
        <v>7190</v>
      </c>
      <c r="J708" s="170">
        <v>0</v>
      </c>
      <c r="K708" s="170">
        <v>0</v>
      </c>
      <c r="L708" s="171">
        <f>VLOOKUP(C708,'Custo dos Produtos'!$D:$Q,14,0)</f>
        <v>10.757986111111112</v>
      </c>
      <c r="M708" s="171">
        <f t="shared" si="33"/>
        <v>21.515972222222224</v>
      </c>
      <c r="N708" s="172">
        <f t="shared" si="34"/>
        <v>1</v>
      </c>
      <c r="O708" s="172">
        <f t="shared" si="35"/>
        <v>2</v>
      </c>
    </row>
    <row r="709" spans="1:15" x14ac:dyDescent="0.3">
      <c r="A709" s="167">
        <v>46044</v>
      </c>
      <c r="B709" s="168">
        <v>3</v>
      </c>
      <c r="C709" s="169" t="s">
        <v>1853</v>
      </c>
      <c r="D709" s="168" t="s">
        <v>1853</v>
      </c>
      <c r="E709" s="168">
        <v>36</v>
      </c>
      <c r="F709" s="168">
        <v>217</v>
      </c>
      <c r="G709" s="168" t="s">
        <v>7239</v>
      </c>
      <c r="H709" s="168">
        <v>16</v>
      </c>
      <c r="I709" s="168" t="s">
        <v>15688</v>
      </c>
      <c r="J709" s="170">
        <v>0</v>
      </c>
      <c r="K709" s="170">
        <v>0</v>
      </c>
      <c r="L709" s="171">
        <f>VLOOKUP(C709,'Custo dos Produtos'!$D:$Q,14,0)</f>
        <v>1.1211781206171108</v>
      </c>
      <c r="M709" s="171">
        <f t="shared" si="33"/>
        <v>17.938849929873772</v>
      </c>
      <c r="N709" s="172">
        <f t="shared" si="34"/>
        <v>1</v>
      </c>
      <c r="O709" s="172">
        <f t="shared" si="35"/>
        <v>16</v>
      </c>
    </row>
    <row r="710" spans="1:15" x14ac:dyDescent="0.3">
      <c r="A710" s="167">
        <v>46044</v>
      </c>
      <c r="B710" s="168">
        <v>1</v>
      </c>
      <c r="C710" s="169" t="s">
        <v>2229</v>
      </c>
      <c r="D710" s="168" t="s">
        <v>2229</v>
      </c>
      <c r="E710" s="168">
        <v>9</v>
      </c>
      <c r="F710" s="168">
        <v>207</v>
      </c>
      <c r="G710" s="168" t="s">
        <v>7169</v>
      </c>
      <c r="H710" s="168">
        <v>1</v>
      </c>
      <c r="I710" s="168" t="s">
        <v>7245</v>
      </c>
      <c r="J710" s="170">
        <v>0</v>
      </c>
      <c r="K710" s="170">
        <v>0</v>
      </c>
      <c r="L710" s="171">
        <f>VLOOKUP(C710,'Custo dos Produtos'!$D:$Q,14,0)</f>
        <v>29.037857142857142</v>
      </c>
      <c r="M710" s="171">
        <f t="shared" si="33"/>
        <v>29.037857142857142</v>
      </c>
      <c r="N710" s="172">
        <f t="shared" si="34"/>
        <v>1</v>
      </c>
      <c r="O710" s="172">
        <f t="shared" si="35"/>
        <v>1</v>
      </c>
    </row>
    <row r="711" spans="1:15" x14ac:dyDescent="0.3">
      <c r="A711" s="167">
        <v>46044</v>
      </c>
      <c r="B711" s="168">
        <v>1</v>
      </c>
      <c r="C711" s="169" t="s">
        <v>2369</v>
      </c>
      <c r="D711" s="168" t="s">
        <v>2369</v>
      </c>
      <c r="E711" s="168">
        <v>8</v>
      </c>
      <c r="F711" s="168">
        <v>313</v>
      </c>
      <c r="G711" s="168" t="s">
        <v>7196</v>
      </c>
      <c r="H711" s="168">
        <v>1</v>
      </c>
      <c r="I711" s="168" t="s">
        <v>7197</v>
      </c>
      <c r="J711" s="170">
        <v>0</v>
      </c>
      <c r="K711" s="170">
        <v>0</v>
      </c>
      <c r="L711" s="171">
        <f>VLOOKUP(C711,'Custo dos Produtos'!$D:$Q,14,0)</f>
        <v>7.7709381044487422</v>
      </c>
      <c r="M711" s="171">
        <f t="shared" si="33"/>
        <v>7.7709381044487422</v>
      </c>
      <c r="N711" s="172">
        <f t="shared" si="34"/>
        <v>1</v>
      </c>
      <c r="O711" s="172">
        <f t="shared" si="35"/>
        <v>1</v>
      </c>
    </row>
    <row r="712" spans="1:15" x14ac:dyDescent="0.3">
      <c r="A712" s="167">
        <v>46044</v>
      </c>
      <c r="B712" s="168">
        <v>1</v>
      </c>
      <c r="C712" s="169" t="s">
        <v>1248</v>
      </c>
      <c r="D712" s="168" t="s">
        <v>1248</v>
      </c>
      <c r="E712" s="168">
        <v>37</v>
      </c>
      <c r="F712" s="168">
        <v>320</v>
      </c>
      <c r="G712" s="168" t="s">
        <v>7163</v>
      </c>
      <c r="H712" s="168">
        <v>6</v>
      </c>
      <c r="I712" s="168" t="s">
        <v>15768</v>
      </c>
      <c r="J712" s="170">
        <v>0</v>
      </c>
      <c r="K712" s="170">
        <v>0</v>
      </c>
      <c r="L712" s="171">
        <f>VLOOKUP(C712,'Custo dos Produtos'!$D:$Q,14,0)</f>
        <v>6.7208333333333332</v>
      </c>
      <c r="M712" s="171">
        <f t="shared" si="33"/>
        <v>40.325000000000003</v>
      </c>
      <c r="N712" s="172">
        <f t="shared" si="34"/>
        <v>1</v>
      </c>
      <c r="O712" s="172">
        <f t="shared" si="35"/>
        <v>6</v>
      </c>
    </row>
    <row r="713" spans="1:15" x14ac:dyDescent="0.3">
      <c r="A713" s="167">
        <v>46044</v>
      </c>
      <c r="B713" s="168">
        <v>1</v>
      </c>
      <c r="C713" s="169" t="s">
        <v>1482</v>
      </c>
      <c r="D713" s="168" t="s">
        <v>1482</v>
      </c>
      <c r="E713" s="168">
        <v>2</v>
      </c>
      <c r="F713" s="168">
        <v>207</v>
      </c>
      <c r="G713" s="168" t="s">
        <v>7169</v>
      </c>
      <c r="H713" s="168">
        <v>1</v>
      </c>
      <c r="I713" s="168" t="s">
        <v>7217</v>
      </c>
      <c r="J713" s="170">
        <v>0</v>
      </c>
      <c r="K713" s="170">
        <v>0</v>
      </c>
      <c r="L713" s="171">
        <f>VLOOKUP(C713,'Custo dos Produtos'!$D:$Q,14,0)</f>
        <v>8.7706400000000002</v>
      </c>
      <c r="M713" s="171">
        <f t="shared" si="33"/>
        <v>8.7706400000000002</v>
      </c>
      <c r="N713" s="172">
        <f t="shared" si="34"/>
        <v>1</v>
      </c>
      <c r="O713" s="172">
        <f t="shared" si="35"/>
        <v>1</v>
      </c>
    </row>
    <row r="714" spans="1:15" x14ac:dyDescent="0.3">
      <c r="A714" s="167">
        <v>46044</v>
      </c>
      <c r="B714" s="168">
        <v>1</v>
      </c>
      <c r="C714" s="169" t="s">
        <v>1264</v>
      </c>
      <c r="D714" s="168" t="s">
        <v>1264</v>
      </c>
      <c r="E714" s="168">
        <v>33</v>
      </c>
      <c r="F714" s="168">
        <v>314</v>
      </c>
      <c r="G714" s="168" t="s">
        <v>7167</v>
      </c>
      <c r="H714" s="168">
        <v>3</v>
      </c>
      <c r="I714" s="168" t="s">
        <v>7190</v>
      </c>
      <c r="J714" s="170">
        <v>0</v>
      </c>
      <c r="K714" s="170">
        <v>0</v>
      </c>
      <c r="L714" s="171">
        <f>VLOOKUP(C714,'Custo dos Produtos'!$D:$Q,14,0)</f>
        <v>10.043013698630137</v>
      </c>
      <c r="M714" s="171">
        <f t="shared" si="33"/>
        <v>30.129041095890411</v>
      </c>
      <c r="N714" s="172">
        <f t="shared" si="34"/>
        <v>1</v>
      </c>
      <c r="O714" s="172">
        <f t="shared" si="35"/>
        <v>3</v>
      </c>
    </row>
    <row r="715" spans="1:15" x14ac:dyDescent="0.3">
      <c r="A715" s="167">
        <v>46044</v>
      </c>
      <c r="B715" s="168">
        <v>1</v>
      </c>
      <c r="C715" s="169" t="s">
        <v>1264</v>
      </c>
      <c r="D715" s="168" t="s">
        <v>1264</v>
      </c>
      <c r="E715" s="168">
        <v>11</v>
      </c>
      <c r="F715" s="168">
        <v>314</v>
      </c>
      <c r="G715" s="168" t="s">
        <v>7167</v>
      </c>
      <c r="H715" s="168">
        <v>2</v>
      </c>
      <c r="I715" s="168" t="s">
        <v>7190</v>
      </c>
      <c r="J715" s="170">
        <v>0</v>
      </c>
      <c r="K715" s="170">
        <v>0</v>
      </c>
      <c r="L715" s="171">
        <f>VLOOKUP(C715,'Custo dos Produtos'!$D:$Q,14,0)</f>
        <v>10.043013698630137</v>
      </c>
      <c r="M715" s="171">
        <f t="shared" si="33"/>
        <v>20.086027397260274</v>
      </c>
      <c r="N715" s="172">
        <f t="shared" si="34"/>
        <v>1</v>
      </c>
      <c r="O715" s="172">
        <f t="shared" si="35"/>
        <v>2</v>
      </c>
    </row>
    <row r="716" spans="1:15" x14ac:dyDescent="0.3">
      <c r="A716" s="167">
        <v>46044</v>
      </c>
      <c r="B716" s="168">
        <v>1</v>
      </c>
      <c r="C716" s="169" t="s">
        <v>1869</v>
      </c>
      <c r="D716" s="168" t="s">
        <v>1869</v>
      </c>
      <c r="E716" s="168">
        <v>33</v>
      </c>
      <c r="F716" s="168">
        <v>314</v>
      </c>
      <c r="G716" s="168" t="s">
        <v>7173</v>
      </c>
      <c r="H716" s="168">
        <v>4</v>
      </c>
      <c r="I716" s="168" t="s">
        <v>7187</v>
      </c>
      <c r="J716" s="170">
        <v>0</v>
      </c>
      <c r="K716" s="170">
        <v>0</v>
      </c>
      <c r="L716" s="171">
        <f>VLOOKUP(C716,'Custo dos Produtos'!$D:$Q,14,0)</f>
        <v>7.039877394636016</v>
      </c>
      <c r="M716" s="171">
        <f t="shared" si="33"/>
        <v>28.159509578544064</v>
      </c>
      <c r="N716" s="172">
        <f t="shared" si="34"/>
        <v>1</v>
      </c>
      <c r="O716" s="172">
        <f t="shared" si="35"/>
        <v>4</v>
      </c>
    </row>
    <row r="717" spans="1:15" x14ac:dyDescent="0.3">
      <c r="A717" s="167">
        <v>46044</v>
      </c>
      <c r="B717" s="168">
        <v>1</v>
      </c>
      <c r="C717" s="169" t="s">
        <v>1264</v>
      </c>
      <c r="D717" s="168" t="s">
        <v>1264</v>
      </c>
      <c r="E717" s="168">
        <v>33</v>
      </c>
      <c r="F717" s="168">
        <v>314</v>
      </c>
      <c r="G717" s="168" t="s">
        <v>7167</v>
      </c>
      <c r="H717" s="168">
        <v>3</v>
      </c>
      <c r="I717" s="168" t="s">
        <v>7190</v>
      </c>
      <c r="J717" s="170">
        <v>0</v>
      </c>
      <c r="K717" s="170">
        <v>0</v>
      </c>
      <c r="L717" s="171">
        <f>VLOOKUP(C717,'Custo dos Produtos'!$D:$Q,14,0)</f>
        <v>10.043013698630137</v>
      </c>
      <c r="M717" s="171">
        <f t="shared" si="33"/>
        <v>30.129041095890411</v>
      </c>
      <c r="N717" s="172">
        <f t="shared" si="34"/>
        <v>1</v>
      </c>
      <c r="O717" s="172">
        <f t="shared" si="35"/>
        <v>3</v>
      </c>
    </row>
    <row r="718" spans="1:15" x14ac:dyDescent="0.3">
      <c r="A718" s="167">
        <v>46044</v>
      </c>
      <c r="B718" s="168">
        <v>1</v>
      </c>
      <c r="C718" s="169" t="s">
        <v>1420</v>
      </c>
      <c r="D718" s="168" t="s">
        <v>1420</v>
      </c>
      <c r="E718" s="168">
        <v>8</v>
      </c>
      <c r="F718" s="168">
        <v>314</v>
      </c>
      <c r="G718" s="168" t="s">
        <v>7248</v>
      </c>
      <c r="H718" s="168">
        <v>5</v>
      </c>
      <c r="I718" s="168" t="s">
        <v>15764</v>
      </c>
      <c r="J718" s="170">
        <v>0</v>
      </c>
      <c r="K718" s="170">
        <v>0</v>
      </c>
      <c r="L718" s="171">
        <f>VLOOKUP(C718,'Custo dos Produtos'!$D:$Q,14,0)</f>
        <v>6.58</v>
      </c>
      <c r="M718" s="171">
        <f t="shared" si="33"/>
        <v>32.9</v>
      </c>
      <c r="N718" s="172">
        <f t="shared" si="34"/>
        <v>1</v>
      </c>
      <c r="O718" s="172">
        <f t="shared" si="35"/>
        <v>5</v>
      </c>
    </row>
    <row r="719" spans="1:15" x14ac:dyDescent="0.3">
      <c r="A719" s="167">
        <v>46044</v>
      </c>
      <c r="B719" s="168">
        <v>1</v>
      </c>
      <c r="C719" s="169" t="s">
        <v>1292</v>
      </c>
      <c r="D719" s="168" t="s">
        <v>1292</v>
      </c>
      <c r="E719" s="168">
        <v>31</v>
      </c>
      <c r="F719" s="168">
        <v>314</v>
      </c>
      <c r="G719" s="168" t="s">
        <v>15691</v>
      </c>
      <c r="H719" s="168">
        <v>30</v>
      </c>
      <c r="I719" s="168" t="s">
        <v>7286</v>
      </c>
      <c r="J719" s="170">
        <v>0</v>
      </c>
      <c r="K719" s="170">
        <v>0</v>
      </c>
      <c r="L719" s="171">
        <f>VLOOKUP(C719,'Custo dos Produtos'!$D:$Q,14,0)</f>
        <v>0.65399999999999991</v>
      </c>
      <c r="M719" s="171">
        <f t="shared" si="33"/>
        <v>19.619999999999997</v>
      </c>
      <c r="N719" s="172">
        <f t="shared" si="34"/>
        <v>1</v>
      </c>
      <c r="O719" s="172">
        <f t="shared" si="35"/>
        <v>30</v>
      </c>
    </row>
    <row r="720" spans="1:15" x14ac:dyDescent="0.3">
      <c r="A720" s="167">
        <v>46044</v>
      </c>
      <c r="B720" s="168">
        <v>1</v>
      </c>
      <c r="C720" s="169" t="s">
        <v>1518</v>
      </c>
      <c r="D720" s="168" t="s">
        <v>1518</v>
      </c>
      <c r="E720" s="168">
        <v>19</v>
      </c>
      <c r="F720" s="168">
        <v>314</v>
      </c>
      <c r="G720" s="168" t="s">
        <v>7191</v>
      </c>
      <c r="H720" s="168">
        <v>1</v>
      </c>
      <c r="I720" s="168" t="s">
        <v>7192</v>
      </c>
      <c r="J720" s="170">
        <v>0</v>
      </c>
      <c r="K720" s="170">
        <v>0</v>
      </c>
      <c r="L720" s="171">
        <f>VLOOKUP(C720,'Custo dos Produtos'!$D:$Q,14,0)</f>
        <v>7.4531999999999998</v>
      </c>
      <c r="M720" s="171">
        <f t="shared" si="33"/>
        <v>7.4531999999999998</v>
      </c>
      <c r="N720" s="172">
        <f t="shared" si="34"/>
        <v>1</v>
      </c>
      <c r="O720" s="172">
        <f t="shared" si="35"/>
        <v>1</v>
      </c>
    </row>
    <row r="721" spans="1:15" x14ac:dyDescent="0.3">
      <c r="A721" s="167">
        <v>46044</v>
      </c>
      <c r="B721" s="168">
        <v>1</v>
      </c>
      <c r="C721" s="169" t="s">
        <v>1242</v>
      </c>
      <c r="D721" s="168" t="s">
        <v>1242</v>
      </c>
      <c r="E721" s="168">
        <v>19</v>
      </c>
      <c r="F721" s="168">
        <v>314</v>
      </c>
      <c r="G721" s="168" t="s">
        <v>7186</v>
      </c>
      <c r="H721" s="168">
        <v>1</v>
      </c>
      <c r="I721" s="168" t="s">
        <v>7162</v>
      </c>
      <c r="J721" s="170">
        <v>0</v>
      </c>
      <c r="K721" s="170">
        <v>0</v>
      </c>
      <c r="L721" s="171">
        <f>VLOOKUP(C721,'Custo dos Produtos'!$D:$Q,14,0)</f>
        <v>27.006888888888888</v>
      </c>
      <c r="M721" s="171">
        <f t="shared" si="33"/>
        <v>27.006888888888888</v>
      </c>
      <c r="N721" s="172">
        <f t="shared" si="34"/>
        <v>1</v>
      </c>
      <c r="O721" s="172">
        <f t="shared" si="35"/>
        <v>1</v>
      </c>
    </row>
    <row r="722" spans="1:15" x14ac:dyDescent="0.3">
      <c r="A722" s="167">
        <v>46044</v>
      </c>
      <c r="B722" s="168">
        <v>1</v>
      </c>
      <c r="C722" s="169" t="s">
        <v>1242</v>
      </c>
      <c r="D722" s="168" t="s">
        <v>1242</v>
      </c>
      <c r="E722" s="168">
        <v>8</v>
      </c>
      <c r="F722" s="168">
        <v>314</v>
      </c>
      <c r="G722" s="168" t="s">
        <v>7186</v>
      </c>
      <c r="H722" s="168">
        <v>2</v>
      </c>
      <c r="I722" s="168" t="s">
        <v>7162</v>
      </c>
      <c r="J722" s="170">
        <v>0</v>
      </c>
      <c r="K722" s="170">
        <v>0</v>
      </c>
      <c r="L722" s="171">
        <f>VLOOKUP(C722,'Custo dos Produtos'!$D:$Q,14,0)</f>
        <v>27.006888888888888</v>
      </c>
      <c r="M722" s="171">
        <f t="shared" si="33"/>
        <v>54.013777777777776</v>
      </c>
      <c r="N722" s="172">
        <f t="shared" si="34"/>
        <v>1</v>
      </c>
      <c r="O722" s="172">
        <f t="shared" si="35"/>
        <v>2</v>
      </c>
    </row>
    <row r="723" spans="1:15" x14ac:dyDescent="0.3">
      <c r="A723" s="167">
        <v>46044</v>
      </c>
      <c r="B723" s="168">
        <v>1</v>
      </c>
      <c r="C723" s="169" t="s">
        <v>1298</v>
      </c>
      <c r="D723" s="168" t="s">
        <v>1298</v>
      </c>
      <c r="E723" s="168">
        <v>31</v>
      </c>
      <c r="F723" s="168">
        <v>314</v>
      </c>
      <c r="G723" s="168" t="s">
        <v>7148</v>
      </c>
      <c r="H723" s="168">
        <v>10</v>
      </c>
      <c r="I723" s="168" t="s">
        <v>15769</v>
      </c>
      <c r="J723" s="170">
        <v>0</v>
      </c>
      <c r="K723" s="170">
        <v>0</v>
      </c>
      <c r="L723" s="171">
        <f>VLOOKUP(C723,'Custo dos Produtos'!$D:$Q,14,0)</f>
        <v>0.97267142857142863</v>
      </c>
      <c r="M723" s="171">
        <f t="shared" si="33"/>
        <v>9.7267142857142872</v>
      </c>
      <c r="N723" s="172">
        <f t="shared" si="34"/>
        <v>1</v>
      </c>
      <c r="O723" s="172">
        <f t="shared" si="35"/>
        <v>10</v>
      </c>
    </row>
    <row r="724" spans="1:15" x14ac:dyDescent="0.3">
      <c r="A724" s="167">
        <v>46044</v>
      </c>
      <c r="B724" s="168">
        <v>1</v>
      </c>
      <c r="C724" s="169" t="s">
        <v>1352</v>
      </c>
      <c r="D724" s="168" t="s">
        <v>1352</v>
      </c>
      <c r="E724" s="168">
        <v>20</v>
      </c>
      <c r="F724" s="168">
        <v>314</v>
      </c>
      <c r="G724" s="168" t="s">
        <v>7171</v>
      </c>
      <c r="H724" s="168">
        <v>2</v>
      </c>
      <c r="I724" s="168" t="s">
        <v>7267</v>
      </c>
      <c r="J724" s="170">
        <v>0</v>
      </c>
      <c r="K724" s="170">
        <v>0</v>
      </c>
      <c r="L724" s="171">
        <f>VLOOKUP(C724,'Custo dos Produtos'!$D:$Q,14,0)</f>
        <v>15.155488505747126</v>
      </c>
      <c r="M724" s="171">
        <f t="shared" si="33"/>
        <v>30.310977011494252</v>
      </c>
      <c r="N724" s="172">
        <f t="shared" si="34"/>
        <v>1</v>
      </c>
      <c r="O724" s="172">
        <f t="shared" si="35"/>
        <v>2</v>
      </c>
    </row>
    <row r="725" spans="1:15" x14ac:dyDescent="0.3">
      <c r="A725" s="167">
        <v>46044</v>
      </c>
      <c r="B725" s="168">
        <v>1</v>
      </c>
      <c r="C725" s="169" t="s">
        <v>2598</v>
      </c>
      <c r="D725" s="168" t="s">
        <v>2598</v>
      </c>
      <c r="E725" s="168">
        <v>31</v>
      </c>
      <c r="F725" s="168">
        <v>314</v>
      </c>
      <c r="G725" s="168" t="s">
        <v>15712</v>
      </c>
      <c r="H725" s="168">
        <v>46</v>
      </c>
      <c r="I725" s="168" t="s">
        <v>15694</v>
      </c>
      <c r="J725" s="170">
        <v>0</v>
      </c>
      <c r="K725" s="170">
        <v>0</v>
      </c>
      <c r="L725" s="171">
        <f>VLOOKUP(C725,'Custo dos Produtos'!$D:$Q,14,0)</f>
        <v>1.1647789473684209</v>
      </c>
      <c r="M725" s="171">
        <f t="shared" si="33"/>
        <v>53.579831578947363</v>
      </c>
      <c r="N725" s="172">
        <f t="shared" si="34"/>
        <v>1</v>
      </c>
      <c r="O725" s="172">
        <f t="shared" si="35"/>
        <v>46</v>
      </c>
    </row>
    <row r="726" spans="1:15" x14ac:dyDescent="0.3">
      <c r="A726" s="167">
        <v>46044</v>
      </c>
      <c r="B726" s="168">
        <v>1</v>
      </c>
      <c r="C726" s="169" t="s">
        <v>1296</v>
      </c>
      <c r="D726" s="168" t="s">
        <v>1296</v>
      </c>
      <c r="E726" s="168">
        <v>31</v>
      </c>
      <c r="F726" s="168">
        <v>314</v>
      </c>
      <c r="G726" s="168" t="s">
        <v>7148</v>
      </c>
      <c r="H726" s="168">
        <v>10</v>
      </c>
      <c r="I726" s="168" t="s">
        <v>15769</v>
      </c>
      <c r="J726" s="170">
        <v>0</v>
      </c>
      <c r="K726" s="170">
        <v>0</v>
      </c>
      <c r="L726" s="171">
        <f>VLOOKUP(C726,'Custo dos Produtos'!$D:$Q,14,0)</f>
        <v>0.97267142857142863</v>
      </c>
      <c r="M726" s="171">
        <f t="shared" si="33"/>
        <v>9.7267142857142872</v>
      </c>
      <c r="N726" s="172">
        <f t="shared" si="34"/>
        <v>1</v>
      </c>
      <c r="O726" s="172">
        <f t="shared" si="35"/>
        <v>10</v>
      </c>
    </row>
    <row r="727" spans="1:15" x14ac:dyDescent="0.3">
      <c r="A727" s="167">
        <v>46044</v>
      </c>
      <c r="B727" s="168">
        <v>1</v>
      </c>
      <c r="C727" s="169" t="s">
        <v>2523</v>
      </c>
      <c r="D727" s="168" t="s">
        <v>2523</v>
      </c>
      <c r="E727" s="168">
        <v>33</v>
      </c>
      <c r="F727" s="168">
        <v>314</v>
      </c>
      <c r="G727" s="168" t="s">
        <v>7189</v>
      </c>
      <c r="H727" s="168">
        <v>2</v>
      </c>
      <c r="I727" s="168" t="s">
        <v>15770</v>
      </c>
      <c r="J727" s="170">
        <v>0</v>
      </c>
      <c r="K727" s="170">
        <v>0</v>
      </c>
      <c r="L727" s="171">
        <f>VLOOKUP(C727,'Custo dos Produtos'!$D:$Q,14,0)</f>
        <v>25.893599999999999</v>
      </c>
      <c r="M727" s="171">
        <f t="shared" si="33"/>
        <v>51.787199999999999</v>
      </c>
      <c r="N727" s="172">
        <f t="shared" si="34"/>
        <v>1</v>
      </c>
      <c r="O727" s="172">
        <f t="shared" si="35"/>
        <v>2</v>
      </c>
    </row>
    <row r="728" spans="1:15" x14ac:dyDescent="0.3">
      <c r="A728" s="167">
        <v>46044</v>
      </c>
      <c r="B728" s="168">
        <v>1</v>
      </c>
      <c r="C728" s="169" t="s">
        <v>1248</v>
      </c>
      <c r="D728" s="168" t="s">
        <v>1248</v>
      </c>
      <c r="E728" s="168">
        <v>6</v>
      </c>
      <c r="F728" s="168">
        <v>313</v>
      </c>
      <c r="G728" s="168" t="s">
        <v>7150</v>
      </c>
      <c r="H728" s="168">
        <v>14</v>
      </c>
      <c r="I728" s="168" t="s">
        <v>15754</v>
      </c>
      <c r="J728" s="170">
        <v>0</v>
      </c>
      <c r="K728" s="170">
        <v>0</v>
      </c>
      <c r="L728" s="171">
        <f>VLOOKUP(C728,'Custo dos Produtos'!$D:$Q,14,0)</f>
        <v>6.7208333333333332</v>
      </c>
      <c r="M728" s="171">
        <f t="shared" si="33"/>
        <v>94.091666666666669</v>
      </c>
      <c r="N728" s="172">
        <f t="shared" si="34"/>
        <v>1</v>
      </c>
      <c r="O728" s="172">
        <f t="shared" si="35"/>
        <v>14</v>
      </c>
    </row>
    <row r="729" spans="1:15" x14ac:dyDescent="0.3">
      <c r="A729" s="167">
        <v>46044</v>
      </c>
      <c r="B729" s="168">
        <v>1</v>
      </c>
      <c r="C729" s="169" t="s">
        <v>1248</v>
      </c>
      <c r="D729" s="168" t="s">
        <v>1248</v>
      </c>
      <c r="E729" s="168">
        <v>9</v>
      </c>
      <c r="F729" s="168">
        <v>313</v>
      </c>
      <c r="G729" s="168" t="s">
        <v>7150</v>
      </c>
      <c r="H729" s="168">
        <v>1</v>
      </c>
      <c r="I729" s="168" t="s">
        <v>15754</v>
      </c>
      <c r="J729" s="170">
        <v>0</v>
      </c>
      <c r="K729" s="170">
        <v>0</v>
      </c>
      <c r="L729" s="171">
        <f>VLOOKUP(C729,'Custo dos Produtos'!$D:$Q,14,0)</f>
        <v>6.7208333333333332</v>
      </c>
      <c r="M729" s="171">
        <f t="shared" si="33"/>
        <v>6.7208333333333332</v>
      </c>
      <c r="N729" s="172">
        <f t="shared" si="34"/>
        <v>1</v>
      </c>
      <c r="O729" s="172">
        <f t="shared" si="35"/>
        <v>1</v>
      </c>
    </row>
    <row r="730" spans="1:15" x14ac:dyDescent="0.3">
      <c r="A730" s="167">
        <v>46044</v>
      </c>
      <c r="B730" s="168">
        <v>1</v>
      </c>
      <c r="C730" s="169" t="s">
        <v>1236</v>
      </c>
      <c r="D730" s="168" t="s">
        <v>1236</v>
      </c>
      <c r="E730" s="168">
        <v>35</v>
      </c>
      <c r="F730" s="168">
        <v>313</v>
      </c>
      <c r="G730" s="168" t="s">
        <v>7150</v>
      </c>
      <c r="H730" s="168">
        <v>3</v>
      </c>
      <c r="I730" s="168" t="s">
        <v>15754</v>
      </c>
      <c r="J730" s="170">
        <v>0</v>
      </c>
      <c r="K730" s="170">
        <v>0</v>
      </c>
      <c r="L730" s="171">
        <f>VLOOKUP(C730,'Custo dos Produtos'!$D:$Q,14,0)</f>
        <v>10.757986111111112</v>
      </c>
      <c r="M730" s="171">
        <f t="shared" si="33"/>
        <v>32.27395833333334</v>
      </c>
      <c r="N730" s="172">
        <f t="shared" si="34"/>
        <v>1</v>
      </c>
      <c r="O730" s="172">
        <f t="shared" si="35"/>
        <v>3</v>
      </c>
    </row>
    <row r="731" spans="1:15" x14ac:dyDescent="0.3">
      <c r="A731" s="167">
        <v>46044</v>
      </c>
      <c r="B731" s="168">
        <v>1</v>
      </c>
      <c r="C731" s="169" t="s">
        <v>1250</v>
      </c>
      <c r="D731" s="168" t="s">
        <v>1250</v>
      </c>
      <c r="E731" s="168">
        <v>9</v>
      </c>
      <c r="F731" s="168">
        <v>313</v>
      </c>
      <c r="G731" s="168" t="s">
        <v>7194</v>
      </c>
      <c r="H731" s="168">
        <v>1</v>
      </c>
      <c r="I731" s="168" t="s">
        <v>7234</v>
      </c>
      <c r="J731" s="170">
        <v>0</v>
      </c>
      <c r="K731" s="170">
        <v>0</v>
      </c>
      <c r="L731" s="171">
        <f>VLOOKUP(C731,'Custo dos Produtos'!$D:$Q,14,0)</f>
        <v>14.972824074074074</v>
      </c>
      <c r="M731" s="171">
        <f t="shared" si="33"/>
        <v>14.972824074074074</v>
      </c>
      <c r="N731" s="172">
        <f t="shared" si="34"/>
        <v>1</v>
      </c>
      <c r="O731" s="172">
        <f t="shared" si="35"/>
        <v>1</v>
      </c>
    </row>
    <row r="732" spans="1:15" x14ac:dyDescent="0.3">
      <c r="A732" s="167">
        <v>46044</v>
      </c>
      <c r="B732" s="168">
        <v>1</v>
      </c>
      <c r="C732" s="169" t="s">
        <v>1250</v>
      </c>
      <c r="D732" s="168" t="s">
        <v>1250</v>
      </c>
      <c r="E732" s="168">
        <v>11</v>
      </c>
      <c r="F732" s="168">
        <v>313</v>
      </c>
      <c r="G732" s="168" t="s">
        <v>7194</v>
      </c>
      <c r="H732" s="168">
        <v>1</v>
      </c>
      <c r="I732" s="168" t="s">
        <v>7234</v>
      </c>
      <c r="J732" s="170">
        <v>0</v>
      </c>
      <c r="K732" s="170">
        <v>0</v>
      </c>
      <c r="L732" s="171">
        <f>VLOOKUP(C732,'Custo dos Produtos'!$D:$Q,14,0)</f>
        <v>14.972824074074074</v>
      </c>
      <c r="M732" s="171">
        <f t="shared" si="33"/>
        <v>14.972824074074074</v>
      </c>
      <c r="N732" s="172">
        <f t="shared" si="34"/>
        <v>1</v>
      </c>
      <c r="O732" s="172">
        <f t="shared" si="35"/>
        <v>1</v>
      </c>
    </row>
    <row r="733" spans="1:15" x14ac:dyDescent="0.3">
      <c r="A733" s="167">
        <v>46044</v>
      </c>
      <c r="B733" s="168">
        <v>1</v>
      </c>
      <c r="C733" s="169" t="s">
        <v>1272</v>
      </c>
      <c r="D733" s="168" t="s">
        <v>1272</v>
      </c>
      <c r="E733" s="168">
        <v>8</v>
      </c>
      <c r="F733" s="168">
        <v>313</v>
      </c>
      <c r="G733" s="168" t="s">
        <v>7194</v>
      </c>
      <c r="H733" s="168">
        <v>2</v>
      </c>
      <c r="I733" s="168" t="s">
        <v>7234</v>
      </c>
      <c r="J733" s="170">
        <v>0</v>
      </c>
      <c r="K733" s="170">
        <v>0</v>
      </c>
      <c r="L733" s="171">
        <f>VLOOKUP(C733,'Custo dos Produtos'!$D:$Q,14,0)</f>
        <v>8.81</v>
      </c>
      <c r="M733" s="171">
        <f t="shared" si="33"/>
        <v>17.62</v>
      </c>
      <c r="N733" s="172">
        <f t="shared" si="34"/>
        <v>1</v>
      </c>
      <c r="O733" s="172">
        <f t="shared" si="35"/>
        <v>2</v>
      </c>
    </row>
    <row r="734" spans="1:15" x14ac:dyDescent="0.3">
      <c r="A734" s="167">
        <v>46044</v>
      </c>
      <c r="B734" s="168">
        <v>1</v>
      </c>
      <c r="C734" s="169" t="s">
        <v>1344</v>
      </c>
      <c r="D734" s="168" t="s">
        <v>1344</v>
      </c>
      <c r="E734" s="168">
        <v>33</v>
      </c>
      <c r="F734" s="168">
        <v>314</v>
      </c>
      <c r="G734" s="168" t="s">
        <v>7262</v>
      </c>
      <c r="H734" s="168">
        <v>4</v>
      </c>
      <c r="I734" s="168" t="s">
        <v>15764</v>
      </c>
      <c r="J734" s="170">
        <v>0</v>
      </c>
      <c r="K734" s="170">
        <v>0</v>
      </c>
      <c r="L734" s="171">
        <f>VLOOKUP(C734,'Custo dos Produtos'!$D:$Q,14,0)</f>
        <v>7.4821307692307695</v>
      </c>
      <c r="M734" s="171">
        <f t="shared" si="33"/>
        <v>29.928523076923078</v>
      </c>
      <c r="N734" s="172">
        <f t="shared" si="34"/>
        <v>1</v>
      </c>
      <c r="O734" s="172">
        <f t="shared" si="35"/>
        <v>4</v>
      </c>
    </row>
    <row r="735" spans="1:15" x14ac:dyDescent="0.3">
      <c r="A735" s="167">
        <v>46044</v>
      </c>
      <c r="B735" s="168">
        <v>2</v>
      </c>
      <c r="C735" s="169" t="s">
        <v>1244</v>
      </c>
      <c r="D735" s="168" t="s">
        <v>1244</v>
      </c>
      <c r="E735" s="168">
        <v>34</v>
      </c>
      <c r="F735" s="168">
        <v>320</v>
      </c>
      <c r="G735" s="168" t="s">
        <v>7213</v>
      </c>
      <c r="H735" s="168">
        <v>10</v>
      </c>
      <c r="I735" s="168" t="s">
        <v>7277</v>
      </c>
      <c r="J735" s="170">
        <v>0</v>
      </c>
      <c r="K735" s="170">
        <v>0</v>
      </c>
      <c r="L735" s="171">
        <f>VLOOKUP(C735,'Custo dos Produtos'!$D:$Q,14,0)</f>
        <v>10.47794</v>
      </c>
      <c r="M735" s="171">
        <f t="shared" si="33"/>
        <v>104.77940000000001</v>
      </c>
      <c r="N735" s="172">
        <f t="shared" si="34"/>
        <v>1</v>
      </c>
      <c r="O735" s="172">
        <f t="shared" si="35"/>
        <v>10</v>
      </c>
    </row>
    <row r="736" spans="1:15" x14ac:dyDescent="0.3">
      <c r="A736" s="167">
        <v>46044</v>
      </c>
      <c r="B736" s="168">
        <v>2</v>
      </c>
      <c r="C736" s="169" t="s">
        <v>1432</v>
      </c>
      <c r="D736" s="168" t="s">
        <v>1432</v>
      </c>
      <c r="E736" s="168">
        <v>2</v>
      </c>
      <c r="F736" s="168">
        <v>314</v>
      </c>
      <c r="G736" s="168" t="s">
        <v>7186</v>
      </c>
      <c r="H736" s="168">
        <v>1</v>
      </c>
      <c r="I736" s="168" t="s">
        <v>7264</v>
      </c>
      <c r="J736" s="170">
        <v>0</v>
      </c>
      <c r="K736" s="170">
        <v>0</v>
      </c>
      <c r="L736" s="171">
        <f>VLOOKUP(C736,'Custo dos Produtos'!$D:$Q,14,0)</f>
        <v>27.008444444444443</v>
      </c>
      <c r="M736" s="171">
        <f t="shared" si="33"/>
        <v>27.008444444444443</v>
      </c>
      <c r="N736" s="172">
        <f t="shared" si="34"/>
        <v>1</v>
      </c>
      <c r="O736" s="172">
        <f t="shared" si="35"/>
        <v>1</v>
      </c>
    </row>
    <row r="737" spans="1:15" x14ac:dyDescent="0.3">
      <c r="A737" s="167">
        <v>46044</v>
      </c>
      <c r="B737" s="168">
        <v>2</v>
      </c>
      <c r="C737" s="169" t="s">
        <v>1390</v>
      </c>
      <c r="D737" s="168" t="s">
        <v>1390</v>
      </c>
      <c r="E737" s="168">
        <v>33</v>
      </c>
      <c r="F737" s="168">
        <v>314</v>
      </c>
      <c r="G737" s="168" t="s">
        <v>7191</v>
      </c>
      <c r="H737" s="168">
        <v>5</v>
      </c>
      <c r="I737" s="168" t="s">
        <v>15771</v>
      </c>
      <c r="J737" s="170">
        <v>0</v>
      </c>
      <c r="K737" s="170">
        <v>0</v>
      </c>
      <c r="L737" s="171">
        <f>VLOOKUP(C737,'Custo dos Produtos'!$D:$Q,14,0)</f>
        <v>12.467578253706755</v>
      </c>
      <c r="M737" s="171">
        <f t="shared" si="33"/>
        <v>62.337891268533774</v>
      </c>
      <c r="N737" s="172">
        <f t="shared" si="34"/>
        <v>1</v>
      </c>
      <c r="O737" s="172">
        <f t="shared" si="35"/>
        <v>5</v>
      </c>
    </row>
    <row r="738" spans="1:15" x14ac:dyDescent="0.3">
      <c r="A738" s="167">
        <v>46044</v>
      </c>
      <c r="B738" s="168">
        <v>2</v>
      </c>
      <c r="C738" s="169" t="s">
        <v>1298</v>
      </c>
      <c r="D738" s="168" t="s">
        <v>1298</v>
      </c>
      <c r="E738" s="168">
        <v>20</v>
      </c>
      <c r="F738" s="168">
        <v>314</v>
      </c>
      <c r="G738" s="168" t="s">
        <v>7148</v>
      </c>
      <c r="H738" s="168">
        <v>30</v>
      </c>
      <c r="I738" s="168" t="s">
        <v>7164</v>
      </c>
      <c r="J738" s="170">
        <v>0</v>
      </c>
      <c r="K738" s="170">
        <v>0</v>
      </c>
      <c r="L738" s="171">
        <f>VLOOKUP(C738,'Custo dos Produtos'!$D:$Q,14,0)</f>
        <v>0.97267142857142863</v>
      </c>
      <c r="M738" s="171">
        <f t="shared" si="33"/>
        <v>29.180142857142858</v>
      </c>
      <c r="N738" s="172">
        <f t="shared" si="34"/>
        <v>1</v>
      </c>
      <c r="O738" s="172">
        <f t="shared" si="35"/>
        <v>30</v>
      </c>
    </row>
    <row r="739" spans="1:15" x14ac:dyDescent="0.3">
      <c r="A739" s="167">
        <v>46044</v>
      </c>
      <c r="B739" s="168">
        <v>2</v>
      </c>
      <c r="C739" s="169" t="s">
        <v>1430</v>
      </c>
      <c r="D739" s="168" t="s">
        <v>1430</v>
      </c>
      <c r="E739" s="168">
        <v>33</v>
      </c>
      <c r="F739" s="168">
        <v>314</v>
      </c>
      <c r="G739" s="168" t="s">
        <v>7191</v>
      </c>
      <c r="H739" s="168">
        <v>5</v>
      </c>
      <c r="I739" s="168" t="s">
        <v>15771</v>
      </c>
      <c r="J739" s="170">
        <v>0</v>
      </c>
      <c r="K739" s="170">
        <v>0</v>
      </c>
      <c r="L739" s="171">
        <f>VLOOKUP(C739,'Custo dos Produtos'!$D:$Q,14,0)</f>
        <v>12.456585365853659</v>
      </c>
      <c r="M739" s="171">
        <f t="shared" si="33"/>
        <v>62.282926829268291</v>
      </c>
      <c r="N739" s="172">
        <f t="shared" si="34"/>
        <v>1</v>
      </c>
      <c r="O739" s="172">
        <f t="shared" si="35"/>
        <v>5</v>
      </c>
    </row>
    <row r="740" spans="1:15" x14ac:dyDescent="0.3">
      <c r="A740" s="167">
        <v>46044</v>
      </c>
      <c r="B740" s="168">
        <v>2</v>
      </c>
      <c r="C740" s="169" t="s">
        <v>1296</v>
      </c>
      <c r="D740" s="168" t="s">
        <v>1296</v>
      </c>
      <c r="E740" s="168">
        <v>20</v>
      </c>
      <c r="F740" s="168">
        <v>314</v>
      </c>
      <c r="G740" s="168" t="s">
        <v>7148</v>
      </c>
      <c r="H740" s="168">
        <v>30</v>
      </c>
      <c r="I740" s="168" t="s">
        <v>7164</v>
      </c>
      <c r="J740" s="170">
        <v>0</v>
      </c>
      <c r="K740" s="170">
        <v>0</v>
      </c>
      <c r="L740" s="171">
        <f>VLOOKUP(C740,'Custo dos Produtos'!$D:$Q,14,0)</f>
        <v>0.97267142857142863</v>
      </c>
      <c r="M740" s="171">
        <f t="shared" si="33"/>
        <v>29.180142857142858</v>
      </c>
      <c r="N740" s="172">
        <f t="shared" si="34"/>
        <v>1</v>
      </c>
      <c r="O740" s="172">
        <f t="shared" si="35"/>
        <v>30</v>
      </c>
    </row>
    <row r="741" spans="1:15" x14ac:dyDescent="0.3">
      <c r="A741" s="167">
        <v>46044</v>
      </c>
      <c r="B741" s="168">
        <v>2</v>
      </c>
      <c r="C741" s="169" t="s">
        <v>1352</v>
      </c>
      <c r="D741" s="168" t="s">
        <v>1352</v>
      </c>
      <c r="E741" s="168">
        <v>20</v>
      </c>
      <c r="F741" s="168">
        <v>314</v>
      </c>
      <c r="G741" s="168" t="s">
        <v>7171</v>
      </c>
      <c r="H741" s="168">
        <v>1</v>
      </c>
      <c r="I741" s="168" t="s">
        <v>7168</v>
      </c>
      <c r="J741" s="170">
        <v>0</v>
      </c>
      <c r="K741" s="170">
        <v>0</v>
      </c>
      <c r="L741" s="171">
        <f>VLOOKUP(C741,'Custo dos Produtos'!$D:$Q,14,0)</f>
        <v>15.155488505747126</v>
      </c>
      <c r="M741" s="171">
        <f t="shared" si="33"/>
        <v>15.155488505747126</v>
      </c>
      <c r="N741" s="172">
        <f t="shared" si="34"/>
        <v>1</v>
      </c>
      <c r="O741" s="172">
        <f t="shared" si="35"/>
        <v>1</v>
      </c>
    </row>
    <row r="742" spans="1:15" x14ac:dyDescent="0.3">
      <c r="A742" s="167">
        <v>46044</v>
      </c>
      <c r="B742" s="168">
        <v>2</v>
      </c>
      <c r="C742" s="169" t="s">
        <v>1416</v>
      </c>
      <c r="D742" s="168" t="s">
        <v>1416</v>
      </c>
      <c r="E742" s="168">
        <v>44</v>
      </c>
      <c r="F742" s="168">
        <v>207</v>
      </c>
      <c r="G742" s="168" t="s">
        <v>7169</v>
      </c>
      <c r="H742" s="168">
        <v>2</v>
      </c>
      <c r="I742" s="168" t="s">
        <v>7229</v>
      </c>
      <c r="J742" s="170">
        <v>0</v>
      </c>
      <c r="K742" s="170">
        <v>0</v>
      </c>
      <c r="L742" s="171">
        <f>VLOOKUP(C742,'Custo dos Produtos'!$D:$Q,14,0)</f>
        <v>3.0383692307692307</v>
      </c>
      <c r="M742" s="171">
        <f t="shared" si="33"/>
        <v>6.0767384615384614</v>
      </c>
      <c r="N742" s="172">
        <f t="shared" si="34"/>
        <v>1</v>
      </c>
      <c r="O742" s="172">
        <f t="shared" si="35"/>
        <v>2</v>
      </c>
    </row>
    <row r="743" spans="1:15" x14ac:dyDescent="0.3">
      <c r="A743" s="167">
        <v>46044</v>
      </c>
      <c r="B743" s="168">
        <v>2</v>
      </c>
      <c r="C743" s="169" t="s">
        <v>1598</v>
      </c>
      <c r="D743" s="168" t="s">
        <v>1598</v>
      </c>
      <c r="E743" s="168">
        <v>15</v>
      </c>
      <c r="F743" s="168">
        <v>320</v>
      </c>
      <c r="G743" s="168" t="s">
        <v>7155</v>
      </c>
      <c r="H743" s="168">
        <v>2</v>
      </c>
      <c r="I743" s="168" t="s">
        <v>7160</v>
      </c>
      <c r="J743" s="170">
        <v>0</v>
      </c>
      <c r="K743" s="170">
        <v>0</v>
      </c>
      <c r="L743" s="171">
        <f>VLOOKUP(C743,'Custo dos Produtos'!$D:$Q,14,0)</f>
        <v>4.2375499999999997</v>
      </c>
      <c r="M743" s="171">
        <f t="shared" si="33"/>
        <v>8.4750999999999994</v>
      </c>
      <c r="N743" s="172">
        <f t="shared" si="34"/>
        <v>1</v>
      </c>
      <c r="O743" s="172">
        <f t="shared" si="35"/>
        <v>2</v>
      </c>
    </row>
    <row r="744" spans="1:15" x14ac:dyDescent="0.3">
      <c r="A744" s="167">
        <v>46044</v>
      </c>
      <c r="B744" s="168">
        <v>2</v>
      </c>
      <c r="C744" s="169" t="s">
        <v>1598</v>
      </c>
      <c r="D744" s="168" t="s">
        <v>1598</v>
      </c>
      <c r="E744" s="168">
        <v>9</v>
      </c>
      <c r="F744" s="168">
        <v>320</v>
      </c>
      <c r="G744" s="168" t="s">
        <v>7155</v>
      </c>
      <c r="H744" s="168">
        <v>1</v>
      </c>
      <c r="I744" s="168" t="s">
        <v>7160</v>
      </c>
      <c r="J744" s="170">
        <v>0</v>
      </c>
      <c r="K744" s="170">
        <v>0</v>
      </c>
      <c r="L744" s="171">
        <f>VLOOKUP(C744,'Custo dos Produtos'!$D:$Q,14,0)</f>
        <v>4.2375499999999997</v>
      </c>
      <c r="M744" s="171">
        <f t="shared" si="33"/>
        <v>4.2375499999999997</v>
      </c>
      <c r="N744" s="172">
        <f t="shared" si="34"/>
        <v>1</v>
      </c>
      <c r="O744" s="172">
        <f t="shared" si="35"/>
        <v>1</v>
      </c>
    </row>
    <row r="745" spans="1:15" x14ac:dyDescent="0.3">
      <c r="A745" s="167">
        <v>46044</v>
      </c>
      <c r="B745" s="168">
        <v>2</v>
      </c>
      <c r="C745" s="169" t="s">
        <v>1598</v>
      </c>
      <c r="D745" s="168" t="s">
        <v>1598</v>
      </c>
      <c r="E745" s="168">
        <v>20</v>
      </c>
      <c r="F745" s="168">
        <v>320</v>
      </c>
      <c r="G745" s="168" t="s">
        <v>7155</v>
      </c>
      <c r="H745" s="168">
        <v>2</v>
      </c>
      <c r="I745" s="168" t="s">
        <v>7160</v>
      </c>
      <c r="J745" s="170">
        <v>0</v>
      </c>
      <c r="K745" s="170">
        <v>0</v>
      </c>
      <c r="L745" s="171">
        <f>VLOOKUP(C745,'Custo dos Produtos'!$D:$Q,14,0)</f>
        <v>4.2375499999999997</v>
      </c>
      <c r="M745" s="171">
        <f t="shared" si="33"/>
        <v>8.4750999999999994</v>
      </c>
      <c r="N745" s="172">
        <f t="shared" si="34"/>
        <v>1</v>
      </c>
      <c r="O745" s="172">
        <f t="shared" si="35"/>
        <v>2</v>
      </c>
    </row>
    <row r="746" spans="1:15" x14ac:dyDescent="0.3">
      <c r="A746" s="167">
        <v>46044</v>
      </c>
      <c r="B746" s="168">
        <v>2</v>
      </c>
      <c r="C746" s="169" t="s">
        <v>1598</v>
      </c>
      <c r="D746" s="168" t="s">
        <v>1598</v>
      </c>
      <c r="E746" s="168">
        <v>30</v>
      </c>
      <c r="F746" s="168">
        <v>320</v>
      </c>
      <c r="G746" s="168" t="s">
        <v>7155</v>
      </c>
      <c r="H746" s="168">
        <v>1</v>
      </c>
      <c r="I746" s="168" t="s">
        <v>7160</v>
      </c>
      <c r="J746" s="170">
        <v>0</v>
      </c>
      <c r="K746" s="170">
        <v>0</v>
      </c>
      <c r="L746" s="171">
        <f>VLOOKUP(C746,'Custo dos Produtos'!$D:$Q,14,0)</f>
        <v>4.2375499999999997</v>
      </c>
      <c r="M746" s="171">
        <f t="shared" si="33"/>
        <v>4.2375499999999997</v>
      </c>
      <c r="N746" s="172">
        <f t="shared" si="34"/>
        <v>1</v>
      </c>
      <c r="O746" s="172">
        <f t="shared" si="35"/>
        <v>1</v>
      </c>
    </row>
    <row r="747" spans="1:15" x14ac:dyDescent="0.3">
      <c r="A747" s="167">
        <v>46044</v>
      </c>
      <c r="B747" s="168">
        <v>2</v>
      </c>
      <c r="C747" s="169" t="s">
        <v>2523</v>
      </c>
      <c r="D747" s="168" t="s">
        <v>2523</v>
      </c>
      <c r="E747" s="168">
        <v>33</v>
      </c>
      <c r="F747" s="168">
        <v>314</v>
      </c>
      <c r="G747" s="168" t="s">
        <v>7189</v>
      </c>
      <c r="H747" s="168">
        <v>2</v>
      </c>
      <c r="I747" s="168" t="s">
        <v>15681</v>
      </c>
      <c r="J747" s="170">
        <v>0</v>
      </c>
      <c r="K747" s="170">
        <v>0</v>
      </c>
      <c r="L747" s="171">
        <f>VLOOKUP(C747,'Custo dos Produtos'!$D:$Q,14,0)</f>
        <v>25.893599999999999</v>
      </c>
      <c r="M747" s="171">
        <f t="shared" si="33"/>
        <v>51.787199999999999</v>
      </c>
      <c r="N747" s="172">
        <f t="shared" si="34"/>
        <v>1</v>
      </c>
      <c r="O747" s="172">
        <f t="shared" si="35"/>
        <v>2</v>
      </c>
    </row>
    <row r="748" spans="1:15" x14ac:dyDescent="0.3">
      <c r="A748" s="167">
        <v>46044</v>
      </c>
      <c r="B748" s="168">
        <v>2</v>
      </c>
      <c r="C748" s="169" t="s">
        <v>2415</v>
      </c>
      <c r="D748" s="168" t="s">
        <v>2415</v>
      </c>
      <c r="E748" s="168">
        <v>34</v>
      </c>
      <c r="F748" s="168">
        <v>315</v>
      </c>
      <c r="G748" s="168" t="s">
        <v>7179</v>
      </c>
      <c r="H748" s="168">
        <v>6</v>
      </c>
      <c r="I748" s="168" t="s">
        <v>7180</v>
      </c>
      <c r="J748" s="170">
        <v>0</v>
      </c>
      <c r="K748" s="170">
        <v>0</v>
      </c>
      <c r="L748" s="171">
        <f>VLOOKUP(C748,'Custo dos Produtos'!$D:$Q,14,0)</f>
        <v>8.166144000000001</v>
      </c>
      <c r="M748" s="171">
        <f t="shared" si="33"/>
        <v>48.996864000000002</v>
      </c>
      <c r="N748" s="172">
        <f t="shared" si="34"/>
        <v>1</v>
      </c>
      <c r="O748" s="172">
        <f t="shared" si="35"/>
        <v>6</v>
      </c>
    </row>
    <row r="749" spans="1:15" x14ac:dyDescent="0.3">
      <c r="A749" s="167">
        <v>46044</v>
      </c>
      <c r="B749" s="168">
        <v>2</v>
      </c>
      <c r="C749" s="169" t="s">
        <v>1588</v>
      </c>
      <c r="D749" s="168" t="s">
        <v>1588</v>
      </c>
      <c r="E749" s="168">
        <v>8</v>
      </c>
      <c r="F749" s="168">
        <v>315</v>
      </c>
      <c r="G749" s="168" t="s">
        <v>7179</v>
      </c>
      <c r="H749" s="168">
        <v>1</v>
      </c>
      <c r="I749" s="168" t="s">
        <v>7180</v>
      </c>
      <c r="J749" s="170">
        <v>0</v>
      </c>
      <c r="K749" s="170">
        <v>0</v>
      </c>
      <c r="L749" s="171">
        <f>VLOOKUP(C749,'Custo dos Produtos'!$D:$Q,14,0)</f>
        <v>15.142976000000001</v>
      </c>
      <c r="M749" s="171">
        <f t="shared" si="33"/>
        <v>15.142976000000001</v>
      </c>
      <c r="N749" s="172">
        <f t="shared" si="34"/>
        <v>1</v>
      </c>
      <c r="O749" s="172">
        <f t="shared" si="35"/>
        <v>1</v>
      </c>
    </row>
    <row r="750" spans="1:15" x14ac:dyDescent="0.3">
      <c r="A750" s="167">
        <v>46044</v>
      </c>
      <c r="B750" s="168">
        <v>2</v>
      </c>
      <c r="C750" s="169" t="s">
        <v>1376</v>
      </c>
      <c r="D750" s="168" t="s">
        <v>1376</v>
      </c>
      <c r="E750" s="168">
        <v>11</v>
      </c>
      <c r="F750" s="168">
        <v>314</v>
      </c>
      <c r="G750" s="168" t="s">
        <v>7262</v>
      </c>
      <c r="H750" s="168">
        <v>1</v>
      </c>
      <c r="I750" s="168" t="s">
        <v>7263</v>
      </c>
      <c r="J750" s="170">
        <v>0</v>
      </c>
      <c r="K750" s="170">
        <v>0</v>
      </c>
      <c r="L750" s="171">
        <f>VLOOKUP(C750,'Custo dos Produtos'!$D:$Q,14,0)</f>
        <v>6.404123076923077</v>
      </c>
      <c r="M750" s="171">
        <f t="shared" si="33"/>
        <v>6.404123076923077</v>
      </c>
      <c r="N750" s="172">
        <f t="shared" si="34"/>
        <v>1</v>
      </c>
      <c r="O750" s="172">
        <f t="shared" si="35"/>
        <v>1</v>
      </c>
    </row>
    <row r="751" spans="1:15" x14ac:dyDescent="0.3">
      <c r="A751" s="167">
        <v>46044</v>
      </c>
      <c r="B751" s="168">
        <v>3</v>
      </c>
      <c r="C751" s="169" t="s">
        <v>1598</v>
      </c>
      <c r="D751" s="168" t="s">
        <v>1598</v>
      </c>
      <c r="E751" s="168">
        <v>15</v>
      </c>
      <c r="F751" s="168">
        <v>320</v>
      </c>
      <c r="G751" s="168" t="s">
        <v>7155</v>
      </c>
      <c r="H751" s="168">
        <v>3</v>
      </c>
      <c r="I751" s="168" t="s">
        <v>7166</v>
      </c>
      <c r="J751" s="170">
        <v>0</v>
      </c>
      <c r="K751" s="170">
        <v>0</v>
      </c>
      <c r="L751" s="171">
        <f>VLOOKUP(C751,'Custo dos Produtos'!$D:$Q,14,0)</f>
        <v>4.2375499999999997</v>
      </c>
      <c r="M751" s="171">
        <f t="shared" si="33"/>
        <v>12.71265</v>
      </c>
      <c r="N751" s="172">
        <f t="shared" si="34"/>
        <v>1</v>
      </c>
      <c r="O751" s="172">
        <f t="shared" si="35"/>
        <v>3</v>
      </c>
    </row>
    <row r="752" spans="1:15" x14ac:dyDescent="0.3">
      <c r="A752" s="167">
        <v>46044</v>
      </c>
      <c r="B752" s="168">
        <v>3</v>
      </c>
      <c r="C752" s="169" t="s">
        <v>1598</v>
      </c>
      <c r="D752" s="168" t="s">
        <v>1598</v>
      </c>
      <c r="E752" s="168">
        <v>20</v>
      </c>
      <c r="F752" s="168">
        <v>320</v>
      </c>
      <c r="G752" s="168" t="s">
        <v>7155</v>
      </c>
      <c r="H752" s="168">
        <v>1</v>
      </c>
      <c r="I752" s="168" t="s">
        <v>7166</v>
      </c>
      <c r="J752" s="170">
        <v>0</v>
      </c>
      <c r="K752" s="170">
        <v>0</v>
      </c>
      <c r="L752" s="171">
        <f>VLOOKUP(C752,'Custo dos Produtos'!$D:$Q,14,0)</f>
        <v>4.2375499999999997</v>
      </c>
      <c r="M752" s="171">
        <f t="shared" si="33"/>
        <v>4.2375499999999997</v>
      </c>
      <c r="N752" s="172">
        <f t="shared" si="34"/>
        <v>1</v>
      </c>
      <c r="O752" s="172">
        <f t="shared" si="35"/>
        <v>1</v>
      </c>
    </row>
    <row r="753" spans="1:15" x14ac:dyDescent="0.3">
      <c r="A753" s="173">
        <v>46044</v>
      </c>
      <c r="B753" s="174">
        <v>3</v>
      </c>
      <c r="C753" s="175" t="s">
        <v>1378</v>
      </c>
      <c r="D753" s="174" t="s">
        <v>1378</v>
      </c>
      <c r="E753" s="174">
        <v>9</v>
      </c>
      <c r="F753" s="174">
        <v>314</v>
      </c>
      <c r="G753" s="174" t="s">
        <v>15712</v>
      </c>
      <c r="H753" s="174">
        <v>1</v>
      </c>
      <c r="I753" s="174" t="s">
        <v>7259</v>
      </c>
      <c r="J753" s="176">
        <v>0</v>
      </c>
      <c r="K753" s="176">
        <v>0</v>
      </c>
      <c r="L753" s="177">
        <f>VLOOKUP(C753,'Custo dos Produtos'!$D:$Q,14,0)</f>
        <v>65.6631</v>
      </c>
      <c r="M753" s="177">
        <f t="shared" si="33"/>
        <v>65.6631</v>
      </c>
      <c r="N753" s="178">
        <f t="shared" si="34"/>
        <v>1</v>
      </c>
      <c r="O753" s="178">
        <f t="shared" si="35"/>
        <v>1</v>
      </c>
    </row>
    <row r="754" spans="1:15" s="137" customFormat="1" x14ac:dyDescent="0.3">
      <c r="A754" s="179">
        <v>46044</v>
      </c>
      <c r="B754" s="172">
        <v>3</v>
      </c>
      <c r="C754" s="180" t="s">
        <v>1284</v>
      </c>
      <c r="D754" s="172" t="s">
        <v>1284</v>
      </c>
      <c r="E754" s="172">
        <v>33</v>
      </c>
      <c r="F754" s="172">
        <v>320</v>
      </c>
      <c r="G754" s="172" t="s">
        <v>7146</v>
      </c>
      <c r="H754" s="172">
        <v>6</v>
      </c>
      <c r="I754" s="172" t="s">
        <v>7238</v>
      </c>
      <c r="J754" s="191">
        <v>0</v>
      </c>
      <c r="K754" s="191">
        <v>0</v>
      </c>
      <c r="L754" s="192">
        <f>VLOOKUP(C754,'Custo dos Produtos'!$D:$Q,14,0)</f>
        <v>14.576794871794872</v>
      </c>
      <c r="M754" s="192">
        <f t="shared" si="33"/>
        <v>87.46076923076923</v>
      </c>
      <c r="N754" s="172">
        <f t="shared" si="34"/>
        <v>1</v>
      </c>
      <c r="O754" s="172">
        <f t="shared" si="35"/>
        <v>6</v>
      </c>
    </row>
    <row r="755" spans="1:15" x14ac:dyDescent="0.3">
      <c r="A755" s="167">
        <v>46044</v>
      </c>
      <c r="B755" s="168">
        <v>2</v>
      </c>
      <c r="C755" s="169" t="s">
        <v>1238</v>
      </c>
      <c r="D755" s="168" t="s">
        <v>1238</v>
      </c>
      <c r="E755" s="168">
        <v>34</v>
      </c>
      <c r="F755" s="168">
        <v>320</v>
      </c>
      <c r="G755" s="168" t="s">
        <v>7213</v>
      </c>
      <c r="H755" s="168">
        <v>20</v>
      </c>
      <c r="I755" s="168" t="s">
        <v>7277</v>
      </c>
      <c r="J755" s="170">
        <v>0</v>
      </c>
      <c r="K755" s="170">
        <v>0</v>
      </c>
      <c r="L755" s="171">
        <f>VLOOKUP(C755,'Custo dos Produtos'!$D:$Q,14,0)</f>
        <v>10.478680000000001</v>
      </c>
      <c r="M755" s="171">
        <f t="shared" si="33"/>
        <v>209.5736</v>
      </c>
      <c r="N755" s="172">
        <f t="shared" si="34"/>
        <v>1</v>
      </c>
      <c r="O755" s="172">
        <f t="shared" si="35"/>
        <v>20</v>
      </c>
    </row>
    <row r="756" spans="1:15" x14ac:dyDescent="0.3">
      <c r="A756" s="167">
        <v>46044</v>
      </c>
      <c r="B756" s="168">
        <v>3</v>
      </c>
      <c r="C756" s="169" t="s">
        <v>3228</v>
      </c>
      <c r="D756" s="168" t="s">
        <v>3228</v>
      </c>
      <c r="E756" s="168">
        <v>20</v>
      </c>
      <c r="F756" s="168">
        <v>314</v>
      </c>
      <c r="G756" s="168" t="s">
        <v>15691</v>
      </c>
      <c r="H756" s="168">
        <v>9</v>
      </c>
      <c r="I756" s="168" t="s">
        <v>7259</v>
      </c>
      <c r="J756" s="170">
        <v>0</v>
      </c>
      <c r="K756" s="170">
        <v>0</v>
      </c>
      <c r="L756" s="171">
        <f>VLOOKUP(C756,'Custo dos Produtos'!$D:$Q,14,0)</f>
        <v>6.0314999999999994</v>
      </c>
      <c r="M756" s="171">
        <f t="shared" si="33"/>
        <v>54.283499999999997</v>
      </c>
      <c r="N756" s="172">
        <f t="shared" si="34"/>
        <v>1</v>
      </c>
      <c r="O756" s="172">
        <f t="shared" si="35"/>
        <v>9</v>
      </c>
    </row>
    <row r="757" spans="1:15" x14ac:dyDescent="0.3">
      <c r="A757" s="167">
        <v>46044</v>
      </c>
      <c r="B757" s="168">
        <v>3</v>
      </c>
      <c r="C757" s="169" t="s">
        <v>2027</v>
      </c>
      <c r="D757" s="168" t="s">
        <v>2027</v>
      </c>
      <c r="E757" s="168">
        <v>11</v>
      </c>
      <c r="F757" s="168">
        <v>314</v>
      </c>
      <c r="G757" s="168" t="s">
        <v>15712</v>
      </c>
      <c r="H757" s="168">
        <v>1</v>
      </c>
      <c r="I757" s="168" t="s">
        <v>7259</v>
      </c>
      <c r="J757" s="170">
        <v>0</v>
      </c>
      <c r="K757" s="170">
        <v>0</v>
      </c>
      <c r="L757" s="171">
        <f>VLOOKUP(C757,'Custo dos Produtos'!$D:$Q,14,0)</f>
        <v>5.2860326894502228</v>
      </c>
      <c r="M757" s="171">
        <f t="shared" si="33"/>
        <v>5.2860326894502228</v>
      </c>
      <c r="N757" s="172">
        <f t="shared" si="34"/>
        <v>1</v>
      </c>
      <c r="O757" s="172">
        <f t="shared" si="35"/>
        <v>1</v>
      </c>
    </row>
    <row r="758" spans="1:15" x14ac:dyDescent="0.3">
      <c r="A758" s="167">
        <v>46044</v>
      </c>
      <c r="B758" s="168">
        <v>2</v>
      </c>
      <c r="C758" s="169" t="s">
        <v>3228</v>
      </c>
      <c r="D758" s="168" t="s">
        <v>3228</v>
      </c>
      <c r="E758" s="168">
        <v>33</v>
      </c>
      <c r="F758" s="168">
        <v>314</v>
      </c>
      <c r="G758" s="168" t="s">
        <v>15691</v>
      </c>
      <c r="H758" s="168">
        <v>5</v>
      </c>
      <c r="I758" s="168" t="s">
        <v>15772</v>
      </c>
      <c r="J758" s="170">
        <v>0</v>
      </c>
      <c r="K758" s="170">
        <v>0</v>
      </c>
      <c r="L758" s="171">
        <f>VLOOKUP(C758,'Custo dos Produtos'!$D:$Q,14,0)</f>
        <v>6.0314999999999994</v>
      </c>
      <c r="M758" s="171">
        <f t="shared" si="33"/>
        <v>30.157499999999999</v>
      </c>
      <c r="N758" s="172">
        <f t="shared" si="34"/>
        <v>1</v>
      </c>
      <c r="O758" s="172">
        <f t="shared" si="35"/>
        <v>5</v>
      </c>
    </row>
    <row r="759" spans="1:15" x14ac:dyDescent="0.3">
      <c r="A759" s="167">
        <v>46044</v>
      </c>
      <c r="B759" s="168">
        <v>2</v>
      </c>
      <c r="C759" s="169" t="s">
        <v>3228</v>
      </c>
      <c r="D759" s="168" t="s">
        <v>3228</v>
      </c>
      <c r="E759" s="168">
        <v>20</v>
      </c>
      <c r="F759" s="168">
        <v>314</v>
      </c>
      <c r="G759" s="168" t="s">
        <v>15691</v>
      </c>
      <c r="H759" s="168">
        <v>24</v>
      </c>
      <c r="I759" s="168" t="s">
        <v>15772</v>
      </c>
      <c r="J759" s="170">
        <v>0</v>
      </c>
      <c r="K759" s="170">
        <v>0</v>
      </c>
      <c r="L759" s="171">
        <f>VLOOKUP(C759,'Custo dos Produtos'!$D:$Q,14,0)</f>
        <v>6.0314999999999994</v>
      </c>
      <c r="M759" s="171">
        <f t="shared" si="33"/>
        <v>144.75599999999997</v>
      </c>
      <c r="N759" s="172">
        <f t="shared" si="34"/>
        <v>1</v>
      </c>
      <c r="O759" s="172">
        <f t="shared" si="35"/>
        <v>24</v>
      </c>
    </row>
    <row r="760" spans="1:15" x14ac:dyDescent="0.3">
      <c r="A760" s="173">
        <v>46044</v>
      </c>
      <c r="B760" s="174">
        <v>2</v>
      </c>
      <c r="C760" s="175" t="s">
        <v>1378</v>
      </c>
      <c r="D760" s="174" t="s">
        <v>1378</v>
      </c>
      <c r="E760" s="174">
        <v>19</v>
      </c>
      <c r="F760" s="174">
        <v>314</v>
      </c>
      <c r="G760" s="174" t="s">
        <v>15712</v>
      </c>
      <c r="H760" s="174">
        <v>4</v>
      </c>
      <c r="I760" s="174" t="s">
        <v>7220</v>
      </c>
      <c r="J760" s="176">
        <v>0</v>
      </c>
      <c r="K760" s="176">
        <v>0</v>
      </c>
      <c r="L760" s="177">
        <f>VLOOKUP(C760,'Custo dos Produtos'!$D:$Q,14,0)</f>
        <v>65.6631</v>
      </c>
      <c r="M760" s="177">
        <f t="shared" si="33"/>
        <v>262.6524</v>
      </c>
      <c r="N760" s="178">
        <f t="shared" si="34"/>
        <v>1</v>
      </c>
      <c r="O760" s="178">
        <f t="shared" si="35"/>
        <v>4</v>
      </c>
    </row>
    <row r="761" spans="1:15" x14ac:dyDescent="0.3">
      <c r="A761" s="167">
        <v>46044</v>
      </c>
      <c r="B761" s="168">
        <v>1</v>
      </c>
      <c r="C761" s="169" t="s">
        <v>1298</v>
      </c>
      <c r="D761" s="168" t="s">
        <v>1298</v>
      </c>
      <c r="E761" s="168">
        <v>20</v>
      </c>
      <c r="F761" s="168">
        <v>314</v>
      </c>
      <c r="G761" s="168" t="s">
        <v>7148</v>
      </c>
      <c r="H761" s="168">
        <v>160</v>
      </c>
      <c r="I761" s="168" t="s">
        <v>15769</v>
      </c>
      <c r="J761" s="170">
        <v>0</v>
      </c>
      <c r="K761" s="170">
        <v>0</v>
      </c>
      <c r="L761" s="171">
        <f>VLOOKUP(C761,'Custo dos Produtos'!$D:$Q,14,0)</f>
        <v>0.97267142857142863</v>
      </c>
      <c r="M761" s="171">
        <f t="shared" si="33"/>
        <v>155.6274285714286</v>
      </c>
      <c r="N761" s="172">
        <f t="shared" si="34"/>
        <v>1</v>
      </c>
      <c r="O761" s="172">
        <f t="shared" si="35"/>
        <v>160</v>
      </c>
    </row>
    <row r="762" spans="1:15" x14ac:dyDescent="0.3">
      <c r="A762" s="167">
        <v>46044</v>
      </c>
      <c r="B762" s="168">
        <v>1</v>
      </c>
      <c r="C762" s="169" t="s">
        <v>1296</v>
      </c>
      <c r="D762" s="168" t="s">
        <v>1296</v>
      </c>
      <c r="E762" s="168">
        <v>20</v>
      </c>
      <c r="F762" s="168">
        <v>314</v>
      </c>
      <c r="G762" s="168" t="s">
        <v>7148</v>
      </c>
      <c r="H762" s="168">
        <v>160</v>
      </c>
      <c r="I762" s="168" t="s">
        <v>15769</v>
      </c>
      <c r="J762" s="170">
        <v>0</v>
      </c>
      <c r="K762" s="170">
        <v>0</v>
      </c>
      <c r="L762" s="171">
        <f>VLOOKUP(C762,'Custo dos Produtos'!$D:$Q,14,0)</f>
        <v>0.97267142857142863</v>
      </c>
      <c r="M762" s="171">
        <f t="shared" si="33"/>
        <v>155.6274285714286</v>
      </c>
      <c r="N762" s="172">
        <f t="shared" si="34"/>
        <v>1</v>
      </c>
      <c r="O762" s="172">
        <f t="shared" si="35"/>
        <v>160</v>
      </c>
    </row>
    <row r="763" spans="1:15" x14ac:dyDescent="0.3">
      <c r="A763" s="167">
        <v>46044</v>
      </c>
      <c r="B763" s="168">
        <v>1</v>
      </c>
      <c r="C763" s="169" t="s">
        <v>1853</v>
      </c>
      <c r="D763" s="168" t="s">
        <v>1853</v>
      </c>
      <c r="E763" s="168">
        <v>42</v>
      </c>
      <c r="F763" s="168">
        <v>207</v>
      </c>
      <c r="G763" s="168" t="s">
        <v>7169</v>
      </c>
      <c r="H763" s="168">
        <v>4</v>
      </c>
      <c r="I763" s="168" t="s">
        <v>15777</v>
      </c>
      <c r="J763" s="170">
        <v>0</v>
      </c>
      <c r="K763" s="170">
        <v>0</v>
      </c>
      <c r="L763" s="171">
        <f>VLOOKUP(C763,'Custo dos Produtos'!$D:$Q,14,0)</f>
        <v>1.1211781206171108</v>
      </c>
      <c r="M763" s="171">
        <f t="shared" si="33"/>
        <v>4.484712482468443</v>
      </c>
      <c r="N763" s="172">
        <f t="shared" si="34"/>
        <v>1</v>
      </c>
      <c r="O763" s="172">
        <f t="shared" si="35"/>
        <v>4</v>
      </c>
    </row>
    <row r="764" spans="1:15" x14ac:dyDescent="0.3">
      <c r="A764" s="167">
        <v>46044</v>
      </c>
      <c r="B764" s="168">
        <v>3</v>
      </c>
      <c r="C764" s="169" t="s">
        <v>2027</v>
      </c>
      <c r="D764" s="168" t="s">
        <v>2027</v>
      </c>
      <c r="E764" s="168">
        <v>8</v>
      </c>
      <c r="F764" s="168">
        <v>314</v>
      </c>
      <c r="G764" s="168" t="s">
        <v>15712</v>
      </c>
      <c r="H764" s="168">
        <v>1</v>
      </c>
      <c r="I764" s="168" t="s">
        <v>7259</v>
      </c>
      <c r="J764" s="170">
        <v>0</v>
      </c>
      <c r="K764" s="170">
        <v>0</v>
      </c>
      <c r="L764" s="171">
        <f>VLOOKUP(C764,'Custo dos Produtos'!$D:$Q,14,0)</f>
        <v>5.2860326894502228</v>
      </c>
      <c r="M764" s="171">
        <f t="shared" si="33"/>
        <v>5.2860326894502228</v>
      </c>
      <c r="N764" s="172">
        <f t="shared" si="34"/>
        <v>1</v>
      </c>
      <c r="O764" s="172">
        <f t="shared" si="35"/>
        <v>1</v>
      </c>
    </row>
    <row r="765" spans="1:15" x14ac:dyDescent="0.3">
      <c r="A765" s="167">
        <v>46044</v>
      </c>
      <c r="B765" s="168">
        <v>2</v>
      </c>
      <c r="C765" s="169"/>
      <c r="D765" s="168" t="s">
        <v>1286</v>
      </c>
      <c r="E765" s="168">
        <v>11</v>
      </c>
      <c r="F765" s="168">
        <v>313</v>
      </c>
      <c r="G765" s="168" t="s">
        <v>7196</v>
      </c>
      <c r="H765" s="168">
        <v>7</v>
      </c>
      <c r="I765" s="168" t="s">
        <v>15800</v>
      </c>
      <c r="J765" s="168"/>
      <c r="K765" s="168"/>
      <c r="L765" s="171"/>
      <c r="M765" s="171"/>
      <c r="N765" s="168"/>
      <c r="O765" s="168"/>
    </row>
    <row r="766" spans="1:15" x14ac:dyDescent="0.3">
      <c r="A766" s="167">
        <v>46044</v>
      </c>
      <c r="B766" s="168">
        <v>2</v>
      </c>
      <c r="C766" s="169"/>
      <c r="D766" s="168" t="s">
        <v>1286</v>
      </c>
      <c r="E766" s="168">
        <v>2</v>
      </c>
      <c r="F766" s="168">
        <v>313</v>
      </c>
      <c r="G766" s="168" t="s">
        <v>15708</v>
      </c>
      <c r="H766" s="168">
        <v>3</v>
      </c>
      <c r="I766" s="168" t="s">
        <v>15801</v>
      </c>
      <c r="J766" s="168"/>
      <c r="K766" s="168"/>
      <c r="L766" s="171"/>
      <c r="M766" s="171"/>
      <c r="N766" s="168"/>
      <c r="O766" s="168"/>
    </row>
    <row r="767" spans="1:15" x14ac:dyDescent="0.3">
      <c r="A767" s="167">
        <v>46044</v>
      </c>
      <c r="B767" s="168">
        <v>2</v>
      </c>
      <c r="C767" s="169"/>
      <c r="D767" s="168" t="s">
        <v>1286</v>
      </c>
      <c r="E767" s="168">
        <v>11</v>
      </c>
      <c r="F767" s="168">
        <v>313</v>
      </c>
      <c r="G767" s="168" t="s">
        <v>15708</v>
      </c>
      <c r="H767" s="168">
        <v>2</v>
      </c>
      <c r="I767" s="168" t="s">
        <v>15801</v>
      </c>
      <c r="J767" s="168"/>
      <c r="K767" s="168"/>
      <c r="L767" s="171"/>
      <c r="M767" s="171"/>
      <c r="N767" s="168"/>
      <c r="O767" s="168"/>
    </row>
    <row r="768" spans="1:15" x14ac:dyDescent="0.3">
      <c r="A768" s="167">
        <v>46044</v>
      </c>
      <c r="B768" s="168">
        <v>1</v>
      </c>
      <c r="C768" s="169"/>
      <c r="D768" s="168" t="s">
        <v>1853</v>
      </c>
      <c r="E768" s="168">
        <v>44</v>
      </c>
      <c r="F768" s="168">
        <v>318</v>
      </c>
      <c r="G768" s="168" t="s">
        <v>7239</v>
      </c>
      <c r="H768" s="168">
        <v>4</v>
      </c>
      <c r="I768" s="168" t="s">
        <v>7247</v>
      </c>
      <c r="J768" s="168"/>
      <c r="K768" s="168"/>
      <c r="L768" s="171"/>
      <c r="M768" s="171"/>
      <c r="N768" s="168"/>
      <c r="O768" s="168"/>
    </row>
    <row r="769" spans="1:15" x14ac:dyDescent="0.3">
      <c r="A769" s="167">
        <v>46044</v>
      </c>
      <c r="B769" s="168">
        <v>1</v>
      </c>
      <c r="C769" s="169"/>
      <c r="D769" s="168" t="s">
        <v>1232</v>
      </c>
      <c r="E769" s="168">
        <v>36</v>
      </c>
      <c r="F769" s="168">
        <v>315</v>
      </c>
      <c r="G769" s="168" t="s">
        <v>7196</v>
      </c>
      <c r="H769" s="168">
        <v>2</v>
      </c>
      <c r="I769" s="168" t="s">
        <v>7281</v>
      </c>
      <c r="J769" s="168"/>
      <c r="K769" s="168"/>
      <c r="L769" s="171"/>
      <c r="M769" s="171"/>
      <c r="N769" s="168"/>
      <c r="O769" s="168"/>
    </row>
    <row r="770" spans="1:15" x14ac:dyDescent="0.3">
      <c r="A770" s="167">
        <v>46044</v>
      </c>
      <c r="B770" s="168">
        <v>1</v>
      </c>
      <c r="C770" s="169"/>
      <c r="D770" s="168" t="s">
        <v>1584</v>
      </c>
      <c r="E770" s="168">
        <v>8</v>
      </c>
      <c r="F770" s="168">
        <v>315</v>
      </c>
      <c r="G770" s="168" t="s">
        <v>15691</v>
      </c>
      <c r="H770" s="168">
        <v>1</v>
      </c>
      <c r="I770" s="168" t="s">
        <v>7281</v>
      </c>
      <c r="J770" s="168"/>
      <c r="K770" s="168"/>
      <c r="L770" s="171"/>
      <c r="M770" s="171"/>
      <c r="N770" s="168"/>
      <c r="O770" s="168"/>
    </row>
    <row r="771" spans="1:15" x14ac:dyDescent="0.3">
      <c r="A771" s="167">
        <v>46045</v>
      </c>
      <c r="B771" s="168">
        <v>2</v>
      </c>
      <c r="C771" s="169" t="s">
        <v>1344</v>
      </c>
      <c r="D771" s="168" t="s">
        <v>1344</v>
      </c>
      <c r="E771" s="168">
        <v>36</v>
      </c>
      <c r="F771" s="168">
        <v>217</v>
      </c>
      <c r="G771" s="168" t="s">
        <v>7248</v>
      </c>
      <c r="H771" s="168">
        <v>4</v>
      </c>
      <c r="I771" s="168" t="s">
        <v>7265</v>
      </c>
      <c r="J771" s="170">
        <v>0</v>
      </c>
      <c r="K771" s="170">
        <v>0</v>
      </c>
      <c r="L771" s="171">
        <f>VLOOKUP(C771,'Custo dos Produtos'!$D:$Q,14,0)</f>
        <v>7.4821307692307695</v>
      </c>
      <c r="M771" s="171">
        <f t="shared" ref="M771:M802" si="36">IF(J771=0,ABS(L771*H771),ABS(K771))</f>
        <v>29.928523076923078</v>
      </c>
      <c r="N771" s="172">
        <f t="shared" ref="N771:N802" si="37">MONTH(A771)</f>
        <v>1</v>
      </c>
      <c r="O771" s="172">
        <f t="shared" ref="O771:O802" si="38">ABS(IF(M771=0,0,H771))</f>
        <v>4</v>
      </c>
    </row>
    <row r="772" spans="1:15" x14ac:dyDescent="0.3">
      <c r="A772" s="167">
        <v>46045</v>
      </c>
      <c r="B772" s="168">
        <v>1</v>
      </c>
      <c r="C772" s="169" t="s">
        <v>1472</v>
      </c>
      <c r="D772" s="168" t="s">
        <v>1472</v>
      </c>
      <c r="E772" s="168">
        <v>36</v>
      </c>
      <c r="F772" s="168">
        <v>217</v>
      </c>
      <c r="G772" s="168" t="s">
        <v>7239</v>
      </c>
      <c r="H772" s="168">
        <v>16</v>
      </c>
      <c r="I772" s="168" t="s">
        <v>15699</v>
      </c>
      <c r="J772" s="170">
        <v>0</v>
      </c>
      <c r="K772" s="170">
        <v>0</v>
      </c>
      <c r="L772" s="171">
        <f>VLOOKUP(C772,'Custo dos Produtos'!$D:$Q,14,0)</f>
        <v>2.1993369055592766</v>
      </c>
      <c r="M772" s="171">
        <f t="shared" si="36"/>
        <v>35.189390488948426</v>
      </c>
      <c r="N772" s="172">
        <f t="shared" si="37"/>
        <v>1</v>
      </c>
      <c r="O772" s="172">
        <f t="shared" si="38"/>
        <v>16</v>
      </c>
    </row>
    <row r="773" spans="1:15" x14ac:dyDescent="0.3">
      <c r="A773" s="167">
        <v>46045</v>
      </c>
      <c r="B773" s="168">
        <v>1</v>
      </c>
      <c r="C773" s="169" t="s">
        <v>3218</v>
      </c>
      <c r="D773" s="168" t="s">
        <v>3218</v>
      </c>
      <c r="E773" s="168">
        <v>36</v>
      </c>
      <c r="F773" s="168">
        <v>217</v>
      </c>
      <c r="G773" s="168" t="s">
        <v>7207</v>
      </c>
      <c r="H773" s="168">
        <v>2</v>
      </c>
      <c r="I773" s="168" t="s">
        <v>15699</v>
      </c>
      <c r="J773" s="170">
        <v>0</v>
      </c>
      <c r="K773" s="170">
        <v>0</v>
      </c>
      <c r="L773" s="171">
        <f>VLOOKUP(C773,'Custo dos Produtos'!$D:$Q,14,0)</f>
        <v>5.4660583941605836</v>
      </c>
      <c r="M773" s="171">
        <f t="shared" si="36"/>
        <v>10.932116788321167</v>
      </c>
      <c r="N773" s="172">
        <f t="shared" si="37"/>
        <v>1</v>
      </c>
      <c r="O773" s="172">
        <f t="shared" si="38"/>
        <v>2</v>
      </c>
    </row>
    <row r="774" spans="1:15" x14ac:dyDescent="0.3">
      <c r="A774" s="167">
        <v>46045</v>
      </c>
      <c r="B774" s="168">
        <v>2</v>
      </c>
      <c r="C774" s="169" t="s">
        <v>1466</v>
      </c>
      <c r="D774" s="168" t="s">
        <v>1466</v>
      </c>
      <c r="E774" s="168">
        <v>36</v>
      </c>
      <c r="F774" s="168">
        <v>217</v>
      </c>
      <c r="G774" s="168" t="s">
        <v>7252</v>
      </c>
      <c r="H774" s="168">
        <v>2</v>
      </c>
      <c r="I774" s="168" t="s">
        <v>7265</v>
      </c>
      <c r="J774" s="170">
        <v>0</v>
      </c>
      <c r="K774" s="170">
        <v>0</v>
      </c>
      <c r="L774" s="171">
        <f>VLOOKUP(C774,'Custo dos Produtos'!$D:$Q,14,0)</f>
        <v>8.45852</v>
      </c>
      <c r="M774" s="171">
        <f t="shared" si="36"/>
        <v>16.91704</v>
      </c>
      <c r="N774" s="172">
        <f t="shared" si="37"/>
        <v>1</v>
      </c>
      <c r="O774" s="172">
        <f t="shared" si="38"/>
        <v>2</v>
      </c>
    </row>
    <row r="775" spans="1:15" s="135" customFormat="1" x14ac:dyDescent="0.3">
      <c r="A775" s="167">
        <v>46045</v>
      </c>
      <c r="B775" s="168">
        <v>2</v>
      </c>
      <c r="C775" s="169" t="s">
        <v>1420</v>
      </c>
      <c r="D775" s="168" t="s">
        <v>1420</v>
      </c>
      <c r="E775" s="168">
        <v>36</v>
      </c>
      <c r="F775" s="168">
        <v>217</v>
      </c>
      <c r="G775" s="168" t="s">
        <v>7248</v>
      </c>
      <c r="H775" s="168">
        <v>4</v>
      </c>
      <c r="I775" s="168" t="s">
        <v>7265</v>
      </c>
      <c r="J775" s="170">
        <v>0</v>
      </c>
      <c r="K775" s="170">
        <v>0</v>
      </c>
      <c r="L775" s="171">
        <f>VLOOKUP(C775,'Custo dos Produtos'!$D:$Q,14,0)</f>
        <v>6.58</v>
      </c>
      <c r="M775" s="171">
        <f t="shared" si="36"/>
        <v>26.32</v>
      </c>
      <c r="N775" s="172">
        <f t="shared" si="37"/>
        <v>1</v>
      </c>
      <c r="O775" s="172">
        <f t="shared" si="38"/>
        <v>4</v>
      </c>
    </row>
    <row r="776" spans="1:15" x14ac:dyDescent="0.3">
      <c r="A776" s="167">
        <v>46045</v>
      </c>
      <c r="B776" s="168">
        <v>3</v>
      </c>
      <c r="C776" s="169" t="s">
        <v>1344</v>
      </c>
      <c r="D776" s="168" t="s">
        <v>1344</v>
      </c>
      <c r="E776" s="168">
        <v>36</v>
      </c>
      <c r="F776" s="168">
        <v>217</v>
      </c>
      <c r="G776" s="168" t="s">
        <v>7248</v>
      </c>
      <c r="H776" s="168">
        <v>4</v>
      </c>
      <c r="I776" s="168" t="s">
        <v>15688</v>
      </c>
      <c r="J776" s="170">
        <v>0</v>
      </c>
      <c r="K776" s="170">
        <v>0</v>
      </c>
      <c r="L776" s="171">
        <f>VLOOKUP(C776,'Custo dos Produtos'!$D:$Q,14,0)</f>
        <v>7.4821307692307695</v>
      </c>
      <c r="M776" s="171">
        <f t="shared" si="36"/>
        <v>29.928523076923078</v>
      </c>
      <c r="N776" s="172">
        <f t="shared" si="37"/>
        <v>1</v>
      </c>
      <c r="O776" s="172">
        <f t="shared" si="38"/>
        <v>4</v>
      </c>
    </row>
    <row r="777" spans="1:15" x14ac:dyDescent="0.3">
      <c r="A777" s="167">
        <v>46045</v>
      </c>
      <c r="B777" s="168">
        <v>2</v>
      </c>
      <c r="C777" s="169" t="s">
        <v>3218</v>
      </c>
      <c r="D777" s="168" t="s">
        <v>3218</v>
      </c>
      <c r="E777" s="168">
        <v>36</v>
      </c>
      <c r="F777" s="168">
        <v>217</v>
      </c>
      <c r="G777" s="168" t="s">
        <v>7207</v>
      </c>
      <c r="H777" s="168">
        <v>2</v>
      </c>
      <c r="I777" s="168" t="s">
        <v>7265</v>
      </c>
      <c r="J777" s="170">
        <v>0</v>
      </c>
      <c r="K777" s="170">
        <v>0</v>
      </c>
      <c r="L777" s="171">
        <f>VLOOKUP(C777,'Custo dos Produtos'!$D:$Q,14,0)</f>
        <v>5.4660583941605836</v>
      </c>
      <c r="M777" s="171">
        <f t="shared" si="36"/>
        <v>10.932116788321167</v>
      </c>
      <c r="N777" s="172">
        <f t="shared" si="37"/>
        <v>1</v>
      </c>
      <c r="O777" s="172">
        <f t="shared" si="38"/>
        <v>2</v>
      </c>
    </row>
    <row r="778" spans="1:15" x14ac:dyDescent="0.3">
      <c r="A778" s="167">
        <v>46045</v>
      </c>
      <c r="B778" s="168">
        <v>3</v>
      </c>
      <c r="C778" s="169" t="s">
        <v>1472</v>
      </c>
      <c r="D778" s="168" t="s">
        <v>1472</v>
      </c>
      <c r="E778" s="168">
        <v>36</v>
      </c>
      <c r="F778" s="168">
        <v>217</v>
      </c>
      <c r="G778" s="168" t="s">
        <v>7239</v>
      </c>
      <c r="H778" s="168">
        <v>20</v>
      </c>
      <c r="I778" s="168" t="s">
        <v>15688</v>
      </c>
      <c r="J778" s="170">
        <v>0</v>
      </c>
      <c r="K778" s="170">
        <v>0</v>
      </c>
      <c r="L778" s="171">
        <f>VLOOKUP(C778,'Custo dos Produtos'!$D:$Q,14,0)</f>
        <v>2.1993369055592766</v>
      </c>
      <c r="M778" s="171">
        <f t="shared" si="36"/>
        <v>43.986738111185531</v>
      </c>
      <c r="N778" s="172">
        <f t="shared" si="37"/>
        <v>1</v>
      </c>
      <c r="O778" s="172">
        <f t="shared" si="38"/>
        <v>20</v>
      </c>
    </row>
    <row r="779" spans="1:15" x14ac:dyDescent="0.3">
      <c r="A779" s="167">
        <v>46045</v>
      </c>
      <c r="B779" s="168">
        <v>3</v>
      </c>
      <c r="C779" s="169" t="s">
        <v>1466</v>
      </c>
      <c r="D779" s="168" t="s">
        <v>1466</v>
      </c>
      <c r="E779" s="168">
        <v>36</v>
      </c>
      <c r="F779" s="168">
        <v>217</v>
      </c>
      <c r="G779" s="168" t="s">
        <v>7252</v>
      </c>
      <c r="H779" s="168">
        <v>1</v>
      </c>
      <c r="I779" s="168" t="s">
        <v>15688</v>
      </c>
      <c r="J779" s="170">
        <v>0</v>
      </c>
      <c r="K779" s="170">
        <v>0</v>
      </c>
      <c r="L779" s="171">
        <f>VLOOKUP(C779,'Custo dos Produtos'!$D:$Q,14,0)</f>
        <v>8.45852</v>
      </c>
      <c r="M779" s="171">
        <f t="shared" si="36"/>
        <v>8.45852</v>
      </c>
      <c r="N779" s="172">
        <f t="shared" si="37"/>
        <v>1</v>
      </c>
      <c r="O779" s="172">
        <f t="shared" si="38"/>
        <v>1</v>
      </c>
    </row>
    <row r="780" spans="1:15" x14ac:dyDescent="0.3">
      <c r="A780" s="167">
        <v>46045</v>
      </c>
      <c r="B780" s="168">
        <v>3</v>
      </c>
      <c r="C780" s="169" t="s">
        <v>1236</v>
      </c>
      <c r="D780" s="168" t="s">
        <v>1236</v>
      </c>
      <c r="E780" s="168">
        <v>36</v>
      </c>
      <c r="F780" s="168">
        <v>217</v>
      </c>
      <c r="G780" s="168" t="s">
        <v>7150</v>
      </c>
      <c r="H780" s="168">
        <v>2</v>
      </c>
      <c r="I780" s="168" t="s">
        <v>7190</v>
      </c>
      <c r="J780" s="170">
        <v>0</v>
      </c>
      <c r="K780" s="170">
        <v>0</v>
      </c>
      <c r="L780" s="171">
        <f>VLOOKUP(C780,'Custo dos Produtos'!$D:$Q,14,0)</f>
        <v>10.757986111111112</v>
      </c>
      <c r="M780" s="171">
        <f t="shared" si="36"/>
        <v>21.515972222222224</v>
      </c>
      <c r="N780" s="172">
        <f t="shared" si="37"/>
        <v>1</v>
      </c>
      <c r="O780" s="172">
        <f t="shared" si="38"/>
        <v>2</v>
      </c>
    </row>
    <row r="781" spans="1:15" x14ac:dyDescent="0.3">
      <c r="A781" s="182">
        <v>46045</v>
      </c>
      <c r="B781" s="181">
        <v>2</v>
      </c>
      <c r="C781" s="183" t="s">
        <v>1472</v>
      </c>
      <c r="D781" s="181" t="s">
        <v>1472</v>
      </c>
      <c r="E781" s="181">
        <v>36</v>
      </c>
      <c r="F781" s="181">
        <v>217</v>
      </c>
      <c r="G781" s="181" t="s">
        <v>7239</v>
      </c>
      <c r="H781" s="181">
        <v>16</v>
      </c>
      <c r="I781" s="181" t="s">
        <v>7265</v>
      </c>
      <c r="J781" s="184">
        <v>0</v>
      </c>
      <c r="K781" s="184">
        <v>0</v>
      </c>
      <c r="L781" s="185">
        <v>0</v>
      </c>
      <c r="M781" s="185">
        <f t="shared" si="36"/>
        <v>0</v>
      </c>
      <c r="N781" s="181">
        <f t="shared" si="37"/>
        <v>1</v>
      </c>
      <c r="O781" s="181">
        <f t="shared" si="38"/>
        <v>0</v>
      </c>
    </row>
    <row r="782" spans="1:15" x14ac:dyDescent="0.3">
      <c r="A782" s="167">
        <v>46045</v>
      </c>
      <c r="B782" s="168">
        <v>1</v>
      </c>
      <c r="C782" s="169" t="s">
        <v>1468</v>
      </c>
      <c r="D782" s="168" t="s">
        <v>1468</v>
      </c>
      <c r="E782" s="168">
        <v>34</v>
      </c>
      <c r="F782" s="168">
        <v>320</v>
      </c>
      <c r="G782" s="168" t="s">
        <v>7163</v>
      </c>
      <c r="H782" s="168">
        <v>2</v>
      </c>
      <c r="I782" s="168" t="s">
        <v>7193</v>
      </c>
      <c r="J782" s="170">
        <v>0</v>
      </c>
      <c r="K782" s="170">
        <v>0</v>
      </c>
      <c r="L782" s="171">
        <f>VLOOKUP(C782,'Custo dos Produtos'!$D:$Q,14,0)</f>
        <v>16.03</v>
      </c>
      <c r="M782" s="171">
        <f t="shared" si="36"/>
        <v>32.06</v>
      </c>
      <c r="N782" s="172">
        <f t="shared" si="37"/>
        <v>1</v>
      </c>
      <c r="O782" s="172">
        <f t="shared" si="38"/>
        <v>2</v>
      </c>
    </row>
    <row r="783" spans="1:15" x14ac:dyDescent="0.3">
      <c r="A783" s="167">
        <v>46045</v>
      </c>
      <c r="B783" s="168">
        <v>1</v>
      </c>
      <c r="C783" s="169" t="s">
        <v>1276</v>
      </c>
      <c r="D783" s="168" t="s">
        <v>1276</v>
      </c>
      <c r="E783" s="168">
        <v>7</v>
      </c>
      <c r="F783" s="168">
        <v>231</v>
      </c>
      <c r="G783" s="168" t="s">
        <v>15774</v>
      </c>
      <c r="H783" s="168">
        <v>102</v>
      </c>
      <c r="I783" s="168" t="s">
        <v>7220</v>
      </c>
      <c r="J783" s="170">
        <v>0</v>
      </c>
      <c r="K783" s="170">
        <v>0</v>
      </c>
      <c r="L783" s="171">
        <f>VLOOKUP(C783,'Custo dos Produtos'!$D:$Q,14,0)</f>
        <v>4.7478777777777781</v>
      </c>
      <c r="M783" s="171">
        <f t="shared" si="36"/>
        <v>484.28353333333337</v>
      </c>
      <c r="N783" s="172">
        <f t="shared" si="37"/>
        <v>1</v>
      </c>
      <c r="O783" s="172">
        <f t="shared" si="38"/>
        <v>102</v>
      </c>
    </row>
    <row r="784" spans="1:15" x14ac:dyDescent="0.3">
      <c r="A784" s="173">
        <v>46045</v>
      </c>
      <c r="B784" s="174">
        <v>1</v>
      </c>
      <c r="C784" s="175" t="s">
        <v>1498</v>
      </c>
      <c r="D784" s="174" t="s">
        <v>1498</v>
      </c>
      <c r="E784" s="174">
        <v>33</v>
      </c>
      <c r="F784" s="174">
        <v>314</v>
      </c>
      <c r="G784" s="174" t="s">
        <v>7189</v>
      </c>
      <c r="H784" s="174">
        <v>4</v>
      </c>
      <c r="I784" s="174" t="s">
        <v>15775</v>
      </c>
      <c r="J784" s="176">
        <v>0</v>
      </c>
      <c r="K784" s="176">
        <v>0</v>
      </c>
      <c r="L784" s="177">
        <f>VLOOKUP(C784,'Custo dos Produtos'!$D:$Q,14,0)</f>
        <v>8.9005166666666682</v>
      </c>
      <c r="M784" s="177">
        <f t="shared" si="36"/>
        <v>35.602066666666673</v>
      </c>
      <c r="N784" s="178">
        <f t="shared" si="37"/>
        <v>1</v>
      </c>
      <c r="O784" s="178">
        <f t="shared" si="38"/>
        <v>4</v>
      </c>
    </row>
    <row r="785" spans="1:15" x14ac:dyDescent="0.3">
      <c r="A785" s="167">
        <v>46045</v>
      </c>
      <c r="B785" s="168">
        <v>1</v>
      </c>
      <c r="C785" s="169" t="s">
        <v>1486</v>
      </c>
      <c r="D785" s="168" t="s">
        <v>1486</v>
      </c>
      <c r="E785" s="168">
        <v>34</v>
      </c>
      <c r="F785" s="168">
        <v>320</v>
      </c>
      <c r="G785" s="168" t="s">
        <v>7163</v>
      </c>
      <c r="H785" s="168">
        <v>6</v>
      </c>
      <c r="I785" s="168" t="s">
        <v>7193</v>
      </c>
      <c r="J785" s="170">
        <v>0</v>
      </c>
      <c r="K785" s="170">
        <v>0</v>
      </c>
      <c r="L785" s="171">
        <f>VLOOKUP(C785,'Custo dos Produtos'!$D:$Q,14,0)</f>
        <v>7.6056249999999999</v>
      </c>
      <c r="M785" s="171">
        <f t="shared" si="36"/>
        <v>45.633749999999999</v>
      </c>
      <c r="N785" s="172">
        <f t="shared" si="37"/>
        <v>1</v>
      </c>
      <c r="O785" s="172">
        <f t="shared" si="38"/>
        <v>6</v>
      </c>
    </row>
    <row r="786" spans="1:15" x14ac:dyDescent="0.3">
      <c r="A786" s="167">
        <v>46045</v>
      </c>
      <c r="B786" s="168">
        <v>1</v>
      </c>
      <c r="C786" s="169" t="s">
        <v>1598</v>
      </c>
      <c r="D786" s="168" t="s">
        <v>1598</v>
      </c>
      <c r="E786" s="168">
        <v>9</v>
      </c>
      <c r="F786" s="168">
        <v>320</v>
      </c>
      <c r="G786" s="168" t="s">
        <v>7155</v>
      </c>
      <c r="H786" s="168">
        <v>2</v>
      </c>
      <c r="I786" s="168" t="s">
        <v>15776</v>
      </c>
      <c r="J786" s="170">
        <v>0</v>
      </c>
      <c r="K786" s="170">
        <v>0</v>
      </c>
      <c r="L786" s="171">
        <f>VLOOKUP(C786,'Custo dos Produtos'!$D:$Q,14,0)</f>
        <v>4.2375499999999997</v>
      </c>
      <c r="M786" s="171">
        <f t="shared" si="36"/>
        <v>8.4750999999999994</v>
      </c>
      <c r="N786" s="172">
        <f t="shared" si="37"/>
        <v>1</v>
      </c>
      <c r="O786" s="172">
        <f t="shared" si="38"/>
        <v>2</v>
      </c>
    </row>
    <row r="787" spans="1:15" x14ac:dyDescent="0.3">
      <c r="A787" s="167">
        <v>46045</v>
      </c>
      <c r="B787" s="168">
        <v>1</v>
      </c>
      <c r="C787" s="169" t="s">
        <v>1598</v>
      </c>
      <c r="D787" s="168" t="s">
        <v>1598</v>
      </c>
      <c r="E787" s="168">
        <v>14</v>
      </c>
      <c r="F787" s="168">
        <v>320</v>
      </c>
      <c r="G787" s="168" t="s">
        <v>7155</v>
      </c>
      <c r="H787" s="168">
        <v>1</v>
      </c>
      <c r="I787" s="168" t="s">
        <v>15776</v>
      </c>
      <c r="J787" s="170">
        <v>0</v>
      </c>
      <c r="K787" s="170">
        <v>0</v>
      </c>
      <c r="L787" s="171">
        <f>VLOOKUP(C787,'Custo dos Produtos'!$D:$Q,14,0)</f>
        <v>4.2375499999999997</v>
      </c>
      <c r="M787" s="171">
        <f t="shared" si="36"/>
        <v>4.2375499999999997</v>
      </c>
      <c r="N787" s="172">
        <f t="shared" si="37"/>
        <v>1</v>
      </c>
      <c r="O787" s="172">
        <f t="shared" si="38"/>
        <v>1</v>
      </c>
    </row>
    <row r="788" spans="1:15" x14ac:dyDescent="0.3">
      <c r="A788" s="167">
        <v>46045</v>
      </c>
      <c r="B788" s="168">
        <v>1</v>
      </c>
      <c r="C788" s="169" t="s">
        <v>1598</v>
      </c>
      <c r="D788" s="168" t="s">
        <v>1598</v>
      </c>
      <c r="E788" s="168">
        <v>34</v>
      </c>
      <c r="F788" s="168">
        <v>320</v>
      </c>
      <c r="G788" s="168" t="s">
        <v>7155</v>
      </c>
      <c r="H788" s="168">
        <v>1</v>
      </c>
      <c r="I788" s="168" t="s">
        <v>15776</v>
      </c>
      <c r="J788" s="170">
        <v>0</v>
      </c>
      <c r="K788" s="170">
        <v>0</v>
      </c>
      <c r="L788" s="171">
        <f>VLOOKUP(C788,'Custo dos Produtos'!$D:$Q,14,0)</f>
        <v>4.2375499999999997</v>
      </c>
      <c r="M788" s="171">
        <f t="shared" si="36"/>
        <v>4.2375499999999997</v>
      </c>
      <c r="N788" s="172">
        <f t="shared" si="37"/>
        <v>1</v>
      </c>
      <c r="O788" s="172">
        <f t="shared" si="38"/>
        <v>1</v>
      </c>
    </row>
    <row r="789" spans="1:15" x14ac:dyDescent="0.3">
      <c r="A789" s="167">
        <v>46045</v>
      </c>
      <c r="B789" s="168">
        <v>1</v>
      </c>
      <c r="C789" s="169" t="s">
        <v>1454</v>
      </c>
      <c r="D789" s="168" t="s">
        <v>1454</v>
      </c>
      <c r="E789" s="168">
        <v>33</v>
      </c>
      <c r="F789" s="168">
        <v>314</v>
      </c>
      <c r="G789" s="168" t="s">
        <v>15712</v>
      </c>
      <c r="H789" s="168">
        <v>2</v>
      </c>
      <c r="I789" s="168" t="s">
        <v>15694</v>
      </c>
      <c r="J789" s="170">
        <v>0</v>
      </c>
      <c r="K789" s="170">
        <v>0</v>
      </c>
      <c r="L789" s="171">
        <f>VLOOKUP(C789,'Custo dos Produtos'!$D:$Q,14,0)</f>
        <v>1.4053222836095765</v>
      </c>
      <c r="M789" s="171">
        <f t="shared" si="36"/>
        <v>2.8106445672191529</v>
      </c>
      <c r="N789" s="172">
        <f t="shared" si="37"/>
        <v>1</v>
      </c>
      <c r="O789" s="172">
        <f t="shared" si="38"/>
        <v>2</v>
      </c>
    </row>
    <row r="790" spans="1:15" x14ac:dyDescent="0.3">
      <c r="A790" s="167">
        <v>46045</v>
      </c>
      <c r="B790" s="168">
        <v>1</v>
      </c>
      <c r="C790" s="169" t="s">
        <v>1456</v>
      </c>
      <c r="D790" s="168" t="s">
        <v>1456</v>
      </c>
      <c r="E790" s="168">
        <v>33</v>
      </c>
      <c r="F790" s="168">
        <v>314</v>
      </c>
      <c r="G790" s="168" t="s">
        <v>15712</v>
      </c>
      <c r="H790" s="168">
        <v>2</v>
      </c>
      <c r="I790" s="168" t="s">
        <v>15694</v>
      </c>
      <c r="J790" s="170">
        <v>0</v>
      </c>
      <c r="K790" s="170">
        <v>0</v>
      </c>
      <c r="L790" s="171">
        <f>VLOOKUP(C790,'Custo dos Produtos'!$D:$Q,14,0)</f>
        <v>1.4033297872340427</v>
      </c>
      <c r="M790" s="171">
        <f t="shared" si="36"/>
        <v>2.8066595744680853</v>
      </c>
      <c r="N790" s="172">
        <f t="shared" si="37"/>
        <v>1</v>
      </c>
      <c r="O790" s="172">
        <f t="shared" si="38"/>
        <v>2</v>
      </c>
    </row>
    <row r="791" spans="1:15" x14ac:dyDescent="0.3">
      <c r="A791" s="167">
        <v>46045</v>
      </c>
      <c r="B791" s="168">
        <v>3</v>
      </c>
      <c r="C791" s="169" t="s">
        <v>1238</v>
      </c>
      <c r="D791" s="168" t="s">
        <v>1238</v>
      </c>
      <c r="E791" s="168">
        <v>24</v>
      </c>
      <c r="F791" s="168">
        <v>320</v>
      </c>
      <c r="G791" s="168" t="s">
        <v>7213</v>
      </c>
      <c r="H791" s="168">
        <v>7</v>
      </c>
      <c r="I791" s="168" t="s">
        <v>7183</v>
      </c>
      <c r="J791" s="170">
        <v>0</v>
      </c>
      <c r="K791" s="170">
        <v>0</v>
      </c>
      <c r="L791" s="171">
        <f>VLOOKUP(C791,'Custo dos Produtos'!$D:$Q,14,0)</f>
        <v>10.478680000000001</v>
      </c>
      <c r="M791" s="171">
        <f t="shared" si="36"/>
        <v>73.350760000000008</v>
      </c>
      <c r="N791" s="172">
        <f t="shared" si="37"/>
        <v>1</v>
      </c>
      <c r="O791" s="172">
        <f t="shared" si="38"/>
        <v>7</v>
      </c>
    </row>
    <row r="792" spans="1:15" x14ac:dyDescent="0.3">
      <c r="A792" s="167">
        <v>46045</v>
      </c>
      <c r="B792" s="168">
        <v>2</v>
      </c>
      <c r="C792" s="169" t="s">
        <v>1514</v>
      </c>
      <c r="D792" s="168" t="s">
        <v>1514</v>
      </c>
      <c r="E792" s="168">
        <v>34</v>
      </c>
      <c r="F792" s="168">
        <v>314</v>
      </c>
      <c r="G792" s="168" t="s">
        <v>7173</v>
      </c>
      <c r="H792" s="168">
        <v>2</v>
      </c>
      <c r="I792" s="168" t="s">
        <v>15781</v>
      </c>
      <c r="J792" s="170">
        <v>0</v>
      </c>
      <c r="K792" s="170">
        <v>0</v>
      </c>
      <c r="L792" s="171">
        <f>VLOOKUP(C792,'Custo dos Produtos'!$D:$Q,14,0)</f>
        <v>7.8916714285714287</v>
      </c>
      <c r="M792" s="171">
        <f t="shared" si="36"/>
        <v>15.783342857142857</v>
      </c>
      <c r="N792" s="172">
        <f t="shared" si="37"/>
        <v>1</v>
      </c>
      <c r="O792" s="172">
        <f t="shared" si="38"/>
        <v>2</v>
      </c>
    </row>
    <row r="793" spans="1:15" x14ac:dyDescent="0.3">
      <c r="A793" s="173">
        <v>46045</v>
      </c>
      <c r="B793" s="174">
        <v>2</v>
      </c>
      <c r="C793" s="175" t="s">
        <v>1833</v>
      </c>
      <c r="D793" s="174" t="s">
        <v>1833</v>
      </c>
      <c r="E793" s="174">
        <v>9</v>
      </c>
      <c r="F793" s="174">
        <v>314</v>
      </c>
      <c r="G793" s="174" t="s">
        <v>7189</v>
      </c>
      <c r="H793" s="174">
        <v>2</v>
      </c>
      <c r="I793" s="174" t="s">
        <v>7226</v>
      </c>
      <c r="J793" s="176">
        <v>0</v>
      </c>
      <c r="K793" s="176">
        <v>0</v>
      </c>
      <c r="L793" s="177">
        <f>VLOOKUP(C793,'Custo dos Produtos'!$D:$Q,14,0)</f>
        <v>6.9027166666666666</v>
      </c>
      <c r="M793" s="177">
        <f t="shared" si="36"/>
        <v>13.805433333333333</v>
      </c>
      <c r="N793" s="178">
        <f t="shared" si="37"/>
        <v>1</v>
      </c>
      <c r="O793" s="178">
        <f t="shared" si="38"/>
        <v>2</v>
      </c>
    </row>
    <row r="794" spans="1:15" x14ac:dyDescent="0.3">
      <c r="A794" s="167">
        <v>46045</v>
      </c>
      <c r="B794" s="168">
        <v>2</v>
      </c>
      <c r="C794" s="169" t="s">
        <v>1534</v>
      </c>
      <c r="D794" s="168" t="s">
        <v>1534</v>
      </c>
      <c r="E794" s="168">
        <v>20</v>
      </c>
      <c r="F794" s="168">
        <v>313</v>
      </c>
      <c r="G794" s="168" t="s">
        <v>7269</v>
      </c>
      <c r="H794" s="168">
        <v>14</v>
      </c>
      <c r="I794" s="168" t="s">
        <v>7174</v>
      </c>
      <c r="J794" s="170">
        <v>0</v>
      </c>
      <c r="K794" s="170">
        <v>0</v>
      </c>
      <c r="L794" s="171">
        <f>VLOOKUP(C794,'Custo dos Produtos'!$D:$Q,14,0)</f>
        <v>1.5754942528735634</v>
      </c>
      <c r="M794" s="171">
        <f t="shared" si="36"/>
        <v>22.056919540229888</v>
      </c>
      <c r="N794" s="172">
        <f t="shared" si="37"/>
        <v>1</v>
      </c>
      <c r="O794" s="172">
        <f t="shared" si="38"/>
        <v>14</v>
      </c>
    </row>
    <row r="795" spans="1:15" s="137" customFormat="1" x14ac:dyDescent="0.3">
      <c r="A795" s="167">
        <v>46045</v>
      </c>
      <c r="B795" s="168">
        <v>2</v>
      </c>
      <c r="C795" s="169" t="s">
        <v>1270</v>
      </c>
      <c r="D795" s="168" t="s">
        <v>1270</v>
      </c>
      <c r="E795" s="168">
        <v>9</v>
      </c>
      <c r="F795" s="168">
        <v>314</v>
      </c>
      <c r="G795" s="168" t="s">
        <v>7186</v>
      </c>
      <c r="H795" s="168">
        <v>1</v>
      </c>
      <c r="I795" s="168" t="s">
        <v>7264</v>
      </c>
      <c r="J795" s="170">
        <v>0</v>
      </c>
      <c r="K795" s="170">
        <v>0</v>
      </c>
      <c r="L795" s="171">
        <f>VLOOKUP(C795,'Custo dos Produtos'!$D:$Q,14,0)</f>
        <v>15.448218390804596</v>
      </c>
      <c r="M795" s="171">
        <f t="shared" si="36"/>
        <v>15.448218390804596</v>
      </c>
      <c r="N795" s="172">
        <f t="shared" si="37"/>
        <v>1</v>
      </c>
      <c r="O795" s="172">
        <f t="shared" si="38"/>
        <v>1</v>
      </c>
    </row>
    <row r="796" spans="1:15" s="137" customFormat="1" x14ac:dyDescent="0.3">
      <c r="A796" s="167">
        <v>46045</v>
      </c>
      <c r="B796" s="168">
        <v>2</v>
      </c>
      <c r="C796" s="169" t="s">
        <v>1338</v>
      </c>
      <c r="D796" s="168" t="s">
        <v>1338</v>
      </c>
      <c r="E796" s="168">
        <v>9</v>
      </c>
      <c r="F796" s="168">
        <v>315</v>
      </c>
      <c r="G796" s="168" t="s">
        <v>7179</v>
      </c>
      <c r="H796" s="168">
        <v>2</v>
      </c>
      <c r="I796" s="168" t="s">
        <v>7180</v>
      </c>
      <c r="J796" s="170">
        <v>0</v>
      </c>
      <c r="K796" s="170">
        <v>0</v>
      </c>
      <c r="L796" s="171">
        <f>VLOOKUP(C796,'Custo dos Produtos'!$D:$Q,14,0)</f>
        <v>21.23</v>
      </c>
      <c r="M796" s="171">
        <f t="shared" si="36"/>
        <v>42.46</v>
      </c>
      <c r="N796" s="172">
        <f t="shared" si="37"/>
        <v>1</v>
      </c>
      <c r="O796" s="172">
        <f t="shared" si="38"/>
        <v>2</v>
      </c>
    </row>
    <row r="797" spans="1:15" x14ac:dyDescent="0.3">
      <c r="A797" s="167">
        <v>46045</v>
      </c>
      <c r="B797" s="168">
        <v>2</v>
      </c>
      <c r="C797" s="169" t="s">
        <v>1248</v>
      </c>
      <c r="D797" s="168" t="s">
        <v>1248</v>
      </c>
      <c r="E797" s="168">
        <v>8</v>
      </c>
      <c r="F797" s="168">
        <v>313</v>
      </c>
      <c r="G797" s="168" t="s">
        <v>7150</v>
      </c>
      <c r="H797" s="168">
        <v>1</v>
      </c>
      <c r="I797" s="168" t="s">
        <v>15732</v>
      </c>
      <c r="J797" s="170">
        <v>0</v>
      </c>
      <c r="K797" s="170">
        <v>0</v>
      </c>
      <c r="L797" s="171">
        <f>VLOOKUP(C797,'Custo dos Produtos'!$D:$Q,14,0)</f>
        <v>6.7208333333333332</v>
      </c>
      <c r="M797" s="171">
        <f t="shared" si="36"/>
        <v>6.7208333333333332</v>
      </c>
      <c r="N797" s="172">
        <f t="shared" si="37"/>
        <v>1</v>
      </c>
      <c r="O797" s="172">
        <f t="shared" si="38"/>
        <v>1</v>
      </c>
    </row>
    <row r="798" spans="1:15" x14ac:dyDescent="0.3">
      <c r="A798" s="167">
        <v>46045</v>
      </c>
      <c r="B798" s="168">
        <v>2</v>
      </c>
      <c r="C798" s="169" t="s">
        <v>1695</v>
      </c>
      <c r="D798" s="168" t="s">
        <v>1695</v>
      </c>
      <c r="E798" s="168">
        <v>34</v>
      </c>
      <c r="F798" s="168">
        <v>320</v>
      </c>
      <c r="G798" s="168" t="s">
        <v>7163</v>
      </c>
      <c r="H798" s="168">
        <v>6</v>
      </c>
      <c r="I798" s="168" t="s">
        <v>7162</v>
      </c>
      <c r="J798" s="170">
        <v>0</v>
      </c>
      <c r="K798" s="170">
        <v>0</v>
      </c>
      <c r="L798" s="171">
        <f>VLOOKUP(C798,'Custo dos Produtos'!$D:$Q,14,0)</f>
        <v>8.7234999999999996</v>
      </c>
      <c r="M798" s="171">
        <f t="shared" si="36"/>
        <v>52.340999999999994</v>
      </c>
      <c r="N798" s="172">
        <f t="shared" si="37"/>
        <v>1</v>
      </c>
      <c r="O798" s="172">
        <f t="shared" si="38"/>
        <v>6</v>
      </c>
    </row>
    <row r="799" spans="1:15" x14ac:dyDescent="0.3">
      <c r="A799" s="167">
        <v>46045</v>
      </c>
      <c r="B799" s="168">
        <v>2</v>
      </c>
      <c r="C799" s="169" t="s">
        <v>1695</v>
      </c>
      <c r="D799" s="168" t="s">
        <v>1695</v>
      </c>
      <c r="E799" s="168">
        <v>20</v>
      </c>
      <c r="F799" s="168">
        <v>320</v>
      </c>
      <c r="G799" s="168" t="s">
        <v>7163</v>
      </c>
      <c r="H799" s="168">
        <v>1</v>
      </c>
      <c r="I799" s="168" t="s">
        <v>7162</v>
      </c>
      <c r="J799" s="170">
        <v>0</v>
      </c>
      <c r="K799" s="170">
        <v>0</v>
      </c>
      <c r="L799" s="171">
        <f>VLOOKUP(C799,'Custo dos Produtos'!$D:$Q,14,0)</f>
        <v>8.7234999999999996</v>
      </c>
      <c r="M799" s="171">
        <f t="shared" si="36"/>
        <v>8.7234999999999996</v>
      </c>
      <c r="N799" s="172">
        <f t="shared" si="37"/>
        <v>1</v>
      </c>
      <c r="O799" s="172">
        <f t="shared" si="38"/>
        <v>1</v>
      </c>
    </row>
    <row r="800" spans="1:15" x14ac:dyDescent="0.3">
      <c r="A800" s="167">
        <v>46045</v>
      </c>
      <c r="B800" s="168">
        <v>2</v>
      </c>
      <c r="C800" s="169" t="s">
        <v>1568</v>
      </c>
      <c r="D800" s="168" t="s">
        <v>1568</v>
      </c>
      <c r="E800" s="168">
        <v>20</v>
      </c>
      <c r="F800" s="168">
        <v>207</v>
      </c>
      <c r="G800" s="168" t="s">
        <v>7169</v>
      </c>
      <c r="H800" s="168">
        <v>11</v>
      </c>
      <c r="I800" s="168" t="s">
        <v>15700</v>
      </c>
      <c r="J800" s="170">
        <v>0</v>
      </c>
      <c r="K800" s="170">
        <v>0</v>
      </c>
      <c r="L800" s="171">
        <f>VLOOKUP(C800,'Custo dos Produtos'!$D:$Q,14,0)</f>
        <v>2.1285172413793103</v>
      </c>
      <c r="M800" s="171">
        <f t="shared" si="36"/>
        <v>23.413689655172412</v>
      </c>
      <c r="N800" s="172">
        <f t="shared" si="37"/>
        <v>1</v>
      </c>
      <c r="O800" s="172">
        <f t="shared" si="38"/>
        <v>11</v>
      </c>
    </row>
    <row r="801" spans="1:15" x14ac:dyDescent="0.3">
      <c r="A801" s="179">
        <v>46045</v>
      </c>
      <c r="B801" s="172">
        <v>2</v>
      </c>
      <c r="C801" s="180" t="s">
        <v>1630</v>
      </c>
      <c r="D801" s="172" t="s">
        <v>15782</v>
      </c>
      <c r="E801" s="172">
        <v>9</v>
      </c>
      <c r="F801" s="172">
        <v>207</v>
      </c>
      <c r="G801" s="172" t="s">
        <v>7169</v>
      </c>
      <c r="H801" s="172">
        <v>8</v>
      </c>
      <c r="I801" s="172" t="s">
        <v>15783</v>
      </c>
      <c r="J801" s="191">
        <v>0</v>
      </c>
      <c r="K801" s="191">
        <v>0</v>
      </c>
      <c r="L801" s="192">
        <f>VLOOKUP(C801,'Custo dos Produtos'!$D:$Q,14,0)</f>
        <v>10.985541195476575</v>
      </c>
      <c r="M801" s="192">
        <f t="shared" si="36"/>
        <v>87.884329563812599</v>
      </c>
      <c r="N801" s="172">
        <f t="shared" si="37"/>
        <v>1</v>
      </c>
      <c r="O801" s="172">
        <f t="shared" si="38"/>
        <v>8</v>
      </c>
    </row>
    <row r="802" spans="1:15" x14ac:dyDescent="0.3">
      <c r="A802" s="179">
        <v>46045</v>
      </c>
      <c r="B802" s="172">
        <v>2</v>
      </c>
      <c r="C802" s="180" t="s">
        <v>1630</v>
      </c>
      <c r="D802" s="172" t="s">
        <v>1630</v>
      </c>
      <c r="E802" s="172">
        <v>8</v>
      </c>
      <c r="F802" s="172">
        <v>207</v>
      </c>
      <c r="G802" s="172" t="s">
        <v>7169</v>
      </c>
      <c r="H802" s="172">
        <v>1</v>
      </c>
      <c r="I802" s="172" t="s">
        <v>15783</v>
      </c>
      <c r="J802" s="191">
        <v>0</v>
      </c>
      <c r="K802" s="191">
        <v>0</v>
      </c>
      <c r="L802" s="192">
        <f>VLOOKUP(C802,'Custo dos Produtos'!$D:$Q,14,0)</f>
        <v>10.985541195476575</v>
      </c>
      <c r="M802" s="192">
        <f t="shared" si="36"/>
        <v>10.985541195476575</v>
      </c>
      <c r="N802" s="172">
        <f t="shared" si="37"/>
        <v>1</v>
      </c>
      <c r="O802" s="172">
        <f t="shared" si="38"/>
        <v>1</v>
      </c>
    </row>
    <row r="803" spans="1:15" x14ac:dyDescent="0.3">
      <c r="A803" s="167">
        <v>46045</v>
      </c>
      <c r="B803" s="168">
        <v>1</v>
      </c>
      <c r="C803" s="169" t="s">
        <v>1574</v>
      </c>
      <c r="D803" s="168" t="s">
        <v>1574</v>
      </c>
      <c r="E803" s="168">
        <v>7</v>
      </c>
      <c r="F803" s="168">
        <v>314</v>
      </c>
      <c r="G803" s="168" t="s">
        <v>7171</v>
      </c>
      <c r="H803" s="168">
        <v>4</v>
      </c>
      <c r="I803" s="168" t="s">
        <v>7193</v>
      </c>
      <c r="J803" s="170">
        <v>0</v>
      </c>
      <c r="K803" s="170">
        <v>0</v>
      </c>
      <c r="L803" s="171">
        <f>VLOOKUP(C803,'Custo dos Produtos'!$D:$Q,14,0)</f>
        <v>11.208094027954257</v>
      </c>
      <c r="M803" s="171">
        <f t="shared" ref="M803:M822" si="39">IF(J803=0,ABS(L803*H803),ABS(K803))</f>
        <v>44.832376111817027</v>
      </c>
      <c r="N803" s="172">
        <f t="shared" ref="N803:N822" si="40">MONTH(A803)</f>
        <v>1</v>
      </c>
      <c r="O803" s="172">
        <f t="shared" ref="O803:O822" si="41">ABS(IF(M803=0,0,H803))</f>
        <v>4</v>
      </c>
    </row>
    <row r="804" spans="1:15" x14ac:dyDescent="0.3">
      <c r="A804" s="167">
        <v>46045</v>
      </c>
      <c r="B804" s="168">
        <v>1</v>
      </c>
      <c r="C804" s="169" t="s">
        <v>1574</v>
      </c>
      <c r="D804" s="168" t="s">
        <v>1574</v>
      </c>
      <c r="E804" s="168">
        <v>33</v>
      </c>
      <c r="F804" s="168">
        <v>314</v>
      </c>
      <c r="G804" s="168" t="s">
        <v>7171</v>
      </c>
      <c r="H804" s="168">
        <v>3</v>
      </c>
      <c r="I804" s="168" t="s">
        <v>7193</v>
      </c>
      <c r="J804" s="170">
        <v>0</v>
      </c>
      <c r="K804" s="170">
        <v>0</v>
      </c>
      <c r="L804" s="171">
        <f>VLOOKUP(C804,'Custo dos Produtos'!$D:$Q,14,0)</f>
        <v>11.208094027954257</v>
      </c>
      <c r="M804" s="171">
        <f t="shared" si="39"/>
        <v>33.624282083862767</v>
      </c>
      <c r="N804" s="172">
        <f t="shared" si="40"/>
        <v>1</v>
      </c>
      <c r="O804" s="172">
        <f t="shared" si="41"/>
        <v>3</v>
      </c>
    </row>
    <row r="805" spans="1:15" x14ac:dyDescent="0.3">
      <c r="A805" s="167">
        <v>46045</v>
      </c>
      <c r="B805" s="168">
        <v>1</v>
      </c>
      <c r="C805" s="169" t="s">
        <v>1446</v>
      </c>
      <c r="D805" s="168" t="s">
        <v>1446</v>
      </c>
      <c r="E805" s="168">
        <v>19</v>
      </c>
      <c r="F805" s="168">
        <v>314</v>
      </c>
      <c r="G805" s="168" t="s">
        <v>15789</v>
      </c>
      <c r="H805" s="168">
        <v>1</v>
      </c>
      <c r="I805" s="168" t="s">
        <v>15764</v>
      </c>
      <c r="J805" s="170">
        <v>0</v>
      </c>
      <c r="K805" s="170">
        <v>0</v>
      </c>
      <c r="L805" s="171">
        <f>VLOOKUP(C805,'Custo dos Produtos'!$D:$Q,14,0)</f>
        <v>7.1395363408521311</v>
      </c>
      <c r="M805" s="171">
        <f t="shared" si="39"/>
        <v>7.1395363408521311</v>
      </c>
      <c r="N805" s="172">
        <f t="shared" si="40"/>
        <v>1</v>
      </c>
      <c r="O805" s="172">
        <f t="shared" si="41"/>
        <v>1</v>
      </c>
    </row>
    <row r="806" spans="1:15" x14ac:dyDescent="0.3">
      <c r="A806" s="167">
        <v>46045</v>
      </c>
      <c r="B806" s="168">
        <v>1</v>
      </c>
      <c r="C806" s="169" t="s">
        <v>1446</v>
      </c>
      <c r="D806" s="168" t="s">
        <v>1446</v>
      </c>
      <c r="E806" s="168">
        <v>9</v>
      </c>
      <c r="F806" s="168">
        <v>314</v>
      </c>
      <c r="G806" s="168" t="s">
        <v>15789</v>
      </c>
      <c r="H806" s="168">
        <v>1</v>
      </c>
      <c r="I806" s="168" t="s">
        <v>15764</v>
      </c>
      <c r="J806" s="170">
        <v>0</v>
      </c>
      <c r="K806" s="170">
        <v>0</v>
      </c>
      <c r="L806" s="171">
        <f>VLOOKUP(C806,'Custo dos Produtos'!$D:$Q,14,0)</f>
        <v>7.1395363408521311</v>
      </c>
      <c r="M806" s="171">
        <f t="shared" si="39"/>
        <v>7.1395363408521311</v>
      </c>
      <c r="N806" s="172">
        <f t="shared" si="40"/>
        <v>1</v>
      </c>
      <c r="O806" s="172">
        <f t="shared" si="41"/>
        <v>1</v>
      </c>
    </row>
    <row r="807" spans="1:15" x14ac:dyDescent="0.3">
      <c r="A807" s="167">
        <v>46045</v>
      </c>
      <c r="B807" s="168">
        <v>1</v>
      </c>
      <c r="C807" s="169" t="s">
        <v>1446</v>
      </c>
      <c r="D807" s="168" t="s">
        <v>1446</v>
      </c>
      <c r="E807" s="168">
        <v>20</v>
      </c>
      <c r="F807" s="168">
        <v>314</v>
      </c>
      <c r="G807" s="168" t="s">
        <v>15789</v>
      </c>
      <c r="H807" s="168">
        <v>1</v>
      </c>
      <c r="I807" s="168" t="s">
        <v>15764</v>
      </c>
      <c r="J807" s="170">
        <v>0</v>
      </c>
      <c r="K807" s="170">
        <v>0</v>
      </c>
      <c r="L807" s="171">
        <f>VLOOKUP(C807,'Custo dos Produtos'!$D:$Q,14,0)</f>
        <v>7.1395363408521311</v>
      </c>
      <c r="M807" s="171">
        <f t="shared" si="39"/>
        <v>7.1395363408521311</v>
      </c>
      <c r="N807" s="172">
        <f t="shared" si="40"/>
        <v>1</v>
      </c>
      <c r="O807" s="172">
        <f t="shared" si="41"/>
        <v>1</v>
      </c>
    </row>
    <row r="808" spans="1:15" x14ac:dyDescent="0.3">
      <c r="A808" s="167">
        <v>46045</v>
      </c>
      <c r="B808" s="168">
        <v>1</v>
      </c>
      <c r="C808" s="169" t="s">
        <v>1446</v>
      </c>
      <c r="D808" s="168" t="s">
        <v>1446</v>
      </c>
      <c r="E808" s="168">
        <v>11</v>
      </c>
      <c r="F808" s="168">
        <v>314</v>
      </c>
      <c r="G808" s="168" t="s">
        <v>15789</v>
      </c>
      <c r="H808" s="168">
        <v>1</v>
      </c>
      <c r="I808" s="168" t="s">
        <v>15764</v>
      </c>
      <c r="J808" s="170">
        <v>0</v>
      </c>
      <c r="K808" s="170">
        <v>0</v>
      </c>
      <c r="L808" s="171">
        <f>VLOOKUP(C808,'Custo dos Produtos'!$D:$Q,14,0)</f>
        <v>7.1395363408521311</v>
      </c>
      <c r="M808" s="171">
        <f t="shared" si="39"/>
        <v>7.1395363408521311</v>
      </c>
      <c r="N808" s="172">
        <f t="shared" si="40"/>
        <v>1</v>
      </c>
      <c r="O808" s="172">
        <f t="shared" si="41"/>
        <v>1</v>
      </c>
    </row>
    <row r="809" spans="1:15" x14ac:dyDescent="0.3">
      <c r="A809" s="167">
        <v>46045</v>
      </c>
      <c r="B809" s="168">
        <v>1</v>
      </c>
      <c r="C809" s="169" t="s">
        <v>1420</v>
      </c>
      <c r="D809" s="168" t="s">
        <v>1420</v>
      </c>
      <c r="E809" s="168">
        <v>33</v>
      </c>
      <c r="F809" s="168">
        <v>315</v>
      </c>
      <c r="G809" s="168" t="s">
        <v>7248</v>
      </c>
      <c r="H809" s="168">
        <v>4</v>
      </c>
      <c r="I809" s="168" t="s">
        <v>7249</v>
      </c>
      <c r="J809" s="170">
        <v>0</v>
      </c>
      <c r="K809" s="170">
        <v>0</v>
      </c>
      <c r="L809" s="171">
        <f>VLOOKUP(C809,'Custo dos Produtos'!$D:$Q,14,0)</f>
        <v>6.58</v>
      </c>
      <c r="M809" s="171">
        <f t="shared" si="39"/>
        <v>26.32</v>
      </c>
      <c r="N809" s="172">
        <f t="shared" si="40"/>
        <v>1</v>
      </c>
      <c r="O809" s="172">
        <f t="shared" si="41"/>
        <v>4</v>
      </c>
    </row>
    <row r="810" spans="1:15" x14ac:dyDescent="0.3">
      <c r="A810" s="167">
        <v>46045</v>
      </c>
      <c r="B810" s="168">
        <v>1</v>
      </c>
      <c r="C810" s="169" t="s">
        <v>1534</v>
      </c>
      <c r="D810" s="168" t="s">
        <v>1534</v>
      </c>
      <c r="E810" s="168">
        <v>20</v>
      </c>
      <c r="F810" s="168">
        <v>313</v>
      </c>
      <c r="G810" s="168" t="s">
        <v>7269</v>
      </c>
      <c r="H810" s="168">
        <v>40</v>
      </c>
      <c r="I810" s="168" t="s">
        <v>15790</v>
      </c>
      <c r="J810" s="170">
        <v>0</v>
      </c>
      <c r="K810" s="170">
        <v>0</v>
      </c>
      <c r="L810" s="171">
        <f>VLOOKUP(C810,'Custo dos Produtos'!$D:$Q,14,0)</f>
        <v>1.5754942528735634</v>
      </c>
      <c r="M810" s="171">
        <f t="shared" si="39"/>
        <v>63.019770114942531</v>
      </c>
      <c r="N810" s="172">
        <f t="shared" si="40"/>
        <v>1</v>
      </c>
      <c r="O810" s="172">
        <f t="shared" si="41"/>
        <v>40</v>
      </c>
    </row>
    <row r="811" spans="1:15" x14ac:dyDescent="0.3">
      <c r="A811" s="173">
        <v>46045</v>
      </c>
      <c r="B811" s="174">
        <v>1</v>
      </c>
      <c r="C811" s="175" t="s">
        <v>1829</v>
      </c>
      <c r="D811" s="174" t="s">
        <v>1829</v>
      </c>
      <c r="E811" s="174">
        <v>34</v>
      </c>
      <c r="F811" s="174">
        <v>314</v>
      </c>
      <c r="G811" s="174" t="s">
        <v>7212</v>
      </c>
      <c r="H811" s="174">
        <v>11</v>
      </c>
      <c r="I811" s="174" t="s">
        <v>7267</v>
      </c>
      <c r="J811" s="176">
        <v>0</v>
      </c>
      <c r="K811" s="176">
        <v>0</v>
      </c>
      <c r="L811" s="177">
        <f>VLOOKUP(C811,'Custo dos Produtos'!$D:$Q,14,0)</f>
        <v>8.900783333333333</v>
      </c>
      <c r="M811" s="177">
        <f t="shared" si="39"/>
        <v>97.90861666666666</v>
      </c>
      <c r="N811" s="178">
        <f t="shared" si="40"/>
        <v>1</v>
      </c>
      <c r="O811" s="178">
        <f t="shared" si="41"/>
        <v>11</v>
      </c>
    </row>
    <row r="812" spans="1:15" x14ac:dyDescent="0.3">
      <c r="A812" s="173">
        <v>46045</v>
      </c>
      <c r="B812" s="174">
        <v>1</v>
      </c>
      <c r="C812" s="175" t="s">
        <v>1829</v>
      </c>
      <c r="D812" s="174" t="s">
        <v>1829</v>
      </c>
      <c r="E812" s="174">
        <v>20</v>
      </c>
      <c r="F812" s="174">
        <v>314</v>
      </c>
      <c r="G812" s="174" t="s">
        <v>7212</v>
      </c>
      <c r="H812" s="174">
        <v>1</v>
      </c>
      <c r="I812" s="174" t="s">
        <v>7267</v>
      </c>
      <c r="J812" s="176">
        <v>0</v>
      </c>
      <c r="K812" s="176">
        <v>0</v>
      </c>
      <c r="L812" s="177">
        <f>VLOOKUP(C812,'Custo dos Produtos'!$D:$Q,14,0)</f>
        <v>8.900783333333333</v>
      </c>
      <c r="M812" s="177">
        <f t="shared" si="39"/>
        <v>8.900783333333333</v>
      </c>
      <c r="N812" s="178">
        <f t="shared" si="40"/>
        <v>1</v>
      </c>
      <c r="O812" s="178">
        <f t="shared" si="41"/>
        <v>1</v>
      </c>
    </row>
    <row r="813" spans="1:15" x14ac:dyDescent="0.3">
      <c r="A813" s="167">
        <v>46045</v>
      </c>
      <c r="B813" s="168">
        <v>1</v>
      </c>
      <c r="C813" s="169" t="s">
        <v>1528</v>
      </c>
      <c r="D813" s="168" t="s">
        <v>1528</v>
      </c>
      <c r="E813" s="168">
        <v>8</v>
      </c>
      <c r="F813" s="168">
        <v>314</v>
      </c>
      <c r="G813" s="168" t="s">
        <v>7191</v>
      </c>
      <c r="H813" s="168">
        <v>8</v>
      </c>
      <c r="I813" s="168" t="s">
        <v>7192</v>
      </c>
      <c r="J813" s="170">
        <v>0</v>
      </c>
      <c r="K813" s="170">
        <v>0</v>
      </c>
      <c r="L813" s="171">
        <f>VLOOKUP(C813,'Custo dos Produtos'!$D:$Q,14,0)</f>
        <v>4.4286344537815125</v>
      </c>
      <c r="M813" s="171">
        <f t="shared" si="39"/>
        <v>35.4290756302521</v>
      </c>
      <c r="N813" s="172">
        <f t="shared" si="40"/>
        <v>1</v>
      </c>
      <c r="O813" s="172">
        <f t="shared" si="41"/>
        <v>8</v>
      </c>
    </row>
    <row r="814" spans="1:15" x14ac:dyDescent="0.3">
      <c r="A814" s="167">
        <v>46045</v>
      </c>
      <c r="B814" s="168">
        <v>1</v>
      </c>
      <c r="C814" s="169" t="s">
        <v>1514</v>
      </c>
      <c r="D814" s="168" t="s">
        <v>1514</v>
      </c>
      <c r="E814" s="168">
        <v>33</v>
      </c>
      <c r="F814" s="168">
        <v>314</v>
      </c>
      <c r="G814" s="168" t="s">
        <v>7173</v>
      </c>
      <c r="H814" s="168">
        <v>4</v>
      </c>
      <c r="I814" s="168" t="s">
        <v>7187</v>
      </c>
      <c r="J814" s="170">
        <v>0</v>
      </c>
      <c r="K814" s="170">
        <v>0</v>
      </c>
      <c r="L814" s="171">
        <f>VLOOKUP(C814,'Custo dos Produtos'!$D:$Q,14,0)</f>
        <v>7.8916714285714287</v>
      </c>
      <c r="M814" s="171">
        <f t="shared" si="39"/>
        <v>31.566685714285715</v>
      </c>
      <c r="N814" s="172">
        <f t="shared" si="40"/>
        <v>1</v>
      </c>
      <c r="O814" s="172">
        <f t="shared" si="41"/>
        <v>4</v>
      </c>
    </row>
    <row r="815" spans="1:15" x14ac:dyDescent="0.3">
      <c r="A815" s="167">
        <v>46045</v>
      </c>
      <c r="B815" s="168">
        <v>1</v>
      </c>
      <c r="C815" s="169" t="s">
        <v>1514</v>
      </c>
      <c r="D815" s="168" t="s">
        <v>1514</v>
      </c>
      <c r="E815" s="168">
        <v>34</v>
      </c>
      <c r="F815" s="168">
        <v>314</v>
      </c>
      <c r="G815" s="168" t="s">
        <v>7173</v>
      </c>
      <c r="H815" s="168">
        <v>7</v>
      </c>
      <c r="I815" s="168" t="s">
        <v>7187</v>
      </c>
      <c r="J815" s="170">
        <v>0</v>
      </c>
      <c r="K815" s="170">
        <v>0</v>
      </c>
      <c r="L815" s="171">
        <f>VLOOKUP(C815,'Custo dos Produtos'!$D:$Q,14,0)</f>
        <v>7.8916714285714287</v>
      </c>
      <c r="M815" s="171">
        <f t="shared" si="39"/>
        <v>55.241700000000002</v>
      </c>
      <c r="N815" s="172">
        <f t="shared" si="40"/>
        <v>1</v>
      </c>
      <c r="O815" s="172">
        <f t="shared" si="41"/>
        <v>7</v>
      </c>
    </row>
    <row r="816" spans="1:15" x14ac:dyDescent="0.3">
      <c r="A816" s="167">
        <v>46045</v>
      </c>
      <c r="B816" s="168">
        <v>1</v>
      </c>
      <c r="C816" s="169" t="s">
        <v>1296</v>
      </c>
      <c r="D816" s="168" t="s">
        <v>1296</v>
      </c>
      <c r="E816" s="168">
        <v>31</v>
      </c>
      <c r="F816" s="168">
        <v>314</v>
      </c>
      <c r="G816" s="168" t="s">
        <v>7148</v>
      </c>
      <c r="H816" s="168">
        <v>15</v>
      </c>
      <c r="I816" s="168" t="s">
        <v>15769</v>
      </c>
      <c r="J816" s="170">
        <v>0</v>
      </c>
      <c r="K816" s="170">
        <v>0</v>
      </c>
      <c r="L816" s="171">
        <f>VLOOKUP(C816,'Custo dos Produtos'!$D:$Q,14,0)</f>
        <v>0.97267142857142863</v>
      </c>
      <c r="M816" s="171">
        <f t="shared" si="39"/>
        <v>14.590071428571429</v>
      </c>
      <c r="N816" s="172">
        <f t="shared" si="40"/>
        <v>1</v>
      </c>
      <c r="O816" s="172">
        <f t="shared" si="41"/>
        <v>15</v>
      </c>
    </row>
    <row r="817" spans="1:15" x14ac:dyDescent="0.3">
      <c r="A817" s="167">
        <v>46045</v>
      </c>
      <c r="B817" s="168">
        <v>1</v>
      </c>
      <c r="C817" s="169" t="s">
        <v>1298</v>
      </c>
      <c r="D817" s="168" t="s">
        <v>1298</v>
      </c>
      <c r="E817" s="168">
        <v>31</v>
      </c>
      <c r="F817" s="168">
        <v>314</v>
      </c>
      <c r="G817" s="168" t="s">
        <v>7148</v>
      </c>
      <c r="H817" s="168">
        <v>28</v>
      </c>
      <c r="I817" s="168" t="s">
        <v>15769</v>
      </c>
      <c r="J817" s="170">
        <v>0</v>
      </c>
      <c r="K817" s="170">
        <v>0</v>
      </c>
      <c r="L817" s="171">
        <f>VLOOKUP(C817,'Custo dos Produtos'!$D:$Q,14,0)</f>
        <v>0.97267142857142863</v>
      </c>
      <c r="M817" s="171">
        <f t="shared" si="39"/>
        <v>27.2348</v>
      </c>
      <c r="N817" s="172">
        <f t="shared" si="40"/>
        <v>1</v>
      </c>
      <c r="O817" s="172">
        <f t="shared" si="41"/>
        <v>28</v>
      </c>
    </row>
    <row r="818" spans="1:15" x14ac:dyDescent="0.3">
      <c r="A818" s="167">
        <v>46045</v>
      </c>
      <c r="B818" s="168">
        <v>1</v>
      </c>
      <c r="C818" s="169" t="s">
        <v>1296</v>
      </c>
      <c r="D818" s="168" t="s">
        <v>1296</v>
      </c>
      <c r="E818" s="168">
        <v>31</v>
      </c>
      <c r="F818" s="168">
        <v>314</v>
      </c>
      <c r="G818" s="168" t="s">
        <v>7148</v>
      </c>
      <c r="H818" s="168">
        <v>28</v>
      </c>
      <c r="I818" s="168" t="s">
        <v>15769</v>
      </c>
      <c r="J818" s="170">
        <v>0</v>
      </c>
      <c r="K818" s="170">
        <v>0</v>
      </c>
      <c r="L818" s="171">
        <f>VLOOKUP(C818,'Custo dos Produtos'!$D:$Q,14,0)</f>
        <v>0.97267142857142863</v>
      </c>
      <c r="M818" s="171">
        <f t="shared" si="39"/>
        <v>27.2348</v>
      </c>
      <c r="N818" s="172">
        <f t="shared" si="40"/>
        <v>1</v>
      </c>
      <c r="O818" s="172">
        <f t="shared" si="41"/>
        <v>28</v>
      </c>
    </row>
    <row r="819" spans="1:15" x14ac:dyDescent="0.3">
      <c r="A819" s="167">
        <v>46045</v>
      </c>
      <c r="B819" s="168">
        <v>1</v>
      </c>
      <c r="C819" s="169" t="s">
        <v>1534</v>
      </c>
      <c r="D819" s="168" t="s">
        <v>1534</v>
      </c>
      <c r="E819" s="168">
        <v>20</v>
      </c>
      <c r="F819" s="168">
        <v>313</v>
      </c>
      <c r="G819" s="168" t="s">
        <v>7198</v>
      </c>
      <c r="H819" s="168">
        <v>24</v>
      </c>
      <c r="I819" s="168" t="s">
        <v>15794</v>
      </c>
      <c r="J819" s="170">
        <v>0</v>
      </c>
      <c r="K819" s="170">
        <v>0</v>
      </c>
      <c r="L819" s="171">
        <f>VLOOKUP(C819,'Custo dos Produtos'!$D:$Q,14,0)</f>
        <v>1.5754942528735634</v>
      </c>
      <c r="M819" s="171">
        <f t="shared" si="39"/>
        <v>37.811862068965524</v>
      </c>
      <c r="N819" s="172">
        <f t="shared" si="40"/>
        <v>1</v>
      </c>
      <c r="O819" s="172">
        <f t="shared" si="41"/>
        <v>24</v>
      </c>
    </row>
    <row r="820" spans="1:15" s="137" customFormat="1" x14ac:dyDescent="0.3">
      <c r="A820" s="167">
        <v>46045</v>
      </c>
      <c r="B820" s="168">
        <v>1</v>
      </c>
      <c r="C820" s="169" t="s">
        <v>1298</v>
      </c>
      <c r="D820" s="168" t="s">
        <v>1298</v>
      </c>
      <c r="E820" s="168">
        <v>31</v>
      </c>
      <c r="F820" s="168">
        <v>314</v>
      </c>
      <c r="G820" s="168" t="s">
        <v>7148</v>
      </c>
      <c r="H820" s="168">
        <v>15</v>
      </c>
      <c r="I820" s="168" t="s">
        <v>15769</v>
      </c>
      <c r="J820" s="170">
        <v>0</v>
      </c>
      <c r="K820" s="170">
        <v>0</v>
      </c>
      <c r="L820" s="171">
        <f>VLOOKUP(C820,'Custo dos Produtos'!$D:$Q,14,0)</f>
        <v>0.97267142857142863</v>
      </c>
      <c r="M820" s="171">
        <f t="shared" si="39"/>
        <v>14.590071428571429</v>
      </c>
      <c r="N820" s="172">
        <f t="shared" si="40"/>
        <v>1</v>
      </c>
      <c r="O820" s="172">
        <f t="shared" si="41"/>
        <v>15</v>
      </c>
    </row>
    <row r="821" spans="1:15" x14ac:dyDescent="0.3">
      <c r="A821" s="167">
        <v>46045</v>
      </c>
      <c r="B821" s="168">
        <v>1</v>
      </c>
      <c r="C821" s="169" t="s">
        <v>1236</v>
      </c>
      <c r="D821" s="168" t="s">
        <v>1236</v>
      </c>
      <c r="E821" s="168">
        <v>9</v>
      </c>
      <c r="F821" s="168">
        <v>313</v>
      </c>
      <c r="G821" s="168" t="s">
        <v>7150</v>
      </c>
      <c r="H821" s="168">
        <v>2</v>
      </c>
      <c r="I821" s="168" t="s">
        <v>15754</v>
      </c>
      <c r="J821" s="170">
        <v>0</v>
      </c>
      <c r="K821" s="170">
        <v>0</v>
      </c>
      <c r="L821" s="171">
        <f>VLOOKUP(C821,'Custo dos Produtos'!$D:$Q,14,0)</f>
        <v>10.757986111111112</v>
      </c>
      <c r="M821" s="171">
        <f t="shared" si="39"/>
        <v>21.515972222222224</v>
      </c>
      <c r="N821" s="172">
        <f t="shared" si="40"/>
        <v>1</v>
      </c>
      <c r="O821" s="172">
        <f t="shared" si="41"/>
        <v>2</v>
      </c>
    </row>
    <row r="822" spans="1:15" x14ac:dyDescent="0.3">
      <c r="A822" s="167">
        <v>46045</v>
      </c>
      <c r="B822" s="168">
        <v>1</v>
      </c>
      <c r="C822" s="169" t="s">
        <v>1236</v>
      </c>
      <c r="D822" s="168" t="s">
        <v>1236</v>
      </c>
      <c r="E822" s="168">
        <v>35</v>
      </c>
      <c r="F822" s="168">
        <v>313</v>
      </c>
      <c r="G822" s="168" t="s">
        <v>7150</v>
      </c>
      <c r="H822" s="168">
        <v>3</v>
      </c>
      <c r="I822" s="168" t="s">
        <v>15754</v>
      </c>
      <c r="J822" s="170">
        <v>0</v>
      </c>
      <c r="K822" s="170">
        <v>0</v>
      </c>
      <c r="L822" s="171">
        <f>VLOOKUP(C822,'Custo dos Produtos'!$D:$Q,14,0)</f>
        <v>10.757986111111112</v>
      </c>
      <c r="M822" s="171">
        <f t="shared" si="39"/>
        <v>32.27395833333334</v>
      </c>
      <c r="N822" s="172">
        <f t="shared" si="40"/>
        <v>1</v>
      </c>
      <c r="O822" s="172">
        <f t="shared" si="41"/>
        <v>3</v>
      </c>
    </row>
    <row r="823" spans="1:15" x14ac:dyDescent="0.3">
      <c r="A823" s="167">
        <v>46045</v>
      </c>
      <c r="B823" s="168">
        <v>1</v>
      </c>
      <c r="C823" s="169"/>
      <c r="D823" s="168" t="s">
        <v>1232</v>
      </c>
      <c r="E823" s="168">
        <v>33</v>
      </c>
      <c r="F823" s="168">
        <v>315</v>
      </c>
      <c r="G823" s="168" t="s">
        <v>7196</v>
      </c>
      <c r="H823" s="168">
        <v>2</v>
      </c>
      <c r="I823" s="168" t="s">
        <v>7240</v>
      </c>
      <c r="J823" s="168"/>
      <c r="K823" s="168"/>
      <c r="L823" s="171"/>
      <c r="M823" s="171"/>
      <c r="N823" s="168"/>
      <c r="O823" s="168"/>
    </row>
    <row r="824" spans="1:15" x14ac:dyDescent="0.3">
      <c r="A824" s="167">
        <v>46045</v>
      </c>
      <c r="B824" s="168">
        <v>1</v>
      </c>
      <c r="C824" s="169"/>
      <c r="D824" s="168" t="s">
        <v>1232</v>
      </c>
      <c r="E824" s="168">
        <v>8</v>
      </c>
      <c r="F824" s="168">
        <v>315</v>
      </c>
      <c r="G824" s="168" t="s">
        <v>7196</v>
      </c>
      <c r="H824" s="168">
        <v>1</v>
      </c>
      <c r="I824" s="168" t="s">
        <v>7240</v>
      </c>
      <c r="J824" s="168"/>
      <c r="K824" s="168"/>
      <c r="L824" s="171"/>
      <c r="M824" s="171"/>
      <c r="N824" s="168"/>
      <c r="O824" s="168"/>
    </row>
    <row r="825" spans="1:15" x14ac:dyDescent="0.3">
      <c r="A825" s="167">
        <v>46045</v>
      </c>
      <c r="B825" s="168">
        <v>1</v>
      </c>
      <c r="C825" s="169"/>
      <c r="D825" s="168" t="s">
        <v>1232</v>
      </c>
      <c r="E825" s="168">
        <v>36</v>
      </c>
      <c r="F825" s="168">
        <v>315</v>
      </c>
      <c r="G825" s="168" t="s">
        <v>7196</v>
      </c>
      <c r="H825" s="168">
        <v>1</v>
      </c>
      <c r="I825" s="168" t="s">
        <v>7281</v>
      </c>
      <c r="J825" s="168"/>
      <c r="K825" s="168"/>
      <c r="L825" s="171"/>
      <c r="M825" s="171"/>
      <c r="N825" s="168"/>
      <c r="O825" s="168"/>
    </row>
    <row r="826" spans="1:15" x14ac:dyDescent="0.3">
      <c r="A826" s="167">
        <v>46046</v>
      </c>
      <c r="B826" s="168">
        <v>1</v>
      </c>
      <c r="C826" s="169" t="s">
        <v>1857</v>
      </c>
      <c r="D826" s="168" t="s">
        <v>1857</v>
      </c>
      <c r="E826" s="168">
        <v>34</v>
      </c>
      <c r="F826" s="168">
        <v>207</v>
      </c>
      <c r="G826" s="168" t="s">
        <v>7169</v>
      </c>
      <c r="H826" s="168">
        <v>1</v>
      </c>
      <c r="I826" s="168" t="s">
        <v>7225</v>
      </c>
      <c r="J826" s="170">
        <v>0</v>
      </c>
      <c r="K826" s="170">
        <v>0</v>
      </c>
      <c r="L826" s="171">
        <f>VLOOKUP(C826,'Custo dos Produtos'!$D:$Q,14,0)</f>
        <v>2.9084249999999998</v>
      </c>
      <c r="M826" s="171">
        <f t="shared" ref="M826:M857" si="42">IF(J826=0,ABS(L826*H826),ABS(K826))</f>
        <v>2.9084249999999998</v>
      </c>
      <c r="N826" s="172">
        <f t="shared" ref="N826:N857" si="43">MONTH(A826)</f>
        <v>1</v>
      </c>
      <c r="O826" s="172">
        <f t="shared" ref="O826:O857" si="44">ABS(IF(M826=0,0,H826))</f>
        <v>1</v>
      </c>
    </row>
    <row r="827" spans="1:15" x14ac:dyDescent="0.3">
      <c r="A827" s="167">
        <v>46046</v>
      </c>
      <c r="B827" s="168">
        <v>1</v>
      </c>
      <c r="C827" s="169" t="s">
        <v>1238</v>
      </c>
      <c r="D827" s="168" t="s">
        <v>1238</v>
      </c>
      <c r="E827" s="168">
        <v>19</v>
      </c>
      <c r="F827" s="168">
        <v>320</v>
      </c>
      <c r="G827" s="168" t="s">
        <v>7213</v>
      </c>
      <c r="H827" s="168">
        <v>5</v>
      </c>
      <c r="I827" s="168" t="s">
        <v>15710</v>
      </c>
      <c r="J827" s="170">
        <v>0</v>
      </c>
      <c r="K827" s="170">
        <v>0</v>
      </c>
      <c r="L827" s="171">
        <f>VLOOKUP(C827,'Custo dos Produtos'!$D:$Q,14,0)</f>
        <v>10.478680000000001</v>
      </c>
      <c r="M827" s="171">
        <f t="shared" si="42"/>
        <v>52.3934</v>
      </c>
      <c r="N827" s="172">
        <f t="shared" si="43"/>
        <v>1</v>
      </c>
      <c r="O827" s="172">
        <f t="shared" si="44"/>
        <v>5</v>
      </c>
    </row>
    <row r="828" spans="1:15" x14ac:dyDescent="0.3">
      <c r="A828" s="167">
        <v>46046</v>
      </c>
      <c r="B828" s="168">
        <v>1</v>
      </c>
      <c r="C828" s="169" t="s">
        <v>1238</v>
      </c>
      <c r="D828" s="168" t="s">
        <v>1238</v>
      </c>
      <c r="E828" s="168">
        <v>34</v>
      </c>
      <c r="F828" s="168">
        <v>320</v>
      </c>
      <c r="G828" s="168" t="s">
        <v>7213</v>
      </c>
      <c r="H828" s="168">
        <v>1</v>
      </c>
      <c r="I828" s="168" t="s">
        <v>15710</v>
      </c>
      <c r="J828" s="170">
        <v>0</v>
      </c>
      <c r="K828" s="170">
        <v>0</v>
      </c>
      <c r="L828" s="171">
        <f>VLOOKUP(C828,'Custo dos Produtos'!$D:$Q,14,0)</f>
        <v>10.478680000000001</v>
      </c>
      <c r="M828" s="171">
        <f t="shared" si="42"/>
        <v>10.478680000000001</v>
      </c>
      <c r="N828" s="172">
        <f t="shared" si="43"/>
        <v>1</v>
      </c>
      <c r="O828" s="172">
        <f t="shared" si="44"/>
        <v>1</v>
      </c>
    </row>
    <row r="829" spans="1:15" x14ac:dyDescent="0.3">
      <c r="A829" s="179">
        <v>46046</v>
      </c>
      <c r="B829" s="172">
        <v>1</v>
      </c>
      <c r="C829" s="180" t="s">
        <v>1284</v>
      </c>
      <c r="D829" s="172" t="s">
        <v>1284</v>
      </c>
      <c r="E829" s="172">
        <v>31</v>
      </c>
      <c r="F829" s="172">
        <v>320</v>
      </c>
      <c r="G829" s="172" t="s">
        <v>7146</v>
      </c>
      <c r="H829" s="172">
        <v>4</v>
      </c>
      <c r="I829" s="172" t="s">
        <v>7147</v>
      </c>
      <c r="J829" s="191">
        <v>0</v>
      </c>
      <c r="K829" s="191">
        <v>0</v>
      </c>
      <c r="L829" s="192">
        <f>VLOOKUP(C829,'Custo dos Produtos'!$D:$Q,14,0)</f>
        <v>14.576794871794872</v>
      </c>
      <c r="M829" s="192">
        <f t="shared" si="42"/>
        <v>58.307179487179489</v>
      </c>
      <c r="N829" s="172">
        <f t="shared" si="43"/>
        <v>1</v>
      </c>
      <c r="O829" s="172">
        <f t="shared" si="44"/>
        <v>4</v>
      </c>
    </row>
    <row r="830" spans="1:15" x14ac:dyDescent="0.3">
      <c r="A830" s="167">
        <v>46046</v>
      </c>
      <c r="B830" s="168">
        <v>1</v>
      </c>
      <c r="C830" s="169" t="s">
        <v>1244</v>
      </c>
      <c r="D830" s="168" t="s">
        <v>1244</v>
      </c>
      <c r="E830" s="168">
        <v>19</v>
      </c>
      <c r="F830" s="168">
        <v>320</v>
      </c>
      <c r="G830" s="168" t="s">
        <v>7213</v>
      </c>
      <c r="H830" s="168">
        <v>5</v>
      </c>
      <c r="I830" s="168" t="s">
        <v>15710</v>
      </c>
      <c r="J830" s="170">
        <v>0</v>
      </c>
      <c r="K830" s="170">
        <v>0</v>
      </c>
      <c r="L830" s="171">
        <f>VLOOKUP(C830,'Custo dos Produtos'!$D:$Q,14,0)</f>
        <v>10.47794</v>
      </c>
      <c r="M830" s="171">
        <f t="shared" si="42"/>
        <v>52.389700000000005</v>
      </c>
      <c r="N830" s="172">
        <f t="shared" si="43"/>
        <v>1</v>
      </c>
      <c r="O830" s="172">
        <f t="shared" si="44"/>
        <v>5</v>
      </c>
    </row>
    <row r="831" spans="1:15" x14ac:dyDescent="0.3">
      <c r="A831" s="167">
        <v>46046</v>
      </c>
      <c r="B831" s="168">
        <v>1</v>
      </c>
      <c r="C831" s="169" t="s">
        <v>1362</v>
      </c>
      <c r="D831" s="168" t="s">
        <v>1362</v>
      </c>
      <c r="E831" s="168">
        <v>7</v>
      </c>
      <c r="F831" s="168">
        <v>207</v>
      </c>
      <c r="G831" s="168" t="s">
        <v>7169</v>
      </c>
      <c r="H831" s="168">
        <v>1</v>
      </c>
      <c r="I831" s="168" t="s">
        <v>7225</v>
      </c>
      <c r="J831" s="170">
        <v>0</v>
      </c>
      <c r="K831" s="170">
        <v>0</v>
      </c>
      <c r="L831" s="171">
        <f>VLOOKUP(C831,'Custo dos Produtos'!$D:$Q,14,0)</f>
        <v>2.9087000000000001</v>
      </c>
      <c r="M831" s="171">
        <f t="shared" si="42"/>
        <v>2.9087000000000001</v>
      </c>
      <c r="N831" s="172">
        <f t="shared" si="43"/>
        <v>1</v>
      </c>
      <c r="O831" s="172">
        <f t="shared" si="44"/>
        <v>1</v>
      </c>
    </row>
    <row r="832" spans="1:15" x14ac:dyDescent="0.3">
      <c r="A832" s="167">
        <v>46046</v>
      </c>
      <c r="B832" s="168">
        <v>2</v>
      </c>
      <c r="C832" s="169" t="s">
        <v>1346</v>
      </c>
      <c r="D832" s="168" t="s">
        <v>1346</v>
      </c>
      <c r="E832" s="168">
        <v>20</v>
      </c>
      <c r="F832" s="168">
        <v>322</v>
      </c>
      <c r="G832" s="168" t="s">
        <v>15729</v>
      </c>
      <c r="H832" s="168">
        <v>2</v>
      </c>
      <c r="I832" s="168" t="s">
        <v>7176</v>
      </c>
      <c r="J832" s="170">
        <v>0</v>
      </c>
      <c r="K832" s="170">
        <v>0</v>
      </c>
      <c r="L832" s="171">
        <f>VLOOKUP(C832,'Custo dos Produtos'!$D:$Q,14,0)</f>
        <v>18.333500000000001</v>
      </c>
      <c r="M832" s="171">
        <f t="shared" si="42"/>
        <v>36.667000000000002</v>
      </c>
      <c r="N832" s="172">
        <f t="shared" si="43"/>
        <v>1</v>
      </c>
      <c r="O832" s="172">
        <f t="shared" si="44"/>
        <v>2</v>
      </c>
    </row>
    <row r="833" spans="1:15" x14ac:dyDescent="0.3">
      <c r="A833" s="167">
        <v>46046</v>
      </c>
      <c r="B833" s="168">
        <v>1</v>
      </c>
      <c r="C833" s="169" t="s">
        <v>1372</v>
      </c>
      <c r="D833" s="168" t="s">
        <v>1372</v>
      </c>
      <c r="E833" s="168">
        <v>11</v>
      </c>
      <c r="F833" s="168">
        <v>207</v>
      </c>
      <c r="G833" s="168" t="s">
        <v>7169</v>
      </c>
      <c r="H833" s="168">
        <v>2</v>
      </c>
      <c r="I833" s="168" t="s">
        <v>15725</v>
      </c>
      <c r="J833" s="170">
        <v>0</v>
      </c>
      <c r="K833" s="170">
        <v>0</v>
      </c>
      <c r="L833" s="171">
        <f>VLOOKUP(C833,'Custo dos Produtos'!$D:$Q,14,0)</f>
        <v>8.7843534932221061</v>
      </c>
      <c r="M833" s="171">
        <f t="shared" si="42"/>
        <v>17.568706986444212</v>
      </c>
      <c r="N833" s="172">
        <f t="shared" si="43"/>
        <v>1</v>
      </c>
      <c r="O833" s="172">
        <f t="shared" si="44"/>
        <v>2</v>
      </c>
    </row>
    <row r="834" spans="1:15" s="137" customFormat="1" x14ac:dyDescent="0.3">
      <c r="A834" s="167">
        <v>46046</v>
      </c>
      <c r="B834" s="168">
        <v>1</v>
      </c>
      <c r="C834" s="169" t="s">
        <v>1372</v>
      </c>
      <c r="D834" s="168" t="s">
        <v>1372</v>
      </c>
      <c r="E834" s="168">
        <v>7</v>
      </c>
      <c r="F834" s="168">
        <v>207</v>
      </c>
      <c r="G834" s="168" t="s">
        <v>7169</v>
      </c>
      <c r="H834" s="168">
        <v>1</v>
      </c>
      <c r="I834" s="168" t="s">
        <v>15725</v>
      </c>
      <c r="J834" s="170">
        <v>0</v>
      </c>
      <c r="K834" s="170">
        <v>0</v>
      </c>
      <c r="L834" s="171">
        <f>VLOOKUP(C834,'Custo dos Produtos'!$D:$Q,14,0)</f>
        <v>8.7843534932221061</v>
      </c>
      <c r="M834" s="171">
        <f t="shared" si="42"/>
        <v>8.7843534932221061</v>
      </c>
      <c r="N834" s="172">
        <f t="shared" si="43"/>
        <v>1</v>
      </c>
      <c r="O834" s="172">
        <f t="shared" si="44"/>
        <v>1</v>
      </c>
    </row>
    <row r="835" spans="1:15" s="137" customFormat="1" x14ac:dyDescent="0.3">
      <c r="A835" s="167">
        <v>46046</v>
      </c>
      <c r="B835" s="168">
        <v>1</v>
      </c>
      <c r="C835" s="169" t="s">
        <v>1598</v>
      </c>
      <c r="D835" s="168" t="s">
        <v>1598</v>
      </c>
      <c r="E835" s="168">
        <v>20</v>
      </c>
      <c r="F835" s="168">
        <v>230</v>
      </c>
      <c r="G835" s="168" t="s">
        <v>7155</v>
      </c>
      <c r="H835" s="168">
        <v>2</v>
      </c>
      <c r="I835" s="168" t="s">
        <v>15778</v>
      </c>
      <c r="J835" s="170">
        <v>0</v>
      </c>
      <c r="K835" s="170">
        <v>0</v>
      </c>
      <c r="L835" s="171">
        <f>VLOOKUP(C835,'Custo dos Produtos'!$D:$Q,14,0)</f>
        <v>4.2375499999999997</v>
      </c>
      <c r="M835" s="171">
        <f t="shared" si="42"/>
        <v>8.4750999999999994</v>
      </c>
      <c r="N835" s="172">
        <f t="shared" si="43"/>
        <v>1</v>
      </c>
      <c r="O835" s="172">
        <f t="shared" si="44"/>
        <v>2</v>
      </c>
    </row>
    <row r="836" spans="1:15" x14ac:dyDescent="0.3">
      <c r="A836" s="167">
        <v>46046</v>
      </c>
      <c r="B836" s="168">
        <v>1</v>
      </c>
      <c r="C836" s="169" t="s">
        <v>1598</v>
      </c>
      <c r="D836" s="168" t="s">
        <v>1598</v>
      </c>
      <c r="E836" s="168">
        <v>34</v>
      </c>
      <c r="F836" s="168">
        <v>230</v>
      </c>
      <c r="G836" s="168" t="s">
        <v>7155</v>
      </c>
      <c r="H836" s="168">
        <v>1</v>
      </c>
      <c r="I836" s="168" t="s">
        <v>15778</v>
      </c>
      <c r="J836" s="170">
        <v>0</v>
      </c>
      <c r="K836" s="170">
        <v>0</v>
      </c>
      <c r="L836" s="171">
        <f>VLOOKUP(C836,'Custo dos Produtos'!$D:$Q,14,0)</f>
        <v>4.2375499999999997</v>
      </c>
      <c r="M836" s="171">
        <f t="shared" si="42"/>
        <v>4.2375499999999997</v>
      </c>
      <c r="N836" s="172">
        <f t="shared" si="43"/>
        <v>1</v>
      </c>
      <c r="O836" s="172">
        <f t="shared" si="44"/>
        <v>1</v>
      </c>
    </row>
    <row r="837" spans="1:15" x14ac:dyDescent="0.3">
      <c r="A837" s="167">
        <v>46046</v>
      </c>
      <c r="B837" s="168">
        <v>1</v>
      </c>
      <c r="C837" s="169" t="s">
        <v>1598</v>
      </c>
      <c r="D837" s="168" t="s">
        <v>1598</v>
      </c>
      <c r="E837" s="168">
        <v>15</v>
      </c>
      <c r="F837" s="168">
        <v>230</v>
      </c>
      <c r="G837" s="168" t="s">
        <v>7155</v>
      </c>
      <c r="H837" s="168">
        <v>2</v>
      </c>
      <c r="I837" s="168" t="s">
        <v>15778</v>
      </c>
      <c r="J837" s="170">
        <v>0</v>
      </c>
      <c r="K837" s="170">
        <v>0</v>
      </c>
      <c r="L837" s="171">
        <f>VLOOKUP(C837,'Custo dos Produtos'!$D:$Q,14,0)</f>
        <v>4.2375499999999997</v>
      </c>
      <c r="M837" s="171">
        <f t="shared" si="42"/>
        <v>8.4750999999999994</v>
      </c>
      <c r="N837" s="172">
        <f t="shared" si="43"/>
        <v>1</v>
      </c>
      <c r="O837" s="172">
        <f t="shared" si="44"/>
        <v>2</v>
      </c>
    </row>
    <row r="838" spans="1:15" x14ac:dyDescent="0.3">
      <c r="A838" s="167">
        <v>46046</v>
      </c>
      <c r="B838" s="168">
        <v>1</v>
      </c>
      <c r="C838" s="169" t="s">
        <v>1304</v>
      </c>
      <c r="D838" s="168" t="s">
        <v>1304</v>
      </c>
      <c r="E838" s="168">
        <v>20</v>
      </c>
      <c r="F838" s="168">
        <v>207</v>
      </c>
      <c r="G838" s="168" t="s">
        <v>7169</v>
      </c>
      <c r="H838" s="168">
        <v>1</v>
      </c>
      <c r="I838" s="168" t="s">
        <v>7209</v>
      </c>
      <c r="J838" s="170">
        <v>0</v>
      </c>
      <c r="K838" s="170">
        <v>0</v>
      </c>
      <c r="L838" s="171">
        <f>VLOOKUP(C838,'Custo dos Produtos'!$D:$Q,14,0)</f>
        <v>8.6359775967413448</v>
      </c>
      <c r="M838" s="171">
        <f t="shared" si="42"/>
        <v>8.6359775967413448</v>
      </c>
      <c r="N838" s="172">
        <f t="shared" si="43"/>
        <v>1</v>
      </c>
      <c r="O838" s="172">
        <f t="shared" si="44"/>
        <v>1</v>
      </c>
    </row>
    <row r="839" spans="1:15" x14ac:dyDescent="0.3">
      <c r="A839" s="167">
        <v>46046</v>
      </c>
      <c r="B839" s="168">
        <v>1</v>
      </c>
      <c r="C839" s="169" t="s">
        <v>1304</v>
      </c>
      <c r="D839" s="168" t="s">
        <v>1304</v>
      </c>
      <c r="E839" s="168">
        <v>7</v>
      </c>
      <c r="F839" s="168">
        <v>207</v>
      </c>
      <c r="G839" s="168" t="s">
        <v>7169</v>
      </c>
      <c r="H839" s="168">
        <v>1</v>
      </c>
      <c r="I839" s="168" t="s">
        <v>7209</v>
      </c>
      <c r="J839" s="170">
        <v>0</v>
      </c>
      <c r="K839" s="170">
        <v>0</v>
      </c>
      <c r="L839" s="171">
        <f>VLOOKUP(C839,'Custo dos Produtos'!$D:$Q,14,0)</f>
        <v>8.6359775967413448</v>
      </c>
      <c r="M839" s="171">
        <f t="shared" si="42"/>
        <v>8.6359775967413448</v>
      </c>
      <c r="N839" s="172">
        <f t="shared" si="43"/>
        <v>1</v>
      </c>
      <c r="O839" s="172">
        <f t="shared" si="44"/>
        <v>1</v>
      </c>
    </row>
    <row r="840" spans="1:15" x14ac:dyDescent="0.3">
      <c r="A840" s="167">
        <v>46046</v>
      </c>
      <c r="B840" s="168">
        <v>1</v>
      </c>
      <c r="C840" s="169" t="s">
        <v>1446</v>
      </c>
      <c r="D840" s="168" t="s">
        <v>1446</v>
      </c>
      <c r="E840" s="168">
        <v>20</v>
      </c>
      <c r="F840" s="168">
        <v>207</v>
      </c>
      <c r="G840" s="168" t="s">
        <v>7169</v>
      </c>
      <c r="H840" s="168">
        <v>4</v>
      </c>
      <c r="I840" s="168" t="s">
        <v>15779</v>
      </c>
      <c r="J840" s="170">
        <v>0</v>
      </c>
      <c r="K840" s="170">
        <v>0</v>
      </c>
      <c r="L840" s="171">
        <f>VLOOKUP(C840,'Custo dos Produtos'!$D:$Q,14,0)</f>
        <v>7.1395363408521311</v>
      </c>
      <c r="M840" s="171">
        <f t="shared" si="42"/>
        <v>28.558145363408524</v>
      </c>
      <c r="N840" s="172">
        <f t="shared" si="43"/>
        <v>1</v>
      </c>
      <c r="O840" s="172">
        <f t="shared" si="44"/>
        <v>4</v>
      </c>
    </row>
    <row r="841" spans="1:15" x14ac:dyDescent="0.3">
      <c r="A841" s="167">
        <v>46046</v>
      </c>
      <c r="B841" s="168">
        <v>2</v>
      </c>
      <c r="C841" s="169" t="s">
        <v>1598</v>
      </c>
      <c r="D841" s="168" t="s">
        <v>1598</v>
      </c>
      <c r="E841" s="168">
        <v>34</v>
      </c>
      <c r="F841" s="168">
        <v>320</v>
      </c>
      <c r="G841" s="168" t="s">
        <v>7155</v>
      </c>
      <c r="H841" s="168">
        <v>1</v>
      </c>
      <c r="I841" s="168" t="s">
        <v>7261</v>
      </c>
      <c r="J841" s="170">
        <v>0</v>
      </c>
      <c r="K841" s="170">
        <v>0</v>
      </c>
      <c r="L841" s="171">
        <f>VLOOKUP(C841,'Custo dos Produtos'!$D:$Q,14,0)</f>
        <v>4.2375499999999997</v>
      </c>
      <c r="M841" s="171">
        <f t="shared" si="42"/>
        <v>4.2375499999999997</v>
      </c>
      <c r="N841" s="172">
        <f t="shared" si="43"/>
        <v>1</v>
      </c>
      <c r="O841" s="172">
        <f t="shared" si="44"/>
        <v>1</v>
      </c>
    </row>
    <row r="842" spans="1:15" x14ac:dyDescent="0.3">
      <c r="A842" s="167">
        <v>46046</v>
      </c>
      <c r="B842" s="168">
        <v>2</v>
      </c>
      <c r="C842" s="169" t="s">
        <v>1594</v>
      </c>
      <c r="D842" s="168" t="s">
        <v>1594</v>
      </c>
      <c r="E842" s="168">
        <v>27</v>
      </c>
      <c r="F842" s="168">
        <v>207</v>
      </c>
      <c r="G842" s="168" t="s">
        <v>7169</v>
      </c>
      <c r="H842" s="168">
        <v>1</v>
      </c>
      <c r="I842" s="168" t="s">
        <v>7170</v>
      </c>
      <c r="J842" s="170">
        <v>0</v>
      </c>
      <c r="K842" s="170">
        <v>0</v>
      </c>
      <c r="L842" s="171">
        <f>VLOOKUP(C842,'Custo dos Produtos'!$D:$Q,14,0)</f>
        <v>11.192399999999999</v>
      </c>
      <c r="M842" s="171">
        <f t="shared" si="42"/>
        <v>11.192399999999999</v>
      </c>
      <c r="N842" s="172">
        <f t="shared" si="43"/>
        <v>1</v>
      </c>
      <c r="O842" s="172">
        <f t="shared" si="44"/>
        <v>1</v>
      </c>
    </row>
    <row r="843" spans="1:15" x14ac:dyDescent="0.3">
      <c r="A843" s="179">
        <v>46047</v>
      </c>
      <c r="B843" s="172">
        <v>3</v>
      </c>
      <c r="C843" s="180" t="s">
        <v>1284</v>
      </c>
      <c r="D843" s="172" t="s">
        <v>1284</v>
      </c>
      <c r="E843" s="172">
        <v>19</v>
      </c>
      <c r="F843" s="172">
        <v>320</v>
      </c>
      <c r="G843" s="172" t="s">
        <v>7146</v>
      </c>
      <c r="H843" s="172">
        <v>2</v>
      </c>
      <c r="I843" s="172" t="s">
        <v>7183</v>
      </c>
      <c r="J843" s="191">
        <v>0</v>
      </c>
      <c r="K843" s="191">
        <v>0</v>
      </c>
      <c r="L843" s="192">
        <f>VLOOKUP(C843,'Custo dos Produtos'!$D:$Q,14,0)</f>
        <v>14.576794871794872</v>
      </c>
      <c r="M843" s="192">
        <f t="shared" si="42"/>
        <v>29.153589743589745</v>
      </c>
      <c r="N843" s="172">
        <f t="shared" si="43"/>
        <v>1</v>
      </c>
      <c r="O843" s="172">
        <f t="shared" si="44"/>
        <v>2</v>
      </c>
    </row>
    <row r="844" spans="1:15" x14ac:dyDescent="0.3">
      <c r="A844" s="179">
        <v>46047</v>
      </c>
      <c r="B844" s="172">
        <v>3</v>
      </c>
      <c r="C844" s="180" t="s">
        <v>1284</v>
      </c>
      <c r="D844" s="172" t="s">
        <v>1284</v>
      </c>
      <c r="E844" s="172">
        <v>21</v>
      </c>
      <c r="F844" s="172">
        <v>320</v>
      </c>
      <c r="G844" s="172" t="s">
        <v>7146</v>
      </c>
      <c r="H844" s="172">
        <v>4</v>
      </c>
      <c r="I844" s="172" t="s">
        <v>7183</v>
      </c>
      <c r="J844" s="191">
        <v>0</v>
      </c>
      <c r="K844" s="191">
        <v>0</v>
      </c>
      <c r="L844" s="192">
        <f>VLOOKUP(C844,'Custo dos Produtos'!$D:$Q,14,0)</f>
        <v>14.576794871794872</v>
      </c>
      <c r="M844" s="192">
        <f t="shared" si="42"/>
        <v>58.307179487179489</v>
      </c>
      <c r="N844" s="172">
        <f t="shared" si="43"/>
        <v>1</v>
      </c>
      <c r="O844" s="172">
        <f t="shared" si="44"/>
        <v>4</v>
      </c>
    </row>
    <row r="845" spans="1:15" x14ac:dyDescent="0.3">
      <c r="A845" s="167">
        <v>46047</v>
      </c>
      <c r="B845" s="168">
        <v>3</v>
      </c>
      <c r="C845" s="169" t="s">
        <v>1598</v>
      </c>
      <c r="D845" s="168" t="s">
        <v>1598</v>
      </c>
      <c r="E845" s="168">
        <v>8</v>
      </c>
      <c r="F845" s="168">
        <v>320</v>
      </c>
      <c r="G845" s="168" t="s">
        <v>7155</v>
      </c>
      <c r="H845" s="168">
        <v>11</v>
      </c>
      <c r="I845" s="168" t="s">
        <v>15780</v>
      </c>
      <c r="J845" s="170">
        <v>0</v>
      </c>
      <c r="K845" s="170">
        <v>0</v>
      </c>
      <c r="L845" s="171">
        <f>VLOOKUP(C845,'Custo dos Produtos'!$D:$Q,14,0)</f>
        <v>4.2375499999999997</v>
      </c>
      <c r="M845" s="171">
        <f t="shared" si="42"/>
        <v>46.613049999999994</v>
      </c>
      <c r="N845" s="172">
        <f t="shared" si="43"/>
        <v>1</v>
      </c>
      <c r="O845" s="172">
        <f t="shared" si="44"/>
        <v>11</v>
      </c>
    </row>
    <row r="846" spans="1:15" x14ac:dyDescent="0.3">
      <c r="A846" s="167">
        <v>46047</v>
      </c>
      <c r="B846" s="168">
        <v>3</v>
      </c>
      <c r="C846" s="169" t="s">
        <v>1598</v>
      </c>
      <c r="D846" s="168" t="s">
        <v>1598</v>
      </c>
      <c r="E846" s="168">
        <v>20</v>
      </c>
      <c r="F846" s="168">
        <v>320</v>
      </c>
      <c r="G846" s="168" t="s">
        <v>7155</v>
      </c>
      <c r="H846" s="168">
        <v>12</v>
      </c>
      <c r="I846" s="168" t="s">
        <v>15780</v>
      </c>
      <c r="J846" s="170">
        <v>0</v>
      </c>
      <c r="K846" s="170">
        <v>0</v>
      </c>
      <c r="L846" s="171">
        <f>VLOOKUP(C846,'Custo dos Produtos'!$D:$Q,14,0)</f>
        <v>4.2375499999999997</v>
      </c>
      <c r="M846" s="171">
        <f t="shared" si="42"/>
        <v>50.8506</v>
      </c>
      <c r="N846" s="172">
        <f t="shared" si="43"/>
        <v>1</v>
      </c>
      <c r="O846" s="172">
        <f t="shared" si="44"/>
        <v>12</v>
      </c>
    </row>
    <row r="847" spans="1:15" x14ac:dyDescent="0.3">
      <c r="A847" s="167">
        <v>46047</v>
      </c>
      <c r="B847" s="168">
        <v>3</v>
      </c>
      <c r="C847" s="169" t="s">
        <v>1598</v>
      </c>
      <c r="D847" s="168" t="s">
        <v>1598</v>
      </c>
      <c r="E847" s="168">
        <v>30</v>
      </c>
      <c r="F847" s="168">
        <v>320</v>
      </c>
      <c r="G847" s="168" t="s">
        <v>7155</v>
      </c>
      <c r="H847" s="168">
        <v>11</v>
      </c>
      <c r="I847" s="168" t="s">
        <v>15780</v>
      </c>
      <c r="J847" s="170">
        <v>0</v>
      </c>
      <c r="K847" s="170">
        <v>0</v>
      </c>
      <c r="L847" s="171">
        <f>VLOOKUP(C847,'Custo dos Produtos'!$D:$Q,14,0)</f>
        <v>4.2375499999999997</v>
      </c>
      <c r="M847" s="171">
        <f t="shared" si="42"/>
        <v>46.613049999999994</v>
      </c>
      <c r="N847" s="172">
        <f t="shared" si="43"/>
        <v>1</v>
      </c>
      <c r="O847" s="172">
        <f t="shared" si="44"/>
        <v>11</v>
      </c>
    </row>
    <row r="848" spans="1:15" x14ac:dyDescent="0.3">
      <c r="A848" s="167">
        <v>46047</v>
      </c>
      <c r="B848" s="168">
        <v>3</v>
      </c>
      <c r="C848" s="169" t="s">
        <v>1272</v>
      </c>
      <c r="D848" s="168" t="s">
        <v>1272</v>
      </c>
      <c r="E848" s="168">
        <v>33</v>
      </c>
      <c r="F848" s="168">
        <v>320</v>
      </c>
      <c r="G848" s="168" t="s">
        <v>7144</v>
      </c>
      <c r="H848" s="168">
        <v>5</v>
      </c>
      <c r="I848" s="168" t="s">
        <v>7168</v>
      </c>
      <c r="J848" s="170">
        <v>0</v>
      </c>
      <c r="K848" s="170">
        <v>0</v>
      </c>
      <c r="L848" s="171">
        <f>VLOOKUP(C848,'Custo dos Produtos'!$D:$Q,14,0)</f>
        <v>8.81</v>
      </c>
      <c r="M848" s="171">
        <f t="shared" si="42"/>
        <v>44.050000000000004</v>
      </c>
      <c r="N848" s="172">
        <f t="shared" si="43"/>
        <v>1</v>
      </c>
      <c r="O848" s="172">
        <f t="shared" si="44"/>
        <v>5</v>
      </c>
    </row>
    <row r="849" spans="1:15" x14ac:dyDescent="0.3">
      <c r="A849" s="167">
        <v>46048</v>
      </c>
      <c r="B849" s="168">
        <v>1</v>
      </c>
      <c r="C849" s="169" t="s">
        <v>1344</v>
      </c>
      <c r="D849" s="168" t="s">
        <v>1344</v>
      </c>
      <c r="E849" s="168">
        <v>33</v>
      </c>
      <c r="F849" s="168">
        <v>315</v>
      </c>
      <c r="G849" s="168" t="s">
        <v>7248</v>
      </c>
      <c r="H849" s="168">
        <v>2</v>
      </c>
      <c r="I849" s="168" t="s">
        <v>7249</v>
      </c>
      <c r="J849" s="170">
        <v>0</v>
      </c>
      <c r="K849" s="170">
        <v>0</v>
      </c>
      <c r="L849" s="171">
        <f>VLOOKUP(C849,'Custo dos Produtos'!$D:$Q,14,0)</f>
        <v>7.4821307692307695</v>
      </c>
      <c r="M849" s="171">
        <f t="shared" si="42"/>
        <v>14.964261538461539</v>
      </c>
      <c r="N849" s="172">
        <f t="shared" si="43"/>
        <v>1</v>
      </c>
      <c r="O849" s="172">
        <f t="shared" si="44"/>
        <v>2</v>
      </c>
    </row>
    <row r="850" spans="1:15" x14ac:dyDescent="0.3">
      <c r="A850" s="167">
        <v>46048</v>
      </c>
      <c r="B850" s="168">
        <v>1</v>
      </c>
      <c r="C850" s="169" t="s">
        <v>1344</v>
      </c>
      <c r="D850" s="168" t="s">
        <v>1344</v>
      </c>
      <c r="E850" s="168">
        <v>11</v>
      </c>
      <c r="F850" s="168">
        <v>315</v>
      </c>
      <c r="G850" s="168" t="s">
        <v>7248</v>
      </c>
      <c r="H850" s="168">
        <v>1</v>
      </c>
      <c r="I850" s="168" t="s">
        <v>7249</v>
      </c>
      <c r="J850" s="170">
        <v>0</v>
      </c>
      <c r="K850" s="170">
        <v>0</v>
      </c>
      <c r="L850" s="171">
        <f>VLOOKUP(C850,'Custo dos Produtos'!$D:$Q,14,0)</f>
        <v>7.4821307692307695</v>
      </c>
      <c r="M850" s="171">
        <f t="shared" si="42"/>
        <v>7.4821307692307695</v>
      </c>
      <c r="N850" s="172">
        <f t="shared" si="43"/>
        <v>1</v>
      </c>
      <c r="O850" s="172">
        <f t="shared" si="44"/>
        <v>1</v>
      </c>
    </row>
    <row r="851" spans="1:15" x14ac:dyDescent="0.3">
      <c r="A851" s="167">
        <v>46048</v>
      </c>
      <c r="B851" s="168">
        <v>1</v>
      </c>
      <c r="C851" s="169" t="s">
        <v>1318</v>
      </c>
      <c r="D851" s="168" t="s">
        <v>1318</v>
      </c>
      <c r="E851" s="168">
        <v>20</v>
      </c>
      <c r="F851" s="168">
        <v>315</v>
      </c>
      <c r="G851" s="168" t="s">
        <v>7252</v>
      </c>
      <c r="H851" s="168">
        <v>18</v>
      </c>
      <c r="I851" s="168" t="s">
        <v>7240</v>
      </c>
      <c r="J851" s="170">
        <v>0</v>
      </c>
      <c r="K851" s="170">
        <v>0</v>
      </c>
      <c r="L851" s="171">
        <f>VLOOKUP(C851,'Custo dos Produtos'!$D:$Q,14,0)</f>
        <v>3.71</v>
      </c>
      <c r="M851" s="171">
        <f t="shared" si="42"/>
        <v>66.78</v>
      </c>
      <c r="N851" s="172">
        <f t="shared" si="43"/>
        <v>1</v>
      </c>
      <c r="O851" s="172">
        <f t="shared" si="44"/>
        <v>18</v>
      </c>
    </row>
    <row r="852" spans="1:15" x14ac:dyDescent="0.3">
      <c r="A852" s="167">
        <v>46048</v>
      </c>
      <c r="B852" s="168">
        <v>1</v>
      </c>
      <c r="C852" s="169" t="s">
        <v>1588</v>
      </c>
      <c r="D852" s="168" t="s">
        <v>1588</v>
      </c>
      <c r="E852" s="168">
        <v>34</v>
      </c>
      <c r="F852" s="168">
        <v>315</v>
      </c>
      <c r="G852" s="168" t="s">
        <v>7179</v>
      </c>
      <c r="H852" s="168">
        <v>1</v>
      </c>
      <c r="I852" s="168" t="s">
        <v>7235</v>
      </c>
      <c r="J852" s="170">
        <v>0</v>
      </c>
      <c r="K852" s="170">
        <v>0</v>
      </c>
      <c r="L852" s="171">
        <f>VLOOKUP(C852,'Custo dos Produtos'!$D:$Q,14,0)</f>
        <v>15.142976000000001</v>
      </c>
      <c r="M852" s="171">
        <f t="shared" si="42"/>
        <v>15.142976000000001</v>
      </c>
      <c r="N852" s="172">
        <f t="shared" si="43"/>
        <v>1</v>
      </c>
      <c r="O852" s="172">
        <f t="shared" si="44"/>
        <v>1</v>
      </c>
    </row>
    <row r="853" spans="1:15" x14ac:dyDescent="0.3">
      <c r="A853" s="167">
        <v>46048</v>
      </c>
      <c r="B853" s="168">
        <v>1</v>
      </c>
      <c r="C853" s="169" t="s">
        <v>1588</v>
      </c>
      <c r="D853" s="168" t="s">
        <v>1588</v>
      </c>
      <c r="E853" s="168">
        <v>2</v>
      </c>
      <c r="F853" s="168">
        <v>315</v>
      </c>
      <c r="G853" s="168" t="s">
        <v>7179</v>
      </c>
      <c r="H853" s="168">
        <v>3</v>
      </c>
      <c r="I853" s="168" t="s">
        <v>7235</v>
      </c>
      <c r="J853" s="170">
        <v>0</v>
      </c>
      <c r="K853" s="170">
        <v>0</v>
      </c>
      <c r="L853" s="171">
        <f>VLOOKUP(C853,'Custo dos Produtos'!$D:$Q,14,0)</f>
        <v>15.142976000000001</v>
      </c>
      <c r="M853" s="171">
        <f t="shared" si="42"/>
        <v>45.428927999999999</v>
      </c>
      <c r="N853" s="172">
        <f t="shared" si="43"/>
        <v>1</v>
      </c>
      <c r="O853" s="172">
        <f t="shared" si="44"/>
        <v>3</v>
      </c>
    </row>
    <row r="854" spans="1:15" x14ac:dyDescent="0.3">
      <c r="A854" s="167">
        <v>46048</v>
      </c>
      <c r="B854" s="168">
        <v>1</v>
      </c>
      <c r="C854" s="169" t="s">
        <v>2415</v>
      </c>
      <c r="D854" s="168" t="s">
        <v>2415</v>
      </c>
      <c r="E854" s="168">
        <v>34</v>
      </c>
      <c r="F854" s="168">
        <v>315</v>
      </c>
      <c r="G854" s="168" t="s">
        <v>7179</v>
      </c>
      <c r="H854" s="168">
        <v>9</v>
      </c>
      <c r="I854" s="168" t="s">
        <v>7235</v>
      </c>
      <c r="J854" s="170">
        <v>0</v>
      </c>
      <c r="K854" s="170">
        <v>0</v>
      </c>
      <c r="L854" s="171">
        <f>VLOOKUP(C854,'Custo dos Produtos'!$D:$Q,14,0)</f>
        <v>8.166144000000001</v>
      </c>
      <c r="M854" s="171">
        <f t="shared" si="42"/>
        <v>73.49529600000001</v>
      </c>
      <c r="N854" s="172">
        <f t="shared" si="43"/>
        <v>1</v>
      </c>
      <c r="O854" s="172">
        <f t="shared" si="44"/>
        <v>9</v>
      </c>
    </row>
    <row r="855" spans="1:15" x14ac:dyDescent="0.3">
      <c r="A855" s="167">
        <v>46048</v>
      </c>
      <c r="B855" s="168">
        <v>3</v>
      </c>
      <c r="C855" s="169" t="s">
        <v>1236</v>
      </c>
      <c r="D855" s="168" t="s">
        <v>1236</v>
      </c>
      <c r="E855" s="168">
        <v>36</v>
      </c>
      <c r="F855" s="168">
        <v>217</v>
      </c>
      <c r="G855" s="168" t="s">
        <v>7150</v>
      </c>
      <c r="H855" s="168">
        <v>1</v>
      </c>
      <c r="I855" s="168" t="s">
        <v>7190</v>
      </c>
      <c r="J855" s="170">
        <v>0</v>
      </c>
      <c r="K855" s="170">
        <v>0</v>
      </c>
      <c r="L855" s="171">
        <f>VLOOKUP(C855,'Custo dos Produtos'!$D:$Q,14,0)</f>
        <v>10.757986111111112</v>
      </c>
      <c r="M855" s="171">
        <f t="shared" si="42"/>
        <v>10.757986111111112</v>
      </c>
      <c r="N855" s="172">
        <f t="shared" si="43"/>
        <v>1</v>
      </c>
      <c r="O855" s="172">
        <f t="shared" si="44"/>
        <v>1</v>
      </c>
    </row>
    <row r="856" spans="1:15" x14ac:dyDescent="0.3">
      <c r="A856" s="167">
        <v>46048</v>
      </c>
      <c r="B856" s="168">
        <v>3</v>
      </c>
      <c r="C856" s="169" t="s">
        <v>1582</v>
      </c>
      <c r="D856" s="168" t="s">
        <v>1582</v>
      </c>
      <c r="E856" s="168">
        <v>36</v>
      </c>
      <c r="F856" s="168">
        <v>217</v>
      </c>
      <c r="G856" s="168" t="s">
        <v>7239</v>
      </c>
      <c r="H856" s="168">
        <v>8</v>
      </c>
      <c r="I856" s="168" t="s">
        <v>15688</v>
      </c>
      <c r="J856" s="170">
        <v>0</v>
      </c>
      <c r="K856" s="170">
        <v>0</v>
      </c>
      <c r="L856" s="171">
        <f>VLOOKUP(C856,'Custo dos Produtos'!$D:$Q,14,0)</f>
        <v>4.8558533333333331</v>
      </c>
      <c r="M856" s="171">
        <f t="shared" si="42"/>
        <v>38.846826666666665</v>
      </c>
      <c r="N856" s="172">
        <f t="shared" si="43"/>
        <v>1</v>
      </c>
      <c r="O856" s="172">
        <f t="shared" si="44"/>
        <v>8</v>
      </c>
    </row>
    <row r="857" spans="1:15" x14ac:dyDescent="0.3">
      <c r="A857" s="167">
        <v>46048</v>
      </c>
      <c r="B857" s="168">
        <v>2</v>
      </c>
      <c r="C857" s="169" t="s">
        <v>3218</v>
      </c>
      <c r="D857" s="168" t="s">
        <v>3218</v>
      </c>
      <c r="E857" s="168">
        <v>36</v>
      </c>
      <c r="F857" s="168">
        <v>217</v>
      </c>
      <c r="G857" s="168" t="s">
        <v>7207</v>
      </c>
      <c r="H857" s="168">
        <v>3</v>
      </c>
      <c r="I857" s="168" t="s">
        <v>7265</v>
      </c>
      <c r="J857" s="170">
        <v>0</v>
      </c>
      <c r="K857" s="170">
        <v>0</v>
      </c>
      <c r="L857" s="171">
        <f>VLOOKUP(C857,'Custo dos Produtos'!$D:$Q,14,0)</f>
        <v>5.4660583941605836</v>
      </c>
      <c r="M857" s="171">
        <f t="shared" si="42"/>
        <v>16.398175182481751</v>
      </c>
      <c r="N857" s="172">
        <f t="shared" si="43"/>
        <v>1</v>
      </c>
      <c r="O857" s="172">
        <f t="shared" si="44"/>
        <v>3</v>
      </c>
    </row>
    <row r="858" spans="1:15" x14ac:dyDescent="0.3">
      <c r="A858" s="167">
        <v>46048</v>
      </c>
      <c r="B858" s="168">
        <v>3</v>
      </c>
      <c r="C858" s="169" t="s">
        <v>3218</v>
      </c>
      <c r="D858" s="168" t="s">
        <v>3218</v>
      </c>
      <c r="E858" s="168">
        <v>36</v>
      </c>
      <c r="F858" s="168">
        <v>217</v>
      </c>
      <c r="G858" s="168" t="s">
        <v>7207</v>
      </c>
      <c r="H858" s="168">
        <v>1</v>
      </c>
      <c r="I858" s="168" t="s">
        <v>15688</v>
      </c>
      <c r="J858" s="170">
        <v>0</v>
      </c>
      <c r="K858" s="170">
        <v>0</v>
      </c>
      <c r="L858" s="171">
        <f>VLOOKUP(C858,'Custo dos Produtos'!$D:$Q,14,0)</f>
        <v>5.4660583941605836</v>
      </c>
      <c r="M858" s="171">
        <f t="shared" ref="M858:M889" si="45">IF(J858=0,ABS(L858*H858),ABS(K858))</f>
        <v>5.4660583941605836</v>
      </c>
      <c r="N858" s="172">
        <f t="shared" ref="N858:N889" si="46">MONTH(A858)</f>
        <v>1</v>
      </c>
      <c r="O858" s="172">
        <f t="shared" ref="O858:O889" si="47">ABS(IF(M858=0,0,H858))</f>
        <v>1</v>
      </c>
    </row>
    <row r="859" spans="1:15" x14ac:dyDescent="0.3">
      <c r="A859" s="167">
        <v>46048</v>
      </c>
      <c r="B859" s="168">
        <v>2</v>
      </c>
      <c r="C859" s="169" t="s">
        <v>1466</v>
      </c>
      <c r="D859" s="168" t="s">
        <v>1466</v>
      </c>
      <c r="E859" s="168">
        <v>36</v>
      </c>
      <c r="F859" s="168">
        <v>217</v>
      </c>
      <c r="G859" s="168" t="s">
        <v>7252</v>
      </c>
      <c r="H859" s="168">
        <v>2</v>
      </c>
      <c r="I859" s="168" t="s">
        <v>7265</v>
      </c>
      <c r="J859" s="170">
        <v>0</v>
      </c>
      <c r="K859" s="170">
        <v>0</v>
      </c>
      <c r="L859" s="171">
        <f>VLOOKUP(C859,'Custo dos Produtos'!$D:$Q,14,0)</f>
        <v>8.45852</v>
      </c>
      <c r="M859" s="171">
        <f t="shared" si="45"/>
        <v>16.91704</v>
      </c>
      <c r="N859" s="172">
        <f t="shared" si="46"/>
        <v>1</v>
      </c>
      <c r="O859" s="172">
        <f t="shared" si="47"/>
        <v>2</v>
      </c>
    </row>
    <row r="860" spans="1:15" x14ac:dyDescent="0.3">
      <c r="A860" s="167">
        <v>46048</v>
      </c>
      <c r="B860" s="168">
        <v>2</v>
      </c>
      <c r="C860" s="169" t="s">
        <v>1582</v>
      </c>
      <c r="D860" s="168" t="s">
        <v>1582</v>
      </c>
      <c r="E860" s="168">
        <v>36</v>
      </c>
      <c r="F860" s="168">
        <v>217</v>
      </c>
      <c r="G860" s="168" t="s">
        <v>7239</v>
      </c>
      <c r="H860" s="168">
        <v>8</v>
      </c>
      <c r="I860" s="168" t="s">
        <v>7265</v>
      </c>
      <c r="J860" s="170">
        <v>0</v>
      </c>
      <c r="K860" s="170">
        <v>0</v>
      </c>
      <c r="L860" s="171">
        <f>VLOOKUP(C860,'Custo dos Produtos'!$D:$Q,14,0)</f>
        <v>4.8558533333333331</v>
      </c>
      <c r="M860" s="171">
        <f t="shared" si="45"/>
        <v>38.846826666666665</v>
      </c>
      <c r="N860" s="172">
        <f t="shared" si="46"/>
        <v>1</v>
      </c>
      <c r="O860" s="172">
        <f t="shared" si="47"/>
        <v>8</v>
      </c>
    </row>
    <row r="861" spans="1:15" x14ac:dyDescent="0.3">
      <c r="A861" s="167">
        <v>46048</v>
      </c>
      <c r="B861" s="168">
        <v>3</v>
      </c>
      <c r="C861" s="169" t="s">
        <v>1360</v>
      </c>
      <c r="D861" s="168" t="s">
        <v>1360</v>
      </c>
      <c r="E861" s="168">
        <v>36</v>
      </c>
      <c r="F861" s="168">
        <v>217</v>
      </c>
      <c r="G861" s="168" t="s">
        <v>7252</v>
      </c>
      <c r="H861" s="168">
        <v>1</v>
      </c>
      <c r="I861" s="168" t="s">
        <v>15688</v>
      </c>
      <c r="J861" s="170">
        <v>0</v>
      </c>
      <c r="K861" s="170">
        <v>0</v>
      </c>
      <c r="L861" s="171">
        <f>VLOOKUP(C861,'Custo dos Produtos'!$D:$Q,14,0)</f>
        <v>11.3193</v>
      </c>
      <c r="M861" s="171">
        <f t="shared" si="45"/>
        <v>11.3193</v>
      </c>
      <c r="N861" s="172">
        <f t="shared" si="46"/>
        <v>1</v>
      </c>
      <c r="O861" s="172">
        <f t="shared" si="47"/>
        <v>1</v>
      </c>
    </row>
    <row r="862" spans="1:15" x14ac:dyDescent="0.3">
      <c r="A862" s="167">
        <v>46048</v>
      </c>
      <c r="B862" s="168">
        <v>2</v>
      </c>
      <c r="C862" s="169" t="s">
        <v>1486</v>
      </c>
      <c r="D862" s="168" t="s">
        <v>1486</v>
      </c>
      <c r="E862" s="168">
        <v>20</v>
      </c>
      <c r="F862" s="168">
        <v>207</v>
      </c>
      <c r="G862" s="168" t="s">
        <v>7169</v>
      </c>
      <c r="H862" s="168">
        <v>2</v>
      </c>
      <c r="I862" s="168" t="s">
        <v>15785</v>
      </c>
      <c r="J862" s="170">
        <v>0</v>
      </c>
      <c r="K862" s="170">
        <v>0</v>
      </c>
      <c r="L862" s="171">
        <f>VLOOKUP(C862,'Custo dos Produtos'!$D:$Q,14,0)</f>
        <v>7.6056249999999999</v>
      </c>
      <c r="M862" s="171">
        <f t="shared" si="45"/>
        <v>15.21125</v>
      </c>
      <c r="N862" s="172">
        <f t="shared" si="46"/>
        <v>1</v>
      </c>
      <c r="O862" s="172">
        <f t="shared" si="47"/>
        <v>2</v>
      </c>
    </row>
    <row r="863" spans="1:15" x14ac:dyDescent="0.3">
      <c r="A863" s="167">
        <v>46048</v>
      </c>
      <c r="B863" s="168">
        <v>2</v>
      </c>
      <c r="C863" s="169" t="s">
        <v>1228</v>
      </c>
      <c r="D863" s="168" t="s">
        <v>1228</v>
      </c>
      <c r="E863" s="168">
        <v>33</v>
      </c>
      <c r="F863" s="168">
        <v>314</v>
      </c>
      <c r="G863" s="168" t="s">
        <v>7148</v>
      </c>
      <c r="H863" s="168">
        <v>10</v>
      </c>
      <c r="I863" s="168" t="s">
        <v>7164</v>
      </c>
      <c r="J863" s="170">
        <v>0</v>
      </c>
      <c r="K863" s="170">
        <v>0</v>
      </c>
      <c r="L863" s="171">
        <f>VLOOKUP(C863,'Custo dos Produtos'!$D:$Q,14,0)</f>
        <v>1.06</v>
      </c>
      <c r="M863" s="171">
        <f t="shared" si="45"/>
        <v>10.600000000000001</v>
      </c>
      <c r="N863" s="172">
        <f t="shared" si="46"/>
        <v>1</v>
      </c>
      <c r="O863" s="172">
        <f t="shared" si="47"/>
        <v>10</v>
      </c>
    </row>
    <row r="864" spans="1:15" x14ac:dyDescent="0.3">
      <c r="A864" s="167">
        <v>46048</v>
      </c>
      <c r="B864" s="168">
        <v>2</v>
      </c>
      <c r="C864" s="169" t="s">
        <v>1230</v>
      </c>
      <c r="D864" s="168" t="s">
        <v>1230</v>
      </c>
      <c r="E864" s="168">
        <v>33</v>
      </c>
      <c r="F864" s="168">
        <v>314</v>
      </c>
      <c r="G864" s="168" t="s">
        <v>7148</v>
      </c>
      <c r="H864" s="168">
        <v>10</v>
      </c>
      <c r="I864" s="168" t="s">
        <v>7164</v>
      </c>
      <c r="J864" s="170">
        <v>0</v>
      </c>
      <c r="K864" s="170">
        <v>0</v>
      </c>
      <c r="L864" s="171">
        <f>VLOOKUP(C864,'Custo dos Produtos'!$D:$Q,14,0)</f>
        <v>1.06</v>
      </c>
      <c r="M864" s="171">
        <f t="shared" si="45"/>
        <v>10.600000000000001</v>
      </c>
      <c r="N864" s="172">
        <f t="shared" si="46"/>
        <v>1</v>
      </c>
      <c r="O864" s="172">
        <f t="shared" si="47"/>
        <v>10</v>
      </c>
    </row>
    <row r="865" spans="1:15" x14ac:dyDescent="0.3">
      <c r="A865" s="167">
        <v>46048</v>
      </c>
      <c r="B865" s="168">
        <v>2</v>
      </c>
      <c r="C865" s="169" t="s">
        <v>1270</v>
      </c>
      <c r="D865" s="168" t="s">
        <v>1270</v>
      </c>
      <c r="E865" s="168">
        <v>9</v>
      </c>
      <c r="F865" s="168">
        <v>314</v>
      </c>
      <c r="G865" s="168" t="s">
        <v>7186</v>
      </c>
      <c r="H865" s="168">
        <v>1</v>
      </c>
      <c r="I865" s="168" t="s">
        <v>7264</v>
      </c>
      <c r="J865" s="170">
        <v>0</v>
      </c>
      <c r="K865" s="170">
        <v>0</v>
      </c>
      <c r="L865" s="171">
        <f>VLOOKUP(C865,'Custo dos Produtos'!$D:$Q,14,0)</f>
        <v>15.448218390804596</v>
      </c>
      <c r="M865" s="171">
        <f t="shared" si="45"/>
        <v>15.448218390804596</v>
      </c>
      <c r="N865" s="172">
        <f t="shared" si="46"/>
        <v>1</v>
      </c>
      <c r="O865" s="172">
        <f t="shared" si="47"/>
        <v>1</v>
      </c>
    </row>
    <row r="866" spans="1:15" x14ac:dyDescent="0.3">
      <c r="A866" s="167">
        <v>46048</v>
      </c>
      <c r="B866" s="168">
        <v>3</v>
      </c>
      <c r="C866" s="169" t="s">
        <v>1304</v>
      </c>
      <c r="D866" s="168" t="s">
        <v>1304</v>
      </c>
      <c r="E866" s="168">
        <v>20</v>
      </c>
      <c r="F866" s="168">
        <v>314</v>
      </c>
      <c r="G866" s="168" t="s">
        <v>7191</v>
      </c>
      <c r="H866" s="168">
        <v>1</v>
      </c>
      <c r="I866" s="168" t="s">
        <v>15733</v>
      </c>
      <c r="J866" s="170">
        <v>0</v>
      </c>
      <c r="K866" s="170">
        <v>0</v>
      </c>
      <c r="L866" s="171">
        <f>VLOOKUP(C866,'Custo dos Produtos'!$D:$Q,14,0)</f>
        <v>8.6359775967413448</v>
      </c>
      <c r="M866" s="171">
        <f t="shared" si="45"/>
        <v>8.6359775967413448</v>
      </c>
      <c r="N866" s="172">
        <f t="shared" si="46"/>
        <v>1</v>
      </c>
      <c r="O866" s="172">
        <f t="shared" si="47"/>
        <v>1</v>
      </c>
    </row>
    <row r="867" spans="1:15" s="135" customFormat="1" x14ac:dyDescent="0.3">
      <c r="A867" s="167">
        <v>46048</v>
      </c>
      <c r="B867" s="168">
        <v>2</v>
      </c>
      <c r="C867" s="169" t="s">
        <v>1358</v>
      </c>
      <c r="D867" s="168" t="s">
        <v>1358</v>
      </c>
      <c r="E867" s="168">
        <v>30</v>
      </c>
      <c r="F867" s="168">
        <v>207</v>
      </c>
      <c r="G867" s="168" t="s">
        <v>7169</v>
      </c>
      <c r="H867" s="168">
        <v>1</v>
      </c>
      <c r="I867" s="168" t="s">
        <v>15785</v>
      </c>
      <c r="J867" s="170">
        <v>0</v>
      </c>
      <c r="K867" s="170">
        <v>0</v>
      </c>
      <c r="L867" s="171">
        <f>VLOOKUP(C867,'Custo dos Produtos'!$D:$Q,14,0)</f>
        <v>11.199277108433735</v>
      </c>
      <c r="M867" s="171">
        <f t="shared" si="45"/>
        <v>11.199277108433735</v>
      </c>
      <c r="N867" s="172">
        <f t="shared" si="46"/>
        <v>1</v>
      </c>
      <c r="O867" s="172">
        <f t="shared" si="47"/>
        <v>1</v>
      </c>
    </row>
    <row r="868" spans="1:15" x14ac:dyDescent="0.3">
      <c r="A868" s="167">
        <v>46048</v>
      </c>
      <c r="B868" s="168">
        <v>2</v>
      </c>
      <c r="C868" s="169" t="s">
        <v>1286</v>
      </c>
      <c r="D868" s="168" t="s">
        <v>1286</v>
      </c>
      <c r="E868" s="168">
        <v>11</v>
      </c>
      <c r="F868" s="168">
        <v>313</v>
      </c>
      <c r="G868" s="168" t="s">
        <v>15708</v>
      </c>
      <c r="H868" s="168">
        <v>2</v>
      </c>
      <c r="I868" s="168" t="s">
        <v>7162</v>
      </c>
      <c r="J868" s="170">
        <v>0</v>
      </c>
      <c r="K868" s="170">
        <v>0</v>
      </c>
      <c r="L868" s="171">
        <f>VLOOKUP(C868,'Custo dos Produtos'!$D:$Q,14,0)</f>
        <v>6.3363657230298385</v>
      </c>
      <c r="M868" s="171">
        <f t="shared" si="45"/>
        <v>12.672731446059677</v>
      </c>
      <c r="N868" s="172">
        <f t="shared" si="46"/>
        <v>1</v>
      </c>
      <c r="O868" s="172">
        <f t="shared" si="47"/>
        <v>2</v>
      </c>
    </row>
    <row r="869" spans="1:15" x14ac:dyDescent="0.3">
      <c r="A869" s="167">
        <v>46048</v>
      </c>
      <c r="B869" s="168">
        <v>2</v>
      </c>
      <c r="C869" s="169" t="s">
        <v>1240</v>
      </c>
      <c r="D869" s="168" t="s">
        <v>1240</v>
      </c>
      <c r="E869" s="168">
        <v>20</v>
      </c>
      <c r="F869" s="168">
        <v>314</v>
      </c>
      <c r="G869" s="168" t="s">
        <v>7173</v>
      </c>
      <c r="H869" s="168">
        <v>2</v>
      </c>
      <c r="I869" s="168" t="s">
        <v>7172</v>
      </c>
      <c r="J869" s="170">
        <v>0</v>
      </c>
      <c r="K869" s="170">
        <v>0</v>
      </c>
      <c r="L869" s="171">
        <f>VLOOKUP(C869,'Custo dos Produtos'!$D:$Q,14,0)</f>
        <v>6.3480357142857144</v>
      </c>
      <c r="M869" s="171">
        <f t="shared" si="45"/>
        <v>12.696071428571429</v>
      </c>
      <c r="N869" s="172">
        <f t="shared" si="46"/>
        <v>1</v>
      </c>
      <c r="O869" s="172">
        <f t="shared" si="47"/>
        <v>2</v>
      </c>
    </row>
    <row r="870" spans="1:15" x14ac:dyDescent="0.3">
      <c r="A870" s="167">
        <v>46048</v>
      </c>
      <c r="B870" s="168">
        <v>2</v>
      </c>
      <c r="C870" s="169" t="s">
        <v>1236</v>
      </c>
      <c r="D870" s="168" t="s">
        <v>1236</v>
      </c>
      <c r="E870" s="168">
        <v>35</v>
      </c>
      <c r="F870" s="168">
        <v>313</v>
      </c>
      <c r="G870" s="168" t="s">
        <v>7150</v>
      </c>
      <c r="H870" s="168">
        <v>3</v>
      </c>
      <c r="I870" s="168" t="s">
        <v>15715</v>
      </c>
      <c r="J870" s="170">
        <v>0</v>
      </c>
      <c r="K870" s="170">
        <v>0</v>
      </c>
      <c r="L870" s="171">
        <f>VLOOKUP(C870,'Custo dos Produtos'!$D:$Q,14,0)</f>
        <v>10.757986111111112</v>
      </c>
      <c r="M870" s="171">
        <f t="shared" si="45"/>
        <v>32.27395833333334</v>
      </c>
      <c r="N870" s="172">
        <f t="shared" si="46"/>
        <v>1</v>
      </c>
      <c r="O870" s="172">
        <f t="shared" si="47"/>
        <v>3</v>
      </c>
    </row>
    <row r="871" spans="1:15" x14ac:dyDescent="0.3">
      <c r="A871" s="167">
        <v>46048</v>
      </c>
      <c r="B871" s="168">
        <v>3</v>
      </c>
      <c r="C871" s="169" t="s">
        <v>1693</v>
      </c>
      <c r="D871" s="168" t="s">
        <v>1693</v>
      </c>
      <c r="E871" s="168">
        <v>19</v>
      </c>
      <c r="F871" s="168">
        <v>320</v>
      </c>
      <c r="G871" s="168" t="s">
        <v>7163</v>
      </c>
      <c r="H871" s="168">
        <v>1</v>
      </c>
      <c r="I871" s="168" t="s">
        <v>15786</v>
      </c>
      <c r="J871" s="170">
        <v>0</v>
      </c>
      <c r="K871" s="170">
        <v>0</v>
      </c>
      <c r="L871" s="171">
        <f>VLOOKUP(C871,'Custo dos Produtos'!$D:$Q,14,0)</f>
        <v>7.3249126760563374</v>
      </c>
      <c r="M871" s="171">
        <f t="shared" si="45"/>
        <v>7.3249126760563374</v>
      </c>
      <c r="N871" s="172">
        <f t="shared" si="46"/>
        <v>1</v>
      </c>
      <c r="O871" s="172">
        <f t="shared" si="47"/>
        <v>1</v>
      </c>
    </row>
    <row r="872" spans="1:15" x14ac:dyDescent="0.3">
      <c r="A872" s="167">
        <v>46048</v>
      </c>
      <c r="B872" s="168">
        <v>3</v>
      </c>
      <c r="C872" s="169" t="s">
        <v>1695</v>
      </c>
      <c r="D872" s="168" t="s">
        <v>1695</v>
      </c>
      <c r="E872" s="168">
        <v>19</v>
      </c>
      <c r="F872" s="168">
        <v>320</v>
      </c>
      <c r="G872" s="168" t="s">
        <v>7163</v>
      </c>
      <c r="H872" s="168">
        <v>1</v>
      </c>
      <c r="I872" s="168" t="s">
        <v>15786</v>
      </c>
      <c r="J872" s="170">
        <v>0</v>
      </c>
      <c r="K872" s="170">
        <v>0</v>
      </c>
      <c r="L872" s="171">
        <f>VLOOKUP(C872,'Custo dos Produtos'!$D:$Q,14,0)</f>
        <v>8.7234999999999996</v>
      </c>
      <c r="M872" s="171">
        <f t="shared" si="45"/>
        <v>8.7234999999999996</v>
      </c>
      <c r="N872" s="172">
        <f t="shared" si="46"/>
        <v>1</v>
      </c>
      <c r="O872" s="172">
        <f t="shared" si="47"/>
        <v>1</v>
      </c>
    </row>
    <row r="873" spans="1:15" x14ac:dyDescent="0.3">
      <c r="A873" s="167">
        <v>46048</v>
      </c>
      <c r="B873" s="168">
        <v>2</v>
      </c>
      <c r="C873" s="169" t="s">
        <v>1598</v>
      </c>
      <c r="D873" s="168" t="s">
        <v>1598</v>
      </c>
      <c r="E873" s="168">
        <v>9</v>
      </c>
      <c r="F873" s="168">
        <v>320</v>
      </c>
      <c r="G873" s="168" t="s">
        <v>7155</v>
      </c>
      <c r="H873" s="168">
        <v>2</v>
      </c>
      <c r="I873" s="168" t="s">
        <v>7261</v>
      </c>
      <c r="J873" s="170">
        <v>0</v>
      </c>
      <c r="K873" s="170">
        <v>0</v>
      </c>
      <c r="L873" s="171">
        <f>VLOOKUP(C873,'Custo dos Produtos'!$D:$Q,14,0)</f>
        <v>4.2375499999999997</v>
      </c>
      <c r="M873" s="171">
        <f t="shared" si="45"/>
        <v>8.4750999999999994</v>
      </c>
      <c r="N873" s="172">
        <f t="shared" si="46"/>
        <v>1</v>
      </c>
      <c r="O873" s="172">
        <f t="shared" si="47"/>
        <v>2</v>
      </c>
    </row>
    <row r="874" spans="1:15" x14ac:dyDescent="0.3">
      <c r="A874" s="167">
        <v>46048</v>
      </c>
      <c r="B874" s="168">
        <v>2</v>
      </c>
      <c r="C874" s="169" t="s">
        <v>1598</v>
      </c>
      <c r="D874" s="168" t="s">
        <v>1598</v>
      </c>
      <c r="E874" s="168">
        <v>34</v>
      </c>
      <c r="F874" s="168">
        <v>320</v>
      </c>
      <c r="G874" s="168" t="s">
        <v>7155</v>
      </c>
      <c r="H874" s="168">
        <v>5</v>
      </c>
      <c r="I874" s="168" t="s">
        <v>7261</v>
      </c>
      <c r="J874" s="170">
        <v>0</v>
      </c>
      <c r="K874" s="170">
        <v>0</v>
      </c>
      <c r="L874" s="171">
        <f>VLOOKUP(C874,'Custo dos Produtos'!$D:$Q,14,0)</f>
        <v>4.2375499999999997</v>
      </c>
      <c r="M874" s="171">
        <f t="shared" si="45"/>
        <v>21.187749999999998</v>
      </c>
      <c r="N874" s="172">
        <f t="shared" si="46"/>
        <v>1</v>
      </c>
      <c r="O874" s="172">
        <f t="shared" si="47"/>
        <v>5</v>
      </c>
    </row>
    <row r="875" spans="1:15" x14ac:dyDescent="0.3">
      <c r="A875" s="167">
        <v>46048</v>
      </c>
      <c r="B875" s="168">
        <v>2</v>
      </c>
      <c r="C875" s="169" t="s">
        <v>1598</v>
      </c>
      <c r="D875" s="168" t="s">
        <v>1598</v>
      </c>
      <c r="E875" s="168">
        <v>20</v>
      </c>
      <c r="F875" s="168">
        <v>320</v>
      </c>
      <c r="G875" s="168" t="s">
        <v>7155</v>
      </c>
      <c r="H875" s="168">
        <v>1</v>
      </c>
      <c r="I875" s="168" t="s">
        <v>7261</v>
      </c>
      <c r="J875" s="170">
        <v>0</v>
      </c>
      <c r="K875" s="170">
        <v>0</v>
      </c>
      <c r="L875" s="171">
        <f>VLOOKUP(C875,'Custo dos Produtos'!$D:$Q,14,0)</f>
        <v>4.2375499999999997</v>
      </c>
      <c r="M875" s="171">
        <f t="shared" si="45"/>
        <v>4.2375499999999997</v>
      </c>
      <c r="N875" s="172">
        <f t="shared" si="46"/>
        <v>1</v>
      </c>
      <c r="O875" s="172">
        <f t="shared" si="47"/>
        <v>1</v>
      </c>
    </row>
    <row r="876" spans="1:15" x14ac:dyDescent="0.3">
      <c r="A876" s="193">
        <v>46048</v>
      </c>
      <c r="B876" s="194">
        <v>3</v>
      </c>
      <c r="C876" s="195" t="s">
        <v>15787</v>
      </c>
      <c r="D876" s="194" t="s">
        <v>15787</v>
      </c>
      <c r="E876" s="194">
        <v>31</v>
      </c>
      <c r="F876" s="194">
        <v>314</v>
      </c>
      <c r="G876" s="194" t="s">
        <v>15691</v>
      </c>
      <c r="H876" s="194">
        <v>9</v>
      </c>
      <c r="I876" s="194" t="s">
        <v>15788</v>
      </c>
      <c r="J876" s="196">
        <v>0</v>
      </c>
      <c r="K876" s="196">
        <v>0</v>
      </c>
      <c r="L876" s="197">
        <v>0</v>
      </c>
      <c r="M876" s="197">
        <f t="shared" si="45"/>
        <v>0</v>
      </c>
      <c r="N876" s="194">
        <f t="shared" si="46"/>
        <v>1</v>
      </c>
      <c r="O876" s="194">
        <f t="shared" si="47"/>
        <v>0</v>
      </c>
    </row>
    <row r="877" spans="1:15" x14ac:dyDescent="0.3">
      <c r="A877" s="167">
        <v>46048</v>
      </c>
      <c r="B877" s="168">
        <v>3</v>
      </c>
      <c r="C877" s="169" t="s">
        <v>1598</v>
      </c>
      <c r="D877" s="168" t="s">
        <v>1598</v>
      </c>
      <c r="E877" s="168">
        <v>31</v>
      </c>
      <c r="F877" s="168">
        <v>320</v>
      </c>
      <c r="G877" s="168" t="s">
        <v>7155</v>
      </c>
      <c r="H877" s="168">
        <v>8</v>
      </c>
      <c r="I877" s="168" t="s">
        <v>7166</v>
      </c>
      <c r="J877" s="170">
        <v>0</v>
      </c>
      <c r="K877" s="170">
        <v>0</v>
      </c>
      <c r="L877" s="171">
        <f>VLOOKUP(C877,'Custo dos Produtos'!$D:$Q,14,0)</f>
        <v>4.2375499999999997</v>
      </c>
      <c r="M877" s="171">
        <f t="shared" si="45"/>
        <v>33.900399999999998</v>
      </c>
      <c r="N877" s="172">
        <f t="shared" si="46"/>
        <v>1</v>
      </c>
      <c r="O877" s="172">
        <f t="shared" si="47"/>
        <v>8</v>
      </c>
    </row>
    <row r="878" spans="1:15" x14ac:dyDescent="0.3">
      <c r="A878" s="167">
        <v>46048</v>
      </c>
      <c r="B878" s="168">
        <v>2</v>
      </c>
      <c r="C878" s="169" t="s">
        <v>3228</v>
      </c>
      <c r="D878" s="168" t="s">
        <v>3228</v>
      </c>
      <c r="E878" s="168">
        <v>20</v>
      </c>
      <c r="F878" s="168">
        <v>314</v>
      </c>
      <c r="G878" s="168" t="s">
        <v>15691</v>
      </c>
      <c r="H878" s="168">
        <v>45</v>
      </c>
      <c r="I878" s="168" t="s">
        <v>15762</v>
      </c>
      <c r="J878" s="170">
        <v>0</v>
      </c>
      <c r="K878" s="170">
        <v>0</v>
      </c>
      <c r="L878" s="171">
        <f>VLOOKUP(C878,'Custo dos Produtos'!$D:$Q,14,0)</f>
        <v>6.0314999999999994</v>
      </c>
      <c r="M878" s="171">
        <f t="shared" si="45"/>
        <v>271.41749999999996</v>
      </c>
      <c r="N878" s="172">
        <f t="shared" si="46"/>
        <v>1</v>
      </c>
      <c r="O878" s="172">
        <f t="shared" si="47"/>
        <v>45</v>
      </c>
    </row>
    <row r="879" spans="1:15" x14ac:dyDescent="0.3">
      <c r="A879" s="167">
        <v>46048</v>
      </c>
      <c r="B879" s="168">
        <v>1</v>
      </c>
      <c r="C879" s="169" t="s">
        <v>1304</v>
      </c>
      <c r="D879" s="168" t="s">
        <v>1304</v>
      </c>
      <c r="E879" s="168">
        <v>20</v>
      </c>
      <c r="F879" s="168">
        <v>314</v>
      </c>
      <c r="G879" s="168" t="s">
        <v>7191</v>
      </c>
      <c r="H879" s="168">
        <v>1</v>
      </c>
      <c r="I879" s="168" t="s">
        <v>7192</v>
      </c>
      <c r="J879" s="170">
        <v>0</v>
      </c>
      <c r="K879" s="170">
        <v>0</v>
      </c>
      <c r="L879" s="171">
        <f>VLOOKUP(C879,'Custo dos Produtos'!$D:$Q,14,0)</f>
        <v>8.6359775967413448</v>
      </c>
      <c r="M879" s="171">
        <f t="shared" si="45"/>
        <v>8.6359775967413448</v>
      </c>
      <c r="N879" s="172">
        <f t="shared" si="46"/>
        <v>1</v>
      </c>
      <c r="O879" s="172">
        <f t="shared" si="47"/>
        <v>1</v>
      </c>
    </row>
    <row r="880" spans="1:15" x14ac:dyDescent="0.3">
      <c r="A880" s="167">
        <v>46048</v>
      </c>
      <c r="B880" s="168">
        <v>1</v>
      </c>
      <c r="C880" s="169" t="s">
        <v>1304</v>
      </c>
      <c r="D880" s="168" t="s">
        <v>1304</v>
      </c>
      <c r="E880" s="168">
        <v>19</v>
      </c>
      <c r="F880" s="168">
        <v>314</v>
      </c>
      <c r="G880" s="168" t="s">
        <v>7191</v>
      </c>
      <c r="H880" s="168">
        <v>1</v>
      </c>
      <c r="I880" s="168" t="s">
        <v>7192</v>
      </c>
      <c r="J880" s="170">
        <v>0</v>
      </c>
      <c r="K880" s="170">
        <v>0</v>
      </c>
      <c r="L880" s="171">
        <f>VLOOKUP(C880,'Custo dos Produtos'!$D:$Q,14,0)</f>
        <v>8.6359775967413448</v>
      </c>
      <c r="M880" s="171">
        <f t="shared" si="45"/>
        <v>8.6359775967413448</v>
      </c>
      <c r="N880" s="172">
        <f t="shared" si="46"/>
        <v>1</v>
      </c>
      <c r="O880" s="172">
        <f t="shared" si="47"/>
        <v>1</v>
      </c>
    </row>
    <row r="881" spans="1:15" x14ac:dyDescent="0.3">
      <c r="A881" s="167">
        <v>46048</v>
      </c>
      <c r="B881" s="168">
        <v>1</v>
      </c>
      <c r="C881" s="169" t="s">
        <v>1304</v>
      </c>
      <c r="D881" s="168" t="s">
        <v>1304</v>
      </c>
      <c r="E881" s="168">
        <v>7</v>
      </c>
      <c r="F881" s="168">
        <v>314</v>
      </c>
      <c r="G881" s="168" t="s">
        <v>7191</v>
      </c>
      <c r="H881" s="168">
        <v>1</v>
      </c>
      <c r="I881" s="168" t="s">
        <v>7192</v>
      </c>
      <c r="J881" s="170">
        <v>0</v>
      </c>
      <c r="K881" s="170">
        <v>0</v>
      </c>
      <c r="L881" s="171">
        <f>VLOOKUP(C881,'Custo dos Produtos'!$D:$Q,14,0)</f>
        <v>8.6359775967413448</v>
      </c>
      <c r="M881" s="171">
        <f t="shared" si="45"/>
        <v>8.6359775967413448</v>
      </c>
      <c r="N881" s="172">
        <f t="shared" si="46"/>
        <v>1</v>
      </c>
      <c r="O881" s="172">
        <f t="shared" si="47"/>
        <v>1</v>
      </c>
    </row>
    <row r="882" spans="1:15" x14ac:dyDescent="0.3">
      <c r="A882" s="167">
        <v>46048</v>
      </c>
      <c r="B882" s="168">
        <v>1</v>
      </c>
      <c r="C882" s="169" t="s">
        <v>1488</v>
      </c>
      <c r="D882" s="168" t="s">
        <v>1488</v>
      </c>
      <c r="E882" s="168">
        <v>33</v>
      </c>
      <c r="F882" s="168">
        <v>314</v>
      </c>
      <c r="G882" s="168" t="s">
        <v>7262</v>
      </c>
      <c r="H882" s="168">
        <v>5</v>
      </c>
      <c r="I882" s="168" t="s">
        <v>15764</v>
      </c>
      <c r="J882" s="170">
        <v>0</v>
      </c>
      <c r="K882" s="170">
        <v>0</v>
      </c>
      <c r="L882" s="171">
        <f>VLOOKUP(C882,'Custo dos Produtos'!$D:$Q,14,0)</f>
        <v>7.2772233820459293</v>
      </c>
      <c r="M882" s="171">
        <f t="shared" si="45"/>
        <v>36.386116910229646</v>
      </c>
      <c r="N882" s="172">
        <f t="shared" si="46"/>
        <v>1</v>
      </c>
      <c r="O882" s="172">
        <f t="shared" si="47"/>
        <v>5</v>
      </c>
    </row>
    <row r="883" spans="1:15" x14ac:dyDescent="0.3">
      <c r="A883" s="167">
        <v>46048</v>
      </c>
      <c r="B883" s="168">
        <v>1</v>
      </c>
      <c r="C883" s="169" t="s">
        <v>1278</v>
      </c>
      <c r="D883" s="168" t="s">
        <v>1278</v>
      </c>
      <c r="E883" s="168">
        <v>8</v>
      </c>
      <c r="F883" s="168">
        <v>314</v>
      </c>
      <c r="G883" s="168" t="s">
        <v>7171</v>
      </c>
      <c r="H883" s="168">
        <v>2</v>
      </c>
      <c r="I883" s="168" t="s">
        <v>15791</v>
      </c>
      <c r="J883" s="170">
        <v>0</v>
      </c>
      <c r="K883" s="170">
        <v>0</v>
      </c>
      <c r="L883" s="171">
        <f>VLOOKUP(C883,'Custo dos Produtos'!$D:$Q,14,0)</f>
        <v>16.150434782608695</v>
      </c>
      <c r="M883" s="171">
        <f t="shared" si="45"/>
        <v>32.30086956521739</v>
      </c>
      <c r="N883" s="172">
        <f t="shared" si="46"/>
        <v>1</v>
      </c>
      <c r="O883" s="172">
        <f t="shared" si="47"/>
        <v>2</v>
      </c>
    </row>
    <row r="884" spans="1:15" x14ac:dyDescent="0.3">
      <c r="A884" s="167">
        <v>46048</v>
      </c>
      <c r="B884" s="168">
        <v>1</v>
      </c>
      <c r="C884" s="169" t="s">
        <v>1236</v>
      </c>
      <c r="D884" s="168" t="s">
        <v>1236</v>
      </c>
      <c r="E884" s="168">
        <v>35</v>
      </c>
      <c r="F884" s="168">
        <v>313</v>
      </c>
      <c r="G884" s="168" t="s">
        <v>7150</v>
      </c>
      <c r="H884" s="168">
        <v>3</v>
      </c>
      <c r="I884" s="168" t="s">
        <v>15751</v>
      </c>
      <c r="J884" s="170">
        <v>0</v>
      </c>
      <c r="K884" s="170">
        <v>0</v>
      </c>
      <c r="L884" s="171">
        <f>VLOOKUP(C884,'Custo dos Produtos'!$D:$Q,14,0)</f>
        <v>10.757986111111112</v>
      </c>
      <c r="M884" s="171">
        <f t="shared" si="45"/>
        <v>32.27395833333334</v>
      </c>
      <c r="N884" s="172">
        <f t="shared" si="46"/>
        <v>1</v>
      </c>
      <c r="O884" s="172">
        <f t="shared" si="47"/>
        <v>3</v>
      </c>
    </row>
    <row r="885" spans="1:15" x14ac:dyDescent="0.3">
      <c r="A885" s="167">
        <v>46048</v>
      </c>
      <c r="B885" s="168">
        <v>1</v>
      </c>
      <c r="C885" s="169" t="s">
        <v>1284</v>
      </c>
      <c r="D885" s="168" t="s">
        <v>1284</v>
      </c>
      <c r="E885" s="168">
        <v>31</v>
      </c>
      <c r="F885" s="168">
        <v>320</v>
      </c>
      <c r="G885" s="168" t="s">
        <v>7146</v>
      </c>
      <c r="H885" s="168">
        <v>7</v>
      </c>
      <c r="I885" s="168" t="s">
        <v>7147</v>
      </c>
      <c r="J885" s="170">
        <v>0</v>
      </c>
      <c r="K885" s="170">
        <v>0</v>
      </c>
      <c r="L885" s="171">
        <f>VLOOKUP(C885,'Custo dos Produtos'!$D:$Q,14,0)</f>
        <v>14.576794871794872</v>
      </c>
      <c r="M885" s="171">
        <f t="shared" si="45"/>
        <v>102.0375641025641</v>
      </c>
      <c r="N885" s="172">
        <f t="shared" si="46"/>
        <v>1</v>
      </c>
      <c r="O885" s="172">
        <f t="shared" si="47"/>
        <v>7</v>
      </c>
    </row>
    <row r="886" spans="1:15" x14ac:dyDescent="0.3">
      <c r="A886" s="167">
        <v>46048</v>
      </c>
      <c r="B886" s="168">
        <v>1</v>
      </c>
      <c r="C886" s="169" t="s">
        <v>1504</v>
      </c>
      <c r="D886" s="168" t="s">
        <v>1504</v>
      </c>
      <c r="E886" s="168">
        <v>8</v>
      </c>
      <c r="F886" s="168">
        <v>314</v>
      </c>
      <c r="G886" s="168" t="s">
        <v>15712</v>
      </c>
      <c r="H886" s="168">
        <v>4</v>
      </c>
      <c r="I886" s="168" t="s">
        <v>15694</v>
      </c>
      <c r="J886" s="170">
        <v>0</v>
      </c>
      <c r="K886" s="170">
        <v>0</v>
      </c>
      <c r="L886" s="171">
        <f>VLOOKUP(C886,'Custo dos Produtos'!$D:$Q,14,0)</f>
        <v>28.63</v>
      </c>
      <c r="M886" s="171">
        <f t="shared" si="45"/>
        <v>114.52</v>
      </c>
      <c r="N886" s="172">
        <f t="shared" si="46"/>
        <v>1</v>
      </c>
      <c r="O886" s="172">
        <f t="shared" si="47"/>
        <v>4</v>
      </c>
    </row>
    <row r="887" spans="1:15" x14ac:dyDescent="0.3">
      <c r="A887" s="167">
        <v>46048</v>
      </c>
      <c r="B887" s="168">
        <v>1</v>
      </c>
      <c r="C887" s="169" t="s">
        <v>1598</v>
      </c>
      <c r="D887" s="168" t="s">
        <v>1598</v>
      </c>
      <c r="E887" s="168">
        <v>34</v>
      </c>
      <c r="F887" s="168">
        <v>320</v>
      </c>
      <c r="G887" s="168" t="s">
        <v>7155</v>
      </c>
      <c r="H887" s="168">
        <v>11</v>
      </c>
      <c r="I887" s="168" t="s">
        <v>15792</v>
      </c>
      <c r="J887" s="170">
        <v>0</v>
      </c>
      <c r="K887" s="170">
        <v>0</v>
      </c>
      <c r="L887" s="171">
        <f>VLOOKUP(C887,'Custo dos Produtos'!$D:$Q,14,0)</f>
        <v>4.2375499999999997</v>
      </c>
      <c r="M887" s="171">
        <f t="shared" si="45"/>
        <v>46.613049999999994</v>
      </c>
      <c r="N887" s="172">
        <f t="shared" si="46"/>
        <v>1</v>
      </c>
      <c r="O887" s="172">
        <f t="shared" si="47"/>
        <v>11</v>
      </c>
    </row>
    <row r="888" spans="1:15" x14ac:dyDescent="0.3">
      <c r="A888" s="167">
        <v>46048</v>
      </c>
      <c r="B888" s="168">
        <v>1</v>
      </c>
      <c r="C888" s="169" t="s">
        <v>3306</v>
      </c>
      <c r="D888" s="168" t="s">
        <v>3306</v>
      </c>
      <c r="E888" s="168">
        <v>8</v>
      </c>
      <c r="F888" s="168">
        <v>314</v>
      </c>
      <c r="G888" s="168" t="s">
        <v>7148</v>
      </c>
      <c r="H888" s="168">
        <v>104</v>
      </c>
      <c r="I888" s="168" t="s">
        <v>15769</v>
      </c>
      <c r="J888" s="170">
        <v>0</v>
      </c>
      <c r="K888" s="170">
        <v>0</v>
      </c>
      <c r="L888" s="171">
        <f>VLOOKUP(C888,'Custo dos Produtos'!$D:$Q,14,0)</f>
        <v>0.25399317406143346</v>
      </c>
      <c r="M888" s="171">
        <f t="shared" si="45"/>
        <v>26.415290102389079</v>
      </c>
      <c r="N888" s="172">
        <f t="shared" si="46"/>
        <v>1</v>
      </c>
      <c r="O888" s="172">
        <f t="shared" si="47"/>
        <v>104</v>
      </c>
    </row>
    <row r="889" spans="1:15" x14ac:dyDescent="0.3">
      <c r="A889" s="167">
        <v>46048</v>
      </c>
      <c r="B889" s="168">
        <v>1</v>
      </c>
      <c r="C889" s="169" t="s">
        <v>1404</v>
      </c>
      <c r="D889" s="168" t="s">
        <v>1404</v>
      </c>
      <c r="E889" s="168">
        <v>33</v>
      </c>
      <c r="F889" s="168">
        <v>314</v>
      </c>
      <c r="G889" s="168" t="s">
        <v>7212</v>
      </c>
      <c r="H889" s="168">
        <v>4</v>
      </c>
      <c r="I889" s="168" t="s">
        <v>7267</v>
      </c>
      <c r="J889" s="170">
        <v>0</v>
      </c>
      <c r="K889" s="170">
        <v>0</v>
      </c>
      <c r="L889" s="171">
        <f>VLOOKUP(C889,'Custo dos Produtos'!$D:$Q,14,0)</f>
        <v>16.145399999999999</v>
      </c>
      <c r="M889" s="171">
        <f t="shared" si="45"/>
        <v>64.581599999999995</v>
      </c>
      <c r="N889" s="172">
        <f t="shared" si="46"/>
        <v>1</v>
      </c>
      <c r="O889" s="172">
        <f t="shared" si="47"/>
        <v>4</v>
      </c>
    </row>
    <row r="890" spans="1:15" x14ac:dyDescent="0.3">
      <c r="A890" s="167">
        <v>46048</v>
      </c>
      <c r="B890" s="168">
        <v>1</v>
      </c>
      <c r="C890" s="169" t="s">
        <v>1404</v>
      </c>
      <c r="D890" s="168" t="s">
        <v>1404</v>
      </c>
      <c r="E890" s="168">
        <v>7</v>
      </c>
      <c r="F890" s="168">
        <v>314</v>
      </c>
      <c r="G890" s="168" t="s">
        <v>7212</v>
      </c>
      <c r="H890" s="168">
        <v>3</v>
      </c>
      <c r="I890" s="168" t="s">
        <v>7267</v>
      </c>
      <c r="J890" s="170">
        <v>0</v>
      </c>
      <c r="K890" s="170">
        <v>0</v>
      </c>
      <c r="L890" s="171">
        <f>VLOOKUP(C890,'Custo dos Produtos'!$D:$Q,14,0)</f>
        <v>16.145399999999999</v>
      </c>
      <c r="M890" s="171">
        <f t="shared" ref="M890:M902" si="48">IF(J890=0,ABS(L890*H890),ABS(K890))</f>
        <v>48.436199999999999</v>
      </c>
      <c r="N890" s="172">
        <f t="shared" ref="N890:N903" si="49">MONTH(A890)</f>
        <v>1</v>
      </c>
      <c r="O890" s="172">
        <f t="shared" ref="O890:O902" si="50">ABS(IF(M890=0,0,H890))</f>
        <v>3</v>
      </c>
    </row>
    <row r="891" spans="1:15" x14ac:dyDescent="0.3">
      <c r="A891" s="167">
        <v>46048</v>
      </c>
      <c r="B891" s="168">
        <v>1</v>
      </c>
      <c r="C891" s="169" t="s">
        <v>1528</v>
      </c>
      <c r="D891" s="168" t="s">
        <v>1528</v>
      </c>
      <c r="E891" s="168">
        <v>2</v>
      </c>
      <c r="F891" s="168">
        <v>314</v>
      </c>
      <c r="G891" s="168" t="s">
        <v>7189</v>
      </c>
      <c r="H891" s="168">
        <v>4</v>
      </c>
      <c r="I891" s="168" t="s">
        <v>15793</v>
      </c>
      <c r="J891" s="170">
        <v>0</v>
      </c>
      <c r="K891" s="170">
        <v>0</v>
      </c>
      <c r="L891" s="171">
        <f>VLOOKUP(C891,'Custo dos Produtos'!$D:$Q,14,0)</f>
        <v>4.4286344537815125</v>
      </c>
      <c r="M891" s="171">
        <f t="shared" si="48"/>
        <v>17.71453781512605</v>
      </c>
      <c r="N891" s="172">
        <f t="shared" si="49"/>
        <v>1</v>
      </c>
      <c r="O891" s="172">
        <f t="shared" si="50"/>
        <v>4</v>
      </c>
    </row>
    <row r="892" spans="1:15" x14ac:dyDescent="0.3">
      <c r="A892" s="167">
        <v>46048</v>
      </c>
      <c r="B892" s="168">
        <v>1</v>
      </c>
      <c r="C892" s="169" t="s">
        <v>1434</v>
      </c>
      <c r="D892" s="168" t="s">
        <v>1434</v>
      </c>
      <c r="E892" s="168">
        <v>20</v>
      </c>
      <c r="F892" s="168">
        <v>321</v>
      </c>
      <c r="G892" s="168" t="s">
        <v>7236</v>
      </c>
      <c r="H892" s="168">
        <v>1</v>
      </c>
      <c r="I892" s="168" t="s">
        <v>7237</v>
      </c>
      <c r="J892" s="170">
        <v>0</v>
      </c>
      <c r="K892" s="170">
        <v>0</v>
      </c>
      <c r="L892" s="171">
        <f>VLOOKUP(C892,'Custo dos Produtos'!$D:$Q,14,0)</f>
        <v>17.736360000000001</v>
      </c>
      <c r="M892" s="171">
        <f t="shared" si="48"/>
        <v>17.736360000000001</v>
      </c>
      <c r="N892" s="172">
        <f t="shared" si="49"/>
        <v>1</v>
      </c>
      <c r="O892" s="172">
        <f t="shared" si="50"/>
        <v>1</v>
      </c>
    </row>
    <row r="893" spans="1:15" x14ac:dyDescent="0.3">
      <c r="A893" s="167">
        <v>46048</v>
      </c>
      <c r="B893" s="168">
        <v>1</v>
      </c>
      <c r="C893" s="169" t="s">
        <v>1440</v>
      </c>
      <c r="D893" s="168" t="s">
        <v>1440</v>
      </c>
      <c r="E893" s="168">
        <v>2</v>
      </c>
      <c r="F893" s="168">
        <v>207</v>
      </c>
      <c r="G893" s="168" t="s">
        <v>7169</v>
      </c>
      <c r="H893" s="168">
        <v>1</v>
      </c>
      <c r="I893" s="168" t="s">
        <v>7271</v>
      </c>
      <c r="J893" s="170">
        <v>0</v>
      </c>
      <c r="K893" s="170">
        <v>0</v>
      </c>
      <c r="L893" s="171">
        <f>VLOOKUP(C893,'Custo dos Produtos'!$D:$Q,14,0)</f>
        <v>5.4578861788617887</v>
      </c>
      <c r="M893" s="171">
        <f t="shared" si="48"/>
        <v>5.4578861788617887</v>
      </c>
      <c r="N893" s="172">
        <f t="shared" si="49"/>
        <v>1</v>
      </c>
      <c r="O893" s="172">
        <f t="shared" si="50"/>
        <v>1</v>
      </c>
    </row>
    <row r="894" spans="1:15" x14ac:dyDescent="0.3">
      <c r="A894" s="167">
        <v>46048</v>
      </c>
      <c r="B894" s="168">
        <v>1</v>
      </c>
      <c r="C894" s="169" t="s">
        <v>2267</v>
      </c>
      <c r="D894" s="168" t="s">
        <v>2267</v>
      </c>
      <c r="E894" s="168">
        <v>11</v>
      </c>
      <c r="F894" s="168">
        <v>318</v>
      </c>
      <c r="G894" s="168" t="s">
        <v>15795</v>
      </c>
      <c r="H894" s="168">
        <v>2</v>
      </c>
      <c r="I894" s="168" t="s">
        <v>7216</v>
      </c>
      <c r="J894" s="170">
        <v>0</v>
      </c>
      <c r="K894" s="170">
        <v>0</v>
      </c>
      <c r="L894" s="171">
        <f>VLOOKUP(C894,'Custo dos Produtos'!$D:$Q,14,0)</f>
        <v>77.001428571428576</v>
      </c>
      <c r="M894" s="171">
        <f t="shared" si="48"/>
        <v>154.00285714285715</v>
      </c>
      <c r="N894" s="172">
        <f t="shared" si="49"/>
        <v>1</v>
      </c>
      <c r="O894" s="172">
        <f t="shared" si="50"/>
        <v>2</v>
      </c>
    </row>
    <row r="895" spans="1:15" x14ac:dyDescent="0.3">
      <c r="A895" s="167">
        <v>46048</v>
      </c>
      <c r="B895" s="168">
        <v>1</v>
      </c>
      <c r="C895" s="169" t="s">
        <v>1695</v>
      </c>
      <c r="D895" s="168" t="s">
        <v>1695</v>
      </c>
      <c r="E895" s="168">
        <v>34</v>
      </c>
      <c r="F895" s="168">
        <v>320</v>
      </c>
      <c r="G895" s="168" t="s">
        <v>7163</v>
      </c>
      <c r="H895" s="168">
        <v>3</v>
      </c>
      <c r="I895" s="168" t="s">
        <v>7220</v>
      </c>
      <c r="J895" s="170">
        <v>0</v>
      </c>
      <c r="K895" s="170">
        <v>0</v>
      </c>
      <c r="L895" s="171">
        <f>VLOOKUP(C895,'Custo dos Produtos'!$D:$Q,14,0)</f>
        <v>8.7234999999999996</v>
      </c>
      <c r="M895" s="171">
        <f t="shared" si="48"/>
        <v>26.170499999999997</v>
      </c>
      <c r="N895" s="172">
        <f t="shared" si="49"/>
        <v>1</v>
      </c>
      <c r="O895" s="172">
        <f t="shared" si="50"/>
        <v>3</v>
      </c>
    </row>
    <row r="896" spans="1:15" x14ac:dyDescent="0.3">
      <c r="A896" s="167">
        <v>46048</v>
      </c>
      <c r="B896" s="168">
        <v>1</v>
      </c>
      <c r="C896" s="169" t="s">
        <v>1396</v>
      </c>
      <c r="D896" s="168" t="s">
        <v>1396</v>
      </c>
      <c r="E896" s="168">
        <v>9</v>
      </c>
      <c r="F896" s="168">
        <v>217</v>
      </c>
      <c r="G896" s="168" t="s">
        <v>7169</v>
      </c>
      <c r="H896" s="168">
        <v>2</v>
      </c>
      <c r="I896" s="168" t="s">
        <v>7217</v>
      </c>
      <c r="J896" s="170">
        <v>0</v>
      </c>
      <c r="K896" s="170">
        <v>0</v>
      </c>
      <c r="L896" s="171">
        <f>VLOOKUP(C896,'Custo dos Produtos'!$D:$Q,14,0)</f>
        <v>6.8284379172229643</v>
      </c>
      <c r="M896" s="171">
        <f t="shared" si="48"/>
        <v>13.656875834445929</v>
      </c>
      <c r="N896" s="172">
        <f t="shared" si="49"/>
        <v>1</v>
      </c>
      <c r="O896" s="172">
        <f t="shared" si="50"/>
        <v>2</v>
      </c>
    </row>
    <row r="897" spans="1:15" x14ac:dyDescent="0.3">
      <c r="A897" s="167">
        <v>46048</v>
      </c>
      <c r="B897" s="168">
        <v>1</v>
      </c>
      <c r="C897" s="169" t="s">
        <v>1382</v>
      </c>
      <c r="D897" s="168" t="s">
        <v>1382</v>
      </c>
      <c r="E897" s="168">
        <v>33</v>
      </c>
      <c r="F897" s="168">
        <v>314</v>
      </c>
      <c r="G897" s="168" t="s">
        <v>7167</v>
      </c>
      <c r="H897" s="168">
        <v>1</v>
      </c>
      <c r="I897" s="168" t="s">
        <v>7190</v>
      </c>
      <c r="J897" s="170">
        <v>0</v>
      </c>
      <c r="K897" s="170">
        <v>0</v>
      </c>
      <c r="L897" s="171">
        <f>VLOOKUP(C897,'Custo dos Produtos'!$D:$Q,14,0)</f>
        <v>10.159275000000001</v>
      </c>
      <c r="M897" s="171">
        <f t="shared" si="48"/>
        <v>10.159275000000001</v>
      </c>
      <c r="N897" s="172">
        <f t="shared" si="49"/>
        <v>1</v>
      </c>
      <c r="O897" s="172">
        <f t="shared" si="50"/>
        <v>1</v>
      </c>
    </row>
    <row r="898" spans="1:15" x14ac:dyDescent="0.3">
      <c r="A898" s="167">
        <v>46048</v>
      </c>
      <c r="B898" s="168">
        <v>1</v>
      </c>
      <c r="C898" s="169" t="s">
        <v>1811</v>
      </c>
      <c r="D898" s="168" t="s">
        <v>1811</v>
      </c>
      <c r="E898" s="168">
        <v>33</v>
      </c>
      <c r="F898" s="168">
        <v>314</v>
      </c>
      <c r="G898" s="168" t="s">
        <v>7167</v>
      </c>
      <c r="H898" s="168">
        <v>1</v>
      </c>
      <c r="I898" s="168" t="s">
        <v>7190</v>
      </c>
      <c r="J898" s="170">
        <v>0</v>
      </c>
      <c r="K898" s="170">
        <v>0</v>
      </c>
      <c r="L898" s="171">
        <f>VLOOKUP(C898,'Custo dos Produtos'!$D:$Q,14,0)</f>
        <v>10.150963855421686</v>
      </c>
      <c r="M898" s="171">
        <f t="shared" si="48"/>
        <v>10.150963855421686</v>
      </c>
      <c r="N898" s="172">
        <f t="shared" si="49"/>
        <v>1</v>
      </c>
      <c r="O898" s="172">
        <f t="shared" si="50"/>
        <v>1</v>
      </c>
    </row>
    <row r="899" spans="1:15" x14ac:dyDescent="0.3">
      <c r="A899" s="167">
        <v>46048</v>
      </c>
      <c r="B899" s="168">
        <v>3</v>
      </c>
      <c r="C899" s="169" t="s">
        <v>1230</v>
      </c>
      <c r="D899" s="168" t="s">
        <v>1230</v>
      </c>
      <c r="E899" s="168">
        <v>36</v>
      </c>
      <c r="F899" s="168">
        <v>217</v>
      </c>
      <c r="G899" s="168" t="s">
        <v>7148</v>
      </c>
      <c r="H899" s="168">
        <v>2</v>
      </c>
      <c r="I899" s="168" t="s">
        <v>15688</v>
      </c>
      <c r="J899" s="170">
        <v>0</v>
      </c>
      <c r="K899" s="170">
        <v>0</v>
      </c>
      <c r="L899" s="171">
        <f>VLOOKUP(C899,'Custo dos Produtos'!$D:$Q,14,0)</f>
        <v>1.06</v>
      </c>
      <c r="M899" s="171">
        <f t="shared" si="48"/>
        <v>2.12</v>
      </c>
      <c r="N899" s="172">
        <f t="shared" si="49"/>
        <v>1</v>
      </c>
      <c r="O899" s="172">
        <f t="shared" si="50"/>
        <v>2</v>
      </c>
    </row>
    <row r="900" spans="1:15" x14ac:dyDescent="0.3">
      <c r="A900" s="167">
        <v>46048</v>
      </c>
      <c r="B900" s="168">
        <v>3</v>
      </c>
      <c r="C900" s="169" t="s">
        <v>1228</v>
      </c>
      <c r="D900" s="168" t="s">
        <v>1228</v>
      </c>
      <c r="E900" s="168">
        <v>36</v>
      </c>
      <c r="F900" s="168">
        <v>217</v>
      </c>
      <c r="G900" s="168" t="s">
        <v>7148</v>
      </c>
      <c r="H900" s="168">
        <v>2</v>
      </c>
      <c r="I900" s="168" t="s">
        <v>15688</v>
      </c>
      <c r="J900" s="170">
        <v>0</v>
      </c>
      <c r="K900" s="170">
        <v>0</v>
      </c>
      <c r="L900" s="171">
        <f>VLOOKUP(C900,'Custo dos Produtos'!$D:$Q,14,0)</f>
        <v>1.06</v>
      </c>
      <c r="M900" s="171">
        <f t="shared" si="48"/>
        <v>2.12</v>
      </c>
      <c r="N900" s="172">
        <f t="shared" si="49"/>
        <v>1</v>
      </c>
      <c r="O900" s="172">
        <f t="shared" si="50"/>
        <v>2</v>
      </c>
    </row>
    <row r="901" spans="1:15" x14ac:dyDescent="0.3">
      <c r="A901" s="167">
        <v>46048</v>
      </c>
      <c r="B901" s="168">
        <v>1</v>
      </c>
      <c r="C901" s="169" t="s">
        <v>1344</v>
      </c>
      <c r="D901" s="168" t="s">
        <v>1344</v>
      </c>
      <c r="E901" s="168">
        <v>2</v>
      </c>
      <c r="F901" s="168">
        <v>207</v>
      </c>
      <c r="G901" s="168" t="s">
        <v>7169</v>
      </c>
      <c r="H901" s="168">
        <v>1</v>
      </c>
      <c r="I901" s="168" t="s">
        <v>15678</v>
      </c>
      <c r="J901" s="170">
        <v>0</v>
      </c>
      <c r="K901" s="170">
        <v>0</v>
      </c>
      <c r="L901" s="171">
        <f>VLOOKUP(C901,'Custo dos Produtos'!$D:$Q,14,0)</f>
        <v>7.4821307692307695</v>
      </c>
      <c r="M901" s="171">
        <f t="shared" si="48"/>
        <v>7.4821307692307695</v>
      </c>
      <c r="N901" s="172">
        <f t="shared" si="49"/>
        <v>1</v>
      </c>
      <c r="O901" s="172">
        <f t="shared" si="50"/>
        <v>1</v>
      </c>
    </row>
    <row r="902" spans="1:15" x14ac:dyDescent="0.3">
      <c r="A902" s="167">
        <v>46048</v>
      </c>
      <c r="B902" s="168">
        <v>1</v>
      </c>
      <c r="C902" s="169" t="s">
        <v>1408</v>
      </c>
      <c r="D902" s="168" t="s">
        <v>1408</v>
      </c>
      <c r="E902" s="168">
        <v>11</v>
      </c>
      <c r="F902" s="168">
        <v>313</v>
      </c>
      <c r="G902" s="168" t="s">
        <v>15708</v>
      </c>
      <c r="H902" s="168">
        <v>1</v>
      </c>
      <c r="I902" s="168" t="s">
        <v>15796</v>
      </c>
      <c r="J902" s="170">
        <v>0</v>
      </c>
      <c r="K902" s="170">
        <v>0</v>
      </c>
      <c r="L902" s="171">
        <f>VLOOKUP(C902,'Custo dos Produtos'!$D:$Q,14,0)</f>
        <v>4.4642215416028588</v>
      </c>
      <c r="M902" s="171">
        <f t="shared" si="48"/>
        <v>4.4642215416028588</v>
      </c>
      <c r="N902" s="172">
        <f t="shared" si="49"/>
        <v>1</v>
      </c>
      <c r="O902" s="172">
        <f t="shared" si="50"/>
        <v>1</v>
      </c>
    </row>
    <row r="903" spans="1:15" x14ac:dyDescent="0.3">
      <c r="A903" s="167">
        <v>46049</v>
      </c>
      <c r="B903" s="168">
        <v>1</v>
      </c>
      <c r="C903" s="169"/>
      <c r="D903" s="168" t="s">
        <v>1230</v>
      </c>
      <c r="E903" s="168">
        <v>36</v>
      </c>
      <c r="F903" s="168">
        <v>217</v>
      </c>
      <c r="G903" s="168" t="s">
        <v>7148</v>
      </c>
      <c r="H903" s="168">
        <v>2</v>
      </c>
      <c r="I903" s="168" t="s">
        <v>15698</v>
      </c>
      <c r="J903" s="168"/>
      <c r="K903" s="168"/>
      <c r="L903" s="171"/>
      <c r="M903" s="171"/>
      <c r="N903" s="168">
        <f t="shared" si="49"/>
        <v>1</v>
      </c>
      <c r="O903" s="168"/>
    </row>
    <row r="904" spans="1:15" x14ac:dyDescent="0.3">
      <c r="A904" s="167">
        <v>46049</v>
      </c>
      <c r="B904" s="168">
        <v>1</v>
      </c>
      <c r="C904" s="169"/>
      <c r="D904" s="168" t="s">
        <v>1228</v>
      </c>
      <c r="E904" s="168">
        <v>36</v>
      </c>
      <c r="F904" s="168">
        <v>217</v>
      </c>
      <c r="G904" s="168" t="s">
        <v>7148</v>
      </c>
      <c r="H904" s="168">
        <v>2</v>
      </c>
      <c r="I904" s="168" t="s">
        <v>15698</v>
      </c>
      <c r="J904" s="168"/>
      <c r="K904" s="168"/>
      <c r="L904" s="171"/>
      <c r="M904" s="171"/>
      <c r="N904" s="168"/>
      <c r="O904" s="168"/>
    </row>
    <row r="905" spans="1:15" x14ac:dyDescent="0.3">
      <c r="A905" s="167">
        <v>46049</v>
      </c>
      <c r="B905" s="168">
        <v>2</v>
      </c>
      <c r="C905" s="169"/>
      <c r="D905" s="168" t="s">
        <v>1230</v>
      </c>
      <c r="E905" s="168">
        <v>36</v>
      </c>
      <c r="F905" s="168">
        <v>217</v>
      </c>
      <c r="G905" s="168" t="s">
        <v>7148</v>
      </c>
      <c r="H905" s="168">
        <v>2</v>
      </c>
      <c r="I905" s="168" t="s">
        <v>7282</v>
      </c>
      <c r="J905" s="168"/>
      <c r="K905" s="168"/>
      <c r="L905" s="171"/>
      <c r="M905" s="171"/>
      <c r="N905" s="168"/>
      <c r="O905" s="168"/>
    </row>
    <row r="906" spans="1:15" x14ac:dyDescent="0.3">
      <c r="A906" s="167">
        <v>46049</v>
      </c>
      <c r="B906" s="168">
        <v>2</v>
      </c>
      <c r="C906" s="169"/>
      <c r="D906" s="168" t="s">
        <v>1228</v>
      </c>
      <c r="E906" s="168">
        <v>36</v>
      </c>
      <c r="F906" s="168">
        <v>217</v>
      </c>
      <c r="G906" s="168" t="s">
        <v>7148</v>
      </c>
      <c r="H906" s="168">
        <v>2</v>
      </c>
      <c r="I906" s="168" t="s">
        <v>7282</v>
      </c>
      <c r="J906" s="168"/>
      <c r="K906" s="168"/>
      <c r="L906" s="171"/>
      <c r="M906" s="171"/>
      <c r="N906" s="168"/>
      <c r="O906" s="168"/>
    </row>
    <row r="907" spans="1:15" x14ac:dyDescent="0.3">
      <c r="A907" s="167">
        <v>46049</v>
      </c>
      <c r="B907" s="168">
        <v>3</v>
      </c>
      <c r="C907" s="169"/>
      <c r="D907" s="168" t="s">
        <v>1230</v>
      </c>
      <c r="E907" s="168">
        <v>36</v>
      </c>
      <c r="F907" s="168">
        <v>217</v>
      </c>
      <c r="G907" s="168" t="s">
        <v>7148</v>
      </c>
      <c r="H907" s="168">
        <v>2</v>
      </c>
      <c r="I907" s="168" t="s">
        <v>15688</v>
      </c>
      <c r="J907" s="168"/>
      <c r="K907" s="168"/>
      <c r="L907" s="171"/>
      <c r="M907" s="171"/>
      <c r="N907" s="168"/>
      <c r="O907" s="168"/>
    </row>
    <row r="908" spans="1:15" x14ac:dyDescent="0.3">
      <c r="A908" s="167">
        <v>46049</v>
      </c>
      <c r="B908" s="168">
        <v>3</v>
      </c>
      <c r="C908" s="169"/>
      <c r="D908" s="168" t="s">
        <v>1228</v>
      </c>
      <c r="E908" s="168">
        <v>36</v>
      </c>
      <c r="F908" s="168">
        <v>217</v>
      </c>
      <c r="G908" s="168" t="s">
        <v>7148</v>
      </c>
      <c r="H908" s="168">
        <v>2</v>
      </c>
      <c r="I908" s="168" t="s">
        <v>15688</v>
      </c>
      <c r="J908" s="168"/>
      <c r="K908" s="168"/>
      <c r="L908" s="171"/>
      <c r="M908" s="171"/>
      <c r="N908" s="168"/>
      <c r="O908" s="168"/>
    </row>
    <row r="909" spans="1:15" x14ac:dyDescent="0.3">
      <c r="A909" s="167">
        <v>46049</v>
      </c>
      <c r="B909" s="168">
        <v>2</v>
      </c>
      <c r="C909" s="169"/>
      <c r="D909" s="168" t="s">
        <v>1236</v>
      </c>
      <c r="E909" s="168">
        <v>36</v>
      </c>
      <c r="F909" s="168">
        <v>217</v>
      </c>
      <c r="G909" s="168" t="s">
        <v>7150</v>
      </c>
      <c r="H909" s="168">
        <v>7</v>
      </c>
      <c r="I909" s="168" t="s">
        <v>7265</v>
      </c>
      <c r="J909" s="168"/>
      <c r="K909" s="168"/>
      <c r="L909" s="171"/>
      <c r="M909" s="171"/>
      <c r="N909" s="168"/>
      <c r="O909" s="168"/>
    </row>
    <row r="910" spans="1:15" x14ac:dyDescent="0.3">
      <c r="A910" s="167">
        <v>46049</v>
      </c>
      <c r="B910" s="168">
        <v>3</v>
      </c>
      <c r="C910" s="169"/>
      <c r="D910" s="168" t="s">
        <v>1236</v>
      </c>
      <c r="E910" s="168">
        <v>36</v>
      </c>
      <c r="F910" s="168">
        <v>217</v>
      </c>
      <c r="G910" s="168" t="s">
        <v>7150</v>
      </c>
      <c r="H910" s="168">
        <v>2</v>
      </c>
      <c r="I910" s="168" t="s">
        <v>7190</v>
      </c>
      <c r="J910" s="168"/>
      <c r="K910" s="168"/>
      <c r="L910" s="171"/>
      <c r="M910" s="171"/>
      <c r="N910" s="168"/>
      <c r="O910" s="168"/>
    </row>
    <row r="911" spans="1:15" x14ac:dyDescent="0.3">
      <c r="A911" s="167">
        <v>46049</v>
      </c>
      <c r="B911" s="168">
        <v>2</v>
      </c>
      <c r="C911" s="169"/>
      <c r="D911" s="168" t="s">
        <v>1358</v>
      </c>
      <c r="E911" s="168">
        <v>36</v>
      </c>
      <c r="F911" s="168">
        <v>217</v>
      </c>
      <c r="G911" s="168" t="s">
        <v>7181</v>
      </c>
      <c r="H911" s="168">
        <v>2</v>
      </c>
      <c r="I911" s="168" t="s">
        <v>7265</v>
      </c>
      <c r="J911" s="168"/>
      <c r="K911" s="168"/>
      <c r="L911" s="171"/>
      <c r="M911" s="171"/>
      <c r="N911" s="168"/>
      <c r="O911" s="168"/>
    </row>
    <row r="912" spans="1:15" x14ac:dyDescent="0.3">
      <c r="A912" s="167">
        <v>46049</v>
      </c>
      <c r="B912" s="168">
        <v>1</v>
      </c>
      <c r="C912" s="169"/>
      <c r="D912" s="168" t="s">
        <v>1360</v>
      </c>
      <c r="E912" s="168">
        <v>36</v>
      </c>
      <c r="F912" s="168">
        <v>217</v>
      </c>
      <c r="G912" s="168" t="s">
        <v>7252</v>
      </c>
      <c r="H912" s="168">
        <v>1</v>
      </c>
      <c r="I912" s="168" t="s">
        <v>15699</v>
      </c>
      <c r="J912" s="168"/>
      <c r="K912" s="168"/>
      <c r="L912" s="171"/>
      <c r="M912" s="171"/>
      <c r="N912" s="168"/>
      <c r="O912" s="168"/>
    </row>
    <row r="913" spans="1:15" x14ac:dyDescent="0.3">
      <c r="A913" s="167">
        <v>46049</v>
      </c>
      <c r="B913" s="168">
        <v>3</v>
      </c>
      <c r="C913" s="169"/>
      <c r="D913" s="168" t="s">
        <v>1358</v>
      </c>
      <c r="E913" s="168">
        <v>36</v>
      </c>
      <c r="F913" s="168">
        <v>217</v>
      </c>
      <c r="G913" s="168" t="s">
        <v>7181</v>
      </c>
      <c r="H913" s="168">
        <v>1</v>
      </c>
      <c r="I913" s="168" t="s">
        <v>15688</v>
      </c>
      <c r="J913" s="168"/>
      <c r="K913" s="168"/>
      <c r="L913" s="171"/>
      <c r="M913" s="171"/>
      <c r="N913" s="168"/>
      <c r="O913" s="168"/>
    </row>
    <row r="914" spans="1:15" x14ac:dyDescent="0.3">
      <c r="A914" s="167">
        <v>46049</v>
      </c>
      <c r="B914" s="168">
        <v>1</v>
      </c>
      <c r="C914" s="169"/>
      <c r="D914" s="168" t="s">
        <v>1338</v>
      </c>
      <c r="E914" s="168">
        <v>2</v>
      </c>
      <c r="F914" s="168">
        <v>315</v>
      </c>
      <c r="G914" s="168" t="s">
        <v>7179</v>
      </c>
      <c r="H914" s="168">
        <v>1</v>
      </c>
      <c r="I914" s="168" t="s">
        <v>7251</v>
      </c>
      <c r="J914" s="168"/>
      <c r="K914" s="168"/>
      <c r="L914" s="171"/>
      <c r="M914" s="171"/>
      <c r="N914" s="168"/>
      <c r="O914" s="168"/>
    </row>
    <row r="915" spans="1:15" x14ac:dyDescent="0.3">
      <c r="A915" s="167">
        <v>46049</v>
      </c>
      <c r="B915" s="168">
        <v>3</v>
      </c>
      <c r="C915" s="169"/>
      <c r="D915" s="168" t="s">
        <v>1302</v>
      </c>
      <c r="E915" s="168">
        <v>12</v>
      </c>
      <c r="F915" s="168">
        <v>315</v>
      </c>
      <c r="G915" s="168" t="s">
        <v>7248</v>
      </c>
      <c r="H915" s="168">
        <v>12</v>
      </c>
      <c r="I915" s="168" t="s">
        <v>7166</v>
      </c>
      <c r="J915" s="168"/>
      <c r="K915" s="168"/>
      <c r="L915" s="171"/>
      <c r="M915" s="171"/>
      <c r="N915" s="168"/>
      <c r="O915" s="168"/>
    </row>
    <row r="916" spans="1:15" x14ac:dyDescent="0.3">
      <c r="A916" s="167">
        <v>46049</v>
      </c>
      <c r="B916" s="168">
        <v>3</v>
      </c>
      <c r="C916" s="169"/>
      <c r="D916" s="168" t="s">
        <v>1302</v>
      </c>
      <c r="E916" s="168">
        <v>36</v>
      </c>
      <c r="F916" s="168">
        <v>217</v>
      </c>
      <c r="G916" s="168" t="s">
        <v>7248</v>
      </c>
      <c r="H916" s="168">
        <v>8</v>
      </c>
      <c r="I916" s="168" t="s">
        <v>15688</v>
      </c>
      <c r="J916" s="168"/>
      <c r="K916" s="168"/>
      <c r="L916" s="171"/>
      <c r="M916" s="171"/>
      <c r="N916" s="168"/>
      <c r="O916" s="168"/>
    </row>
    <row r="917" spans="1:15" x14ac:dyDescent="0.3">
      <c r="A917" s="167">
        <v>46049</v>
      </c>
      <c r="B917" s="168">
        <v>3</v>
      </c>
      <c r="C917" s="169"/>
      <c r="D917" s="168" t="s">
        <v>1472</v>
      </c>
      <c r="E917" s="168">
        <v>36</v>
      </c>
      <c r="F917" s="168">
        <v>217</v>
      </c>
      <c r="G917" s="168" t="s">
        <v>7239</v>
      </c>
      <c r="H917" s="168">
        <v>16</v>
      </c>
      <c r="I917" s="168" t="s">
        <v>15688</v>
      </c>
      <c r="J917" s="168"/>
      <c r="K917" s="168"/>
      <c r="L917" s="171"/>
      <c r="M917" s="171"/>
      <c r="N917" s="168"/>
      <c r="O917" s="168"/>
    </row>
    <row r="918" spans="1:15" x14ac:dyDescent="0.3">
      <c r="A918" s="167">
        <v>46049</v>
      </c>
      <c r="B918" s="168">
        <v>2</v>
      </c>
      <c r="C918" s="169"/>
      <c r="D918" s="168" t="s">
        <v>3218</v>
      </c>
      <c r="E918" s="168">
        <v>36</v>
      </c>
      <c r="F918" s="168">
        <v>217</v>
      </c>
      <c r="G918" s="168" t="s">
        <v>7207</v>
      </c>
      <c r="H918" s="168">
        <v>2</v>
      </c>
      <c r="I918" s="168" t="s">
        <v>7265</v>
      </c>
      <c r="J918" s="168"/>
      <c r="K918" s="168"/>
      <c r="L918" s="171"/>
      <c r="M918" s="171"/>
      <c r="N918" s="168"/>
      <c r="O918" s="168"/>
    </row>
    <row r="919" spans="1:15" x14ac:dyDescent="0.3">
      <c r="A919" s="167">
        <v>46049</v>
      </c>
      <c r="B919" s="168">
        <v>1</v>
      </c>
      <c r="C919" s="169"/>
      <c r="D919" s="168" t="s">
        <v>1302</v>
      </c>
      <c r="E919" s="168">
        <v>33</v>
      </c>
      <c r="F919" s="168">
        <v>315</v>
      </c>
      <c r="G919" s="168" t="s">
        <v>7248</v>
      </c>
      <c r="H919" s="168">
        <v>2</v>
      </c>
      <c r="I919" s="168" t="s">
        <v>15756</v>
      </c>
      <c r="J919" s="168"/>
      <c r="K919" s="168"/>
      <c r="L919" s="171"/>
      <c r="M919" s="171"/>
      <c r="N919" s="168"/>
      <c r="O919" s="168"/>
    </row>
    <row r="920" spans="1:15" x14ac:dyDescent="0.3">
      <c r="A920" s="167">
        <v>46049</v>
      </c>
      <c r="B920" s="168">
        <v>2</v>
      </c>
      <c r="C920" s="169"/>
      <c r="D920" s="168" t="s">
        <v>1302</v>
      </c>
      <c r="E920" s="168">
        <v>36</v>
      </c>
      <c r="F920" s="168">
        <v>217</v>
      </c>
      <c r="G920" s="168" t="s">
        <v>7248</v>
      </c>
      <c r="H920" s="168">
        <v>8</v>
      </c>
      <c r="I920" s="168" t="s">
        <v>7265</v>
      </c>
      <c r="J920" s="168"/>
      <c r="K920" s="168"/>
      <c r="L920" s="171"/>
      <c r="M920" s="171"/>
      <c r="N920" s="168"/>
      <c r="O920" s="168"/>
    </row>
    <row r="921" spans="1:15" x14ac:dyDescent="0.3">
      <c r="A921" s="167">
        <v>46049</v>
      </c>
      <c r="B921" s="168">
        <v>1</v>
      </c>
      <c r="C921" s="169"/>
      <c r="D921" s="168" t="s">
        <v>3218</v>
      </c>
      <c r="E921" s="168">
        <v>36</v>
      </c>
      <c r="F921" s="168">
        <v>217</v>
      </c>
      <c r="G921" s="168" t="s">
        <v>7207</v>
      </c>
      <c r="H921" s="168">
        <v>5</v>
      </c>
      <c r="I921" s="168" t="s">
        <v>15699</v>
      </c>
      <c r="J921" s="168"/>
      <c r="K921" s="168"/>
      <c r="L921" s="171"/>
      <c r="M921" s="171"/>
      <c r="N921" s="168"/>
      <c r="O921" s="168"/>
    </row>
    <row r="922" spans="1:15" x14ac:dyDescent="0.3">
      <c r="A922" s="167">
        <v>46049</v>
      </c>
      <c r="B922" s="168">
        <v>1</v>
      </c>
      <c r="C922" s="169"/>
      <c r="D922" s="168" t="s">
        <v>1302</v>
      </c>
      <c r="E922" s="168">
        <v>36</v>
      </c>
      <c r="F922" s="168">
        <v>217</v>
      </c>
      <c r="G922" s="168" t="s">
        <v>7239</v>
      </c>
      <c r="H922" s="168">
        <v>8</v>
      </c>
      <c r="I922" s="168" t="s">
        <v>15699</v>
      </c>
      <c r="J922" s="168"/>
      <c r="K922" s="168"/>
      <c r="L922" s="171"/>
      <c r="M922" s="171"/>
      <c r="N922" s="168"/>
      <c r="O922" s="168"/>
    </row>
    <row r="923" spans="1:15" x14ac:dyDescent="0.3">
      <c r="A923" s="167">
        <v>46049</v>
      </c>
      <c r="B923" s="168">
        <v>1</v>
      </c>
      <c r="C923" s="169"/>
      <c r="D923" s="168" t="s">
        <v>1582</v>
      </c>
      <c r="E923" s="168">
        <v>36</v>
      </c>
      <c r="F923" s="168">
        <v>217</v>
      </c>
      <c r="G923" s="168" t="s">
        <v>7239</v>
      </c>
      <c r="H923" s="168">
        <v>8</v>
      </c>
      <c r="I923" s="168" t="s">
        <v>15699</v>
      </c>
      <c r="J923" s="168"/>
      <c r="K923" s="168"/>
      <c r="L923" s="171"/>
      <c r="M923" s="171"/>
      <c r="N923" s="168"/>
      <c r="O923" s="168"/>
    </row>
    <row r="924" spans="1:15" x14ac:dyDescent="0.3">
      <c r="A924" s="167">
        <v>46049</v>
      </c>
      <c r="B924" s="168">
        <v>2</v>
      </c>
      <c r="C924" s="169"/>
      <c r="D924" s="168" t="s">
        <v>1500</v>
      </c>
      <c r="E924" s="168">
        <v>36</v>
      </c>
      <c r="F924" s="168">
        <v>217</v>
      </c>
      <c r="G924" s="168" t="s">
        <v>7239</v>
      </c>
      <c r="H924" s="168">
        <v>16</v>
      </c>
      <c r="I924" s="168" t="s">
        <v>7265</v>
      </c>
      <c r="J924" s="168"/>
      <c r="K924" s="168"/>
      <c r="L924" s="171"/>
      <c r="M924" s="171"/>
      <c r="N924" s="168"/>
      <c r="O924" s="168"/>
    </row>
    <row r="925" spans="1:15" x14ac:dyDescent="0.3">
      <c r="A925" s="167">
        <v>46049</v>
      </c>
      <c r="B925" s="168">
        <v>3</v>
      </c>
      <c r="C925" s="169"/>
      <c r="D925" s="168" t="s">
        <v>1729</v>
      </c>
      <c r="E925" s="168">
        <v>34</v>
      </c>
      <c r="F925" s="168">
        <v>320</v>
      </c>
      <c r="G925" s="168" t="s">
        <v>7163</v>
      </c>
      <c r="H925" s="168">
        <v>1</v>
      </c>
      <c r="I925" s="168" t="s">
        <v>15799</v>
      </c>
      <c r="J925" s="168"/>
      <c r="K925" s="168"/>
      <c r="L925" s="171"/>
      <c r="M925" s="171"/>
      <c r="N925" s="168"/>
      <c r="O925" s="168"/>
    </row>
    <row r="926" spans="1:15" x14ac:dyDescent="0.3">
      <c r="A926" s="167">
        <v>46049</v>
      </c>
      <c r="B926" s="168">
        <v>2</v>
      </c>
      <c r="C926" s="169"/>
      <c r="D926" s="168" t="s">
        <v>1272</v>
      </c>
      <c r="E926" s="168">
        <v>34</v>
      </c>
      <c r="F926" s="168">
        <v>320</v>
      </c>
      <c r="G926" s="168" t="s">
        <v>7144</v>
      </c>
      <c r="H926" s="168">
        <v>2</v>
      </c>
      <c r="I926" s="168" t="s">
        <v>15798</v>
      </c>
      <c r="J926" s="168"/>
      <c r="K926" s="168"/>
      <c r="L926" s="171"/>
      <c r="M926" s="171"/>
      <c r="N926" s="168"/>
      <c r="O926" s="168"/>
    </row>
    <row r="927" spans="1:15" x14ac:dyDescent="0.3">
      <c r="A927" s="167">
        <v>46049</v>
      </c>
      <c r="B927" s="168">
        <v>2</v>
      </c>
      <c r="C927" s="169"/>
      <c r="D927" s="168" t="s">
        <v>1272</v>
      </c>
      <c r="E927" s="168">
        <v>19</v>
      </c>
      <c r="F927" s="168">
        <v>320</v>
      </c>
      <c r="G927" s="168" t="s">
        <v>7144</v>
      </c>
      <c r="H927" s="168">
        <v>1</v>
      </c>
      <c r="I927" s="168" t="s">
        <v>15798</v>
      </c>
      <c r="J927" s="168"/>
      <c r="K927" s="168"/>
      <c r="L927" s="171"/>
      <c r="M927" s="171"/>
      <c r="N927" s="168"/>
      <c r="O927" s="168"/>
    </row>
    <row r="928" spans="1:15" x14ac:dyDescent="0.3">
      <c r="A928" s="167">
        <v>46049</v>
      </c>
      <c r="B928" s="168">
        <v>2</v>
      </c>
      <c r="C928" s="169"/>
      <c r="D928" s="168" t="s">
        <v>1230</v>
      </c>
      <c r="E928" s="168">
        <v>37</v>
      </c>
      <c r="F928" s="168">
        <v>314</v>
      </c>
      <c r="G928" s="168" t="s">
        <v>7148</v>
      </c>
      <c r="H928" s="168">
        <v>10</v>
      </c>
      <c r="I928" s="168" t="s">
        <v>7164</v>
      </c>
      <c r="J928" s="168"/>
      <c r="K928" s="168"/>
      <c r="L928" s="171"/>
      <c r="M928" s="171"/>
      <c r="N928" s="168"/>
      <c r="O928" s="168"/>
    </row>
    <row r="929" spans="1:15" x14ac:dyDescent="0.3">
      <c r="A929" s="167">
        <v>46049</v>
      </c>
      <c r="B929" s="168">
        <v>2</v>
      </c>
      <c r="C929" s="169"/>
      <c r="D929" s="168" t="s">
        <v>1230</v>
      </c>
      <c r="E929" s="168">
        <v>31</v>
      </c>
      <c r="F929" s="168">
        <v>314</v>
      </c>
      <c r="G929" s="168" t="s">
        <v>7148</v>
      </c>
      <c r="H929" s="168">
        <v>9</v>
      </c>
      <c r="I929" s="168" t="s">
        <v>7164</v>
      </c>
      <c r="J929" s="168"/>
      <c r="K929" s="168"/>
      <c r="L929" s="171"/>
      <c r="M929" s="171"/>
      <c r="N929" s="168"/>
      <c r="O929" s="168"/>
    </row>
    <row r="930" spans="1:15" x14ac:dyDescent="0.3">
      <c r="A930" s="167">
        <v>46049</v>
      </c>
      <c r="B930" s="168">
        <v>2</v>
      </c>
      <c r="C930" s="169"/>
      <c r="D930" s="168" t="s">
        <v>1228</v>
      </c>
      <c r="E930" s="168">
        <v>37</v>
      </c>
      <c r="F930" s="168">
        <v>314</v>
      </c>
      <c r="G930" s="168" t="s">
        <v>7148</v>
      </c>
      <c r="H930" s="168">
        <v>10</v>
      </c>
      <c r="I930" s="168" t="s">
        <v>7164</v>
      </c>
      <c r="J930" s="168"/>
      <c r="K930" s="168"/>
      <c r="L930" s="171"/>
      <c r="M930" s="171"/>
      <c r="N930" s="168"/>
      <c r="O930" s="168"/>
    </row>
    <row r="931" spans="1:15" x14ac:dyDescent="0.3">
      <c r="A931" s="167">
        <v>46049</v>
      </c>
      <c r="B931" s="168">
        <v>2</v>
      </c>
      <c r="C931" s="169"/>
      <c r="D931" s="168" t="s">
        <v>1228</v>
      </c>
      <c r="E931" s="168">
        <v>31</v>
      </c>
      <c r="F931" s="168">
        <v>314</v>
      </c>
      <c r="G931" s="168" t="s">
        <v>7148</v>
      </c>
      <c r="H931" s="168">
        <v>9</v>
      </c>
      <c r="I931" s="168" t="s">
        <v>7164</v>
      </c>
      <c r="J931" s="168"/>
      <c r="K931" s="168"/>
      <c r="L931" s="171"/>
      <c r="M931" s="171"/>
      <c r="N931" s="168"/>
      <c r="O931" s="168"/>
    </row>
    <row r="932" spans="1:15" x14ac:dyDescent="0.3">
      <c r="A932" s="167">
        <v>46049</v>
      </c>
      <c r="B932" s="168">
        <v>2</v>
      </c>
      <c r="C932" s="169"/>
      <c r="D932" s="168" t="s">
        <v>1250</v>
      </c>
      <c r="E932" s="168">
        <v>9</v>
      </c>
      <c r="F932" s="168">
        <v>313</v>
      </c>
      <c r="G932" s="168" t="s">
        <v>7194</v>
      </c>
      <c r="H932" s="168">
        <v>1</v>
      </c>
      <c r="I932" s="168" t="s">
        <v>15714</v>
      </c>
      <c r="J932" s="168"/>
      <c r="K932" s="168"/>
      <c r="L932" s="171"/>
      <c r="M932" s="171"/>
      <c r="N932" s="168"/>
      <c r="O932" s="168"/>
    </row>
    <row r="933" spans="1:15" x14ac:dyDescent="0.3">
      <c r="A933" s="167">
        <v>46049</v>
      </c>
      <c r="B933" s="168">
        <v>2</v>
      </c>
      <c r="C933" s="169"/>
      <c r="D933" s="168" t="s">
        <v>1865</v>
      </c>
      <c r="E933" s="168">
        <v>8</v>
      </c>
      <c r="F933" s="168">
        <v>314</v>
      </c>
      <c r="G933" s="168" t="s">
        <v>7173</v>
      </c>
      <c r="H933" s="168">
        <v>2</v>
      </c>
      <c r="I933" s="168" t="s">
        <v>7172</v>
      </c>
      <c r="J933" s="168"/>
      <c r="K933" s="168"/>
      <c r="L933" s="171"/>
      <c r="M933" s="171"/>
      <c r="N933" s="168"/>
      <c r="O933" s="168"/>
    </row>
    <row r="934" spans="1:15" x14ac:dyDescent="0.3">
      <c r="A934" s="167">
        <v>46049</v>
      </c>
      <c r="B934" s="168">
        <v>3</v>
      </c>
      <c r="C934" s="169"/>
      <c r="D934" s="168" t="s">
        <v>1236</v>
      </c>
      <c r="E934" s="168">
        <v>2</v>
      </c>
      <c r="F934" s="168">
        <v>313</v>
      </c>
      <c r="G934" s="168" t="s">
        <v>7150</v>
      </c>
      <c r="H934" s="168">
        <v>1</v>
      </c>
      <c r="I934" s="168" t="s">
        <v>7193</v>
      </c>
      <c r="J934" s="168"/>
      <c r="K934" s="168"/>
      <c r="L934" s="171"/>
      <c r="M934" s="171"/>
      <c r="N934" s="168"/>
      <c r="O934" s="168"/>
    </row>
    <row r="935" spans="1:15" x14ac:dyDescent="0.3">
      <c r="A935" s="167">
        <v>46049</v>
      </c>
      <c r="B935" s="168">
        <v>2</v>
      </c>
      <c r="C935" s="169"/>
      <c r="D935" s="168" t="s">
        <v>1568</v>
      </c>
      <c r="E935" s="168">
        <v>20</v>
      </c>
      <c r="F935" s="168">
        <v>207</v>
      </c>
      <c r="G935" s="168" t="s">
        <v>7169</v>
      </c>
      <c r="H935" s="168">
        <v>22</v>
      </c>
      <c r="I935" s="168" t="s">
        <v>15700</v>
      </c>
      <c r="J935" s="168"/>
      <c r="K935" s="168"/>
      <c r="L935" s="171"/>
      <c r="M935" s="171"/>
      <c r="N935" s="168"/>
      <c r="O935" s="168"/>
    </row>
    <row r="936" spans="1:15" x14ac:dyDescent="0.3">
      <c r="A936" s="167">
        <v>46049</v>
      </c>
      <c r="B936" s="168">
        <v>2</v>
      </c>
      <c r="C936" s="169"/>
      <c r="D936" s="168" t="s">
        <v>1568</v>
      </c>
      <c r="E936" s="168">
        <v>47</v>
      </c>
      <c r="F936" s="168">
        <v>207</v>
      </c>
      <c r="G936" s="168" t="s">
        <v>7169</v>
      </c>
      <c r="H936" s="168">
        <v>1</v>
      </c>
      <c r="I936" s="168" t="s">
        <v>15700</v>
      </c>
      <c r="J936" s="168"/>
      <c r="K936" s="168"/>
      <c r="L936" s="171"/>
      <c r="M936" s="171"/>
      <c r="N936" s="168"/>
      <c r="O936" s="168"/>
    </row>
    <row r="937" spans="1:15" x14ac:dyDescent="0.3">
      <c r="A937" s="167">
        <v>46049</v>
      </c>
      <c r="B937" s="168">
        <v>2</v>
      </c>
      <c r="C937" s="169"/>
      <c r="D937" s="168" t="s">
        <v>1568</v>
      </c>
      <c r="E937" s="168">
        <v>34</v>
      </c>
      <c r="F937" s="168">
        <v>207</v>
      </c>
      <c r="G937" s="168" t="s">
        <v>7169</v>
      </c>
      <c r="H937" s="168">
        <v>1</v>
      </c>
      <c r="I937" s="168" t="s">
        <v>15700</v>
      </c>
      <c r="J937" s="168"/>
      <c r="K937" s="168"/>
      <c r="L937" s="171"/>
      <c r="M937" s="171"/>
      <c r="N937" s="168"/>
      <c r="O937" s="168"/>
    </row>
    <row r="938" spans="1:15" x14ac:dyDescent="0.3">
      <c r="A938" s="167">
        <v>46049</v>
      </c>
      <c r="B938" s="168">
        <v>2</v>
      </c>
      <c r="C938" s="169"/>
      <c r="D938" s="168" t="s">
        <v>1598</v>
      </c>
      <c r="E938" s="168">
        <v>9</v>
      </c>
      <c r="F938" s="168">
        <v>320</v>
      </c>
      <c r="G938" s="168" t="s">
        <v>7155</v>
      </c>
      <c r="H938" s="168">
        <v>2</v>
      </c>
      <c r="I938" s="168" t="s">
        <v>7261</v>
      </c>
      <c r="J938" s="168"/>
      <c r="K938" s="168"/>
      <c r="L938" s="171"/>
      <c r="M938" s="171"/>
      <c r="N938" s="168"/>
      <c r="O938" s="168"/>
    </row>
    <row r="939" spans="1:15" x14ac:dyDescent="0.3">
      <c r="A939" s="167">
        <v>46049</v>
      </c>
      <c r="B939" s="168">
        <v>2</v>
      </c>
      <c r="C939" s="169"/>
      <c r="D939" s="168" t="s">
        <v>1598</v>
      </c>
      <c r="E939" s="168">
        <v>34</v>
      </c>
      <c r="F939" s="168">
        <v>320</v>
      </c>
      <c r="G939" s="168" t="s">
        <v>7155</v>
      </c>
      <c r="H939" s="168">
        <v>1</v>
      </c>
      <c r="I939" s="168" t="s">
        <v>7261</v>
      </c>
      <c r="J939" s="168"/>
      <c r="K939" s="168"/>
      <c r="L939" s="171"/>
      <c r="M939" s="171"/>
      <c r="N939" s="168"/>
      <c r="O939" s="168"/>
    </row>
    <row r="940" spans="1:15" x14ac:dyDescent="0.3">
      <c r="A940" s="167">
        <v>46049</v>
      </c>
      <c r="B940" s="168">
        <v>2</v>
      </c>
      <c r="C940" s="169"/>
      <c r="D940" s="168" t="s">
        <v>1438</v>
      </c>
      <c r="E940" s="168">
        <v>11</v>
      </c>
      <c r="F940" s="168">
        <v>315</v>
      </c>
      <c r="G940" s="168" t="s">
        <v>7179</v>
      </c>
      <c r="H940" s="168">
        <v>1</v>
      </c>
      <c r="I940" s="168" t="s">
        <v>7180</v>
      </c>
      <c r="J940" s="168"/>
      <c r="K940" s="168"/>
      <c r="L940" s="171"/>
      <c r="M940" s="171"/>
      <c r="N940" s="168"/>
      <c r="O940" s="168"/>
    </row>
    <row r="941" spans="1:15" x14ac:dyDescent="0.3">
      <c r="A941" s="167">
        <v>46049</v>
      </c>
      <c r="B941" s="168">
        <v>2</v>
      </c>
      <c r="C941" s="169"/>
      <c r="D941" s="168" t="s">
        <v>1436</v>
      </c>
      <c r="E941" s="168">
        <v>8</v>
      </c>
      <c r="F941" s="168">
        <v>315</v>
      </c>
      <c r="G941" s="168" t="s">
        <v>7179</v>
      </c>
      <c r="H941" s="168">
        <v>2</v>
      </c>
      <c r="I941" s="168" t="s">
        <v>7180</v>
      </c>
      <c r="J941" s="168"/>
      <c r="K941" s="168"/>
      <c r="L941" s="171"/>
      <c r="M941" s="171"/>
      <c r="N941" s="168"/>
      <c r="O941" s="168"/>
    </row>
    <row r="942" spans="1:15" x14ac:dyDescent="0.3">
      <c r="A942" s="167">
        <v>46049</v>
      </c>
      <c r="B942" s="168">
        <v>2</v>
      </c>
      <c r="C942" s="169"/>
      <c r="D942" s="168" t="s">
        <v>1468</v>
      </c>
      <c r="E942" s="168">
        <v>34</v>
      </c>
      <c r="F942" s="168">
        <v>207</v>
      </c>
      <c r="G942" s="168" t="s">
        <v>7169</v>
      </c>
      <c r="H942" s="168">
        <v>6</v>
      </c>
      <c r="I942" s="168" t="s">
        <v>15785</v>
      </c>
      <c r="J942" s="168"/>
      <c r="K942" s="168"/>
      <c r="L942" s="171"/>
      <c r="M942" s="171"/>
      <c r="N942" s="168"/>
      <c r="O942" s="168"/>
    </row>
    <row r="943" spans="1:15" x14ac:dyDescent="0.3">
      <c r="A943" s="167">
        <v>46049</v>
      </c>
      <c r="B943" s="168">
        <v>2</v>
      </c>
      <c r="C943" s="169"/>
      <c r="D943" s="168" t="s">
        <v>1400</v>
      </c>
      <c r="E943" s="168">
        <v>19</v>
      </c>
      <c r="F943" s="168">
        <v>322</v>
      </c>
      <c r="G943" s="168" t="s">
        <v>7175</v>
      </c>
      <c r="H943" s="168">
        <v>1</v>
      </c>
      <c r="I943" s="168" t="s">
        <v>7176</v>
      </c>
      <c r="J943" s="168"/>
      <c r="K943" s="168"/>
      <c r="L943" s="171"/>
      <c r="M943" s="171"/>
      <c r="N943" s="168"/>
      <c r="O943" s="168"/>
    </row>
    <row r="944" spans="1:15" x14ac:dyDescent="0.3">
      <c r="A944" s="167">
        <v>46049</v>
      </c>
      <c r="B944" s="168">
        <v>3</v>
      </c>
      <c r="C944" s="169"/>
      <c r="D944" s="168" t="s">
        <v>1957</v>
      </c>
      <c r="E944" s="168">
        <v>20</v>
      </c>
      <c r="F944" s="168">
        <v>314</v>
      </c>
      <c r="G944" s="168" t="s">
        <v>7167</v>
      </c>
      <c r="H944" s="168">
        <v>4</v>
      </c>
      <c r="I944" s="168" t="s">
        <v>7162</v>
      </c>
      <c r="J944" s="168"/>
      <c r="K944" s="168"/>
      <c r="L944" s="171"/>
      <c r="M944" s="171"/>
      <c r="N944" s="168"/>
      <c r="O944" s="168"/>
    </row>
    <row r="945" spans="1:15" x14ac:dyDescent="0.3">
      <c r="A945" s="167">
        <v>46049</v>
      </c>
      <c r="B945" s="168">
        <v>3</v>
      </c>
      <c r="C945" s="169"/>
      <c r="D945" s="168" t="s">
        <v>1362</v>
      </c>
      <c r="E945" s="168">
        <v>2</v>
      </c>
      <c r="F945" s="168">
        <v>314</v>
      </c>
      <c r="G945" s="168" t="s">
        <v>7169</v>
      </c>
      <c r="H945" s="168">
        <v>1</v>
      </c>
      <c r="I945" s="168" t="s">
        <v>15802</v>
      </c>
      <c r="J945" s="168"/>
      <c r="K945" s="168"/>
      <c r="L945" s="171"/>
      <c r="M945" s="171"/>
      <c r="N945" s="168"/>
      <c r="O945" s="168"/>
    </row>
    <row r="946" spans="1:15" x14ac:dyDescent="0.3">
      <c r="A946" s="167">
        <v>46049</v>
      </c>
      <c r="B946" s="168">
        <v>3</v>
      </c>
      <c r="C946" s="169"/>
      <c r="D946" s="168" t="s">
        <v>1598</v>
      </c>
      <c r="E946" s="168">
        <v>34</v>
      </c>
      <c r="F946" s="168">
        <v>320</v>
      </c>
      <c r="G946" s="168" t="s">
        <v>7155</v>
      </c>
      <c r="H946" s="168">
        <v>2</v>
      </c>
      <c r="I946" s="168" t="s">
        <v>15786</v>
      </c>
      <c r="J946" s="168"/>
      <c r="K946" s="168"/>
      <c r="L946" s="171"/>
      <c r="M946" s="171"/>
      <c r="N946" s="168"/>
      <c r="O946" s="168"/>
    </row>
    <row r="947" spans="1:15" x14ac:dyDescent="0.3">
      <c r="A947" s="173">
        <v>46049</v>
      </c>
      <c r="B947" s="174">
        <v>2</v>
      </c>
      <c r="C947" s="175"/>
      <c r="D947" s="174" t="s">
        <v>1574</v>
      </c>
      <c r="E947" s="174">
        <v>33</v>
      </c>
      <c r="F947" s="174">
        <v>314</v>
      </c>
      <c r="G947" s="174" t="s">
        <v>7171</v>
      </c>
      <c r="H947" s="174">
        <v>2</v>
      </c>
      <c r="I947" s="174" t="s">
        <v>7210</v>
      </c>
      <c r="J947" s="174"/>
      <c r="K947" s="174"/>
      <c r="L947" s="177"/>
      <c r="M947" s="177"/>
      <c r="N947" s="174"/>
      <c r="O947" s="174"/>
    </row>
    <row r="948" spans="1:15" x14ac:dyDescent="0.3">
      <c r="A948" s="167">
        <v>46049</v>
      </c>
      <c r="B948" s="168">
        <v>3</v>
      </c>
      <c r="C948" s="169"/>
      <c r="D948" s="168" t="s">
        <v>1598</v>
      </c>
      <c r="E948" s="168">
        <v>20</v>
      </c>
      <c r="F948" s="168">
        <v>320</v>
      </c>
      <c r="G948" s="168" t="s">
        <v>7155</v>
      </c>
      <c r="H948" s="168">
        <v>2</v>
      </c>
      <c r="I948" s="168" t="s">
        <v>7166</v>
      </c>
      <c r="J948" s="168"/>
      <c r="K948" s="168"/>
      <c r="L948" s="171"/>
      <c r="M948" s="171"/>
      <c r="N948" s="168"/>
      <c r="O948" s="168"/>
    </row>
    <row r="949" spans="1:15" x14ac:dyDescent="0.3">
      <c r="A949" s="167">
        <v>46049</v>
      </c>
      <c r="B949" s="168">
        <v>2</v>
      </c>
      <c r="C949" s="169"/>
      <c r="D949" s="168" t="s">
        <v>1428</v>
      </c>
      <c r="E949" s="168">
        <v>34</v>
      </c>
      <c r="F949" s="168">
        <v>314</v>
      </c>
      <c r="G949" s="168" t="s">
        <v>7171</v>
      </c>
      <c r="H949" s="168">
        <v>8</v>
      </c>
      <c r="I949" s="168" t="s">
        <v>7168</v>
      </c>
      <c r="J949" s="168"/>
      <c r="K949" s="168"/>
      <c r="L949" s="171"/>
      <c r="M949" s="171"/>
      <c r="N949" s="168"/>
      <c r="O949" s="168"/>
    </row>
    <row r="950" spans="1:15" x14ac:dyDescent="0.3">
      <c r="A950" s="167">
        <v>46049</v>
      </c>
      <c r="B950" s="168">
        <v>1</v>
      </c>
      <c r="C950" s="169"/>
      <c r="D950" s="168" t="s">
        <v>1873</v>
      </c>
      <c r="E950" s="168">
        <v>33</v>
      </c>
      <c r="F950" s="168">
        <v>314</v>
      </c>
      <c r="G950" s="168" t="s">
        <v>7186</v>
      </c>
      <c r="H950" s="168">
        <v>12</v>
      </c>
      <c r="I950" s="168" t="s">
        <v>7162</v>
      </c>
      <c r="J950" s="168"/>
      <c r="K950" s="168"/>
      <c r="L950" s="171"/>
      <c r="M950" s="171"/>
      <c r="N950" s="168"/>
      <c r="O950" s="168"/>
    </row>
    <row r="951" spans="1:15" x14ac:dyDescent="0.3">
      <c r="A951" s="167">
        <v>46049</v>
      </c>
      <c r="B951" s="168">
        <v>1</v>
      </c>
      <c r="C951" s="169"/>
      <c r="D951" s="168" t="s">
        <v>1428</v>
      </c>
      <c r="E951" s="168">
        <v>33</v>
      </c>
      <c r="F951" s="168">
        <v>314</v>
      </c>
      <c r="G951" s="168" t="s">
        <v>7171</v>
      </c>
      <c r="H951" s="168">
        <v>3</v>
      </c>
      <c r="I951" s="168" t="s">
        <v>7193</v>
      </c>
      <c r="J951" s="168"/>
      <c r="K951" s="168"/>
      <c r="L951" s="171"/>
      <c r="M951" s="171"/>
      <c r="N951" s="168"/>
      <c r="O951" s="168"/>
    </row>
    <row r="952" spans="1:15" x14ac:dyDescent="0.3">
      <c r="A952" s="167">
        <v>46049</v>
      </c>
      <c r="B952" s="168">
        <v>1</v>
      </c>
      <c r="C952" s="169"/>
      <c r="D952" s="168" t="s">
        <v>1448</v>
      </c>
      <c r="E952" s="168">
        <v>33</v>
      </c>
      <c r="F952" s="168">
        <v>314</v>
      </c>
      <c r="G952" s="168" t="s">
        <v>7171</v>
      </c>
      <c r="H952" s="168">
        <v>2</v>
      </c>
      <c r="I952" s="168" t="s">
        <v>7193</v>
      </c>
      <c r="J952" s="168"/>
      <c r="K952" s="168"/>
      <c r="L952" s="171"/>
      <c r="M952" s="171"/>
      <c r="N952" s="168"/>
      <c r="O952" s="168"/>
    </row>
    <row r="953" spans="1:15" x14ac:dyDescent="0.3">
      <c r="A953" s="167">
        <v>46049</v>
      </c>
      <c r="B953" s="168">
        <v>1</v>
      </c>
      <c r="C953" s="169"/>
      <c r="D953" s="168" t="s">
        <v>1466</v>
      </c>
      <c r="E953" s="168">
        <v>20</v>
      </c>
      <c r="F953" s="168">
        <v>207</v>
      </c>
      <c r="G953" s="168" t="s">
        <v>7169</v>
      </c>
      <c r="H953" s="168">
        <v>11</v>
      </c>
      <c r="I953" s="168" t="s">
        <v>15803</v>
      </c>
      <c r="J953" s="168"/>
      <c r="K953" s="168"/>
      <c r="L953" s="171"/>
      <c r="M953" s="171"/>
      <c r="N953" s="168"/>
      <c r="O953" s="168"/>
    </row>
    <row r="954" spans="1:15" x14ac:dyDescent="0.3">
      <c r="A954" s="167">
        <v>46049</v>
      </c>
      <c r="B954" s="168">
        <v>1</v>
      </c>
      <c r="C954" s="169"/>
      <c r="D954" s="168" t="s">
        <v>2267</v>
      </c>
      <c r="E954" s="168">
        <v>2</v>
      </c>
      <c r="F954" s="168">
        <v>314</v>
      </c>
      <c r="G954" s="168" t="s">
        <v>7186</v>
      </c>
      <c r="H954" s="168">
        <v>1</v>
      </c>
      <c r="I954" s="168" t="s">
        <v>7162</v>
      </c>
      <c r="J954" s="168"/>
      <c r="K954" s="168"/>
      <c r="L954" s="171"/>
      <c r="M954" s="171"/>
      <c r="N954" s="168"/>
      <c r="O954" s="168"/>
    </row>
    <row r="955" spans="1:15" x14ac:dyDescent="0.3">
      <c r="A955" s="167">
        <v>46049</v>
      </c>
      <c r="B955" s="168">
        <v>1</v>
      </c>
      <c r="C955" s="169"/>
      <c r="D955" s="168" t="s">
        <v>1228</v>
      </c>
      <c r="E955" s="168">
        <v>31</v>
      </c>
      <c r="F955" s="168">
        <v>314</v>
      </c>
      <c r="G955" s="168" t="s">
        <v>7148</v>
      </c>
      <c r="H955" s="168">
        <v>30</v>
      </c>
      <c r="I955" s="168" t="s">
        <v>15769</v>
      </c>
      <c r="J955" s="168"/>
      <c r="K955" s="168"/>
      <c r="L955" s="171"/>
      <c r="M955" s="171"/>
      <c r="N955" s="168"/>
      <c r="O955" s="168"/>
    </row>
    <row r="956" spans="1:15" x14ac:dyDescent="0.3">
      <c r="A956" s="167">
        <v>46049</v>
      </c>
      <c r="B956" s="168">
        <v>1</v>
      </c>
      <c r="C956" s="169"/>
      <c r="D956" s="168" t="s">
        <v>1230</v>
      </c>
      <c r="E956" s="168">
        <v>31</v>
      </c>
      <c r="F956" s="168">
        <v>314</v>
      </c>
      <c r="G956" s="168" t="s">
        <v>7148</v>
      </c>
      <c r="H956" s="168">
        <v>20</v>
      </c>
      <c r="I956" s="168" t="s">
        <v>15769</v>
      </c>
      <c r="J956" s="168"/>
      <c r="K956" s="168"/>
      <c r="L956" s="171"/>
      <c r="M956" s="171"/>
      <c r="N956" s="168"/>
      <c r="O956" s="168"/>
    </row>
    <row r="957" spans="1:15" x14ac:dyDescent="0.3">
      <c r="A957" s="167">
        <v>46049</v>
      </c>
      <c r="B957" s="168">
        <v>1</v>
      </c>
      <c r="C957" s="169"/>
      <c r="D957" s="168" t="s">
        <v>1230</v>
      </c>
      <c r="E957" s="168">
        <v>31</v>
      </c>
      <c r="F957" s="168">
        <v>314</v>
      </c>
      <c r="G957" s="168" t="s">
        <v>7148</v>
      </c>
      <c r="H957" s="168">
        <v>30</v>
      </c>
      <c r="I957" s="168" t="s">
        <v>15769</v>
      </c>
      <c r="J957" s="168"/>
      <c r="K957" s="168"/>
      <c r="L957" s="171"/>
      <c r="M957" s="171"/>
      <c r="N957" s="168"/>
      <c r="O957" s="168"/>
    </row>
    <row r="958" spans="1:15" x14ac:dyDescent="0.3">
      <c r="A958" s="167">
        <v>46049</v>
      </c>
      <c r="B958" s="168">
        <v>1</v>
      </c>
      <c r="C958" s="169"/>
      <c r="D958" s="168" t="s">
        <v>1228</v>
      </c>
      <c r="E958" s="168">
        <v>31</v>
      </c>
      <c r="F958" s="168">
        <v>314</v>
      </c>
      <c r="G958" s="168" t="s">
        <v>7148</v>
      </c>
      <c r="H958" s="168">
        <v>20</v>
      </c>
      <c r="I958" s="168" t="s">
        <v>15769</v>
      </c>
      <c r="J958" s="168"/>
      <c r="K958" s="168"/>
      <c r="L958" s="171"/>
      <c r="M958" s="171"/>
      <c r="N958" s="168"/>
      <c r="O958" s="168"/>
    </row>
    <row r="959" spans="1:15" x14ac:dyDescent="0.3">
      <c r="A959" s="167">
        <v>46049</v>
      </c>
      <c r="B959" s="168">
        <v>1</v>
      </c>
      <c r="C959" s="169"/>
      <c r="D959" s="168" t="s">
        <v>1250</v>
      </c>
      <c r="E959" s="168">
        <v>9</v>
      </c>
      <c r="F959" s="168">
        <v>313</v>
      </c>
      <c r="G959" s="168" t="s">
        <v>7194</v>
      </c>
      <c r="H959" s="168">
        <v>1</v>
      </c>
      <c r="I959" s="168" t="s">
        <v>7234</v>
      </c>
      <c r="J959" s="168"/>
      <c r="K959" s="168"/>
      <c r="L959" s="171"/>
      <c r="M959" s="171"/>
      <c r="N959" s="168"/>
      <c r="O959" s="168"/>
    </row>
    <row r="960" spans="1:15" x14ac:dyDescent="0.3">
      <c r="A960" s="167">
        <v>46049</v>
      </c>
      <c r="B960" s="168">
        <v>1</v>
      </c>
      <c r="C960" s="169"/>
      <c r="D960" s="168" t="s">
        <v>1236</v>
      </c>
      <c r="E960" s="168">
        <v>6</v>
      </c>
      <c r="F960" s="168">
        <v>313</v>
      </c>
      <c r="G960" s="168" t="s">
        <v>7150</v>
      </c>
      <c r="H960" s="168">
        <v>1</v>
      </c>
      <c r="I960" s="168" t="s">
        <v>15754</v>
      </c>
      <c r="J960" s="168"/>
      <c r="K960" s="168"/>
      <c r="L960" s="171"/>
      <c r="M960" s="171"/>
      <c r="N960" s="168"/>
      <c r="O960" s="168"/>
    </row>
    <row r="961" spans="1:15" x14ac:dyDescent="0.3">
      <c r="A961" s="167">
        <v>46049</v>
      </c>
      <c r="B961" s="168">
        <v>1</v>
      </c>
      <c r="C961" s="169"/>
      <c r="D961" s="168" t="s">
        <v>1272</v>
      </c>
      <c r="E961" s="168">
        <v>30</v>
      </c>
      <c r="F961" s="168">
        <v>320</v>
      </c>
      <c r="G961" s="168" t="s">
        <v>7144</v>
      </c>
      <c r="H961" s="168">
        <v>2</v>
      </c>
      <c r="I961" s="168" t="s">
        <v>15804</v>
      </c>
      <c r="J961" s="168"/>
      <c r="K961" s="168"/>
      <c r="L961" s="171"/>
      <c r="M961" s="171"/>
      <c r="N961" s="168"/>
      <c r="O961" s="168"/>
    </row>
    <row r="962" spans="1:15" x14ac:dyDescent="0.3">
      <c r="A962" s="167">
        <v>46049</v>
      </c>
      <c r="B962" s="168">
        <v>1</v>
      </c>
      <c r="C962" s="169"/>
      <c r="D962" s="168" t="s">
        <v>1272</v>
      </c>
      <c r="E962" s="168">
        <v>9</v>
      </c>
      <c r="F962" s="168">
        <v>313</v>
      </c>
      <c r="G962" s="168" t="s">
        <v>7194</v>
      </c>
      <c r="H962" s="168">
        <v>1</v>
      </c>
      <c r="I962" s="168" t="s">
        <v>7234</v>
      </c>
      <c r="J962" s="168"/>
      <c r="K962" s="168"/>
      <c r="L962" s="171"/>
      <c r="M962" s="171"/>
      <c r="N962" s="168"/>
      <c r="O962" s="168"/>
    </row>
    <row r="963" spans="1:15" x14ac:dyDescent="0.3">
      <c r="A963" s="167">
        <v>46049</v>
      </c>
      <c r="B963" s="168">
        <v>1</v>
      </c>
      <c r="C963" s="169"/>
      <c r="D963" s="168" t="s">
        <v>1594</v>
      </c>
      <c r="E963" s="168">
        <v>33</v>
      </c>
      <c r="F963" s="168">
        <v>314</v>
      </c>
      <c r="G963" s="168" t="s">
        <v>7167</v>
      </c>
      <c r="H963" s="168">
        <v>3</v>
      </c>
      <c r="I963" s="168" t="s">
        <v>7190</v>
      </c>
      <c r="J963" s="168"/>
      <c r="K963" s="168"/>
      <c r="L963" s="171"/>
      <c r="M963" s="171"/>
      <c r="N963" s="168"/>
      <c r="O963" s="168"/>
    </row>
    <row r="964" spans="1:15" x14ac:dyDescent="0.3">
      <c r="A964" s="167">
        <v>46049</v>
      </c>
      <c r="B964" s="168">
        <v>1</v>
      </c>
      <c r="C964" s="169"/>
      <c r="D964" s="168" t="s">
        <v>1811</v>
      </c>
      <c r="E964" s="168">
        <v>20</v>
      </c>
      <c r="F964" s="168">
        <v>314</v>
      </c>
      <c r="G964" s="168" t="s">
        <v>7167</v>
      </c>
      <c r="H964" s="168">
        <v>3</v>
      </c>
      <c r="I964" s="168" t="s">
        <v>7190</v>
      </c>
      <c r="J964" s="168"/>
      <c r="K964" s="168"/>
      <c r="L964" s="171"/>
      <c r="M964" s="171"/>
      <c r="N964" s="168"/>
      <c r="O964" s="168"/>
    </row>
    <row r="965" spans="1:15" x14ac:dyDescent="0.3">
      <c r="A965" s="167">
        <v>46049</v>
      </c>
      <c r="B965" s="168">
        <v>1</v>
      </c>
      <c r="C965" s="169"/>
      <c r="D965" s="168" t="s">
        <v>1436</v>
      </c>
      <c r="E965" s="168">
        <v>8</v>
      </c>
      <c r="F965" s="168">
        <v>315</v>
      </c>
      <c r="G965" s="168" t="s">
        <v>7179</v>
      </c>
      <c r="H965" s="168">
        <v>3</v>
      </c>
      <c r="I965" s="168" t="s">
        <v>7281</v>
      </c>
      <c r="J965" s="168"/>
      <c r="K965" s="168"/>
      <c r="L965" s="171"/>
      <c r="M965" s="171"/>
      <c r="N965" s="168"/>
      <c r="O965" s="168"/>
    </row>
    <row r="966" spans="1:15" x14ac:dyDescent="0.3">
      <c r="A966" s="167">
        <v>46049</v>
      </c>
      <c r="B966" s="168">
        <v>1</v>
      </c>
      <c r="C966" s="169"/>
      <c r="D966" s="168" t="s">
        <v>1430</v>
      </c>
      <c r="E966" s="168">
        <v>33</v>
      </c>
      <c r="F966" s="168">
        <v>314</v>
      </c>
      <c r="G966" s="168" t="s">
        <v>7262</v>
      </c>
      <c r="H966" s="168">
        <v>3</v>
      </c>
      <c r="I966" s="168" t="s">
        <v>7273</v>
      </c>
      <c r="J966" s="168"/>
      <c r="K966" s="168"/>
      <c r="L966" s="171"/>
      <c r="M966" s="171"/>
      <c r="N966" s="168"/>
      <c r="O966" s="168"/>
    </row>
    <row r="967" spans="1:15" x14ac:dyDescent="0.3">
      <c r="A967" s="167">
        <v>46049</v>
      </c>
      <c r="B967" s="168">
        <v>1</v>
      </c>
      <c r="C967" s="169"/>
      <c r="D967" s="168" t="s">
        <v>3206</v>
      </c>
      <c r="E967" s="168">
        <v>2</v>
      </c>
      <c r="F967" s="168">
        <v>207</v>
      </c>
      <c r="G967" s="168" t="s">
        <v>7169</v>
      </c>
      <c r="H967" s="168">
        <v>1</v>
      </c>
      <c r="I967" s="168" t="s">
        <v>7245</v>
      </c>
      <c r="J967" s="168"/>
      <c r="K967" s="168"/>
      <c r="L967" s="171"/>
      <c r="M967" s="171"/>
      <c r="N967" s="168"/>
      <c r="O967" s="168"/>
    </row>
    <row r="968" spans="1:15" x14ac:dyDescent="0.3">
      <c r="A968" s="167">
        <v>46049</v>
      </c>
      <c r="B968" s="168">
        <v>1</v>
      </c>
      <c r="C968" s="169"/>
      <c r="D968" s="168" t="s">
        <v>1304</v>
      </c>
      <c r="E968" s="168">
        <v>9</v>
      </c>
      <c r="F968" s="168">
        <v>314</v>
      </c>
      <c r="G968" s="168" t="s">
        <v>7191</v>
      </c>
      <c r="H968" s="168">
        <v>4</v>
      </c>
      <c r="I968" s="168" t="s">
        <v>7192</v>
      </c>
      <c r="J968" s="168"/>
      <c r="K968" s="168"/>
      <c r="L968" s="171"/>
      <c r="M968" s="171"/>
      <c r="N968" s="168"/>
      <c r="O968" s="168"/>
    </row>
    <row r="969" spans="1:15" x14ac:dyDescent="0.3">
      <c r="A969" s="167">
        <v>46049</v>
      </c>
      <c r="B969" s="168">
        <v>1</v>
      </c>
      <c r="C969" s="169"/>
      <c r="D969" s="168" t="s">
        <v>1448</v>
      </c>
      <c r="E969" s="168">
        <v>34</v>
      </c>
      <c r="F969" s="168">
        <v>314</v>
      </c>
      <c r="G969" s="168" t="s">
        <v>7191</v>
      </c>
      <c r="H969" s="168">
        <v>1</v>
      </c>
      <c r="I969" s="168" t="s">
        <v>7192</v>
      </c>
      <c r="J969" s="168"/>
      <c r="K969" s="168"/>
      <c r="L969" s="171"/>
      <c r="M969" s="171"/>
      <c r="N969" s="168"/>
      <c r="O969" s="168"/>
    </row>
    <row r="970" spans="1:15" x14ac:dyDescent="0.3">
      <c r="A970" s="167">
        <v>46049</v>
      </c>
      <c r="B970" s="168">
        <v>1</v>
      </c>
      <c r="C970" s="169"/>
      <c r="D970" s="168" t="s">
        <v>3198</v>
      </c>
      <c r="E970" s="168">
        <v>9</v>
      </c>
      <c r="F970" s="168">
        <v>207</v>
      </c>
      <c r="G970" s="168" t="s">
        <v>7169</v>
      </c>
      <c r="H970" s="168">
        <v>1</v>
      </c>
      <c r="I970" s="168" t="s">
        <v>7245</v>
      </c>
      <c r="J970" s="168"/>
      <c r="K970" s="168"/>
      <c r="L970" s="171"/>
      <c r="M970" s="171"/>
      <c r="N970" s="168"/>
      <c r="O970" s="168"/>
    </row>
    <row r="971" spans="1:15" x14ac:dyDescent="0.3">
      <c r="A971" s="167">
        <v>46049</v>
      </c>
      <c r="B971" s="168">
        <v>1</v>
      </c>
      <c r="C971" s="169"/>
      <c r="D971" s="168" t="s">
        <v>1957</v>
      </c>
      <c r="E971" s="168">
        <v>33</v>
      </c>
      <c r="F971" s="168">
        <v>314</v>
      </c>
      <c r="G971" s="168" t="s">
        <v>7167</v>
      </c>
      <c r="H971" s="168">
        <v>4</v>
      </c>
      <c r="I971" s="168" t="s">
        <v>7190</v>
      </c>
      <c r="J971" s="168"/>
      <c r="K971" s="168"/>
      <c r="L971" s="171"/>
      <c r="M971" s="171"/>
      <c r="N971" s="168"/>
      <c r="O971" s="168"/>
    </row>
    <row r="972" spans="1:15" x14ac:dyDescent="0.3">
      <c r="A972" s="167">
        <v>46049</v>
      </c>
      <c r="B972" s="168">
        <v>1</v>
      </c>
      <c r="C972" s="169"/>
      <c r="D972" s="168" t="s">
        <v>1492</v>
      </c>
      <c r="E972" s="168">
        <v>8</v>
      </c>
      <c r="F972" s="168">
        <v>313</v>
      </c>
      <c r="G972" s="168" t="s">
        <v>7194</v>
      </c>
      <c r="H972" s="168">
        <v>208</v>
      </c>
      <c r="I972" s="168" t="s">
        <v>15805</v>
      </c>
      <c r="J972" s="168"/>
      <c r="K972" s="168"/>
      <c r="L972" s="171"/>
      <c r="M972" s="171"/>
      <c r="N972" s="168"/>
      <c r="O972" s="168"/>
    </row>
    <row r="973" spans="1:15" x14ac:dyDescent="0.3">
      <c r="A973" s="167">
        <v>46049</v>
      </c>
      <c r="B973" s="168">
        <v>1</v>
      </c>
      <c r="C973" s="169"/>
      <c r="D973" s="168" t="s">
        <v>1865</v>
      </c>
      <c r="E973" s="168">
        <v>33</v>
      </c>
      <c r="F973" s="168">
        <v>314</v>
      </c>
      <c r="G973" s="168" t="s">
        <v>7173</v>
      </c>
      <c r="H973" s="168">
        <v>4</v>
      </c>
      <c r="I973" s="168" t="s">
        <v>7187</v>
      </c>
      <c r="J973" s="168"/>
      <c r="K973" s="168"/>
      <c r="L973" s="171"/>
      <c r="M973" s="171"/>
      <c r="N973" s="168"/>
      <c r="O973" s="168"/>
    </row>
    <row r="974" spans="1:15" x14ac:dyDescent="0.3">
      <c r="A974" s="167">
        <v>46049</v>
      </c>
      <c r="B974" s="168">
        <v>1</v>
      </c>
      <c r="C974" s="169"/>
      <c r="D974" s="168" t="s">
        <v>1284</v>
      </c>
      <c r="E974" s="168">
        <v>31</v>
      </c>
      <c r="F974" s="168">
        <v>320</v>
      </c>
      <c r="G974" s="168" t="s">
        <v>7146</v>
      </c>
      <c r="H974" s="168">
        <v>3</v>
      </c>
      <c r="I974" s="168" t="s">
        <v>7147</v>
      </c>
      <c r="J974" s="168"/>
      <c r="K974" s="168"/>
      <c r="L974" s="171"/>
      <c r="M974" s="171"/>
      <c r="N974" s="168"/>
      <c r="O974" s="168"/>
    </row>
    <row r="975" spans="1:15" x14ac:dyDescent="0.3">
      <c r="A975" s="167">
        <v>46049</v>
      </c>
      <c r="B975" s="168">
        <v>1</v>
      </c>
      <c r="C975" s="169"/>
      <c r="D975" s="168" t="s">
        <v>1536</v>
      </c>
      <c r="E975" s="168">
        <v>31</v>
      </c>
      <c r="F975" s="168">
        <v>314</v>
      </c>
      <c r="G975" s="168" t="s">
        <v>15691</v>
      </c>
      <c r="H975" s="168">
        <v>10</v>
      </c>
      <c r="I975" s="168" t="s">
        <v>7168</v>
      </c>
      <c r="J975" s="168"/>
      <c r="K975" s="168"/>
      <c r="L975" s="171"/>
      <c r="M975" s="171"/>
      <c r="N975" s="168"/>
      <c r="O975" s="168"/>
    </row>
    <row r="976" spans="1:15" x14ac:dyDescent="0.3">
      <c r="A976" s="167">
        <v>46049</v>
      </c>
      <c r="B976" s="168">
        <v>1</v>
      </c>
      <c r="C976" s="169"/>
      <c r="D976" s="168" t="s">
        <v>1334</v>
      </c>
      <c r="E976" s="168">
        <v>41</v>
      </c>
      <c r="F976" s="168">
        <v>318</v>
      </c>
      <c r="G976" s="168" t="s">
        <v>15712</v>
      </c>
      <c r="H976" s="168">
        <v>11</v>
      </c>
      <c r="I976" s="168" t="s">
        <v>7247</v>
      </c>
      <c r="J976" s="168"/>
      <c r="K976" s="168"/>
      <c r="L976" s="171"/>
      <c r="M976" s="171"/>
      <c r="N976" s="168"/>
      <c r="O976" s="168"/>
    </row>
    <row r="977" spans="1:15" x14ac:dyDescent="0.3">
      <c r="A977" s="167">
        <v>46050</v>
      </c>
      <c r="B977" s="168">
        <v>2</v>
      </c>
      <c r="C977" s="169"/>
      <c r="D977" s="168" t="s">
        <v>1418</v>
      </c>
      <c r="E977" s="168">
        <v>36</v>
      </c>
      <c r="F977" s="168">
        <v>217</v>
      </c>
      <c r="G977" s="168" t="s">
        <v>7207</v>
      </c>
      <c r="H977" s="168">
        <v>1</v>
      </c>
      <c r="I977" s="168" t="s">
        <v>7265</v>
      </c>
      <c r="J977" s="168"/>
      <c r="K977" s="168"/>
      <c r="L977" s="171"/>
      <c r="M977" s="171"/>
      <c r="N977" s="168"/>
      <c r="O977" s="168"/>
    </row>
    <row r="978" spans="1:15" x14ac:dyDescent="0.3">
      <c r="A978" s="167">
        <v>46050</v>
      </c>
      <c r="B978" s="168">
        <v>2</v>
      </c>
      <c r="C978" s="169"/>
      <c r="D978" s="168" t="s">
        <v>1302</v>
      </c>
      <c r="E978" s="168">
        <v>36</v>
      </c>
      <c r="F978" s="168">
        <v>217</v>
      </c>
      <c r="G978" s="168" t="s">
        <v>7248</v>
      </c>
      <c r="H978" s="168">
        <v>8</v>
      </c>
      <c r="I978" s="168" t="s">
        <v>7265</v>
      </c>
      <c r="J978" s="168"/>
      <c r="K978" s="168"/>
      <c r="L978" s="171"/>
      <c r="M978" s="171"/>
      <c r="N978" s="168"/>
      <c r="O978" s="168"/>
    </row>
    <row r="979" spans="1:15" x14ac:dyDescent="0.3">
      <c r="A979" s="167">
        <v>46050</v>
      </c>
      <c r="B979" s="168">
        <v>2</v>
      </c>
      <c r="C979" s="169"/>
      <c r="D979" s="168" t="s">
        <v>1408</v>
      </c>
      <c r="E979" s="168">
        <v>36</v>
      </c>
      <c r="F979" s="168">
        <v>217</v>
      </c>
      <c r="G979" s="168" t="s">
        <v>7181</v>
      </c>
      <c r="H979" s="168">
        <v>2</v>
      </c>
      <c r="I979" s="168" t="s">
        <v>7265</v>
      </c>
      <c r="J979" s="168"/>
      <c r="K979" s="168"/>
      <c r="L979" s="171"/>
      <c r="M979" s="171"/>
      <c r="N979" s="168"/>
      <c r="O979" s="168"/>
    </row>
    <row r="980" spans="1:15" x14ac:dyDescent="0.3">
      <c r="A980" s="167">
        <v>46050</v>
      </c>
      <c r="B980" s="168">
        <v>2</v>
      </c>
      <c r="C980" s="169"/>
      <c r="D980" s="168" t="s">
        <v>1296</v>
      </c>
      <c r="E980" s="168">
        <v>36</v>
      </c>
      <c r="F980" s="168">
        <v>217</v>
      </c>
      <c r="G980" s="168" t="s">
        <v>7148</v>
      </c>
      <c r="H980" s="168">
        <v>2</v>
      </c>
      <c r="I980" s="168" t="s">
        <v>7282</v>
      </c>
      <c r="J980" s="168"/>
      <c r="K980" s="168"/>
      <c r="L980" s="171"/>
      <c r="M980" s="171"/>
      <c r="N980" s="168"/>
      <c r="O980" s="168"/>
    </row>
    <row r="981" spans="1:15" x14ac:dyDescent="0.3">
      <c r="A981" s="167">
        <v>46050</v>
      </c>
      <c r="B981" s="168">
        <v>2</v>
      </c>
      <c r="C981" s="169"/>
      <c r="D981" s="168" t="s">
        <v>1298</v>
      </c>
      <c r="E981" s="168">
        <v>36</v>
      </c>
      <c r="F981" s="168">
        <v>217</v>
      </c>
      <c r="G981" s="168" t="s">
        <v>7148</v>
      </c>
      <c r="H981" s="168">
        <v>2</v>
      </c>
      <c r="I981" s="168" t="s">
        <v>7282</v>
      </c>
      <c r="J981" s="168"/>
      <c r="K981" s="168"/>
      <c r="L981" s="171"/>
      <c r="M981" s="171"/>
      <c r="N981" s="168"/>
      <c r="O981" s="168"/>
    </row>
    <row r="982" spans="1:15" x14ac:dyDescent="0.3">
      <c r="A982" s="167">
        <v>46050</v>
      </c>
      <c r="B982" s="168">
        <v>1</v>
      </c>
      <c r="C982" s="169"/>
      <c r="D982" s="168" t="s">
        <v>1598</v>
      </c>
      <c r="E982" s="168">
        <v>8</v>
      </c>
      <c r="F982" s="168">
        <v>316</v>
      </c>
      <c r="G982" s="168" t="s">
        <v>7244</v>
      </c>
      <c r="H982" s="168">
        <v>1</v>
      </c>
      <c r="I982" s="168" t="s">
        <v>15806</v>
      </c>
      <c r="J982" s="168"/>
      <c r="K982" s="168"/>
      <c r="L982" s="171"/>
      <c r="M982" s="171"/>
      <c r="N982" s="168"/>
      <c r="O982" s="168"/>
    </row>
    <row r="983" spans="1:15" x14ac:dyDescent="0.3">
      <c r="A983" s="167">
        <v>46050</v>
      </c>
      <c r="B983" s="168">
        <v>1</v>
      </c>
      <c r="C983" s="169"/>
      <c r="D983" s="168" t="s">
        <v>2377</v>
      </c>
      <c r="E983" s="168">
        <v>9</v>
      </c>
      <c r="F983" s="168">
        <v>315</v>
      </c>
      <c r="G983" s="168" t="s">
        <v>7244</v>
      </c>
      <c r="H983" s="168">
        <v>1</v>
      </c>
      <c r="I983" s="168" t="s">
        <v>7245</v>
      </c>
      <c r="J983" s="168"/>
      <c r="K983" s="168"/>
      <c r="L983" s="171"/>
      <c r="M983" s="171"/>
      <c r="N983" s="168"/>
      <c r="O983" s="168"/>
    </row>
    <row r="984" spans="1:15" x14ac:dyDescent="0.3">
      <c r="A984" s="167">
        <v>46050</v>
      </c>
      <c r="B984" s="168">
        <v>1</v>
      </c>
      <c r="C984" s="169"/>
      <c r="D984" s="168" t="s">
        <v>1468</v>
      </c>
      <c r="E984" s="168">
        <v>2</v>
      </c>
      <c r="F984" s="168">
        <v>321</v>
      </c>
      <c r="G984" s="168" t="s">
        <v>7236</v>
      </c>
      <c r="H984" s="168">
        <v>1</v>
      </c>
      <c r="I984" s="168" t="s">
        <v>7237</v>
      </c>
      <c r="J984" s="168"/>
      <c r="K984" s="168"/>
      <c r="L984" s="171"/>
      <c r="M984" s="171"/>
      <c r="N984" s="168"/>
      <c r="O984" s="168"/>
    </row>
    <row r="985" spans="1:15" x14ac:dyDescent="0.3">
      <c r="A985" s="167">
        <v>46050</v>
      </c>
      <c r="B985" s="168">
        <v>1</v>
      </c>
      <c r="C985" s="169"/>
      <c r="D985" s="168" t="s">
        <v>1296</v>
      </c>
      <c r="E985" s="168">
        <v>36</v>
      </c>
      <c r="F985" s="168">
        <v>217</v>
      </c>
      <c r="G985" s="168" t="s">
        <v>7148</v>
      </c>
      <c r="H985" s="168">
        <v>2</v>
      </c>
      <c r="I985" s="168" t="s">
        <v>15698</v>
      </c>
      <c r="J985" s="168"/>
      <c r="K985" s="168"/>
      <c r="L985" s="171"/>
      <c r="M985" s="171"/>
      <c r="N985" s="168"/>
      <c r="O985" s="168"/>
    </row>
    <row r="986" spans="1:15" x14ac:dyDescent="0.3">
      <c r="A986" s="167">
        <v>46050</v>
      </c>
      <c r="B986" s="168">
        <v>1</v>
      </c>
      <c r="C986" s="169"/>
      <c r="D986" s="168" t="s">
        <v>1298</v>
      </c>
      <c r="E986" s="168">
        <v>36</v>
      </c>
      <c r="F986" s="168">
        <v>217</v>
      </c>
      <c r="G986" s="168" t="s">
        <v>7148</v>
      </c>
      <c r="H986" s="168">
        <v>2</v>
      </c>
      <c r="I986" s="168" t="s">
        <v>15698</v>
      </c>
      <c r="J986" s="168"/>
      <c r="K986" s="168"/>
      <c r="L986" s="171"/>
      <c r="M986" s="171"/>
      <c r="N986" s="168"/>
      <c r="O986" s="168"/>
    </row>
    <row r="987" spans="1:15" x14ac:dyDescent="0.3">
      <c r="A987" s="167">
        <v>46050</v>
      </c>
      <c r="B987" s="168">
        <v>1</v>
      </c>
      <c r="C987" s="169"/>
      <c r="D987" s="168" t="s">
        <v>1566</v>
      </c>
      <c r="E987" s="168">
        <v>36</v>
      </c>
      <c r="F987" s="168">
        <v>217</v>
      </c>
      <c r="G987" s="168" t="s">
        <v>7244</v>
      </c>
      <c r="H987" s="168">
        <v>1</v>
      </c>
      <c r="I987" s="168" t="s">
        <v>15800</v>
      </c>
      <c r="J987" s="168"/>
      <c r="K987" s="168"/>
      <c r="L987" s="171"/>
      <c r="M987" s="171"/>
      <c r="N987" s="168"/>
      <c r="O987" s="168"/>
    </row>
    <row r="988" spans="1:15" x14ac:dyDescent="0.3">
      <c r="A988" s="167">
        <v>46050</v>
      </c>
      <c r="B988" s="168">
        <v>1</v>
      </c>
      <c r="C988" s="169"/>
      <c r="D988" s="168" t="s">
        <v>1410</v>
      </c>
      <c r="E988" s="168">
        <v>36</v>
      </c>
      <c r="F988" s="168">
        <v>217</v>
      </c>
      <c r="G988" s="168" t="s">
        <v>7207</v>
      </c>
      <c r="H988" s="168">
        <v>6</v>
      </c>
      <c r="I988" s="168" t="s">
        <v>15699</v>
      </c>
      <c r="J988" s="168"/>
      <c r="K988" s="168"/>
      <c r="L988" s="171"/>
      <c r="M988" s="171"/>
      <c r="N988" s="168"/>
      <c r="O988" s="168"/>
    </row>
    <row r="989" spans="1:15" x14ac:dyDescent="0.3">
      <c r="A989" s="167">
        <v>46050</v>
      </c>
      <c r="B989" s="168">
        <v>1</v>
      </c>
      <c r="C989" s="169"/>
      <c r="D989" s="168" t="s">
        <v>1230</v>
      </c>
      <c r="E989" s="168">
        <v>36</v>
      </c>
      <c r="F989" s="168">
        <v>217</v>
      </c>
      <c r="G989" s="168" t="s">
        <v>7148</v>
      </c>
      <c r="H989" s="168">
        <v>2</v>
      </c>
      <c r="I989" s="168" t="s">
        <v>15698</v>
      </c>
      <c r="J989" s="168"/>
      <c r="K989" s="168"/>
      <c r="L989" s="171"/>
      <c r="M989" s="171"/>
      <c r="N989" s="168"/>
      <c r="O989" s="168"/>
    </row>
    <row r="990" spans="1:15" x14ac:dyDescent="0.3">
      <c r="A990" s="167">
        <v>46050</v>
      </c>
      <c r="B990" s="168">
        <v>1</v>
      </c>
      <c r="C990" s="169"/>
      <c r="D990" s="168" t="s">
        <v>1228</v>
      </c>
      <c r="E990" s="168">
        <v>36</v>
      </c>
      <c r="F990" s="168">
        <v>217</v>
      </c>
      <c r="G990" s="168" t="s">
        <v>7148</v>
      </c>
      <c r="H990" s="168">
        <v>2</v>
      </c>
      <c r="I990" s="168" t="s">
        <v>15698</v>
      </c>
      <c r="J990" s="168"/>
      <c r="K990" s="168"/>
      <c r="L990" s="171"/>
      <c r="M990" s="171"/>
      <c r="N990" s="168"/>
      <c r="O990" s="168"/>
    </row>
    <row r="991" spans="1:15" x14ac:dyDescent="0.3">
      <c r="A991" s="167">
        <v>46050</v>
      </c>
      <c r="B991" s="168">
        <v>1</v>
      </c>
      <c r="C991" s="169"/>
      <c r="D991" s="168" t="s">
        <v>1594</v>
      </c>
      <c r="E991" s="168">
        <v>36</v>
      </c>
      <c r="F991" s="168">
        <v>217</v>
      </c>
      <c r="G991" s="168" t="s">
        <v>7181</v>
      </c>
      <c r="H991" s="168">
        <v>2</v>
      </c>
      <c r="I991" s="168" t="s">
        <v>15699</v>
      </c>
      <c r="J991" s="168"/>
      <c r="K991" s="168"/>
      <c r="L991" s="171"/>
      <c r="M991" s="171"/>
      <c r="N991" s="168"/>
      <c r="O991" s="168"/>
    </row>
    <row r="992" spans="1:15" x14ac:dyDescent="0.3">
      <c r="A992" s="167">
        <v>46050</v>
      </c>
      <c r="B992" s="168">
        <v>3</v>
      </c>
      <c r="C992" s="169"/>
      <c r="D992" s="168" t="s">
        <v>1302</v>
      </c>
      <c r="E992" s="168">
        <v>36</v>
      </c>
      <c r="F992" s="168">
        <v>217</v>
      </c>
      <c r="G992" s="168" t="s">
        <v>7248</v>
      </c>
      <c r="H992" s="168">
        <v>8</v>
      </c>
      <c r="I992" s="168" t="s">
        <v>15688</v>
      </c>
      <c r="J992" s="168"/>
      <c r="K992" s="168"/>
      <c r="L992" s="171"/>
      <c r="M992" s="171"/>
      <c r="N992" s="168"/>
      <c r="O992" s="168"/>
    </row>
    <row r="993" spans="1:15" x14ac:dyDescent="0.3">
      <c r="A993" s="167">
        <v>46050</v>
      </c>
      <c r="B993" s="168">
        <v>3</v>
      </c>
      <c r="C993" s="169"/>
      <c r="D993" s="168" t="s">
        <v>1408</v>
      </c>
      <c r="E993" s="168">
        <v>36</v>
      </c>
      <c r="F993" s="168">
        <v>217</v>
      </c>
      <c r="G993" s="168" t="s">
        <v>7181</v>
      </c>
      <c r="H993" s="168">
        <v>1</v>
      </c>
      <c r="I993" s="168" t="s">
        <v>15688</v>
      </c>
      <c r="J993" s="168"/>
      <c r="K993" s="168"/>
      <c r="L993" s="171"/>
      <c r="M993" s="171"/>
      <c r="N993" s="168"/>
      <c r="O993" s="168"/>
    </row>
    <row r="994" spans="1:15" x14ac:dyDescent="0.3">
      <c r="A994" s="167">
        <v>46050</v>
      </c>
      <c r="B994" s="168">
        <v>3</v>
      </c>
      <c r="C994" s="169"/>
      <c r="D994" s="168" t="s">
        <v>1296</v>
      </c>
      <c r="E994" s="168">
        <v>36</v>
      </c>
      <c r="F994" s="168">
        <v>217</v>
      </c>
      <c r="G994" s="168" t="s">
        <v>7148</v>
      </c>
      <c r="H994" s="168">
        <v>4</v>
      </c>
      <c r="I994" s="168" t="s">
        <v>15688</v>
      </c>
      <c r="J994" s="168"/>
      <c r="K994" s="168"/>
      <c r="L994" s="171"/>
      <c r="M994" s="171"/>
      <c r="N994" s="168"/>
      <c r="O994" s="168"/>
    </row>
    <row r="995" spans="1:15" x14ac:dyDescent="0.3">
      <c r="A995" s="167">
        <v>46050</v>
      </c>
      <c r="B995" s="168">
        <v>3</v>
      </c>
      <c r="C995" s="169"/>
      <c r="D995" s="168" t="s">
        <v>1298</v>
      </c>
      <c r="E995" s="168">
        <v>36</v>
      </c>
      <c r="F995" s="168">
        <v>217</v>
      </c>
      <c r="G995" s="168" t="s">
        <v>7148</v>
      </c>
      <c r="H995" s="168">
        <v>4</v>
      </c>
      <c r="I995" s="168" t="s">
        <v>15688</v>
      </c>
      <c r="J995" s="168"/>
      <c r="K995" s="168"/>
      <c r="L995" s="171"/>
      <c r="M995" s="171"/>
      <c r="N995" s="168"/>
      <c r="O995" s="168"/>
    </row>
    <row r="996" spans="1:15" x14ac:dyDescent="0.3">
      <c r="A996" s="167">
        <v>46050</v>
      </c>
      <c r="B996" s="168">
        <v>1</v>
      </c>
      <c r="C996" s="169"/>
      <c r="D996" s="168" t="s">
        <v>1598</v>
      </c>
      <c r="E996" s="168">
        <v>34</v>
      </c>
      <c r="F996" s="168">
        <v>320</v>
      </c>
      <c r="G996" s="168" t="s">
        <v>7155</v>
      </c>
      <c r="H996" s="168">
        <v>8</v>
      </c>
      <c r="I996" s="168" t="s">
        <v>7286</v>
      </c>
      <c r="J996" s="168"/>
      <c r="K996" s="168"/>
      <c r="L996" s="171"/>
      <c r="M996" s="171"/>
      <c r="N996" s="168"/>
      <c r="O996" s="168"/>
    </row>
    <row r="997" spans="1:15" x14ac:dyDescent="0.3">
      <c r="A997" s="167">
        <v>46050</v>
      </c>
      <c r="B997" s="168">
        <v>1</v>
      </c>
      <c r="C997" s="169"/>
      <c r="D997" s="168" t="s">
        <v>1272</v>
      </c>
      <c r="E997" s="168">
        <v>9</v>
      </c>
      <c r="F997" s="168">
        <v>320</v>
      </c>
      <c r="G997" s="168" t="s">
        <v>7144</v>
      </c>
      <c r="H997" s="168">
        <v>11</v>
      </c>
      <c r="I997" s="168" t="s">
        <v>15804</v>
      </c>
      <c r="J997" s="168"/>
      <c r="K997" s="168"/>
      <c r="L997" s="171"/>
      <c r="M997" s="171"/>
      <c r="N997" s="168"/>
      <c r="O997" s="168"/>
    </row>
    <row r="998" spans="1:15" x14ac:dyDescent="0.3">
      <c r="A998" s="167">
        <v>46050</v>
      </c>
      <c r="B998" s="168">
        <v>1</v>
      </c>
      <c r="C998" s="169"/>
      <c r="D998" s="168" t="s">
        <v>1244</v>
      </c>
      <c r="E998" s="168">
        <v>7</v>
      </c>
      <c r="F998" s="168">
        <v>320</v>
      </c>
      <c r="G998" s="168" t="s">
        <v>7213</v>
      </c>
      <c r="H998" s="168">
        <v>1</v>
      </c>
      <c r="I998" s="168" t="s">
        <v>15710</v>
      </c>
      <c r="J998" s="168"/>
      <c r="K998" s="168"/>
      <c r="L998" s="171"/>
      <c r="M998" s="171"/>
      <c r="N998" s="168"/>
      <c r="O998" s="168"/>
    </row>
    <row r="999" spans="1:15" x14ac:dyDescent="0.3">
      <c r="A999" s="167">
        <v>46050</v>
      </c>
      <c r="B999" s="168">
        <v>1</v>
      </c>
      <c r="C999" s="169"/>
      <c r="D999" s="168" t="s">
        <v>1494</v>
      </c>
      <c r="E999" s="168">
        <v>33</v>
      </c>
      <c r="F999" s="168">
        <v>314</v>
      </c>
      <c r="G999" s="168" t="s">
        <v>7173</v>
      </c>
      <c r="H999" s="168">
        <v>4</v>
      </c>
      <c r="I999" s="168" t="s">
        <v>7187</v>
      </c>
      <c r="J999" s="168"/>
      <c r="K999" s="168"/>
      <c r="L999" s="171"/>
      <c r="M999" s="171"/>
      <c r="N999" s="168"/>
      <c r="O999" s="168"/>
    </row>
    <row r="1000" spans="1:15" x14ac:dyDescent="0.3">
      <c r="A1000" s="173">
        <v>46050</v>
      </c>
      <c r="B1000" s="174">
        <v>1</v>
      </c>
      <c r="C1000" s="175"/>
      <c r="D1000" s="174" t="s">
        <v>2117</v>
      </c>
      <c r="E1000" s="174">
        <v>9</v>
      </c>
      <c r="F1000" s="174">
        <v>314</v>
      </c>
      <c r="G1000" s="174" t="s">
        <v>15691</v>
      </c>
      <c r="H1000" s="174">
        <v>5</v>
      </c>
      <c r="I1000" s="174" t="s">
        <v>7286</v>
      </c>
      <c r="J1000" s="174"/>
      <c r="K1000" s="174"/>
      <c r="L1000" s="177"/>
      <c r="M1000" s="177"/>
      <c r="N1000" s="174"/>
      <c r="O1000" s="174"/>
    </row>
    <row r="1001" spans="1:15" x14ac:dyDescent="0.3">
      <c r="A1001" s="167">
        <v>46050</v>
      </c>
      <c r="B1001" s="168">
        <v>1</v>
      </c>
      <c r="C1001" s="169"/>
      <c r="D1001" s="168" t="s">
        <v>1286</v>
      </c>
      <c r="E1001" s="168">
        <v>11</v>
      </c>
      <c r="F1001" s="168">
        <v>313</v>
      </c>
      <c r="G1001" s="168" t="s">
        <v>7269</v>
      </c>
      <c r="H1001" s="168">
        <v>1</v>
      </c>
      <c r="I1001" s="168" t="s">
        <v>15807</v>
      </c>
      <c r="J1001" s="168"/>
      <c r="K1001" s="168"/>
      <c r="L1001" s="171"/>
      <c r="M1001" s="171"/>
      <c r="N1001" s="168"/>
      <c r="O1001" s="168"/>
    </row>
    <row r="1002" spans="1:15" x14ac:dyDescent="0.3">
      <c r="A1002" s="167">
        <v>46050</v>
      </c>
      <c r="B1002" s="168">
        <v>1</v>
      </c>
      <c r="C1002" s="169"/>
      <c r="D1002" s="168" t="s">
        <v>1512</v>
      </c>
      <c r="E1002" s="168">
        <v>34</v>
      </c>
      <c r="F1002" s="168">
        <v>320</v>
      </c>
      <c r="G1002" s="168" t="s">
        <v>7163</v>
      </c>
      <c r="H1002" s="168">
        <v>2</v>
      </c>
      <c r="I1002" s="168" t="s">
        <v>7220</v>
      </c>
      <c r="J1002" s="168"/>
      <c r="K1002" s="168"/>
      <c r="L1002" s="171"/>
      <c r="M1002" s="171"/>
      <c r="N1002" s="168"/>
      <c r="O1002" s="168"/>
    </row>
    <row r="1003" spans="1:15" x14ac:dyDescent="0.3">
      <c r="A1003" s="167">
        <v>46050</v>
      </c>
      <c r="B1003" s="168">
        <v>1</v>
      </c>
      <c r="C1003" s="169"/>
      <c r="D1003" s="168" t="s">
        <v>1250</v>
      </c>
      <c r="E1003" s="168">
        <v>2</v>
      </c>
      <c r="F1003" s="168">
        <v>313</v>
      </c>
      <c r="G1003" s="168" t="s">
        <v>7194</v>
      </c>
      <c r="H1003" s="168">
        <v>1</v>
      </c>
      <c r="I1003" s="168" t="s">
        <v>15790</v>
      </c>
      <c r="J1003" s="168"/>
      <c r="K1003" s="168"/>
      <c r="L1003" s="171"/>
      <c r="M1003" s="171"/>
      <c r="N1003" s="168"/>
      <c r="O1003" s="168"/>
    </row>
    <row r="1004" spans="1:15" x14ac:dyDescent="0.3">
      <c r="A1004" s="167">
        <v>46050</v>
      </c>
      <c r="B1004" s="168">
        <v>1</v>
      </c>
      <c r="C1004" s="169"/>
      <c r="D1004" s="168" t="s">
        <v>1266</v>
      </c>
      <c r="E1004" s="168">
        <v>24</v>
      </c>
      <c r="F1004" s="168">
        <v>314</v>
      </c>
      <c r="G1004" s="168" t="s">
        <v>7191</v>
      </c>
      <c r="H1004" s="168">
        <v>5</v>
      </c>
      <c r="I1004" s="168" t="s">
        <v>7192</v>
      </c>
      <c r="J1004" s="168"/>
      <c r="K1004" s="168"/>
      <c r="L1004" s="171"/>
      <c r="M1004" s="171"/>
      <c r="N1004" s="168"/>
      <c r="O1004" s="168"/>
    </row>
    <row r="1005" spans="1:15" x14ac:dyDescent="0.3">
      <c r="A1005" s="167">
        <v>46050</v>
      </c>
      <c r="B1005" s="168">
        <v>1</v>
      </c>
      <c r="C1005" s="169"/>
      <c r="D1005" s="168" t="s">
        <v>1302</v>
      </c>
      <c r="E1005" s="168">
        <v>33</v>
      </c>
      <c r="F1005" s="168">
        <v>315</v>
      </c>
      <c r="G1005" s="168" t="s">
        <v>7248</v>
      </c>
      <c r="H1005" s="168">
        <v>4</v>
      </c>
      <c r="I1005" s="168" t="s">
        <v>7249</v>
      </c>
      <c r="J1005" s="168"/>
      <c r="K1005" s="168"/>
      <c r="L1005" s="171"/>
      <c r="M1005" s="171"/>
      <c r="N1005" s="168"/>
      <c r="O1005" s="168"/>
    </row>
    <row r="1006" spans="1:15" x14ac:dyDescent="0.3">
      <c r="A1006" s="167">
        <v>46050</v>
      </c>
      <c r="B1006" s="168">
        <v>1</v>
      </c>
      <c r="C1006" s="169"/>
      <c r="D1006" s="168" t="s">
        <v>1302</v>
      </c>
      <c r="E1006" s="168">
        <v>11</v>
      </c>
      <c r="F1006" s="168">
        <v>315</v>
      </c>
      <c r="G1006" s="168" t="s">
        <v>7248</v>
      </c>
      <c r="H1006" s="168">
        <v>4</v>
      </c>
      <c r="I1006" s="168" t="s">
        <v>7249</v>
      </c>
      <c r="J1006" s="168"/>
      <c r="K1006" s="168"/>
      <c r="L1006" s="171"/>
      <c r="M1006" s="171"/>
      <c r="N1006" s="168"/>
      <c r="O1006" s="168"/>
    </row>
    <row r="1007" spans="1:15" x14ac:dyDescent="0.3">
      <c r="A1007" s="167">
        <v>46050</v>
      </c>
      <c r="B1007" s="168">
        <v>1</v>
      </c>
      <c r="C1007" s="169"/>
      <c r="D1007" s="168" t="s">
        <v>1302</v>
      </c>
      <c r="E1007" s="168">
        <v>47</v>
      </c>
      <c r="F1007" s="168">
        <v>315</v>
      </c>
      <c r="G1007" s="168" t="s">
        <v>7248</v>
      </c>
      <c r="H1007" s="168">
        <v>1</v>
      </c>
      <c r="I1007" s="168" t="s">
        <v>7249</v>
      </c>
      <c r="J1007" s="168"/>
      <c r="K1007" s="168"/>
      <c r="L1007" s="171"/>
      <c r="M1007" s="171"/>
      <c r="N1007" s="168"/>
      <c r="O1007" s="168"/>
    </row>
    <row r="1008" spans="1:15" x14ac:dyDescent="0.3">
      <c r="A1008" s="173">
        <v>46050</v>
      </c>
      <c r="B1008" s="174">
        <v>1</v>
      </c>
      <c r="C1008" s="175"/>
      <c r="D1008" s="174" t="s">
        <v>1574</v>
      </c>
      <c r="E1008" s="174">
        <v>8</v>
      </c>
      <c r="F1008" s="174">
        <v>314</v>
      </c>
      <c r="G1008" s="174" t="s">
        <v>7171</v>
      </c>
      <c r="H1008" s="174">
        <v>1</v>
      </c>
      <c r="I1008" s="174" t="s">
        <v>7193</v>
      </c>
      <c r="J1008" s="174"/>
      <c r="K1008" s="174"/>
      <c r="L1008" s="177"/>
      <c r="M1008" s="177"/>
      <c r="N1008" s="174"/>
      <c r="O1008" s="174"/>
    </row>
    <row r="1009" spans="1:15" x14ac:dyDescent="0.3">
      <c r="A1009" s="167">
        <v>46050</v>
      </c>
      <c r="B1009" s="168">
        <v>1</v>
      </c>
      <c r="C1009" s="169"/>
      <c r="D1009" s="168" t="s">
        <v>1913</v>
      </c>
      <c r="E1009" s="168">
        <v>7</v>
      </c>
      <c r="F1009" s="168">
        <v>314</v>
      </c>
      <c r="G1009" s="168" t="s">
        <v>7262</v>
      </c>
      <c r="H1009" s="168">
        <v>1</v>
      </c>
      <c r="I1009" s="168" t="s">
        <v>7273</v>
      </c>
      <c r="J1009" s="168"/>
      <c r="K1009" s="168"/>
      <c r="L1009" s="171"/>
      <c r="M1009" s="171"/>
      <c r="N1009" s="168"/>
      <c r="O1009" s="168"/>
    </row>
    <row r="1010" spans="1:15" x14ac:dyDescent="0.3">
      <c r="A1010" s="167">
        <v>46050</v>
      </c>
      <c r="B1010" s="168">
        <v>1</v>
      </c>
      <c r="C1010" s="169"/>
      <c r="D1010" s="168" t="s">
        <v>1869</v>
      </c>
      <c r="E1010" s="168">
        <v>33</v>
      </c>
      <c r="F1010" s="168">
        <v>314</v>
      </c>
      <c r="G1010" s="168" t="s">
        <v>7262</v>
      </c>
      <c r="H1010" s="168">
        <v>5</v>
      </c>
      <c r="I1010" s="168" t="s">
        <v>15764</v>
      </c>
      <c r="J1010" s="168"/>
      <c r="K1010" s="168"/>
      <c r="L1010" s="171"/>
      <c r="M1010" s="171"/>
      <c r="N1010" s="168"/>
      <c r="O1010" s="168"/>
    </row>
    <row r="1011" spans="1:15" x14ac:dyDescent="0.3">
      <c r="A1011" s="167">
        <v>46050</v>
      </c>
      <c r="B1011" s="168">
        <v>1</v>
      </c>
      <c r="C1011" s="169"/>
      <c r="D1011" s="168" t="s">
        <v>2541</v>
      </c>
      <c r="E1011" s="168">
        <v>9</v>
      </c>
      <c r="F1011" s="168">
        <v>314</v>
      </c>
      <c r="G1011" s="168" t="s">
        <v>7189</v>
      </c>
      <c r="H1011" s="168">
        <v>4</v>
      </c>
      <c r="I1011" s="168" t="s">
        <v>7221</v>
      </c>
      <c r="J1011" s="168"/>
      <c r="K1011" s="168"/>
      <c r="L1011" s="171"/>
      <c r="M1011" s="171"/>
      <c r="N1011" s="168"/>
      <c r="O1011" s="168"/>
    </row>
    <row r="1012" spans="1:15" x14ac:dyDescent="0.3">
      <c r="A1012" s="167">
        <v>46050</v>
      </c>
      <c r="B1012" s="168">
        <v>1</v>
      </c>
      <c r="C1012" s="169"/>
      <c r="D1012" s="168" t="s">
        <v>1264</v>
      </c>
      <c r="E1012" s="168">
        <v>33</v>
      </c>
      <c r="F1012" s="168">
        <v>314</v>
      </c>
      <c r="G1012" s="168" t="s">
        <v>7167</v>
      </c>
      <c r="H1012" s="168">
        <v>3</v>
      </c>
      <c r="I1012" s="168" t="s">
        <v>15808</v>
      </c>
      <c r="J1012" s="168"/>
      <c r="K1012" s="168"/>
      <c r="L1012" s="171"/>
      <c r="M1012" s="171"/>
      <c r="N1012" s="168"/>
      <c r="O1012" s="168"/>
    </row>
    <row r="1013" spans="1:15" x14ac:dyDescent="0.3">
      <c r="A1013" s="167">
        <v>46050</v>
      </c>
      <c r="B1013" s="168">
        <v>1</v>
      </c>
      <c r="C1013" s="169"/>
      <c r="D1013" s="168" t="s">
        <v>1334</v>
      </c>
      <c r="E1013" s="168">
        <v>43</v>
      </c>
      <c r="F1013" s="168">
        <v>207</v>
      </c>
      <c r="G1013" s="168" t="s">
        <v>7169</v>
      </c>
      <c r="H1013" s="168">
        <v>1</v>
      </c>
      <c r="I1013" s="168" t="s">
        <v>7203</v>
      </c>
      <c r="J1013" s="168"/>
      <c r="K1013" s="168"/>
      <c r="L1013" s="171"/>
      <c r="M1013" s="171"/>
      <c r="N1013" s="168"/>
      <c r="O1013" s="168"/>
    </row>
    <row r="1014" spans="1:15" x14ac:dyDescent="0.3">
      <c r="A1014" s="167">
        <v>46050</v>
      </c>
      <c r="B1014" s="168">
        <v>1</v>
      </c>
      <c r="C1014" s="169"/>
      <c r="D1014" s="168" t="s">
        <v>1428</v>
      </c>
      <c r="E1014" s="168">
        <v>34</v>
      </c>
      <c r="F1014" s="168">
        <v>314</v>
      </c>
      <c r="G1014" s="168" t="s">
        <v>7191</v>
      </c>
      <c r="H1014" s="168">
        <v>15</v>
      </c>
      <c r="I1014" s="168" t="s">
        <v>7192</v>
      </c>
      <c r="J1014" s="168"/>
      <c r="K1014" s="168"/>
      <c r="L1014" s="171"/>
      <c r="M1014" s="171"/>
      <c r="N1014" s="168"/>
      <c r="O1014" s="168"/>
    </row>
    <row r="1015" spans="1:15" x14ac:dyDescent="0.3">
      <c r="A1015" s="167">
        <v>46050</v>
      </c>
      <c r="B1015" s="168">
        <v>1</v>
      </c>
      <c r="C1015" s="169"/>
      <c r="D1015" s="168" t="s">
        <v>1284</v>
      </c>
      <c r="E1015" s="168">
        <v>20</v>
      </c>
      <c r="F1015" s="168">
        <v>320</v>
      </c>
      <c r="G1015" s="168" t="s">
        <v>7146</v>
      </c>
      <c r="H1015" s="168">
        <v>10</v>
      </c>
      <c r="I1015" s="168" t="s">
        <v>7147</v>
      </c>
      <c r="J1015" s="168"/>
      <c r="K1015" s="168"/>
      <c r="L1015" s="171"/>
      <c r="M1015" s="171"/>
      <c r="N1015" s="168"/>
      <c r="O1015" s="168"/>
    </row>
    <row r="1016" spans="1:15" x14ac:dyDescent="0.3">
      <c r="A1016" s="167">
        <v>46050</v>
      </c>
      <c r="B1016" s="168">
        <v>1</v>
      </c>
      <c r="C1016" s="169"/>
      <c r="D1016" s="168" t="s">
        <v>1284</v>
      </c>
      <c r="E1016" s="168">
        <v>7</v>
      </c>
      <c r="F1016" s="168">
        <v>320</v>
      </c>
      <c r="G1016" s="168" t="s">
        <v>7213</v>
      </c>
      <c r="H1016" s="168">
        <v>2</v>
      </c>
      <c r="I1016" s="168" t="s">
        <v>15809</v>
      </c>
      <c r="J1016" s="168"/>
      <c r="K1016" s="168"/>
      <c r="L1016" s="171"/>
      <c r="M1016" s="171"/>
      <c r="N1016" s="168"/>
      <c r="O1016" s="168"/>
    </row>
    <row r="1017" spans="1:15" x14ac:dyDescent="0.3">
      <c r="A1017" s="167">
        <v>46050</v>
      </c>
      <c r="B1017" s="168">
        <v>3</v>
      </c>
      <c r="C1017" s="169"/>
      <c r="D1017" s="168" t="s">
        <v>1244</v>
      </c>
      <c r="E1017" s="168">
        <v>7</v>
      </c>
      <c r="F1017" s="168">
        <v>320</v>
      </c>
      <c r="G1017" s="168" t="s">
        <v>7213</v>
      </c>
      <c r="H1017" s="168">
        <v>1</v>
      </c>
      <c r="I1017" s="168" t="s">
        <v>15810</v>
      </c>
      <c r="J1017" s="168"/>
      <c r="K1017" s="168"/>
      <c r="L1017" s="171"/>
      <c r="M1017" s="171"/>
      <c r="N1017" s="168"/>
      <c r="O1017" s="168"/>
    </row>
    <row r="1018" spans="1:15" x14ac:dyDescent="0.3">
      <c r="A1018" s="167">
        <v>46050</v>
      </c>
      <c r="B1018" s="168">
        <v>2</v>
      </c>
      <c r="C1018" s="169"/>
      <c r="D1018" s="168" t="s">
        <v>1296</v>
      </c>
      <c r="E1018" s="168">
        <v>31</v>
      </c>
      <c r="F1018" s="168">
        <v>314</v>
      </c>
      <c r="G1018" s="168" t="s">
        <v>7148</v>
      </c>
      <c r="H1018" s="168">
        <v>16</v>
      </c>
      <c r="I1018" s="168" t="s">
        <v>7164</v>
      </c>
      <c r="J1018" s="168"/>
      <c r="K1018" s="168"/>
      <c r="L1018" s="171"/>
      <c r="M1018" s="171"/>
      <c r="N1018" s="168"/>
      <c r="O1018" s="168"/>
    </row>
    <row r="1019" spans="1:15" x14ac:dyDescent="0.3">
      <c r="A1019" s="167">
        <v>46050</v>
      </c>
      <c r="B1019" s="168">
        <v>2</v>
      </c>
      <c r="C1019" s="169"/>
      <c r="D1019" s="168" t="s">
        <v>1296</v>
      </c>
      <c r="E1019" s="168">
        <v>37</v>
      </c>
      <c r="F1019" s="168">
        <v>314</v>
      </c>
      <c r="G1019" s="168" t="s">
        <v>7148</v>
      </c>
      <c r="H1019" s="168">
        <v>22</v>
      </c>
      <c r="I1019" s="168" t="s">
        <v>7164</v>
      </c>
      <c r="J1019" s="168"/>
      <c r="K1019" s="168"/>
      <c r="L1019" s="171"/>
      <c r="M1019" s="171"/>
      <c r="N1019" s="168"/>
      <c r="O1019" s="168"/>
    </row>
    <row r="1020" spans="1:15" x14ac:dyDescent="0.3">
      <c r="A1020" s="167">
        <v>46050</v>
      </c>
      <c r="B1020" s="168">
        <v>2</v>
      </c>
      <c r="C1020" s="169"/>
      <c r="D1020" s="168" t="s">
        <v>1236</v>
      </c>
      <c r="E1020" s="168">
        <v>35</v>
      </c>
      <c r="F1020" s="168">
        <v>313</v>
      </c>
      <c r="G1020" s="168" t="s">
        <v>7150</v>
      </c>
      <c r="H1020" s="168">
        <v>2</v>
      </c>
      <c r="I1020" s="168" t="s">
        <v>15811</v>
      </c>
      <c r="J1020" s="168"/>
      <c r="K1020" s="168"/>
      <c r="L1020" s="171"/>
      <c r="M1020" s="171"/>
      <c r="N1020" s="168"/>
      <c r="O1020" s="168"/>
    </row>
    <row r="1021" spans="1:15" x14ac:dyDescent="0.3">
      <c r="A1021" s="167">
        <v>46050</v>
      </c>
      <c r="B1021" s="168">
        <v>2</v>
      </c>
      <c r="C1021" s="169"/>
      <c r="D1021" s="168" t="s">
        <v>1296</v>
      </c>
      <c r="E1021" s="168">
        <v>37</v>
      </c>
      <c r="F1021" s="168">
        <v>314</v>
      </c>
      <c r="G1021" s="168" t="s">
        <v>7148</v>
      </c>
      <c r="H1021" s="168">
        <v>12</v>
      </c>
      <c r="I1021" s="168" t="s">
        <v>7214</v>
      </c>
      <c r="J1021" s="168"/>
      <c r="K1021" s="168"/>
      <c r="L1021" s="171"/>
      <c r="M1021" s="171"/>
      <c r="N1021" s="168"/>
      <c r="O1021" s="168"/>
    </row>
    <row r="1022" spans="1:15" x14ac:dyDescent="0.3">
      <c r="A1022" s="167">
        <v>46050</v>
      </c>
      <c r="B1022" s="168">
        <v>2</v>
      </c>
      <c r="C1022" s="169"/>
      <c r="D1022" s="168" t="s">
        <v>1298</v>
      </c>
      <c r="E1022" s="168">
        <v>37</v>
      </c>
      <c r="F1022" s="168">
        <v>314</v>
      </c>
      <c r="G1022" s="168" t="s">
        <v>7148</v>
      </c>
      <c r="H1022" s="168">
        <v>12</v>
      </c>
      <c r="I1022" s="168" t="s">
        <v>7214</v>
      </c>
      <c r="J1022" s="168"/>
      <c r="K1022" s="168"/>
      <c r="L1022" s="171"/>
      <c r="M1022" s="171"/>
      <c r="N1022" s="168"/>
      <c r="O1022" s="168"/>
    </row>
    <row r="1023" spans="1:15" x14ac:dyDescent="0.3">
      <c r="A1023" s="167">
        <v>46050</v>
      </c>
      <c r="B1023" s="168">
        <v>2</v>
      </c>
      <c r="C1023" s="169"/>
      <c r="D1023" s="168" t="s">
        <v>1250</v>
      </c>
      <c r="E1023" s="168">
        <v>9</v>
      </c>
      <c r="F1023" s="168">
        <v>313</v>
      </c>
      <c r="G1023" s="168" t="s">
        <v>7194</v>
      </c>
      <c r="H1023" s="168">
        <v>5</v>
      </c>
      <c r="I1023" s="168" t="s">
        <v>7229</v>
      </c>
      <c r="J1023" s="168"/>
      <c r="K1023" s="168"/>
      <c r="L1023" s="171"/>
      <c r="M1023" s="171"/>
      <c r="N1023" s="168"/>
      <c r="O1023" s="168"/>
    </row>
    <row r="1024" spans="1:15" x14ac:dyDescent="0.3">
      <c r="A1024" s="167">
        <v>46050</v>
      </c>
      <c r="B1024" s="168">
        <v>2</v>
      </c>
      <c r="C1024" s="169"/>
      <c r="D1024" s="168" t="s">
        <v>1272</v>
      </c>
      <c r="E1024" s="168">
        <v>19</v>
      </c>
      <c r="F1024" s="168">
        <v>320</v>
      </c>
      <c r="G1024" s="168" t="s">
        <v>7144</v>
      </c>
      <c r="H1024" s="168">
        <v>8</v>
      </c>
      <c r="I1024" s="168" t="s">
        <v>15798</v>
      </c>
      <c r="J1024" s="168"/>
      <c r="K1024" s="168"/>
      <c r="L1024" s="171"/>
      <c r="M1024" s="171"/>
      <c r="N1024" s="168"/>
      <c r="O1024" s="168"/>
    </row>
    <row r="1025" spans="1:15" x14ac:dyDescent="0.3">
      <c r="A1025" s="167">
        <v>46050</v>
      </c>
      <c r="B1025" s="168">
        <v>2</v>
      </c>
      <c r="C1025" s="169"/>
      <c r="D1025" s="168" t="s">
        <v>1272</v>
      </c>
      <c r="E1025" s="168">
        <v>9</v>
      </c>
      <c r="F1025" s="168">
        <v>320</v>
      </c>
      <c r="G1025" s="168" t="s">
        <v>7144</v>
      </c>
      <c r="H1025" s="168">
        <v>1</v>
      </c>
      <c r="I1025" s="168" t="s">
        <v>15798</v>
      </c>
      <c r="J1025" s="168"/>
      <c r="K1025" s="168"/>
      <c r="L1025" s="171"/>
      <c r="M1025" s="171"/>
      <c r="N1025" s="168"/>
      <c r="O1025" s="168"/>
    </row>
    <row r="1026" spans="1:15" x14ac:dyDescent="0.3">
      <c r="A1026" s="167">
        <v>46050</v>
      </c>
      <c r="B1026" s="168">
        <v>3</v>
      </c>
      <c r="C1026" s="169"/>
      <c r="D1026" s="168" t="s">
        <v>1272</v>
      </c>
      <c r="E1026" s="168">
        <v>9</v>
      </c>
      <c r="F1026" s="168">
        <v>320</v>
      </c>
      <c r="G1026" s="168" t="s">
        <v>7144</v>
      </c>
      <c r="H1026" s="168">
        <v>10</v>
      </c>
      <c r="I1026" s="168" t="s">
        <v>7183</v>
      </c>
      <c r="J1026" s="168"/>
      <c r="K1026" s="168"/>
      <c r="L1026" s="171"/>
      <c r="M1026" s="171"/>
      <c r="N1026" s="168"/>
      <c r="O1026" s="168"/>
    </row>
    <row r="1027" spans="1:15" x14ac:dyDescent="0.3">
      <c r="A1027" s="167">
        <v>46050</v>
      </c>
      <c r="B1027" s="168">
        <v>2</v>
      </c>
      <c r="C1027" s="169"/>
      <c r="D1027" s="168" t="s">
        <v>2095</v>
      </c>
      <c r="E1027" s="168">
        <v>33</v>
      </c>
      <c r="F1027" s="168">
        <v>314</v>
      </c>
      <c r="G1027" s="168" t="s">
        <v>7189</v>
      </c>
      <c r="H1027" s="168">
        <v>6</v>
      </c>
      <c r="I1027" s="168" t="s">
        <v>7226</v>
      </c>
      <c r="J1027" s="168"/>
      <c r="K1027" s="168"/>
      <c r="L1027" s="171"/>
      <c r="M1027" s="171"/>
      <c r="N1027" s="168"/>
      <c r="O1027" s="168"/>
    </row>
    <row r="1028" spans="1:15" x14ac:dyDescent="0.3">
      <c r="A1028" s="167">
        <v>46050</v>
      </c>
      <c r="B1028" s="168">
        <v>2</v>
      </c>
      <c r="C1028" s="169"/>
      <c r="D1028" s="168" t="s">
        <v>2095</v>
      </c>
      <c r="E1028" s="168">
        <v>33</v>
      </c>
      <c r="F1028" s="168">
        <v>314</v>
      </c>
      <c r="G1028" s="168" t="s">
        <v>7189</v>
      </c>
      <c r="H1028" s="168">
        <v>1</v>
      </c>
      <c r="I1028" s="168" t="s">
        <v>7226</v>
      </c>
      <c r="J1028" s="168"/>
      <c r="K1028" s="168"/>
      <c r="L1028" s="171"/>
      <c r="M1028" s="171"/>
      <c r="N1028" s="168"/>
      <c r="O1028" s="168"/>
    </row>
    <row r="1029" spans="1:15" x14ac:dyDescent="0.3">
      <c r="A1029" s="167">
        <v>46050</v>
      </c>
      <c r="B1029" s="168">
        <v>2</v>
      </c>
      <c r="C1029" s="169"/>
      <c r="D1029" s="168" t="s">
        <v>1298</v>
      </c>
      <c r="E1029" s="168">
        <v>31</v>
      </c>
      <c r="F1029" s="168">
        <v>314</v>
      </c>
      <c r="G1029" s="168" t="s">
        <v>7148</v>
      </c>
      <c r="H1029" s="168">
        <v>16</v>
      </c>
      <c r="I1029" s="168" t="s">
        <v>7164</v>
      </c>
      <c r="J1029" s="168"/>
      <c r="K1029" s="168"/>
      <c r="L1029" s="171"/>
      <c r="M1029" s="171"/>
      <c r="N1029" s="168"/>
      <c r="O1029" s="168"/>
    </row>
    <row r="1030" spans="1:15" x14ac:dyDescent="0.3">
      <c r="A1030" s="167">
        <v>46050</v>
      </c>
      <c r="B1030" s="168">
        <v>2</v>
      </c>
      <c r="C1030" s="169"/>
      <c r="D1030" s="168" t="s">
        <v>1296</v>
      </c>
      <c r="E1030" s="168">
        <v>37</v>
      </c>
      <c r="F1030" s="168">
        <v>314</v>
      </c>
      <c r="G1030" s="168" t="s">
        <v>7148</v>
      </c>
      <c r="H1030" s="168">
        <v>24</v>
      </c>
      <c r="I1030" s="168" t="s">
        <v>7164</v>
      </c>
      <c r="J1030" s="168"/>
      <c r="K1030" s="168"/>
      <c r="L1030" s="171"/>
      <c r="M1030" s="171"/>
      <c r="N1030" s="168"/>
      <c r="O1030" s="168"/>
    </row>
    <row r="1031" spans="1:15" x14ac:dyDescent="0.3">
      <c r="A1031" s="167">
        <v>46050</v>
      </c>
      <c r="B1031" s="168">
        <v>2</v>
      </c>
      <c r="C1031" s="169"/>
      <c r="D1031" s="168" t="s">
        <v>1286</v>
      </c>
      <c r="E1031" s="168">
        <v>2</v>
      </c>
      <c r="F1031" s="168">
        <v>313</v>
      </c>
      <c r="G1031" s="168" t="s">
        <v>7269</v>
      </c>
      <c r="H1031" s="168">
        <v>1</v>
      </c>
      <c r="I1031" s="168" t="s">
        <v>15812</v>
      </c>
      <c r="J1031" s="168"/>
      <c r="K1031" s="168"/>
      <c r="L1031" s="171"/>
      <c r="M1031" s="171"/>
      <c r="N1031" s="168"/>
      <c r="O1031" s="168"/>
    </row>
    <row r="1032" spans="1:15" x14ac:dyDescent="0.3">
      <c r="A1032" s="167">
        <v>46050</v>
      </c>
      <c r="B1032" s="168">
        <v>2</v>
      </c>
      <c r="C1032" s="169"/>
      <c r="D1032" s="168" t="s">
        <v>1286</v>
      </c>
      <c r="E1032" s="168">
        <v>11</v>
      </c>
      <c r="F1032" s="168">
        <v>313</v>
      </c>
      <c r="G1032" s="168" t="s">
        <v>7269</v>
      </c>
      <c r="H1032" s="168">
        <v>1</v>
      </c>
      <c r="I1032" s="168" t="s">
        <v>15812</v>
      </c>
      <c r="J1032" s="168"/>
      <c r="K1032" s="168"/>
      <c r="L1032" s="171"/>
      <c r="M1032" s="171"/>
      <c r="N1032" s="168"/>
      <c r="O1032" s="168"/>
    </row>
    <row r="1033" spans="1:15" x14ac:dyDescent="0.3">
      <c r="A1033" s="167">
        <v>46050</v>
      </c>
      <c r="B1033" s="168">
        <v>2</v>
      </c>
      <c r="C1033" s="169"/>
      <c r="D1033" s="168" t="s">
        <v>1286</v>
      </c>
      <c r="E1033" s="168">
        <v>7</v>
      </c>
      <c r="F1033" s="168">
        <v>313</v>
      </c>
      <c r="G1033" s="168" t="s">
        <v>7269</v>
      </c>
      <c r="H1033" s="168">
        <v>2</v>
      </c>
      <c r="I1033" s="168" t="s">
        <v>15812</v>
      </c>
      <c r="J1033" s="168"/>
      <c r="K1033" s="168"/>
      <c r="L1033" s="171"/>
      <c r="M1033" s="171"/>
      <c r="N1033" s="168"/>
      <c r="O1033" s="168"/>
    </row>
    <row r="1034" spans="1:15" x14ac:dyDescent="0.3">
      <c r="A1034" s="167">
        <v>46050</v>
      </c>
      <c r="B1034" s="168">
        <v>2</v>
      </c>
      <c r="C1034" s="169"/>
      <c r="D1034" s="168" t="s">
        <v>1598</v>
      </c>
      <c r="E1034" s="168">
        <v>15</v>
      </c>
      <c r="F1034" s="168">
        <v>320</v>
      </c>
      <c r="G1034" s="168" t="s">
        <v>7155</v>
      </c>
      <c r="H1034" s="168">
        <v>1</v>
      </c>
      <c r="I1034" s="168" t="s">
        <v>7261</v>
      </c>
      <c r="J1034" s="168"/>
      <c r="K1034" s="168"/>
      <c r="L1034" s="171"/>
      <c r="M1034" s="171"/>
      <c r="N1034" s="168"/>
      <c r="O1034" s="168"/>
    </row>
    <row r="1035" spans="1:15" x14ac:dyDescent="0.3">
      <c r="A1035" s="167">
        <v>46050</v>
      </c>
      <c r="B1035" s="168">
        <v>2</v>
      </c>
      <c r="C1035" s="169"/>
      <c r="D1035" s="168" t="s">
        <v>1344</v>
      </c>
      <c r="E1035" s="168">
        <v>47</v>
      </c>
      <c r="F1035" s="168">
        <v>207</v>
      </c>
      <c r="G1035" s="168" t="s">
        <v>7169</v>
      </c>
      <c r="H1035" s="168">
        <v>1</v>
      </c>
      <c r="I1035" s="168" t="s">
        <v>15700</v>
      </c>
      <c r="J1035" s="168"/>
      <c r="K1035" s="168"/>
      <c r="L1035" s="171"/>
      <c r="M1035" s="171"/>
      <c r="N1035" s="168"/>
      <c r="O1035" s="168"/>
    </row>
    <row r="1036" spans="1:15" x14ac:dyDescent="0.3">
      <c r="A1036" s="167">
        <v>46050</v>
      </c>
      <c r="B1036" s="168">
        <v>2</v>
      </c>
      <c r="C1036" s="169"/>
      <c r="D1036" s="168" t="s">
        <v>1568</v>
      </c>
      <c r="E1036" s="168">
        <v>20</v>
      </c>
      <c r="F1036" s="168">
        <v>207</v>
      </c>
      <c r="G1036" s="168" t="s">
        <v>7169</v>
      </c>
      <c r="H1036" s="168">
        <v>25</v>
      </c>
      <c r="I1036" s="168" t="s">
        <v>15700</v>
      </c>
      <c r="J1036" s="168"/>
      <c r="K1036" s="168"/>
      <c r="L1036" s="171"/>
      <c r="M1036" s="171"/>
      <c r="N1036" s="168"/>
      <c r="O1036" s="168"/>
    </row>
    <row r="1037" spans="1:15" x14ac:dyDescent="0.3">
      <c r="A1037" s="167">
        <v>46050</v>
      </c>
      <c r="B1037" s="168">
        <v>2</v>
      </c>
      <c r="C1037" s="169"/>
      <c r="D1037" s="168" t="s">
        <v>1512</v>
      </c>
      <c r="E1037" s="168">
        <v>9</v>
      </c>
      <c r="F1037" s="168">
        <v>320</v>
      </c>
      <c r="G1037" s="168" t="s">
        <v>7163</v>
      </c>
      <c r="H1037" s="168">
        <v>2</v>
      </c>
      <c r="I1037" s="168" t="s">
        <v>7162</v>
      </c>
      <c r="J1037" s="168"/>
      <c r="K1037" s="168"/>
      <c r="L1037" s="171"/>
      <c r="M1037" s="171"/>
      <c r="N1037" s="168"/>
      <c r="O1037" s="168"/>
    </row>
    <row r="1038" spans="1:15" x14ac:dyDescent="0.3">
      <c r="A1038" s="167">
        <v>46050</v>
      </c>
      <c r="B1038" s="168">
        <v>2</v>
      </c>
      <c r="C1038" s="169"/>
      <c r="D1038" s="168" t="s">
        <v>1468</v>
      </c>
      <c r="E1038" s="168">
        <v>14</v>
      </c>
      <c r="F1038" s="168">
        <v>207</v>
      </c>
      <c r="G1038" s="168" t="s">
        <v>7169</v>
      </c>
      <c r="H1038" s="168">
        <v>1</v>
      </c>
      <c r="I1038" s="168" t="s">
        <v>15785</v>
      </c>
      <c r="J1038" s="168"/>
      <c r="K1038" s="168"/>
      <c r="L1038" s="171"/>
      <c r="M1038" s="171"/>
      <c r="N1038" s="168"/>
      <c r="O1038" s="168"/>
    </row>
    <row r="1039" spans="1:15" x14ac:dyDescent="0.3">
      <c r="A1039" s="167">
        <v>46050</v>
      </c>
      <c r="B1039" s="168">
        <v>2</v>
      </c>
      <c r="C1039" s="169"/>
      <c r="D1039" s="168" t="s">
        <v>1302</v>
      </c>
      <c r="E1039" s="168">
        <v>9</v>
      </c>
      <c r="F1039" s="168">
        <v>314</v>
      </c>
      <c r="G1039" s="168" t="s">
        <v>7169</v>
      </c>
      <c r="H1039" s="168">
        <v>1</v>
      </c>
      <c r="I1039" s="168" t="s">
        <v>15813</v>
      </c>
      <c r="J1039" s="168"/>
      <c r="K1039" s="168"/>
      <c r="L1039" s="171"/>
      <c r="M1039" s="171"/>
      <c r="N1039" s="168"/>
      <c r="O1039" s="168"/>
    </row>
    <row r="1040" spans="1:15" x14ac:dyDescent="0.3">
      <c r="A1040" s="167">
        <v>46050</v>
      </c>
      <c r="B1040" s="168">
        <v>2</v>
      </c>
      <c r="C1040" s="169"/>
      <c r="D1040" s="168" t="s">
        <v>1302</v>
      </c>
      <c r="E1040" s="168">
        <v>8</v>
      </c>
      <c r="F1040" s="168">
        <v>314</v>
      </c>
      <c r="G1040" s="168" t="s">
        <v>7169</v>
      </c>
      <c r="H1040" s="168">
        <v>1</v>
      </c>
      <c r="I1040" s="168" t="s">
        <v>15813</v>
      </c>
      <c r="J1040" s="168"/>
      <c r="K1040" s="168"/>
      <c r="L1040" s="171"/>
      <c r="M1040" s="171"/>
      <c r="N1040" s="168"/>
      <c r="O1040" s="168"/>
    </row>
    <row r="1041" spans="1:15" x14ac:dyDescent="0.3">
      <c r="A1041" s="167">
        <v>46050</v>
      </c>
      <c r="B1041" s="168">
        <v>2</v>
      </c>
      <c r="C1041" s="169"/>
      <c r="D1041" s="168" t="s">
        <v>1302</v>
      </c>
      <c r="E1041" s="168">
        <v>7</v>
      </c>
      <c r="F1041" s="168">
        <v>314</v>
      </c>
      <c r="G1041" s="168" t="s">
        <v>7169</v>
      </c>
      <c r="H1041" s="168">
        <v>13</v>
      </c>
      <c r="I1041" s="168" t="s">
        <v>15813</v>
      </c>
      <c r="J1041" s="168"/>
      <c r="K1041" s="168"/>
      <c r="L1041" s="171"/>
      <c r="M1041" s="171"/>
      <c r="N1041" s="168"/>
      <c r="O1041" s="168"/>
    </row>
    <row r="1042" spans="1:15" x14ac:dyDescent="0.3">
      <c r="A1042" s="167">
        <v>46050</v>
      </c>
      <c r="B1042" s="168">
        <v>2</v>
      </c>
      <c r="C1042" s="169"/>
      <c r="D1042" s="168" t="s">
        <v>1512</v>
      </c>
      <c r="E1042" s="168">
        <v>33</v>
      </c>
      <c r="F1042" s="168">
        <v>320</v>
      </c>
      <c r="G1042" s="168" t="s">
        <v>7163</v>
      </c>
      <c r="H1042" s="168">
        <v>5</v>
      </c>
      <c r="I1042" s="168" t="s">
        <v>7162</v>
      </c>
      <c r="J1042" s="168"/>
      <c r="K1042" s="168"/>
      <c r="L1042" s="171"/>
      <c r="M1042" s="171"/>
      <c r="N1042" s="168"/>
      <c r="O1042" s="168"/>
    </row>
    <row r="1043" spans="1:15" x14ac:dyDescent="0.3">
      <c r="A1043" s="167">
        <v>46050</v>
      </c>
      <c r="B1043" s="168">
        <v>3</v>
      </c>
      <c r="C1043" s="169"/>
      <c r="D1043" s="168" t="s">
        <v>1568</v>
      </c>
      <c r="E1043" s="168">
        <v>20</v>
      </c>
      <c r="F1043" s="168">
        <v>207</v>
      </c>
      <c r="G1043" s="168" t="s">
        <v>7169</v>
      </c>
      <c r="H1043" s="168">
        <v>22</v>
      </c>
      <c r="I1043" s="168" t="s">
        <v>7211</v>
      </c>
      <c r="J1043" s="168"/>
      <c r="K1043" s="168"/>
      <c r="L1043" s="171"/>
      <c r="M1043" s="171"/>
      <c r="N1043" s="168"/>
      <c r="O1043" s="168"/>
    </row>
    <row r="1044" spans="1:15" x14ac:dyDescent="0.3">
      <c r="A1044" s="167">
        <v>46050</v>
      </c>
      <c r="B1044" s="168">
        <v>3</v>
      </c>
      <c r="C1044" s="169"/>
      <c r="D1044" s="168" t="s">
        <v>1568</v>
      </c>
      <c r="E1044" s="168">
        <v>47</v>
      </c>
      <c r="F1044" s="168">
        <v>207</v>
      </c>
      <c r="G1044" s="168" t="s">
        <v>7169</v>
      </c>
      <c r="H1044" s="168">
        <v>1</v>
      </c>
      <c r="I1044" s="168" t="s">
        <v>7211</v>
      </c>
      <c r="J1044" s="168"/>
      <c r="K1044" s="168"/>
      <c r="L1044" s="171"/>
      <c r="M1044" s="171"/>
      <c r="N1044" s="168"/>
      <c r="O1044" s="168"/>
    </row>
    <row r="1045" spans="1:15" x14ac:dyDescent="0.3">
      <c r="A1045" s="167">
        <v>46050</v>
      </c>
      <c r="B1045" s="168">
        <v>2</v>
      </c>
      <c r="C1045" s="169"/>
      <c r="D1045" s="168" t="s">
        <v>1400</v>
      </c>
      <c r="E1045" s="168">
        <v>33</v>
      </c>
      <c r="F1045" s="168">
        <v>314</v>
      </c>
      <c r="G1045" s="168" t="s">
        <v>7191</v>
      </c>
      <c r="H1045" s="168">
        <v>4</v>
      </c>
      <c r="I1045" s="168" t="s">
        <v>15736</v>
      </c>
      <c r="J1045" s="168"/>
      <c r="K1045" s="168"/>
      <c r="L1045" s="171"/>
      <c r="M1045" s="171"/>
      <c r="N1045" s="168"/>
      <c r="O1045" s="168"/>
    </row>
    <row r="1046" spans="1:15" x14ac:dyDescent="0.3">
      <c r="A1046" s="167">
        <v>46050</v>
      </c>
      <c r="B1046" s="168">
        <v>2</v>
      </c>
      <c r="C1046" s="169"/>
      <c r="D1046" s="168" t="s">
        <v>1402</v>
      </c>
      <c r="E1046" s="168">
        <v>33</v>
      </c>
      <c r="F1046" s="168">
        <v>314</v>
      </c>
      <c r="G1046" s="168" t="s">
        <v>7191</v>
      </c>
      <c r="H1046" s="168">
        <v>4</v>
      </c>
      <c r="I1046" s="168" t="s">
        <v>15736</v>
      </c>
      <c r="J1046" s="168"/>
      <c r="K1046" s="168"/>
      <c r="L1046" s="171"/>
      <c r="M1046" s="171"/>
      <c r="N1046" s="168"/>
      <c r="O1046" s="168"/>
    </row>
    <row r="1047" spans="1:15" x14ac:dyDescent="0.3">
      <c r="A1047" s="167">
        <v>46050</v>
      </c>
      <c r="B1047" s="168">
        <v>2</v>
      </c>
      <c r="C1047" s="169"/>
      <c r="D1047" s="168" t="s">
        <v>1408</v>
      </c>
      <c r="E1047" s="168">
        <v>6</v>
      </c>
      <c r="F1047" s="168">
        <v>315</v>
      </c>
      <c r="G1047" s="168" t="s">
        <v>7181</v>
      </c>
      <c r="H1047" s="168">
        <v>1</v>
      </c>
      <c r="I1047" s="168" t="s">
        <v>15814</v>
      </c>
      <c r="J1047" s="168"/>
      <c r="K1047" s="168"/>
      <c r="L1047" s="171"/>
      <c r="M1047" s="171"/>
      <c r="N1047" s="168"/>
      <c r="O1047" s="168"/>
    </row>
    <row r="1048" spans="1:15" x14ac:dyDescent="0.3">
      <c r="A1048" s="167">
        <v>46050</v>
      </c>
      <c r="B1048" s="168">
        <v>2</v>
      </c>
      <c r="C1048" s="169"/>
      <c r="D1048" s="168" t="s">
        <v>1568</v>
      </c>
      <c r="E1048" s="168">
        <v>20</v>
      </c>
      <c r="F1048" s="168">
        <v>207</v>
      </c>
      <c r="G1048" s="168" t="s">
        <v>7169</v>
      </c>
      <c r="H1048" s="168">
        <v>26</v>
      </c>
      <c r="I1048" s="168" t="s">
        <v>7228</v>
      </c>
      <c r="J1048" s="168"/>
      <c r="K1048" s="168"/>
      <c r="L1048" s="171"/>
      <c r="M1048" s="171"/>
      <c r="N1048" s="168"/>
      <c r="O1048" s="168"/>
    </row>
    <row r="1049" spans="1:15" x14ac:dyDescent="0.3">
      <c r="A1049" s="167">
        <v>46050</v>
      </c>
      <c r="B1049" s="168">
        <v>2</v>
      </c>
      <c r="C1049" s="169"/>
      <c r="D1049" s="168" t="s">
        <v>1284</v>
      </c>
      <c r="E1049" s="168">
        <v>2</v>
      </c>
      <c r="F1049" s="168">
        <v>320</v>
      </c>
      <c r="G1049" s="168" t="s">
        <v>7146</v>
      </c>
      <c r="H1049" s="168">
        <v>17</v>
      </c>
      <c r="I1049" s="168" t="s">
        <v>15815</v>
      </c>
      <c r="J1049" s="168"/>
      <c r="K1049" s="168"/>
      <c r="L1049" s="171"/>
      <c r="M1049" s="171"/>
      <c r="N1049" s="168"/>
      <c r="O1049" s="168"/>
    </row>
    <row r="1050" spans="1:15" x14ac:dyDescent="0.3">
      <c r="A1050" s="167">
        <v>46050</v>
      </c>
      <c r="B1050" s="168">
        <v>2</v>
      </c>
      <c r="C1050" s="169"/>
      <c r="D1050" s="168" t="s">
        <v>1284</v>
      </c>
      <c r="E1050" s="168">
        <v>9</v>
      </c>
      <c r="F1050" s="168">
        <v>320</v>
      </c>
      <c r="G1050" s="168" t="s">
        <v>7146</v>
      </c>
      <c r="H1050" s="168">
        <v>1</v>
      </c>
      <c r="I1050" s="168" t="s">
        <v>15815</v>
      </c>
      <c r="J1050" s="168"/>
      <c r="K1050" s="168"/>
      <c r="L1050" s="171"/>
      <c r="M1050" s="171"/>
      <c r="N1050" s="168"/>
      <c r="O1050" s="168"/>
    </row>
    <row r="1051" spans="1:15" x14ac:dyDescent="0.3">
      <c r="A1051" s="167">
        <v>46050</v>
      </c>
      <c r="B1051" s="168">
        <v>1</v>
      </c>
      <c r="C1051" s="169"/>
      <c r="D1051" s="168" t="s">
        <v>1230</v>
      </c>
      <c r="E1051" s="168">
        <v>31</v>
      </c>
      <c r="F1051" s="168">
        <v>314</v>
      </c>
      <c r="G1051" s="168" t="s">
        <v>7148</v>
      </c>
      <c r="H1051" s="168">
        <v>10</v>
      </c>
      <c r="I1051" s="168" t="s">
        <v>15769</v>
      </c>
      <c r="J1051" s="168"/>
      <c r="K1051" s="168"/>
      <c r="L1051" s="171"/>
      <c r="M1051" s="171"/>
      <c r="N1051" s="168"/>
      <c r="O1051" s="168"/>
    </row>
    <row r="1052" spans="1:15" x14ac:dyDescent="0.3">
      <c r="A1052" s="167">
        <v>46050</v>
      </c>
      <c r="B1052" s="168">
        <v>1</v>
      </c>
      <c r="C1052" s="169"/>
      <c r="D1052" s="168" t="s">
        <v>1228</v>
      </c>
      <c r="E1052" s="168">
        <v>31</v>
      </c>
      <c r="F1052" s="168">
        <v>314</v>
      </c>
      <c r="G1052" s="168" t="s">
        <v>7148</v>
      </c>
      <c r="H1052" s="168">
        <v>10</v>
      </c>
      <c r="I1052" s="168" t="s">
        <v>15769</v>
      </c>
      <c r="J1052" s="168"/>
      <c r="K1052" s="168"/>
      <c r="L1052" s="171"/>
      <c r="M1052" s="171"/>
      <c r="N1052" s="168"/>
      <c r="O1052" s="168"/>
    </row>
    <row r="1053" spans="1:15" x14ac:dyDescent="0.3">
      <c r="A1053" s="167">
        <v>46050</v>
      </c>
      <c r="B1053" s="168">
        <v>1</v>
      </c>
      <c r="C1053" s="169"/>
      <c r="D1053" s="168" t="s">
        <v>1296</v>
      </c>
      <c r="E1053" s="168">
        <v>31</v>
      </c>
      <c r="F1053" s="168">
        <v>314</v>
      </c>
      <c r="G1053" s="168" t="s">
        <v>7148</v>
      </c>
      <c r="H1053" s="168">
        <v>1</v>
      </c>
      <c r="I1053" s="168" t="s">
        <v>15769</v>
      </c>
      <c r="J1053" s="168"/>
      <c r="K1053" s="168"/>
      <c r="L1053" s="171"/>
      <c r="M1053" s="171"/>
      <c r="N1053" s="168"/>
      <c r="O1053" s="168"/>
    </row>
    <row r="1054" spans="1:15" x14ac:dyDescent="0.3">
      <c r="A1054" s="167">
        <v>46050</v>
      </c>
      <c r="B1054" s="168">
        <v>1</v>
      </c>
      <c r="C1054" s="169"/>
      <c r="D1054" s="168" t="s">
        <v>1296</v>
      </c>
      <c r="E1054" s="168">
        <v>20</v>
      </c>
      <c r="F1054" s="168">
        <v>314</v>
      </c>
      <c r="G1054" s="168" t="s">
        <v>7148</v>
      </c>
      <c r="H1054" s="168">
        <v>21</v>
      </c>
      <c r="I1054" s="168" t="s">
        <v>15769</v>
      </c>
      <c r="J1054" s="168"/>
      <c r="K1054" s="168"/>
      <c r="L1054" s="171"/>
      <c r="M1054" s="171"/>
      <c r="N1054" s="168"/>
      <c r="O1054" s="168"/>
    </row>
    <row r="1055" spans="1:15" x14ac:dyDescent="0.3">
      <c r="A1055" s="167">
        <v>46050</v>
      </c>
      <c r="B1055" s="168">
        <v>1</v>
      </c>
      <c r="C1055" s="169"/>
      <c r="D1055" s="168" t="s">
        <v>1298</v>
      </c>
      <c r="E1055" s="168">
        <v>31</v>
      </c>
      <c r="F1055" s="168">
        <v>314</v>
      </c>
      <c r="G1055" s="168" t="s">
        <v>7148</v>
      </c>
      <c r="H1055" s="168">
        <v>1</v>
      </c>
      <c r="I1055" s="168" t="s">
        <v>15769</v>
      </c>
      <c r="J1055" s="168"/>
      <c r="K1055" s="168"/>
      <c r="L1055" s="171"/>
      <c r="M1055" s="171"/>
      <c r="N1055" s="168"/>
      <c r="O1055" s="168"/>
    </row>
    <row r="1056" spans="1:15" x14ac:dyDescent="0.3">
      <c r="A1056" s="167">
        <v>46050</v>
      </c>
      <c r="B1056" s="168">
        <v>1</v>
      </c>
      <c r="C1056" s="169"/>
      <c r="D1056" s="168" t="s">
        <v>1296</v>
      </c>
      <c r="E1056" s="168">
        <v>31</v>
      </c>
      <c r="F1056" s="168">
        <v>314</v>
      </c>
      <c r="G1056" s="168" t="s">
        <v>7148</v>
      </c>
      <c r="H1056" s="168">
        <v>10</v>
      </c>
      <c r="I1056" s="168" t="s">
        <v>15769</v>
      </c>
      <c r="J1056" s="168"/>
      <c r="K1056" s="168"/>
      <c r="L1056" s="171"/>
      <c r="M1056" s="171"/>
      <c r="N1056" s="168"/>
      <c r="O1056" s="168"/>
    </row>
    <row r="1057" spans="1:15" x14ac:dyDescent="0.3">
      <c r="A1057" s="167">
        <v>46050</v>
      </c>
      <c r="B1057" s="168">
        <v>1</v>
      </c>
      <c r="C1057" s="169"/>
      <c r="D1057" s="168" t="s">
        <v>1298</v>
      </c>
      <c r="E1057" s="168">
        <v>31</v>
      </c>
      <c r="F1057" s="168">
        <v>314</v>
      </c>
      <c r="G1057" s="168" t="s">
        <v>7148</v>
      </c>
      <c r="H1057" s="168">
        <v>1</v>
      </c>
      <c r="I1057" s="168" t="s">
        <v>15769</v>
      </c>
      <c r="J1057" s="168"/>
      <c r="K1057" s="168"/>
      <c r="L1057" s="171"/>
      <c r="M1057" s="171"/>
      <c r="N1057" s="168"/>
      <c r="O1057" s="168"/>
    </row>
    <row r="1058" spans="1:15" x14ac:dyDescent="0.3">
      <c r="A1058" s="167">
        <v>46050</v>
      </c>
      <c r="B1058" s="168">
        <v>1</v>
      </c>
      <c r="C1058" s="169"/>
      <c r="D1058" s="168" t="s">
        <v>1298</v>
      </c>
      <c r="E1058" s="168">
        <v>20</v>
      </c>
      <c r="F1058" s="168">
        <v>314</v>
      </c>
      <c r="G1058" s="168" t="s">
        <v>7148</v>
      </c>
      <c r="H1058" s="168">
        <v>22</v>
      </c>
      <c r="I1058" s="168" t="s">
        <v>15769</v>
      </c>
      <c r="J1058" s="168"/>
      <c r="K1058" s="168"/>
      <c r="L1058" s="171"/>
      <c r="M1058" s="171"/>
      <c r="N1058" s="168"/>
      <c r="O1058" s="168"/>
    </row>
    <row r="1059" spans="1:15" x14ac:dyDescent="0.3">
      <c r="A1059" s="167">
        <v>46050</v>
      </c>
      <c r="B1059" s="168">
        <v>1</v>
      </c>
      <c r="C1059" s="169"/>
      <c r="D1059" s="168" t="s">
        <v>2231</v>
      </c>
      <c r="E1059" s="168">
        <v>38</v>
      </c>
      <c r="F1059" s="168">
        <v>320</v>
      </c>
      <c r="G1059" s="168" t="s">
        <v>7213</v>
      </c>
      <c r="H1059" s="168">
        <v>16</v>
      </c>
      <c r="I1059" s="168" t="s">
        <v>15710</v>
      </c>
      <c r="J1059" s="168"/>
      <c r="K1059" s="168"/>
      <c r="L1059" s="171"/>
      <c r="M1059" s="171"/>
      <c r="N1059" s="168"/>
      <c r="O1059" s="168"/>
    </row>
    <row r="1060" spans="1:15" x14ac:dyDescent="0.3">
      <c r="A1060" s="167">
        <v>46050</v>
      </c>
      <c r="B1060" s="168">
        <v>1</v>
      </c>
      <c r="C1060" s="169"/>
      <c r="D1060" s="168" t="s">
        <v>2231</v>
      </c>
      <c r="E1060" s="168">
        <v>8</v>
      </c>
      <c r="F1060" s="168">
        <v>320</v>
      </c>
      <c r="G1060" s="168" t="s">
        <v>7213</v>
      </c>
      <c r="H1060" s="168">
        <v>16</v>
      </c>
      <c r="I1060" s="168" t="s">
        <v>15710</v>
      </c>
      <c r="J1060" s="168"/>
      <c r="K1060" s="168"/>
      <c r="L1060" s="171"/>
      <c r="M1060" s="171"/>
      <c r="N1060" s="168"/>
      <c r="O1060" s="168"/>
    </row>
    <row r="1061" spans="1:15" x14ac:dyDescent="0.3">
      <c r="A1061" s="167">
        <v>46050</v>
      </c>
      <c r="B1061" s="168">
        <v>1</v>
      </c>
      <c r="C1061" s="169"/>
      <c r="D1061" s="168" t="s">
        <v>8174</v>
      </c>
      <c r="E1061" s="168">
        <v>20</v>
      </c>
      <c r="F1061" s="168">
        <v>320</v>
      </c>
      <c r="G1061" s="168" t="s">
        <v>7163</v>
      </c>
      <c r="H1061" s="168">
        <v>5</v>
      </c>
      <c r="I1061" s="168" t="s">
        <v>15833</v>
      </c>
      <c r="J1061" s="168"/>
      <c r="K1061" s="168"/>
      <c r="L1061" s="171"/>
      <c r="M1061" s="171"/>
      <c r="N1061" s="168"/>
      <c r="O1061" s="168"/>
    </row>
    <row r="1062" spans="1:15" x14ac:dyDescent="0.3">
      <c r="A1062" s="167">
        <v>46050</v>
      </c>
      <c r="B1062" s="168">
        <v>1</v>
      </c>
      <c r="C1062" s="169"/>
      <c r="D1062" s="168" t="s">
        <v>1334</v>
      </c>
      <c r="E1062" s="168">
        <v>41</v>
      </c>
      <c r="F1062" s="168">
        <v>318</v>
      </c>
      <c r="G1062" s="168" t="s">
        <v>15712</v>
      </c>
      <c r="H1062" s="168">
        <v>7</v>
      </c>
      <c r="I1062" s="168" t="s">
        <v>7247</v>
      </c>
      <c r="J1062" s="168"/>
      <c r="K1062" s="168"/>
      <c r="L1062" s="171"/>
      <c r="M1062" s="171"/>
      <c r="N1062" s="168"/>
      <c r="O1062" s="168"/>
    </row>
    <row r="1063" spans="1:15" x14ac:dyDescent="0.3">
      <c r="A1063" s="167">
        <v>46051</v>
      </c>
      <c r="B1063" s="168">
        <v>1</v>
      </c>
      <c r="C1063" s="169"/>
      <c r="D1063" s="168" t="s">
        <v>1264</v>
      </c>
      <c r="E1063" s="168">
        <v>11</v>
      </c>
      <c r="F1063" s="168">
        <v>314</v>
      </c>
      <c r="G1063" s="168" t="s">
        <v>7189</v>
      </c>
      <c r="H1063" s="168">
        <v>3</v>
      </c>
      <c r="I1063" s="168" t="s">
        <v>15816</v>
      </c>
      <c r="J1063" s="168"/>
      <c r="K1063" s="168"/>
      <c r="L1063" s="171"/>
      <c r="M1063" s="171"/>
      <c r="N1063" s="168"/>
      <c r="O1063" s="168"/>
    </row>
    <row r="1064" spans="1:15" x14ac:dyDescent="0.3">
      <c r="A1064" s="167">
        <v>46051</v>
      </c>
      <c r="B1064" s="168">
        <v>1</v>
      </c>
      <c r="C1064" s="169"/>
      <c r="D1064" s="168" t="s">
        <v>1540</v>
      </c>
      <c r="E1064" s="168">
        <v>2</v>
      </c>
      <c r="F1064" s="168">
        <v>207</v>
      </c>
      <c r="G1064" s="168" t="s">
        <v>15674</v>
      </c>
      <c r="H1064" s="168">
        <v>1</v>
      </c>
      <c r="I1064" s="168" t="s">
        <v>7225</v>
      </c>
      <c r="J1064" s="168"/>
      <c r="K1064" s="168"/>
      <c r="L1064" s="171"/>
      <c r="M1064" s="171"/>
      <c r="N1064" s="168"/>
      <c r="O1064" s="168"/>
    </row>
    <row r="1065" spans="1:15" x14ac:dyDescent="0.3">
      <c r="A1065" s="167">
        <v>46051</v>
      </c>
      <c r="B1065" s="168">
        <v>1</v>
      </c>
      <c r="C1065" s="169"/>
      <c r="D1065" s="168" t="s">
        <v>1284</v>
      </c>
      <c r="E1065" s="168">
        <v>31</v>
      </c>
      <c r="F1065" s="168">
        <v>320</v>
      </c>
      <c r="G1065" s="168" t="s">
        <v>7146</v>
      </c>
      <c r="H1065" s="168">
        <v>1</v>
      </c>
      <c r="I1065" s="168" t="s">
        <v>15775</v>
      </c>
      <c r="J1065" s="168"/>
      <c r="K1065" s="168"/>
      <c r="L1065" s="171"/>
      <c r="M1065" s="171"/>
      <c r="N1065" s="168"/>
      <c r="O1065" s="168"/>
    </row>
    <row r="1066" spans="1:15" x14ac:dyDescent="0.3">
      <c r="A1066" s="167">
        <v>46051</v>
      </c>
      <c r="B1066" s="168">
        <v>1</v>
      </c>
      <c r="C1066" s="169"/>
      <c r="D1066" s="168" t="s">
        <v>1238</v>
      </c>
      <c r="E1066" s="168">
        <v>14</v>
      </c>
      <c r="F1066" s="168">
        <v>320</v>
      </c>
      <c r="G1066" s="168" t="s">
        <v>7213</v>
      </c>
      <c r="H1066" s="168">
        <v>1</v>
      </c>
      <c r="I1066" s="168" t="s">
        <v>15710</v>
      </c>
      <c r="J1066" s="168"/>
      <c r="K1066" s="168"/>
      <c r="L1066" s="171"/>
      <c r="M1066" s="171"/>
      <c r="N1066" s="168"/>
      <c r="O1066" s="168"/>
    </row>
    <row r="1067" spans="1:15" x14ac:dyDescent="0.3">
      <c r="A1067" s="167">
        <v>46051</v>
      </c>
      <c r="B1067" s="168">
        <v>1</v>
      </c>
      <c r="C1067" s="169"/>
      <c r="D1067" s="168" t="s">
        <v>1238</v>
      </c>
      <c r="E1067" s="168">
        <v>7</v>
      </c>
      <c r="F1067" s="168">
        <v>320</v>
      </c>
      <c r="G1067" s="168" t="s">
        <v>7213</v>
      </c>
      <c r="H1067" s="168">
        <v>4</v>
      </c>
      <c r="I1067" s="168" t="s">
        <v>15710</v>
      </c>
      <c r="J1067" s="168"/>
      <c r="K1067" s="168"/>
      <c r="L1067" s="171"/>
      <c r="M1067" s="171"/>
      <c r="N1067" s="168"/>
      <c r="O1067" s="168"/>
    </row>
    <row r="1068" spans="1:15" x14ac:dyDescent="0.3">
      <c r="A1068" s="167">
        <v>46051</v>
      </c>
      <c r="B1068" s="168">
        <v>1</v>
      </c>
      <c r="C1068" s="169"/>
      <c r="D1068" s="168" t="s">
        <v>3228</v>
      </c>
      <c r="E1068" s="168">
        <v>20</v>
      </c>
      <c r="F1068" s="168">
        <v>207</v>
      </c>
      <c r="G1068" s="168" t="s">
        <v>7169</v>
      </c>
      <c r="H1068" s="168">
        <v>2</v>
      </c>
      <c r="I1068" s="168" t="s">
        <v>7271</v>
      </c>
      <c r="J1068" s="168"/>
      <c r="K1068" s="168"/>
      <c r="L1068" s="171"/>
      <c r="M1068" s="171"/>
      <c r="N1068" s="168"/>
      <c r="O1068" s="168"/>
    </row>
    <row r="1069" spans="1:15" x14ac:dyDescent="0.3">
      <c r="A1069" s="167">
        <v>46051</v>
      </c>
      <c r="B1069" s="168">
        <v>1</v>
      </c>
      <c r="C1069" s="169"/>
      <c r="D1069" s="168" t="s">
        <v>1574</v>
      </c>
      <c r="E1069" s="168">
        <v>33</v>
      </c>
      <c r="F1069" s="168">
        <v>314</v>
      </c>
      <c r="G1069" s="168" t="s">
        <v>7167</v>
      </c>
      <c r="H1069" s="168">
        <v>3</v>
      </c>
      <c r="I1069" s="168" t="s">
        <v>7190</v>
      </c>
      <c r="J1069" s="168"/>
      <c r="K1069" s="168"/>
      <c r="L1069" s="171"/>
      <c r="M1069" s="171"/>
      <c r="N1069" s="168"/>
      <c r="O1069" s="168"/>
    </row>
    <row r="1070" spans="1:15" x14ac:dyDescent="0.3">
      <c r="A1070" s="167">
        <v>46051</v>
      </c>
      <c r="B1070" s="168">
        <v>1</v>
      </c>
      <c r="C1070" s="169"/>
      <c r="D1070" s="168" t="s">
        <v>1286</v>
      </c>
      <c r="E1070" s="168">
        <v>11</v>
      </c>
      <c r="F1070" s="168">
        <v>313</v>
      </c>
      <c r="G1070" s="168" t="s">
        <v>15708</v>
      </c>
      <c r="H1070" s="168">
        <v>1</v>
      </c>
      <c r="I1070" s="168" t="s">
        <v>15817</v>
      </c>
      <c r="J1070" s="168"/>
      <c r="K1070" s="168"/>
      <c r="L1070" s="171"/>
      <c r="M1070" s="171"/>
      <c r="N1070" s="168"/>
      <c r="O1070" s="168"/>
    </row>
    <row r="1071" spans="1:15" x14ac:dyDescent="0.3">
      <c r="A1071" s="167">
        <v>46051</v>
      </c>
      <c r="B1071" s="168">
        <v>1</v>
      </c>
      <c r="C1071" s="169"/>
      <c r="D1071" s="168" t="s">
        <v>1869</v>
      </c>
      <c r="E1071" s="168">
        <v>19</v>
      </c>
      <c r="F1071" s="168">
        <v>314</v>
      </c>
      <c r="G1071" s="168" t="s">
        <v>7262</v>
      </c>
      <c r="H1071" s="168">
        <v>1</v>
      </c>
      <c r="I1071" s="168" t="s">
        <v>15764</v>
      </c>
      <c r="J1071" s="168"/>
      <c r="K1071" s="168"/>
      <c r="L1071" s="171"/>
      <c r="M1071" s="171"/>
      <c r="N1071" s="168"/>
      <c r="O1071" s="168"/>
    </row>
    <row r="1072" spans="1:15" x14ac:dyDescent="0.3">
      <c r="A1072" s="167">
        <v>46051</v>
      </c>
      <c r="B1072" s="168">
        <v>1</v>
      </c>
      <c r="C1072" s="169"/>
      <c r="D1072" s="168" t="s">
        <v>1376</v>
      </c>
      <c r="E1072" s="168">
        <v>33</v>
      </c>
      <c r="F1072" s="168">
        <v>314</v>
      </c>
      <c r="G1072" s="168" t="s">
        <v>7262</v>
      </c>
      <c r="H1072" s="168">
        <v>4</v>
      </c>
      <c r="I1072" s="168" t="s">
        <v>15764</v>
      </c>
      <c r="J1072" s="168"/>
      <c r="K1072" s="168"/>
      <c r="L1072" s="171"/>
      <c r="M1072" s="171"/>
      <c r="N1072" s="168"/>
      <c r="O1072" s="168"/>
    </row>
    <row r="1073" spans="1:15" x14ac:dyDescent="0.3">
      <c r="A1073" s="167">
        <v>46051</v>
      </c>
      <c r="B1073" s="168">
        <v>1</v>
      </c>
      <c r="C1073" s="169"/>
      <c r="D1073" s="168" t="s">
        <v>1376</v>
      </c>
      <c r="E1073" s="168">
        <v>20</v>
      </c>
      <c r="F1073" s="168">
        <v>314</v>
      </c>
      <c r="G1073" s="168" t="s">
        <v>7262</v>
      </c>
      <c r="H1073" s="168">
        <v>5</v>
      </c>
      <c r="I1073" s="168" t="s">
        <v>15764</v>
      </c>
      <c r="J1073" s="168"/>
      <c r="K1073" s="168"/>
      <c r="L1073" s="171"/>
      <c r="M1073" s="171"/>
      <c r="N1073" s="168"/>
      <c r="O1073" s="168"/>
    </row>
    <row r="1074" spans="1:15" x14ac:dyDescent="0.3">
      <c r="A1074" s="167">
        <v>46051</v>
      </c>
      <c r="B1074" s="168">
        <v>1</v>
      </c>
      <c r="C1074" s="169"/>
      <c r="D1074" s="168" t="s">
        <v>1338</v>
      </c>
      <c r="E1074" s="168">
        <v>34</v>
      </c>
      <c r="F1074" s="168">
        <v>320</v>
      </c>
      <c r="G1074" s="168" t="s">
        <v>7155</v>
      </c>
      <c r="H1074" s="168">
        <v>16</v>
      </c>
      <c r="I1074" s="168" t="s">
        <v>7286</v>
      </c>
      <c r="J1074" s="168"/>
      <c r="K1074" s="168"/>
      <c r="L1074" s="171"/>
      <c r="M1074" s="171"/>
      <c r="N1074" s="168"/>
      <c r="O1074" s="168"/>
    </row>
    <row r="1075" spans="1:15" x14ac:dyDescent="0.3">
      <c r="A1075" s="167">
        <v>46051</v>
      </c>
      <c r="B1075" s="168">
        <v>1</v>
      </c>
      <c r="C1075" s="169"/>
      <c r="D1075" s="168" t="s">
        <v>1338</v>
      </c>
      <c r="E1075" s="168">
        <v>9</v>
      </c>
      <c r="F1075" s="168">
        <v>320</v>
      </c>
      <c r="G1075" s="168" t="s">
        <v>7155</v>
      </c>
      <c r="H1075" s="168">
        <v>15</v>
      </c>
      <c r="I1075" s="168" t="s">
        <v>7286</v>
      </c>
      <c r="J1075" s="168"/>
      <c r="K1075" s="168"/>
      <c r="L1075" s="171"/>
      <c r="M1075" s="171"/>
      <c r="N1075" s="168"/>
      <c r="O1075" s="168"/>
    </row>
    <row r="1076" spans="1:15" x14ac:dyDescent="0.3">
      <c r="A1076" s="167">
        <v>46051</v>
      </c>
      <c r="B1076" s="168">
        <v>1</v>
      </c>
      <c r="C1076" s="169"/>
      <c r="D1076" s="168" t="s">
        <v>2023</v>
      </c>
      <c r="E1076" s="168">
        <v>8</v>
      </c>
      <c r="F1076" s="168">
        <v>314</v>
      </c>
      <c r="G1076" s="168" t="s">
        <v>15712</v>
      </c>
      <c r="H1076" s="168">
        <v>2</v>
      </c>
      <c r="I1076" s="168" t="s">
        <v>15694</v>
      </c>
      <c r="J1076" s="168"/>
      <c r="K1076" s="168"/>
      <c r="L1076" s="171"/>
      <c r="M1076" s="171"/>
      <c r="N1076" s="168"/>
      <c r="O1076" s="168"/>
    </row>
    <row r="1077" spans="1:15" x14ac:dyDescent="0.3">
      <c r="A1077" s="167">
        <v>46051</v>
      </c>
      <c r="B1077" s="168">
        <v>1</v>
      </c>
      <c r="C1077" s="169"/>
      <c r="D1077" s="168" t="s">
        <v>2023</v>
      </c>
      <c r="E1077" s="168">
        <v>19</v>
      </c>
      <c r="F1077" s="168">
        <v>314</v>
      </c>
      <c r="G1077" s="168" t="s">
        <v>15712</v>
      </c>
      <c r="H1077" s="168">
        <v>1</v>
      </c>
      <c r="I1077" s="168" t="s">
        <v>15694</v>
      </c>
      <c r="J1077" s="168"/>
      <c r="K1077" s="168"/>
      <c r="L1077" s="171"/>
      <c r="M1077" s="171"/>
      <c r="N1077" s="168"/>
      <c r="O1077" s="168"/>
    </row>
    <row r="1078" spans="1:15" x14ac:dyDescent="0.3">
      <c r="A1078" s="167">
        <v>46051</v>
      </c>
      <c r="B1078" s="168">
        <v>1</v>
      </c>
      <c r="C1078" s="169"/>
      <c r="D1078" s="168" t="s">
        <v>1250</v>
      </c>
      <c r="E1078" s="168">
        <v>9</v>
      </c>
      <c r="F1078" s="168">
        <v>313</v>
      </c>
      <c r="G1078" s="168" t="s">
        <v>7194</v>
      </c>
      <c r="H1078" s="168">
        <v>3</v>
      </c>
      <c r="I1078" s="168" t="s">
        <v>15818</v>
      </c>
      <c r="J1078" s="168"/>
      <c r="K1078" s="168"/>
      <c r="L1078" s="171"/>
      <c r="M1078" s="171"/>
      <c r="N1078" s="168"/>
      <c r="O1078" s="168"/>
    </row>
    <row r="1079" spans="1:15" x14ac:dyDescent="0.3">
      <c r="A1079" s="167">
        <v>46051</v>
      </c>
      <c r="B1079" s="168">
        <v>1</v>
      </c>
      <c r="C1079" s="169"/>
      <c r="D1079" s="168" t="s">
        <v>1250</v>
      </c>
      <c r="E1079" s="168">
        <v>6</v>
      </c>
      <c r="F1079" s="168">
        <v>313</v>
      </c>
      <c r="G1079" s="168" t="s">
        <v>7194</v>
      </c>
      <c r="H1079" s="168">
        <v>1</v>
      </c>
      <c r="I1079" s="168" t="s">
        <v>15818</v>
      </c>
      <c r="J1079" s="168"/>
      <c r="K1079" s="168"/>
      <c r="L1079" s="171"/>
      <c r="M1079" s="171"/>
      <c r="N1079" s="168"/>
      <c r="O1079" s="168"/>
    </row>
    <row r="1080" spans="1:15" x14ac:dyDescent="0.3">
      <c r="A1080" s="167">
        <v>46051</v>
      </c>
      <c r="B1080" s="168">
        <v>1</v>
      </c>
      <c r="C1080" s="169"/>
      <c r="D1080" s="168" t="s">
        <v>1296</v>
      </c>
      <c r="E1080" s="168">
        <v>31</v>
      </c>
      <c r="F1080" s="168">
        <v>314</v>
      </c>
      <c r="G1080" s="168" t="s">
        <v>7148</v>
      </c>
      <c r="H1080" s="168">
        <v>20</v>
      </c>
      <c r="I1080" s="168" t="s">
        <v>15769</v>
      </c>
      <c r="J1080" s="168"/>
      <c r="K1080" s="168"/>
      <c r="L1080" s="171"/>
      <c r="M1080" s="171"/>
      <c r="N1080" s="168"/>
      <c r="O1080" s="168"/>
    </row>
    <row r="1081" spans="1:15" x14ac:dyDescent="0.3">
      <c r="A1081" s="167">
        <v>46051</v>
      </c>
      <c r="B1081" s="168">
        <v>1</v>
      </c>
      <c r="C1081" s="169"/>
      <c r="D1081" s="168" t="s">
        <v>1298</v>
      </c>
      <c r="E1081" s="168">
        <v>31</v>
      </c>
      <c r="F1081" s="168">
        <v>314</v>
      </c>
      <c r="G1081" s="168" t="s">
        <v>7148</v>
      </c>
      <c r="H1081" s="168">
        <v>20</v>
      </c>
      <c r="I1081" s="168" t="s">
        <v>15769</v>
      </c>
      <c r="J1081" s="168"/>
      <c r="K1081" s="168"/>
      <c r="L1081" s="171"/>
      <c r="M1081" s="171"/>
      <c r="N1081" s="168"/>
      <c r="O1081" s="168"/>
    </row>
    <row r="1082" spans="1:15" x14ac:dyDescent="0.3">
      <c r="A1082" s="167">
        <v>46051</v>
      </c>
      <c r="B1082" s="168">
        <v>1</v>
      </c>
      <c r="C1082" s="169"/>
      <c r="D1082" s="168" t="s">
        <v>1296</v>
      </c>
      <c r="E1082" s="168">
        <v>31</v>
      </c>
      <c r="F1082" s="168">
        <v>314</v>
      </c>
      <c r="G1082" s="168" t="s">
        <v>7148</v>
      </c>
      <c r="H1082" s="168">
        <v>20</v>
      </c>
      <c r="I1082" s="168" t="s">
        <v>15769</v>
      </c>
      <c r="J1082" s="168"/>
      <c r="K1082" s="168"/>
      <c r="L1082" s="171"/>
      <c r="M1082" s="171"/>
      <c r="N1082" s="168"/>
      <c r="O1082" s="168"/>
    </row>
    <row r="1083" spans="1:15" x14ac:dyDescent="0.3">
      <c r="A1083" s="167">
        <v>46051</v>
      </c>
      <c r="B1083" s="168">
        <v>1</v>
      </c>
      <c r="C1083" s="169"/>
      <c r="D1083" s="168" t="s">
        <v>1298</v>
      </c>
      <c r="E1083" s="168">
        <v>31</v>
      </c>
      <c r="F1083" s="168">
        <v>314</v>
      </c>
      <c r="G1083" s="168" t="s">
        <v>7148</v>
      </c>
      <c r="H1083" s="168">
        <v>20</v>
      </c>
      <c r="I1083" s="168" t="s">
        <v>15769</v>
      </c>
      <c r="J1083" s="168"/>
      <c r="K1083" s="168"/>
      <c r="L1083" s="171"/>
      <c r="M1083" s="171"/>
      <c r="N1083" s="168"/>
      <c r="O1083" s="168"/>
    </row>
    <row r="1084" spans="1:15" x14ac:dyDescent="0.3">
      <c r="A1084" s="167">
        <v>46051</v>
      </c>
      <c r="B1084" s="168">
        <v>1</v>
      </c>
      <c r="C1084" s="169"/>
      <c r="D1084" s="168" t="s">
        <v>1318</v>
      </c>
      <c r="E1084" s="168">
        <v>33</v>
      </c>
      <c r="F1084" s="168">
        <v>314</v>
      </c>
      <c r="G1084" s="168" t="s">
        <v>7158</v>
      </c>
      <c r="H1084" s="168">
        <v>1</v>
      </c>
      <c r="I1084" s="168" t="s">
        <v>7161</v>
      </c>
      <c r="J1084" s="168"/>
      <c r="K1084" s="168"/>
      <c r="L1084" s="171"/>
      <c r="M1084" s="171"/>
      <c r="N1084" s="168"/>
      <c r="O1084" s="168"/>
    </row>
    <row r="1085" spans="1:15" x14ac:dyDescent="0.3">
      <c r="A1085" s="167">
        <v>46051</v>
      </c>
      <c r="B1085" s="168">
        <v>1</v>
      </c>
      <c r="C1085" s="169"/>
      <c r="D1085" s="168" t="s">
        <v>1318</v>
      </c>
      <c r="E1085" s="168">
        <v>34</v>
      </c>
      <c r="F1085" s="168">
        <v>314</v>
      </c>
      <c r="G1085" s="168" t="s">
        <v>7158</v>
      </c>
      <c r="H1085" s="168">
        <v>3</v>
      </c>
      <c r="I1085" s="168" t="s">
        <v>7161</v>
      </c>
      <c r="J1085" s="168"/>
      <c r="K1085" s="168"/>
      <c r="L1085" s="171"/>
      <c r="M1085" s="171"/>
      <c r="N1085" s="168"/>
      <c r="O1085" s="168"/>
    </row>
    <row r="1086" spans="1:15" x14ac:dyDescent="0.3">
      <c r="A1086" s="167">
        <v>46051</v>
      </c>
      <c r="B1086" s="168">
        <v>1</v>
      </c>
      <c r="C1086" s="169"/>
      <c r="D1086" s="168" t="s">
        <v>1318</v>
      </c>
      <c r="E1086" s="168">
        <v>32</v>
      </c>
      <c r="F1086" s="168">
        <v>314</v>
      </c>
      <c r="G1086" s="168" t="s">
        <v>7158</v>
      </c>
      <c r="H1086" s="168">
        <v>1</v>
      </c>
      <c r="I1086" s="168" t="s">
        <v>7161</v>
      </c>
      <c r="J1086" s="168"/>
      <c r="K1086" s="168"/>
      <c r="L1086" s="171"/>
      <c r="M1086" s="171"/>
      <c r="N1086" s="168"/>
      <c r="O1086" s="168"/>
    </row>
    <row r="1087" spans="1:15" x14ac:dyDescent="0.3">
      <c r="A1087" s="167">
        <v>46051</v>
      </c>
      <c r="B1087" s="168">
        <v>1</v>
      </c>
      <c r="C1087" s="169"/>
      <c r="D1087" s="168" t="s">
        <v>1514</v>
      </c>
      <c r="E1087" s="168">
        <v>33</v>
      </c>
      <c r="F1087" s="168">
        <v>314</v>
      </c>
      <c r="G1087" s="168" t="s">
        <v>7173</v>
      </c>
      <c r="H1087" s="168">
        <v>5</v>
      </c>
      <c r="I1087" s="168" t="s">
        <v>7187</v>
      </c>
      <c r="J1087" s="168"/>
      <c r="K1087" s="168"/>
      <c r="L1087" s="171"/>
      <c r="M1087" s="171"/>
      <c r="N1087" s="168"/>
      <c r="O1087" s="168"/>
    </row>
    <row r="1088" spans="1:15" x14ac:dyDescent="0.3">
      <c r="A1088" s="167">
        <v>46051</v>
      </c>
      <c r="B1088" s="168">
        <v>1</v>
      </c>
      <c r="C1088" s="169"/>
      <c r="D1088" s="168" t="s">
        <v>1514</v>
      </c>
      <c r="E1088" s="168">
        <v>34</v>
      </c>
      <c r="F1088" s="168">
        <v>314</v>
      </c>
      <c r="G1088" s="168" t="s">
        <v>7173</v>
      </c>
      <c r="H1088" s="168">
        <v>3</v>
      </c>
      <c r="I1088" s="168" t="s">
        <v>7187</v>
      </c>
      <c r="J1088" s="168"/>
      <c r="K1088" s="168"/>
      <c r="L1088" s="171"/>
      <c r="M1088" s="171"/>
      <c r="N1088" s="168"/>
      <c r="O1088" s="168"/>
    </row>
    <row r="1089" spans="1:15" x14ac:dyDescent="0.3">
      <c r="A1089" s="167">
        <v>46051</v>
      </c>
      <c r="B1089" s="168">
        <v>1</v>
      </c>
      <c r="C1089" s="169"/>
      <c r="D1089" s="168" t="s">
        <v>1520</v>
      </c>
      <c r="E1089" s="168">
        <v>9</v>
      </c>
      <c r="F1089" s="168">
        <v>314</v>
      </c>
      <c r="G1089" s="168" t="s">
        <v>7171</v>
      </c>
      <c r="H1089" s="168">
        <v>1</v>
      </c>
      <c r="I1089" s="168" t="s">
        <v>7193</v>
      </c>
      <c r="J1089" s="168"/>
      <c r="K1089" s="168"/>
      <c r="L1089" s="171"/>
      <c r="M1089" s="171"/>
      <c r="N1089" s="168"/>
      <c r="O1089" s="168"/>
    </row>
    <row r="1090" spans="1:15" x14ac:dyDescent="0.3">
      <c r="A1090" s="167">
        <v>46051</v>
      </c>
      <c r="B1090" s="168">
        <v>1</v>
      </c>
      <c r="C1090" s="169"/>
      <c r="D1090" s="168" t="s">
        <v>1272</v>
      </c>
      <c r="E1090" s="168">
        <v>19</v>
      </c>
      <c r="F1090" s="168">
        <v>313</v>
      </c>
      <c r="G1090" s="168" t="s">
        <v>7194</v>
      </c>
      <c r="H1090" s="168">
        <v>1</v>
      </c>
      <c r="I1090" s="168" t="s">
        <v>7234</v>
      </c>
      <c r="J1090" s="168"/>
      <c r="K1090" s="168"/>
      <c r="L1090" s="171"/>
      <c r="M1090" s="171"/>
      <c r="N1090" s="168"/>
      <c r="O1090" s="168"/>
    </row>
    <row r="1091" spans="1:15" x14ac:dyDescent="0.3">
      <c r="A1091" s="167">
        <v>46051</v>
      </c>
      <c r="B1091" s="168">
        <v>1</v>
      </c>
      <c r="C1091" s="169"/>
      <c r="D1091" s="168" t="s">
        <v>1566</v>
      </c>
      <c r="E1091" s="168">
        <v>36</v>
      </c>
      <c r="F1091" s="168">
        <v>217</v>
      </c>
      <c r="G1091" s="168" t="s">
        <v>7244</v>
      </c>
      <c r="H1091" s="168">
        <v>2</v>
      </c>
      <c r="I1091" s="168" t="s">
        <v>15699</v>
      </c>
      <c r="J1091" s="168"/>
      <c r="K1091" s="168"/>
      <c r="L1091" s="171"/>
      <c r="M1091" s="171"/>
      <c r="N1091" s="168"/>
      <c r="O1091" s="168"/>
    </row>
    <row r="1092" spans="1:15" x14ac:dyDescent="0.3">
      <c r="A1092" s="167">
        <v>46051</v>
      </c>
      <c r="B1092" s="168">
        <v>1</v>
      </c>
      <c r="C1092" s="169"/>
      <c r="D1092" s="168" t="s">
        <v>1302</v>
      </c>
      <c r="E1092" s="168">
        <v>36</v>
      </c>
      <c r="F1092" s="168">
        <v>217</v>
      </c>
      <c r="G1092" s="168" t="s">
        <v>7248</v>
      </c>
      <c r="H1092" s="168">
        <v>10</v>
      </c>
      <c r="I1092" s="168" t="s">
        <v>15699</v>
      </c>
      <c r="J1092" s="168"/>
      <c r="K1092" s="168"/>
      <c r="L1092" s="171"/>
      <c r="M1092" s="171"/>
      <c r="N1092" s="168"/>
      <c r="O1092" s="168"/>
    </row>
    <row r="1093" spans="1:15" x14ac:dyDescent="0.3">
      <c r="A1093" s="167">
        <v>46051</v>
      </c>
      <c r="B1093" s="168">
        <v>1</v>
      </c>
      <c r="C1093" s="169"/>
      <c r="D1093" s="168" t="s">
        <v>1418</v>
      </c>
      <c r="E1093" s="168">
        <v>36</v>
      </c>
      <c r="F1093" s="168">
        <v>217</v>
      </c>
      <c r="G1093" s="168" t="s">
        <v>7207</v>
      </c>
      <c r="H1093" s="168">
        <v>1</v>
      </c>
      <c r="I1093" s="168" t="s">
        <v>15699</v>
      </c>
      <c r="J1093" s="168"/>
      <c r="K1093" s="168"/>
      <c r="L1093" s="171"/>
      <c r="M1093" s="171"/>
      <c r="N1093" s="168"/>
      <c r="O1093" s="168"/>
    </row>
    <row r="1094" spans="1:15" x14ac:dyDescent="0.3">
      <c r="A1094" s="167">
        <v>46051</v>
      </c>
      <c r="B1094" s="168">
        <v>1</v>
      </c>
      <c r="C1094" s="169"/>
      <c r="D1094" s="168" t="s">
        <v>1296</v>
      </c>
      <c r="E1094" s="168">
        <v>36</v>
      </c>
      <c r="F1094" s="168">
        <v>314</v>
      </c>
      <c r="G1094" s="168" t="s">
        <v>7148</v>
      </c>
      <c r="H1094" s="168">
        <v>2</v>
      </c>
      <c r="I1094" s="168" t="s">
        <v>15698</v>
      </c>
      <c r="J1094" s="168"/>
      <c r="K1094" s="168"/>
      <c r="L1094" s="171"/>
      <c r="M1094" s="171"/>
      <c r="N1094" s="168"/>
      <c r="O1094" s="168"/>
    </row>
    <row r="1095" spans="1:15" x14ac:dyDescent="0.3">
      <c r="A1095" s="167">
        <v>46051</v>
      </c>
      <c r="B1095" s="168">
        <v>1</v>
      </c>
      <c r="C1095" s="169"/>
      <c r="D1095" s="168" t="s">
        <v>1298</v>
      </c>
      <c r="E1095" s="168">
        <v>36</v>
      </c>
      <c r="F1095" s="168">
        <v>314</v>
      </c>
      <c r="G1095" s="168" t="s">
        <v>7148</v>
      </c>
      <c r="H1095" s="168">
        <v>2</v>
      </c>
      <c r="I1095" s="168" t="s">
        <v>15698</v>
      </c>
      <c r="J1095" s="168"/>
      <c r="K1095" s="168"/>
      <c r="L1095" s="171"/>
      <c r="M1095" s="171"/>
      <c r="N1095" s="168"/>
      <c r="O1095" s="168"/>
    </row>
    <row r="1096" spans="1:15" x14ac:dyDescent="0.3">
      <c r="A1096" s="167">
        <v>46051</v>
      </c>
      <c r="B1096" s="168">
        <v>2</v>
      </c>
      <c r="C1096" s="169"/>
      <c r="D1096" s="168" t="s">
        <v>1418</v>
      </c>
      <c r="E1096" s="168">
        <v>36</v>
      </c>
      <c r="F1096" s="168">
        <v>217</v>
      </c>
      <c r="G1096" s="168" t="s">
        <v>7207</v>
      </c>
      <c r="H1096" s="168">
        <v>1</v>
      </c>
      <c r="I1096" s="168" t="s">
        <v>7265</v>
      </c>
      <c r="J1096" s="168"/>
      <c r="K1096" s="168"/>
      <c r="L1096" s="171"/>
      <c r="M1096" s="171"/>
      <c r="N1096" s="168"/>
      <c r="O1096" s="168"/>
    </row>
    <row r="1097" spans="1:15" x14ac:dyDescent="0.3">
      <c r="A1097" s="167">
        <v>46051</v>
      </c>
      <c r="B1097" s="168">
        <v>2</v>
      </c>
      <c r="C1097" s="169"/>
      <c r="D1097" s="168" t="s">
        <v>1420</v>
      </c>
      <c r="E1097" s="168">
        <v>36</v>
      </c>
      <c r="F1097" s="168">
        <v>217</v>
      </c>
      <c r="G1097" s="168" t="s">
        <v>7248</v>
      </c>
      <c r="H1097" s="168">
        <v>4</v>
      </c>
      <c r="I1097" s="168" t="s">
        <v>7265</v>
      </c>
      <c r="J1097" s="168"/>
      <c r="K1097" s="168"/>
      <c r="L1097" s="171"/>
      <c r="M1097" s="171"/>
      <c r="N1097" s="168"/>
      <c r="O1097" s="168"/>
    </row>
    <row r="1098" spans="1:15" x14ac:dyDescent="0.3">
      <c r="A1098" s="167">
        <v>46051</v>
      </c>
      <c r="B1098" s="168">
        <v>3</v>
      </c>
      <c r="C1098" s="169"/>
      <c r="D1098" s="168" t="s">
        <v>1236</v>
      </c>
      <c r="E1098" s="168">
        <v>36</v>
      </c>
      <c r="F1098" s="168">
        <v>217</v>
      </c>
      <c r="G1098" s="168" t="s">
        <v>7150</v>
      </c>
      <c r="H1098" s="168">
        <v>1</v>
      </c>
      <c r="I1098" s="168" t="s">
        <v>7190</v>
      </c>
      <c r="J1098" s="168"/>
      <c r="K1098" s="168"/>
      <c r="L1098" s="171"/>
      <c r="M1098" s="171"/>
      <c r="N1098" s="168"/>
      <c r="O1098" s="168"/>
    </row>
    <row r="1099" spans="1:15" x14ac:dyDescent="0.3">
      <c r="A1099" s="167">
        <v>46051</v>
      </c>
      <c r="B1099" s="168">
        <v>1</v>
      </c>
      <c r="C1099" s="169"/>
      <c r="D1099" s="168" t="s">
        <v>1512</v>
      </c>
      <c r="E1099" s="168">
        <v>34</v>
      </c>
      <c r="F1099" s="168">
        <v>315</v>
      </c>
      <c r="G1099" s="168" t="s">
        <v>7179</v>
      </c>
      <c r="H1099" s="168">
        <v>1</v>
      </c>
      <c r="I1099" s="168" t="s">
        <v>7235</v>
      </c>
      <c r="J1099" s="168"/>
      <c r="K1099" s="168"/>
      <c r="L1099" s="171"/>
      <c r="M1099" s="171"/>
      <c r="N1099" s="168"/>
      <c r="O1099" s="168"/>
    </row>
    <row r="1100" spans="1:15" x14ac:dyDescent="0.3">
      <c r="A1100" s="167">
        <v>46051</v>
      </c>
      <c r="B1100" s="168">
        <v>1</v>
      </c>
      <c r="C1100" s="169"/>
      <c r="D1100" s="168" t="s">
        <v>2411</v>
      </c>
      <c r="E1100" s="168">
        <v>34</v>
      </c>
      <c r="F1100" s="168">
        <v>315</v>
      </c>
      <c r="G1100" s="168" t="s">
        <v>7179</v>
      </c>
      <c r="H1100" s="168">
        <v>3</v>
      </c>
      <c r="I1100" s="168" t="s">
        <v>7235</v>
      </c>
      <c r="J1100" s="168"/>
      <c r="K1100" s="168"/>
      <c r="L1100" s="171"/>
      <c r="M1100" s="171"/>
      <c r="N1100" s="168"/>
      <c r="O1100" s="168"/>
    </row>
    <row r="1101" spans="1:15" x14ac:dyDescent="0.3">
      <c r="A1101" s="167">
        <v>46051</v>
      </c>
      <c r="B1101" s="168">
        <v>2</v>
      </c>
      <c r="C1101" s="169"/>
      <c r="D1101" s="168" t="s">
        <v>1400</v>
      </c>
      <c r="E1101" s="168">
        <v>21</v>
      </c>
      <c r="F1101" s="168">
        <v>314</v>
      </c>
      <c r="G1101" s="168" t="s">
        <v>7191</v>
      </c>
      <c r="H1101" s="168">
        <v>4</v>
      </c>
      <c r="I1101" s="168" t="s">
        <v>15819</v>
      </c>
      <c r="J1101" s="168"/>
      <c r="K1101" s="168"/>
      <c r="L1101" s="171"/>
      <c r="M1101" s="171"/>
      <c r="N1101" s="168"/>
      <c r="O1101" s="168"/>
    </row>
    <row r="1102" spans="1:15" x14ac:dyDescent="0.3">
      <c r="A1102" s="167">
        <v>46051</v>
      </c>
      <c r="B1102" s="168">
        <v>3</v>
      </c>
      <c r="C1102" s="169"/>
      <c r="D1102" s="168" t="s">
        <v>1284</v>
      </c>
      <c r="E1102" s="168">
        <v>9</v>
      </c>
      <c r="F1102" s="168">
        <v>320</v>
      </c>
      <c r="G1102" s="168" t="s">
        <v>7146</v>
      </c>
      <c r="H1102" s="168">
        <v>14</v>
      </c>
      <c r="I1102" s="168" t="s">
        <v>7193</v>
      </c>
      <c r="J1102" s="168"/>
      <c r="K1102" s="168"/>
      <c r="L1102" s="171"/>
      <c r="M1102" s="171"/>
      <c r="N1102" s="168"/>
      <c r="O1102" s="168"/>
    </row>
    <row r="1103" spans="1:15" x14ac:dyDescent="0.3">
      <c r="A1103" s="167">
        <v>46051</v>
      </c>
      <c r="B1103" s="168">
        <v>2</v>
      </c>
      <c r="C1103" s="169"/>
      <c r="D1103" s="168" t="s">
        <v>1284</v>
      </c>
      <c r="E1103" s="168">
        <v>9</v>
      </c>
      <c r="F1103" s="168">
        <v>320</v>
      </c>
      <c r="G1103" s="168" t="s">
        <v>7146</v>
      </c>
      <c r="H1103" s="168">
        <v>1</v>
      </c>
      <c r="I1103" s="168" t="s">
        <v>7145</v>
      </c>
      <c r="J1103" s="168"/>
      <c r="K1103" s="168"/>
      <c r="L1103" s="171"/>
      <c r="M1103" s="171"/>
      <c r="N1103" s="168"/>
      <c r="O1103" s="168"/>
    </row>
    <row r="1104" spans="1:15" x14ac:dyDescent="0.3">
      <c r="A1104" s="167">
        <v>46051</v>
      </c>
      <c r="B1104" s="168">
        <v>2</v>
      </c>
      <c r="C1104" s="169"/>
      <c r="D1104" s="168" t="s">
        <v>1284</v>
      </c>
      <c r="E1104" s="168">
        <v>34</v>
      </c>
      <c r="F1104" s="168">
        <v>320</v>
      </c>
      <c r="G1104" s="168" t="s">
        <v>7146</v>
      </c>
      <c r="H1104" s="168">
        <v>1</v>
      </c>
      <c r="I1104" s="168" t="s">
        <v>7145</v>
      </c>
      <c r="J1104" s="168"/>
      <c r="K1104" s="168"/>
      <c r="L1104" s="171"/>
      <c r="M1104" s="171"/>
      <c r="N1104" s="168"/>
      <c r="O1104" s="168"/>
    </row>
    <row r="1105" spans="1:15" x14ac:dyDescent="0.3">
      <c r="A1105" s="167">
        <v>46051</v>
      </c>
      <c r="B1105" s="168">
        <v>2</v>
      </c>
      <c r="C1105" s="169"/>
      <c r="D1105" s="168" t="s">
        <v>1512</v>
      </c>
      <c r="E1105" s="168">
        <v>9</v>
      </c>
      <c r="F1105" s="168">
        <v>320</v>
      </c>
      <c r="G1105" s="168" t="s">
        <v>7163</v>
      </c>
      <c r="H1105" s="168">
        <v>3</v>
      </c>
      <c r="I1105" s="168" t="s">
        <v>7162</v>
      </c>
      <c r="J1105" s="168"/>
      <c r="K1105" s="168"/>
      <c r="L1105" s="171"/>
      <c r="M1105" s="171"/>
      <c r="N1105" s="168"/>
      <c r="O1105" s="168"/>
    </row>
    <row r="1106" spans="1:15" x14ac:dyDescent="0.3">
      <c r="A1106" s="167">
        <v>46051</v>
      </c>
      <c r="B1106" s="168">
        <v>3</v>
      </c>
      <c r="C1106" s="169"/>
      <c r="D1106" s="168" t="s">
        <v>1338</v>
      </c>
      <c r="E1106" s="168">
        <v>34</v>
      </c>
      <c r="F1106" s="168">
        <v>320</v>
      </c>
      <c r="G1106" s="168" t="s">
        <v>7155</v>
      </c>
      <c r="H1106" s="168">
        <v>2</v>
      </c>
      <c r="I1106" s="168" t="s">
        <v>7166</v>
      </c>
      <c r="J1106" s="168"/>
      <c r="K1106" s="168"/>
      <c r="L1106" s="171"/>
      <c r="M1106" s="171"/>
      <c r="N1106" s="168"/>
      <c r="O1106" s="168"/>
    </row>
    <row r="1107" spans="1:15" x14ac:dyDescent="0.3">
      <c r="A1107" s="167">
        <v>46051</v>
      </c>
      <c r="B1107" s="168">
        <v>3</v>
      </c>
      <c r="C1107" s="169"/>
      <c r="D1107" s="168" t="s">
        <v>1338</v>
      </c>
      <c r="E1107" s="168">
        <v>9</v>
      </c>
      <c r="F1107" s="168">
        <v>320</v>
      </c>
      <c r="G1107" s="168" t="s">
        <v>7155</v>
      </c>
      <c r="H1107" s="168">
        <v>1</v>
      </c>
      <c r="I1107" s="168" t="s">
        <v>7166</v>
      </c>
      <c r="J1107" s="168"/>
      <c r="K1107" s="168"/>
      <c r="L1107" s="171"/>
      <c r="M1107" s="171"/>
      <c r="N1107" s="168"/>
      <c r="O1107" s="168"/>
    </row>
    <row r="1108" spans="1:15" x14ac:dyDescent="0.3">
      <c r="A1108" s="167">
        <v>46051</v>
      </c>
      <c r="B1108" s="168">
        <v>3</v>
      </c>
      <c r="C1108" s="169"/>
      <c r="D1108" s="168" t="s">
        <v>1512</v>
      </c>
      <c r="E1108" s="168">
        <v>9</v>
      </c>
      <c r="F1108" s="168">
        <v>320</v>
      </c>
      <c r="G1108" s="168" t="s">
        <v>7163</v>
      </c>
      <c r="H1108" s="168">
        <v>4</v>
      </c>
      <c r="I1108" s="168" t="s">
        <v>15799</v>
      </c>
      <c r="J1108" s="168"/>
      <c r="K1108" s="168"/>
      <c r="L1108" s="171"/>
      <c r="M1108" s="171"/>
      <c r="N1108" s="168"/>
      <c r="O1108" s="168"/>
    </row>
    <row r="1109" spans="1:15" x14ac:dyDescent="0.3">
      <c r="A1109" s="167">
        <v>46051</v>
      </c>
      <c r="B1109" s="168">
        <v>3</v>
      </c>
      <c r="C1109" s="169"/>
      <c r="D1109" s="168" t="s">
        <v>1338</v>
      </c>
      <c r="E1109" s="168">
        <v>34</v>
      </c>
      <c r="F1109" s="168">
        <v>320</v>
      </c>
      <c r="G1109" s="168" t="s">
        <v>7155</v>
      </c>
      <c r="H1109" s="168">
        <v>8</v>
      </c>
      <c r="I1109" s="168" t="s">
        <v>7166</v>
      </c>
      <c r="J1109" s="168"/>
      <c r="K1109" s="168"/>
      <c r="L1109" s="171"/>
      <c r="M1109" s="171"/>
      <c r="N1109" s="168"/>
      <c r="O1109" s="168"/>
    </row>
    <row r="1110" spans="1:15" x14ac:dyDescent="0.3">
      <c r="A1110" s="167">
        <v>46051</v>
      </c>
      <c r="B1110" s="168">
        <v>2</v>
      </c>
      <c r="C1110" s="169"/>
      <c r="D1110" s="168" t="s">
        <v>1338</v>
      </c>
      <c r="E1110" s="168">
        <v>9</v>
      </c>
      <c r="F1110" s="168">
        <v>320</v>
      </c>
      <c r="G1110" s="168" t="s">
        <v>7155</v>
      </c>
      <c r="H1110" s="168">
        <v>1</v>
      </c>
      <c r="I1110" s="168" t="s">
        <v>7261</v>
      </c>
      <c r="J1110" s="168"/>
      <c r="K1110" s="168"/>
      <c r="L1110" s="171"/>
      <c r="M1110" s="171"/>
      <c r="N1110" s="168"/>
      <c r="O1110" s="168"/>
    </row>
    <row r="1111" spans="1:15" x14ac:dyDescent="0.3">
      <c r="A1111" s="167">
        <v>46051</v>
      </c>
      <c r="B1111" s="168">
        <v>2</v>
      </c>
      <c r="C1111" s="169"/>
      <c r="D1111" s="168" t="s">
        <v>1338</v>
      </c>
      <c r="E1111" s="168">
        <v>24</v>
      </c>
      <c r="F1111" s="168">
        <v>320</v>
      </c>
      <c r="G1111" s="168" t="s">
        <v>7155</v>
      </c>
      <c r="H1111" s="168">
        <v>2</v>
      </c>
      <c r="I1111" s="168" t="s">
        <v>7261</v>
      </c>
      <c r="J1111" s="168"/>
      <c r="K1111" s="168"/>
      <c r="L1111" s="171"/>
      <c r="M1111" s="171"/>
      <c r="N1111" s="168"/>
      <c r="O1111" s="168"/>
    </row>
    <row r="1112" spans="1:15" x14ac:dyDescent="0.3">
      <c r="A1112" s="167">
        <v>46051</v>
      </c>
      <c r="B1112" s="168">
        <v>2</v>
      </c>
      <c r="C1112" s="169"/>
      <c r="D1112" s="168" t="s">
        <v>1338</v>
      </c>
      <c r="E1112" s="168">
        <v>34</v>
      </c>
      <c r="F1112" s="168">
        <v>320</v>
      </c>
      <c r="G1112" s="168" t="s">
        <v>7155</v>
      </c>
      <c r="H1112" s="168">
        <v>2</v>
      </c>
      <c r="I1112" s="168" t="s">
        <v>7261</v>
      </c>
      <c r="J1112" s="168"/>
      <c r="K1112" s="168"/>
      <c r="L1112" s="171"/>
      <c r="M1112" s="171"/>
      <c r="N1112" s="168"/>
      <c r="O1112" s="168"/>
    </row>
    <row r="1113" spans="1:15" x14ac:dyDescent="0.3">
      <c r="A1113" s="167">
        <v>46051</v>
      </c>
      <c r="B1113" s="168">
        <v>3</v>
      </c>
      <c r="C1113" s="169"/>
      <c r="D1113" s="168" t="s">
        <v>1262</v>
      </c>
      <c r="E1113" s="168">
        <v>19</v>
      </c>
      <c r="F1113" s="168">
        <v>314</v>
      </c>
      <c r="G1113" s="168" t="s">
        <v>7171</v>
      </c>
      <c r="H1113" s="168">
        <v>2</v>
      </c>
      <c r="I1113" s="168" t="s">
        <v>7185</v>
      </c>
      <c r="J1113" s="168"/>
      <c r="K1113" s="168"/>
      <c r="L1113" s="171"/>
      <c r="M1113" s="171"/>
      <c r="N1113" s="168"/>
      <c r="O1113" s="168"/>
    </row>
    <row r="1114" spans="1:15" x14ac:dyDescent="0.3">
      <c r="A1114" s="167">
        <v>46051</v>
      </c>
      <c r="B1114" s="168">
        <v>3</v>
      </c>
      <c r="C1114" s="169"/>
      <c r="D1114" s="168" t="s">
        <v>1376</v>
      </c>
      <c r="E1114" s="168">
        <v>32</v>
      </c>
      <c r="F1114" s="168">
        <v>314</v>
      </c>
      <c r="G1114" s="168" t="s">
        <v>7262</v>
      </c>
      <c r="H1114" s="168">
        <v>9</v>
      </c>
      <c r="I1114" s="168" t="s">
        <v>7255</v>
      </c>
      <c r="J1114" s="168"/>
      <c r="K1114" s="168"/>
      <c r="L1114" s="171"/>
      <c r="M1114" s="171"/>
      <c r="N1114" s="168"/>
      <c r="O1114" s="168"/>
    </row>
    <row r="1115" spans="1:15" x14ac:dyDescent="0.3">
      <c r="A1115" s="167">
        <v>46051</v>
      </c>
      <c r="B1115" s="168">
        <v>2</v>
      </c>
      <c r="C1115" s="169"/>
      <c r="D1115" s="168" t="s">
        <v>1262</v>
      </c>
      <c r="E1115" s="168">
        <v>19</v>
      </c>
      <c r="F1115" s="168">
        <v>314</v>
      </c>
      <c r="G1115" s="168" t="s">
        <v>7171</v>
      </c>
      <c r="H1115" s="168">
        <v>1</v>
      </c>
      <c r="I1115" s="168" t="s">
        <v>7168</v>
      </c>
      <c r="J1115" s="168"/>
      <c r="K1115" s="168"/>
      <c r="L1115" s="171"/>
      <c r="M1115" s="171"/>
      <c r="N1115" s="168"/>
      <c r="O1115" s="168"/>
    </row>
    <row r="1116" spans="1:15" x14ac:dyDescent="0.3">
      <c r="A1116" s="167">
        <v>46051</v>
      </c>
      <c r="B1116" s="168">
        <v>2</v>
      </c>
      <c r="C1116" s="169"/>
      <c r="D1116" s="168" t="s">
        <v>1400</v>
      </c>
      <c r="E1116" s="168">
        <v>24</v>
      </c>
      <c r="F1116" s="168">
        <v>314</v>
      </c>
      <c r="G1116" s="168" t="s">
        <v>7191</v>
      </c>
      <c r="H1116" s="168">
        <v>1</v>
      </c>
      <c r="I1116" s="168" t="s">
        <v>15736</v>
      </c>
      <c r="J1116" s="168"/>
      <c r="K1116" s="168"/>
      <c r="L1116" s="171"/>
      <c r="M1116" s="171"/>
      <c r="N1116" s="168"/>
      <c r="O1116" s="168"/>
    </row>
    <row r="1117" spans="1:15" x14ac:dyDescent="0.3">
      <c r="A1117" s="167">
        <v>46051</v>
      </c>
      <c r="B1117" s="168">
        <v>2</v>
      </c>
      <c r="C1117" s="169"/>
      <c r="D1117" s="168" t="s">
        <v>1286</v>
      </c>
      <c r="E1117" s="168">
        <v>11</v>
      </c>
      <c r="F1117" s="168">
        <v>313</v>
      </c>
      <c r="G1117" s="168" t="s">
        <v>15708</v>
      </c>
      <c r="H1117" s="168">
        <v>1</v>
      </c>
      <c r="I1117" s="168" t="s">
        <v>7174</v>
      </c>
      <c r="J1117" s="168"/>
      <c r="K1117" s="168"/>
      <c r="L1117" s="171"/>
      <c r="M1117" s="171"/>
      <c r="N1117" s="168"/>
      <c r="O1117" s="168"/>
    </row>
    <row r="1118" spans="1:15" x14ac:dyDescent="0.3">
      <c r="A1118" s="167">
        <v>46051</v>
      </c>
      <c r="B1118" s="168">
        <v>2</v>
      </c>
      <c r="C1118" s="169"/>
      <c r="D1118" s="168" t="s">
        <v>1286</v>
      </c>
      <c r="E1118" s="168">
        <v>11</v>
      </c>
      <c r="F1118" s="168">
        <v>313</v>
      </c>
      <c r="G1118" s="168" t="s">
        <v>7196</v>
      </c>
      <c r="H1118" s="168">
        <v>1</v>
      </c>
      <c r="I1118" s="168" t="s">
        <v>15701</v>
      </c>
      <c r="J1118" s="168"/>
      <c r="K1118" s="168"/>
      <c r="L1118" s="171"/>
      <c r="M1118" s="171"/>
      <c r="N1118" s="168"/>
      <c r="O1118" s="168"/>
    </row>
    <row r="1119" spans="1:15" x14ac:dyDescent="0.3">
      <c r="A1119" s="167">
        <v>46051</v>
      </c>
      <c r="B1119" s="168">
        <v>2</v>
      </c>
      <c r="C1119" s="169"/>
      <c r="D1119" s="168" t="s">
        <v>1318</v>
      </c>
      <c r="E1119" s="168">
        <v>34</v>
      </c>
      <c r="F1119" s="168">
        <v>314</v>
      </c>
      <c r="G1119" s="168" t="s">
        <v>7158</v>
      </c>
      <c r="H1119" s="168">
        <v>23</v>
      </c>
      <c r="I1119" s="168" t="s">
        <v>7159</v>
      </c>
      <c r="J1119" s="168"/>
      <c r="K1119" s="168"/>
      <c r="L1119" s="171"/>
      <c r="M1119" s="171"/>
      <c r="N1119" s="168"/>
      <c r="O1119" s="168"/>
    </row>
    <row r="1120" spans="1:15" x14ac:dyDescent="0.3">
      <c r="A1120" s="167">
        <v>46051</v>
      </c>
      <c r="B1120" s="168">
        <v>2</v>
      </c>
      <c r="C1120" s="169"/>
      <c r="D1120" s="168" t="s">
        <v>1318</v>
      </c>
      <c r="E1120" s="168">
        <v>34</v>
      </c>
      <c r="F1120" s="168">
        <v>314</v>
      </c>
      <c r="G1120" s="168" t="s">
        <v>7173</v>
      </c>
      <c r="H1120" s="168">
        <v>1</v>
      </c>
      <c r="I1120" s="168" t="s">
        <v>7172</v>
      </c>
      <c r="J1120" s="168"/>
      <c r="K1120" s="168"/>
      <c r="L1120" s="171"/>
      <c r="M1120" s="171"/>
      <c r="N1120" s="168"/>
      <c r="O1120" s="168"/>
    </row>
    <row r="1121" spans="1:15" x14ac:dyDescent="0.3">
      <c r="A1121" s="167">
        <v>46051</v>
      </c>
      <c r="B1121" s="168">
        <v>2</v>
      </c>
      <c r="C1121" s="169"/>
      <c r="D1121" s="168" t="s">
        <v>2015</v>
      </c>
      <c r="E1121" s="168">
        <v>20</v>
      </c>
      <c r="F1121" s="168">
        <v>207</v>
      </c>
      <c r="G1121" s="168" t="s">
        <v>15674</v>
      </c>
      <c r="H1121" s="168">
        <v>3</v>
      </c>
      <c r="I1121" s="168" t="s">
        <v>7257</v>
      </c>
      <c r="J1121" s="168"/>
      <c r="K1121" s="168"/>
      <c r="L1121" s="171"/>
      <c r="M1121" s="171"/>
      <c r="N1121" s="168"/>
      <c r="O1121" s="168"/>
    </row>
    <row r="1122" spans="1:15" x14ac:dyDescent="0.3">
      <c r="A1122" s="167">
        <v>46051</v>
      </c>
      <c r="B1122" s="168">
        <v>2</v>
      </c>
      <c r="C1122" s="169"/>
      <c r="D1122" s="168" t="s">
        <v>2015</v>
      </c>
      <c r="E1122" s="168">
        <v>34</v>
      </c>
      <c r="F1122" s="168">
        <v>207</v>
      </c>
      <c r="G1122" s="168" t="s">
        <v>15674</v>
      </c>
      <c r="H1122" s="168">
        <v>3</v>
      </c>
      <c r="I1122" s="168" t="s">
        <v>7257</v>
      </c>
      <c r="J1122" s="168"/>
      <c r="K1122" s="168"/>
      <c r="L1122" s="171"/>
      <c r="M1122" s="171"/>
      <c r="N1122" s="168"/>
      <c r="O1122" s="168"/>
    </row>
    <row r="1123" spans="1:15" x14ac:dyDescent="0.3">
      <c r="A1123" s="167">
        <v>46051</v>
      </c>
      <c r="B1123" s="168">
        <v>2</v>
      </c>
      <c r="C1123" s="169"/>
      <c r="D1123" s="168" t="s">
        <v>1236</v>
      </c>
      <c r="E1123" s="168">
        <v>6</v>
      </c>
      <c r="F1123" s="168">
        <v>313</v>
      </c>
      <c r="G1123" s="168" t="s">
        <v>7150</v>
      </c>
      <c r="H1123" s="168">
        <v>1</v>
      </c>
      <c r="I1123" s="168" t="s">
        <v>7229</v>
      </c>
      <c r="J1123" s="168"/>
      <c r="K1123" s="168"/>
      <c r="L1123" s="171"/>
      <c r="M1123" s="171"/>
      <c r="N1123" s="168"/>
      <c r="O1123" s="168"/>
    </row>
    <row r="1124" spans="1:15" x14ac:dyDescent="0.3">
      <c r="A1124" s="167">
        <v>46051</v>
      </c>
      <c r="B1124" s="168">
        <v>3</v>
      </c>
      <c r="C1124" s="169"/>
      <c r="D1124" s="168" t="s">
        <v>1272</v>
      </c>
      <c r="E1124" s="168">
        <v>7</v>
      </c>
      <c r="F1124" s="168">
        <v>320</v>
      </c>
      <c r="G1124" s="168" t="s">
        <v>7144</v>
      </c>
      <c r="H1124" s="168">
        <v>2</v>
      </c>
      <c r="I1124" s="168" t="s">
        <v>7183</v>
      </c>
      <c r="J1124" s="168"/>
      <c r="K1124" s="168"/>
      <c r="L1124" s="171"/>
      <c r="M1124" s="171"/>
      <c r="N1124" s="168"/>
      <c r="O1124" s="168"/>
    </row>
    <row r="1125" spans="1:15" x14ac:dyDescent="0.3">
      <c r="A1125" s="167">
        <v>46051</v>
      </c>
      <c r="B1125" s="168">
        <v>3</v>
      </c>
      <c r="C1125" s="169"/>
      <c r="D1125" s="168" t="s">
        <v>1272</v>
      </c>
      <c r="E1125" s="168">
        <v>9</v>
      </c>
      <c r="F1125" s="168">
        <v>320</v>
      </c>
      <c r="G1125" s="168" t="s">
        <v>7144</v>
      </c>
      <c r="H1125" s="168">
        <v>1</v>
      </c>
      <c r="I1125" s="168" t="s">
        <v>7183</v>
      </c>
      <c r="J1125" s="168"/>
      <c r="K1125" s="168"/>
      <c r="L1125" s="171"/>
      <c r="M1125" s="171"/>
      <c r="N1125" s="168"/>
      <c r="O1125" s="168"/>
    </row>
    <row r="1126" spans="1:15" x14ac:dyDescent="0.3">
      <c r="A1126" s="167">
        <v>46051</v>
      </c>
      <c r="B1126" s="168">
        <v>2</v>
      </c>
      <c r="C1126" s="169"/>
      <c r="D1126" s="168" t="s">
        <v>1520</v>
      </c>
      <c r="E1126" s="168">
        <v>33</v>
      </c>
      <c r="F1126" s="168">
        <v>314</v>
      </c>
      <c r="G1126" s="168" t="s">
        <v>7171</v>
      </c>
      <c r="H1126" s="168">
        <v>1</v>
      </c>
      <c r="I1126" s="168" t="s">
        <v>7168</v>
      </c>
      <c r="J1126" s="168"/>
      <c r="K1126" s="168"/>
      <c r="L1126" s="171"/>
      <c r="M1126" s="171"/>
      <c r="N1126" s="168"/>
      <c r="O1126" s="168"/>
    </row>
    <row r="1127" spans="1:15" x14ac:dyDescent="0.3">
      <c r="A1127" s="167">
        <v>46051</v>
      </c>
      <c r="B1127" s="168">
        <v>1</v>
      </c>
      <c r="C1127" s="169"/>
      <c r="D1127" s="168" t="s">
        <v>1853</v>
      </c>
      <c r="E1127" s="168">
        <v>44</v>
      </c>
      <c r="F1127" s="168">
        <v>318</v>
      </c>
      <c r="G1127" s="168" t="s">
        <v>7239</v>
      </c>
      <c r="H1127" s="168">
        <v>5</v>
      </c>
      <c r="I1127" s="168" t="s">
        <v>7247</v>
      </c>
      <c r="J1127" s="168"/>
      <c r="K1127" s="168"/>
      <c r="L1127" s="171"/>
      <c r="M1127" s="171"/>
      <c r="N1127" s="168"/>
      <c r="O1127" s="168"/>
    </row>
    <row r="1128" spans="1:15" x14ac:dyDescent="0.3">
      <c r="A1128" s="167">
        <v>46051</v>
      </c>
      <c r="B1128" s="168">
        <v>1</v>
      </c>
      <c r="C1128" s="169"/>
      <c r="D1128" s="168" t="s">
        <v>1392</v>
      </c>
      <c r="E1128" s="168">
        <v>34</v>
      </c>
      <c r="F1128" s="168">
        <v>314</v>
      </c>
      <c r="G1128" s="168" t="s">
        <v>7167</v>
      </c>
      <c r="H1128" s="168">
        <v>101</v>
      </c>
      <c r="I1128" s="168" t="s">
        <v>7190</v>
      </c>
      <c r="J1128" s="168"/>
      <c r="K1128" s="168"/>
      <c r="L1128" s="171"/>
      <c r="M1128" s="171"/>
      <c r="N1128" s="168"/>
      <c r="O1128" s="168"/>
    </row>
    <row r="1129" spans="1:15" x14ac:dyDescent="0.3">
      <c r="A1129" s="167">
        <v>46051</v>
      </c>
      <c r="B1129" s="168">
        <v>1</v>
      </c>
      <c r="C1129" s="169"/>
      <c r="D1129" s="168" t="s">
        <v>1400</v>
      </c>
      <c r="E1129" s="168">
        <v>33</v>
      </c>
      <c r="F1129" s="168">
        <v>314</v>
      </c>
      <c r="G1129" s="168" t="s">
        <v>7191</v>
      </c>
      <c r="H1129" s="168">
        <v>3</v>
      </c>
      <c r="I1129" s="168" t="s">
        <v>7192</v>
      </c>
      <c r="J1129" s="168"/>
      <c r="K1129" s="168"/>
      <c r="L1129" s="171"/>
      <c r="M1129" s="171"/>
      <c r="N1129" s="168"/>
      <c r="O1129" s="168"/>
    </row>
    <row r="1130" spans="1:15" x14ac:dyDescent="0.3">
      <c r="A1130" s="167">
        <v>46051</v>
      </c>
      <c r="B1130" s="168">
        <v>1</v>
      </c>
      <c r="C1130" s="169"/>
      <c r="D1130" s="168" t="s">
        <v>1402</v>
      </c>
      <c r="E1130" s="168">
        <v>33</v>
      </c>
      <c r="F1130" s="168">
        <v>314</v>
      </c>
      <c r="G1130" s="168" t="s">
        <v>7191</v>
      </c>
      <c r="H1130" s="168">
        <v>3</v>
      </c>
      <c r="I1130" s="168" t="s">
        <v>7192</v>
      </c>
      <c r="J1130" s="168"/>
      <c r="K1130" s="168"/>
      <c r="L1130" s="171"/>
      <c r="M1130" s="171"/>
      <c r="N1130" s="168"/>
      <c r="O1130" s="168"/>
    </row>
    <row r="1131" spans="1:15" x14ac:dyDescent="0.3">
      <c r="A1131" s="167">
        <v>46051</v>
      </c>
      <c r="B1131" s="168">
        <v>2</v>
      </c>
      <c r="C1131" s="169"/>
      <c r="D1131" s="168" t="s">
        <v>1572</v>
      </c>
      <c r="E1131" s="168">
        <v>8</v>
      </c>
      <c r="F1131" s="168">
        <v>315</v>
      </c>
      <c r="G1131" s="168" t="s">
        <v>7212</v>
      </c>
      <c r="H1131" s="168">
        <v>4</v>
      </c>
      <c r="I1131" s="168" t="s">
        <v>7210</v>
      </c>
      <c r="J1131" s="168"/>
      <c r="K1131" s="168"/>
      <c r="L1131" s="171"/>
      <c r="M1131" s="171"/>
      <c r="N1131" s="168"/>
      <c r="O1131" s="168"/>
    </row>
    <row r="1132" spans="1:15" x14ac:dyDescent="0.3">
      <c r="A1132" s="167">
        <v>46051</v>
      </c>
      <c r="B1132" s="168">
        <v>1</v>
      </c>
      <c r="C1132" s="169"/>
      <c r="D1132" s="168" t="s">
        <v>1232</v>
      </c>
      <c r="E1132" s="168">
        <v>36</v>
      </c>
      <c r="F1132" s="168">
        <v>315</v>
      </c>
      <c r="G1132" s="168" t="s">
        <v>7196</v>
      </c>
      <c r="H1132" s="168">
        <v>2</v>
      </c>
      <c r="I1132" s="168" t="s">
        <v>7281</v>
      </c>
      <c r="J1132" s="168"/>
      <c r="K1132" s="168"/>
      <c r="L1132" s="171"/>
      <c r="M1132" s="171"/>
      <c r="N1132" s="168"/>
      <c r="O1132" s="168"/>
    </row>
    <row r="1133" spans="1:15" x14ac:dyDescent="0.3">
      <c r="A1133" s="167">
        <v>46051</v>
      </c>
      <c r="B1133" s="168">
        <v>2</v>
      </c>
      <c r="C1133" s="169"/>
      <c r="D1133" s="168" t="s">
        <v>1584</v>
      </c>
      <c r="E1133" s="168">
        <v>11</v>
      </c>
      <c r="F1133" s="168">
        <v>315</v>
      </c>
      <c r="G1133" s="168" t="s">
        <v>15691</v>
      </c>
      <c r="H1133" s="168">
        <v>1</v>
      </c>
      <c r="I1133" s="168" t="s">
        <v>7180</v>
      </c>
      <c r="J1133" s="168"/>
      <c r="K1133" s="168"/>
      <c r="L1133" s="171"/>
      <c r="M1133" s="171"/>
      <c r="N1133" s="168"/>
      <c r="O1133" s="168"/>
    </row>
    <row r="1134" spans="1:15" x14ac:dyDescent="0.3">
      <c r="A1134" s="167">
        <v>46051</v>
      </c>
      <c r="B1134" s="168">
        <v>2</v>
      </c>
      <c r="C1134" s="169"/>
      <c r="D1134" s="168" t="s">
        <v>1584</v>
      </c>
      <c r="E1134" s="168">
        <v>2</v>
      </c>
      <c r="F1134" s="168">
        <v>315</v>
      </c>
      <c r="G1134" s="168" t="s">
        <v>15691</v>
      </c>
      <c r="H1134" s="168">
        <v>1</v>
      </c>
      <c r="I1134" s="168" t="s">
        <v>7180</v>
      </c>
      <c r="J1134" s="168"/>
      <c r="K1134" s="168"/>
      <c r="L1134" s="171"/>
      <c r="M1134" s="171"/>
      <c r="N1134" s="168"/>
      <c r="O1134" s="168"/>
    </row>
    <row r="1135" spans="1:15" x14ac:dyDescent="0.3">
      <c r="A1135" s="167">
        <v>46051</v>
      </c>
      <c r="B1135" s="168">
        <v>3</v>
      </c>
      <c r="C1135" s="169"/>
      <c r="D1135" s="168" t="s">
        <v>1584</v>
      </c>
      <c r="E1135" s="168">
        <v>11</v>
      </c>
      <c r="F1135" s="168">
        <v>315</v>
      </c>
      <c r="G1135" s="168" t="s">
        <v>15691</v>
      </c>
      <c r="H1135" s="168">
        <v>1</v>
      </c>
      <c r="I1135" s="168" t="s">
        <v>15846</v>
      </c>
      <c r="J1135" s="168"/>
      <c r="K1135" s="168"/>
      <c r="L1135" s="171"/>
      <c r="M1135" s="171"/>
      <c r="N1135" s="168"/>
      <c r="O1135" s="168"/>
    </row>
    <row r="1136" spans="1:15" x14ac:dyDescent="0.3">
      <c r="A1136" s="167">
        <v>46052</v>
      </c>
      <c r="B1136" s="168">
        <v>3</v>
      </c>
      <c r="C1136" s="169"/>
      <c r="D1136" s="168" t="s">
        <v>1418</v>
      </c>
      <c r="E1136" s="168">
        <v>36</v>
      </c>
      <c r="F1136" s="168">
        <v>217</v>
      </c>
      <c r="G1136" s="168" t="s">
        <v>7181</v>
      </c>
      <c r="H1136" s="168">
        <v>1</v>
      </c>
      <c r="I1136" s="168" t="s">
        <v>15688</v>
      </c>
      <c r="J1136" s="168"/>
      <c r="K1136" s="168"/>
      <c r="L1136" s="171"/>
      <c r="M1136" s="171"/>
      <c r="N1136" s="168"/>
      <c r="O1136" s="168"/>
    </row>
    <row r="1137" spans="1:15" x14ac:dyDescent="0.3">
      <c r="A1137" s="167">
        <v>46052</v>
      </c>
      <c r="B1137" s="168">
        <v>2</v>
      </c>
      <c r="C1137" s="169"/>
      <c r="D1137" s="168" t="s">
        <v>1344</v>
      </c>
      <c r="E1137" s="168">
        <v>36</v>
      </c>
      <c r="F1137" s="168">
        <v>217</v>
      </c>
      <c r="G1137" s="168" t="s">
        <v>7248</v>
      </c>
      <c r="H1137" s="168">
        <v>4</v>
      </c>
      <c r="I1137" s="168" t="s">
        <v>7265</v>
      </c>
      <c r="J1137" s="168"/>
      <c r="K1137" s="168"/>
      <c r="L1137" s="171"/>
      <c r="M1137" s="171"/>
      <c r="N1137" s="168"/>
      <c r="O1137" s="168"/>
    </row>
    <row r="1138" spans="1:15" x14ac:dyDescent="0.3">
      <c r="A1138" s="167">
        <v>46052</v>
      </c>
      <c r="B1138" s="168">
        <v>1</v>
      </c>
      <c r="C1138" s="169"/>
      <c r="D1138" s="168" t="s">
        <v>1420</v>
      </c>
      <c r="E1138" s="168">
        <v>36</v>
      </c>
      <c r="F1138" s="168">
        <v>217</v>
      </c>
      <c r="G1138" s="168" t="s">
        <v>7248</v>
      </c>
      <c r="H1138" s="168">
        <v>4</v>
      </c>
      <c r="I1138" s="168" t="s">
        <v>15699</v>
      </c>
      <c r="J1138" s="168"/>
      <c r="K1138" s="168"/>
      <c r="L1138" s="171"/>
      <c r="M1138" s="171"/>
      <c r="N1138" s="168"/>
      <c r="O1138" s="168"/>
    </row>
    <row r="1139" spans="1:15" x14ac:dyDescent="0.3">
      <c r="A1139" s="167">
        <v>46052</v>
      </c>
      <c r="B1139" s="168">
        <v>3</v>
      </c>
      <c r="C1139" s="169"/>
      <c r="D1139" s="168" t="s">
        <v>1344</v>
      </c>
      <c r="E1139" s="168">
        <v>36</v>
      </c>
      <c r="F1139" s="168">
        <v>217</v>
      </c>
      <c r="G1139" s="168" t="s">
        <v>7248</v>
      </c>
      <c r="H1139" s="168">
        <v>8</v>
      </c>
      <c r="I1139" s="168" t="s">
        <v>15688</v>
      </c>
      <c r="J1139" s="168"/>
      <c r="K1139" s="168"/>
      <c r="L1139" s="171"/>
      <c r="M1139" s="171"/>
      <c r="N1139" s="168"/>
      <c r="O1139" s="168"/>
    </row>
    <row r="1140" spans="1:15" x14ac:dyDescent="0.3">
      <c r="A1140" s="167">
        <v>46052</v>
      </c>
      <c r="B1140" s="168">
        <v>2</v>
      </c>
      <c r="C1140" s="169"/>
      <c r="D1140" s="168" t="s">
        <v>1420</v>
      </c>
      <c r="E1140" s="168">
        <v>36</v>
      </c>
      <c r="F1140" s="168">
        <v>217</v>
      </c>
      <c r="G1140" s="168" t="s">
        <v>7248</v>
      </c>
      <c r="H1140" s="168">
        <v>4</v>
      </c>
      <c r="I1140" s="168" t="s">
        <v>7265</v>
      </c>
      <c r="J1140" s="168"/>
      <c r="K1140" s="168"/>
      <c r="L1140" s="171"/>
      <c r="M1140" s="171"/>
      <c r="N1140" s="168"/>
      <c r="O1140" s="168"/>
    </row>
    <row r="1141" spans="1:15" x14ac:dyDescent="0.3">
      <c r="A1141" s="167">
        <v>46052</v>
      </c>
      <c r="B1141" s="168">
        <v>2</v>
      </c>
      <c r="C1141" s="169"/>
      <c r="D1141" s="168" t="s">
        <v>2365</v>
      </c>
      <c r="E1141" s="168">
        <v>36</v>
      </c>
      <c r="F1141" s="168">
        <v>217</v>
      </c>
      <c r="G1141" s="168" t="s">
        <v>7207</v>
      </c>
      <c r="H1141" s="168">
        <v>1</v>
      </c>
      <c r="I1141" s="168" t="s">
        <v>7265</v>
      </c>
      <c r="J1141" s="168"/>
      <c r="K1141" s="168"/>
      <c r="L1141" s="171"/>
      <c r="M1141" s="171"/>
      <c r="N1141" s="168"/>
      <c r="O1141" s="168"/>
    </row>
    <row r="1142" spans="1:15" x14ac:dyDescent="0.3">
      <c r="A1142" s="167">
        <v>46052</v>
      </c>
      <c r="B1142" s="168">
        <v>3</v>
      </c>
      <c r="C1142" s="169"/>
      <c r="D1142" s="168" t="s">
        <v>2541</v>
      </c>
      <c r="E1142" s="168">
        <v>36</v>
      </c>
      <c r="F1142" s="168">
        <v>217</v>
      </c>
      <c r="G1142" s="168" t="s">
        <v>7207</v>
      </c>
      <c r="H1142" s="168">
        <v>1</v>
      </c>
      <c r="I1142" s="168" t="s">
        <v>15688</v>
      </c>
      <c r="J1142" s="168"/>
      <c r="K1142" s="168"/>
      <c r="L1142" s="171"/>
      <c r="M1142" s="171"/>
      <c r="N1142" s="168"/>
      <c r="O1142" s="168"/>
    </row>
    <row r="1143" spans="1:15" x14ac:dyDescent="0.3">
      <c r="A1143" s="167">
        <v>46052</v>
      </c>
      <c r="B1143" s="168">
        <v>2</v>
      </c>
      <c r="C1143" s="169"/>
      <c r="D1143" s="168" t="s">
        <v>1360</v>
      </c>
      <c r="E1143" s="168">
        <v>36</v>
      </c>
      <c r="F1143" s="168">
        <v>217</v>
      </c>
      <c r="G1143" s="168" t="s">
        <v>7252</v>
      </c>
      <c r="H1143" s="168">
        <v>2</v>
      </c>
      <c r="I1143" s="168" t="s">
        <v>7265</v>
      </c>
      <c r="J1143" s="168"/>
      <c r="K1143" s="168"/>
      <c r="L1143" s="171"/>
      <c r="M1143" s="171"/>
      <c r="N1143" s="168"/>
      <c r="O1143" s="168"/>
    </row>
    <row r="1144" spans="1:15" x14ac:dyDescent="0.3">
      <c r="A1144" s="167">
        <v>46052</v>
      </c>
      <c r="B1144" s="168">
        <v>2</v>
      </c>
      <c r="C1144" s="169"/>
      <c r="D1144" s="168" t="s">
        <v>1418</v>
      </c>
      <c r="E1144" s="168">
        <v>36</v>
      </c>
      <c r="F1144" s="168">
        <v>217</v>
      </c>
      <c r="G1144" s="168" t="s">
        <v>7181</v>
      </c>
      <c r="H1144" s="168">
        <v>1</v>
      </c>
      <c r="I1144" s="168" t="s">
        <v>7265</v>
      </c>
      <c r="J1144" s="168"/>
      <c r="K1144" s="168"/>
      <c r="L1144" s="171"/>
      <c r="M1144" s="171"/>
      <c r="N1144" s="168"/>
      <c r="O1144" s="168"/>
    </row>
    <row r="1145" spans="1:15" x14ac:dyDescent="0.3">
      <c r="A1145" s="167">
        <v>46052</v>
      </c>
      <c r="B1145" s="168">
        <v>1</v>
      </c>
      <c r="C1145" s="169"/>
      <c r="D1145" s="168" t="s">
        <v>1418</v>
      </c>
      <c r="E1145" s="168">
        <v>36</v>
      </c>
      <c r="F1145" s="168">
        <v>217</v>
      </c>
      <c r="G1145" s="168" t="s">
        <v>7207</v>
      </c>
      <c r="H1145" s="168">
        <v>5</v>
      </c>
      <c r="I1145" s="168" t="s">
        <v>15699</v>
      </c>
      <c r="J1145" s="168"/>
      <c r="K1145" s="168"/>
      <c r="L1145" s="171"/>
      <c r="M1145" s="171"/>
      <c r="N1145" s="168"/>
      <c r="O1145" s="168"/>
    </row>
    <row r="1146" spans="1:15" x14ac:dyDescent="0.3">
      <c r="A1146" s="167">
        <v>46052</v>
      </c>
      <c r="B1146" s="168">
        <v>3</v>
      </c>
      <c r="C1146" s="169"/>
      <c r="D1146" s="168" t="s">
        <v>1360</v>
      </c>
      <c r="E1146" s="168">
        <v>36</v>
      </c>
      <c r="F1146" s="168">
        <v>217</v>
      </c>
      <c r="G1146" s="168" t="s">
        <v>7252</v>
      </c>
      <c r="H1146" s="168">
        <v>1</v>
      </c>
      <c r="I1146" s="168" t="s">
        <v>15688</v>
      </c>
      <c r="J1146" s="168"/>
      <c r="K1146" s="168"/>
      <c r="L1146" s="171"/>
      <c r="M1146" s="171"/>
      <c r="N1146" s="168"/>
      <c r="O1146" s="168"/>
    </row>
    <row r="1147" spans="1:15" x14ac:dyDescent="0.3">
      <c r="A1147" s="167">
        <v>46052</v>
      </c>
      <c r="B1147" s="168">
        <v>2</v>
      </c>
      <c r="C1147" s="169"/>
      <c r="D1147" s="168" t="s">
        <v>1284</v>
      </c>
      <c r="E1147" s="168">
        <v>2</v>
      </c>
      <c r="F1147" s="168">
        <v>320</v>
      </c>
      <c r="G1147" s="168" t="s">
        <v>7146</v>
      </c>
      <c r="H1147" s="168">
        <v>1</v>
      </c>
      <c r="I1147" s="168" t="s">
        <v>7145</v>
      </c>
      <c r="J1147" s="168"/>
      <c r="K1147" s="168"/>
      <c r="L1147" s="171"/>
      <c r="M1147" s="171"/>
      <c r="N1147" s="168"/>
      <c r="O1147" s="168"/>
    </row>
    <row r="1148" spans="1:15" x14ac:dyDescent="0.3">
      <c r="A1148" s="167">
        <v>46052</v>
      </c>
      <c r="B1148" s="168">
        <v>2</v>
      </c>
      <c r="C1148" s="169"/>
      <c r="D1148" s="168" t="s">
        <v>1286</v>
      </c>
      <c r="E1148" s="168">
        <v>11</v>
      </c>
      <c r="F1148" s="168">
        <v>313</v>
      </c>
      <c r="G1148" s="168" t="s">
        <v>7269</v>
      </c>
      <c r="H1148" s="168">
        <v>1</v>
      </c>
      <c r="I1148" s="168" t="s">
        <v>15720</v>
      </c>
      <c r="J1148" s="168"/>
      <c r="K1148" s="168"/>
      <c r="L1148" s="171"/>
      <c r="M1148" s="171"/>
      <c r="N1148" s="168"/>
      <c r="O1148" s="168"/>
    </row>
    <row r="1149" spans="1:15" x14ac:dyDescent="0.3">
      <c r="A1149" s="167">
        <v>46052</v>
      </c>
      <c r="B1149" s="168">
        <v>3</v>
      </c>
      <c r="C1149" s="169"/>
      <c r="D1149" s="168" t="s">
        <v>1544</v>
      </c>
      <c r="E1149" s="168">
        <v>34</v>
      </c>
      <c r="F1149" s="168">
        <v>320</v>
      </c>
      <c r="G1149" s="168" t="s">
        <v>7144</v>
      </c>
      <c r="H1149" s="168">
        <v>5</v>
      </c>
      <c r="I1149" s="168" t="s">
        <v>7183</v>
      </c>
      <c r="J1149" s="168"/>
      <c r="K1149" s="168"/>
      <c r="L1149" s="171"/>
      <c r="M1149" s="171"/>
      <c r="N1149" s="168"/>
      <c r="O1149" s="168"/>
    </row>
    <row r="1150" spans="1:15" x14ac:dyDescent="0.3">
      <c r="A1150" s="167">
        <v>46052</v>
      </c>
      <c r="B1150" s="168">
        <v>2</v>
      </c>
      <c r="C1150" s="169"/>
      <c r="D1150" s="168" t="s">
        <v>3388</v>
      </c>
      <c r="E1150" s="168">
        <v>11</v>
      </c>
      <c r="F1150" s="168">
        <v>313</v>
      </c>
      <c r="G1150" s="168" t="s">
        <v>15829</v>
      </c>
      <c r="H1150" s="168">
        <v>1</v>
      </c>
      <c r="I1150" s="168" t="s">
        <v>15701</v>
      </c>
      <c r="J1150" s="168"/>
      <c r="K1150" s="168"/>
      <c r="L1150" s="171"/>
      <c r="M1150" s="171"/>
      <c r="N1150" s="168"/>
      <c r="O1150" s="168"/>
    </row>
    <row r="1151" spans="1:15" x14ac:dyDescent="0.3">
      <c r="A1151" s="167">
        <v>46052</v>
      </c>
      <c r="B1151" s="168">
        <v>2</v>
      </c>
      <c r="C1151" s="169"/>
      <c r="D1151" s="168" t="s">
        <v>1318</v>
      </c>
      <c r="E1151" s="168">
        <v>34</v>
      </c>
      <c r="F1151" s="168">
        <v>314</v>
      </c>
      <c r="G1151" s="168" t="s">
        <v>7173</v>
      </c>
      <c r="H1151" s="168">
        <v>1</v>
      </c>
      <c r="I1151" s="168" t="s">
        <v>7172</v>
      </c>
      <c r="J1151" s="168"/>
      <c r="K1151" s="168"/>
      <c r="L1151" s="171"/>
      <c r="M1151" s="171"/>
      <c r="N1151" s="168"/>
      <c r="O1151" s="168"/>
    </row>
    <row r="1152" spans="1:15" x14ac:dyDescent="0.3">
      <c r="A1152" s="173">
        <v>46052</v>
      </c>
      <c r="B1152" s="174">
        <v>2</v>
      </c>
      <c r="C1152" s="175"/>
      <c r="D1152" s="174" t="s">
        <v>1236</v>
      </c>
      <c r="E1152" s="174">
        <v>6</v>
      </c>
      <c r="F1152" s="174">
        <v>313</v>
      </c>
      <c r="G1152" s="174" t="s">
        <v>7150</v>
      </c>
      <c r="H1152" s="174">
        <v>1</v>
      </c>
      <c r="I1152" s="174" t="s">
        <v>15830</v>
      </c>
      <c r="J1152" s="174"/>
      <c r="K1152" s="174"/>
      <c r="L1152" s="177"/>
      <c r="M1152" s="177"/>
      <c r="N1152" s="174"/>
      <c r="O1152" s="174"/>
    </row>
    <row r="1153" spans="1:17" x14ac:dyDescent="0.3">
      <c r="A1153" s="167">
        <v>46052</v>
      </c>
      <c r="B1153" s="168">
        <v>2</v>
      </c>
      <c r="C1153" s="169"/>
      <c r="D1153" s="168" t="s">
        <v>1392</v>
      </c>
      <c r="E1153" s="168">
        <v>9</v>
      </c>
      <c r="F1153" s="168">
        <v>207</v>
      </c>
      <c r="G1153" s="168" t="s">
        <v>7169</v>
      </c>
      <c r="H1153" s="168">
        <v>1</v>
      </c>
      <c r="I1153" s="168" t="s">
        <v>15831</v>
      </c>
      <c r="J1153" s="168"/>
      <c r="K1153" s="168"/>
      <c r="L1153" s="171"/>
      <c r="M1153" s="171"/>
      <c r="N1153" s="168"/>
      <c r="O1153" s="168"/>
    </row>
    <row r="1154" spans="1:17" x14ac:dyDescent="0.3">
      <c r="A1154" s="167">
        <v>46052</v>
      </c>
      <c r="B1154" s="168">
        <v>2</v>
      </c>
      <c r="C1154" s="169"/>
      <c r="D1154" s="168" t="s">
        <v>1594</v>
      </c>
      <c r="E1154" s="168">
        <v>34</v>
      </c>
      <c r="F1154" s="168">
        <v>314</v>
      </c>
      <c r="G1154" s="168" t="s">
        <v>7191</v>
      </c>
      <c r="H1154" s="168">
        <v>10</v>
      </c>
      <c r="I1154" s="168" t="s">
        <v>15771</v>
      </c>
      <c r="J1154" s="168"/>
      <c r="K1154" s="168"/>
      <c r="L1154" s="171"/>
      <c r="M1154" s="171"/>
      <c r="N1154" s="168"/>
      <c r="O1154" s="168"/>
    </row>
    <row r="1155" spans="1:17" x14ac:dyDescent="0.3">
      <c r="A1155" s="173">
        <v>46052</v>
      </c>
      <c r="B1155" s="174">
        <v>2</v>
      </c>
      <c r="C1155" s="175"/>
      <c r="D1155" s="174" t="s">
        <v>1250</v>
      </c>
      <c r="E1155" s="174">
        <v>9</v>
      </c>
      <c r="F1155" s="174">
        <v>313</v>
      </c>
      <c r="G1155" s="174" t="s">
        <v>7194</v>
      </c>
      <c r="H1155" s="174">
        <v>4</v>
      </c>
      <c r="I1155" s="174" t="s">
        <v>7229</v>
      </c>
      <c r="J1155" s="174"/>
      <c r="K1155" s="174"/>
      <c r="L1155" s="177"/>
      <c r="M1155" s="177"/>
      <c r="N1155" s="174"/>
      <c r="O1155" s="174"/>
    </row>
    <row r="1156" spans="1:17" x14ac:dyDescent="0.3">
      <c r="A1156" s="167">
        <v>46052</v>
      </c>
      <c r="B1156" s="168">
        <v>2</v>
      </c>
      <c r="C1156" s="169"/>
      <c r="D1156" s="168" t="s">
        <v>1472</v>
      </c>
      <c r="E1156" s="168">
        <v>36</v>
      </c>
      <c r="F1156" s="168">
        <v>207</v>
      </c>
      <c r="G1156" s="168" t="s">
        <v>7169</v>
      </c>
      <c r="H1156" s="168">
        <v>1</v>
      </c>
      <c r="I1156" s="168" t="s">
        <v>15785</v>
      </c>
      <c r="J1156" s="168"/>
      <c r="K1156" s="168"/>
      <c r="L1156" s="171"/>
      <c r="M1156" s="171"/>
      <c r="N1156" s="168"/>
      <c r="O1156" s="168"/>
    </row>
    <row r="1157" spans="1:17" x14ac:dyDescent="0.3">
      <c r="A1157" s="167">
        <v>46052</v>
      </c>
      <c r="B1157" s="168">
        <v>2</v>
      </c>
      <c r="C1157" s="169"/>
      <c r="D1157" s="168" t="s">
        <v>2231</v>
      </c>
      <c r="E1157" s="168">
        <v>34</v>
      </c>
      <c r="F1157" s="168">
        <v>320</v>
      </c>
      <c r="G1157" s="168" t="s">
        <v>7213</v>
      </c>
      <c r="H1157" s="168">
        <v>7</v>
      </c>
      <c r="I1157" s="168" t="s">
        <v>7277</v>
      </c>
      <c r="J1157" s="168"/>
      <c r="K1157" s="168"/>
      <c r="L1157" s="171"/>
      <c r="M1157" s="171"/>
      <c r="N1157" s="168"/>
      <c r="O1157" s="168"/>
    </row>
    <row r="1158" spans="1:17" x14ac:dyDescent="0.3">
      <c r="A1158" s="167">
        <v>46052</v>
      </c>
      <c r="B1158" s="168">
        <v>3</v>
      </c>
      <c r="C1158" s="169"/>
      <c r="D1158" s="168" t="s">
        <v>2231</v>
      </c>
      <c r="E1158" s="168">
        <v>8</v>
      </c>
      <c r="F1158" s="168">
        <v>320</v>
      </c>
      <c r="G1158" s="168" t="s">
        <v>7213</v>
      </c>
      <c r="H1158" s="168">
        <v>2</v>
      </c>
      <c r="I1158" s="168" t="s">
        <v>7238</v>
      </c>
      <c r="J1158" s="168"/>
      <c r="K1158" s="168"/>
      <c r="L1158" s="171"/>
      <c r="M1158" s="171"/>
      <c r="N1158" s="168"/>
      <c r="O1158" s="168"/>
    </row>
    <row r="1159" spans="1:17" x14ac:dyDescent="0.3">
      <c r="A1159" s="167">
        <v>46052</v>
      </c>
      <c r="B1159" s="168">
        <v>3</v>
      </c>
      <c r="C1159" s="169"/>
      <c r="D1159" s="168" t="s">
        <v>2231</v>
      </c>
      <c r="E1159" s="168">
        <v>9</v>
      </c>
      <c r="F1159" s="168">
        <v>320</v>
      </c>
      <c r="G1159" s="168" t="s">
        <v>7213</v>
      </c>
      <c r="H1159" s="168">
        <v>1</v>
      </c>
      <c r="I1159" s="168" t="s">
        <v>7238</v>
      </c>
      <c r="J1159" s="168"/>
      <c r="K1159" s="168"/>
      <c r="L1159" s="171"/>
      <c r="M1159" s="171"/>
      <c r="N1159" s="168"/>
      <c r="O1159" s="168"/>
    </row>
    <row r="1160" spans="1:17" x14ac:dyDescent="0.3">
      <c r="A1160" s="167">
        <v>46052</v>
      </c>
      <c r="B1160" s="168">
        <v>3</v>
      </c>
      <c r="C1160" s="169"/>
      <c r="D1160" s="168" t="s">
        <v>2231</v>
      </c>
      <c r="E1160" s="168">
        <v>20</v>
      </c>
      <c r="F1160" s="168">
        <v>320</v>
      </c>
      <c r="G1160" s="168" t="s">
        <v>7213</v>
      </c>
      <c r="H1160" s="168">
        <v>3</v>
      </c>
      <c r="I1160" s="168" t="s">
        <v>7238</v>
      </c>
      <c r="J1160" s="168"/>
      <c r="K1160" s="168"/>
      <c r="L1160" s="171"/>
      <c r="M1160" s="171"/>
      <c r="N1160" s="168"/>
      <c r="O1160" s="168"/>
    </row>
    <row r="1161" spans="1:17" x14ac:dyDescent="0.3">
      <c r="A1161" s="167">
        <v>46052</v>
      </c>
      <c r="B1161" s="168">
        <v>3</v>
      </c>
      <c r="C1161" s="169"/>
      <c r="D1161" s="168" t="s">
        <v>1651</v>
      </c>
      <c r="E1161" s="168">
        <v>20</v>
      </c>
      <c r="F1161" s="168">
        <v>320</v>
      </c>
      <c r="G1161" s="168" t="s">
        <v>7163</v>
      </c>
      <c r="H1161" s="168">
        <v>17</v>
      </c>
      <c r="I1161" s="168" t="s">
        <v>15799</v>
      </c>
      <c r="J1161" s="168"/>
      <c r="K1161" s="168"/>
      <c r="L1161" s="171"/>
      <c r="M1161" s="171"/>
      <c r="N1161" s="168"/>
      <c r="O1161" s="168"/>
    </row>
    <row r="1162" spans="1:17" x14ac:dyDescent="0.3">
      <c r="A1162" s="167">
        <v>46052</v>
      </c>
      <c r="B1162" s="168">
        <v>1</v>
      </c>
      <c r="C1162" s="169"/>
      <c r="D1162" s="168" t="s">
        <v>1284</v>
      </c>
      <c r="E1162" s="168">
        <v>9</v>
      </c>
      <c r="F1162" s="168">
        <v>320</v>
      </c>
      <c r="G1162" s="168" t="s">
        <v>7146</v>
      </c>
      <c r="H1162" s="168">
        <v>2</v>
      </c>
      <c r="I1162" s="168" t="s">
        <v>7243</v>
      </c>
      <c r="J1162" s="168"/>
      <c r="K1162" s="168"/>
      <c r="L1162" s="171"/>
      <c r="M1162" s="171"/>
      <c r="N1162" s="168"/>
      <c r="O1162" s="168"/>
    </row>
    <row r="1163" spans="1:17" x14ac:dyDescent="0.3">
      <c r="A1163" s="167">
        <v>46052</v>
      </c>
      <c r="B1163" s="168">
        <v>1</v>
      </c>
      <c r="C1163" s="169"/>
      <c r="D1163" s="168" t="s">
        <v>1236</v>
      </c>
      <c r="E1163" s="168">
        <v>6</v>
      </c>
      <c r="F1163" s="168">
        <v>313</v>
      </c>
      <c r="G1163" s="168" t="s">
        <v>7150</v>
      </c>
      <c r="H1163" s="168">
        <v>2</v>
      </c>
      <c r="I1163" s="168" t="s">
        <v>15832</v>
      </c>
      <c r="J1163" s="168"/>
      <c r="K1163" s="168"/>
      <c r="L1163" s="171"/>
      <c r="M1163" s="171"/>
      <c r="N1163" s="168"/>
      <c r="O1163" s="168"/>
    </row>
    <row r="1164" spans="1:17" x14ac:dyDescent="0.3">
      <c r="A1164" s="167">
        <v>46052</v>
      </c>
      <c r="B1164" s="168">
        <v>1</v>
      </c>
      <c r="C1164" s="169"/>
      <c r="D1164" s="168" t="s">
        <v>1236</v>
      </c>
      <c r="E1164" s="168">
        <v>9</v>
      </c>
      <c r="F1164" s="168">
        <v>313</v>
      </c>
      <c r="G1164" s="168" t="s">
        <v>7150</v>
      </c>
      <c r="H1164" s="168">
        <v>7</v>
      </c>
      <c r="I1164" s="168" t="s">
        <v>15832</v>
      </c>
      <c r="J1164" s="168"/>
      <c r="K1164" s="168"/>
      <c r="L1164" s="171"/>
      <c r="M1164" s="171"/>
      <c r="N1164" s="168"/>
      <c r="O1164" s="168"/>
    </row>
    <row r="1165" spans="1:17" x14ac:dyDescent="0.3">
      <c r="A1165" s="173">
        <v>46052</v>
      </c>
      <c r="B1165" s="174">
        <v>1</v>
      </c>
      <c r="C1165" s="175"/>
      <c r="D1165" s="174" t="s">
        <v>1458</v>
      </c>
      <c r="E1165" s="174">
        <v>33</v>
      </c>
      <c r="F1165" s="174">
        <v>314</v>
      </c>
      <c r="G1165" s="174" t="s">
        <v>7171</v>
      </c>
      <c r="H1165" s="174">
        <v>7</v>
      </c>
      <c r="I1165" s="174" t="s">
        <v>7193</v>
      </c>
      <c r="J1165" s="174"/>
      <c r="K1165" s="174"/>
      <c r="L1165" s="177"/>
      <c r="M1165" s="177"/>
      <c r="N1165" s="174"/>
      <c r="O1165" s="174"/>
      <c r="P1165" s="198"/>
      <c r="Q1165" s="198"/>
    </row>
    <row r="1166" spans="1:17" x14ac:dyDescent="0.3">
      <c r="A1166" s="167">
        <v>46052</v>
      </c>
      <c r="B1166" s="168">
        <v>1</v>
      </c>
      <c r="C1166" s="169"/>
      <c r="D1166" s="168" t="s">
        <v>1420</v>
      </c>
      <c r="E1166" s="168">
        <v>11</v>
      </c>
      <c r="F1166" s="168">
        <v>315</v>
      </c>
      <c r="G1166" s="168" t="s">
        <v>7248</v>
      </c>
      <c r="H1166" s="168">
        <v>1</v>
      </c>
      <c r="I1166" s="168" t="s">
        <v>7249</v>
      </c>
      <c r="J1166" s="168"/>
      <c r="K1166" s="168"/>
      <c r="L1166" s="171"/>
      <c r="M1166" s="171"/>
      <c r="N1166" s="168"/>
      <c r="O1166" s="168"/>
      <c r="P1166" s="198"/>
      <c r="Q1166" s="198"/>
    </row>
    <row r="1167" spans="1:17" x14ac:dyDescent="0.3">
      <c r="A1167" s="167">
        <v>46052</v>
      </c>
      <c r="B1167" s="168">
        <v>1</v>
      </c>
      <c r="C1167" s="169"/>
      <c r="D1167" s="168" t="s">
        <v>1420</v>
      </c>
      <c r="E1167" s="168">
        <v>8</v>
      </c>
      <c r="F1167" s="168">
        <v>315</v>
      </c>
      <c r="G1167" s="168" t="s">
        <v>7248</v>
      </c>
      <c r="H1167" s="168">
        <v>2</v>
      </c>
      <c r="I1167" s="168" t="s">
        <v>7249</v>
      </c>
      <c r="J1167" s="168"/>
      <c r="K1167" s="168"/>
      <c r="L1167" s="171"/>
      <c r="M1167" s="171"/>
      <c r="N1167" s="168"/>
      <c r="O1167" s="168"/>
      <c r="P1167" s="198"/>
      <c r="Q1167" s="198"/>
    </row>
    <row r="1168" spans="1:17" x14ac:dyDescent="0.3">
      <c r="A1168" s="167">
        <v>46052</v>
      </c>
      <c r="B1168" s="168">
        <v>1</v>
      </c>
      <c r="C1168" s="169"/>
      <c r="D1168" s="168" t="s">
        <v>1420</v>
      </c>
      <c r="E1168" s="168">
        <v>33</v>
      </c>
      <c r="F1168" s="168">
        <v>315</v>
      </c>
      <c r="G1168" s="168" t="s">
        <v>7248</v>
      </c>
      <c r="H1168" s="168">
        <v>13</v>
      </c>
      <c r="I1168" s="168" t="s">
        <v>7249</v>
      </c>
      <c r="J1168" s="168"/>
      <c r="K1168" s="168"/>
      <c r="L1168" s="171"/>
      <c r="M1168" s="171"/>
      <c r="N1168" s="168"/>
      <c r="O1168" s="168"/>
      <c r="P1168" s="198"/>
      <c r="Q1168" s="198"/>
    </row>
    <row r="1169" spans="1:17" x14ac:dyDescent="0.3">
      <c r="A1169" s="167">
        <v>46052</v>
      </c>
      <c r="B1169" s="168">
        <v>1</v>
      </c>
      <c r="C1169" s="169"/>
      <c r="D1169" s="168" t="s">
        <v>2013</v>
      </c>
      <c r="E1169" s="168">
        <v>15</v>
      </c>
      <c r="F1169" s="168">
        <v>322</v>
      </c>
      <c r="G1169" s="168" t="s">
        <v>15674</v>
      </c>
      <c r="H1169" s="168">
        <v>2</v>
      </c>
      <c r="I1169" s="168" t="s">
        <v>7225</v>
      </c>
      <c r="J1169" s="168"/>
      <c r="K1169" s="168"/>
      <c r="L1169" s="171"/>
      <c r="M1169" s="171"/>
      <c r="N1169" s="168"/>
      <c r="O1169" s="168"/>
      <c r="P1169" s="198"/>
      <c r="Q1169" s="198"/>
    </row>
    <row r="1170" spans="1:17" x14ac:dyDescent="0.3">
      <c r="A1170" s="167">
        <v>46052</v>
      </c>
      <c r="B1170" s="168">
        <v>1</v>
      </c>
      <c r="C1170" s="169"/>
      <c r="D1170" s="168" t="s">
        <v>1392</v>
      </c>
      <c r="E1170" s="168">
        <v>11</v>
      </c>
      <c r="F1170" s="168">
        <v>314</v>
      </c>
      <c r="G1170" s="168" t="s">
        <v>7189</v>
      </c>
      <c r="H1170" s="168">
        <v>1</v>
      </c>
      <c r="I1170" s="168" t="s">
        <v>15816</v>
      </c>
      <c r="J1170" s="168"/>
      <c r="K1170" s="168"/>
      <c r="L1170" s="171"/>
      <c r="M1170" s="171"/>
      <c r="N1170" s="168"/>
      <c r="O1170" s="168"/>
      <c r="P1170" s="198"/>
      <c r="Q1170" s="198"/>
    </row>
    <row r="1171" spans="1:17" x14ac:dyDescent="0.3">
      <c r="A1171" s="167">
        <v>46052</v>
      </c>
      <c r="B1171" s="168">
        <v>1</v>
      </c>
      <c r="C1171" s="169"/>
      <c r="D1171" s="168" t="s">
        <v>1420</v>
      </c>
      <c r="E1171" s="168">
        <v>20</v>
      </c>
      <c r="F1171" s="168">
        <v>207</v>
      </c>
      <c r="G1171" s="168" t="s">
        <v>7169</v>
      </c>
      <c r="H1171" s="168">
        <v>1</v>
      </c>
      <c r="I1171" s="168" t="s">
        <v>7203</v>
      </c>
      <c r="J1171" s="168"/>
      <c r="K1171" s="168"/>
      <c r="L1171" s="171"/>
      <c r="M1171" s="171"/>
      <c r="N1171" s="168"/>
      <c r="O1171" s="168"/>
      <c r="P1171" s="198"/>
      <c r="Q1171" s="198"/>
    </row>
    <row r="1172" spans="1:17" x14ac:dyDescent="0.3">
      <c r="A1172" s="167">
        <v>46052</v>
      </c>
      <c r="B1172" s="168">
        <v>1</v>
      </c>
      <c r="C1172" s="169"/>
      <c r="D1172" s="168" t="s">
        <v>1300</v>
      </c>
      <c r="E1172" s="168">
        <v>33</v>
      </c>
      <c r="F1172" s="168">
        <v>314</v>
      </c>
      <c r="G1172" s="168" t="s">
        <v>7150</v>
      </c>
      <c r="H1172" s="168">
        <v>6</v>
      </c>
      <c r="I1172" s="168" t="s">
        <v>15694</v>
      </c>
      <c r="J1172" s="168"/>
      <c r="K1172" s="168"/>
      <c r="L1172" s="171"/>
      <c r="M1172" s="171"/>
      <c r="N1172" s="168"/>
      <c r="O1172" s="168"/>
      <c r="P1172" s="198"/>
      <c r="Q1172" s="198"/>
    </row>
    <row r="1173" spans="1:17" x14ac:dyDescent="0.3">
      <c r="A1173" s="167">
        <v>46052</v>
      </c>
      <c r="B1173" s="168">
        <v>1</v>
      </c>
      <c r="C1173" s="169"/>
      <c r="D1173" s="168" t="s">
        <v>1376</v>
      </c>
      <c r="E1173" s="168">
        <v>11</v>
      </c>
      <c r="F1173" s="168">
        <v>314</v>
      </c>
      <c r="G1173" s="168" t="s">
        <v>7262</v>
      </c>
      <c r="H1173" s="168">
        <v>2</v>
      </c>
      <c r="I1173" s="168" t="s">
        <v>15764</v>
      </c>
      <c r="J1173" s="168"/>
      <c r="K1173" s="168"/>
      <c r="L1173" s="171"/>
      <c r="M1173" s="171"/>
      <c r="N1173" s="168"/>
      <c r="O1173" s="168"/>
      <c r="P1173" s="198"/>
      <c r="Q1173" s="198"/>
    </row>
    <row r="1174" spans="1:17" x14ac:dyDescent="0.3">
      <c r="A1174" s="167">
        <v>46052</v>
      </c>
      <c r="B1174" s="168">
        <v>1</v>
      </c>
      <c r="C1174" s="169"/>
      <c r="D1174" s="168" t="s">
        <v>1376</v>
      </c>
      <c r="E1174" s="168">
        <v>8</v>
      </c>
      <c r="F1174" s="168">
        <v>314</v>
      </c>
      <c r="G1174" s="168" t="s">
        <v>7262</v>
      </c>
      <c r="H1174" s="168">
        <v>130</v>
      </c>
      <c r="I1174" s="168" t="s">
        <v>15764</v>
      </c>
      <c r="J1174" s="168"/>
      <c r="K1174" s="168"/>
      <c r="L1174" s="171"/>
      <c r="M1174" s="171"/>
      <c r="N1174" s="168"/>
      <c r="O1174" s="168"/>
      <c r="P1174" s="198"/>
      <c r="Q1174" s="198"/>
    </row>
    <row r="1175" spans="1:17" x14ac:dyDescent="0.3">
      <c r="A1175" s="167">
        <v>46052</v>
      </c>
      <c r="B1175" s="168">
        <v>1</v>
      </c>
      <c r="C1175" s="169"/>
      <c r="D1175" s="168" t="s">
        <v>1318</v>
      </c>
      <c r="E1175" s="168">
        <v>34</v>
      </c>
      <c r="F1175" s="168">
        <v>314</v>
      </c>
      <c r="G1175" s="168" t="s">
        <v>7173</v>
      </c>
      <c r="H1175" s="168">
        <v>2</v>
      </c>
      <c r="I1175" s="168" t="s">
        <v>7187</v>
      </c>
      <c r="J1175" s="168"/>
      <c r="K1175" s="168"/>
      <c r="L1175" s="171"/>
      <c r="M1175" s="171"/>
      <c r="N1175" s="168"/>
      <c r="O1175" s="168"/>
      <c r="P1175" s="198"/>
      <c r="Q1175" s="198"/>
    </row>
    <row r="1176" spans="1:17" x14ac:dyDescent="0.3">
      <c r="A1176" s="167">
        <v>46052</v>
      </c>
      <c r="B1176" s="168">
        <v>1</v>
      </c>
      <c r="C1176" s="169"/>
      <c r="D1176" s="168" t="s">
        <v>1318</v>
      </c>
      <c r="E1176" s="168">
        <v>11</v>
      </c>
      <c r="F1176" s="168">
        <v>314</v>
      </c>
      <c r="G1176" s="168" t="s">
        <v>7173</v>
      </c>
      <c r="H1176" s="168">
        <v>1</v>
      </c>
      <c r="I1176" s="168" t="s">
        <v>7187</v>
      </c>
      <c r="J1176" s="168"/>
      <c r="K1176" s="168"/>
      <c r="L1176" s="171"/>
      <c r="M1176" s="171"/>
      <c r="N1176" s="168"/>
      <c r="O1176" s="168"/>
      <c r="P1176" s="198"/>
      <c r="Q1176" s="198"/>
    </row>
    <row r="1177" spans="1:17" x14ac:dyDescent="0.3">
      <c r="A1177" s="167">
        <v>46052</v>
      </c>
      <c r="B1177" s="168">
        <v>1</v>
      </c>
      <c r="C1177" s="169"/>
      <c r="D1177" s="168" t="s">
        <v>1588</v>
      </c>
      <c r="E1177" s="168">
        <v>20</v>
      </c>
      <c r="F1177" s="168">
        <v>320</v>
      </c>
      <c r="G1177" s="168" t="s">
        <v>7144</v>
      </c>
      <c r="H1177" s="168">
        <v>12</v>
      </c>
      <c r="I1177" s="168" t="s">
        <v>7220</v>
      </c>
      <c r="J1177" s="168"/>
      <c r="K1177" s="168"/>
      <c r="L1177" s="171"/>
      <c r="M1177" s="171"/>
      <c r="N1177" s="168"/>
      <c r="O1177" s="168"/>
      <c r="P1177" s="198"/>
      <c r="Q1177" s="198"/>
    </row>
    <row r="1178" spans="1:17" x14ac:dyDescent="0.3">
      <c r="A1178" s="167">
        <v>46052</v>
      </c>
      <c r="B1178" s="168">
        <v>1</v>
      </c>
      <c r="C1178" s="169"/>
      <c r="D1178" s="168" t="s">
        <v>1544</v>
      </c>
      <c r="E1178" s="168">
        <v>34</v>
      </c>
      <c r="F1178" s="168">
        <v>320</v>
      </c>
      <c r="G1178" s="168" t="s">
        <v>7144</v>
      </c>
      <c r="H1178" s="168">
        <v>4</v>
      </c>
      <c r="I1178" s="168" t="s">
        <v>15743</v>
      </c>
      <c r="J1178" s="168"/>
      <c r="K1178" s="168"/>
      <c r="L1178" s="171"/>
      <c r="M1178" s="171"/>
      <c r="N1178" s="168"/>
      <c r="O1178" s="168"/>
      <c r="P1178" s="198"/>
      <c r="Q1178" s="198"/>
    </row>
    <row r="1179" spans="1:17" x14ac:dyDescent="0.3">
      <c r="A1179" s="167">
        <v>46052</v>
      </c>
      <c r="B1179" s="168">
        <v>3</v>
      </c>
      <c r="C1179" s="169"/>
      <c r="D1179" s="168" t="s">
        <v>1472</v>
      </c>
      <c r="E1179" s="168">
        <v>36</v>
      </c>
      <c r="F1179" s="168">
        <v>217</v>
      </c>
      <c r="G1179" s="168" t="s">
        <v>7239</v>
      </c>
      <c r="H1179" s="168">
        <v>4</v>
      </c>
      <c r="I1179" s="168" t="s">
        <v>15688</v>
      </c>
      <c r="J1179" s="168"/>
      <c r="K1179" s="168"/>
      <c r="L1179" s="171"/>
      <c r="M1179" s="171"/>
      <c r="N1179" s="168"/>
      <c r="O1179" s="168"/>
      <c r="P1179" s="198"/>
      <c r="Q1179" s="198"/>
    </row>
    <row r="1180" spans="1:17" x14ac:dyDescent="0.3">
      <c r="A1180" s="167">
        <v>46052</v>
      </c>
      <c r="B1180" s="168">
        <v>1</v>
      </c>
      <c r="C1180" s="169"/>
      <c r="D1180" s="168" t="s">
        <v>1232</v>
      </c>
      <c r="E1180" s="168">
        <v>8</v>
      </c>
      <c r="F1180" s="168">
        <v>315</v>
      </c>
      <c r="G1180" s="168" t="s">
        <v>7196</v>
      </c>
      <c r="H1180" s="168">
        <v>1</v>
      </c>
      <c r="I1180" s="168" t="s">
        <v>7240</v>
      </c>
      <c r="J1180" s="168"/>
      <c r="K1180" s="168"/>
      <c r="L1180" s="171"/>
      <c r="M1180" s="171"/>
      <c r="N1180" s="168"/>
      <c r="O1180" s="168"/>
      <c r="P1180" s="198"/>
      <c r="Q1180" s="198"/>
    </row>
    <row r="1181" spans="1:17" x14ac:dyDescent="0.3">
      <c r="A1181" s="167">
        <v>46052</v>
      </c>
      <c r="B1181" s="168">
        <v>1</v>
      </c>
      <c r="C1181" s="169"/>
      <c r="D1181" s="168" t="s">
        <v>1292</v>
      </c>
      <c r="E1181" s="168">
        <v>19</v>
      </c>
      <c r="F1181" s="168">
        <v>315</v>
      </c>
      <c r="G1181" s="168" t="s">
        <v>7196</v>
      </c>
      <c r="H1181" s="168">
        <v>1</v>
      </c>
      <c r="I1181" s="168" t="s">
        <v>7251</v>
      </c>
      <c r="J1181" s="168"/>
      <c r="K1181" s="168"/>
      <c r="L1181" s="171"/>
      <c r="M1181" s="171"/>
      <c r="N1181" s="168"/>
      <c r="O1181" s="168"/>
      <c r="P1181" s="198"/>
      <c r="Q1181" s="198"/>
    </row>
    <row r="1182" spans="1:17" x14ac:dyDescent="0.3">
      <c r="A1182" s="167">
        <v>46052</v>
      </c>
      <c r="B1182" s="168">
        <v>1</v>
      </c>
      <c r="C1182" s="169"/>
      <c r="D1182" s="168" t="s">
        <v>1232</v>
      </c>
      <c r="E1182" s="168">
        <v>36</v>
      </c>
      <c r="F1182" s="168">
        <v>315</v>
      </c>
      <c r="G1182" s="168" t="s">
        <v>7196</v>
      </c>
      <c r="H1182" s="168">
        <v>2</v>
      </c>
      <c r="I1182" s="168" t="s">
        <v>7251</v>
      </c>
      <c r="J1182" s="168"/>
      <c r="K1182" s="168"/>
      <c r="L1182" s="171"/>
      <c r="M1182" s="171"/>
      <c r="N1182" s="168"/>
      <c r="O1182" s="168"/>
      <c r="P1182" s="198"/>
      <c r="Q1182" s="198"/>
    </row>
    <row r="1183" spans="1:17" x14ac:dyDescent="0.3">
      <c r="A1183" s="167">
        <v>46052</v>
      </c>
      <c r="B1183" s="168">
        <v>1</v>
      </c>
      <c r="C1183" s="169"/>
      <c r="D1183" s="168" t="s">
        <v>1584</v>
      </c>
      <c r="E1183" s="168">
        <v>8</v>
      </c>
      <c r="F1183" s="168">
        <v>315</v>
      </c>
      <c r="G1183" s="168" t="s">
        <v>15691</v>
      </c>
      <c r="H1183" s="168">
        <v>1</v>
      </c>
      <c r="I1183" s="168" t="s">
        <v>7281</v>
      </c>
      <c r="J1183" s="168"/>
      <c r="K1183" s="168"/>
      <c r="L1183" s="171"/>
      <c r="M1183" s="171"/>
      <c r="N1183" s="168"/>
      <c r="O1183" s="168"/>
      <c r="P1183" s="198"/>
      <c r="Q1183" s="198"/>
    </row>
    <row r="1184" spans="1:17" x14ac:dyDescent="0.3">
      <c r="A1184" s="167">
        <v>46052</v>
      </c>
      <c r="B1184" s="168">
        <v>1</v>
      </c>
      <c r="C1184" s="169"/>
      <c r="D1184" s="168" t="s">
        <v>1584</v>
      </c>
      <c r="E1184" s="168">
        <v>9</v>
      </c>
      <c r="F1184" s="168">
        <v>315</v>
      </c>
      <c r="G1184" s="168" t="s">
        <v>15691</v>
      </c>
      <c r="H1184" s="168">
        <v>1</v>
      </c>
      <c r="I1184" s="168" t="s">
        <v>7281</v>
      </c>
      <c r="J1184" s="168"/>
      <c r="K1184" s="168"/>
      <c r="L1184" s="171"/>
      <c r="M1184" s="171"/>
      <c r="N1184" s="168"/>
      <c r="O1184" s="168"/>
      <c r="P1184" s="198"/>
      <c r="Q1184" s="198"/>
    </row>
    <row r="1185" spans="1:17" x14ac:dyDescent="0.3">
      <c r="A1185" s="167">
        <v>46053</v>
      </c>
      <c r="B1185" s="168">
        <v>1</v>
      </c>
      <c r="C1185" s="169"/>
      <c r="D1185" s="168" t="s">
        <v>1651</v>
      </c>
      <c r="E1185" s="168">
        <v>20</v>
      </c>
      <c r="F1185" s="168">
        <v>320</v>
      </c>
      <c r="G1185" s="168" t="s">
        <v>7163</v>
      </c>
      <c r="H1185" s="168">
        <v>45</v>
      </c>
      <c r="I1185" s="168" t="s">
        <v>15834</v>
      </c>
      <c r="J1185" s="168"/>
      <c r="K1185" s="168"/>
      <c r="L1185" s="171"/>
      <c r="M1185" s="171"/>
      <c r="N1185" s="168"/>
      <c r="O1185" s="168"/>
      <c r="P1185" s="198"/>
      <c r="Q1185" s="198"/>
    </row>
    <row r="1186" spans="1:17" x14ac:dyDescent="0.3">
      <c r="A1186" s="167">
        <v>46053</v>
      </c>
      <c r="B1186" s="168">
        <v>1</v>
      </c>
      <c r="C1186" s="169"/>
      <c r="D1186" s="168" t="s">
        <v>1408</v>
      </c>
      <c r="E1186" s="168">
        <v>12</v>
      </c>
      <c r="F1186" s="168">
        <v>207</v>
      </c>
      <c r="G1186" s="168" t="s">
        <v>7169</v>
      </c>
      <c r="H1186" s="168">
        <v>1</v>
      </c>
      <c r="I1186" s="168" t="s">
        <v>7225</v>
      </c>
      <c r="J1186" s="168"/>
      <c r="K1186" s="168"/>
      <c r="L1186" s="171"/>
      <c r="M1186" s="171"/>
      <c r="N1186" s="168"/>
      <c r="O1186" s="168"/>
      <c r="P1186" s="198"/>
      <c r="Q1186" s="198"/>
    </row>
    <row r="1187" spans="1:17" x14ac:dyDescent="0.3">
      <c r="A1187" s="167">
        <v>46054</v>
      </c>
      <c r="B1187" s="168">
        <v>1</v>
      </c>
      <c r="C1187" s="169"/>
      <c r="D1187" s="168" t="s">
        <v>1284</v>
      </c>
      <c r="E1187" s="168">
        <v>9</v>
      </c>
      <c r="F1187" s="168">
        <v>320</v>
      </c>
      <c r="G1187" s="168" t="s">
        <v>7146</v>
      </c>
      <c r="H1187" s="168">
        <v>57</v>
      </c>
      <c r="I1187" s="168" t="s">
        <v>7243</v>
      </c>
      <c r="J1187" s="168"/>
      <c r="K1187" s="168"/>
      <c r="L1187" s="171"/>
      <c r="M1187" s="171"/>
      <c r="N1187" s="168"/>
      <c r="O1187" s="168"/>
      <c r="P1187" s="198"/>
      <c r="Q1187" s="198"/>
    </row>
    <row r="1188" spans="1:17" x14ac:dyDescent="0.3">
      <c r="A1188" s="167">
        <v>46055</v>
      </c>
      <c r="B1188" s="168">
        <v>1</v>
      </c>
      <c r="C1188" s="169"/>
      <c r="D1188" s="168" t="s">
        <v>1316</v>
      </c>
      <c r="E1188" s="168">
        <v>8</v>
      </c>
      <c r="F1188" s="168">
        <v>320</v>
      </c>
      <c r="G1188" s="168" t="s">
        <v>7144</v>
      </c>
      <c r="H1188" s="168">
        <v>4</v>
      </c>
      <c r="I1188" s="168" t="s">
        <v>15804</v>
      </c>
      <c r="J1188" s="168"/>
      <c r="K1188" s="168"/>
      <c r="L1188" s="171"/>
      <c r="M1188" s="171"/>
      <c r="N1188" s="168"/>
      <c r="O1188" s="168"/>
      <c r="P1188" s="198"/>
      <c r="Q1188" s="198"/>
    </row>
    <row r="1189" spans="1:17" x14ac:dyDescent="0.3">
      <c r="A1189" s="167">
        <v>46055</v>
      </c>
      <c r="B1189" s="168">
        <v>1</v>
      </c>
      <c r="C1189" s="169"/>
      <c r="D1189" s="168" t="s">
        <v>1360</v>
      </c>
      <c r="E1189" s="168">
        <v>33</v>
      </c>
      <c r="F1189" s="168">
        <v>315</v>
      </c>
      <c r="G1189" s="168" t="s">
        <v>7252</v>
      </c>
      <c r="H1189" s="168">
        <v>1</v>
      </c>
      <c r="I1189" s="168" t="s">
        <v>15756</v>
      </c>
      <c r="J1189" s="168"/>
      <c r="K1189" s="168"/>
      <c r="L1189" s="171"/>
      <c r="M1189" s="171"/>
      <c r="N1189" s="168"/>
      <c r="O1189" s="168"/>
      <c r="P1189" s="198"/>
      <c r="Q1189" s="198"/>
    </row>
    <row r="1190" spans="1:17" x14ac:dyDescent="0.3">
      <c r="A1190" s="167">
        <v>46055</v>
      </c>
      <c r="B1190" s="168">
        <v>3</v>
      </c>
      <c r="C1190" s="169"/>
      <c r="D1190" s="168" t="s">
        <v>1344</v>
      </c>
      <c r="E1190" s="168">
        <v>36</v>
      </c>
      <c r="F1190" s="168">
        <v>217</v>
      </c>
      <c r="G1190" s="168" t="s">
        <v>7248</v>
      </c>
      <c r="H1190" s="168">
        <v>4</v>
      </c>
      <c r="I1190" s="168" t="s">
        <v>15688</v>
      </c>
      <c r="J1190" s="168"/>
      <c r="K1190" s="168"/>
      <c r="L1190" s="171"/>
      <c r="M1190" s="171"/>
      <c r="N1190" s="168"/>
      <c r="O1190" s="168"/>
      <c r="P1190" s="198"/>
      <c r="Q1190" s="198"/>
    </row>
    <row r="1191" spans="1:17" x14ac:dyDescent="0.3">
      <c r="A1191" s="167">
        <v>46055</v>
      </c>
      <c r="B1191" s="168">
        <v>3</v>
      </c>
      <c r="C1191" s="169"/>
      <c r="D1191" s="168" t="s">
        <v>1360</v>
      </c>
      <c r="E1191" s="168">
        <v>36</v>
      </c>
      <c r="F1191" s="168">
        <v>217</v>
      </c>
      <c r="G1191" s="168" t="s">
        <v>7252</v>
      </c>
      <c r="H1191" s="168">
        <v>2</v>
      </c>
      <c r="I1191" s="168" t="s">
        <v>15688</v>
      </c>
      <c r="J1191" s="168"/>
      <c r="K1191" s="168"/>
      <c r="L1191" s="171"/>
      <c r="M1191" s="171"/>
      <c r="N1191" s="168"/>
      <c r="O1191" s="168"/>
      <c r="P1191" s="198"/>
      <c r="Q1191" s="198"/>
    </row>
    <row r="1192" spans="1:17" x14ac:dyDescent="0.3">
      <c r="A1192" s="167">
        <v>46055</v>
      </c>
      <c r="B1192" s="168">
        <v>1</v>
      </c>
      <c r="C1192" s="169"/>
      <c r="D1192" s="168" t="s">
        <v>1418</v>
      </c>
      <c r="E1192" s="168">
        <v>36</v>
      </c>
      <c r="F1192" s="168">
        <v>217</v>
      </c>
      <c r="G1192" s="168" t="s">
        <v>7181</v>
      </c>
      <c r="H1192" s="168">
        <v>2</v>
      </c>
      <c r="I1192" s="168" t="s">
        <v>15699</v>
      </c>
      <c r="J1192" s="168"/>
      <c r="K1192" s="168"/>
      <c r="L1192" s="171"/>
      <c r="M1192" s="171"/>
      <c r="N1192" s="168"/>
      <c r="O1192" s="168"/>
      <c r="P1192" s="198"/>
      <c r="Q1192" s="198"/>
    </row>
    <row r="1193" spans="1:17" x14ac:dyDescent="0.3">
      <c r="A1193" s="167">
        <v>46055</v>
      </c>
      <c r="B1193" s="168">
        <v>1</v>
      </c>
      <c r="C1193" s="169"/>
      <c r="D1193" s="168" t="s">
        <v>1344</v>
      </c>
      <c r="E1193" s="168">
        <v>36</v>
      </c>
      <c r="F1193" s="168">
        <v>217</v>
      </c>
      <c r="G1193" s="168" t="s">
        <v>7248</v>
      </c>
      <c r="H1193" s="168">
        <v>5</v>
      </c>
      <c r="I1193" s="168" t="s">
        <v>15699</v>
      </c>
      <c r="J1193" s="168"/>
      <c r="K1193" s="168"/>
      <c r="L1193" s="171"/>
      <c r="M1193" s="171"/>
      <c r="N1193" s="168"/>
      <c r="O1193" s="168"/>
      <c r="P1193" s="198"/>
      <c r="Q1193" s="198"/>
    </row>
    <row r="1194" spans="1:17" x14ac:dyDescent="0.3">
      <c r="A1194" s="167">
        <v>46055</v>
      </c>
      <c r="B1194" s="168">
        <v>1</v>
      </c>
      <c r="C1194" s="169"/>
      <c r="D1194" s="168" t="s">
        <v>2541</v>
      </c>
      <c r="E1194" s="168">
        <v>36</v>
      </c>
      <c r="F1194" s="168">
        <v>217</v>
      </c>
      <c r="G1194" s="168" t="s">
        <v>7207</v>
      </c>
      <c r="H1194" s="168">
        <v>1</v>
      </c>
      <c r="I1194" s="168" t="s">
        <v>15699</v>
      </c>
      <c r="J1194" s="168"/>
      <c r="K1194" s="168"/>
      <c r="L1194" s="171"/>
      <c r="M1194" s="171"/>
      <c r="N1194" s="168"/>
      <c r="O1194" s="168"/>
      <c r="P1194" s="198"/>
      <c r="Q1194" s="198"/>
    </row>
    <row r="1195" spans="1:17" x14ac:dyDescent="0.3">
      <c r="A1195" s="167">
        <v>46055</v>
      </c>
      <c r="B1195" s="168">
        <v>1</v>
      </c>
      <c r="C1195" s="169"/>
      <c r="D1195" s="168" t="s">
        <v>1360</v>
      </c>
      <c r="E1195" s="168">
        <v>36</v>
      </c>
      <c r="F1195" s="168">
        <v>217</v>
      </c>
      <c r="G1195" s="168" t="s">
        <v>7252</v>
      </c>
      <c r="H1195" s="168">
        <v>2</v>
      </c>
      <c r="I1195" s="168" t="s">
        <v>15699</v>
      </c>
      <c r="J1195" s="168"/>
      <c r="K1195" s="168"/>
      <c r="L1195" s="171"/>
      <c r="M1195" s="171"/>
      <c r="N1195" s="168"/>
      <c r="O1195" s="168"/>
      <c r="P1195" s="198"/>
      <c r="Q1195" s="198"/>
    </row>
    <row r="1196" spans="1:17" x14ac:dyDescent="0.3">
      <c r="A1196" s="167">
        <v>46055</v>
      </c>
      <c r="B1196" s="168">
        <v>1</v>
      </c>
      <c r="C1196" s="169"/>
      <c r="D1196" s="168" t="s">
        <v>1544</v>
      </c>
      <c r="E1196" s="168">
        <v>20</v>
      </c>
      <c r="F1196" s="168">
        <v>315</v>
      </c>
      <c r="G1196" s="168" t="s">
        <v>7179</v>
      </c>
      <c r="H1196" s="168">
        <v>1</v>
      </c>
      <c r="I1196" s="168" t="s">
        <v>7251</v>
      </c>
      <c r="J1196" s="168"/>
      <c r="K1196" s="168"/>
      <c r="L1196" s="171"/>
      <c r="M1196" s="171"/>
      <c r="N1196" s="168"/>
      <c r="O1196" s="168"/>
      <c r="P1196" s="198"/>
      <c r="Q1196" s="198"/>
    </row>
    <row r="1197" spans="1:17" x14ac:dyDescent="0.3">
      <c r="A1197" s="167">
        <v>46055</v>
      </c>
      <c r="B1197" s="168">
        <v>2</v>
      </c>
      <c r="C1197" s="169"/>
      <c r="D1197" s="168" t="s">
        <v>1344</v>
      </c>
      <c r="E1197" s="168">
        <v>36</v>
      </c>
      <c r="F1197" s="168">
        <v>217</v>
      </c>
      <c r="G1197" s="168" t="s">
        <v>7248</v>
      </c>
      <c r="H1197" s="168">
        <v>5</v>
      </c>
      <c r="I1197" s="168" t="s">
        <v>7265</v>
      </c>
      <c r="J1197" s="168"/>
      <c r="K1197" s="168"/>
      <c r="L1197" s="171"/>
      <c r="M1197" s="171"/>
      <c r="N1197" s="168"/>
      <c r="O1197" s="168"/>
      <c r="P1197" s="198"/>
      <c r="Q1197" s="198"/>
    </row>
    <row r="1198" spans="1:17" x14ac:dyDescent="0.3">
      <c r="A1198" s="167">
        <v>46055</v>
      </c>
      <c r="B1198" s="168">
        <v>2</v>
      </c>
      <c r="C1198" s="169"/>
      <c r="D1198" s="168" t="s">
        <v>2071</v>
      </c>
      <c r="E1198" s="168">
        <v>36</v>
      </c>
      <c r="F1198" s="168">
        <v>217</v>
      </c>
      <c r="G1198" s="168" t="s">
        <v>7207</v>
      </c>
      <c r="H1198" s="168">
        <v>1</v>
      </c>
      <c r="I1198" s="168" t="s">
        <v>7265</v>
      </c>
      <c r="J1198" s="168"/>
      <c r="K1198" s="168"/>
      <c r="L1198" s="171"/>
      <c r="M1198" s="171"/>
      <c r="N1198" s="168"/>
      <c r="O1198" s="168"/>
      <c r="P1198" s="198"/>
      <c r="Q1198" s="198"/>
    </row>
    <row r="1199" spans="1:17" x14ac:dyDescent="0.3">
      <c r="A1199" s="167">
        <v>46055</v>
      </c>
      <c r="B1199" s="168">
        <v>3</v>
      </c>
      <c r="C1199" s="169"/>
      <c r="D1199" s="168" t="s">
        <v>1284</v>
      </c>
      <c r="E1199" s="168">
        <v>9</v>
      </c>
      <c r="F1199" s="168">
        <v>320</v>
      </c>
      <c r="G1199" s="168" t="s">
        <v>7146</v>
      </c>
      <c r="H1199" s="168">
        <v>1</v>
      </c>
      <c r="I1199" s="168" t="s">
        <v>7193</v>
      </c>
      <c r="J1199" s="168"/>
      <c r="K1199" s="168"/>
      <c r="L1199" s="171"/>
      <c r="M1199" s="171"/>
      <c r="N1199" s="168"/>
      <c r="O1199" s="168"/>
      <c r="P1199" s="198"/>
      <c r="Q1199" s="198"/>
    </row>
    <row r="1200" spans="1:17" x14ac:dyDescent="0.3">
      <c r="A1200" s="167">
        <v>46055</v>
      </c>
      <c r="B1200" s="168">
        <v>2</v>
      </c>
      <c r="C1200" s="169"/>
      <c r="D1200" s="168" t="s">
        <v>1284</v>
      </c>
      <c r="E1200" s="168">
        <v>8</v>
      </c>
      <c r="F1200" s="168">
        <v>320</v>
      </c>
      <c r="G1200" s="168" t="s">
        <v>7146</v>
      </c>
      <c r="H1200" s="168">
        <v>10</v>
      </c>
      <c r="I1200" s="168" t="s">
        <v>7145</v>
      </c>
      <c r="J1200" s="168"/>
      <c r="K1200" s="168"/>
      <c r="L1200" s="171"/>
      <c r="M1200" s="171"/>
      <c r="N1200" s="168"/>
      <c r="O1200" s="168"/>
      <c r="P1200" s="198"/>
      <c r="Q1200" s="198"/>
    </row>
    <row r="1201" spans="1:17" x14ac:dyDescent="0.3">
      <c r="A1201" s="167">
        <v>46055</v>
      </c>
      <c r="B1201" s="168">
        <v>3</v>
      </c>
      <c r="C1201" s="169"/>
      <c r="D1201" s="168" t="s">
        <v>1306</v>
      </c>
      <c r="E1201" s="168">
        <v>33</v>
      </c>
      <c r="F1201" s="168">
        <v>320</v>
      </c>
      <c r="G1201" s="168" t="s">
        <v>7213</v>
      </c>
      <c r="H1201" s="168">
        <v>3</v>
      </c>
      <c r="I1201" s="168" t="s">
        <v>7238</v>
      </c>
      <c r="J1201" s="168"/>
      <c r="K1201" s="168"/>
      <c r="L1201" s="171"/>
      <c r="M1201" s="171"/>
      <c r="N1201" s="168"/>
      <c r="O1201" s="168"/>
      <c r="P1201" s="198"/>
      <c r="Q1201" s="198"/>
    </row>
    <row r="1202" spans="1:17" x14ac:dyDescent="0.3">
      <c r="A1202" s="167">
        <v>46055</v>
      </c>
      <c r="B1202" s="168">
        <v>2</v>
      </c>
      <c r="C1202" s="169"/>
      <c r="D1202" s="168" t="s">
        <v>1306</v>
      </c>
      <c r="E1202" s="168">
        <v>33</v>
      </c>
      <c r="F1202" s="168">
        <v>320</v>
      </c>
      <c r="G1202" s="168" t="s">
        <v>7213</v>
      </c>
      <c r="H1202" s="168">
        <v>13</v>
      </c>
      <c r="I1202" s="168" t="s">
        <v>7277</v>
      </c>
      <c r="J1202" s="168"/>
      <c r="K1202" s="168"/>
      <c r="L1202" s="171"/>
      <c r="M1202" s="171"/>
      <c r="N1202" s="168"/>
      <c r="O1202" s="168"/>
      <c r="P1202" s="198"/>
      <c r="Q1202" s="198"/>
    </row>
    <row r="1203" spans="1:17" x14ac:dyDescent="0.3">
      <c r="A1203" s="167">
        <v>46055</v>
      </c>
      <c r="B1203" s="168">
        <v>2</v>
      </c>
      <c r="C1203" s="169"/>
      <c r="D1203" s="168" t="s">
        <v>1987</v>
      </c>
      <c r="E1203" s="168">
        <v>20</v>
      </c>
      <c r="F1203" s="168">
        <v>314</v>
      </c>
      <c r="G1203" s="168" t="s">
        <v>7186</v>
      </c>
      <c r="H1203" s="168">
        <v>6</v>
      </c>
      <c r="I1203" s="168" t="s">
        <v>7264</v>
      </c>
      <c r="J1203" s="168"/>
      <c r="K1203" s="168"/>
      <c r="L1203" s="171"/>
      <c r="M1203" s="171"/>
      <c r="N1203" s="168"/>
      <c r="O1203" s="168"/>
      <c r="P1203" s="198"/>
      <c r="Q1203" s="198"/>
    </row>
    <row r="1204" spans="1:17" x14ac:dyDescent="0.3">
      <c r="A1204" s="167">
        <v>46055</v>
      </c>
      <c r="B1204" s="168">
        <v>3</v>
      </c>
      <c r="C1204" s="169"/>
      <c r="D1204" s="168" t="s">
        <v>1987</v>
      </c>
      <c r="E1204" s="168">
        <v>11</v>
      </c>
      <c r="F1204" s="168">
        <v>314</v>
      </c>
      <c r="G1204" s="168" t="s">
        <v>7186</v>
      </c>
      <c r="H1204" s="168">
        <v>1</v>
      </c>
      <c r="I1204" s="168" t="s">
        <v>7185</v>
      </c>
      <c r="J1204" s="168"/>
      <c r="K1204" s="168"/>
      <c r="L1204" s="171"/>
      <c r="M1204" s="171"/>
      <c r="N1204" s="168"/>
      <c r="O1204" s="168"/>
      <c r="P1204" s="198"/>
      <c r="Q1204" s="198"/>
    </row>
    <row r="1205" spans="1:17" x14ac:dyDescent="0.3">
      <c r="A1205" s="167">
        <v>46055</v>
      </c>
      <c r="B1205" s="168">
        <v>3</v>
      </c>
      <c r="C1205" s="169"/>
      <c r="D1205" s="168" t="s">
        <v>1987</v>
      </c>
      <c r="E1205" s="168">
        <v>34</v>
      </c>
      <c r="F1205" s="168">
        <v>314</v>
      </c>
      <c r="G1205" s="168" t="s">
        <v>7186</v>
      </c>
      <c r="H1205" s="168">
        <v>1</v>
      </c>
      <c r="I1205" s="168" t="s">
        <v>7185</v>
      </c>
      <c r="J1205" s="168"/>
      <c r="K1205" s="168"/>
      <c r="L1205" s="171"/>
      <c r="M1205" s="171"/>
      <c r="N1205" s="168"/>
      <c r="O1205" s="168"/>
      <c r="P1205" s="198"/>
      <c r="Q1205" s="198"/>
    </row>
    <row r="1206" spans="1:17" x14ac:dyDescent="0.3">
      <c r="A1206" s="167">
        <v>46055</v>
      </c>
      <c r="B1206" s="168">
        <v>2</v>
      </c>
      <c r="C1206" s="169"/>
      <c r="D1206" s="168" t="s">
        <v>1346</v>
      </c>
      <c r="E1206" s="168">
        <v>20</v>
      </c>
      <c r="F1206" s="168">
        <v>207</v>
      </c>
      <c r="G1206" s="168" t="s">
        <v>15674</v>
      </c>
      <c r="H1206" s="168">
        <v>2</v>
      </c>
      <c r="I1206" s="168" t="s">
        <v>7228</v>
      </c>
      <c r="J1206" s="168"/>
      <c r="K1206" s="168"/>
      <c r="L1206" s="171"/>
      <c r="M1206" s="171"/>
      <c r="N1206" s="168"/>
      <c r="O1206" s="168"/>
      <c r="P1206" s="198"/>
      <c r="Q1206" s="198"/>
    </row>
    <row r="1207" spans="1:17" x14ac:dyDescent="0.3">
      <c r="A1207" s="167">
        <v>46055</v>
      </c>
      <c r="B1207" s="168">
        <v>2</v>
      </c>
      <c r="C1207" s="169"/>
      <c r="D1207" s="168" t="s">
        <v>1346</v>
      </c>
      <c r="E1207" s="168">
        <v>34</v>
      </c>
      <c r="F1207" s="168">
        <v>207</v>
      </c>
      <c r="G1207" s="168" t="s">
        <v>15674</v>
      </c>
      <c r="H1207" s="168">
        <v>3</v>
      </c>
      <c r="I1207" s="168" t="s">
        <v>7228</v>
      </c>
      <c r="J1207" s="168"/>
      <c r="K1207" s="168"/>
      <c r="L1207" s="171"/>
      <c r="M1207" s="171"/>
      <c r="N1207" s="168"/>
      <c r="O1207" s="168"/>
    </row>
    <row r="1208" spans="1:17" x14ac:dyDescent="0.3">
      <c r="A1208" s="167">
        <v>46055</v>
      </c>
      <c r="B1208" s="168">
        <v>3</v>
      </c>
      <c r="C1208" s="169"/>
      <c r="D1208" s="168" t="s">
        <v>3388</v>
      </c>
      <c r="E1208" s="168">
        <v>8</v>
      </c>
      <c r="F1208" s="168">
        <v>313</v>
      </c>
      <c r="G1208" s="168" t="s">
        <v>15829</v>
      </c>
      <c r="H1208" s="168">
        <v>1</v>
      </c>
      <c r="I1208" s="168" t="s">
        <v>15786</v>
      </c>
      <c r="J1208" s="168"/>
      <c r="K1208" s="168"/>
      <c r="L1208" s="171"/>
      <c r="M1208" s="171"/>
      <c r="N1208" s="168"/>
      <c r="O1208" s="168"/>
    </row>
    <row r="1209" spans="1:17" x14ac:dyDescent="0.3">
      <c r="A1209" s="167">
        <v>46055</v>
      </c>
      <c r="B1209" s="168">
        <v>2</v>
      </c>
      <c r="C1209" s="169"/>
      <c r="D1209" s="168" t="s">
        <v>1482</v>
      </c>
      <c r="E1209" s="168">
        <v>9</v>
      </c>
      <c r="F1209" s="168">
        <v>314</v>
      </c>
      <c r="G1209" s="168" t="s">
        <v>7167</v>
      </c>
      <c r="H1209" s="168">
        <v>3</v>
      </c>
      <c r="I1209" s="168" t="s">
        <v>7168</v>
      </c>
      <c r="J1209" s="168"/>
      <c r="K1209" s="168"/>
      <c r="L1209" s="171"/>
      <c r="M1209" s="171"/>
      <c r="N1209" s="168"/>
      <c r="O1209" s="168"/>
    </row>
    <row r="1210" spans="1:17" x14ac:dyDescent="0.3">
      <c r="A1210" s="167">
        <v>46055</v>
      </c>
      <c r="B1210" s="168">
        <v>2</v>
      </c>
      <c r="C1210" s="169"/>
      <c r="D1210" s="168" t="s">
        <v>1482</v>
      </c>
      <c r="E1210" s="168">
        <v>33</v>
      </c>
      <c r="F1210" s="168">
        <v>314</v>
      </c>
      <c r="G1210" s="168" t="s">
        <v>7167</v>
      </c>
      <c r="H1210" s="168">
        <v>4</v>
      </c>
      <c r="I1210" s="168" t="s">
        <v>15736</v>
      </c>
      <c r="J1210" s="168"/>
      <c r="K1210" s="168"/>
      <c r="L1210" s="171"/>
      <c r="M1210" s="171"/>
      <c r="N1210" s="168"/>
      <c r="O1210" s="168"/>
    </row>
    <row r="1211" spans="1:17" x14ac:dyDescent="0.3">
      <c r="A1211" s="167">
        <v>46055</v>
      </c>
      <c r="B1211" s="168">
        <v>2</v>
      </c>
      <c r="C1211" s="169"/>
      <c r="D1211" s="168" t="s">
        <v>1482</v>
      </c>
      <c r="E1211" s="168">
        <v>8</v>
      </c>
      <c r="F1211" s="168">
        <v>314</v>
      </c>
      <c r="G1211" s="168" t="s">
        <v>7167</v>
      </c>
      <c r="H1211" s="168">
        <v>10</v>
      </c>
      <c r="I1211" s="168" t="s">
        <v>15736</v>
      </c>
      <c r="J1211" s="168"/>
      <c r="K1211" s="168"/>
      <c r="L1211" s="171"/>
      <c r="M1211" s="171"/>
      <c r="N1211" s="168"/>
      <c r="O1211" s="168"/>
    </row>
    <row r="1212" spans="1:17" x14ac:dyDescent="0.3">
      <c r="A1212" s="167">
        <v>46055</v>
      </c>
      <c r="B1212" s="168">
        <v>2</v>
      </c>
      <c r="C1212" s="169"/>
      <c r="D1212" s="168" t="s">
        <v>1270</v>
      </c>
      <c r="E1212" s="168">
        <v>33</v>
      </c>
      <c r="F1212" s="168">
        <v>314</v>
      </c>
      <c r="G1212" s="168" t="s">
        <v>7212</v>
      </c>
      <c r="H1212" s="168">
        <v>4</v>
      </c>
      <c r="I1212" s="168" t="s">
        <v>7210</v>
      </c>
      <c r="J1212" s="168"/>
      <c r="K1212" s="168"/>
      <c r="L1212" s="171"/>
      <c r="M1212" s="171"/>
      <c r="N1212" s="168"/>
      <c r="O1212" s="168"/>
    </row>
    <row r="1213" spans="1:17" x14ac:dyDescent="0.3">
      <c r="A1213" s="167">
        <v>46055</v>
      </c>
      <c r="B1213" s="168">
        <v>2</v>
      </c>
      <c r="C1213" s="169"/>
      <c r="D1213" s="168" t="s">
        <v>1270</v>
      </c>
      <c r="E1213" s="168">
        <v>8</v>
      </c>
      <c r="F1213" s="168">
        <v>314</v>
      </c>
      <c r="G1213" s="168" t="s">
        <v>7212</v>
      </c>
      <c r="H1213" s="168">
        <v>14</v>
      </c>
      <c r="I1213" s="168" t="s">
        <v>7210</v>
      </c>
      <c r="J1213" s="168"/>
      <c r="K1213" s="168"/>
      <c r="L1213" s="171"/>
      <c r="M1213" s="171"/>
      <c r="N1213" s="168"/>
      <c r="O1213" s="168"/>
    </row>
    <row r="1214" spans="1:17" x14ac:dyDescent="0.3">
      <c r="A1214" s="167">
        <v>46055</v>
      </c>
      <c r="B1214" s="168">
        <v>2</v>
      </c>
      <c r="C1214" s="169"/>
      <c r="D1214" s="168" t="s">
        <v>2055</v>
      </c>
      <c r="E1214" s="168">
        <v>30</v>
      </c>
      <c r="F1214" s="168">
        <v>207</v>
      </c>
      <c r="G1214" s="168" t="s">
        <v>7169</v>
      </c>
      <c r="H1214" s="168">
        <v>1</v>
      </c>
      <c r="I1214" s="168" t="s">
        <v>7170</v>
      </c>
      <c r="J1214" s="168"/>
      <c r="K1214" s="168"/>
      <c r="L1214" s="171"/>
      <c r="M1214" s="171"/>
      <c r="N1214" s="168"/>
      <c r="O1214" s="168"/>
    </row>
    <row r="1215" spans="1:17" x14ac:dyDescent="0.3">
      <c r="A1215" s="173">
        <v>46055</v>
      </c>
      <c r="B1215" s="174">
        <v>2</v>
      </c>
      <c r="C1215" s="175"/>
      <c r="D1215" s="174" t="s">
        <v>2063</v>
      </c>
      <c r="E1215" s="174">
        <v>11</v>
      </c>
      <c r="F1215" s="174">
        <v>313</v>
      </c>
      <c r="G1215" s="174" t="s">
        <v>7269</v>
      </c>
      <c r="H1215" s="174">
        <v>6</v>
      </c>
      <c r="I1215" s="174" t="s">
        <v>7174</v>
      </c>
      <c r="J1215" s="174"/>
      <c r="K1215" s="174"/>
      <c r="L1215" s="177"/>
      <c r="M1215" s="177"/>
      <c r="N1215" s="174"/>
      <c r="O1215" s="174"/>
    </row>
    <row r="1216" spans="1:17" x14ac:dyDescent="0.3">
      <c r="A1216" s="167">
        <v>46055</v>
      </c>
      <c r="B1216" s="168">
        <v>2</v>
      </c>
      <c r="C1216" s="169"/>
      <c r="D1216" s="168" t="s">
        <v>1254</v>
      </c>
      <c r="E1216" s="168">
        <v>20</v>
      </c>
      <c r="F1216" s="168">
        <v>314</v>
      </c>
      <c r="G1216" s="168" t="s">
        <v>7191</v>
      </c>
      <c r="H1216" s="168">
        <v>14</v>
      </c>
      <c r="I1216" s="168" t="s">
        <v>7168</v>
      </c>
      <c r="J1216" s="168"/>
      <c r="K1216" s="168"/>
      <c r="L1216" s="171"/>
      <c r="M1216" s="171"/>
      <c r="N1216" s="168"/>
      <c r="O1216" s="168"/>
    </row>
    <row r="1217" spans="1:15" x14ac:dyDescent="0.3">
      <c r="A1217" s="167">
        <v>46055</v>
      </c>
      <c r="B1217" s="168">
        <v>2</v>
      </c>
      <c r="C1217" s="169"/>
      <c r="D1217" s="168" t="s">
        <v>1947</v>
      </c>
      <c r="E1217" s="168">
        <v>34</v>
      </c>
      <c r="F1217" s="168">
        <v>207</v>
      </c>
      <c r="G1217" s="168" t="s">
        <v>7169</v>
      </c>
      <c r="H1217" s="168">
        <v>67</v>
      </c>
      <c r="I1217" s="168" t="s">
        <v>15785</v>
      </c>
      <c r="J1217" s="168"/>
      <c r="K1217" s="168"/>
      <c r="L1217" s="171"/>
      <c r="M1217" s="171"/>
      <c r="N1217" s="168"/>
      <c r="O1217" s="168"/>
    </row>
    <row r="1218" spans="1:15" x14ac:dyDescent="0.3">
      <c r="A1218" s="167">
        <v>46055</v>
      </c>
      <c r="B1218" s="168">
        <v>2</v>
      </c>
      <c r="C1218" s="169"/>
      <c r="D1218" s="168" t="s">
        <v>1588</v>
      </c>
      <c r="E1218" s="168">
        <v>8</v>
      </c>
      <c r="F1218" s="168">
        <v>315</v>
      </c>
      <c r="G1218" s="168" t="s">
        <v>7179</v>
      </c>
      <c r="H1218" s="168">
        <v>1</v>
      </c>
      <c r="I1218" s="168" t="s">
        <v>7180</v>
      </c>
      <c r="J1218" s="168"/>
      <c r="K1218" s="168"/>
      <c r="L1218" s="171"/>
      <c r="M1218" s="171"/>
      <c r="N1218" s="168"/>
      <c r="O1218" s="168"/>
    </row>
    <row r="1219" spans="1:15" x14ac:dyDescent="0.3">
      <c r="A1219" s="167">
        <v>46055</v>
      </c>
      <c r="B1219" s="168">
        <v>3</v>
      </c>
      <c r="C1219" s="169"/>
      <c r="D1219" s="168" t="s">
        <v>1683</v>
      </c>
      <c r="E1219" s="168">
        <v>20</v>
      </c>
      <c r="F1219" s="168">
        <v>320</v>
      </c>
      <c r="G1219" s="168" t="s">
        <v>7155</v>
      </c>
      <c r="H1219" s="168">
        <v>4</v>
      </c>
      <c r="I1219" s="168" t="s">
        <v>7166</v>
      </c>
      <c r="J1219" s="168"/>
      <c r="K1219" s="168"/>
      <c r="L1219" s="171"/>
      <c r="M1219" s="171"/>
      <c r="N1219" s="168"/>
      <c r="O1219" s="168"/>
    </row>
    <row r="1220" spans="1:15" x14ac:dyDescent="0.3">
      <c r="A1220" s="167">
        <v>46055</v>
      </c>
      <c r="B1220" s="168">
        <v>2</v>
      </c>
      <c r="C1220" s="169"/>
      <c r="D1220" s="168" t="s">
        <v>1683</v>
      </c>
      <c r="E1220" s="168">
        <v>20</v>
      </c>
      <c r="F1220" s="168">
        <v>320</v>
      </c>
      <c r="G1220" s="168" t="s">
        <v>7155</v>
      </c>
      <c r="H1220" s="168">
        <v>2</v>
      </c>
      <c r="I1220" s="168" t="s">
        <v>7261</v>
      </c>
      <c r="J1220" s="168"/>
      <c r="K1220" s="168"/>
      <c r="L1220" s="171"/>
      <c r="M1220" s="171"/>
      <c r="N1220" s="168"/>
      <c r="O1220" s="168"/>
    </row>
    <row r="1221" spans="1:15" x14ac:dyDescent="0.3">
      <c r="A1221" s="167">
        <v>46055</v>
      </c>
      <c r="B1221" s="168">
        <v>2</v>
      </c>
      <c r="C1221" s="169"/>
      <c r="D1221" s="168" t="s">
        <v>1683</v>
      </c>
      <c r="E1221" s="168">
        <v>9</v>
      </c>
      <c r="F1221" s="168">
        <v>320</v>
      </c>
      <c r="G1221" s="168" t="s">
        <v>7155</v>
      </c>
      <c r="H1221" s="168">
        <v>2</v>
      </c>
      <c r="I1221" s="168" t="s">
        <v>7261</v>
      </c>
      <c r="J1221" s="168"/>
      <c r="K1221" s="168"/>
      <c r="L1221" s="171"/>
      <c r="M1221" s="171"/>
      <c r="N1221" s="168"/>
      <c r="O1221" s="168"/>
    </row>
    <row r="1222" spans="1:15" x14ac:dyDescent="0.3">
      <c r="A1222" s="167">
        <v>46055</v>
      </c>
      <c r="B1222" s="168">
        <v>2</v>
      </c>
      <c r="C1222" s="169"/>
      <c r="D1222" s="168" t="s">
        <v>2515</v>
      </c>
      <c r="E1222" s="168">
        <v>20</v>
      </c>
      <c r="F1222" s="168">
        <v>322</v>
      </c>
      <c r="G1222" s="168" t="s">
        <v>7175</v>
      </c>
      <c r="H1222" s="168">
        <v>1</v>
      </c>
      <c r="I1222" s="168" t="s">
        <v>15835</v>
      </c>
      <c r="J1222" s="168"/>
      <c r="K1222" s="168"/>
      <c r="L1222" s="171"/>
      <c r="M1222" s="171"/>
      <c r="N1222" s="168"/>
      <c r="O1222" s="168"/>
    </row>
    <row r="1223" spans="1:15" x14ac:dyDescent="0.3">
      <c r="A1223" s="167">
        <v>46055</v>
      </c>
      <c r="B1223" s="168">
        <v>2</v>
      </c>
      <c r="C1223" s="169"/>
      <c r="D1223" s="168" t="s">
        <v>1544</v>
      </c>
      <c r="E1223" s="168">
        <v>9</v>
      </c>
      <c r="F1223" s="168">
        <v>315</v>
      </c>
      <c r="G1223" s="168" t="s">
        <v>7179</v>
      </c>
      <c r="H1223" s="168">
        <v>1</v>
      </c>
      <c r="I1223" s="168" t="s">
        <v>7180</v>
      </c>
      <c r="J1223" s="168"/>
      <c r="K1223" s="168"/>
      <c r="L1223" s="171"/>
      <c r="M1223" s="171"/>
      <c r="N1223" s="168"/>
      <c r="O1223" s="168"/>
    </row>
    <row r="1224" spans="1:15" x14ac:dyDescent="0.3">
      <c r="A1224" s="167">
        <v>46055</v>
      </c>
      <c r="B1224" s="168">
        <v>2</v>
      </c>
      <c r="C1224" s="169"/>
      <c r="D1224" s="168" t="s">
        <v>1254</v>
      </c>
      <c r="E1224" s="168">
        <v>20</v>
      </c>
      <c r="F1224" s="168">
        <v>314</v>
      </c>
      <c r="G1224" s="168" t="s">
        <v>7191</v>
      </c>
      <c r="H1224" s="168">
        <v>5</v>
      </c>
      <c r="I1224" s="168" t="s">
        <v>15736</v>
      </c>
      <c r="J1224" s="168"/>
      <c r="K1224" s="168"/>
      <c r="L1224" s="171"/>
      <c r="M1224" s="171"/>
      <c r="N1224" s="168"/>
      <c r="O1224" s="168"/>
    </row>
    <row r="1225" spans="1:15" x14ac:dyDescent="0.3">
      <c r="A1225" s="167">
        <v>46055</v>
      </c>
      <c r="B1225" s="168">
        <v>2</v>
      </c>
      <c r="C1225" s="169"/>
      <c r="D1225" s="168" t="s">
        <v>1412</v>
      </c>
      <c r="E1225" s="168">
        <v>27</v>
      </c>
      <c r="F1225" s="168">
        <v>207</v>
      </c>
      <c r="G1225" s="168" t="s">
        <v>7169</v>
      </c>
      <c r="H1225" s="168">
        <v>16</v>
      </c>
      <c r="I1225" s="168" t="s">
        <v>7257</v>
      </c>
      <c r="J1225" s="168"/>
      <c r="K1225" s="168"/>
      <c r="L1225" s="171"/>
      <c r="M1225" s="171"/>
      <c r="N1225" s="168"/>
      <c r="O1225" s="168"/>
    </row>
    <row r="1226" spans="1:15" x14ac:dyDescent="0.3">
      <c r="A1226" s="167">
        <v>46055</v>
      </c>
      <c r="B1226" s="168">
        <v>2</v>
      </c>
      <c r="C1226" s="169"/>
      <c r="D1226" s="168" t="s">
        <v>1685</v>
      </c>
      <c r="E1226" s="168">
        <v>34</v>
      </c>
      <c r="F1226" s="168">
        <v>320</v>
      </c>
      <c r="G1226" s="168" t="s">
        <v>7163</v>
      </c>
      <c r="H1226" s="168">
        <v>1</v>
      </c>
      <c r="I1226" s="168" t="s">
        <v>7162</v>
      </c>
      <c r="J1226" s="168"/>
      <c r="K1226" s="168"/>
      <c r="L1226" s="171"/>
      <c r="M1226" s="171"/>
      <c r="N1226" s="168"/>
      <c r="O1226" s="168"/>
    </row>
    <row r="1227" spans="1:15" x14ac:dyDescent="0.3">
      <c r="A1227" s="167">
        <v>46055</v>
      </c>
      <c r="B1227" s="168">
        <v>2</v>
      </c>
      <c r="C1227" s="169"/>
      <c r="D1227" s="168" t="s">
        <v>1685</v>
      </c>
      <c r="E1227" s="168">
        <v>8</v>
      </c>
      <c r="F1227" s="168">
        <v>320</v>
      </c>
      <c r="G1227" s="168" t="s">
        <v>7163</v>
      </c>
      <c r="H1227" s="168">
        <v>1</v>
      </c>
      <c r="I1227" s="168" t="s">
        <v>7162</v>
      </c>
      <c r="J1227" s="168"/>
      <c r="K1227" s="168"/>
      <c r="L1227" s="171"/>
      <c r="M1227" s="171"/>
      <c r="N1227" s="168"/>
      <c r="O1227" s="168"/>
    </row>
    <row r="1228" spans="1:15" x14ac:dyDescent="0.3">
      <c r="A1228" s="167">
        <v>46055</v>
      </c>
      <c r="B1228" s="168">
        <v>2</v>
      </c>
      <c r="C1228" s="169"/>
      <c r="D1228" s="168" t="s">
        <v>1703</v>
      </c>
      <c r="E1228" s="168">
        <v>33</v>
      </c>
      <c r="F1228" s="168">
        <v>320</v>
      </c>
      <c r="G1228" s="168" t="s">
        <v>7163</v>
      </c>
      <c r="H1228" s="168">
        <v>6</v>
      </c>
      <c r="I1228" s="168" t="s">
        <v>7162</v>
      </c>
      <c r="J1228" s="168"/>
      <c r="K1228" s="168"/>
      <c r="L1228" s="171"/>
      <c r="M1228" s="171"/>
      <c r="N1228" s="168"/>
      <c r="O1228" s="168"/>
    </row>
    <row r="1229" spans="1:15" x14ac:dyDescent="0.3">
      <c r="A1229" s="167">
        <v>46055</v>
      </c>
      <c r="B1229" s="168">
        <v>2</v>
      </c>
      <c r="C1229" s="169"/>
      <c r="D1229" s="168" t="s">
        <v>1248</v>
      </c>
      <c r="E1229" s="168">
        <v>6</v>
      </c>
      <c r="F1229" s="168">
        <v>313</v>
      </c>
      <c r="G1229" s="168" t="s">
        <v>7150</v>
      </c>
      <c r="H1229" s="168">
        <v>2</v>
      </c>
      <c r="I1229" s="168" t="s">
        <v>15830</v>
      </c>
      <c r="J1229" s="168"/>
      <c r="K1229" s="168"/>
      <c r="L1229" s="171"/>
      <c r="M1229" s="171"/>
      <c r="N1229" s="168"/>
      <c r="O1229" s="168"/>
    </row>
    <row r="1230" spans="1:15" x14ac:dyDescent="0.3">
      <c r="A1230" s="167">
        <v>46055</v>
      </c>
      <c r="B1230" s="168">
        <v>3</v>
      </c>
      <c r="C1230" s="169"/>
      <c r="D1230" s="168" t="s">
        <v>1703</v>
      </c>
      <c r="E1230" s="168">
        <v>11</v>
      </c>
      <c r="F1230" s="168">
        <v>320</v>
      </c>
      <c r="G1230" s="168" t="s">
        <v>7163</v>
      </c>
      <c r="H1230" s="168">
        <v>30</v>
      </c>
      <c r="I1230" s="168" t="s">
        <v>15799</v>
      </c>
      <c r="J1230" s="168"/>
      <c r="K1230" s="168"/>
      <c r="L1230" s="171"/>
      <c r="M1230" s="171"/>
      <c r="N1230" s="168"/>
      <c r="O1230" s="168"/>
    </row>
    <row r="1231" spans="1:15" x14ac:dyDescent="0.3">
      <c r="A1231" s="167">
        <v>46055</v>
      </c>
      <c r="B1231" s="168">
        <v>2</v>
      </c>
      <c r="C1231" s="169"/>
      <c r="D1231" s="168" t="s">
        <v>1653</v>
      </c>
      <c r="E1231" s="168">
        <v>9</v>
      </c>
      <c r="F1231" s="168">
        <v>320</v>
      </c>
      <c r="G1231" s="168" t="s">
        <v>7144</v>
      </c>
      <c r="H1231" s="168">
        <v>34</v>
      </c>
      <c r="I1231" s="168" t="s">
        <v>15798</v>
      </c>
      <c r="J1231" s="168"/>
      <c r="K1231" s="168"/>
      <c r="L1231" s="171"/>
      <c r="M1231" s="171"/>
      <c r="N1231" s="168"/>
      <c r="O1231" s="168"/>
    </row>
    <row r="1232" spans="1:15" x14ac:dyDescent="0.3">
      <c r="A1232" s="167">
        <v>46055</v>
      </c>
      <c r="B1232" s="168">
        <v>3</v>
      </c>
      <c r="C1232" s="169"/>
      <c r="D1232" s="168" t="s">
        <v>1653</v>
      </c>
      <c r="E1232" s="168">
        <v>11</v>
      </c>
      <c r="F1232" s="168">
        <v>320</v>
      </c>
      <c r="G1232" s="168" t="s">
        <v>7144</v>
      </c>
      <c r="H1232" s="168">
        <v>34</v>
      </c>
      <c r="I1232" s="168" t="s">
        <v>7183</v>
      </c>
      <c r="J1232" s="168"/>
      <c r="K1232" s="168"/>
      <c r="L1232" s="171"/>
      <c r="M1232" s="171"/>
      <c r="N1232" s="168"/>
      <c r="O1232" s="168"/>
    </row>
    <row r="1233" spans="1:15" x14ac:dyDescent="0.3">
      <c r="A1233" s="167">
        <v>46055</v>
      </c>
      <c r="B1233" s="168">
        <v>1</v>
      </c>
      <c r="C1233" s="169"/>
      <c r="D1233" s="168" t="s">
        <v>1284</v>
      </c>
      <c r="E1233" s="168">
        <v>9</v>
      </c>
      <c r="F1233" s="168">
        <v>320</v>
      </c>
      <c r="G1233" s="168" t="s">
        <v>7146</v>
      </c>
      <c r="H1233" s="168">
        <v>8</v>
      </c>
      <c r="I1233" s="168" t="s">
        <v>7147</v>
      </c>
      <c r="J1233" s="168"/>
      <c r="K1233" s="168"/>
      <c r="L1233" s="171"/>
      <c r="M1233" s="171"/>
      <c r="N1233" s="168"/>
      <c r="O1233" s="168"/>
    </row>
    <row r="1234" spans="1:15" x14ac:dyDescent="0.3">
      <c r="A1234" s="167">
        <v>46055</v>
      </c>
      <c r="B1234" s="168">
        <v>1</v>
      </c>
      <c r="C1234" s="169"/>
      <c r="D1234" s="168" t="s">
        <v>1284</v>
      </c>
      <c r="E1234" s="168">
        <v>20</v>
      </c>
      <c r="F1234" s="168">
        <v>320</v>
      </c>
      <c r="G1234" s="168" t="s">
        <v>7146</v>
      </c>
      <c r="H1234" s="168">
        <v>3</v>
      </c>
      <c r="I1234" s="168" t="s">
        <v>7147</v>
      </c>
      <c r="J1234" s="168"/>
      <c r="K1234" s="168"/>
      <c r="L1234" s="171"/>
      <c r="M1234" s="171"/>
      <c r="N1234" s="168"/>
      <c r="O1234" s="168"/>
    </row>
    <row r="1235" spans="1:15" x14ac:dyDescent="0.3">
      <c r="A1235" s="167">
        <v>46055</v>
      </c>
      <c r="B1235" s="168">
        <v>1</v>
      </c>
      <c r="C1235" s="169"/>
      <c r="D1235" s="168" t="s">
        <v>1284</v>
      </c>
      <c r="E1235" s="168">
        <v>14</v>
      </c>
      <c r="F1235" s="168">
        <v>320</v>
      </c>
      <c r="G1235" s="168" t="s">
        <v>7146</v>
      </c>
      <c r="H1235" s="168">
        <v>1</v>
      </c>
      <c r="I1235" s="168" t="s">
        <v>7147</v>
      </c>
      <c r="J1235" s="168"/>
      <c r="K1235" s="168"/>
      <c r="L1235" s="171"/>
      <c r="M1235" s="171"/>
      <c r="N1235" s="168"/>
      <c r="O1235" s="168"/>
    </row>
    <row r="1236" spans="1:15" x14ac:dyDescent="0.3">
      <c r="A1236" s="167">
        <v>46055</v>
      </c>
      <c r="B1236" s="168">
        <v>1</v>
      </c>
      <c r="C1236" s="169"/>
      <c r="D1236" s="168" t="s">
        <v>1236</v>
      </c>
      <c r="E1236" s="168">
        <v>9</v>
      </c>
      <c r="F1236" s="168">
        <v>313</v>
      </c>
      <c r="G1236" s="168" t="s">
        <v>7150</v>
      </c>
      <c r="H1236" s="168">
        <v>1</v>
      </c>
      <c r="I1236" s="168" t="s">
        <v>15836</v>
      </c>
      <c r="J1236" s="168"/>
      <c r="K1236" s="168"/>
      <c r="L1236" s="171"/>
      <c r="M1236" s="171"/>
      <c r="N1236" s="168"/>
      <c r="O1236" s="168"/>
    </row>
    <row r="1237" spans="1:15" x14ac:dyDescent="0.3">
      <c r="A1237" s="167">
        <v>46055</v>
      </c>
      <c r="B1237" s="168">
        <v>1</v>
      </c>
      <c r="C1237" s="169"/>
      <c r="D1237" s="168" t="s">
        <v>1248</v>
      </c>
      <c r="E1237" s="168">
        <v>9</v>
      </c>
      <c r="F1237" s="168">
        <v>313</v>
      </c>
      <c r="G1237" s="168" t="s">
        <v>7150</v>
      </c>
      <c r="H1237" s="168">
        <v>9</v>
      </c>
      <c r="I1237" s="168" t="s">
        <v>15836</v>
      </c>
      <c r="J1237" s="168"/>
      <c r="K1237" s="168"/>
      <c r="L1237" s="171"/>
      <c r="M1237" s="171"/>
      <c r="N1237" s="168"/>
      <c r="O1237" s="168"/>
    </row>
    <row r="1238" spans="1:15" x14ac:dyDescent="0.3">
      <c r="A1238" s="167">
        <v>46055</v>
      </c>
      <c r="B1238" s="168">
        <v>1</v>
      </c>
      <c r="C1238" s="169"/>
      <c r="D1238" s="168" t="s">
        <v>1248</v>
      </c>
      <c r="E1238" s="168">
        <v>2</v>
      </c>
      <c r="F1238" s="168">
        <v>313</v>
      </c>
      <c r="G1238" s="168" t="s">
        <v>7150</v>
      </c>
      <c r="H1238" s="168">
        <v>2</v>
      </c>
      <c r="I1238" s="168" t="s">
        <v>15836</v>
      </c>
      <c r="J1238" s="168"/>
      <c r="K1238" s="168"/>
      <c r="L1238" s="171"/>
      <c r="M1238" s="171"/>
      <c r="N1238" s="168"/>
      <c r="O1238" s="168"/>
    </row>
    <row r="1239" spans="1:15" x14ac:dyDescent="0.3">
      <c r="A1239" s="167">
        <v>46055</v>
      </c>
      <c r="B1239" s="168">
        <v>1</v>
      </c>
      <c r="C1239" s="169"/>
      <c r="D1239" s="168" t="s">
        <v>1248</v>
      </c>
      <c r="E1239" s="168">
        <v>6</v>
      </c>
      <c r="F1239" s="168">
        <v>313</v>
      </c>
      <c r="G1239" s="168" t="s">
        <v>7150</v>
      </c>
      <c r="H1239" s="168">
        <v>2</v>
      </c>
      <c r="I1239" s="168" t="s">
        <v>15836</v>
      </c>
      <c r="J1239" s="168"/>
      <c r="K1239" s="168"/>
      <c r="L1239" s="171"/>
      <c r="M1239" s="171"/>
      <c r="N1239" s="168"/>
      <c r="O1239" s="168"/>
    </row>
    <row r="1240" spans="1:15" x14ac:dyDescent="0.3">
      <c r="A1240" s="167">
        <v>46055</v>
      </c>
      <c r="B1240" s="168">
        <v>1</v>
      </c>
      <c r="C1240" s="169"/>
      <c r="D1240" s="168" t="s">
        <v>1272</v>
      </c>
      <c r="E1240" s="168">
        <v>8</v>
      </c>
      <c r="F1240" s="168">
        <v>313</v>
      </c>
      <c r="G1240" s="168" t="s">
        <v>7194</v>
      </c>
      <c r="H1240" s="168">
        <v>1</v>
      </c>
      <c r="I1240" s="168" t="s">
        <v>15790</v>
      </c>
      <c r="J1240" s="168"/>
      <c r="K1240" s="168"/>
      <c r="L1240" s="171"/>
      <c r="M1240" s="171"/>
      <c r="N1240" s="168"/>
      <c r="O1240" s="168"/>
    </row>
    <row r="1241" spans="1:15" x14ac:dyDescent="0.3">
      <c r="A1241" s="173">
        <v>46055</v>
      </c>
      <c r="B1241" s="174">
        <v>1</v>
      </c>
      <c r="C1241" s="175"/>
      <c r="D1241" s="174" t="s">
        <v>1250</v>
      </c>
      <c r="E1241" s="174">
        <v>8</v>
      </c>
      <c r="F1241" s="174">
        <v>313</v>
      </c>
      <c r="G1241" s="174" t="s">
        <v>7194</v>
      </c>
      <c r="H1241" s="174">
        <v>1</v>
      </c>
      <c r="I1241" s="174" t="s">
        <v>15790</v>
      </c>
      <c r="J1241" s="174"/>
      <c r="K1241" s="174"/>
      <c r="L1241" s="177"/>
      <c r="M1241" s="177"/>
      <c r="N1241" s="174"/>
      <c r="O1241" s="174"/>
    </row>
    <row r="1242" spans="1:15" x14ac:dyDescent="0.3">
      <c r="A1242" s="173">
        <v>46055</v>
      </c>
      <c r="B1242" s="174">
        <v>1</v>
      </c>
      <c r="C1242" s="175"/>
      <c r="D1242" s="174" t="s">
        <v>1250</v>
      </c>
      <c r="E1242" s="174">
        <v>27</v>
      </c>
      <c r="F1242" s="174">
        <v>313</v>
      </c>
      <c r="G1242" s="174" t="s">
        <v>7194</v>
      </c>
      <c r="H1242" s="174">
        <v>1</v>
      </c>
      <c r="I1242" s="174" t="s">
        <v>15790</v>
      </c>
      <c r="J1242" s="174"/>
      <c r="K1242" s="174"/>
      <c r="L1242" s="177"/>
      <c r="M1242" s="177"/>
      <c r="N1242" s="174"/>
      <c r="O1242" s="174"/>
    </row>
    <row r="1243" spans="1:15" x14ac:dyDescent="0.3">
      <c r="A1243" s="167">
        <v>46055</v>
      </c>
      <c r="B1243" s="168">
        <v>1</v>
      </c>
      <c r="C1243" s="169"/>
      <c r="D1243" s="168" t="s">
        <v>1873</v>
      </c>
      <c r="E1243" s="168">
        <v>8</v>
      </c>
      <c r="F1243" s="168">
        <v>314</v>
      </c>
      <c r="G1243" s="168" t="s">
        <v>7186</v>
      </c>
      <c r="H1243" s="168">
        <v>1</v>
      </c>
      <c r="I1243" s="168" t="s">
        <v>7162</v>
      </c>
      <c r="J1243" s="168"/>
      <c r="K1243" s="168"/>
      <c r="L1243" s="171"/>
      <c r="M1243" s="171"/>
      <c r="N1243" s="168"/>
      <c r="O1243" s="168"/>
    </row>
    <row r="1244" spans="1:15" x14ac:dyDescent="0.3">
      <c r="A1244" s="173">
        <v>46055</v>
      </c>
      <c r="B1244" s="174">
        <v>1</v>
      </c>
      <c r="C1244" s="175"/>
      <c r="D1244" s="174" t="s">
        <v>15837</v>
      </c>
      <c r="E1244" s="174">
        <v>19</v>
      </c>
      <c r="F1244" s="174">
        <v>320</v>
      </c>
      <c r="G1244" s="174" t="s">
        <v>7155</v>
      </c>
      <c r="H1244" s="174">
        <v>4</v>
      </c>
      <c r="I1244" s="174" t="s">
        <v>7193</v>
      </c>
      <c r="J1244" s="174"/>
      <c r="K1244" s="174"/>
      <c r="L1244" s="177"/>
      <c r="M1244" s="177"/>
      <c r="N1244" s="174"/>
      <c r="O1244" s="174"/>
    </row>
    <row r="1245" spans="1:15" x14ac:dyDescent="0.3">
      <c r="A1245" s="173">
        <v>46055</v>
      </c>
      <c r="B1245" s="174">
        <v>1</v>
      </c>
      <c r="C1245" s="175"/>
      <c r="D1245" s="174" t="s">
        <v>15837</v>
      </c>
      <c r="E1245" s="174">
        <v>11</v>
      </c>
      <c r="F1245" s="174">
        <v>320</v>
      </c>
      <c r="G1245" s="174" t="s">
        <v>7155</v>
      </c>
      <c r="H1245" s="174">
        <v>7</v>
      </c>
      <c r="I1245" s="174" t="s">
        <v>7193</v>
      </c>
      <c r="J1245" s="174"/>
      <c r="K1245" s="174"/>
      <c r="L1245" s="177"/>
      <c r="M1245" s="177"/>
      <c r="N1245" s="174"/>
      <c r="O1245" s="174"/>
    </row>
    <row r="1246" spans="1:15" x14ac:dyDescent="0.3">
      <c r="A1246" s="173">
        <v>46055</v>
      </c>
      <c r="B1246" s="174">
        <v>1</v>
      </c>
      <c r="C1246" s="175"/>
      <c r="D1246" s="174" t="s">
        <v>2065</v>
      </c>
      <c r="E1246" s="174">
        <v>33</v>
      </c>
      <c r="F1246" s="174">
        <v>313</v>
      </c>
      <c r="G1246" s="174" t="s">
        <v>15708</v>
      </c>
      <c r="H1246" s="174">
        <v>3</v>
      </c>
      <c r="I1246" s="174" t="s">
        <v>15805</v>
      </c>
      <c r="J1246" s="174"/>
      <c r="K1246" s="174"/>
      <c r="L1246" s="177"/>
      <c r="M1246" s="177"/>
      <c r="N1246" s="174"/>
      <c r="O1246" s="174"/>
    </row>
    <row r="1247" spans="1:15" x14ac:dyDescent="0.3">
      <c r="A1247" s="167">
        <v>46055</v>
      </c>
      <c r="B1247" s="168">
        <v>1</v>
      </c>
      <c r="C1247" s="169"/>
      <c r="D1247" s="168" t="s">
        <v>1685</v>
      </c>
      <c r="E1247" s="168">
        <v>34</v>
      </c>
      <c r="F1247" s="168">
        <v>320</v>
      </c>
      <c r="G1247" s="168" t="s">
        <v>7163</v>
      </c>
      <c r="H1247" s="168">
        <v>1</v>
      </c>
      <c r="I1247" s="168" t="s">
        <v>7220</v>
      </c>
      <c r="J1247" s="168"/>
      <c r="K1247" s="168"/>
      <c r="L1247" s="171"/>
      <c r="M1247" s="171"/>
      <c r="N1247" s="168"/>
      <c r="O1247" s="168"/>
    </row>
    <row r="1248" spans="1:15" x14ac:dyDescent="0.3">
      <c r="A1248" s="167">
        <v>46055</v>
      </c>
      <c r="B1248" s="168">
        <v>1</v>
      </c>
      <c r="C1248" s="169"/>
      <c r="D1248" s="168" t="s">
        <v>3388</v>
      </c>
      <c r="E1248" s="168">
        <v>11</v>
      </c>
      <c r="F1248" s="168">
        <v>313</v>
      </c>
      <c r="G1248" s="168" t="s">
        <v>15829</v>
      </c>
      <c r="H1248" s="168">
        <v>2</v>
      </c>
      <c r="I1248" s="168" t="s">
        <v>15725</v>
      </c>
      <c r="J1248" s="168"/>
      <c r="K1248" s="168"/>
      <c r="L1248" s="171"/>
      <c r="M1248" s="171"/>
      <c r="N1248" s="168"/>
      <c r="O1248" s="168"/>
    </row>
    <row r="1249" spans="1:15" x14ac:dyDescent="0.3">
      <c r="A1249" s="167">
        <v>46055</v>
      </c>
      <c r="B1249" s="168">
        <v>1</v>
      </c>
      <c r="C1249" s="169"/>
      <c r="D1249" s="168" t="s">
        <v>2124</v>
      </c>
      <c r="E1249" s="168">
        <v>20</v>
      </c>
      <c r="F1249" s="168">
        <v>207</v>
      </c>
      <c r="G1249" s="168" t="s">
        <v>7169</v>
      </c>
      <c r="H1249" s="168">
        <v>2</v>
      </c>
      <c r="I1249" s="168" t="s">
        <v>15838</v>
      </c>
      <c r="J1249" s="168"/>
      <c r="K1249" s="168"/>
      <c r="L1249" s="171"/>
      <c r="M1249" s="171"/>
      <c r="N1249" s="168"/>
      <c r="O1249" s="168"/>
    </row>
    <row r="1250" spans="1:15" x14ac:dyDescent="0.3">
      <c r="A1250" s="167">
        <v>46055</v>
      </c>
      <c r="B1250" s="168">
        <v>1</v>
      </c>
      <c r="C1250" s="169"/>
      <c r="D1250" s="168" t="s">
        <v>1484</v>
      </c>
      <c r="E1250" s="168">
        <v>20</v>
      </c>
      <c r="F1250" s="168">
        <v>322</v>
      </c>
      <c r="G1250" s="168" t="s">
        <v>15674</v>
      </c>
      <c r="H1250" s="168">
        <v>1</v>
      </c>
      <c r="I1250" s="168" t="s">
        <v>7209</v>
      </c>
      <c r="J1250" s="168"/>
      <c r="K1250" s="168"/>
      <c r="L1250" s="171"/>
      <c r="M1250" s="171"/>
      <c r="N1250" s="168"/>
      <c r="O1250" s="168"/>
    </row>
    <row r="1251" spans="1:15" x14ac:dyDescent="0.3">
      <c r="A1251" s="167">
        <v>46055</v>
      </c>
      <c r="B1251" s="168">
        <v>1</v>
      </c>
      <c r="C1251" s="169"/>
      <c r="D1251" s="168" t="s">
        <v>1290</v>
      </c>
      <c r="E1251" s="168">
        <v>33</v>
      </c>
      <c r="F1251" s="168">
        <v>314</v>
      </c>
      <c r="G1251" s="168" t="s">
        <v>7171</v>
      </c>
      <c r="H1251" s="168">
        <v>4</v>
      </c>
      <c r="I1251" s="168" t="s">
        <v>7243</v>
      </c>
      <c r="J1251" s="168"/>
      <c r="K1251" s="168"/>
      <c r="L1251" s="171"/>
      <c r="M1251" s="171"/>
      <c r="N1251" s="168"/>
      <c r="O1251" s="168"/>
    </row>
    <row r="1252" spans="1:15" x14ac:dyDescent="0.3">
      <c r="A1252" s="167">
        <v>46055</v>
      </c>
      <c r="B1252" s="168">
        <v>1</v>
      </c>
      <c r="C1252" s="169"/>
      <c r="D1252" s="168" t="s">
        <v>8174</v>
      </c>
      <c r="E1252" s="168">
        <v>8</v>
      </c>
      <c r="F1252" s="168">
        <v>318</v>
      </c>
      <c r="G1252" s="168" t="s">
        <v>15839</v>
      </c>
      <c r="H1252" s="168">
        <v>2</v>
      </c>
      <c r="I1252" s="168" t="s">
        <v>15840</v>
      </c>
      <c r="J1252" s="168"/>
      <c r="K1252" s="168"/>
      <c r="L1252" s="171"/>
      <c r="M1252" s="171"/>
      <c r="N1252" s="168"/>
      <c r="O1252" s="168"/>
    </row>
    <row r="1253" spans="1:15" x14ac:dyDescent="0.3">
      <c r="A1253" s="167">
        <v>46055</v>
      </c>
      <c r="B1253" s="168">
        <v>1</v>
      </c>
      <c r="C1253" s="169"/>
      <c r="D1253" s="168" t="s">
        <v>1428</v>
      </c>
      <c r="E1253" s="168">
        <v>33</v>
      </c>
      <c r="F1253" s="168">
        <v>314</v>
      </c>
      <c r="G1253" s="168" t="s">
        <v>7171</v>
      </c>
      <c r="H1253" s="168">
        <v>3</v>
      </c>
      <c r="I1253" s="168" t="s">
        <v>7193</v>
      </c>
      <c r="J1253" s="168"/>
      <c r="K1253" s="168"/>
      <c r="L1253" s="171"/>
      <c r="M1253" s="171"/>
      <c r="N1253" s="168"/>
      <c r="O1253" s="168"/>
    </row>
    <row r="1254" spans="1:15" x14ac:dyDescent="0.3">
      <c r="A1254" s="167">
        <v>46055</v>
      </c>
      <c r="B1254" s="168">
        <v>1</v>
      </c>
      <c r="C1254" s="169"/>
      <c r="D1254" s="168" t="s">
        <v>1458</v>
      </c>
      <c r="E1254" s="168">
        <v>8</v>
      </c>
      <c r="F1254" s="168">
        <v>314</v>
      </c>
      <c r="G1254" s="168" t="s">
        <v>7171</v>
      </c>
      <c r="H1254" s="168">
        <v>2</v>
      </c>
      <c r="I1254" s="168" t="s">
        <v>7193</v>
      </c>
      <c r="J1254" s="168"/>
      <c r="K1254" s="168"/>
      <c r="L1254" s="171"/>
      <c r="M1254" s="171"/>
      <c r="N1254" s="168"/>
      <c r="O1254" s="168"/>
    </row>
    <row r="1255" spans="1:15" x14ac:dyDescent="0.3">
      <c r="A1255" s="167">
        <v>46055</v>
      </c>
      <c r="B1255" s="168">
        <v>1</v>
      </c>
      <c r="C1255" s="169"/>
      <c r="D1255" s="168" t="s">
        <v>1382</v>
      </c>
      <c r="E1255" s="168">
        <v>33</v>
      </c>
      <c r="F1255" s="168">
        <v>314</v>
      </c>
      <c r="G1255" s="168" t="s">
        <v>7148</v>
      </c>
      <c r="H1255" s="168">
        <v>3</v>
      </c>
      <c r="I1255" s="168" t="s">
        <v>7149</v>
      </c>
      <c r="J1255" s="168"/>
      <c r="K1255" s="168"/>
      <c r="L1255" s="171"/>
      <c r="M1255" s="171"/>
      <c r="N1255" s="168"/>
      <c r="O1255" s="168"/>
    </row>
    <row r="1256" spans="1:15" x14ac:dyDescent="0.3">
      <c r="A1256" s="167">
        <v>46055</v>
      </c>
      <c r="B1256" s="168">
        <v>1</v>
      </c>
      <c r="C1256" s="169"/>
      <c r="D1256" s="168" t="s">
        <v>1909</v>
      </c>
      <c r="E1256" s="168">
        <v>33</v>
      </c>
      <c r="F1256" s="168">
        <v>314</v>
      </c>
      <c r="G1256" s="168" t="s">
        <v>7262</v>
      </c>
      <c r="H1256" s="168">
        <v>4</v>
      </c>
      <c r="I1256" s="168" t="s">
        <v>15764</v>
      </c>
      <c r="J1256" s="168"/>
      <c r="K1256" s="168"/>
      <c r="L1256" s="171"/>
      <c r="M1256" s="171"/>
      <c r="N1256" s="168"/>
      <c r="O1256" s="168"/>
    </row>
    <row r="1257" spans="1:15" x14ac:dyDescent="0.3">
      <c r="A1257" s="167">
        <v>46055</v>
      </c>
      <c r="B1257" s="168">
        <v>1</v>
      </c>
      <c r="C1257" s="169"/>
      <c r="D1257" s="168" t="s">
        <v>1572</v>
      </c>
      <c r="E1257" s="168">
        <v>33</v>
      </c>
      <c r="F1257" s="168">
        <v>314</v>
      </c>
      <c r="G1257" s="168" t="s">
        <v>7212</v>
      </c>
      <c r="H1257" s="168">
        <v>4</v>
      </c>
      <c r="I1257" s="168" t="s">
        <v>7267</v>
      </c>
      <c r="J1257" s="168"/>
      <c r="K1257" s="168"/>
      <c r="L1257" s="171"/>
      <c r="M1257" s="171"/>
      <c r="N1257" s="168"/>
      <c r="O1257" s="168"/>
    </row>
    <row r="1258" spans="1:15" x14ac:dyDescent="0.3">
      <c r="A1258" s="167">
        <v>46055</v>
      </c>
      <c r="B1258" s="168">
        <v>1</v>
      </c>
      <c r="C1258" s="169"/>
      <c r="D1258" s="168" t="s">
        <v>1254</v>
      </c>
      <c r="E1258" s="168">
        <v>33</v>
      </c>
      <c r="F1258" s="168">
        <v>314</v>
      </c>
      <c r="G1258" s="168" t="s">
        <v>7191</v>
      </c>
      <c r="H1258" s="168">
        <v>6</v>
      </c>
      <c r="I1258" s="168" t="s">
        <v>7275</v>
      </c>
      <c r="J1258" s="168"/>
      <c r="K1258" s="168"/>
      <c r="L1258" s="171"/>
      <c r="M1258" s="171"/>
      <c r="N1258" s="168"/>
      <c r="O1258" s="168"/>
    </row>
    <row r="1259" spans="1:15" x14ac:dyDescent="0.3">
      <c r="A1259" s="167">
        <v>46055</v>
      </c>
      <c r="B1259" s="168">
        <v>1</v>
      </c>
      <c r="C1259" s="169"/>
      <c r="D1259" s="168" t="s">
        <v>1254</v>
      </c>
      <c r="E1259" s="168">
        <v>8</v>
      </c>
      <c r="F1259" s="168">
        <v>314</v>
      </c>
      <c r="G1259" s="168" t="s">
        <v>7191</v>
      </c>
      <c r="H1259" s="168">
        <v>37</v>
      </c>
      <c r="I1259" s="168" t="s">
        <v>7275</v>
      </c>
      <c r="J1259" s="168"/>
      <c r="K1259" s="168"/>
      <c r="L1259" s="171"/>
      <c r="M1259" s="171"/>
      <c r="N1259" s="168"/>
      <c r="O1259" s="168"/>
    </row>
    <row r="1260" spans="1:15" x14ac:dyDescent="0.3">
      <c r="A1260" s="167">
        <v>46055</v>
      </c>
      <c r="B1260" s="168">
        <v>1</v>
      </c>
      <c r="C1260" s="169"/>
      <c r="D1260" s="168" t="s">
        <v>1334</v>
      </c>
      <c r="E1260" s="168">
        <v>41</v>
      </c>
      <c r="F1260" s="168">
        <v>207</v>
      </c>
      <c r="G1260" s="168" t="s">
        <v>7169</v>
      </c>
      <c r="H1260" s="168">
        <v>4</v>
      </c>
      <c r="I1260" s="168" t="s">
        <v>7203</v>
      </c>
      <c r="J1260" s="168"/>
      <c r="K1260" s="168"/>
      <c r="L1260" s="171"/>
      <c r="M1260" s="171"/>
      <c r="N1260" s="168"/>
      <c r="O1260" s="168"/>
    </row>
    <row r="1261" spans="1:15" x14ac:dyDescent="0.3">
      <c r="A1261" s="167">
        <v>46055</v>
      </c>
      <c r="B1261" s="168">
        <v>1</v>
      </c>
      <c r="C1261" s="169"/>
      <c r="D1261" s="168" t="s">
        <v>1292</v>
      </c>
      <c r="E1261" s="168">
        <v>34</v>
      </c>
      <c r="F1261" s="168">
        <v>315</v>
      </c>
      <c r="G1261" s="168" t="s">
        <v>7196</v>
      </c>
      <c r="H1261" s="168">
        <v>2</v>
      </c>
      <c r="I1261" s="168" t="s">
        <v>15841</v>
      </c>
      <c r="J1261" s="168"/>
      <c r="K1261" s="168"/>
      <c r="L1261" s="171"/>
      <c r="M1261" s="171"/>
      <c r="N1261" s="168"/>
      <c r="O1261" s="168"/>
    </row>
    <row r="1262" spans="1:15" x14ac:dyDescent="0.3">
      <c r="A1262" s="167">
        <v>46055</v>
      </c>
      <c r="B1262" s="168">
        <v>1</v>
      </c>
      <c r="C1262" s="169"/>
      <c r="D1262" s="168" t="s">
        <v>1282</v>
      </c>
      <c r="E1262" s="168">
        <v>9</v>
      </c>
      <c r="F1262" s="168">
        <v>315</v>
      </c>
      <c r="G1262" s="168" t="s">
        <v>7148</v>
      </c>
      <c r="H1262" s="168">
        <v>1</v>
      </c>
      <c r="I1262" s="168" t="s">
        <v>15733</v>
      </c>
      <c r="J1262" s="168"/>
      <c r="K1262" s="168"/>
      <c r="L1262" s="171"/>
      <c r="M1262" s="171"/>
      <c r="N1262" s="168"/>
      <c r="O1262" s="168"/>
    </row>
    <row r="1263" spans="1:15" x14ac:dyDescent="0.3">
      <c r="A1263" s="167">
        <v>46055</v>
      </c>
      <c r="B1263" s="168">
        <v>1</v>
      </c>
      <c r="C1263" s="169"/>
      <c r="D1263" s="168" t="s">
        <v>1572</v>
      </c>
      <c r="E1263" s="168">
        <v>8</v>
      </c>
      <c r="F1263" s="168">
        <v>314</v>
      </c>
      <c r="G1263" s="168" t="s">
        <v>7212</v>
      </c>
      <c r="H1263" s="168">
        <v>20</v>
      </c>
      <c r="I1263" s="168" t="s">
        <v>7267</v>
      </c>
      <c r="J1263" s="168"/>
      <c r="K1263" s="168"/>
      <c r="L1263" s="171"/>
      <c r="M1263" s="171"/>
      <c r="N1263" s="168"/>
      <c r="O1263" s="168"/>
    </row>
    <row r="1264" spans="1:15" x14ac:dyDescent="0.3">
      <c r="A1264" s="167">
        <v>46055</v>
      </c>
      <c r="B1264" s="168">
        <v>1</v>
      </c>
      <c r="C1264" s="169"/>
      <c r="D1264" s="168" t="s">
        <v>1536</v>
      </c>
      <c r="E1264" s="168">
        <v>7</v>
      </c>
      <c r="F1264" s="168">
        <v>315</v>
      </c>
      <c r="G1264" s="168" t="s">
        <v>15691</v>
      </c>
      <c r="H1264" s="168">
        <v>4</v>
      </c>
      <c r="I1264" s="168" t="s">
        <v>7235</v>
      </c>
      <c r="J1264" s="168"/>
      <c r="K1264" s="168"/>
      <c r="L1264" s="171"/>
      <c r="M1264" s="171"/>
      <c r="N1264" s="168"/>
      <c r="O1264" s="168"/>
    </row>
    <row r="1265" spans="1:15" x14ac:dyDescent="0.3">
      <c r="A1265" s="167">
        <v>46055</v>
      </c>
      <c r="B1265" s="168">
        <v>1</v>
      </c>
      <c r="C1265" s="169"/>
      <c r="D1265" s="168" t="s">
        <v>1326</v>
      </c>
      <c r="E1265" s="168">
        <v>36</v>
      </c>
      <c r="F1265" s="168">
        <v>315</v>
      </c>
      <c r="G1265" s="168" t="s">
        <v>15691</v>
      </c>
      <c r="H1265" s="168">
        <v>1</v>
      </c>
      <c r="I1265" s="168" t="s">
        <v>15847</v>
      </c>
      <c r="J1265" s="168"/>
      <c r="K1265" s="168"/>
      <c r="L1265" s="171"/>
      <c r="M1265" s="171"/>
      <c r="N1265" s="168"/>
      <c r="O1265" s="168"/>
    </row>
    <row r="1266" spans="1:15" x14ac:dyDescent="0.3">
      <c r="A1266" s="167">
        <v>46056</v>
      </c>
      <c r="B1266" s="168">
        <v>1</v>
      </c>
      <c r="C1266" s="169"/>
      <c r="D1266" s="168" t="s">
        <v>1270</v>
      </c>
      <c r="E1266" s="168">
        <v>8</v>
      </c>
      <c r="F1266" s="168">
        <v>314</v>
      </c>
      <c r="G1266" s="168" t="s">
        <v>7212</v>
      </c>
      <c r="H1266" s="168">
        <v>38</v>
      </c>
      <c r="I1266" s="168" t="s">
        <v>7275</v>
      </c>
      <c r="J1266" s="168"/>
      <c r="K1266" s="168"/>
      <c r="L1266" s="171"/>
      <c r="M1266" s="171"/>
      <c r="N1266" s="168"/>
      <c r="O1266" s="168"/>
    </row>
    <row r="1267" spans="1:15" x14ac:dyDescent="0.3">
      <c r="A1267" s="167">
        <v>46056</v>
      </c>
      <c r="B1267" s="168">
        <v>2</v>
      </c>
      <c r="C1267" s="169"/>
      <c r="D1267" s="168" t="s">
        <v>1653</v>
      </c>
      <c r="E1267" s="168">
        <v>11</v>
      </c>
      <c r="F1267" s="168">
        <v>320</v>
      </c>
      <c r="G1267" s="168" t="s">
        <v>7144</v>
      </c>
      <c r="H1267" s="168">
        <v>5</v>
      </c>
      <c r="I1267" s="168" t="s">
        <v>15798</v>
      </c>
      <c r="J1267" s="168"/>
      <c r="K1267" s="168"/>
      <c r="L1267" s="171"/>
      <c r="M1267" s="171"/>
      <c r="N1267" s="168"/>
      <c r="O1267" s="168"/>
    </row>
    <row r="1268" spans="1:15" x14ac:dyDescent="0.3">
      <c r="A1268" s="167">
        <v>46056</v>
      </c>
      <c r="B1268" s="168">
        <v>2</v>
      </c>
      <c r="C1268" s="169"/>
      <c r="D1268" s="168" t="s">
        <v>1432</v>
      </c>
      <c r="E1268" s="168">
        <v>20</v>
      </c>
      <c r="F1268" s="168">
        <v>314</v>
      </c>
      <c r="G1268" s="168" t="s">
        <v>7186</v>
      </c>
      <c r="H1268" s="168">
        <v>3</v>
      </c>
      <c r="I1268" s="168" t="s">
        <v>7264</v>
      </c>
      <c r="J1268" s="168"/>
      <c r="K1268" s="168"/>
      <c r="L1268" s="171"/>
      <c r="M1268" s="171"/>
      <c r="N1268" s="168"/>
      <c r="O1268" s="168"/>
    </row>
    <row r="1269" spans="1:15" x14ac:dyDescent="0.3">
      <c r="A1269" s="167">
        <v>46056</v>
      </c>
      <c r="B1269" s="168">
        <v>2</v>
      </c>
      <c r="C1269" s="169"/>
      <c r="D1269" s="168" t="s">
        <v>1352</v>
      </c>
      <c r="E1269" s="168">
        <v>11</v>
      </c>
      <c r="F1269" s="168">
        <v>314</v>
      </c>
      <c r="G1269" s="168" t="s">
        <v>7212</v>
      </c>
      <c r="H1269" s="168">
        <v>1</v>
      </c>
      <c r="I1269" s="168" t="s">
        <v>7210</v>
      </c>
      <c r="J1269" s="168"/>
      <c r="K1269" s="168"/>
      <c r="L1269" s="171"/>
      <c r="M1269" s="171"/>
      <c r="N1269" s="168"/>
      <c r="O1269" s="168"/>
    </row>
    <row r="1270" spans="1:15" x14ac:dyDescent="0.3">
      <c r="A1270" s="167">
        <v>46056</v>
      </c>
      <c r="B1270" s="168">
        <v>2</v>
      </c>
      <c r="C1270" s="169"/>
      <c r="D1270" s="168" t="s">
        <v>1352</v>
      </c>
      <c r="E1270" s="168">
        <v>20</v>
      </c>
      <c r="F1270" s="168">
        <v>314</v>
      </c>
      <c r="G1270" s="168" t="s">
        <v>7212</v>
      </c>
      <c r="H1270" s="168">
        <v>1</v>
      </c>
      <c r="I1270" s="168" t="s">
        <v>7210</v>
      </c>
      <c r="J1270" s="168"/>
      <c r="K1270" s="168"/>
      <c r="L1270" s="171"/>
      <c r="M1270" s="171"/>
      <c r="N1270" s="168"/>
      <c r="O1270" s="168"/>
    </row>
    <row r="1271" spans="1:15" x14ac:dyDescent="0.3">
      <c r="A1271" s="167">
        <v>46056</v>
      </c>
      <c r="B1271" s="168">
        <v>2</v>
      </c>
      <c r="C1271" s="169"/>
      <c r="D1271" s="168" t="s">
        <v>1258</v>
      </c>
      <c r="E1271" s="168">
        <v>24</v>
      </c>
      <c r="F1271" s="168">
        <v>314</v>
      </c>
      <c r="G1271" s="168" t="s">
        <v>15691</v>
      </c>
      <c r="H1271" s="168">
        <v>3</v>
      </c>
      <c r="I1271" s="168" t="s">
        <v>15762</v>
      </c>
      <c r="J1271" s="168"/>
      <c r="K1271" s="168"/>
      <c r="L1271" s="171"/>
      <c r="M1271" s="171"/>
      <c r="N1271" s="168"/>
      <c r="O1271" s="168"/>
    </row>
    <row r="1272" spans="1:15" x14ac:dyDescent="0.3">
      <c r="A1272" s="167">
        <v>46056</v>
      </c>
      <c r="B1272" s="168">
        <v>2</v>
      </c>
      <c r="C1272" s="169"/>
      <c r="D1272" s="168" t="s">
        <v>1899</v>
      </c>
      <c r="E1272" s="168">
        <v>19</v>
      </c>
      <c r="F1272" s="168">
        <v>314</v>
      </c>
      <c r="G1272" s="168" t="s">
        <v>15712</v>
      </c>
      <c r="H1272" s="168">
        <v>2</v>
      </c>
      <c r="I1272" s="168" t="s">
        <v>7220</v>
      </c>
      <c r="J1272" s="168"/>
      <c r="K1272" s="168"/>
      <c r="L1272" s="171"/>
      <c r="M1272" s="171"/>
      <c r="N1272" s="168"/>
      <c r="O1272" s="168"/>
    </row>
    <row r="1273" spans="1:15" x14ac:dyDescent="0.3">
      <c r="A1273" s="167">
        <v>46056</v>
      </c>
      <c r="B1273" s="168">
        <v>2</v>
      </c>
      <c r="C1273" s="169"/>
      <c r="D1273" s="168" t="s">
        <v>3220</v>
      </c>
      <c r="E1273" s="168">
        <v>9</v>
      </c>
      <c r="F1273" s="168">
        <v>314</v>
      </c>
      <c r="G1273" s="168" t="s">
        <v>7158</v>
      </c>
      <c r="H1273" s="168">
        <v>32</v>
      </c>
      <c r="I1273" s="168" t="s">
        <v>7159</v>
      </c>
      <c r="J1273" s="168"/>
      <c r="K1273" s="168"/>
      <c r="L1273" s="171"/>
      <c r="M1273" s="171"/>
      <c r="N1273" s="168"/>
      <c r="O1273" s="168"/>
    </row>
    <row r="1274" spans="1:15" x14ac:dyDescent="0.3">
      <c r="A1274" s="167">
        <v>46056</v>
      </c>
      <c r="B1274" s="168">
        <v>2</v>
      </c>
      <c r="C1274" s="169"/>
      <c r="D1274" s="168" t="s">
        <v>1538</v>
      </c>
      <c r="E1274" s="168">
        <v>11</v>
      </c>
      <c r="F1274" s="168">
        <v>314</v>
      </c>
      <c r="G1274" s="168" t="s">
        <v>7171</v>
      </c>
      <c r="H1274" s="168">
        <v>2</v>
      </c>
      <c r="I1274" s="168" t="s">
        <v>15676</v>
      </c>
      <c r="J1274" s="168"/>
      <c r="K1274" s="168"/>
      <c r="L1274" s="171"/>
      <c r="M1274" s="171"/>
      <c r="N1274" s="168"/>
      <c r="O1274" s="168"/>
    </row>
    <row r="1275" spans="1:15" x14ac:dyDescent="0.3">
      <c r="A1275" s="167">
        <v>46056</v>
      </c>
      <c r="B1275" s="168">
        <v>2</v>
      </c>
      <c r="C1275" s="169"/>
      <c r="D1275" s="168" t="s">
        <v>2027</v>
      </c>
      <c r="E1275" s="168">
        <v>19</v>
      </c>
      <c r="F1275" s="168">
        <v>207</v>
      </c>
      <c r="G1275" s="168" t="s">
        <v>7169</v>
      </c>
      <c r="H1275" s="168">
        <v>1</v>
      </c>
      <c r="I1275" s="168" t="s">
        <v>15759</v>
      </c>
      <c r="J1275" s="168"/>
      <c r="K1275" s="168"/>
      <c r="L1275" s="171"/>
      <c r="M1275" s="171"/>
      <c r="N1275" s="168"/>
      <c r="O1275" s="168"/>
    </row>
    <row r="1276" spans="1:15" x14ac:dyDescent="0.3">
      <c r="A1276" s="167">
        <v>46056</v>
      </c>
      <c r="B1276" s="168">
        <v>3</v>
      </c>
      <c r="C1276" s="169"/>
      <c r="D1276" s="168" t="s">
        <v>2119</v>
      </c>
      <c r="E1276" s="168">
        <v>20</v>
      </c>
      <c r="F1276" s="168">
        <v>207</v>
      </c>
      <c r="G1276" s="168" t="s">
        <v>7169</v>
      </c>
      <c r="H1276" s="168">
        <v>7</v>
      </c>
      <c r="I1276" s="168" t="s">
        <v>15848</v>
      </c>
      <c r="J1276" s="168"/>
      <c r="K1276" s="168"/>
      <c r="L1276" s="171"/>
      <c r="M1276" s="171"/>
      <c r="N1276" s="168"/>
      <c r="O1276" s="168"/>
    </row>
    <row r="1277" spans="1:15" x14ac:dyDescent="0.3">
      <c r="A1277" s="167">
        <v>46056</v>
      </c>
      <c r="B1277" s="168">
        <v>3</v>
      </c>
      <c r="C1277" s="169"/>
      <c r="D1277" s="168" t="s">
        <v>1242</v>
      </c>
      <c r="E1277" s="168">
        <v>20</v>
      </c>
      <c r="F1277" s="168">
        <v>314</v>
      </c>
      <c r="G1277" s="168" t="s">
        <v>7186</v>
      </c>
      <c r="H1277" s="168">
        <v>5</v>
      </c>
      <c r="I1277" s="168" t="s">
        <v>7185</v>
      </c>
      <c r="J1277" s="168"/>
      <c r="K1277" s="168"/>
      <c r="L1277" s="171"/>
      <c r="M1277" s="171"/>
      <c r="N1277" s="168"/>
      <c r="O1277" s="168"/>
    </row>
    <row r="1278" spans="1:15" x14ac:dyDescent="0.3">
      <c r="A1278" s="167">
        <v>46056</v>
      </c>
      <c r="B1278" s="168">
        <v>2</v>
      </c>
      <c r="C1278" s="169"/>
      <c r="D1278" s="168" t="s">
        <v>1468</v>
      </c>
      <c r="E1278" s="168">
        <v>19</v>
      </c>
      <c r="F1278" s="168">
        <v>207</v>
      </c>
      <c r="G1278" s="168" t="s">
        <v>7169</v>
      </c>
      <c r="H1278" s="168">
        <v>2</v>
      </c>
      <c r="I1278" s="168" t="s">
        <v>7182</v>
      </c>
      <c r="J1278" s="168"/>
      <c r="K1278" s="168"/>
      <c r="L1278" s="171"/>
      <c r="M1278" s="171"/>
      <c r="N1278" s="168"/>
      <c r="O1278" s="168"/>
    </row>
    <row r="1279" spans="1:15" x14ac:dyDescent="0.3">
      <c r="A1279" s="167">
        <v>46056</v>
      </c>
      <c r="B1279" s="168">
        <v>2</v>
      </c>
      <c r="C1279" s="169"/>
      <c r="D1279" s="168" t="s">
        <v>1284</v>
      </c>
      <c r="E1279" s="168">
        <v>2</v>
      </c>
      <c r="F1279" s="168">
        <v>320</v>
      </c>
      <c r="G1279" s="168" t="s">
        <v>7146</v>
      </c>
      <c r="H1279" s="168">
        <v>1</v>
      </c>
      <c r="I1279" s="168" t="s">
        <v>7162</v>
      </c>
      <c r="J1279" s="168"/>
      <c r="K1279" s="168"/>
      <c r="L1279" s="171"/>
      <c r="M1279" s="171"/>
      <c r="N1279" s="168"/>
      <c r="O1279" s="168"/>
    </row>
    <row r="1280" spans="1:15" x14ac:dyDescent="0.3">
      <c r="A1280" s="167">
        <v>46056</v>
      </c>
      <c r="B1280" s="168">
        <v>3</v>
      </c>
      <c r="C1280" s="169"/>
      <c r="D1280" s="168" t="s">
        <v>1653</v>
      </c>
      <c r="E1280" s="168">
        <v>11</v>
      </c>
      <c r="F1280" s="168">
        <v>320</v>
      </c>
      <c r="G1280" s="168" t="s">
        <v>7144</v>
      </c>
      <c r="H1280" s="168">
        <v>18</v>
      </c>
      <c r="I1280" s="168" t="s">
        <v>7183</v>
      </c>
      <c r="J1280" s="168"/>
      <c r="K1280" s="168"/>
      <c r="L1280" s="171"/>
      <c r="M1280" s="171"/>
      <c r="N1280" s="168"/>
      <c r="O1280" s="168"/>
    </row>
    <row r="1281" spans="1:15" x14ac:dyDescent="0.3">
      <c r="A1281" s="167">
        <v>46056</v>
      </c>
      <c r="B1281" s="168">
        <v>3</v>
      </c>
      <c r="C1281" s="169"/>
      <c r="D1281" s="168" t="s">
        <v>1306</v>
      </c>
      <c r="E1281" s="168">
        <v>9</v>
      </c>
      <c r="F1281" s="168">
        <v>320</v>
      </c>
      <c r="G1281" s="168" t="s">
        <v>7213</v>
      </c>
      <c r="H1281" s="168">
        <v>10</v>
      </c>
      <c r="I1281" s="168" t="s">
        <v>7193</v>
      </c>
      <c r="J1281" s="168"/>
      <c r="K1281" s="168"/>
      <c r="L1281" s="171"/>
      <c r="M1281" s="171"/>
      <c r="N1281" s="168"/>
      <c r="O1281" s="168"/>
    </row>
    <row r="1282" spans="1:15" x14ac:dyDescent="0.3">
      <c r="A1282" s="167">
        <v>46056</v>
      </c>
      <c r="B1282" s="168">
        <v>3</v>
      </c>
      <c r="C1282" s="169"/>
      <c r="D1282" s="168" t="s">
        <v>1306</v>
      </c>
      <c r="E1282" s="168">
        <v>10</v>
      </c>
      <c r="F1282" s="168">
        <v>320</v>
      </c>
      <c r="G1282" s="168" t="s">
        <v>7213</v>
      </c>
      <c r="H1282" s="168">
        <v>2</v>
      </c>
      <c r="I1282" s="168" t="s">
        <v>7193</v>
      </c>
      <c r="J1282" s="168"/>
      <c r="K1282" s="168"/>
      <c r="L1282" s="171"/>
      <c r="M1282" s="171"/>
      <c r="N1282" s="168"/>
      <c r="O1282" s="168"/>
    </row>
    <row r="1283" spans="1:15" x14ac:dyDescent="0.3">
      <c r="A1283" s="167">
        <v>46056</v>
      </c>
      <c r="B1283" s="168">
        <v>3</v>
      </c>
      <c r="C1283" s="169"/>
      <c r="D1283" s="168" t="s">
        <v>1306</v>
      </c>
      <c r="E1283" s="168">
        <v>34</v>
      </c>
      <c r="F1283" s="168">
        <v>320</v>
      </c>
      <c r="G1283" s="168" t="s">
        <v>7213</v>
      </c>
      <c r="H1283" s="168">
        <v>6</v>
      </c>
      <c r="I1283" s="168" t="s">
        <v>7193</v>
      </c>
      <c r="J1283" s="168"/>
      <c r="K1283" s="168"/>
      <c r="L1283" s="171"/>
      <c r="M1283" s="171"/>
      <c r="N1283" s="168"/>
      <c r="O1283" s="168"/>
    </row>
    <row r="1284" spans="1:15" x14ac:dyDescent="0.3">
      <c r="A1284" s="167">
        <v>46056</v>
      </c>
      <c r="B1284" s="168">
        <v>2</v>
      </c>
      <c r="C1284" s="169"/>
      <c r="D1284" s="168" t="s">
        <v>1306</v>
      </c>
      <c r="E1284" s="168">
        <v>34</v>
      </c>
      <c r="F1284" s="168">
        <v>320</v>
      </c>
      <c r="G1284" s="168" t="s">
        <v>7213</v>
      </c>
      <c r="H1284" s="168">
        <v>7</v>
      </c>
      <c r="I1284" s="168" t="s">
        <v>7277</v>
      </c>
      <c r="J1284" s="168"/>
      <c r="K1284" s="168"/>
      <c r="L1284" s="171"/>
      <c r="M1284" s="171"/>
      <c r="N1284" s="168"/>
      <c r="O1284" s="168"/>
    </row>
    <row r="1285" spans="1:15" x14ac:dyDescent="0.3">
      <c r="A1285" s="167">
        <v>46056</v>
      </c>
      <c r="B1285" s="168">
        <v>1</v>
      </c>
      <c r="C1285" s="169"/>
      <c r="D1285" s="168" t="s">
        <v>2231</v>
      </c>
      <c r="E1285" s="168">
        <v>9</v>
      </c>
      <c r="F1285" s="168">
        <v>207</v>
      </c>
      <c r="G1285" s="168" t="s">
        <v>7169</v>
      </c>
      <c r="H1285" s="168">
        <v>1</v>
      </c>
      <c r="I1285" s="168" t="s">
        <v>7271</v>
      </c>
      <c r="J1285" s="168"/>
      <c r="K1285" s="168"/>
      <c r="L1285" s="171"/>
      <c r="M1285" s="171"/>
      <c r="N1285" s="168"/>
      <c r="O1285" s="168"/>
    </row>
    <row r="1286" spans="1:15" x14ac:dyDescent="0.3">
      <c r="A1286" s="167">
        <v>46056</v>
      </c>
      <c r="B1286" s="168">
        <v>1</v>
      </c>
      <c r="C1286" s="169"/>
      <c r="D1286" s="168" t="s">
        <v>2013</v>
      </c>
      <c r="E1286" s="168">
        <v>20</v>
      </c>
      <c r="F1286" s="168">
        <v>322</v>
      </c>
      <c r="G1286" s="168" t="s">
        <v>15674</v>
      </c>
      <c r="H1286" s="168">
        <v>2</v>
      </c>
      <c r="I1286" s="168" t="s">
        <v>7225</v>
      </c>
      <c r="J1286" s="168"/>
      <c r="K1286" s="168"/>
      <c r="L1286" s="171"/>
      <c r="M1286" s="171"/>
      <c r="N1286" s="168"/>
      <c r="O1286" s="168"/>
    </row>
    <row r="1287" spans="1:15" x14ac:dyDescent="0.3">
      <c r="A1287" s="167">
        <v>46056</v>
      </c>
      <c r="B1287" s="168">
        <v>1</v>
      </c>
      <c r="C1287" s="169"/>
      <c r="D1287" s="168" t="s">
        <v>2013</v>
      </c>
      <c r="E1287" s="168">
        <v>34</v>
      </c>
      <c r="F1287" s="168">
        <v>322</v>
      </c>
      <c r="G1287" s="168" t="s">
        <v>15674</v>
      </c>
      <c r="H1287" s="168">
        <v>1</v>
      </c>
      <c r="I1287" s="168" t="s">
        <v>7225</v>
      </c>
      <c r="J1287" s="168"/>
      <c r="K1287" s="168"/>
      <c r="L1287" s="171"/>
      <c r="M1287" s="171"/>
      <c r="N1287" s="168"/>
      <c r="O1287" s="168"/>
    </row>
    <row r="1288" spans="1:15" x14ac:dyDescent="0.3">
      <c r="A1288" s="167">
        <v>46056</v>
      </c>
      <c r="B1288" s="168">
        <v>1</v>
      </c>
      <c r="C1288" s="169"/>
      <c r="D1288" s="168" t="s">
        <v>1344</v>
      </c>
      <c r="E1288" s="168">
        <v>33</v>
      </c>
      <c r="F1288" s="168">
        <v>315</v>
      </c>
      <c r="G1288" s="168" t="s">
        <v>7248</v>
      </c>
      <c r="H1288" s="168">
        <v>6</v>
      </c>
      <c r="I1288" s="168" t="s">
        <v>7249</v>
      </c>
      <c r="J1288" s="168"/>
      <c r="K1288" s="168"/>
      <c r="L1288" s="171"/>
      <c r="M1288" s="171"/>
      <c r="N1288" s="168"/>
      <c r="O1288" s="168"/>
    </row>
    <row r="1289" spans="1:15" x14ac:dyDescent="0.3">
      <c r="A1289" s="167">
        <v>46056</v>
      </c>
      <c r="B1289" s="168">
        <v>1</v>
      </c>
      <c r="C1289" s="169"/>
      <c r="D1289" s="168" t="s">
        <v>1336</v>
      </c>
      <c r="E1289" s="168">
        <v>2</v>
      </c>
      <c r="F1289" s="168">
        <v>315</v>
      </c>
      <c r="G1289" s="168" t="s">
        <v>7179</v>
      </c>
      <c r="H1289" s="168">
        <v>3</v>
      </c>
      <c r="I1289" s="168" t="s">
        <v>15847</v>
      </c>
      <c r="J1289" s="168"/>
      <c r="K1289" s="168"/>
      <c r="L1289" s="171"/>
      <c r="M1289" s="171"/>
      <c r="N1289" s="168"/>
      <c r="O1289" s="168"/>
    </row>
    <row r="1290" spans="1:15" x14ac:dyDescent="0.3">
      <c r="A1290" s="167">
        <v>46056</v>
      </c>
      <c r="B1290" s="168">
        <v>1</v>
      </c>
      <c r="C1290" s="169"/>
      <c r="D1290" s="168" t="s">
        <v>1837</v>
      </c>
      <c r="E1290" s="168">
        <v>33</v>
      </c>
      <c r="F1290" s="168">
        <v>314</v>
      </c>
      <c r="G1290" s="168" t="s">
        <v>7262</v>
      </c>
      <c r="H1290" s="168">
        <v>4</v>
      </c>
      <c r="I1290" s="168" t="s">
        <v>15764</v>
      </c>
      <c r="J1290" s="168"/>
      <c r="K1290" s="168"/>
      <c r="L1290" s="171"/>
      <c r="M1290" s="171"/>
      <c r="N1290" s="168"/>
      <c r="O1290" s="168"/>
    </row>
    <row r="1291" spans="1:15" x14ac:dyDescent="0.3">
      <c r="A1291" s="167">
        <v>46056</v>
      </c>
      <c r="B1291" s="168">
        <v>1</v>
      </c>
      <c r="C1291" s="169"/>
      <c r="D1291" s="168" t="s">
        <v>1837</v>
      </c>
      <c r="E1291" s="168">
        <v>8</v>
      </c>
      <c r="F1291" s="168">
        <v>314</v>
      </c>
      <c r="G1291" s="168" t="s">
        <v>7262</v>
      </c>
      <c r="H1291" s="168">
        <v>3</v>
      </c>
      <c r="I1291" s="168" t="s">
        <v>15764</v>
      </c>
      <c r="J1291" s="168"/>
      <c r="K1291" s="168"/>
      <c r="L1291" s="171"/>
      <c r="M1291" s="171"/>
      <c r="N1291" s="168"/>
      <c r="O1291" s="168"/>
    </row>
    <row r="1292" spans="1:15" x14ac:dyDescent="0.3">
      <c r="A1292" s="167">
        <v>46056</v>
      </c>
      <c r="B1292" s="168">
        <v>1</v>
      </c>
      <c r="C1292" s="169"/>
      <c r="D1292" s="168" t="s">
        <v>1538</v>
      </c>
      <c r="E1292" s="168">
        <v>8</v>
      </c>
      <c r="F1292" s="168">
        <v>314</v>
      </c>
      <c r="G1292" s="168" t="s">
        <v>7171</v>
      </c>
      <c r="H1292" s="168">
        <v>2</v>
      </c>
      <c r="I1292" s="168" t="s">
        <v>7193</v>
      </c>
      <c r="J1292" s="168"/>
      <c r="K1292" s="168"/>
      <c r="L1292" s="171"/>
      <c r="M1292" s="171"/>
      <c r="N1292" s="168"/>
      <c r="O1292" s="168"/>
    </row>
    <row r="1293" spans="1:15" x14ac:dyDescent="0.3">
      <c r="A1293" s="167">
        <v>46056</v>
      </c>
      <c r="B1293" s="168">
        <v>1</v>
      </c>
      <c r="C1293" s="169"/>
      <c r="D1293" s="168" t="s">
        <v>1538</v>
      </c>
      <c r="E1293" s="168">
        <v>33</v>
      </c>
      <c r="F1293" s="168">
        <v>314</v>
      </c>
      <c r="G1293" s="168" t="s">
        <v>7171</v>
      </c>
      <c r="H1293" s="168">
        <v>5</v>
      </c>
      <c r="I1293" s="168" t="s">
        <v>7193</v>
      </c>
      <c r="J1293" s="168"/>
      <c r="K1293" s="168"/>
      <c r="L1293" s="171"/>
      <c r="M1293" s="171"/>
      <c r="N1293" s="168"/>
      <c r="O1293" s="168"/>
    </row>
    <row r="1294" spans="1:15" x14ac:dyDescent="0.3">
      <c r="A1294" s="167">
        <v>46056</v>
      </c>
      <c r="B1294" s="168">
        <v>1</v>
      </c>
      <c r="C1294" s="169"/>
      <c r="D1294" s="168" t="s">
        <v>1396</v>
      </c>
      <c r="E1294" s="168">
        <v>11</v>
      </c>
      <c r="F1294" s="168">
        <v>320</v>
      </c>
      <c r="G1294" s="168" t="s">
        <v>7163</v>
      </c>
      <c r="H1294" s="168">
        <v>2</v>
      </c>
      <c r="I1294" s="168" t="s">
        <v>7220</v>
      </c>
      <c r="J1294" s="168"/>
      <c r="K1294" s="168"/>
      <c r="L1294" s="171"/>
      <c r="M1294" s="171"/>
      <c r="N1294" s="168"/>
      <c r="O1294" s="168"/>
    </row>
    <row r="1295" spans="1:15" x14ac:dyDescent="0.3">
      <c r="A1295" s="173">
        <v>46056</v>
      </c>
      <c r="B1295" s="174">
        <v>1</v>
      </c>
      <c r="C1295" s="175"/>
      <c r="D1295" s="174" t="s">
        <v>1250</v>
      </c>
      <c r="E1295" s="174">
        <v>9</v>
      </c>
      <c r="F1295" s="174">
        <v>313</v>
      </c>
      <c r="G1295" s="174" t="s">
        <v>7194</v>
      </c>
      <c r="H1295" s="174">
        <v>1</v>
      </c>
      <c r="I1295" s="174" t="s">
        <v>15849</v>
      </c>
      <c r="J1295" s="174"/>
      <c r="K1295" s="174"/>
      <c r="L1295" s="177"/>
      <c r="M1295" s="177"/>
      <c r="N1295" s="174"/>
      <c r="O1295" s="174"/>
    </row>
    <row r="1296" spans="1:15" x14ac:dyDescent="0.3">
      <c r="A1296" s="173">
        <v>46056</v>
      </c>
      <c r="B1296" s="174">
        <v>1</v>
      </c>
      <c r="C1296" s="175"/>
      <c r="D1296" s="174" t="s">
        <v>1250</v>
      </c>
      <c r="E1296" s="174">
        <v>6</v>
      </c>
      <c r="F1296" s="174">
        <v>313</v>
      </c>
      <c r="G1296" s="174" t="s">
        <v>7194</v>
      </c>
      <c r="H1296" s="174">
        <v>1</v>
      </c>
      <c r="I1296" s="174" t="s">
        <v>15849</v>
      </c>
      <c r="J1296" s="174"/>
      <c r="K1296" s="174"/>
      <c r="L1296" s="177"/>
      <c r="M1296" s="177"/>
      <c r="N1296" s="174"/>
      <c r="O1296" s="174"/>
    </row>
    <row r="1297" spans="1:15" x14ac:dyDescent="0.3">
      <c r="A1297" s="167">
        <v>46056</v>
      </c>
      <c r="B1297" s="168">
        <v>1</v>
      </c>
      <c r="C1297" s="169"/>
      <c r="D1297" s="168" t="s">
        <v>1683</v>
      </c>
      <c r="E1297" s="168">
        <v>34</v>
      </c>
      <c r="F1297" s="168">
        <v>320</v>
      </c>
      <c r="G1297" s="168" t="s">
        <v>7155</v>
      </c>
      <c r="H1297" s="168">
        <v>9</v>
      </c>
      <c r="I1297" s="168" t="s">
        <v>15850</v>
      </c>
      <c r="J1297" s="168"/>
      <c r="K1297" s="168"/>
      <c r="L1297" s="171"/>
      <c r="M1297" s="171"/>
      <c r="N1297" s="168"/>
      <c r="O1297" s="168"/>
    </row>
    <row r="1298" spans="1:15" x14ac:dyDescent="0.3">
      <c r="A1298" s="167">
        <v>46056</v>
      </c>
      <c r="B1298" s="168">
        <v>1</v>
      </c>
      <c r="C1298" s="169"/>
      <c r="D1298" s="168" t="s">
        <v>1588</v>
      </c>
      <c r="E1298" s="168">
        <v>11</v>
      </c>
      <c r="F1298" s="168">
        <v>315</v>
      </c>
      <c r="G1298" s="168" t="s">
        <v>7179</v>
      </c>
      <c r="H1298" s="168">
        <v>1</v>
      </c>
      <c r="I1298" s="168" t="s">
        <v>15847</v>
      </c>
      <c r="J1298" s="168"/>
      <c r="K1298" s="168"/>
      <c r="L1298" s="171"/>
      <c r="M1298" s="171"/>
      <c r="N1298" s="168"/>
      <c r="O1298" s="168"/>
    </row>
    <row r="1299" spans="1:15" x14ac:dyDescent="0.3">
      <c r="A1299" s="167">
        <v>46056</v>
      </c>
      <c r="B1299" s="168">
        <v>1</v>
      </c>
      <c r="C1299" s="169"/>
      <c r="D1299" s="168" t="s">
        <v>1254</v>
      </c>
      <c r="E1299" s="168">
        <v>20</v>
      </c>
      <c r="F1299" s="168">
        <v>314</v>
      </c>
      <c r="G1299" s="168" t="s">
        <v>7191</v>
      </c>
      <c r="H1299" s="168">
        <v>34</v>
      </c>
      <c r="I1299" s="168" t="s">
        <v>7192</v>
      </c>
      <c r="J1299" s="168"/>
      <c r="K1299" s="168"/>
      <c r="L1299" s="171"/>
      <c r="M1299" s="171"/>
      <c r="N1299" s="168"/>
      <c r="O1299" s="168"/>
    </row>
    <row r="1300" spans="1:15" x14ac:dyDescent="0.3">
      <c r="A1300" s="167">
        <v>46056</v>
      </c>
      <c r="B1300" s="168">
        <v>1</v>
      </c>
      <c r="C1300" s="169"/>
      <c r="D1300" s="168" t="s">
        <v>1653</v>
      </c>
      <c r="E1300" s="168">
        <v>11</v>
      </c>
      <c r="F1300" s="168">
        <v>320</v>
      </c>
      <c r="G1300" s="168" t="s">
        <v>7144</v>
      </c>
      <c r="H1300" s="168">
        <v>13</v>
      </c>
      <c r="I1300" s="168" t="s">
        <v>7145</v>
      </c>
      <c r="J1300" s="168"/>
      <c r="K1300" s="168"/>
      <c r="L1300" s="171"/>
      <c r="M1300" s="171"/>
      <c r="N1300" s="168"/>
      <c r="O1300" s="168"/>
    </row>
    <row r="1301" spans="1:15" x14ac:dyDescent="0.3">
      <c r="A1301" s="167">
        <v>46056</v>
      </c>
      <c r="B1301" s="168">
        <v>1</v>
      </c>
      <c r="C1301" s="169"/>
      <c r="D1301" s="168" t="s">
        <v>1653</v>
      </c>
      <c r="E1301" s="168">
        <v>9</v>
      </c>
      <c r="F1301" s="168">
        <v>320</v>
      </c>
      <c r="G1301" s="168" t="s">
        <v>7144</v>
      </c>
      <c r="H1301" s="168">
        <v>4</v>
      </c>
      <c r="I1301" s="168" t="s">
        <v>7145</v>
      </c>
      <c r="J1301" s="168"/>
      <c r="K1301" s="168"/>
      <c r="L1301" s="171"/>
      <c r="M1301" s="171"/>
      <c r="N1301" s="168"/>
      <c r="O1301" s="168"/>
    </row>
    <row r="1302" spans="1:15" x14ac:dyDescent="0.3">
      <c r="A1302" s="167">
        <v>46056</v>
      </c>
      <c r="B1302" s="168">
        <v>1</v>
      </c>
      <c r="C1302" s="169"/>
      <c r="D1302" s="168" t="s">
        <v>1306</v>
      </c>
      <c r="E1302" s="168">
        <v>9</v>
      </c>
      <c r="F1302" s="168">
        <v>320</v>
      </c>
      <c r="G1302" s="168" t="s">
        <v>7213</v>
      </c>
      <c r="H1302" s="168">
        <v>10</v>
      </c>
      <c r="I1302" s="168" t="s">
        <v>15710</v>
      </c>
      <c r="J1302" s="168"/>
      <c r="K1302" s="168"/>
      <c r="L1302" s="171"/>
      <c r="M1302" s="171"/>
      <c r="N1302" s="168"/>
      <c r="O1302" s="168"/>
    </row>
    <row r="1303" spans="1:15" x14ac:dyDescent="0.3">
      <c r="A1303" s="167">
        <v>46056</v>
      </c>
      <c r="B1303" s="168">
        <v>1</v>
      </c>
      <c r="C1303" s="169"/>
      <c r="D1303" s="168" t="s">
        <v>1306</v>
      </c>
      <c r="E1303" s="168">
        <v>34</v>
      </c>
      <c r="F1303" s="168">
        <v>320</v>
      </c>
      <c r="G1303" s="168" t="s">
        <v>7213</v>
      </c>
      <c r="H1303" s="168">
        <v>20</v>
      </c>
      <c r="I1303" s="168" t="s">
        <v>15710</v>
      </c>
      <c r="J1303" s="168"/>
      <c r="K1303" s="168"/>
      <c r="L1303" s="171"/>
      <c r="M1303" s="171"/>
      <c r="N1303" s="168"/>
      <c r="O1303" s="168"/>
    </row>
    <row r="1304" spans="1:15" x14ac:dyDescent="0.3">
      <c r="A1304" s="167">
        <v>46056</v>
      </c>
      <c r="B1304" s="168">
        <v>1</v>
      </c>
      <c r="C1304" s="169"/>
      <c r="D1304" s="168" t="s">
        <v>1418</v>
      </c>
      <c r="E1304" s="168">
        <v>36</v>
      </c>
      <c r="F1304" s="168">
        <v>217</v>
      </c>
      <c r="G1304" s="168" t="s">
        <v>7181</v>
      </c>
      <c r="H1304" s="168">
        <v>2</v>
      </c>
      <c r="I1304" s="168" t="s">
        <v>15851</v>
      </c>
      <c r="J1304" s="168"/>
      <c r="K1304" s="168"/>
      <c r="L1304" s="171"/>
      <c r="M1304" s="171"/>
      <c r="N1304" s="168"/>
      <c r="O1304" s="168"/>
    </row>
    <row r="1305" spans="1:15" x14ac:dyDescent="0.3">
      <c r="A1305" s="167">
        <v>46056</v>
      </c>
      <c r="B1305" s="168">
        <v>1</v>
      </c>
      <c r="C1305" s="169"/>
      <c r="D1305" s="168" t="s">
        <v>1344</v>
      </c>
      <c r="E1305" s="168">
        <v>36</v>
      </c>
      <c r="F1305" s="168">
        <v>217</v>
      </c>
      <c r="G1305" s="168" t="s">
        <v>7248</v>
      </c>
      <c r="H1305" s="168">
        <v>5</v>
      </c>
      <c r="I1305" s="168" t="s">
        <v>15699</v>
      </c>
      <c r="J1305" s="168"/>
      <c r="K1305" s="168"/>
      <c r="L1305" s="171"/>
      <c r="M1305" s="171"/>
      <c r="N1305" s="168"/>
      <c r="O1305" s="168"/>
    </row>
    <row r="1306" spans="1:15" x14ac:dyDescent="0.3">
      <c r="A1306" s="167">
        <v>46056</v>
      </c>
      <c r="B1306" s="168">
        <v>2</v>
      </c>
      <c r="C1306" s="169"/>
      <c r="D1306" s="168" t="s">
        <v>1358</v>
      </c>
      <c r="E1306" s="168">
        <v>36</v>
      </c>
      <c r="F1306" s="168">
        <v>217</v>
      </c>
      <c r="G1306" s="168" t="s">
        <v>7181</v>
      </c>
      <c r="H1306" s="168">
        <v>2</v>
      </c>
      <c r="I1306" s="168" t="s">
        <v>7265</v>
      </c>
      <c r="J1306" s="168"/>
      <c r="K1306" s="168"/>
      <c r="L1306" s="171"/>
      <c r="M1306" s="171"/>
      <c r="N1306" s="168"/>
      <c r="O1306" s="168"/>
    </row>
    <row r="1307" spans="1:15" x14ac:dyDescent="0.3">
      <c r="A1307" s="167">
        <v>46056</v>
      </c>
      <c r="B1307" s="168">
        <v>2</v>
      </c>
      <c r="C1307" s="169"/>
      <c r="D1307" s="168" t="s">
        <v>1344</v>
      </c>
      <c r="E1307" s="168">
        <v>36</v>
      </c>
      <c r="F1307" s="168">
        <v>217</v>
      </c>
      <c r="G1307" s="168" t="s">
        <v>7248</v>
      </c>
      <c r="H1307" s="168">
        <v>4</v>
      </c>
      <c r="I1307" s="168" t="s">
        <v>7265</v>
      </c>
      <c r="J1307" s="168"/>
      <c r="K1307" s="168"/>
      <c r="L1307" s="171"/>
      <c r="M1307" s="171"/>
      <c r="N1307" s="168"/>
      <c r="O1307" s="168"/>
    </row>
    <row r="1308" spans="1:15" x14ac:dyDescent="0.3">
      <c r="A1308" s="167">
        <v>46056</v>
      </c>
      <c r="B1308" s="168">
        <v>2</v>
      </c>
      <c r="C1308" s="169"/>
      <c r="D1308" s="168" t="s">
        <v>3402</v>
      </c>
      <c r="E1308" s="168">
        <v>36</v>
      </c>
      <c r="F1308" s="168">
        <v>217</v>
      </c>
      <c r="G1308" s="168" t="s">
        <v>7207</v>
      </c>
      <c r="H1308" s="168">
        <v>1</v>
      </c>
      <c r="I1308" s="168" t="s">
        <v>7265</v>
      </c>
      <c r="J1308" s="168"/>
      <c r="K1308" s="168"/>
      <c r="L1308" s="171"/>
      <c r="M1308" s="171"/>
      <c r="N1308" s="168"/>
      <c r="O1308" s="168"/>
    </row>
    <row r="1309" spans="1:15" x14ac:dyDescent="0.3">
      <c r="A1309" s="167">
        <v>46056</v>
      </c>
      <c r="B1309" s="168">
        <v>2</v>
      </c>
      <c r="C1309" s="169"/>
      <c r="D1309" s="168" t="s">
        <v>1420</v>
      </c>
      <c r="E1309" s="168">
        <v>36</v>
      </c>
      <c r="F1309" s="168">
        <v>217</v>
      </c>
      <c r="G1309" s="168" t="s">
        <v>7248</v>
      </c>
      <c r="H1309" s="168">
        <v>4</v>
      </c>
      <c r="I1309" s="168" t="s">
        <v>7265</v>
      </c>
      <c r="J1309" s="168"/>
      <c r="K1309" s="168"/>
      <c r="L1309" s="171"/>
      <c r="M1309" s="171"/>
      <c r="N1309" s="168"/>
      <c r="O1309" s="168"/>
    </row>
    <row r="1310" spans="1:15" x14ac:dyDescent="0.3">
      <c r="A1310" s="167">
        <v>46056</v>
      </c>
      <c r="B1310" s="168">
        <v>3</v>
      </c>
      <c r="C1310" s="169"/>
      <c r="D1310" s="168" t="s">
        <v>1420</v>
      </c>
      <c r="E1310" s="168">
        <v>36</v>
      </c>
      <c r="F1310" s="168">
        <v>217</v>
      </c>
      <c r="G1310" s="168" t="s">
        <v>7248</v>
      </c>
      <c r="H1310" s="168">
        <v>4</v>
      </c>
      <c r="I1310" s="168" t="s">
        <v>15688</v>
      </c>
      <c r="J1310" s="168"/>
      <c r="K1310" s="168"/>
      <c r="L1310" s="171"/>
      <c r="M1310" s="171"/>
      <c r="N1310" s="168"/>
      <c r="O1310" s="168"/>
    </row>
    <row r="1311" spans="1:15" x14ac:dyDescent="0.3">
      <c r="A1311" s="167">
        <v>46056</v>
      </c>
      <c r="B1311" s="168">
        <v>3</v>
      </c>
      <c r="C1311" s="169"/>
      <c r="D1311" s="168" t="s">
        <v>1358</v>
      </c>
      <c r="E1311" s="168">
        <v>36</v>
      </c>
      <c r="F1311" s="168">
        <v>217</v>
      </c>
      <c r="G1311" s="168" t="s">
        <v>7181</v>
      </c>
      <c r="H1311" s="168">
        <v>1</v>
      </c>
      <c r="I1311" s="168" t="s">
        <v>15688</v>
      </c>
      <c r="J1311" s="168"/>
      <c r="K1311" s="168"/>
      <c r="L1311" s="171"/>
      <c r="M1311" s="171"/>
      <c r="N1311" s="168"/>
      <c r="O1311" s="168"/>
    </row>
    <row r="1312" spans="1:15" x14ac:dyDescent="0.3">
      <c r="A1312" s="167">
        <v>46056</v>
      </c>
      <c r="B1312" s="168">
        <v>3</v>
      </c>
      <c r="C1312" s="169"/>
      <c r="D1312" s="168" t="s">
        <v>1594</v>
      </c>
      <c r="E1312" s="168">
        <v>36</v>
      </c>
      <c r="F1312" s="168">
        <v>217</v>
      </c>
      <c r="G1312" s="168" t="s">
        <v>7181</v>
      </c>
      <c r="H1312" s="168">
        <v>1</v>
      </c>
      <c r="I1312" s="168" t="s">
        <v>15688</v>
      </c>
      <c r="J1312" s="168"/>
      <c r="K1312" s="168"/>
      <c r="L1312" s="171"/>
      <c r="M1312" s="171"/>
      <c r="N1312" s="168"/>
      <c r="O1312" s="168"/>
    </row>
    <row r="1313" spans="1:15" x14ac:dyDescent="0.3">
      <c r="A1313" s="167">
        <v>46056</v>
      </c>
      <c r="B1313" s="168">
        <v>3</v>
      </c>
      <c r="C1313" s="169"/>
      <c r="D1313" s="168" t="s">
        <v>3406</v>
      </c>
      <c r="E1313" s="168">
        <v>36</v>
      </c>
      <c r="F1313" s="168">
        <v>217</v>
      </c>
      <c r="G1313" s="168" t="s">
        <v>7207</v>
      </c>
      <c r="H1313" s="168">
        <v>1</v>
      </c>
      <c r="I1313" s="168" t="s">
        <v>15688</v>
      </c>
      <c r="J1313" s="168"/>
      <c r="K1313" s="168"/>
      <c r="L1313" s="171"/>
      <c r="M1313" s="171"/>
      <c r="N1313" s="168"/>
      <c r="O1313" s="168"/>
    </row>
    <row r="1314" spans="1:15" x14ac:dyDescent="0.3">
      <c r="A1314" s="167">
        <v>46056</v>
      </c>
      <c r="B1314" s="168">
        <v>3</v>
      </c>
      <c r="C1314" s="169"/>
      <c r="D1314" s="168" t="s">
        <v>1853</v>
      </c>
      <c r="E1314" s="168">
        <v>36</v>
      </c>
      <c r="F1314" s="168">
        <v>217</v>
      </c>
      <c r="G1314" s="168" t="s">
        <v>7239</v>
      </c>
      <c r="H1314" s="168">
        <v>3</v>
      </c>
      <c r="I1314" s="168" t="s">
        <v>15688</v>
      </c>
      <c r="J1314" s="168"/>
      <c r="K1314" s="168"/>
      <c r="L1314" s="171"/>
      <c r="M1314" s="171"/>
      <c r="N1314" s="168"/>
      <c r="O1314" s="168"/>
    </row>
    <row r="1315" spans="1:15" x14ac:dyDescent="0.3">
      <c r="A1315" s="167">
        <v>46056</v>
      </c>
      <c r="B1315" s="168">
        <v>1</v>
      </c>
      <c r="C1315" s="169"/>
      <c r="D1315" s="168" t="s">
        <v>1352</v>
      </c>
      <c r="E1315" s="168">
        <v>33</v>
      </c>
      <c r="F1315" s="168">
        <v>314</v>
      </c>
      <c r="G1315" s="168" t="s">
        <v>7212</v>
      </c>
      <c r="H1315" s="168">
        <v>4</v>
      </c>
      <c r="I1315" s="168" t="s">
        <v>7210</v>
      </c>
      <c r="J1315" s="168"/>
      <c r="K1315" s="168"/>
      <c r="L1315" s="171"/>
      <c r="M1315" s="171"/>
      <c r="N1315" s="168"/>
      <c r="O1315" s="168"/>
    </row>
    <row r="1316" spans="1:15" x14ac:dyDescent="0.3">
      <c r="A1316" s="167">
        <v>46057</v>
      </c>
      <c r="B1316" s="168">
        <v>3</v>
      </c>
      <c r="C1316" s="169"/>
      <c r="D1316" s="168" t="s">
        <v>1230</v>
      </c>
      <c r="E1316" s="168">
        <v>36</v>
      </c>
      <c r="F1316" s="168">
        <v>217</v>
      </c>
      <c r="G1316" s="168" t="s">
        <v>7148</v>
      </c>
      <c r="H1316" s="168">
        <v>4</v>
      </c>
      <c r="I1316" s="168" t="s">
        <v>7190</v>
      </c>
      <c r="J1316" s="168"/>
      <c r="K1316" s="168"/>
      <c r="L1316" s="171"/>
      <c r="M1316" s="171"/>
      <c r="N1316" s="168"/>
      <c r="O1316" s="168"/>
    </row>
    <row r="1317" spans="1:15" x14ac:dyDescent="0.3">
      <c r="A1317" s="167">
        <v>46057</v>
      </c>
      <c r="B1317" s="168">
        <v>1</v>
      </c>
      <c r="C1317" s="169"/>
      <c r="D1317" s="168" t="s">
        <v>1420</v>
      </c>
      <c r="E1317" s="168">
        <v>36</v>
      </c>
      <c r="F1317" s="168">
        <v>217</v>
      </c>
      <c r="G1317" s="168" t="s">
        <v>7248</v>
      </c>
      <c r="H1317" s="168">
        <v>8</v>
      </c>
      <c r="I1317" s="168" t="s">
        <v>15852</v>
      </c>
      <c r="J1317" s="168"/>
      <c r="K1317" s="168"/>
      <c r="L1317" s="171"/>
      <c r="M1317" s="171"/>
      <c r="N1317" s="168"/>
      <c r="O1317" s="168"/>
    </row>
    <row r="1318" spans="1:15" x14ac:dyDescent="0.3">
      <c r="A1318" s="167">
        <v>46057</v>
      </c>
      <c r="B1318" s="168">
        <v>1</v>
      </c>
      <c r="C1318" s="169"/>
      <c r="D1318" s="168" t="s">
        <v>3406</v>
      </c>
      <c r="E1318" s="168">
        <v>36</v>
      </c>
      <c r="F1318" s="168">
        <v>217</v>
      </c>
      <c r="G1318" s="168" t="s">
        <v>7207</v>
      </c>
      <c r="H1318" s="168">
        <v>2</v>
      </c>
      <c r="I1318" s="168" t="s">
        <v>15852</v>
      </c>
      <c r="J1318" s="168"/>
      <c r="K1318" s="168"/>
      <c r="L1318" s="171"/>
      <c r="M1318" s="171"/>
      <c r="N1318" s="168"/>
      <c r="O1318" s="168"/>
    </row>
    <row r="1319" spans="1:15" x14ac:dyDescent="0.3">
      <c r="A1319" s="167">
        <v>46057</v>
      </c>
      <c r="B1319" s="168">
        <v>1</v>
      </c>
      <c r="C1319" s="169"/>
      <c r="D1319" s="168" t="s">
        <v>1857</v>
      </c>
      <c r="E1319" s="168">
        <v>36</v>
      </c>
      <c r="F1319" s="168">
        <v>217</v>
      </c>
      <c r="G1319" s="168" t="s">
        <v>7181</v>
      </c>
      <c r="H1319" s="168">
        <v>2</v>
      </c>
      <c r="I1319" s="168" t="s">
        <v>15852</v>
      </c>
      <c r="J1319" s="168"/>
      <c r="K1319" s="168"/>
      <c r="L1319" s="171"/>
      <c r="M1319" s="171"/>
      <c r="N1319" s="168"/>
      <c r="O1319" s="168"/>
    </row>
    <row r="1320" spans="1:15" x14ac:dyDescent="0.3">
      <c r="A1320" s="167">
        <v>46057</v>
      </c>
      <c r="B1320" s="168">
        <v>1</v>
      </c>
      <c r="C1320" s="169"/>
      <c r="D1320" s="168" t="s">
        <v>1594</v>
      </c>
      <c r="E1320" s="168">
        <v>36</v>
      </c>
      <c r="F1320" s="168">
        <v>217</v>
      </c>
      <c r="G1320" s="168" t="s">
        <v>7181</v>
      </c>
      <c r="H1320" s="168">
        <v>3</v>
      </c>
      <c r="I1320" s="168" t="s">
        <v>15852</v>
      </c>
      <c r="J1320" s="168"/>
      <c r="K1320" s="168"/>
      <c r="L1320" s="171"/>
      <c r="M1320" s="171"/>
      <c r="N1320" s="168"/>
      <c r="O1320" s="168"/>
    </row>
    <row r="1321" spans="1:15" x14ac:dyDescent="0.3">
      <c r="A1321" s="167">
        <v>46057</v>
      </c>
      <c r="B1321" s="168">
        <v>1</v>
      </c>
      <c r="C1321" s="169"/>
      <c r="D1321" s="168" t="s">
        <v>1414</v>
      </c>
      <c r="E1321" s="168">
        <v>33</v>
      </c>
      <c r="F1321" s="168">
        <v>315</v>
      </c>
      <c r="G1321" s="168" t="s">
        <v>7239</v>
      </c>
      <c r="H1321" s="168">
        <v>1</v>
      </c>
      <c r="I1321" s="168" t="s">
        <v>15756</v>
      </c>
      <c r="J1321" s="168"/>
      <c r="K1321" s="168"/>
      <c r="L1321" s="171"/>
      <c r="M1321" s="171"/>
      <c r="N1321" s="168"/>
      <c r="O1321" s="168"/>
    </row>
    <row r="1322" spans="1:15" x14ac:dyDescent="0.3">
      <c r="A1322" s="167">
        <v>46057</v>
      </c>
      <c r="B1322" s="168">
        <v>1</v>
      </c>
      <c r="C1322" s="169"/>
      <c r="D1322" s="168" t="s">
        <v>1588</v>
      </c>
      <c r="E1322" s="168">
        <v>20</v>
      </c>
      <c r="F1322" s="168">
        <v>315</v>
      </c>
      <c r="G1322" s="168" t="s">
        <v>7179</v>
      </c>
      <c r="H1322" s="168">
        <v>1</v>
      </c>
      <c r="I1322" s="168" t="s">
        <v>7251</v>
      </c>
      <c r="J1322" s="168"/>
      <c r="K1322" s="168"/>
      <c r="L1322" s="171"/>
      <c r="M1322" s="171"/>
      <c r="N1322" s="168"/>
      <c r="O1322" s="168"/>
    </row>
    <row r="1323" spans="1:15" x14ac:dyDescent="0.3">
      <c r="A1323" s="167">
        <v>46057</v>
      </c>
      <c r="B1323" s="168">
        <v>1</v>
      </c>
      <c r="C1323" s="169"/>
      <c r="D1323" s="168" t="s">
        <v>1544</v>
      </c>
      <c r="E1323" s="168">
        <v>20</v>
      </c>
      <c r="F1323" s="168">
        <v>315</v>
      </c>
      <c r="G1323" s="168" t="s">
        <v>7179</v>
      </c>
      <c r="H1323" s="168">
        <v>1</v>
      </c>
      <c r="I1323" s="168" t="s">
        <v>15853</v>
      </c>
      <c r="J1323" s="168"/>
      <c r="K1323" s="168"/>
      <c r="L1323" s="171"/>
      <c r="M1323" s="171"/>
      <c r="N1323" s="168"/>
      <c r="O1323" s="168"/>
    </row>
    <row r="1324" spans="1:15" x14ac:dyDescent="0.3">
      <c r="A1324" s="167">
        <v>46057</v>
      </c>
      <c r="B1324" s="168">
        <v>1</v>
      </c>
      <c r="C1324" s="169"/>
      <c r="D1324" s="168" t="s">
        <v>1651</v>
      </c>
      <c r="E1324" s="168">
        <v>2</v>
      </c>
      <c r="F1324" s="168">
        <v>315</v>
      </c>
      <c r="G1324" s="168" t="s">
        <v>7181</v>
      </c>
      <c r="H1324" s="168">
        <v>1</v>
      </c>
      <c r="I1324" s="168" t="s">
        <v>7235</v>
      </c>
      <c r="J1324" s="168"/>
      <c r="K1324" s="168"/>
      <c r="L1324" s="171"/>
      <c r="M1324" s="171"/>
      <c r="N1324" s="168"/>
      <c r="O1324" s="168"/>
    </row>
    <row r="1325" spans="1:15" x14ac:dyDescent="0.3">
      <c r="A1325" s="167">
        <v>46057</v>
      </c>
      <c r="B1325" s="168">
        <v>1</v>
      </c>
      <c r="C1325" s="169"/>
      <c r="D1325" s="168" t="s">
        <v>1316</v>
      </c>
      <c r="E1325" s="168">
        <v>8</v>
      </c>
      <c r="F1325" s="168">
        <v>315</v>
      </c>
      <c r="G1325" s="168" t="s">
        <v>7179</v>
      </c>
      <c r="H1325" s="168">
        <v>4</v>
      </c>
      <c r="I1325" s="168" t="s">
        <v>7235</v>
      </c>
      <c r="J1325" s="168"/>
      <c r="K1325" s="168"/>
      <c r="L1325" s="171"/>
      <c r="M1325" s="171"/>
      <c r="N1325" s="168"/>
      <c r="O1325" s="168"/>
    </row>
    <row r="1326" spans="1:15" x14ac:dyDescent="0.3">
      <c r="A1326" s="167">
        <v>46057</v>
      </c>
      <c r="B1326" s="168">
        <v>1</v>
      </c>
      <c r="C1326" s="169"/>
      <c r="D1326" s="168" t="s">
        <v>1310</v>
      </c>
      <c r="E1326" s="168">
        <v>11</v>
      </c>
      <c r="F1326" s="168">
        <v>315</v>
      </c>
      <c r="G1326" s="168" t="s">
        <v>7179</v>
      </c>
      <c r="H1326" s="168">
        <v>3</v>
      </c>
      <c r="I1326" s="168" t="s">
        <v>7235</v>
      </c>
      <c r="J1326" s="168"/>
      <c r="K1326" s="168"/>
      <c r="L1326" s="171"/>
      <c r="M1326" s="171"/>
      <c r="N1326" s="168"/>
      <c r="O1326" s="168"/>
    </row>
    <row r="1327" spans="1:15" x14ac:dyDescent="0.3">
      <c r="A1327" s="167">
        <v>46057</v>
      </c>
      <c r="B1327" s="168">
        <v>1</v>
      </c>
      <c r="C1327" s="169"/>
      <c r="D1327" s="168" t="s">
        <v>1314</v>
      </c>
      <c r="E1327" s="168">
        <v>2</v>
      </c>
      <c r="F1327" s="168">
        <v>315</v>
      </c>
      <c r="G1327" s="168" t="s">
        <v>7179</v>
      </c>
      <c r="H1327" s="168">
        <v>2</v>
      </c>
      <c r="I1327" s="168" t="s">
        <v>15853</v>
      </c>
      <c r="J1327" s="168"/>
      <c r="K1327" s="168"/>
      <c r="L1327" s="171"/>
      <c r="M1327" s="171"/>
      <c r="N1327" s="168"/>
      <c r="O1327" s="168"/>
    </row>
    <row r="1328" spans="1:15" x14ac:dyDescent="0.3">
      <c r="A1328" s="167">
        <v>46057</v>
      </c>
      <c r="B1328" s="168">
        <v>2</v>
      </c>
      <c r="C1328" s="169"/>
      <c r="D1328" s="168" t="s">
        <v>1230</v>
      </c>
      <c r="E1328" s="168">
        <v>36</v>
      </c>
      <c r="F1328" s="168">
        <v>217</v>
      </c>
      <c r="G1328" s="168" t="s">
        <v>7148</v>
      </c>
      <c r="H1328" s="168">
        <v>2</v>
      </c>
      <c r="I1328" s="168" t="s">
        <v>7282</v>
      </c>
      <c r="J1328" s="168"/>
      <c r="K1328" s="168"/>
      <c r="L1328" s="171"/>
      <c r="M1328" s="171"/>
      <c r="N1328" s="168"/>
      <c r="O1328" s="168"/>
    </row>
    <row r="1329" spans="1:15" x14ac:dyDescent="0.3">
      <c r="A1329" s="167">
        <v>46057</v>
      </c>
      <c r="B1329" s="168">
        <v>2</v>
      </c>
      <c r="C1329" s="169"/>
      <c r="D1329" s="168" t="s">
        <v>1228</v>
      </c>
      <c r="E1329" s="168">
        <v>36</v>
      </c>
      <c r="F1329" s="168">
        <v>217</v>
      </c>
      <c r="G1329" s="168" t="s">
        <v>7148</v>
      </c>
      <c r="H1329" s="168">
        <v>2</v>
      </c>
      <c r="I1329" s="168" t="s">
        <v>7282</v>
      </c>
      <c r="J1329" s="168"/>
      <c r="K1329" s="168"/>
      <c r="L1329" s="171"/>
      <c r="M1329" s="171"/>
      <c r="N1329" s="168"/>
      <c r="O1329" s="168"/>
    </row>
    <row r="1330" spans="1:15" x14ac:dyDescent="0.3">
      <c r="A1330" s="167">
        <v>46057</v>
      </c>
      <c r="B1330" s="168">
        <v>1</v>
      </c>
      <c r="C1330" s="169"/>
      <c r="D1330" s="168" t="s">
        <v>1230</v>
      </c>
      <c r="E1330" s="168">
        <v>36</v>
      </c>
      <c r="F1330" s="168">
        <v>217</v>
      </c>
      <c r="G1330" s="168" t="s">
        <v>7148</v>
      </c>
      <c r="H1330" s="168">
        <v>2</v>
      </c>
      <c r="I1330" s="168" t="s">
        <v>15698</v>
      </c>
      <c r="J1330" s="168"/>
      <c r="K1330" s="168"/>
      <c r="L1330" s="171"/>
      <c r="M1330" s="171"/>
      <c r="N1330" s="168"/>
      <c r="O1330" s="168"/>
    </row>
    <row r="1331" spans="1:15" x14ac:dyDescent="0.3">
      <c r="A1331" s="167">
        <v>46057</v>
      </c>
      <c r="B1331" s="168">
        <v>1</v>
      </c>
      <c r="C1331" s="169"/>
      <c r="D1331" s="168" t="s">
        <v>1228</v>
      </c>
      <c r="E1331" s="168">
        <v>36</v>
      </c>
      <c r="F1331" s="168">
        <v>217</v>
      </c>
      <c r="G1331" s="168" t="s">
        <v>7148</v>
      </c>
      <c r="H1331" s="168">
        <v>2</v>
      </c>
      <c r="I1331" s="168" t="s">
        <v>15698</v>
      </c>
      <c r="J1331" s="168"/>
      <c r="K1331" s="168"/>
      <c r="L1331" s="171"/>
      <c r="M1331" s="171"/>
      <c r="N1331" s="168"/>
      <c r="O1331" s="168"/>
    </row>
    <row r="1332" spans="1:15" x14ac:dyDescent="0.3">
      <c r="A1332" s="167">
        <v>46057</v>
      </c>
      <c r="B1332" s="168">
        <v>2</v>
      </c>
      <c r="C1332" s="169"/>
      <c r="D1332" s="168" t="s">
        <v>1236</v>
      </c>
      <c r="E1332" s="168">
        <v>36</v>
      </c>
      <c r="F1332" s="168">
        <v>217</v>
      </c>
      <c r="G1332" s="168" t="s">
        <v>7150</v>
      </c>
      <c r="H1332" s="168">
        <v>1</v>
      </c>
      <c r="I1332" s="168" t="s">
        <v>7265</v>
      </c>
      <c r="J1332" s="168"/>
      <c r="K1332" s="168"/>
      <c r="L1332" s="171"/>
      <c r="M1332" s="171"/>
      <c r="N1332" s="168"/>
      <c r="O1332" s="168"/>
    </row>
    <row r="1333" spans="1:15" x14ac:dyDescent="0.3">
      <c r="A1333" s="167">
        <v>46057</v>
      </c>
      <c r="B1333" s="168">
        <v>3</v>
      </c>
      <c r="C1333" s="169"/>
      <c r="D1333" s="168" t="s">
        <v>1236</v>
      </c>
      <c r="E1333" s="168">
        <v>36</v>
      </c>
      <c r="F1333" s="168">
        <v>217</v>
      </c>
      <c r="G1333" s="168" t="s">
        <v>7150</v>
      </c>
      <c r="H1333" s="168">
        <v>1</v>
      </c>
      <c r="I1333" s="168" t="s">
        <v>7190</v>
      </c>
      <c r="J1333" s="168"/>
      <c r="K1333" s="168"/>
      <c r="L1333" s="171"/>
      <c r="M1333" s="171"/>
      <c r="N1333" s="168"/>
      <c r="O1333" s="168"/>
    </row>
    <row r="1334" spans="1:15" x14ac:dyDescent="0.3">
      <c r="A1334" s="167">
        <v>46057</v>
      </c>
      <c r="B1334" s="168">
        <v>3</v>
      </c>
      <c r="C1334" s="169"/>
      <c r="D1334" s="168" t="s">
        <v>1362</v>
      </c>
      <c r="E1334" s="168">
        <v>36</v>
      </c>
      <c r="F1334" s="168">
        <v>217</v>
      </c>
      <c r="G1334" s="168" t="s">
        <v>7181</v>
      </c>
      <c r="H1334" s="168">
        <v>2</v>
      </c>
      <c r="I1334" s="168" t="s">
        <v>15688</v>
      </c>
      <c r="J1334" s="168"/>
      <c r="K1334" s="168"/>
      <c r="L1334" s="171"/>
      <c r="M1334" s="171"/>
      <c r="N1334" s="168"/>
      <c r="O1334" s="168"/>
    </row>
    <row r="1335" spans="1:15" x14ac:dyDescent="0.3">
      <c r="A1335" s="167">
        <v>46057</v>
      </c>
      <c r="B1335" s="168">
        <v>3</v>
      </c>
      <c r="C1335" s="169"/>
      <c r="D1335" s="168" t="s">
        <v>1364</v>
      </c>
      <c r="E1335" s="168">
        <v>36</v>
      </c>
      <c r="F1335" s="168">
        <v>217</v>
      </c>
      <c r="G1335" s="168" t="s">
        <v>7239</v>
      </c>
      <c r="H1335" s="168">
        <v>4</v>
      </c>
      <c r="I1335" s="168" t="s">
        <v>15688</v>
      </c>
      <c r="J1335" s="168"/>
      <c r="K1335" s="168"/>
      <c r="L1335" s="171"/>
      <c r="M1335" s="171"/>
      <c r="N1335" s="168"/>
      <c r="O1335" s="168"/>
    </row>
    <row r="1336" spans="1:15" x14ac:dyDescent="0.3">
      <c r="A1336" s="167">
        <v>46057</v>
      </c>
      <c r="B1336" s="168">
        <v>3</v>
      </c>
      <c r="C1336" s="169"/>
      <c r="D1336" s="168" t="s">
        <v>1414</v>
      </c>
      <c r="E1336" s="168">
        <v>36</v>
      </c>
      <c r="F1336" s="168">
        <v>217</v>
      </c>
      <c r="G1336" s="168" t="s">
        <v>7239</v>
      </c>
      <c r="H1336" s="168">
        <v>8</v>
      </c>
      <c r="I1336" s="168" t="s">
        <v>15688</v>
      </c>
      <c r="J1336" s="168"/>
      <c r="K1336" s="168"/>
      <c r="L1336" s="171"/>
      <c r="M1336" s="171"/>
      <c r="N1336" s="168"/>
      <c r="O1336" s="168"/>
    </row>
    <row r="1337" spans="1:15" x14ac:dyDescent="0.3">
      <c r="A1337" s="167">
        <v>46057</v>
      </c>
      <c r="B1337" s="168">
        <v>3</v>
      </c>
      <c r="C1337" s="169"/>
      <c r="D1337" s="168" t="s">
        <v>1302</v>
      </c>
      <c r="E1337" s="168">
        <v>36</v>
      </c>
      <c r="F1337" s="168">
        <v>217</v>
      </c>
      <c r="G1337" s="168" t="s">
        <v>7248</v>
      </c>
      <c r="H1337" s="168">
        <v>8</v>
      </c>
      <c r="I1337" s="168" t="s">
        <v>15688</v>
      </c>
      <c r="J1337" s="168"/>
      <c r="K1337" s="168"/>
      <c r="L1337" s="171"/>
      <c r="M1337" s="171"/>
      <c r="N1337" s="168"/>
      <c r="O1337" s="168"/>
    </row>
    <row r="1338" spans="1:15" x14ac:dyDescent="0.3">
      <c r="A1338" s="167">
        <v>46057</v>
      </c>
      <c r="B1338" s="168">
        <v>2</v>
      </c>
      <c r="C1338" s="169"/>
      <c r="D1338" s="168" t="s">
        <v>1302</v>
      </c>
      <c r="E1338" s="168">
        <v>36</v>
      </c>
      <c r="F1338" s="168">
        <v>217</v>
      </c>
      <c r="G1338" s="168" t="s">
        <v>7248</v>
      </c>
      <c r="H1338" s="168">
        <v>8</v>
      </c>
      <c r="I1338" s="168" t="s">
        <v>7265</v>
      </c>
      <c r="J1338" s="168"/>
      <c r="K1338" s="168"/>
      <c r="L1338" s="171"/>
      <c r="M1338" s="171"/>
      <c r="N1338" s="168"/>
      <c r="O1338" s="168"/>
    </row>
    <row r="1339" spans="1:15" x14ac:dyDescent="0.3">
      <c r="A1339" s="167">
        <v>46057</v>
      </c>
      <c r="B1339" s="168">
        <v>2</v>
      </c>
      <c r="C1339" s="169"/>
      <c r="D1339" s="168" t="s">
        <v>1414</v>
      </c>
      <c r="E1339" s="168">
        <v>36</v>
      </c>
      <c r="F1339" s="168">
        <v>217</v>
      </c>
      <c r="G1339" s="168" t="s">
        <v>7239</v>
      </c>
      <c r="H1339" s="168">
        <v>8</v>
      </c>
      <c r="I1339" s="168" t="s">
        <v>7265</v>
      </c>
      <c r="J1339" s="168"/>
      <c r="K1339" s="168"/>
      <c r="L1339" s="171"/>
      <c r="M1339" s="171"/>
      <c r="N1339" s="168"/>
      <c r="O1339" s="168"/>
    </row>
    <row r="1340" spans="1:15" x14ac:dyDescent="0.3">
      <c r="A1340" s="167">
        <v>46057</v>
      </c>
      <c r="B1340" s="168">
        <v>2</v>
      </c>
      <c r="C1340" s="169"/>
      <c r="D1340" s="168" t="s">
        <v>3406</v>
      </c>
      <c r="E1340" s="168">
        <v>36</v>
      </c>
      <c r="F1340" s="168">
        <v>217</v>
      </c>
      <c r="G1340" s="168" t="s">
        <v>7207</v>
      </c>
      <c r="H1340" s="168">
        <v>1</v>
      </c>
      <c r="I1340" s="168" t="s">
        <v>7265</v>
      </c>
      <c r="J1340" s="168"/>
      <c r="K1340" s="168"/>
      <c r="L1340" s="171"/>
      <c r="M1340" s="171"/>
      <c r="N1340" s="168"/>
      <c r="O1340" s="168"/>
    </row>
    <row r="1341" spans="1:15" x14ac:dyDescent="0.3">
      <c r="A1341" s="167">
        <v>46057</v>
      </c>
      <c r="B1341" s="168">
        <v>2</v>
      </c>
      <c r="C1341" s="169"/>
      <c r="D1341" s="168" t="s">
        <v>1857</v>
      </c>
      <c r="E1341" s="168">
        <v>36</v>
      </c>
      <c r="F1341" s="168">
        <v>217</v>
      </c>
      <c r="G1341" s="168" t="s">
        <v>7181</v>
      </c>
      <c r="H1341" s="168">
        <v>2</v>
      </c>
      <c r="I1341" s="168" t="s">
        <v>7265</v>
      </c>
      <c r="J1341" s="168"/>
      <c r="K1341" s="168"/>
      <c r="L1341" s="171"/>
      <c r="M1341" s="171"/>
      <c r="N1341" s="168"/>
      <c r="O1341" s="168"/>
    </row>
    <row r="1342" spans="1:15" x14ac:dyDescent="0.3">
      <c r="A1342" s="167">
        <v>46057</v>
      </c>
      <c r="B1342" s="168">
        <v>1</v>
      </c>
      <c r="C1342" s="169"/>
      <c r="D1342" s="168" t="s">
        <v>2606</v>
      </c>
      <c r="E1342" s="168">
        <v>31</v>
      </c>
      <c r="F1342" s="168">
        <v>314</v>
      </c>
      <c r="G1342" s="168" t="s">
        <v>15691</v>
      </c>
      <c r="H1342" s="168">
        <v>7</v>
      </c>
      <c r="I1342" s="168" t="s">
        <v>7187</v>
      </c>
      <c r="J1342" s="168"/>
      <c r="K1342" s="168"/>
      <c r="L1342" s="171"/>
      <c r="M1342" s="171"/>
      <c r="N1342" s="168"/>
      <c r="O1342" s="168"/>
    </row>
    <row r="1343" spans="1:15" x14ac:dyDescent="0.3">
      <c r="A1343" s="167">
        <v>46057</v>
      </c>
      <c r="B1343" s="168">
        <v>1</v>
      </c>
      <c r="C1343" s="169"/>
      <c r="D1343" s="168" t="s">
        <v>1230</v>
      </c>
      <c r="E1343" s="168">
        <v>33</v>
      </c>
      <c r="F1343" s="168">
        <v>314</v>
      </c>
      <c r="G1343" s="168" t="s">
        <v>7148</v>
      </c>
      <c r="H1343" s="168">
        <v>15</v>
      </c>
      <c r="I1343" s="168" t="s">
        <v>15769</v>
      </c>
      <c r="J1343" s="168"/>
      <c r="K1343" s="168"/>
      <c r="L1343" s="171"/>
      <c r="M1343" s="171"/>
      <c r="N1343" s="168"/>
      <c r="O1343" s="168"/>
    </row>
    <row r="1344" spans="1:15" x14ac:dyDescent="0.3">
      <c r="A1344" s="167">
        <v>46057</v>
      </c>
      <c r="B1344" s="168">
        <v>1</v>
      </c>
      <c r="C1344" s="169"/>
      <c r="D1344" s="168" t="s">
        <v>1228</v>
      </c>
      <c r="E1344" s="168">
        <v>33</v>
      </c>
      <c r="F1344" s="168">
        <v>314</v>
      </c>
      <c r="G1344" s="168" t="s">
        <v>7148</v>
      </c>
      <c r="H1344" s="168">
        <v>15</v>
      </c>
      <c r="I1344" s="168" t="s">
        <v>15769</v>
      </c>
      <c r="J1344" s="168"/>
      <c r="K1344" s="168"/>
      <c r="L1344" s="171"/>
      <c r="M1344" s="171"/>
      <c r="N1344" s="168"/>
      <c r="O1344" s="168"/>
    </row>
    <row r="1345" spans="1:15" x14ac:dyDescent="0.3">
      <c r="A1345" s="167">
        <v>46057</v>
      </c>
      <c r="B1345" s="168">
        <v>1</v>
      </c>
      <c r="C1345" s="169"/>
      <c r="D1345" s="168" t="s">
        <v>1502</v>
      </c>
      <c r="E1345" s="168">
        <v>33</v>
      </c>
      <c r="F1345" s="168">
        <v>314</v>
      </c>
      <c r="G1345" s="168" t="s">
        <v>7262</v>
      </c>
      <c r="H1345" s="168">
        <v>3</v>
      </c>
      <c r="I1345" s="168" t="s">
        <v>15764</v>
      </c>
      <c r="J1345" s="168"/>
      <c r="K1345" s="168"/>
      <c r="L1345" s="171"/>
      <c r="M1345" s="171"/>
      <c r="N1345" s="168"/>
      <c r="O1345" s="168"/>
    </row>
    <row r="1346" spans="1:15" x14ac:dyDescent="0.3">
      <c r="A1346" s="167">
        <v>46057</v>
      </c>
      <c r="B1346" s="168">
        <v>1</v>
      </c>
      <c r="C1346" s="169"/>
      <c r="D1346" s="168" t="s">
        <v>1352</v>
      </c>
      <c r="E1346" s="168">
        <v>33</v>
      </c>
      <c r="F1346" s="168">
        <v>314</v>
      </c>
      <c r="G1346" s="168" t="s">
        <v>15691</v>
      </c>
      <c r="H1346" s="168">
        <v>4</v>
      </c>
      <c r="I1346" s="168" t="s">
        <v>15846</v>
      </c>
      <c r="J1346" s="168"/>
      <c r="K1346" s="168"/>
      <c r="L1346" s="171"/>
      <c r="M1346" s="171"/>
      <c r="N1346" s="168"/>
      <c r="O1346" s="168"/>
    </row>
    <row r="1347" spans="1:15" x14ac:dyDescent="0.3">
      <c r="A1347" s="167">
        <v>46057</v>
      </c>
      <c r="B1347" s="168">
        <v>1</v>
      </c>
      <c r="C1347" s="169"/>
      <c r="D1347" s="168" t="s">
        <v>1352</v>
      </c>
      <c r="E1347" s="168">
        <v>20</v>
      </c>
      <c r="F1347" s="168">
        <v>314</v>
      </c>
      <c r="G1347" s="168" t="s">
        <v>7212</v>
      </c>
      <c r="H1347" s="168">
        <v>1</v>
      </c>
      <c r="I1347" s="168" t="s">
        <v>7267</v>
      </c>
      <c r="J1347" s="168"/>
      <c r="K1347" s="168"/>
      <c r="L1347" s="171"/>
      <c r="M1347" s="171"/>
      <c r="N1347" s="168"/>
      <c r="O1347" s="168"/>
    </row>
    <row r="1348" spans="1:15" x14ac:dyDescent="0.3">
      <c r="A1348" s="167">
        <v>46057</v>
      </c>
      <c r="B1348" s="168">
        <v>1</v>
      </c>
      <c r="C1348" s="169"/>
      <c r="D1348" s="168" t="s">
        <v>2013</v>
      </c>
      <c r="E1348" s="168">
        <v>34</v>
      </c>
      <c r="F1348" s="168">
        <v>322</v>
      </c>
      <c r="G1348" s="168" t="s">
        <v>15674</v>
      </c>
      <c r="H1348" s="168">
        <v>4</v>
      </c>
      <c r="I1348" s="168" t="s">
        <v>7225</v>
      </c>
      <c r="J1348" s="168"/>
      <c r="K1348" s="168"/>
      <c r="L1348" s="171"/>
      <c r="M1348" s="171"/>
      <c r="N1348" s="168"/>
      <c r="O1348" s="168"/>
    </row>
    <row r="1349" spans="1:15" x14ac:dyDescent="0.3">
      <c r="A1349" s="167">
        <v>46057</v>
      </c>
      <c r="B1349" s="168">
        <v>1</v>
      </c>
      <c r="C1349" s="169"/>
      <c r="D1349" s="168" t="s">
        <v>2598</v>
      </c>
      <c r="E1349" s="168">
        <v>33</v>
      </c>
      <c r="F1349" s="168">
        <v>314</v>
      </c>
      <c r="G1349" s="168" t="s">
        <v>15712</v>
      </c>
      <c r="H1349" s="168">
        <v>25</v>
      </c>
      <c r="I1349" s="168" t="s">
        <v>15694</v>
      </c>
      <c r="J1349" s="168"/>
      <c r="K1349" s="168"/>
      <c r="L1349" s="171"/>
      <c r="M1349" s="171"/>
      <c r="N1349" s="168"/>
      <c r="O1349" s="168"/>
    </row>
    <row r="1350" spans="1:15" x14ac:dyDescent="0.3">
      <c r="A1350" s="167">
        <v>46057</v>
      </c>
      <c r="B1350" s="168">
        <v>1</v>
      </c>
      <c r="C1350" s="169"/>
      <c r="D1350" s="168" t="s">
        <v>1538</v>
      </c>
      <c r="E1350" s="168">
        <v>2</v>
      </c>
      <c r="F1350" s="168">
        <v>314</v>
      </c>
      <c r="G1350" s="168" t="s">
        <v>7171</v>
      </c>
      <c r="H1350" s="168">
        <v>1</v>
      </c>
      <c r="I1350" s="168" t="s">
        <v>15791</v>
      </c>
      <c r="J1350" s="168"/>
      <c r="K1350" s="168"/>
      <c r="L1350" s="171"/>
      <c r="M1350" s="171"/>
      <c r="N1350" s="168"/>
      <c r="O1350" s="168"/>
    </row>
    <row r="1351" spans="1:15" x14ac:dyDescent="0.3">
      <c r="A1351" s="167">
        <v>46057</v>
      </c>
      <c r="B1351" s="168">
        <v>1</v>
      </c>
      <c r="C1351" s="169"/>
      <c r="D1351" s="168" t="s">
        <v>1538</v>
      </c>
      <c r="E1351" s="168">
        <v>19</v>
      </c>
      <c r="F1351" s="168">
        <v>314</v>
      </c>
      <c r="G1351" s="168" t="s">
        <v>7171</v>
      </c>
      <c r="H1351" s="168">
        <v>1</v>
      </c>
      <c r="I1351" s="168" t="s">
        <v>15791</v>
      </c>
      <c r="J1351" s="168"/>
      <c r="K1351" s="168"/>
      <c r="L1351" s="171"/>
      <c r="M1351" s="171"/>
      <c r="N1351" s="168"/>
      <c r="O1351" s="168"/>
    </row>
    <row r="1352" spans="1:15" x14ac:dyDescent="0.3">
      <c r="A1352" s="167">
        <v>46057</v>
      </c>
      <c r="B1352" s="168">
        <v>1</v>
      </c>
      <c r="C1352" s="169"/>
      <c r="D1352" s="168" t="s">
        <v>1653</v>
      </c>
      <c r="E1352" s="168">
        <v>11</v>
      </c>
      <c r="F1352" s="168">
        <v>320</v>
      </c>
      <c r="G1352" s="168" t="s">
        <v>7144</v>
      </c>
      <c r="H1352" s="168">
        <v>2</v>
      </c>
      <c r="I1352" s="168" t="s">
        <v>15854</v>
      </c>
      <c r="J1352" s="168"/>
      <c r="K1352" s="168"/>
      <c r="L1352" s="171"/>
      <c r="M1352" s="171"/>
      <c r="N1352" s="168"/>
      <c r="O1352" s="168"/>
    </row>
    <row r="1353" spans="1:15" x14ac:dyDescent="0.3">
      <c r="A1353" s="167">
        <v>46057</v>
      </c>
      <c r="B1353" s="168">
        <v>1</v>
      </c>
      <c r="C1353" s="169"/>
      <c r="D1353" s="168" t="s">
        <v>1272</v>
      </c>
      <c r="E1353" s="168">
        <v>11</v>
      </c>
      <c r="F1353" s="168">
        <v>313</v>
      </c>
      <c r="G1353" s="168" t="s">
        <v>7194</v>
      </c>
      <c r="H1353" s="168">
        <v>1</v>
      </c>
      <c r="I1353" s="168" t="s">
        <v>7234</v>
      </c>
      <c r="J1353" s="168"/>
      <c r="K1353" s="168"/>
      <c r="L1353" s="171"/>
      <c r="M1353" s="171"/>
      <c r="N1353" s="168"/>
      <c r="O1353" s="168"/>
    </row>
    <row r="1354" spans="1:15" x14ac:dyDescent="0.3">
      <c r="A1354" s="173">
        <v>46057</v>
      </c>
      <c r="B1354" s="174">
        <v>1</v>
      </c>
      <c r="C1354" s="175"/>
      <c r="D1354" s="174" t="s">
        <v>1250</v>
      </c>
      <c r="E1354" s="174">
        <v>32</v>
      </c>
      <c r="F1354" s="174">
        <v>313</v>
      </c>
      <c r="G1354" s="174" t="s">
        <v>7194</v>
      </c>
      <c r="H1354" s="174">
        <v>1</v>
      </c>
      <c r="I1354" s="174" t="s">
        <v>15855</v>
      </c>
      <c r="J1354" s="174"/>
      <c r="K1354" s="174"/>
      <c r="L1354" s="177"/>
      <c r="M1354" s="177"/>
      <c r="N1354" s="174"/>
      <c r="O1354" s="174"/>
    </row>
    <row r="1355" spans="1:15" x14ac:dyDescent="0.3">
      <c r="A1355" s="167">
        <v>46057</v>
      </c>
      <c r="B1355" s="168">
        <v>1</v>
      </c>
      <c r="C1355" s="169"/>
      <c r="D1355" s="168" t="s">
        <v>1236</v>
      </c>
      <c r="E1355" s="168">
        <v>32</v>
      </c>
      <c r="F1355" s="168">
        <v>313</v>
      </c>
      <c r="G1355" s="168" t="s">
        <v>7150</v>
      </c>
      <c r="H1355" s="168">
        <v>2</v>
      </c>
      <c r="I1355" s="168" t="s">
        <v>15751</v>
      </c>
      <c r="J1355" s="168"/>
      <c r="K1355" s="168"/>
      <c r="L1355" s="171"/>
      <c r="M1355" s="171"/>
      <c r="N1355" s="168"/>
      <c r="O1355" s="168"/>
    </row>
    <row r="1356" spans="1:15" x14ac:dyDescent="0.3">
      <c r="A1356" s="167">
        <v>46057</v>
      </c>
      <c r="B1356" s="168">
        <v>1</v>
      </c>
      <c r="C1356" s="169"/>
      <c r="D1356" s="168" t="s">
        <v>1236</v>
      </c>
      <c r="E1356" s="168">
        <v>7</v>
      </c>
      <c r="F1356" s="168">
        <v>313</v>
      </c>
      <c r="G1356" s="168" t="s">
        <v>7150</v>
      </c>
      <c r="H1356" s="168">
        <v>1</v>
      </c>
      <c r="I1356" s="168" t="s">
        <v>15751</v>
      </c>
      <c r="J1356" s="168"/>
      <c r="K1356" s="168"/>
      <c r="L1356" s="171"/>
      <c r="M1356" s="171"/>
      <c r="N1356" s="168"/>
      <c r="O1356" s="168"/>
    </row>
    <row r="1357" spans="1:15" x14ac:dyDescent="0.3">
      <c r="A1357" s="167">
        <v>46057</v>
      </c>
      <c r="B1357" s="168">
        <v>1</v>
      </c>
      <c r="C1357" s="169"/>
      <c r="D1357" s="168" t="s">
        <v>1248</v>
      </c>
      <c r="E1357" s="168">
        <v>11</v>
      </c>
      <c r="F1357" s="168">
        <v>313</v>
      </c>
      <c r="G1357" s="168" t="s">
        <v>7150</v>
      </c>
      <c r="H1357" s="168">
        <v>3</v>
      </c>
      <c r="I1357" s="168" t="s">
        <v>15751</v>
      </c>
      <c r="J1357" s="168"/>
      <c r="K1357" s="168"/>
      <c r="L1357" s="171"/>
      <c r="M1357" s="171"/>
      <c r="N1357" s="168"/>
      <c r="O1357" s="168"/>
    </row>
    <row r="1358" spans="1:15" x14ac:dyDescent="0.3">
      <c r="A1358" s="167">
        <v>46057</v>
      </c>
      <c r="B1358" s="168">
        <v>1</v>
      </c>
      <c r="C1358" s="169"/>
      <c r="D1358" s="168" t="s">
        <v>1248</v>
      </c>
      <c r="E1358" s="168">
        <v>7</v>
      </c>
      <c r="F1358" s="168">
        <v>313</v>
      </c>
      <c r="G1358" s="168" t="s">
        <v>7150</v>
      </c>
      <c r="H1358" s="168">
        <v>1</v>
      </c>
      <c r="I1358" s="168" t="s">
        <v>15751</v>
      </c>
      <c r="J1358" s="168"/>
      <c r="K1358" s="168"/>
      <c r="L1358" s="171"/>
      <c r="M1358" s="171"/>
      <c r="N1358" s="168"/>
      <c r="O1358" s="168"/>
    </row>
    <row r="1359" spans="1:15" x14ac:dyDescent="0.3">
      <c r="A1359" s="167">
        <v>46057</v>
      </c>
      <c r="B1359" s="168">
        <v>1</v>
      </c>
      <c r="C1359" s="169"/>
      <c r="D1359" s="168" t="s">
        <v>1284</v>
      </c>
      <c r="E1359" s="168">
        <v>20</v>
      </c>
      <c r="F1359" s="168">
        <v>320</v>
      </c>
      <c r="G1359" s="168" t="s">
        <v>7146</v>
      </c>
      <c r="H1359" s="168">
        <v>1</v>
      </c>
      <c r="I1359" s="168" t="s">
        <v>7147</v>
      </c>
      <c r="J1359" s="168"/>
      <c r="K1359" s="168"/>
      <c r="L1359" s="171"/>
      <c r="M1359" s="171"/>
      <c r="N1359" s="168"/>
      <c r="O1359" s="168"/>
    </row>
    <row r="1360" spans="1:15" x14ac:dyDescent="0.3">
      <c r="A1360" s="167">
        <v>46057</v>
      </c>
      <c r="B1360" s="168">
        <v>1</v>
      </c>
      <c r="C1360" s="169"/>
      <c r="D1360" s="168" t="s">
        <v>1284</v>
      </c>
      <c r="E1360" s="168">
        <v>14</v>
      </c>
      <c r="F1360" s="168">
        <v>320</v>
      </c>
      <c r="G1360" s="168" t="s">
        <v>7146</v>
      </c>
      <c r="H1360" s="168">
        <v>2</v>
      </c>
      <c r="I1360" s="168" t="s">
        <v>7147</v>
      </c>
      <c r="J1360" s="168"/>
      <c r="K1360" s="168"/>
      <c r="L1360" s="171"/>
      <c r="M1360" s="171"/>
      <c r="N1360" s="168"/>
      <c r="O1360" s="168"/>
    </row>
    <row r="1361" spans="1:15" x14ac:dyDescent="0.3">
      <c r="A1361" s="167">
        <v>46057</v>
      </c>
      <c r="B1361" s="168">
        <v>1</v>
      </c>
      <c r="C1361" s="169"/>
      <c r="D1361" s="168" t="s">
        <v>1284</v>
      </c>
      <c r="E1361" s="168">
        <v>19</v>
      </c>
      <c r="F1361" s="168">
        <v>320</v>
      </c>
      <c r="G1361" s="168" t="s">
        <v>7146</v>
      </c>
      <c r="H1361" s="168">
        <v>1</v>
      </c>
      <c r="I1361" s="168" t="s">
        <v>7147</v>
      </c>
      <c r="J1361" s="168"/>
      <c r="K1361" s="168"/>
      <c r="L1361" s="171"/>
      <c r="M1361" s="171"/>
      <c r="N1361" s="168"/>
      <c r="O1361" s="168"/>
    </row>
    <row r="1362" spans="1:15" x14ac:dyDescent="0.3">
      <c r="A1362" s="167">
        <v>46057</v>
      </c>
      <c r="B1362" s="168">
        <v>1</v>
      </c>
      <c r="C1362" s="169"/>
      <c r="D1362" s="168" t="s">
        <v>2251</v>
      </c>
      <c r="E1362" s="168">
        <v>34</v>
      </c>
      <c r="F1362" s="168">
        <v>314</v>
      </c>
      <c r="G1362" s="168" t="s">
        <v>7171</v>
      </c>
      <c r="H1362" s="168">
        <v>7</v>
      </c>
      <c r="I1362" s="168" t="s">
        <v>7193</v>
      </c>
      <c r="J1362" s="168"/>
      <c r="K1362" s="168"/>
      <c r="L1362" s="171"/>
      <c r="M1362" s="171"/>
      <c r="N1362" s="168"/>
      <c r="O1362" s="168"/>
    </row>
    <row r="1363" spans="1:15" x14ac:dyDescent="0.3">
      <c r="A1363" s="167">
        <v>46057</v>
      </c>
      <c r="B1363" s="168">
        <v>1</v>
      </c>
      <c r="C1363" s="169"/>
      <c r="D1363" s="168" t="s">
        <v>2251</v>
      </c>
      <c r="E1363" s="168">
        <v>9</v>
      </c>
      <c r="F1363" s="168">
        <v>314</v>
      </c>
      <c r="G1363" s="168" t="s">
        <v>7171</v>
      </c>
      <c r="H1363" s="168">
        <v>1</v>
      </c>
      <c r="I1363" s="168" t="s">
        <v>7193</v>
      </c>
      <c r="J1363" s="168"/>
      <c r="K1363" s="168"/>
      <c r="L1363" s="171"/>
      <c r="M1363" s="171"/>
      <c r="N1363" s="168"/>
      <c r="O1363" s="168"/>
    </row>
    <row r="1364" spans="1:15" x14ac:dyDescent="0.3">
      <c r="A1364" s="167">
        <v>46057</v>
      </c>
      <c r="B1364" s="168">
        <v>1</v>
      </c>
      <c r="C1364" s="169"/>
      <c r="D1364" s="168" t="s">
        <v>1306</v>
      </c>
      <c r="E1364" s="168">
        <v>34</v>
      </c>
      <c r="F1364" s="168">
        <v>320</v>
      </c>
      <c r="G1364" s="168" t="s">
        <v>7213</v>
      </c>
      <c r="H1364" s="168">
        <v>42</v>
      </c>
      <c r="I1364" s="168" t="s">
        <v>15710</v>
      </c>
      <c r="J1364" s="168"/>
      <c r="K1364" s="168"/>
      <c r="L1364" s="171"/>
      <c r="M1364" s="171"/>
      <c r="N1364" s="168"/>
      <c r="O1364" s="168"/>
    </row>
    <row r="1365" spans="1:15" x14ac:dyDescent="0.3">
      <c r="A1365" s="167">
        <v>46057</v>
      </c>
      <c r="B1365" s="168">
        <v>1</v>
      </c>
      <c r="C1365" s="169"/>
      <c r="D1365" s="168" t="s">
        <v>1306</v>
      </c>
      <c r="E1365" s="168">
        <v>9</v>
      </c>
      <c r="F1365" s="168">
        <v>320</v>
      </c>
      <c r="G1365" s="168" t="s">
        <v>7213</v>
      </c>
      <c r="H1365" s="168">
        <v>5</v>
      </c>
      <c r="I1365" s="168" t="s">
        <v>15710</v>
      </c>
      <c r="J1365" s="168"/>
      <c r="K1365" s="168"/>
      <c r="L1365" s="171"/>
      <c r="M1365" s="171"/>
      <c r="N1365" s="168"/>
      <c r="O1365" s="168"/>
    </row>
    <row r="1366" spans="1:15" x14ac:dyDescent="0.3">
      <c r="A1366" s="167">
        <v>46057</v>
      </c>
      <c r="B1366" s="168">
        <v>3</v>
      </c>
      <c r="C1366" s="169"/>
      <c r="D1366" s="168" t="s">
        <v>1284</v>
      </c>
      <c r="E1366" s="168">
        <v>2</v>
      </c>
      <c r="F1366" s="168">
        <v>320</v>
      </c>
      <c r="G1366" s="168" t="s">
        <v>7146</v>
      </c>
      <c r="H1366" s="168">
        <v>1</v>
      </c>
      <c r="I1366" s="168" t="s">
        <v>7193</v>
      </c>
      <c r="J1366" s="168"/>
      <c r="K1366" s="168"/>
      <c r="L1366" s="171"/>
      <c r="M1366" s="171"/>
      <c r="N1366" s="168"/>
      <c r="O1366" s="168"/>
    </row>
    <row r="1367" spans="1:15" x14ac:dyDescent="0.3">
      <c r="A1367" s="167">
        <v>46057</v>
      </c>
      <c r="B1367" s="168">
        <v>2</v>
      </c>
      <c r="C1367" s="169"/>
      <c r="D1367" s="168" t="s">
        <v>1230</v>
      </c>
      <c r="E1367" s="168">
        <v>31</v>
      </c>
      <c r="F1367" s="168">
        <v>314</v>
      </c>
      <c r="G1367" s="168" t="s">
        <v>7148</v>
      </c>
      <c r="H1367" s="168">
        <v>9</v>
      </c>
      <c r="I1367" s="168" t="s">
        <v>7164</v>
      </c>
      <c r="J1367" s="168"/>
      <c r="K1367" s="168"/>
      <c r="L1367" s="171"/>
      <c r="M1367" s="171"/>
      <c r="N1367" s="168"/>
      <c r="O1367" s="168"/>
    </row>
    <row r="1368" spans="1:15" x14ac:dyDescent="0.3">
      <c r="A1368" s="167">
        <v>46057</v>
      </c>
      <c r="B1368" s="168">
        <v>2</v>
      </c>
      <c r="C1368" s="169"/>
      <c r="D1368" s="168" t="s">
        <v>1230</v>
      </c>
      <c r="E1368" s="168">
        <v>37</v>
      </c>
      <c r="F1368" s="168">
        <v>314</v>
      </c>
      <c r="G1368" s="168" t="s">
        <v>7148</v>
      </c>
      <c r="H1368" s="168">
        <v>10</v>
      </c>
      <c r="I1368" s="168" t="s">
        <v>7164</v>
      </c>
      <c r="J1368" s="168"/>
      <c r="K1368" s="168"/>
      <c r="L1368" s="171"/>
      <c r="M1368" s="171"/>
      <c r="N1368" s="168"/>
      <c r="O1368" s="168"/>
    </row>
    <row r="1369" spans="1:15" x14ac:dyDescent="0.3">
      <c r="A1369" s="167">
        <v>46057</v>
      </c>
      <c r="B1369" s="168">
        <v>2</v>
      </c>
      <c r="C1369" s="169"/>
      <c r="D1369" s="168" t="s">
        <v>1228</v>
      </c>
      <c r="E1369" s="168">
        <v>31</v>
      </c>
      <c r="F1369" s="168">
        <v>314</v>
      </c>
      <c r="G1369" s="168" t="s">
        <v>7148</v>
      </c>
      <c r="H1369" s="168">
        <v>9</v>
      </c>
      <c r="I1369" s="168" t="s">
        <v>7164</v>
      </c>
      <c r="J1369" s="168"/>
      <c r="K1369" s="168"/>
      <c r="L1369" s="171"/>
      <c r="M1369" s="171"/>
      <c r="N1369" s="168"/>
      <c r="O1369" s="168"/>
    </row>
    <row r="1370" spans="1:15" x14ac:dyDescent="0.3">
      <c r="A1370" s="167">
        <v>46057</v>
      </c>
      <c r="B1370" s="168">
        <v>2</v>
      </c>
      <c r="C1370" s="169"/>
      <c r="D1370" s="168" t="s">
        <v>1228</v>
      </c>
      <c r="E1370" s="168">
        <v>37</v>
      </c>
      <c r="F1370" s="168">
        <v>314</v>
      </c>
      <c r="G1370" s="168" t="s">
        <v>7148</v>
      </c>
      <c r="H1370" s="168">
        <v>10</v>
      </c>
      <c r="I1370" s="168" t="s">
        <v>7164</v>
      </c>
      <c r="J1370" s="168"/>
      <c r="K1370" s="168"/>
      <c r="L1370" s="171"/>
      <c r="M1370" s="171"/>
      <c r="N1370" s="168"/>
      <c r="O1370" s="168"/>
    </row>
    <row r="1371" spans="1:15" x14ac:dyDescent="0.3">
      <c r="A1371" s="167">
        <v>46057</v>
      </c>
      <c r="B1371" s="168">
        <v>3</v>
      </c>
      <c r="C1371" s="169"/>
      <c r="D1371" s="168" t="s">
        <v>1228</v>
      </c>
      <c r="E1371" s="168">
        <v>37</v>
      </c>
      <c r="F1371" s="168">
        <v>314</v>
      </c>
      <c r="G1371" s="168" t="s">
        <v>7148</v>
      </c>
      <c r="H1371" s="168">
        <v>20</v>
      </c>
      <c r="I1371" s="168" t="s">
        <v>7214</v>
      </c>
      <c r="J1371" s="168"/>
      <c r="K1371" s="168"/>
      <c r="L1371" s="171"/>
      <c r="M1371" s="171"/>
      <c r="N1371" s="168"/>
      <c r="O1371" s="168"/>
    </row>
    <row r="1372" spans="1:15" x14ac:dyDescent="0.3">
      <c r="A1372" s="167">
        <v>46057</v>
      </c>
      <c r="B1372" s="168">
        <v>3</v>
      </c>
      <c r="C1372" s="169"/>
      <c r="D1372" s="168" t="s">
        <v>1228</v>
      </c>
      <c r="E1372" s="168">
        <v>2</v>
      </c>
      <c r="F1372" s="168">
        <v>314</v>
      </c>
      <c r="G1372" s="168" t="s">
        <v>7148</v>
      </c>
      <c r="H1372" s="168">
        <v>2</v>
      </c>
      <c r="I1372" s="168" t="s">
        <v>7214</v>
      </c>
      <c r="J1372" s="168"/>
      <c r="K1372" s="168"/>
      <c r="L1372" s="171"/>
      <c r="M1372" s="171"/>
      <c r="N1372" s="168"/>
      <c r="O1372" s="168"/>
    </row>
    <row r="1373" spans="1:15" x14ac:dyDescent="0.3">
      <c r="A1373" s="167">
        <v>46057</v>
      </c>
      <c r="B1373" s="168">
        <v>3</v>
      </c>
      <c r="C1373" s="169"/>
      <c r="D1373" s="168" t="s">
        <v>1230</v>
      </c>
      <c r="E1373" s="168">
        <v>37</v>
      </c>
      <c r="F1373" s="168">
        <v>314</v>
      </c>
      <c r="G1373" s="168" t="s">
        <v>7148</v>
      </c>
      <c r="H1373" s="168">
        <v>20</v>
      </c>
      <c r="I1373" s="168" t="s">
        <v>7214</v>
      </c>
      <c r="J1373" s="168"/>
      <c r="K1373" s="168"/>
      <c r="L1373" s="171"/>
      <c r="M1373" s="171"/>
      <c r="N1373" s="168"/>
      <c r="O1373" s="168"/>
    </row>
    <row r="1374" spans="1:15" x14ac:dyDescent="0.3">
      <c r="A1374" s="167">
        <v>46057</v>
      </c>
      <c r="B1374" s="168">
        <v>2</v>
      </c>
      <c r="C1374" s="169"/>
      <c r="D1374" s="168" t="s">
        <v>1236</v>
      </c>
      <c r="E1374" s="168">
        <v>6</v>
      </c>
      <c r="F1374" s="168">
        <v>313</v>
      </c>
      <c r="G1374" s="168" t="s">
        <v>7150</v>
      </c>
      <c r="H1374" s="168">
        <v>1</v>
      </c>
      <c r="I1374" s="168" t="s">
        <v>7174</v>
      </c>
      <c r="J1374" s="168"/>
      <c r="K1374" s="168"/>
      <c r="L1374" s="171"/>
      <c r="M1374" s="171"/>
      <c r="N1374" s="168"/>
      <c r="O1374" s="168"/>
    </row>
    <row r="1375" spans="1:15" x14ac:dyDescent="0.3">
      <c r="A1375" s="167">
        <v>46057</v>
      </c>
      <c r="B1375" s="168">
        <v>2</v>
      </c>
      <c r="C1375" s="169"/>
      <c r="D1375" s="168" t="s">
        <v>1248</v>
      </c>
      <c r="E1375" s="168">
        <v>2</v>
      </c>
      <c r="F1375" s="168">
        <v>313</v>
      </c>
      <c r="G1375" s="168" t="s">
        <v>7150</v>
      </c>
      <c r="H1375" s="168">
        <v>1</v>
      </c>
      <c r="I1375" s="168" t="s">
        <v>7174</v>
      </c>
      <c r="J1375" s="168"/>
      <c r="K1375" s="168"/>
      <c r="L1375" s="171"/>
      <c r="M1375" s="171"/>
      <c r="N1375" s="168"/>
      <c r="O1375" s="168"/>
    </row>
    <row r="1376" spans="1:15" x14ac:dyDescent="0.3">
      <c r="A1376" s="167">
        <v>46057</v>
      </c>
      <c r="B1376" s="168">
        <v>2</v>
      </c>
      <c r="C1376" s="169"/>
      <c r="D1376" s="168" t="s">
        <v>1695</v>
      </c>
      <c r="E1376" s="168">
        <v>32</v>
      </c>
      <c r="F1376" s="168">
        <v>207</v>
      </c>
      <c r="G1376" s="168" t="s">
        <v>7169</v>
      </c>
      <c r="H1376" s="168">
        <v>1</v>
      </c>
      <c r="I1376" s="168" t="s">
        <v>7170</v>
      </c>
      <c r="J1376" s="168"/>
      <c r="K1376" s="168"/>
      <c r="L1376" s="171"/>
      <c r="M1376" s="171"/>
      <c r="N1376" s="168"/>
      <c r="O1376" s="168"/>
    </row>
    <row r="1377" spans="1:15" x14ac:dyDescent="0.3">
      <c r="A1377" s="167">
        <v>46057</v>
      </c>
      <c r="B1377" s="168">
        <v>2</v>
      </c>
      <c r="C1377" s="169"/>
      <c r="D1377" s="168" t="s">
        <v>1302</v>
      </c>
      <c r="E1377" s="168">
        <v>7</v>
      </c>
      <c r="F1377" s="168">
        <v>207</v>
      </c>
      <c r="G1377" s="168" t="s">
        <v>7169</v>
      </c>
      <c r="H1377" s="168">
        <v>11</v>
      </c>
      <c r="I1377" s="168" t="s">
        <v>7182</v>
      </c>
      <c r="J1377" s="168"/>
      <c r="K1377" s="168"/>
      <c r="L1377" s="171"/>
      <c r="M1377" s="171"/>
      <c r="N1377" s="168"/>
      <c r="O1377" s="168"/>
    </row>
    <row r="1378" spans="1:15" x14ac:dyDescent="0.3">
      <c r="A1378" s="167">
        <v>46057</v>
      </c>
      <c r="B1378" s="168">
        <v>2</v>
      </c>
      <c r="C1378" s="169"/>
      <c r="D1378" s="168" t="s">
        <v>1693</v>
      </c>
      <c r="E1378" s="168">
        <v>2</v>
      </c>
      <c r="F1378" s="168">
        <v>207</v>
      </c>
      <c r="G1378" s="168" t="s">
        <v>7169</v>
      </c>
      <c r="H1378" s="168">
        <v>2</v>
      </c>
      <c r="I1378" s="168" t="s">
        <v>15785</v>
      </c>
      <c r="J1378" s="168"/>
      <c r="K1378" s="168"/>
      <c r="L1378" s="171"/>
      <c r="M1378" s="171"/>
      <c r="N1378" s="168"/>
      <c r="O1378" s="168"/>
    </row>
    <row r="1379" spans="1:15" x14ac:dyDescent="0.3">
      <c r="A1379" s="167">
        <v>46057</v>
      </c>
      <c r="B1379" s="168">
        <v>2</v>
      </c>
      <c r="C1379" s="169"/>
      <c r="D1379" s="168" t="s">
        <v>1414</v>
      </c>
      <c r="E1379" s="168">
        <v>12</v>
      </c>
      <c r="F1379" s="168">
        <v>315</v>
      </c>
      <c r="G1379" s="168" t="s">
        <v>7239</v>
      </c>
      <c r="H1379" s="168">
        <v>1</v>
      </c>
      <c r="I1379" s="168" t="s">
        <v>7259</v>
      </c>
      <c r="J1379" s="168"/>
      <c r="K1379" s="168"/>
      <c r="L1379" s="171"/>
      <c r="M1379" s="171"/>
      <c r="N1379" s="168"/>
      <c r="O1379" s="168"/>
    </row>
    <row r="1380" spans="1:15" x14ac:dyDescent="0.3">
      <c r="A1380" s="167">
        <v>46057</v>
      </c>
      <c r="B1380" s="168">
        <v>2</v>
      </c>
      <c r="C1380" s="169"/>
      <c r="D1380" s="168" t="s">
        <v>2251</v>
      </c>
      <c r="E1380" s="168">
        <v>34</v>
      </c>
      <c r="F1380" s="168">
        <v>314</v>
      </c>
      <c r="G1380" s="168" t="s">
        <v>7186</v>
      </c>
      <c r="H1380" s="168">
        <v>7</v>
      </c>
      <c r="I1380" s="168" t="s">
        <v>15771</v>
      </c>
      <c r="J1380" s="168"/>
      <c r="K1380" s="168"/>
      <c r="L1380" s="171"/>
      <c r="M1380" s="171"/>
      <c r="N1380" s="168"/>
      <c r="O1380" s="168"/>
    </row>
    <row r="1381" spans="1:15" x14ac:dyDescent="0.3">
      <c r="A1381" s="167">
        <v>46057</v>
      </c>
      <c r="B1381" s="168">
        <v>2</v>
      </c>
      <c r="C1381" s="169"/>
      <c r="D1381" s="168" t="s">
        <v>1306</v>
      </c>
      <c r="E1381" s="168">
        <v>34</v>
      </c>
      <c r="F1381" s="168">
        <v>320</v>
      </c>
      <c r="G1381" s="168" t="s">
        <v>7213</v>
      </c>
      <c r="H1381" s="168">
        <v>14</v>
      </c>
      <c r="I1381" s="168" t="s">
        <v>7277</v>
      </c>
      <c r="J1381" s="168"/>
      <c r="K1381" s="168"/>
      <c r="L1381" s="171"/>
      <c r="M1381" s="171"/>
      <c r="N1381" s="168"/>
      <c r="O1381" s="168"/>
    </row>
    <row r="1382" spans="1:15" x14ac:dyDescent="0.3">
      <c r="A1382" s="167">
        <v>46057</v>
      </c>
      <c r="B1382" s="168">
        <v>3</v>
      </c>
      <c r="C1382" s="169"/>
      <c r="D1382" s="168" t="s">
        <v>1306</v>
      </c>
      <c r="E1382" s="168">
        <v>34</v>
      </c>
      <c r="F1382" s="168">
        <v>320</v>
      </c>
      <c r="G1382" s="168" t="s">
        <v>7213</v>
      </c>
      <c r="H1382" s="168">
        <v>2</v>
      </c>
      <c r="I1382" s="168" t="s">
        <v>15673</v>
      </c>
      <c r="J1382" s="168"/>
      <c r="K1382" s="168"/>
      <c r="L1382" s="171"/>
      <c r="M1382" s="171"/>
      <c r="N1382" s="168"/>
      <c r="O1382" s="168"/>
    </row>
    <row r="1383" spans="1:15" x14ac:dyDescent="0.3">
      <c r="A1383" s="167">
        <v>46057</v>
      </c>
      <c r="B1383" s="168">
        <v>3</v>
      </c>
      <c r="C1383" s="169"/>
      <c r="D1383" s="168" t="s">
        <v>1306</v>
      </c>
      <c r="E1383" s="168">
        <v>9</v>
      </c>
      <c r="F1383" s="168">
        <v>320</v>
      </c>
      <c r="G1383" s="168" t="s">
        <v>7213</v>
      </c>
      <c r="H1383" s="168">
        <v>12</v>
      </c>
      <c r="I1383" s="168" t="s">
        <v>15673</v>
      </c>
      <c r="J1383" s="168"/>
      <c r="K1383" s="168"/>
      <c r="L1383" s="171"/>
      <c r="M1383" s="171"/>
      <c r="N1383" s="168"/>
      <c r="O1383" s="168"/>
    </row>
    <row r="1384" spans="1:15" x14ac:dyDescent="0.3">
      <c r="A1384" s="167">
        <v>46057</v>
      </c>
      <c r="B1384" s="168">
        <v>1</v>
      </c>
      <c r="C1384" s="169"/>
      <c r="D1384" s="168" t="s">
        <v>1859</v>
      </c>
      <c r="E1384" s="168">
        <v>34</v>
      </c>
      <c r="F1384" s="168">
        <v>313</v>
      </c>
      <c r="G1384" s="168" t="s">
        <v>15708</v>
      </c>
      <c r="H1384" s="168">
        <v>2</v>
      </c>
      <c r="I1384" s="168" t="s">
        <v>7278</v>
      </c>
      <c r="J1384" s="168"/>
      <c r="K1384" s="168"/>
      <c r="L1384" s="171"/>
      <c r="M1384" s="171"/>
      <c r="N1384" s="168"/>
      <c r="O1384" s="168"/>
    </row>
    <row r="1385" spans="1:15" x14ac:dyDescent="0.3">
      <c r="A1385" s="167">
        <v>46057</v>
      </c>
      <c r="B1385" s="168">
        <v>1</v>
      </c>
      <c r="C1385" s="169"/>
      <c r="D1385" s="168" t="s">
        <v>2267</v>
      </c>
      <c r="E1385" s="168">
        <v>46</v>
      </c>
      <c r="F1385" s="168">
        <v>318</v>
      </c>
      <c r="G1385" s="168" t="s">
        <v>15712</v>
      </c>
      <c r="H1385" s="168">
        <v>2</v>
      </c>
      <c r="I1385" s="168" t="s">
        <v>15856</v>
      </c>
      <c r="J1385" s="168"/>
      <c r="K1385" s="168"/>
      <c r="L1385" s="171"/>
      <c r="M1385" s="171"/>
      <c r="N1385" s="168"/>
      <c r="O1385" s="168"/>
    </row>
    <row r="1386" spans="1:15" x14ac:dyDescent="0.3">
      <c r="A1386" s="167">
        <v>46057</v>
      </c>
      <c r="B1386" s="168">
        <v>1</v>
      </c>
      <c r="C1386" s="169"/>
      <c r="D1386" s="168" t="s">
        <v>8178</v>
      </c>
      <c r="E1386" s="168">
        <v>43</v>
      </c>
      <c r="F1386" s="168">
        <v>318</v>
      </c>
      <c r="G1386" s="168" t="s">
        <v>15712</v>
      </c>
      <c r="H1386" s="168">
        <v>4</v>
      </c>
      <c r="I1386" s="168" t="s">
        <v>7216</v>
      </c>
      <c r="J1386" s="168"/>
      <c r="K1386" s="168"/>
      <c r="L1386" s="171"/>
      <c r="M1386" s="171"/>
      <c r="N1386" s="168"/>
      <c r="O1386" s="168"/>
    </row>
    <row r="1387" spans="1:15" x14ac:dyDescent="0.3">
      <c r="A1387" s="167">
        <v>46058</v>
      </c>
      <c r="B1387" s="168">
        <v>1</v>
      </c>
      <c r="C1387" s="169"/>
      <c r="D1387" s="168" t="s">
        <v>1306</v>
      </c>
      <c r="E1387" s="168">
        <v>9</v>
      </c>
      <c r="F1387" s="168">
        <v>320</v>
      </c>
      <c r="G1387" s="168" t="s">
        <v>7213</v>
      </c>
      <c r="H1387" s="168">
        <v>2</v>
      </c>
      <c r="I1387" s="168" t="s">
        <v>15710</v>
      </c>
      <c r="J1387" s="168"/>
      <c r="K1387" s="168"/>
      <c r="L1387" s="171"/>
      <c r="M1387" s="171"/>
      <c r="N1387" s="168"/>
      <c r="O1387" s="168"/>
    </row>
    <row r="1388" spans="1:15" x14ac:dyDescent="0.3">
      <c r="A1388" s="167">
        <v>46058</v>
      </c>
      <c r="B1388" s="168">
        <v>1</v>
      </c>
      <c r="C1388" s="169"/>
      <c r="D1388" s="168" t="s">
        <v>1284</v>
      </c>
      <c r="E1388" s="168">
        <v>19</v>
      </c>
      <c r="F1388" s="168">
        <v>320</v>
      </c>
      <c r="G1388" s="168" t="s">
        <v>7146</v>
      </c>
      <c r="H1388" s="168">
        <v>1</v>
      </c>
      <c r="I1388" s="168" t="s">
        <v>7147</v>
      </c>
      <c r="J1388" s="168"/>
      <c r="K1388" s="168"/>
      <c r="L1388" s="171"/>
      <c r="M1388" s="171"/>
      <c r="N1388" s="168"/>
      <c r="O1388" s="168"/>
    </row>
    <row r="1389" spans="1:15" x14ac:dyDescent="0.3">
      <c r="A1389" s="167">
        <v>46058</v>
      </c>
      <c r="B1389" s="168">
        <v>1</v>
      </c>
      <c r="C1389" s="169"/>
      <c r="D1389" s="168" t="s">
        <v>1526</v>
      </c>
      <c r="E1389" s="168">
        <v>33</v>
      </c>
      <c r="F1389" s="168">
        <v>314</v>
      </c>
      <c r="G1389" s="168" t="s">
        <v>7173</v>
      </c>
      <c r="H1389" s="168">
        <v>2</v>
      </c>
      <c r="I1389" s="168" t="s">
        <v>7187</v>
      </c>
      <c r="J1389" s="168"/>
      <c r="K1389" s="168"/>
      <c r="L1389" s="171"/>
      <c r="M1389" s="171"/>
      <c r="N1389" s="168"/>
      <c r="O1389" s="168"/>
    </row>
    <row r="1390" spans="1:15" x14ac:dyDescent="0.3">
      <c r="A1390" s="167">
        <v>46058</v>
      </c>
      <c r="B1390" s="168">
        <v>1</v>
      </c>
      <c r="C1390" s="169"/>
      <c r="D1390" s="168" t="s">
        <v>1228</v>
      </c>
      <c r="E1390" s="168">
        <v>31</v>
      </c>
      <c r="F1390" s="168">
        <v>314</v>
      </c>
      <c r="G1390" s="168" t="s">
        <v>7148</v>
      </c>
      <c r="H1390" s="168">
        <v>20</v>
      </c>
      <c r="I1390" s="168" t="s">
        <v>15769</v>
      </c>
      <c r="J1390" s="168"/>
      <c r="K1390" s="168"/>
      <c r="L1390" s="171"/>
      <c r="M1390" s="171"/>
      <c r="N1390" s="168"/>
      <c r="O1390" s="168"/>
    </row>
    <row r="1391" spans="1:15" x14ac:dyDescent="0.3">
      <c r="A1391" s="167">
        <v>46058</v>
      </c>
      <c r="B1391" s="168">
        <v>1</v>
      </c>
      <c r="C1391" s="169"/>
      <c r="D1391" s="168" t="s">
        <v>1310</v>
      </c>
      <c r="E1391" s="168">
        <v>8</v>
      </c>
      <c r="F1391" s="168">
        <v>315</v>
      </c>
      <c r="G1391" s="168" t="s">
        <v>7179</v>
      </c>
      <c r="H1391" s="168">
        <v>1</v>
      </c>
      <c r="I1391" s="168" t="s">
        <v>7245</v>
      </c>
      <c r="J1391" s="168"/>
      <c r="K1391" s="168"/>
      <c r="L1391" s="171"/>
      <c r="M1391" s="171"/>
      <c r="N1391" s="168"/>
      <c r="O1391" s="168"/>
    </row>
    <row r="1392" spans="1:15" x14ac:dyDescent="0.3">
      <c r="A1392" s="167">
        <v>46058</v>
      </c>
      <c r="B1392" s="168">
        <v>1</v>
      </c>
      <c r="C1392" s="169"/>
      <c r="D1392" s="168" t="s">
        <v>1364</v>
      </c>
      <c r="E1392" s="168">
        <v>44</v>
      </c>
      <c r="F1392" s="168">
        <v>207</v>
      </c>
      <c r="G1392" s="168" t="s">
        <v>7169</v>
      </c>
      <c r="H1392" s="168">
        <v>7</v>
      </c>
      <c r="I1392" s="168" t="s">
        <v>7177</v>
      </c>
      <c r="J1392" s="168"/>
      <c r="K1392" s="168"/>
      <c r="L1392" s="171"/>
      <c r="M1392" s="171"/>
      <c r="N1392" s="168"/>
      <c r="O1392" s="168"/>
    </row>
    <row r="1393" spans="1:15" x14ac:dyDescent="0.3">
      <c r="A1393" s="167">
        <v>46058</v>
      </c>
      <c r="B1393" s="168">
        <v>1</v>
      </c>
      <c r="C1393" s="169"/>
      <c r="D1393" s="168" t="s">
        <v>1390</v>
      </c>
      <c r="E1393" s="168">
        <v>11</v>
      </c>
      <c r="F1393" s="168">
        <v>314</v>
      </c>
      <c r="G1393" s="168" t="s">
        <v>7262</v>
      </c>
      <c r="H1393" s="168">
        <v>1</v>
      </c>
      <c r="I1393" s="168" t="s">
        <v>15764</v>
      </c>
      <c r="J1393" s="168"/>
      <c r="K1393" s="168"/>
      <c r="L1393" s="171"/>
      <c r="M1393" s="171"/>
      <c r="N1393" s="168"/>
      <c r="O1393" s="168"/>
    </row>
    <row r="1394" spans="1:15" x14ac:dyDescent="0.3">
      <c r="A1394" s="167">
        <v>46058</v>
      </c>
      <c r="B1394" s="168">
        <v>1</v>
      </c>
      <c r="C1394" s="169"/>
      <c r="D1394" s="168" t="s">
        <v>1586</v>
      </c>
      <c r="E1394" s="168">
        <v>20</v>
      </c>
      <c r="F1394" s="168">
        <v>207</v>
      </c>
      <c r="G1394" s="168" t="s">
        <v>7169</v>
      </c>
      <c r="H1394" s="168">
        <v>3</v>
      </c>
      <c r="I1394" s="168" t="s">
        <v>7170</v>
      </c>
      <c r="J1394" s="168"/>
      <c r="K1394" s="168"/>
      <c r="L1394" s="171"/>
      <c r="M1394" s="171"/>
      <c r="N1394" s="168"/>
      <c r="O1394" s="168"/>
    </row>
    <row r="1395" spans="1:15" x14ac:dyDescent="0.3">
      <c r="A1395" s="167">
        <v>46058</v>
      </c>
      <c r="B1395" s="168">
        <v>1</v>
      </c>
      <c r="C1395" s="169"/>
      <c r="D1395" s="168" t="s">
        <v>1586</v>
      </c>
      <c r="E1395" s="168">
        <v>8</v>
      </c>
      <c r="F1395" s="168">
        <v>207</v>
      </c>
      <c r="G1395" s="168" t="s">
        <v>7169</v>
      </c>
      <c r="H1395" s="168">
        <v>2</v>
      </c>
      <c r="I1395" s="168" t="s">
        <v>7170</v>
      </c>
      <c r="J1395" s="168"/>
      <c r="K1395" s="168"/>
      <c r="L1395" s="171"/>
      <c r="M1395" s="171"/>
      <c r="N1395" s="168"/>
      <c r="O1395" s="168"/>
    </row>
    <row r="1396" spans="1:15" x14ac:dyDescent="0.3">
      <c r="A1396" s="167">
        <v>46058</v>
      </c>
      <c r="B1396" s="168">
        <v>1</v>
      </c>
      <c r="C1396" s="169"/>
      <c r="D1396" s="168" t="s">
        <v>1586</v>
      </c>
      <c r="E1396" s="168">
        <v>2</v>
      </c>
      <c r="F1396" s="168">
        <v>207</v>
      </c>
      <c r="G1396" s="168" t="s">
        <v>7169</v>
      </c>
      <c r="H1396" s="168">
        <v>2</v>
      </c>
      <c r="I1396" s="168" t="s">
        <v>7170</v>
      </c>
      <c r="J1396" s="168"/>
      <c r="K1396" s="168"/>
      <c r="L1396" s="171"/>
      <c r="M1396" s="171"/>
      <c r="N1396" s="168"/>
      <c r="O1396" s="168"/>
    </row>
    <row r="1397" spans="1:15" x14ac:dyDescent="0.3">
      <c r="A1397" s="167">
        <v>46058</v>
      </c>
      <c r="B1397" s="168">
        <v>1</v>
      </c>
      <c r="C1397" s="169"/>
      <c r="D1397" s="168" t="s">
        <v>1691</v>
      </c>
      <c r="E1397" s="168">
        <v>34</v>
      </c>
      <c r="F1397" s="168">
        <v>322</v>
      </c>
      <c r="G1397" s="168" t="s">
        <v>15674</v>
      </c>
      <c r="H1397" s="168">
        <v>3</v>
      </c>
      <c r="I1397" s="168" t="s">
        <v>15857</v>
      </c>
      <c r="J1397" s="168"/>
      <c r="K1397" s="168"/>
      <c r="L1397" s="171"/>
      <c r="M1397" s="171"/>
      <c r="N1397" s="168"/>
      <c r="O1397" s="168"/>
    </row>
    <row r="1398" spans="1:15" x14ac:dyDescent="0.3">
      <c r="A1398" s="167">
        <v>46058</v>
      </c>
      <c r="B1398" s="168">
        <v>1</v>
      </c>
      <c r="C1398" s="169"/>
      <c r="D1398" s="168" t="s">
        <v>2449</v>
      </c>
      <c r="E1398" s="168">
        <v>33</v>
      </c>
      <c r="F1398" s="168">
        <v>314</v>
      </c>
      <c r="G1398" s="168" t="s">
        <v>7189</v>
      </c>
      <c r="H1398" s="168">
        <v>22</v>
      </c>
      <c r="I1398" s="168" t="s">
        <v>7221</v>
      </c>
      <c r="J1398" s="168"/>
      <c r="K1398" s="168"/>
      <c r="L1398" s="171"/>
      <c r="M1398" s="171"/>
      <c r="N1398" s="168"/>
      <c r="O1398" s="168"/>
    </row>
    <row r="1399" spans="1:15" x14ac:dyDescent="0.3">
      <c r="A1399" s="173">
        <v>46058</v>
      </c>
      <c r="B1399" s="174">
        <v>1</v>
      </c>
      <c r="C1399" s="175"/>
      <c r="D1399" s="174" t="s">
        <v>1628</v>
      </c>
      <c r="E1399" s="174">
        <v>33</v>
      </c>
      <c r="F1399" s="174">
        <v>314</v>
      </c>
      <c r="G1399" s="174" t="s">
        <v>15712</v>
      </c>
      <c r="H1399" s="174">
        <v>3</v>
      </c>
      <c r="I1399" s="174" t="s">
        <v>15846</v>
      </c>
      <c r="J1399" s="174"/>
      <c r="K1399" s="174"/>
      <c r="L1399" s="177"/>
      <c r="M1399" s="177"/>
      <c r="N1399" s="174"/>
      <c r="O1399" s="174"/>
    </row>
    <row r="1400" spans="1:15" x14ac:dyDescent="0.3">
      <c r="A1400" s="167">
        <v>46058</v>
      </c>
      <c r="B1400" s="168">
        <v>1</v>
      </c>
      <c r="C1400" s="169"/>
      <c r="D1400" s="168" t="s">
        <v>2447</v>
      </c>
      <c r="E1400" s="168">
        <v>33</v>
      </c>
      <c r="F1400" s="168">
        <v>314</v>
      </c>
      <c r="G1400" s="168" t="s">
        <v>7189</v>
      </c>
      <c r="H1400" s="168">
        <v>22</v>
      </c>
      <c r="I1400" s="168" t="s">
        <v>7221</v>
      </c>
      <c r="J1400" s="168"/>
      <c r="K1400" s="168"/>
      <c r="L1400" s="171"/>
      <c r="M1400" s="171"/>
      <c r="N1400" s="168"/>
      <c r="O1400" s="168"/>
    </row>
    <row r="1401" spans="1:15" x14ac:dyDescent="0.3">
      <c r="A1401" s="167">
        <v>46058</v>
      </c>
      <c r="B1401" s="168">
        <v>1</v>
      </c>
      <c r="C1401" s="169"/>
      <c r="D1401" s="168" t="s">
        <v>1486</v>
      </c>
      <c r="E1401" s="168">
        <v>2</v>
      </c>
      <c r="F1401" s="168">
        <v>315</v>
      </c>
      <c r="G1401" s="168" t="s">
        <v>7169</v>
      </c>
      <c r="H1401" s="168">
        <v>1</v>
      </c>
      <c r="I1401" s="168" t="s">
        <v>7235</v>
      </c>
      <c r="J1401" s="168"/>
      <c r="K1401" s="168"/>
      <c r="L1401" s="171"/>
      <c r="M1401" s="171"/>
      <c r="N1401" s="168"/>
      <c r="O1401" s="168"/>
    </row>
    <row r="1402" spans="1:15" x14ac:dyDescent="0.3">
      <c r="A1402" s="167">
        <v>46058</v>
      </c>
      <c r="B1402" s="168">
        <v>1</v>
      </c>
      <c r="C1402" s="169"/>
      <c r="D1402" s="168" t="s">
        <v>1885</v>
      </c>
      <c r="E1402" s="168">
        <v>9</v>
      </c>
      <c r="F1402" s="168">
        <v>314</v>
      </c>
      <c r="G1402" s="168" t="s">
        <v>7167</v>
      </c>
      <c r="H1402" s="168">
        <v>1</v>
      </c>
      <c r="I1402" s="168" t="s">
        <v>7190</v>
      </c>
      <c r="J1402" s="168"/>
      <c r="K1402" s="168"/>
      <c r="L1402" s="171"/>
      <c r="M1402" s="171"/>
      <c r="N1402" s="168"/>
      <c r="O1402" s="168"/>
    </row>
    <row r="1403" spans="1:15" x14ac:dyDescent="0.3">
      <c r="A1403" s="167">
        <v>46058</v>
      </c>
      <c r="B1403" s="168">
        <v>1</v>
      </c>
      <c r="C1403" s="169"/>
      <c r="D1403" s="168" t="s">
        <v>2033</v>
      </c>
      <c r="E1403" s="168">
        <v>33</v>
      </c>
      <c r="F1403" s="168">
        <v>314</v>
      </c>
      <c r="G1403" s="168" t="s">
        <v>7191</v>
      </c>
      <c r="H1403" s="168">
        <v>4</v>
      </c>
      <c r="I1403" s="168" t="s">
        <v>7192</v>
      </c>
      <c r="J1403" s="168"/>
      <c r="K1403" s="168"/>
      <c r="L1403" s="171"/>
      <c r="M1403" s="171"/>
      <c r="N1403" s="168"/>
      <c r="O1403" s="168"/>
    </row>
    <row r="1404" spans="1:15" x14ac:dyDescent="0.3">
      <c r="A1404" s="167">
        <v>46058</v>
      </c>
      <c r="B1404" s="168">
        <v>1</v>
      </c>
      <c r="C1404" s="169"/>
      <c r="D1404" s="168" t="s">
        <v>1390</v>
      </c>
      <c r="E1404" s="168">
        <v>19</v>
      </c>
      <c r="F1404" s="168">
        <v>314</v>
      </c>
      <c r="G1404" s="168" t="s">
        <v>7262</v>
      </c>
      <c r="H1404" s="168">
        <v>3</v>
      </c>
      <c r="I1404" s="168" t="s">
        <v>15764</v>
      </c>
      <c r="J1404" s="168"/>
      <c r="K1404" s="168"/>
      <c r="L1404" s="171"/>
      <c r="M1404" s="171"/>
      <c r="N1404" s="168"/>
      <c r="O1404" s="168"/>
    </row>
    <row r="1405" spans="1:15" x14ac:dyDescent="0.3">
      <c r="A1405" s="167">
        <v>46058</v>
      </c>
      <c r="B1405" s="168">
        <v>1</v>
      </c>
      <c r="C1405" s="169"/>
      <c r="D1405" s="168" t="s">
        <v>1390</v>
      </c>
      <c r="E1405" s="168">
        <v>7</v>
      </c>
      <c r="F1405" s="168">
        <v>314</v>
      </c>
      <c r="G1405" s="168" t="s">
        <v>7262</v>
      </c>
      <c r="H1405" s="168">
        <v>1</v>
      </c>
      <c r="I1405" s="168" t="s">
        <v>15764</v>
      </c>
      <c r="J1405" s="168"/>
      <c r="K1405" s="168"/>
      <c r="L1405" s="171"/>
      <c r="M1405" s="171"/>
      <c r="N1405" s="168"/>
      <c r="O1405" s="168"/>
    </row>
    <row r="1406" spans="1:15" x14ac:dyDescent="0.3">
      <c r="A1406" s="167">
        <v>46058</v>
      </c>
      <c r="B1406" s="168">
        <v>1</v>
      </c>
      <c r="C1406" s="169"/>
      <c r="D1406" s="168" t="s">
        <v>1390</v>
      </c>
      <c r="E1406" s="168">
        <v>20</v>
      </c>
      <c r="F1406" s="168">
        <v>314</v>
      </c>
      <c r="G1406" s="168" t="s">
        <v>7262</v>
      </c>
      <c r="H1406" s="168">
        <v>1</v>
      </c>
      <c r="I1406" s="168" t="s">
        <v>15764</v>
      </c>
      <c r="J1406" s="168"/>
      <c r="K1406" s="168"/>
      <c r="L1406" s="171"/>
      <c r="M1406" s="171"/>
      <c r="N1406" s="168"/>
      <c r="O1406" s="168"/>
    </row>
    <row r="1407" spans="1:15" x14ac:dyDescent="0.3">
      <c r="A1407" s="167">
        <v>46058</v>
      </c>
      <c r="B1407" s="168">
        <v>1</v>
      </c>
      <c r="C1407" s="169"/>
      <c r="D1407" s="168" t="s">
        <v>1228</v>
      </c>
      <c r="E1407" s="168">
        <v>31</v>
      </c>
      <c r="F1407" s="168">
        <v>314</v>
      </c>
      <c r="G1407" s="168" t="s">
        <v>7146</v>
      </c>
      <c r="H1407" s="168">
        <v>20</v>
      </c>
      <c r="I1407" s="168" t="s">
        <v>15769</v>
      </c>
      <c r="J1407" s="168"/>
      <c r="K1407" s="168"/>
      <c r="L1407" s="171"/>
      <c r="M1407" s="171"/>
      <c r="N1407" s="168"/>
      <c r="O1407" s="168"/>
    </row>
    <row r="1408" spans="1:15" x14ac:dyDescent="0.3">
      <c r="A1408" s="167">
        <v>46058</v>
      </c>
      <c r="B1408" s="168">
        <v>1</v>
      </c>
      <c r="C1408" s="169"/>
      <c r="D1408" s="168" t="s">
        <v>1230</v>
      </c>
      <c r="E1408" s="168">
        <v>31</v>
      </c>
      <c r="F1408" s="168">
        <v>314</v>
      </c>
      <c r="G1408" s="168" t="s">
        <v>7148</v>
      </c>
      <c r="H1408" s="168">
        <v>20</v>
      </c>
      <c r="I1408" s="168" t="s">
        <v>15769</v>
      </c>
      <c r="J1408" s="168"/>
      <c r="K1408" s="168"/>
      <c r="L1408" s="171"/>
      <c r="M1408" s="171"/>
      <c r="N1408" s="168"/>
      <c r="O1408" s="168"/>
    </row>
    <row r="1409" spans="1:15" x14ac:dyDescent="0.3">
      <c r="A1409" s="167">
        <v>46058</v>
      </c>
      <c r="B1409" s="168">
        <v>1</v>
      </c>
      <c r="C1409" s="169"/>
      <c r="D1409" s="168" t="s">
        <v>1230</v>
      </c>
      <c r="E1409" s="168">
        <v>31</v>
      </c>
      <c r="F1409" s="168">
        <v>314</v>
      </c>
      <c r="G1409" s="168" t="s">
        <v>7148</v>
      </c>
      <c r="H1409" s="168">
        <v>20</v>
      </c>
      <c r="I1409" s="168" t="s">
        <v>15769</v>
      </c>
      <c r="J1409" s="168"/>
      <c r="K1409" s="168"/>
      <c r="L1409" s="171"/>
      <c r="M1409" s="171"/>
      <c r="N1409" s="168"/>
      <c r="O1409" s="168"/>
    </row>
    <row r="1410" spans="1:15" x14ac:dyDescent="0.3">
      <c r="A1410" s="167">
        <v>46058</v>
      </c>
      <c r="B1410" s="168">
        <v>1</v>
      </c>
      <c r="C1410" s="169"/>
      <c r="D1410" s="168" t="s">
        <v>2251</v>
      </c>
      <c r="E1410" s="168">
        <v>9</v>
      </c>
      <c r="F1410" s="168">
        <v>314</v>
      </c>
      <c r="G1410" s="168" t="s">
        <v>7186</v>
      </c>
      <c r="H1410" s="168">
        <v>1</v>
      </c>
      <c r="I1410" s="168" t="s">
        <v>15816</v>
      </c>
      <c r="J1410" s="168"/>
      <c r="K1410" s="168"/>
      <c r="L1410" s="171"/>
      <c r="M1410" s="171"/>
      <c r="N1410" s="168"/>
      <c r="O1410" s="168"/>
    </row>
    <row r="1411" spans="1:15" x14ac:dyDescent="0.3">
      <c r="A1411" s="167">
        <v>46058</v>
      </c>
      <c r="B1411" s="168">
        <v>1</v>
      </c>
      <c r="C1411" s="169"/>
      <c r="D1411" s="168" t="s">
        <v>2251</v>
      </c>
      <c r="E1411" s="168">
        <v>2</v>
      </c>
      <c r="F1411" s="168">
        <v>314</v>
      </c>
      <c r="G1411" s="168" t="s">
        <v>7186</v>
      </c>
      <c r="H1411" s="168">
        <v>2</v>
      </c>
      <c r="I1411" s="168" t="s">
        <v>15816</v>
      </c>
      <c r="J1411" s="168"/>
      <c r="K1411" s="168"/>
      <c r="L1411" s="171"/>
      <c r="M1411" s="171"/>
      <c r="N1411" s="168"/>
      <c r="O1411" s="168"/>
    </row>
    <row r="1412" spans="1:15" x14ac:dyDescent="0.3">
      <c r="A1412" s="167">
        <v>46058</v>
      </c>
      <c r="B1412" s="168">
        <v>1</v>
      </c>
      <c r="C1412" s="169"/>
      <c r="D1412" s="168" t="s">
        <v>1442</v>
      </c>
      <c r="E1412" s="168">
        <v>9</v>
      </c>
      <c r="F1412" s="168">
        <v>320</v>
      </c>
      <c r="G1412" s="168" t="s">
        <v>7144</v>
      </c>
      <c r="H1412" s="168">
        <v>7</v>
      </c>
      <c r="I1412" s="168" t="s">
        <v>15743</v>
      </c>
      <c r="J1412" s="168"/>
      <c r="K1412" s="168"/>
      <c r="L1412" s="171"/>
      <c r="M1412" s="171"/>
      <c r="N1412" s="168"/>
      <c r="O1412" s="168"/>
    </row>
    <row r="1413" spans="1:15" x14ac:dyDescent="0.3">
      <c r="A1413" s="167">
        <v>46058</v>
      </c>
      <c r="B1413" s="168">
        <v>2</v>
      </c>
      <c r="C1413" s="169"/>
      <c r="D1413" s="168" t="s">
        <v>2267</v>
      </c>
      <c r="E1413" s="168">
        <v>40</v>
      </c>
      <c r="F1413" s="168">
        <v>318</v>
      </c>
      <c r="G1413" s="168" t="s">
        <v>15712</v>
      </c>
      <c r="H1413" s="168">
        <v>1</v>
      </c>
      <c r="I1413" s="168" t="s">
        <v>7247</v>
      </c>
      <c r="J1413" s="168"/>
      <c r="K1413" s="168"/>
      <c r="L1413" s="171"/>
      <c r="M1413" s="171"/>
      <c r="N1413" s="168"/>
      <c r="O1413" s="168"/>
    </row>
    <row r="1414" spans="1:15" x14ac:dyDescent="0.3">
      <c r="A1414" s="167">
        <v>46058</v>
      </c>
      <c r="B1414" s="168">
        <v>2</v>
      </c>
      <c r="C1414" s="169"/>
      <c r="D1414" s="168" t="s">
        <v>1440</v>
      </c>
      <c r="E1414" s="168">
        <v>21</v>
      </c>
      <c r="F1414" s="168">
        <v>207</v>
      </c>
      <c r="G1414" s="168" t="s">
        <v>7169</v>
      </c>
      <c r="H1414" s="168">
        <v>1</v>
      </c>
      <c r="I1414" s="168" t="s">
        <v>7170</v>
      </c>
      <c r="J1414" s="168"/>
      <c r="K1414" s="168"/>
      <c r="L1414" s="171"/>
      <c r="M1414" s="171"/>
      <c r="N1414" s="168"/>
      <c r="O1414" s="168"/>
    </row>
    <row r="1415" spans="1:15" x14ac:dyDescent="0.3">
      <c r="A1415" s="167">
        <v>46058</v>
      </c>
      <c r="B1415" s="168">
        <v>3</v>
      </c>
      <c r="C1415" s="169"/>
      <c r="D1415" s="168" t="s">
        <v>2128</v>
      </c>
      <c r="E1415" s="168">
        <v>20</v>
      </c>
      <c r="F1415" s="168">
        <v>207</v>
      </c>
      <c r="G1415" s="168" t="s">
        <v>7196</v>
      </c>
      <c r="H1415" s="168">
        <v>1</v>
      </c>
      <c r="I1415" s="168" t="s">
        <v>15848</v>
      </c>
      <c r="J1415" s="168"/>
      <c r="K1415" s="168"/>
      <c r="L1415" s="171"/>
      <c r="M1415" s="171"/>
      <c r="N1415" s="168"/>
      <c r="O1415" s="168"/>
    </row>
    <row r="1416" spans="1:15" x14ac:dyDescent="0.3">
      <c r="A1416" s="167">
        <v>46058</v>
      </c>
      <c r="B1416" s="168">
        <v>3</v>
      </c>
      <c r="C1416" s="169"/>
      <c r="D1416" s="168" t="s">
        <v>2128</v>
      </c>
      <c r="E1416" s="168">
        <v>2</v>
      </c>
      <c r="F1416" s="168">
        <v>207</v>
      </c>
      <c r="G1416" s="168" t="s">
        <v>7196</v>
      </c>
      <c r="H1416" s="168">
        <v>1</v>
      </c>
      <c r="I1416" s="168" t="s">
        <v>15848</v>
      </c>
      <c r="J1416" s="168"/>
      <c r="K1416" s="168"/>
      <c r="L1416" s="171"/>
      <c r="M1416" s="171"/>
      <c r="N1416" s="168"/>
      <c r="O1416" s="168"/>
    </row>
    <row r="1417" spans="1:15" x14ac:dyDescent="0.3">
      <c r="A1417" s="167">
        <v>46058</v>
      </c>
      <c r="B1417" s="168">
        <v>2</v>
      </c>
      <c r="C1417" s="169"/>
      <c r="D1417" s="168" t="s">
        <v>2449</v>
      </c>
      <c r="E1417" s="168">
        <v>9</v>
      </c>
      <c r="F1417" s="168">
        <v>314</v>
      </c>
      <c r="G1417" s="168" t="s">
        <v>7189</v>
      </c>
      <c r="H1417" s="168">
        <v>40</v>
      </c>
      <c r="I1417" s="168" t="s">
        <v>7226</v>
      </c>
      <c r="J1417" s="168"/>
      <c r="K1417" s="168"/>
      <c r="L1417" s="171"/>
      <c r="M1417" s="171"/>
      <c r="N1417" s="168"/>
      <c r="O1417" s="168"/>
    </row>
    <row r="1418" spans="1:15" x14ac:dyDescent="0.3">
      <c r="A1418" s="167">
        <v>46058</v>
      </c>
      <c r="B1418" s="168">
        <v>2</v>
      </c>
      <c r="C1418" s="169"/>
      <c r="D1418" s="168" t="s">
        <v>2614</v>
      </c>
      <c r="E1418" s="168">
        <v>9</v>
      </c>
      <c r="F1418" s="168">
        <v>207</v>
      </c>
      <c r="G1418" s="168" t="s">
        <v>7169</v>
      </c>
      <c r="H1418" s="168">
        <v>42</v>
      </c>
      <c r="I1418" s="168" t="s">
        <v>15858</v>
      </c>
      <c r="J1418" s="168"/>
      <c r="K1418" s="168"/>
      <c r="L1418" s="171"/>
      <c r="M1418" s="171"/>
      <c r="N1418" s="168"/>
      <c r="O1418" s="168"/>
    </row>
    <row r="1419" spans="1:15" x14ac:dyDescent="0.3">
      <c r="A1419" s="167">
        <v>46058</v>
      </c>
      <c r="B1419" s="168">
        <v>2</v>
      </c>
      <c r="C1419" s="169"/>
      <c r="D1419" s="168" t="s">
        <v>2614</v>
      </c>
      <c r="E1419" s="168">
        <v>34</v>
      </c>
      <c r="F1419" s="168">
        <v>207</v>
      </c>
      <c r="G1419" s="168" t="s">
        <v>7169</v>
      </c>
      <c r="H1419" s="168">
        <v>2</v>
      </c>
      <c r="I1419" s="168" t="s">
        <v>15858</v>
      </c>
      <c r="J1419" s="168"/>
      <c r="K1419" s="168"/>
      <c r="L1419" s="171"/>
      <c r="M1419" s="171"/>
      <c r="N1419" s="168"/>
      <c r="O1419" s="168"/>
    </row>
    <row r="1420" spans="1:15" x14ac:dyDescent="0.3">
      <c r="A1420" s="167">
        <v>46058</v>
      </c>
      <c r="B1420" s="168">
        <v>2</v>
      </c>
      <c r="C1420" s="169"/>
      <c r="D1420" s="168" t="s">
        <v>2447</v>
      </c>
      <c r="E1420" s="168">
        <v>9</v>
      </c>
      <c r="F1420" s="168">
        <v>314</v>
      </c>
      <c r="G1420" s="168" t="s">
        <v>7189</v>
      </c>
      <c r="H1420" s="168">
        <v>28</v>
      </c>
      <c r="I1420" s="168" t="s">
        <v>7226</v>
      </c>
      <c r="J1420" s="168"/>
      <c r="K1420" s="168"/>
      <c r="L1420" s="171"/>
      <c r="M1420" s="171"/>
      <c r="N1420" s="168"/>
      <c r="O1420" s="168"/>
    </row>
    <row r="1421" spans="1:15" x14ac:dyDescent="0.3">
      <c r="A1421" s="167">
        <v>46058</v>
      </c>
      <c r="B1421" s="168">
        <v>2</v>
      </c>
      <c r="C1421" s="169"/>
      <c r="D1421" s="168" t="s">
        <v>1430</v>
      </c>
      <c r="E1421" s="168">
        <v>20</v>
      </c>
      <c r="F1421" s="168">
        <v>314</v>
      </c>
      <c r="G1421" s="168" t="s">
        <v>7262</v>
      </c>
      <c r="H1421" s="168">
        <v>7</v>
      </c>
      <c r="I1421" s="168" t="s">
        <v>7263</v>
      </c>
      <c r="J1421" s="168"/>
      <c r="K1421" s="168"/>
      <c r="L1421" s="171"/>
      <c r="M1421" s="171"/>
      <c r="N1421" s="168"/>
      <c r="O1421" s="168"/>
    </row>
    <row r="1422" spans="1:15" x14ac:dyDescent="0.3">
      <c r="A1422" s="173">
        <v>46058</v>
      </c>
      <c r="B1422" s="174">
        <v>2</v>
      </c>
      <c r="C1422" s="175"/>
      <c r="D1422" s="174" t="s">
        <v>1498</v>
      </c>
      <c r="E1422" s="174">
        <v>11</v>
      </c>
      <c r="F1422" s="174">
        <v>314</v>
      </c>
      <c r="G1422" s="174" t="s">
        <v>7212</v>
      </c>
      <c r="H1422" s="174">
        <v>1</v>
      </c>
      <c r="I1422" s="174" t="s">
        <v>7210</v>
      </c>
      <c r="J1422" s="174"/>
      <c r="K1422" s="174"/>
      <c r="L1422" s="177"/>
      <c r="M1422" s="177"/>
      <c r="N1422" s="174"/>
      <c r="O1422" s="174"/>
    </row>
    <row r="1423" spans="1:15" x14ac:dyDescent="0.3">
      <c r="A1423" s="167">
        <v>46058</v>
      </c>
      <c r="B1423" s="168">
        <v>2</v>
      </c>
      <c r="C1423" s="169"/>
      <c r="D1423" s="168" t="s">
        <v>2033</v>
      </c>
      <c r="E1423" s="168">
        <v>33</v>
      </c>
      <c r="F1423" s="168">
        <v>314</v>
      </c>
      <c r="G1423" s="168" t="s">
        <v>7191</v>
      </c>
      <c r="H1423" s="168">
        <v>4</v>
      </c>
      <c r="I1423" s="168" t="s">
        <v>15736</v>
      </c>
      <c r="J1423" s="168"/>
      <c r="K1423" s="168"/>
      <c r="L1423" s="171"/>
      <c r="M1423" s="171"/>
      <c r="N1423" s="168"/>
      <c r="O1423" s="168"/>
    </row>
    <row r="1424" spans="1:15" x14ac:dyDescent="0.3">
      <c r="A1424" s="167">
        <v>46058</v>
      </c>
      <c r="B1424" s="168">
        <v>2</v>
      </c>
      <c r="C1424" s="169"/>
      <c r="D1424" s="168" t="s">
        <v>1228</v>
      </c>
      <c r="E1424" s="168">
        <v>31</v>
      </c>
      <c r="F1424" s="168">
        <v>314</v>
      </c>
      <c r="G1424" s="168" t="s">
        <v>7148</v>
      </c>
      <c r="H1424" s="168">
        <v>18</v>
      </c>
      <c r="I1424" s="168" t="s">
        <v>7164</v>
      </c>
      <c r="J1424" s="168"/>
      <c r="K1424" s="168"/>
      <c r="L1424" s="171"/>
      <c r="M1424" s="171"/>
      <c r="N1424" s="168"/>
      <c r="O1424" s="168"/>
    </row>
    <row r="1425" spans="1:15" x14ac:dyDescent="0.3">
      <c r="A1425" s="167">
        <v>46058</v>
      </c>
      <c r="B1425" s="168">
        <v>2</v>
      </c>
      <c r="C1425" s="169"/>
      <c r="D1425" s="168" t="s">
        <v>1228</v>
      </c>
      <c r="E1425" s="168">
        <v>37</v>
      </c>
      <c r="F1425" s="168">
        <v>314</v>
      </c>
      <c r="G1425" s="168" t="s">
        <v>7148</v>
      </c>
      <c r="H1425" s="168">
        <v>20</v>
      </c>
      <c r="I1425" s="168" t="s">
        <v>7164</v>
      </c>
      <c r="J1425" s="168"/>
      <c r="K1425" s="168"/>
      <c r="L1425" s="171"/>
      <c r="M1425" s="171"/>
      <c r="N1425" s="168"/>
      <c r="O1425" s="168"/>
    </row>
    <row r="1426" spans="1:15" x14ac:dyDescent="0.3">
      <c r="A1426" s="167">
        <v>46058</v>
      </c>
      <c r="B1426" s="168">
        <v>2</v>
      </c>
      <c r="C1426" s="169"/>
      <c r="D1426" s="168" t="s">
        <v>1703</v>
      </c>
      <c r="E1426" s="168">
        <v>9</v>
      </c>
      <c r="F1426" s="168">
        <v>320</v>
      </c>
      <c r="G1426" s="168" t="s">
        <v>7163</v>
      </c>
      <c r="H1426" s="168">
        <v>2</v>
      </c>
      <c r="I1426" s="168" t="s">
        <v>7162</v>
      </c>
      <c r="J1426" s="168"/>
      <c r="K1426" s="168"/>
      <c r="L1426" s="171"/>
      <c r="M1426" s="171"/>
      <c r="N1426" s="168"/>
      <c r="O1426" s="168"/>
    </row>
    <row r="1427" spans="1:15" x14ac:dyDescent="0.3">
      <c r="A1427" s="167">
        <v>46058</v>
      </c>
      <c r="B1427" s="168">
        <v>2</v>
      </c>
      <c r="C1427" s="169"/>
      <c r="D1427" s="168" t="s">
        <v>1230</v>
      </c>
      <c r="E1427" s="168">
        <v>31</v>
      </c>
      <c r="F1427" s="168">
        <v>314</v>
      </c>
      <c r="G1427" s="168" t="s">
        <v>7148</v>
      </c>
      <c r="H1427" s="168">
        <v>18</v>
      </c>
      <c r="I1427" s="168" t="s">
        <v>7164</v>
      </c>
      <c r="J1427" s="168"/>
      <c r="K1427" s="168"/>
      <c r="L1427" s="171"/>
      <c r="M1427" s="171"/>
      <c r="N1427" s="168"/>
      <c r="O1427" s="168"/>
    </row>
    <row r="1428" spans="1:15" x14ac:dyDescent="0.3">
      <c r="A1428" s="167">
        <v>46058</v>
      </c>
      <c r="B1428" s="168">
        <v>2</v>
      </c>
      <c r="C1428" s="169"/>
      <c r="D1428" s="168" t="s">
        <v>1230</v>
      </c>
      <c r="E1428" s="168">
        <v>37</v>
      </c>
      <c r="F1428" s="168">
        <v>314</v>
      </c>
      <c r="G1428" s="168" t="s">
        <v>7148</v>
      </c>
      <c r="H1428" s="168">
        <v>20</v>
      </c>
      <c r="I1428" s="168" t="s">
        <v>7164</v>
      </c>
      <c r="J1428" s="168"/>
      <c r="K1428" s="168"/>
      <c r="L1428" s="171"/>
      <c r="M1428" s="171"/>
      <c r="N1428" s="168"/>
      <c r="O1428" s="168"/>
    </row>
    <row r="1429" spans="1:15" x14ac:dyDescent="0.3">
      <c r="A1429" s="167">
        <v>46058</v>
      </c>
      <c r="B1429" s="168">
        <v>2</v>
      </c>
      <c r="C1429" s="169"/>
      <c r="D1429" s="168" t="s">
        <v>1250</v>
      </c>
      <c r="E1429" s="168">
        <v>19</v>
      </c>
      <c r="F1429" s="168">
        <v>313</v>
      </c>
      <c r="G1429" s="168" t="s">
        <v>7194</v>
      </c>
      <c r="H1429" s="168">
        <v>1</v>
      </c>
      <c r="I1429" s="168" t="s">
        <v>7227</v>
      </c>
      <c r="J1429" s="168"/>
      <c r="K1429" s="168"/>
      <c r="L1429" s="171"/>
      <c r="M1429" s="171"/>
      <c r="N1429" s="168"/>
      <c r="O1429" s="168"/>
    </row>
    <row r="1430" spans="1:15" x14ac:dyDescent="0.3">
      <c r="A1430" s="167">
        <v>46058</v>
      </c>
      <c r="B1430" s="168">
        <v>2</v>
      </c>
      <c r="C1430" s="169"/>
      <c r="D1430" s="168" t="s">
        <v>1362</v>
      </c>
      <c r="E1430" s="168">
        <v>2</v>
      </c>
      <c r="F1430" s="168">
        <v>207</v>
      </c>
      <c r="G1430" s="168" t="s">
        <v>7169</v>
      </c>
      <c r="H1430" s="168">
        <v>1</v>
      </c>
      <c r="I1430" s="168" t="s">
        <v>7228</v>
      </c>
      <c r="J1430" s="168"/>
      <c r="K1430" s="168"/>
      <c r="L1430" s="171"/>
      <c r="M1430" s="171"/>
      <c r="N1430" s="168"/>
      <c r="O1430" s="168"/>
    </row>
    <row r="1431" spans="1:15" x14ac:dyDescent="0.3">
      <c r="A1431" s="167">
        <v>46058</v>
      </c>
      <c r="B1431" s="168">
        <v>2</v>
      </c>
      <c r="C1431" s="169"/>
      <c r="D1431" s="168" t="s">
        <v>1362</v>
      </c>
      <c r="E1431" s="168">
        <v>7</v>
      </c>
      <c r="F1431" s="168">
        <v>207</v>
      </c>
      <c r="G1431" s="168" t="s">
        <v>7169</v>
      </c>
      <c r="H1431" s="168">
        <v>1</v>
      </c>
      <c r="I1431" s="168" t="s">
        <v>7228</v>
      </c>
      <c r="J1431" s="168"/>
      <c r="K1431" s="168"/>
      <c r="L1431" s="171"/>
      <c r="M1431" s="171"/>
      <c r="N1431" s="168"/>
      <c r="O1431" s="168"/>
    </row>
    <row r="1432" spans="1:15" x14ac:dyDescent="0.3">
      <c r="A1432" s="167">
        <v>46058</v>
      </c>
      <c r="B1432" s="168">
        <v>2</v>
      </c>
      <c r="C1432" s="169"/>
      <c r="D1432" s="168" t="s">
        <v>1362</v>
      </c>
      <c r="E1432" s="168">
        <v>8</v>
      </c>
      <c r="F1432" s="168">
        <v>207</v>
      </c>
      <c r="G1432" s="168" t="s">
        <v>7169</v>
      </c>
      <c r="H1432" s="168">
        <v>1</v>
      </c>
      <c r="I1432" s="168" t="s">
        <v>7228</v>
      </c>
      <c r="J1432" s="168"/>
      <c r="K1432" s="168"/>
      <c r="L1432" s="171"/>
      <c r="M1432" s="171"/>
      <c r="N1432" s="168"/>
      <c r="O1432" s="168"/>
    </row>
    <row r="1433" spans="1:15" x14ac:dyDescent="0.3">
      <c r="A1433" s="167">
        <v>46058</v>
      </c>
      <c r="B1433" s="168">
        <v>2</v>
      </c>
      <c r="C1433" s="169"/>
      <c r="D1433" s="168" t="s">
        <v>2128</v>
      </c>
      <c r="E1433" s="168">
        <v>9</v>
      </c>
      <c r="F1433" s="168">
        <v>207</v>
      </c>
      <c r="G1433" s="168" t="s">
        <v>7169</v>
      </c>
      <c r="H1433" s="168">
        <v>1</v>
      </c>
      <c r="I1433" s="168" t="s">
        <v>15830</v>
      </c>
      <c r="J1433" s="168"/>
      <c r="K1433" s="168"/>
      <c r="L1433" s="171"/>
      <c r="M1433" s="171"/>
      <c r="N1433" s="168"/>
      <c r="O1433" s="168"/>
    </row>
    <row r="1434" spans="1:15" x14ac:dyDescent="0.3">
      <c r="A1434" s="167">
        <v>46058</v>
      </c>
      <c r="B1434" s="168">
        <v>2</v>
      </c>
      <c r="C1434" s="169"/>
      <c r="D1434" s="168" t="s">
        <v>1504</v>
      </c>
      <c r="E1434" s="168">
        <v>9</v>
      </c>
      <c r="F1434" s="168">
        <v>315</v>
      </c>
      <c r="G1434" s="168" t="s">
        <v>7181</v>
      </c>
      <c r="H1434" s="168">
        <v>1</v>
      </c>
      <c r="I1434" s="168" t="s">
        <v>7180</v>
      </c>
      <c r="J1434" s="168"/>
      <c r="K1434" s="168"/>
      <c r="L1434" s="171"/>
      <c r="M1434" s="171"/>
      <c r="N1434" s="168"/>
      <c r="O1434" s="168"/>
    </row>
    <row r="1435" spans="1:15" x14ac:dyDescent="0.3">
      <c r="A1435" s="167">
        <v>46058</v>
      </c>
      <c r="B1435" s="168">
        <v>2</v>
      </c>
      <c r="C1435" s="169"/>
      <c r="D1435" s="168" t="s">
        <v>1695</v>
      </c>
      <c r="E1435" s="168">
        <v>21</v>
      </c>
      <c r="F1435" s="168">
        <v>207</v>
      </c>
      <c r="G1435" s="168" t="s">
        <v>7169</v>
      </c>
      <c r="H1435" s="168">
        <v>1</v>
      </c>
      <c r="I1435" s="168" t="s">
        <v>7170</v>
      </c>
      <c r="J1435" s="168"/>
      <c r="K1435" s="168"/>
      <c r="L1435" s="171"/>
      <c r="M1435" s="171"/>
      <c r="N1435" s="168"/>
      <c r="O1435" s="168"/>
    </row>
    <row r="1436" spans="1:15" x14ac:dyDescent="0.3">
      <c r="A1436" s="167">
        <v>46058</v>
      </c>
      <c r="B1436" s="168">
        <v>2</v>
      </c>
      <c r="C1436" s="169"/>
      <c r="D1436" s="168" t="s">
        <v>1284</v>
      </c>
      <c r="E1436" s="168">
        <v>34</v>
      </c>
      <c r="F1436" s="168">
        <v>320</v>
      </c>
      <c r="G1436" s="168" t="s">
        <v>7146</v>
      </c>
      <c r="H1436" s="168">
        <v>1</v>
      </c>
      <c r="I1436" s="168" t="s">
        <v>7145</v>
      </c>
      <c r="J1436" s="168"/>
      <c r="K1436" s="168"/>
      <c r="L1436" s="171"/>
      <c r="M1436" s="171"/>
      <c r="N1436" s="168"/>
      <c r="O1436" s="168"/>
    </row>
    <row r="1437" spans="1:15" x14ac:dyDescent="0.3">
      <c r="A1437" s="167">
        <v>46058</v>
      </c>
      <c r="B1437" s="168">
        <v>2</v>
      </c>
      <c r="C1437" s="169"/>
      <c r="D1437" s="168" t="s">
        <v>1334</v>
      </c>
      <c r="E1437" s="168">
        <v>8</v>
      </c>
      <c r="F1437" s="168">
        <v>207</v>
      </c>
      <c r="G1437" s="168" t="s">
        <v>7169</v>
      </c>
      <c r="H1437" s="168">
        <v>1</v>
      </c>
      <c r="I1437" s="168" t="s">
        <v>7203</v>
      </c>
      <c r="J1437" s="168"/>
      <c r="K1437" s="168"/>
      <c r="L1437" s="171"/>
      <c r="M1437" s="171"/>
      <c r="N1437" s="168"/>
      <c r="O1437" s="168"/>
    </row>
    <row r="1438" spans="1:15" x14ac:dyDescent="0.3">
      <c r="A1438" s="167">
        <v>46058</v>
      </c>
      <c r="B1438" s="168">
        <v>2</v>
      </c>
      <c r="C1438" s="169"/>
      <c r="D1438" s="168" t="s">
        <v>2267</v>
      </c>
      <c r="E1438" s="168">
        <v>2</v>
      </c>
      <c r="F1438" s="168">
        <v>314</v>
      </c>
      <c r="G1438" s="168" t="s">
        <v>7186</v>
      </c>
      <c r="H1438" s="168">
        <v>1</v>
      </c>
      <c r="I1438" s="168" t="s">
        <v>7264</v>
      </c>
      <c r="J1438" s="168"/>
      <c r="K1438" s="168"/>
      <c r="L1438" s="171"/>
      <c r="M1438" s="171"/>
      <c r="N1438" s="168"/>
      <c r="O1438" s="168"/>
    </row>
    <row r="1439" spans="1:15" x14ac:dyDescent="0.3">
      <c r="A1439" s="167">
        <v>46058</v>
      </c>
      <c r="B1439" s="168">
        <v>2</v>
      </c>
      <c r="C1439" s="169"/>
      <c r="D1439" s="168" t="s">
        <v>1270</v>
      </c>
      <c r="E1439" s="168">
        <v>8</v>
      </c>
      <c r="F1439" s="168">
        <v>314</v>
      </c>
      <c r="G1439" s="168" t="s">
        <v>7186</v>
      </c>
      <c r="H1439" s="168">
        <v>15</v>
      </c>
      <c r="I1439" s="168" t="s">
        <v>7264</v>
      </c>
      <c r="J1439" s="168"/>
      <c r="K1439" s="168"/>
      <c r="L1439" s="171"/>
      <c r="M1439" s="171"/>
      <c r="N1439" s="168"/>
      <c r="O1439" s="168"/>
    </row>
    <row r="1440" spans="1:15" x14ac:dyDescent="0.3">
      <c r="A1440" s="167">
        <v>46058</v>
      </c>
      <c r="B1440" s="168">
        <v>3</v>
      </c>
      <c r="C1440" s="169"/>
      <c r="D1440" s="168" t="s">
        <v>1270</v>
      </c>
      <c r="E1440" s="168">
        <v>8</v>
      </c>
      <c r="F1440" s="168">
        <v>314</v>
      </c>
      <c r="G1440" s="168" t="s">
        <v>7186</v>
      </c>
      <c r="H1440" s="168">
        <v>9</v>
      </c>
      <c r="I1440" s="168" t="s">
        <v>7185</v>
      </c>
      <c r="J1440" s="168"/>
      <c r="K1440" s="168"/>
      <c r="L1440" s="171"/>
      <c r="M1440" s="171"/>
      <c r="N1440" s="168"/>
      <c r="O1440" s="168"/>
    </row>
    <row r="1441" spans="1:15" x14ac:dyDescent="0.3">
      <c r="A1441" s="167">
        <v>46058</v>
      </c>
      <c r="B1441" s="168">
        <v>1</v>
      </c>
      <c r="C1441" s="169"/>
      <c r="D1441" s="168" t="s">
        <v>1302</v>
      </c>
      <c r="E1441" s="168">
        <v>11</v>
      </c>
      <c r="F1441" s="168">
        <v>315</v>
      </c>
      <c r="G1441" s="168" t="s">
        <v>7248</v>
      </c>
      <c r="H1441" s="168">
        <v>2</v>
      </c>
      <c r="I1441" s="168" t="s">
        <v>7249</v>
      </c>
      <c r="J1441" s="168"/>
      <c r="K1441" s="168"/>
      <c r="L1441" s="171"/>
      <c r="M1441" s="171"/>
      <c r="N1441" s="168"/>
      <c r="O1441" s="168"/>
    </row>
    <row r="1442" spans="1:15" x14ac:dyDescent="0.3">
      <c r="A1442" s="167">
        <v>46058</v>
      </c>
      <c r="B1442" s="168">
        <v>1</v>
      </c>
      <c r="C1442" s="169"/>
      <c r="D1442" s="168" t="s">
        <v>1362</v>
      </c>
      <c r="E1442" s="168">
        <v>36</v>
      </c>
      <c r="F1442" s="168">
        <v>217</v>
      </c>
      <c r="G1442" s="168" t="s">
        <v>7181</v>
      </c>
      <c r="H1442" s="168">
        <v>4</v>
      </c>
      <c r="I1442" s="168" t="s">
        <v>15852</v>
      </c>
      <c r="J1442" s="168"/>
      <c r="K1442" s="168"/>
      <c r="L1442" s="171"/>
      <c r="M1442" s="171"/>
      <c r="N1442" s="168"/>
      <c r="O1442" s="168"/>
    </row>
    <row r="1443" spans="1:15" x14ac:dyDescent="0.3">
      <c r="A1443" s="167">
        <v>46058</v>
      </c>
      <c r="B1443" s="168">
        <v>1</v>
      </c>
      <c r="C1443" s="169"/>
      <c r="D1443" s="168" t="s">
        <v>1418</v>
      </c>
      <c r="E1443" s="168">
        <v>36</v>
      </c>
      <c r="F1443" s="168">
        <v>217</v>
      </c>
      <c r="G1443" s="168" t="s">
        <v>7207</v>
      </c>
      <c r="H1443" s="168">
        <v>1</v>
      </c>
      <c r="I1443" s="168" t="s">
        <v>15852</v>
      </c>
      <c r="J1443" s="168"/>
      <c r="K1443" s="168"/>
      <c r="L1443" s="171"/>
      <c r="M1443" s="171"/>
      <c r="N1443" s="168"/>
      <c r="O1443" s="168"/>
    </row>
    <row r="1444" spans="1:15" x14ac:dyDescent="0.3">
      <c r="A1444" s="167">
        <v>46058</v>
      </c>
      <c r="B1444" s="168">
        <v>2</v>
      </c>
      <c r="C1444" s="169"/>
      <c r="D1444" s="168" t="s">
        <v>1362</v>
      </c>
      <c r="E1444" s="168">
        <v>36</v>
      </c>
      <c r="F1444" s="168">
        <v>217</v>
      </c>
      <c r="G1444" s="168" t="s">
        <v>7181</v>
      </c>
      <c r="H1444" s="168">
        <v>2</v>
      </c>
      <c r="I1444" s="168" t="s">
        <v>7282</v>
      </c>
      <c r="J1444" s="168"/>
      <c r="K1444" s="168"/>
      <c r="L1444" s="171"/>
      <c r="M1444" s="171"/>
      <c r="N1444" s="168"/>
      <c r="O1444" s="168"/>
    </row>
    <row r="1445" spans="1:15" x14ac:dyDescent="0.3">
      <c r="A1445" s="167">
        <v>46058</v>
      </c>
      <c r="B1445" s="168">
        <v>2</v>
      </c>
      <c r="C1445" s="169"/>
      <c r="D1445" s="168" t="s">
        <v>1302</v>
      </c>
      <c r="E1445" s="168">
        <v>36</v>
      </c>
      <c r="F1445" s="168">
        <v>217</v>
      </c>
      <c r="G1445" s="168" t="s">
        <v>7248</v>
      </c>
      <c r="H1445" s="168">
        <v>8</v>
      </c>
      <c r="I1445" s="168" t="s">
        <v>7282</v>
      </c>
      <c r="J1445" s="168"/>
      <c r="K1445" s="168"/>
      <c r="L1445" s="171"/>
      <c r="M1445" s="171"/>
      <c r="N1445" s="168"/>
      <c r="O1445" s="168"/>
    </row>
    <row r="1446" spans="1:15" x14ac:dyDescent="0.3">
      <c r="A1446" s="167">
        <v>46058</v>
      </c>
      <c r="B1446" s="168">
        <v>3</v>
      </c>
      <c r="C1446" s="169"/>
      <c r="D1446" s="168" t="s">
        <v>1356</v>
      </c>
      <c r="E1446" s="168">
        <v>36</v>
      </c>
      <c r="F1446" s="168">
        <v>217</v>
      </c>
      <c r="G1446" s="168" t="s">
        <v>7248</v>
      </c>
      <c r="H1446" s="168">
        <v>4</v>
      </c>
      <c r="I1446" s="168" t="s">
        <v>15688</v>
      </c>
      <c r="J1446" s="168"/>
      <c r="K1446" s="168"/>
      <c r="L1446" s="171"/>
      <c r="M1446" s="171"/>
      <c r="N1446" s="168"/>
      <c r="O1446" s="168"/>
    </row>
    <row r="1447" spans="1:15" x14ac:dyDescent="0.3">
      <c r="A1447" s="167">
        <v>46058</v>
      </c>
      <c r="B1447" s="168">
        <v>3</v>
      </c>
      <c r="C1447" s="169"/>
      <c r="D1447" s="168" t="s">
        <v>1302</v>
      </c>
      <c r="E1447" s="168">
        <v>36</v>
      </c>
      <c r="F1447" s="168">
        <v>217</v>
      </c>
      <c r="G1447" s="168" t="s">
        <v>7248</v>
      </c>
      <c r="H1447" s="168">
        <v>8</v>
      </c>
      <c r="I1447" s="168" t="s">
        <v>15688</v>
      </c>
      <c r="J1447" s="168"/>
      <c r="K1447" s="168"/>
      <c r="L1447" s="171"/>
      <c r="M1447" s="171"/>
      <c r="N1447" s="168"/>
      <c r="O1447" s="168"/>
    </row>
    <row r="1448" spans="1:15" x14ac:dyDescent="0.3">
      <c r="A1448" s="167">
        <v>46058</v>
      </c>
      <c r="B1448" s="168">
        <v>1</v>
      </c>
      <c r="C1448" s="169"/>
      <c r="D1448" s="168" t="s">
        <v>1414</v>
      </c>
      <c r="E1448" s="168">
        <v>36</v>
      </c>
      <c r="F1448" s="168">
        <v>217</v>
      </c>
      <c r="G1448" s="168" t="s">
        <v>7239</v>
      </c>
      <c r="H1448" s="168">
        <v>8</v>
      </c>
      <c r="I1448" s="168" t="s">
        <v>15852</v>
      </c>
      <c r="J1448" s="168"/>
      <c r="K1448" s="168"/>
      <c r="L1448" s="171"/>
      <c r="M1448" s="171"/>
      <c r="N1448" s="168"/>
      <c r="O1448" s="168"/>
    </row>
    <row r="1449" spans="1:15" x14ac:dyDescent="0.3">
      <c r="A1449" s="167">
        <v>46058</v>
      </c>
      <c r="B1449" s="168">
        <v>1</v>
      </c>
      <c r="C1449" s="169"/>
      <c r="D1449" s="168" t="s">
        <v>1364</v>
      </c>
      <c r="E1449" s="168">
        <v>36</v>
      </c>
      <c r="F1449" s="168">
        <v>217</v>
      </c>
      <c r="G1449" s="168" t="s">
        <v>7239</v>
      </c>
      <c r="H1449" s="168">
        <v>48</v>
      </c>
      <c r="I1449" s="168" t="s">
        <v>15852</v>
      </c>
      <c r="J1449" s="168"/>
      <c r="K1449" s="168"/>
      <c r="L1449" s="171"/>
      <c r="M1449" s="171"/>
      <c r="N1449" s="168"/>
      <c r="O1449" s="168"/>
    </row>
    <row r="1450" spans="1:15" x14ac:dyDescent="0.3">
      <c r="A1450" s="167">
        <v>46058</v>
      </c>
      <c r="B1450" s="168">
        <v>1</v>
      </c>
      <c r="C1450" s="169"/>
      <c r="D1450" s="168" t="s">
        <v>1362</v>
      </c>
      <c r="E1450" s="168">
        <v>33</v>
      </c>
      <c r="F1450" s="168">
        <v>315</v>
      </c>
      <c r="G1450" s="168" t="s">
        <v>7181</v>
      </c>
      <c r="H1450" s="168">
        <v>1</v>
      </c>
      <c r="I1450" s="168" t="s">
        <v>7281</v>
      </c>
      <c r="J1450" s="168"/>
      <c r="K1450" s="168"/>
      <c r="L1450" s="171"/>
      <c r="M1450" s="171"/>
      <c r="N1450" s="168"/>
      <c r="O1450" s="168"/>
    </row>
    <row r="1451" spans="1:15" x14ac:dyDescent="0.3">
      <c r="A1451" s="167">
        <v>46058</v>
      </c>
      <c r="B1451" s="168">
        <v>1</v>
      </c>
      <c r="C1451" s="169"/>
      <c r="D1451" s="168" t="s">
        <v>1588</v>
      </c>
      <c r="E1451" s="168">
        <v>8</v>
      </c>
      <c r="F1451" s="168">
        <v>315</v>
      </c>
      <c r="G1451" s="168" t="s">
        <v>7179</v>
      </c>
      <c r="H1451" s="168">
        <v>1</v>
      </c>
      <c r="I1451" s="168" t="s">
        <v>7251</v>
      </c>
      <c r="J1451" s="168"/>
      <c r="K1451" s="168"/>
      <c r="L1451" s="171"/>
      <c r="M1451" s="171"/>
      <c r="N1451" s="168"/>
      <c r="O1451" s="168"/>
    </row>
    <row r="1452" spans="1:15" x14ac:dyDescent="0.3">
      <c r="A1452" s="167">
        <v>46058</v>
      </c>
      <c r="B1452" s="168">
        <v>1</v>
      </c>
      <c r="C1452" s="169"/>
      <c r="D1452" s="168" t="s">
        <v>1364</v>
      </c>
      <c r="E1452" s="168">
        <v>2</v>
      </c>
      <c r="F1452" s="168">
        <v>315</v>
      </c>
      <c r="G1452" s="168" t="s">
        <v>7239</v>
      </c>
      <c r="H1452" s="168">
        <v>1</v>
      </c>
      <c r="I1452" s="168" t="s">
        <v>15756</v>
      </c>
      <c r="J1452" s="168"/>
      <c r="K1452" s="168"/>
      <c r="L1452" s="171"/>
      <c r="M1452" s="171"/>
      <c r="N1452" s="168"/>
      <c r="O1452" s="168"/>
    </row>
    <row r="1453" spans="1:15" x14ac:dyDescent="0.3">
      <c r="A1453" s="167">
        <v>46058</v>
      </c>
      <c r="B1453" s="168">
        <v>1</v>
      </c>
      <c r="C1453" s="169"/>
      <c r="D1453" s="168" t="s">
        <v>1544</v>
      </c>
      <c r="E1453" s="168">
        <v>34</v>
      </c>
      <c r="F1453" s="168">
        <v>315</v>
      </c>
      <c r="G1453" s="168" t="s">
        <v>7179</v>
      </c>
      <c r="H1453" s="168">
        <v>1</v>
      </c>
      <c r="I1453" s="168" t="s">
        <v>7251</v>
      </c>
      <c r="J1453" s="168"/>
      <c r="K1453" s="168"/>
      <c r="L1453" s="171"/>
      <c r="M1453" s="171"/>
      <c r="N1453" s="168"/>
      <c r="O1453" s="168"/>
    </row>
    <row r="1454" spans="1:15" x14ac:dyDescent="0.3">
      <c r="A1454" s="167">
        <v>46058</v>
      </c>
      <c r="B1454" s="168">
        <v>1</v>
      </c>
      <c r="C1454" s="169"/>
      <c r="D1454" s="168" t="s">
        <v>1544</v>
      </c>
      <c r="E1454" s="168">
        <v>9</v>
      </c>
      <c r="F1454" s="168">
        <v>315</v>
      </c>
      <c r="G1454" s="168" t="s">
        <v>7179</v>
      </c>
      <c r="H1454" s="168">
        <v>1</v>
      </c>
      <c r="I1454" s="168" t="s">
        <v>7251</v>
      </c>
      <c r="J1454" s="168"/>
      <c r="K1454" s="168"/>
      <c r="L1454" s="171"/>
      <c r="M1454" s="171"/>
      <c r="N1454" s="168"/>
      <c r="O1454" s="168"/>
    </row>
    <row r="1455" spans="1:15" x14ac:dyDescent="0.3">
      <c r="A1455" s="167">
        <v>46058</v>
      </c>
      <c r="B1455" s="168">
        <v>1</v>
      </c>
      <c r="C1455" s="169"/>
      <c r="D1455" s="168" t="s">
        <v>1544</v>
      </c>
      <c r="E1455" s="168">
        <v>20</v>
      </c>
      <c r="F1455" s="168">
        <v>315</v>
      </c>
      <c r="G1455" s="168" t="s">
        <v>7179</v>
      </c>
      <c r="H1455" s="168">
        <v>1</v>
      </c>
      <c r="I1455" s="168" t="s">
        <v>7251</v>
      </c>
      <c r="J1455" s="168"/>
      <c r="K1455" s="168"/>
      <c r="L1455" s="171"/>
      <c r="M1455" s="171"/>
      <c r="N1455" s="168"/>
      <c r="O1455" s="168"/>
    </row>
    <row r="1456" spans="1:15" x14ac:dyDescent="0.3">
      <c r="A1456" s="167">
        <v>46058</v>
      </c>
      <c r="B1456" s="168">
        <v>1</v>
      </c>
      <c r="C1456" s="169"/>
      <c r="D1456" s="168" t="s">
        <v>1544</v>
      </c>
      <c r="E1456" s="168">
        <v>8</v>
      </c>
      <c r="F1456" s="168">
        <v>315</v>
      </c>
      <c r="G1456" s="168" t="s">
        <v>7179</v>
      </c>
      <c r="H1456" s="168">
        <v>1</v>
      </c>
      <c r="I1456" s="168" t="s">
        <v>7251</v>
      </c>
      <c r="J1456" s="168"/>
      <c r="K1456" s="168"/>
      <c r="L1456" s="171"/>
      <c r="M1456" s="171"/>
      <c r="N1456" s="168"/>
      <c r="O1456" s="168"/>
    </row>
    <row r="1457" spans="1:15" x14ac:dyDescent="0.3">
      <c r="A1457" s="167">
        <v>46058</v>
      </c>
      <c r="B1457" s="168">
        <v>1</v>
      </c>
      <c r="C1457" s="169"/>
      <c r="D1457" s="168" t="s">
        <v>1230</v>
      </c>
      <c r="E1457" s="168">
        <v>36</v>
      </c>
      <c r="F1457" s="168">
        <v>217</v>
      </c>
      <c r="G1457" s="168" t="s">
        <v>7148</v>
      </c>
      <c r="H1457" s="168">
        <v>2</v>
      </c>
      <c r="I1457" s="168" t="s">
        <v>15698</v>
      </c>
      <c r="J1457" s="168"/>
      <c r="K1457" s="168"/>
      <c r="L1457" s="171"/>
      <c r="M1457" s="171"/>
      <c r="N1457" s="168"/>
      <c r="O1457" s="168"/>
    </row>
    <row r="1458" spans="1:15" x14ac:dyDescent="0.3">
      <c r="A1458" s="167">
        <v>46058</v>
      </c>
      <c r="B1458" s="168">
        <v>1</v>
      </c>
      <c r="C1458" s="169"/>
      <c r="D1458" s="168" t="s">
        <v>1336</v>
      </c>
      <c r="E1458" s="168">
        <v>34</v>
      </c>
      <c r="F1458" s="168">
        <v>315</v>
      </c>
      <c r="G1458" s="168" t="s">
        <v>7179</v>
      </c>
      <c r="H1458" s="168">
        <v>1</v>
      </c>
      <c r="I1458" s="168" t="s">
        <v>7251</v>
      </c>
      <c r="J1458" s="168"/>
      <c r="K1458" s="168"/>
      <c r="L1458" s="171"/>
      <c r="M1458" s="171"/>
      <c r="N1458" s="168"/>
      <c r="O1458" s="168"/>
    </row>
    <row r="1459" spans="1:15" x14ac:dyDescent="0.3">
      <c r="A1459" s="167">
        <v>46058</v>
      </c>
      <c r="B1459" s="168">
        <v>1</v>
      </c>
      <c r="C1459" s="169"/>
      <c r="D1459" s="168" t="s">
        <v>1336</v>
      </c>
      <c r="E1459" s="168">
        <v>9</v>
      </c>
      <c r="F1459" s="168">
        <v>315</v>
      </c>
      <c r="G1459" s="168" t="s">
        <v>7179</v>
      </c>
      <c r="H1459" s="168">
        <v>1</v>
      </c>
      <c r="I1459" s="168" t="s">
        <v>7251</v>
      </c>
      <c r="J1459" s="168"/>
      <c r="K1459" s="168"/>
      <c r="L1459" s="171"/>
      <c r="M1459" s="171"/>
      <c r="N1459" s="168"/>
      <c r="O1459" s="168"/>
    </row>
    <row r="1460" spans="1:15" x14ac:dyDescent="0.3">
      <c r="A1460" s="167">
        <v>46058</v>
      </c>
      <c r="B1460" s="168">
        <v>1</v>
      </c>
      <c r="C1460" s="169"/>
      <c r="D1460" s="168" t="s">
        <v>1230</v>
      </c>
      <c r="E1460" s="168">
        <v>36</v>
      </c>
      <c r="F1460" s="168">
        <v>217</v>
      </c>
      <c r="G1460" s="168" t="s">
        <v>7148</v>
      </c>
      <c r="H1460" s="168">
        <v>2</v>
      </c>
      <c r="I1460" s="168" t="s">
        <v>15698</v>
      </c>
      <c r="J1460" s="168"/>
      <c r="K1460" s="168"/>
      <c r="L1460" s="171"/>
      <c r="M1460" s="171"/>
      <c r="N1460" s="168"/>
      <c r="O1460" s="168"/>
    </row>
    <row r="1461" spans="1:15" x14ac:dyDescent="0.3">
      <c r="A1461" s="167">
        <v>46058</v>
      </c>
      <c r="B1461" s="168">
        <v>1</v>
      </c>
      <c r="C1461" s="169"/>
      <c r="D1461" s="168" t="s">
        <v>3402</v>
      </c>
      <c r="E1461" s="168">
        <v>36</v>
      </c>
      <c r="F1461" s="168">
        <v>217</v>
      </c>
      <c r="G1461" s="168" t="s">
        <v>7252</v>
      </c>
      <c r="H1461" s="168">
        <v>2</v>
      </c>
      <c r="I1461" s="168" t="s">
        <v>15852</v>
      </c>
      <c r="J1461" s="168"/>
      <c r="K1461" s="168"/>
      <c r="L1461" s="171"/>
      <c r="M1461" s="171"/>
      <c r="N1461" s="168"/>
      <c r="O1461" s="168"/>
    </row>
    <row r="1462" spans="1:15" x14ac:dyDescent="0.3">
      <c r="A1462" s="167">
        <v>46058</v>
      </c>
      <c r="B1462" s="168">
        <v>1</v>
      </c>
      <c r="C1462" s="169"/>
      <c r="D1462" s="168" t="s">
        <v>1302</v>
      </c>
      <c r="E1462" s="168">
        <v>36</v>
      </c>
      <c r="F1462" s="168">
        <v>217</v>
      </c>
      <c r="G1462" s="168" t="s">
        <v>7248</v>
      </c>
      <c r="H1462" s="168">
        <v>10</v>
      </c>
      <c r="I1462" s="168" t="s">
        <v>15852</v>
      </c>
      <c r="J1462" s="168"/>
      <c r="K1462" s="168"/>
      <c r="L1462" s="171"/>
      <c r="M1462" s="171"/>
      <c r="N1462" s="168"/>
      <c r="O1462" s="168"/>
    </row>
    <row r="1463" spans="1:15" x14ac:dyDescent="0.3">
      <c r="A1463" s="167">
        <v>46059</v>
      </c>
      <c r="B1463" s="168">
        <v>2</v>
      </c>
      <c r="C1463" s="169"/>
      <c r="D1463" s="168" t="s">
        <v>1354</v>
      </c>
      <c r="E1463" s="168">
        <v>34</v>
      </c>
      <c r="F1463" s="168">
        <v>320</v>
      </c>
      <c r="G1463" s="168" t="s">
        <v>7146</v>
      </c>
      <c r="H1463" s="168">
        <v>5</v>
      </c>
      <c r="I1463" s="168" t="s">
        <v>7145</v>
      </c>
      <c r="J1463" s="168"/>
      <c r="K1463" s="168"/>
      <c r="L1463" s="171"/>
      <c r="M1463" s="171"/>
      <c r="N1463" s="168"/>
      <c r="O1463" s="168"/>
    </row>
    <row r="1464" spans="1:15" x14ac:dyDescent="0.3">
      <c r="A1464" s="167">
        <v>46059</v>
      </c>
      <c r="B1464" s="168">
        <v>2</v>
      </c>
      <c r="C1464" s="169"/>
      <c r="D1464" s="168" t="s">
        <v>1306</v>
      </c>
      <c r="E1464" s="168">
        <v>2</v>
      </c>
      <c r="F1464" s="168">
        <v>320</v>
      </c>
      <c r="G1464" s="168" t="s">
        <v>7213</v>
      </c>
      <c r="H1464" s="168">
        <v>3</v>
      </c>
      <c r="I1464" s="168" t="s">
        <v>7277</v>
      </c>
      <c r="J1464" s="168"/>
      <c r="K1464" s="168"/>
      <c r="L1464" s="171"/>
      <c r="M1464" s="171"/>
      <c r="N1464" s="168"/>
      <c r="O1464" s="168"/>
    </row>
    <row r="1465" spans="1:15" x14ac:dyDescent="0.3">
      <c r="A1465" s="167">
        <v>46059</v>
      </c>
      <c r="B1465" s="168">
        <v>2</v>
      </c>
      <c r="C1465" s="169"/>
      <c r="D1465" s="168" t="s">
        <v>1306</v>
      </c>
      <c r="E1465" s="168">
        <v>19</v>
      </c>
      <c r="F1465" s="168">
        <v>320</v>
      </c>
      <c r="G1465" s="168" t="s">
        <v>7213</v>
      </c>
      <c r="H1465" s="168">
        <v>1</v>
      </c>
      <c r="I1465" s="168" t="s">
        <v>7277</v>
      </c>
      <c r="J1465" s="168"/>
      <c r="K1465" s="168"/>
      <c r="L1465" s="171"/>
      <c r="M1465" s="171"/>
      <c r="N1465" s="168"/>
      <c r="O1465" s="168"/>
    </row>
    <row r="1466" spans="1:15" x14ac:dyDescent="0.3">
      <c r="A1466" s="167">
        <v>46059</v>
      </c>
      <c r="B1466" s="168">
        <v>3</v>
      </c>
      <c r="C1466" s="169"/>
      <c r="D1466" s="168" t="s">
        <v>1306</v>
      </c>
      <c r="E1466" s="168">
        <v>19</v>
      </c>
      <c r="F1466" s="168">
        <v>320</v>
      </c>
      <c r="G1466" s="168" t="s">
        <v>7213</v>
      </c>
      <c r="H1466" s="168">
        <v>13</v>
      </c>
      <c r="I1466" s="168" t="s">
        <v>7214</v>
      </c>
      <c r="J1466" s="168"/>
      <c r="K1466" s="168"/>
      <c r="L1466" s="171"/>
      <c r="M1466" s="171"/>
      <c r="N1466" s="168"/>
      <c r="O1466" s="168"/>
    </row>
    <row r="1467" spans="1:15" x14ac:dyDescent="0.3">
      <c r="A1467" s="167">
        <v>46059</v>
      </c>
      <c r="B1467" s="168">
        <v>2</v>
      </c>
      <c r="C1467" s="169"/>
      <c r="D1467" s="168" t="s">
        <v>1659</v>
      </c>
      <c r="E1467" s="168">
        <v>35</v>
      </c>
      <c r="F1467" s="168">
        <v>314</v>
      </c>
      <c r="G1467" s="168" t="s">
        <v>7189</v>
      </c>
      <c r="H1467" s="168">
        <v>2</v>
      </c>
      <c r="I1467" s="168" t="s">
        <v>15863</v>
      </c>
      <c r="J1467" s="168"/>
      <c r="K1467" s="168"/>
      <c r="L1467" s="171"/>
      <c r="M1467" s="171"/>
      <c r="N1467" s="168"/>
      <c r="O1467" s="168"/>
    </row>
    <row r="1468" spans="1:15" x14ac:dyDescent="0.3">
      <c r="A1468" s="167">
        <v>46059</v>
      </c>
      <c r="B1468" s="168">
        <v>3</v>
      </c>
      <c r="C1468" s="169"/>
      <c r="D1468" s="168" t="s">
        <v>1532</v>
      </c>
      <c r="E1468" s="168">
        <v>9</v>
      </c>
      <c r="F1468" s="168">
        <v>320</v>
      </c>
      <c r="G1468" s="168" t="s">
        <v>7163</v>
      </c>
      <c r="H1468" s="168">
        <v>2</v>
      </c>
      <c r="I1468" s="168" t="s">
        <v>15799</v>
      </c>
      <c r="J1468" s="168"/>
      <c r="K1468" s="168"/>
      <c r="L1468" s="171"/>
      <c r="M1468" s="171"/>
      <c r="N1468" s="168"/>
      <c r="O1468" s="168"/>
    </row>
    <row r="1469" spans="1:15" x14ac:dyDescent="0.3">
      <c r="A1469" s="167">
        <v>46059</v>
      </c>
      <c r="B1469" s="168">
        <v>3</v>
      </c>
      <c r="C1469" s="169"/>
      <c r="D1469" s="168" t="s">
        <v>1532</v>
      </c>
      <c r="E1469" s="168">
        <v>20</v>
      </c>
      <c r="F1469" s="168">
        <v>320</v>
      </c>
      <c r="G1469" s="168" t="s">
        <v>7163</v>
      </c>
      <c r="H1469" s="168">
        <v>14</v>
      </c>
      <c r="I1469" s="168" t="s">
        <v>15799</v>
      </c>
      <c r="J1469" s="168"/>
      <c r="K1469" s="168"/>
      <c r="L1469" s="171"/>
      <c r="M1469" s="171"/>
      <c r="N1469" s="168"/>
      <c r="O1469" s="168"/>
    </row>
    <row r="1470" spans="1:15" x14ac:dyDescent="0.3">
      <c r="A1470" s="167">
        <v>46059</v>
      </c>
      <c r="B1470" s="168">
        <v>3</v>
      </c>
      <c r="C1470" s="169"/>
      <c r="D1470" s="168" t="s">
        <v>1532</v>
      </c>
      <c r="E1470" s="168">
        <v>34</v>
      </c>
      <c r="F1470" s="168">
        <v>320</v>
      </c>
      <c r="G1470" s="168" t="s">
        <v>7163</v>
      </c>
      <c r="H1470" s="168">
        <v>5</v>
      </c>
      <c r="I1470" s="168" t="s">
        <v>15799</v>
      </c>
      <c r="J1470" s="168"/>
      <c r="K1470" s="168"/>
      <c r="L1470" s="171"/>
      <c r="M1470" s="171"/>
      <c r="N1470" s="168"/>
      <c r="O1470" s="168"/>
    </row>
    <row r="1471" spans="1:15" x14ac:dyDescent="0.3">
      <c r="A1471" s="167">
        <v>46059</v>
      </c>
      <c r="B1471" s="168">
        <v>3</v>
      </c>
      <c r="C1471" s="169"/>
      <c r="D1471" s="168" t="s">
        <v>1532</v>
      </c>
      <c r="E1471" s="168">
        <v>9</v>
      </c>
      <c r="F1471" s="168">
        <v>320</v>
      </c>
      <c r="G1471" s="168" t="s">
        <v>7163</v>
      </c>
      <c r="H1471" s="168">
        <v>6</v>
      </c>
      <c r="I1471" s="168" t="s">
        <v>15799</v>
      </c>
      <c r="J1471" s="168"/>
      <c r="K1471" s="168"/>
      <c r="L1471" s="171"/>
      <c r="M1471" s="171"/>
      <c r="N1471" s="168"/>
      <c r="O1471" s="168"/>
    </row>
    <row r="1472" spans="1:15" x14ac:dyDescent="0.3">
      <c r="A1472" s="167">
        <v>46059</v>
      </c>
      <c r="B1472" s="168">
        <v>2</v>
      </c>
      <c r="C1472" s="169"/>
      <c r="D1472" s="168" t="s">
        <v>1532</v>
      </c>
      <c r="E1472" s="168">
        <v>9</v>
      </c>
      <c r="F1472" s="168">
        <v>320</v>
      </c>
      <c r="G1472" s="168" t="s">
        <v>7163</v>
      </c>
      <c r="H1472" s="168">
        <v>2</v>
      </c>
      <c r="I1472" s="168" t="s">
        <v>7162</v>
      </c>
      <c r="J1472" s="168"/>
      <c r="K1472" s="168"/>
      <c r="L1472" s="171"/>
      <c r="M1472" s="171"/>
      <c r="N1472" s="168"/>
      <c r="O1472" s="168"/>
    </row>
    <row r="1473" spans="1:15" x14ac:dyDescent="0.3">
      <c r="A1473" s="167">
        <v>46059</v>
      </c>
      <c r="B1473" s="168">
        <v>2</v>
      </c>
      <c r="C1473" s="169"/>
      <c r="D1473" s="168" t="s">
        <v>1532</v>
      </c>
      <c r="E1473" s="168">
        <v>34</v>
      </c>
      <c r="F1473" s="168">
        <v>320</v>
      </c>
      <c r="G1473" s="168" t="s">
        <v>7163</v>
      </c>
      <c r="H1473" s="168">
        <v>3</v>
      </c>
      <c r="I1473" s="168" t="s">
        <v>7162</v>
      </c>
      <c r="J1473" s="168"/>
      <c r="K1473" s="168"/>
      <c r="L1473" s="171"/>
      <c r="M1473" s="171"/>
      <c r="N1473" s="168"/>
      <c r="O1473" s="168"/>
    </row>
    <row r="1474" spans="1:15" x14ac:dyDescent="0.3">
      <c r="A1474" s="167">
        <v>46059</v>
      </c>
      <c r="B1474" s="168">
        <v>2</v>
      </c>
      <c r="C1474" s="169"/>
      <c r="D1474" s="168" t="s">
        <v>1532</v>
      </c>
      <c r="E1474" s="168">
        <v>11</v>
      </c>
      <c r="F1474" s="168">
        <v>320</v>
      </c>
      <c r="G1474" s="168" t="s">
        <v>7163</v>
      </c>
      <c r="H1474" s="168">
        <v>3</v>
      </c>
      <c r="I1474" s="168" t="s">
        <v>7162</v>
      </c>
      <c r="J1474" s="168"/>
      <c r="K1474" s="168"/>
      <c r="L1474" s="171"/>
      <c r="M1474" s="171"/>
      <c r="N1474" s="168"/>
      <c r="O1474" s="168"/>
    </row>
    <row r="1475" spans="1:15" x14ac:dyDescent="0.3">
      <c r="A1475" s="167">
        <v>46059</v>
      </c>
      <c r="B1475" s="168">
        <v>3</v>
      </c>
      <c r="C1475" s="169"/>
      <c r="D1475" s="168" t="s">
        <v>2342</v>
      </c>
      <c r="E1475" s="168">
        <v>33</v>
      </c>
      <c r="F1475" s="168">
        <v>314</v>
      </c>
      <c r="G1475" s="168" t="s">
        <v>7148</v>
      </c>
      <c r="H1475" s="168">
        <v>4</v>
      </c>
      <c r="I1475" s="168" t="s">
        <v>15864</v>
      </c>
      <c r="J1475" s="168"/>
      <c r="K1475" s="168"/>
      <c r="L1475" s="171"/>
      <c r="M1475" s="171"/>
      <c r="N1475" s="168"/>
      <c r="O1475" s="168"/>
    </row>
    <row r="1476" spans="1:15" x14ac:dyDescent="0.3">
      <c r="A1476" s="167">
        <v>46059</v>
      </c>
      <c r="B1476" s="168">
        <v>3</v>
      </c>
      <c r="C1476" s="169"/>
      <c r="D1476" s="168" t="s">
        <v>2342</v>
      </c>
      <c r="E1476" s="168">
        <v>8</v>
      </c>
      <c r="F1476" s="168">
        <v>314</v>
      </c>
      <c r="G1476" s="168" t="s">
        <v>7148</v>
      </c>
      <c r="H1476" s="168">
        <v>14</v>
      </c>
      <c r="I1476" s="168" t="s">
        <v>15864</v>
      </c>
      <c r="J1476" s="168"/>
      <c r="K1476" s="168"/>
      <c r="L1476" s="171"/>
      <c r="M1476" s="171"/>
      <c r="N1476" s="168"/>
      <c r="O1476" s="168"/>
    </row>
    <row r="1477" spans="1:15" x14ac:dyDescent="0.3">
      <c r="A1477" s="167">
        <v>46059</v>
      </c>
      <c r="B1477" s="168">
        <v>2</v>
      </c>
      <c r="C1477" s="169"/>
      <c r="D1477" s="168" t="s">
        <v>1416</v>
      </c>
      <c r="E1477" s="168">
        <v>44</v>
      </c>
      <c r="F1477" s="168">
        <v>207</v>
      </c>
      <c r="G1477" s="168" t="s">
        <v>7169</v>
      </c>
      <c r="H1477" s="168">
        <v>8</v>
      </c>
      <c r="I1477" s="168" t="s">
        <v>7229</v>
      </c>
      <c r="J1477" s="168"/>
      <c r="K1477" s="168"/>
      <c r="L1477" s="171"/>
      <c r="M1477" s="171"/>
      <c r="N1477" s="168"/>
      <c r="O1477" s="168"/>
    </row>
    <row r="1478" spans="1:15" x14ac:dyDescent="0.3">
      <c r="A1478" s="167">
        <v>46059</v>
      </c>
      <c r="B1478" s="168">
        <v>2</v>
      </c>
      <c r="C1478" s="169"/>
      <c r="D1478" s="168" t="s">
        <v>1272</v>
      </c>
      <c r="E1478" s="168">
        <v>9</v>
      </c>
      <c r="F1478" s="168">
        <v>313</v>
      </c>
      <c r="G1478" s="168" t="s">
        <v>7194</v>
      </c>
      <c r="H1478" s="168">
        <v>2</v>
      </c>
      <c r="I1478" s="168" t="s">
        <v>15865</v>
      </c>
      <c r="J1478" s="168"/>
      <c r="K1478" s="168"/>
      <c r="L1478" s="171"/>
      <c r="M1478" s="171"/>
      <c r="N1478" s="168"/>
      <c r="O1478" s="168"/>
    </row>
    <row r="1479" spans="1:15" x14ac:dyDescent="0.3">
      <c r="A1479" s="167">
        <v>46059</v>
      </c>
      <c r="B1479" s="168">
        <v>2</v>
      </c>
      <c r="C1479" s="169"/>
      <c r="D1479" s="168" t="s">
        <v>1270</v>
      </c>
      <c r="E1479" s="168">
        <v>20</v>
      </c>
      <c r="F1479" s="168">
        <v>314</v>
      </c>
      <c r="G1479" s="168" t="s">
        <v>7186</v>
      </c>
      <c r="H1479" s="168">
        <v>3</v>
      </c>
      <c r="I1479" s="168" t="s">
        <v>7264</v>
      </c>
      <c r="J1479" s="168"/>
      <c r="K1479" s="168"/>
      <c r="L1479" s="171"/>
      <c r="M1479" s="171"/>
      <c r="N1479" s="168"/>
      <c r="O1479" s="168"/>
    </row>
    <row r="1480" spans="1:15" x14ac:dyDescent="0.3">
      <c r="A1480" s="167">
        <v>46059</v>
      </c>
      <c r="B1480" s="168">
        <v>2</v>
      </c>
      <c r="C1480" s="169"/>
      <c r="D1480" s="168" t="s">
        <v>1270</v>
      </c>
      <c r="E1480" s="168">
        <v>8</v>
      </c>
      <c r="F1480" s="168">
        <v>314</v>
      </c>
      <c r="G1480" s="168" t="s">
        <v>7186</v>
      </c>
      <c r="H1480" s="168">
        <v>1</v>
      </c>
      <c r="I1480" s="168" t="s">
        <v>7264</v>
      </c>
      <c r="J1480" s="168"/>
      <c r="K1480" s="168"/>
      <c r="L1480" s="171"/>
      <c r="M1480" s="171"/>
      <c r="N1480" s="168"/>
      <c r="O1480" s="168"/>
    </row>
    <row r="1481" spans="1:15" x14ac:dyDescent="0.3">
      <c r="A1481" s="167">
        <v>46059</v>
      </c>
      <c r="B1481" s="168">
        <v>2</v>
      </c>
      <c r="C1481" s="169"/>
      <c r="D1481" s="168" t="s">
        <v>1929</v>
      </c>
      <c r="E1481" s="168">
        <v>34</v>
      </c>
      <c r="F1481" s="168">
        <v>313</v>
      </c>
      <c r="G1481" s="168" t="s">
        <v>7269</v>
      </c>
      <c r="H1481" s="168">
        <v>1</v>
      </c>
      <c r="I1481" s="168" t="s">
        <v>15866</v>
      </c>
      <c r="J1481" s="168"/>
      <c r="K1481" s="168"/>
      <c r="L1481" s="171"/>
      <c r="M1481" s="171"/>
      <c r="N1481" s="168"/>
      <c r="O1481" s="168"/>
    </row>
    <row r="1482" spans="1:15" x14ac:dyDescent="0.3">
      <c r="A1482" s="167">
        <v>46059</v>
      </c>
      <c r="B1482" s="168">
        <v>2</v>
      </c>
      <c r="C1482" s="169"/>
      <c r="D1482" s="168" t="s">
        <v>1693</v>
      </c>
      <c r="E1482" s="168">
        <v>2</v>
      </c>
      <c r="F1482" s="168">
        <v>207</v>
      </c>
      <c r="G1482" s="168" t="s">
        <v>7169</v>
      </c>
      <c r="H1482" s="168">
        <v>2</v>
      </c>
      <c r="I1482" s="168" t="s">
        <v>15759</v>
      </c>
      <c r="J1482" s="168"/>
      <c r="K1482" s="168"/>
      <c r="L1482" s="171"/>
      <c r="M1482" s="171"/>
      <c r="N1482" s="168"/>
      <c r="O1482" s="168"/>
    </row>
    <row r="1483" spans="1:15" x14ac:dyDescent="0.3">
      <c r="A1483" s="167">
        <v>46059</v>
      </c>
      <c r="B1483" s="168">
        <v>3</v>
      </c>
      <c r="C1483" s="169"/>
      <c r="D1483" s="168" t="s">
        <v>1270</v>
      </c>
      <c r="E1483" s="168">
        <v>19</v>
      </c>
      <c r="F1483" s="168">
        <v>314</v>
      </c>
      <c r="G1483" s="168" t="s">
        <v>7186</v>
      </c>
      <c r="H1483" s="168">
        <v>1</v>
      </c>
      <c r="I1483" s="168" t="s">
        <v>7185</v>
      </c>
      <c r="J1483" s="168"/>
      <c r="K1483" s="168"/>
      <c r="L1483" s="171"/>
      <c r="M1483" s="171"/>
      <c r="N1483" s="168"/>
      <c r="O1483" s="168"/>
    </row>
    <row r="1484" spans="1:15" x14ac:dyDescent="0.3">
      <c r="A1484" s="167">
        <v>46059</v>
      </c>
      <c r="B1484" s="168">
        <v>2</v>
      </c>
      <c r="C1484" s="169"/>
      <c r="D1484" s="168" t="s">
        <v>1260</v>
      </c>
      <c r="E1484" s="168">
        <v>34</v>
      </c>
      <c r="F1484" s="168">
        <v>207</v>
      </c>
      <c r="G1484" s="168" t="s">
        <v>7169</v>
      </c>
      <c r="H1484" s="168">
        <v>1</v>
      </c>
      <c r="I1484" s="168" t="s">
        <v>15700</v>
      </c>
      <c r="J1484" s="168"/>
      <c r="K1484" s="168"/>
      <c r="L1484" s="171"/>
      <c r="M1484" s="171"/>
      <c r="N1484" s="168"/>
      <c r="O1484" s="168"/>
    </row>
    <row r="1485" spans="1:15" x14ac:dyDescent="0.3">
      <c r="A1485" s="167">
        <v>46059</v>
      </c>
      <c r="B1485" s="168">
        <v>2</v>
      </c>
      <c r="C1485" s="169"/>
      <c r="D1485" s="168" t="s">
        <v>1354</v>
      </c>
      <c r="E1485" s="168">
        <v>34</v>
      </c>
      <c r="F1485" s="168">
        <v>207</v>
      </c>
      <c r="G1485" s="168" t="s">
        <v>15674</v>
      </c>
      <c r="H1485" s="168">
        <v>4</v>
      </c>
      <c r="I1485" s="168" t="s">
        <v>7170</v>
      </c>
      <c r="J1485" s="168"/>
      <c r="K1485" s="168"/>
      <c r="L1485" s="171"/>
      <c r="M1485" s="171"/>
      <c r="N1485" s="168"/>
      <c r="O1485" s="168"/>
    </row>
    <row r="1486" spans="1:15" x14ac:dyDescent="0.3">
      <c r="A1486" s="167">
        <v>46059</v>
      </c>
      <c r="B1486" s="168">
        <v>1</v>
      </c>
      <c r="C1486" s="169"/>
      <c r="D1486" s="168" t="s">
        <v>1500</v>
      </c>
      <c r="E1486" s="168">
        <v>36</v>
      </c>
      <c r="F1486" s="168">
        <v>217</v>
      </c>
      <c r="G1486" s="168" t="s">
        <v>7239</v>
      </c>
      <c r="H1486" s="168">
        <v>25</v>
      </c>
      <c r="I1486" s="168" t="s">
        <v>15852</v>
      </c>
      <c r="J1486" s="168"/>
      <c r="K1486" s="168"/>
      <c r="L1486" s="171"/>
      <c r="M1486" s="171"/>
      <c r="N1486" s="168"/>
      <c r="O1486" s="168"/>
    </row>
    <row r="1487" spans="1:15" x14ac:dyDescent="0.3">
      <c r="A1487" s="167">
        <v>46059</v>
      </c>
      <c r="B1487" s="168">
        <v>1</v>
      </c>
      <c r="C1487" s="169"/>
      <c r="D1487" s="168" t="s">
        <v>1532</v>
      </c>
      <c r="E1487" s="168">
        <v>34</v>
      </c>
      <c r="F1487" s="168">
        <v>315</v>
      </c>
      <c r="G1487" s="168" t="s">
        <v>7179</v>
      </c>
      <c r="H1487" s="168">
        <v>1</v>
      </c>
      <c r="I1487" s="168" t="s">
        <v>7251</v>
      </c>
      <c r="J1487" s="168"/>
      <c r="K1487" s="168"/>
      <c r="L1487" s="171"/>
      <c r="M1487" s="171"/>
      <c r="N1487" s="168"/>
      <c r="O1487" s="168"/>
    </row>
    <row r="1488" spans="1:15" x14ac:dyDescent="0.3">
      <c r="A1488" s="167">
        <v>46059</v>
      </c>
      <c r="B1488" s="168">
        <v>1</v>
      </c>
      <c r="C1488" s="169"/>
      <c r="D1488" s="168" t="s">
        <v>1500</v>
      </c>
      <c r="E1488" s="168">
        <v>36</v>
      </c>
      <c r="F1488" s="168">
        <v>217</v>
      </c>
      <c r="G1488" s="168" t="s">
        <v>7239</v>
      </c>
      <c r="H1488" s="168">
        <v>32</v>
      </c>
      <c r="I1488" s="168" t="s">
        <v>7265</v>
      </c>
      <c r="J1488" s="168"/>
      <c r="K1488" s="168"/>
      <c r="L1488" s="171"/>
      <c r="M1488" s="171"/>
      <c r="N1488" s="168"/>
      <c r="O1488" s="168"/>
    </row>
    <row r="1489" spans="1:15" x14ac:dyDescent="0.3">
      <c r="A1489" s="167">
        <v>46059</v>
      </c>
      <c r="B1489" s="168">
        <v>2</v>
      </c>
      <c r="C1489" s="169"/>
      <c r="D1489" s="168" t="s">
        <v>1418</v>
      </c>
      <c r="E1489" s="168">
        <v>36</v>
      </c>
      <c r="F1489" s="168">
        <v>217</v>
      </c>
      <c r="G1489" s="168" t="s">
        <v>7207</v>
      </c>
      <c r="H1489" s="168">
        <v>4</v>
      </c>
      <c r="I1489" s="168" t="s">
        <v>7265</v>
      </c>
      <c r="J1489" s="168"/>
      <c r="K1489" s="168"/>
      <c r="L1489" s="171"/>
      <c r="M1489" s="171"/>
      <c r="N1489" s="168"/>
      <c r="O1489" s="168"/>
    </row>
    <row r="1490" spans="1:15" x14ac:dyDescent="0.3">
      <c r="A1490" s="167">
        <v>46059</v>
      </c>
      <c r="B1490" s="168">
        <v>2</v>
      </c>
      <c r="C1490" s="169"/>
      <c r="D1490" s="168" t="s">
        <v>1280</v>
      </c>
      <c r="E1490" s="168">
        <v>36</v>
      </c>
      <c r="F1490" s="168">
        <v>217</v>
      </c>
      <c r="G1490" s="168" t="s">
        <v>7179</v>
      </c>
      <c r="H1490" s="168">
        <v>2</v>
      </c>
      <c r="I1490" s="168" t="s">
        <v>7265</v>
      </c>
      <c r="J1490" s="168"/>
      <c r="K1490" s="168"/>
      <c r="L1490" s="171"/>
      <c r="M1490" s="171"/>
      <c r="N1490" s="168"/>
      <c r="O1490" s="168"/>
    </row>
    <row r="1491" spans="1:15" x14ac:dyDescent="0.3">
      <c r="A1491" s="167">
        <v>46059</v>
      </c>
      <c r="B1491" s="168">
        <v>3</v>
      </c>
      <c r="C1491" s="169"/>
      <c r="D1491" s="168" t="s">
        <v>1302</v>
      </c>
      <c r="E1491" s="168">
        <v>36</v>
      </c>
      <c r="F1491" s="168">
        <v>217</v>
      </c>
      <c r="G1491" s="168" t="s">
        <v>7248</v>
      </c>
      <c r="H1491" s="168">
        <v>8</v>
      </c>
      <c r="I1491" s="168" t="s">
        <v>15688</v>
      </c>
      <c r="J1491" s="168"/>
      <c r="K1491" s="168"/>
      <c r="L1491" s="171"/>
      <c r="M1491" s="171"/>
      <c r="N1491" s="168"/>
      <c r="O1491" s="168"/>
    </row>
    <row r="1492" spans="1:15" x14ac:dyDescent="0.3">
      <c r="A1492" s="167">
        <v>46059</v>
      </c>
      <c r="B1492" s="168">
        <v>1</v>
      </c>
      <c r="C1492" s="169"/>
      <c r="D1492" s="168" t="s">
        <v>1362</v>
      </c>
      <c r="E1492" s="168">
        <v>36</v>
      </c>
      <c r="F1492" s="168">
        <v>217</v>
      </c>
      <c r="G1492" s="168" t="s">
        <v>7181</v>
      </c>
      <c r="H1492" s="168">
        <v>1</v>
      </c>
      <c r="I1492" s="168" t="s">
        <v>15852</v>
      </c>
      <c r="J1492" s="168"/>
      <c r="K1492" s="168"/>
      <c r="L1492" s="171"/>
      <c r="M1492" s="171"/>
      <c r="N1492" s="168"/>
      <c r="O1492" s="168"/>
    </row>
    <row r="1493" spans="1:15" x14ac:dyDescent="0.3">
      <c r="A1493" s="167">
        <v>46059</v>
      </c>
      <c r="B1493" s="168">
        <v>3</v>
      </c>
      <c r="C1493" s="169"/>
      <c r="D1493" s="168" t="s">
        <v>1360</v>
      </c>
      <c r="E1493" s="168">
        <v>36</v>
      </c>
      <c r="F1493" s="168">
        <v>217</v>
      </c>
      <c r="G1493" s="168" t="s">
        <v>7252</v>
      </c>
      <c r="H1493" s="168">
        <v>1</v>
      </c>
      <c r="I1493" s="168" t="s">
        <v>15688</v>
      </c>
      <c r="J1493" s="168"/>
      <c r="K1493" s="168"/>
      <c r="L1493" s="171"/>
      <c r="M1493" s="171"/>
      <c r="N1493" s="168"/>
      <c r="O1493" s="168"/>
    </row>
    <row r="1494" spans="1:15" x14ac:dyDescent="0.3">
      <c r="A1494" s="167">
        <v>46059</v>
      </c>
      <c r="B1494" s="168">
        <v>3</v>
      </c>
      <c r="C1494" s="169"/>
      <c r="D1494" s="168" t="s">
        <v>1500</v>
      </c>
      <c r="E1494" s="168">
        <v>36</v>
      </c>
      <c r="F1494" s="168">
        <v>217</v>
      </c>
      <c r="G1494" s="168" t="s">
        <v>7239</v>
      </c>
      <c r="H1494" s="168">
        <v>4</v>
      </c>
      <c r="I1494" s="168" t="s">
        <v>15688</v>
      </c>
      <c r="J1494" s="168"/>
      <c r="K1494" s="168"/>
      <c r="L1494" s="171"/>
      <c r="M1494" s="171"/>
      <c r="N1494" s="168"/>
      <c r="O1494" s="168"/>
    </row>
    <row r="1495" spans="1:15" x14ac:dyDescent="0.3">
      <c r="A1495" s="167">
        <v>46059</v>
      </c>
      <c r="B1495" s="168">
        <v>1</v>
      </c>
      <c r="C1495" s="169"/>
      <c r="D1495" s="168" t="s">
        <v>2071</v>
      </c>
      <c r="E1495" s="168">
        <v>36</v>
      </c>
      <c r="F1495" s="168">
        <v>217</v>
      </c>
      <c r="G1495" s="168" t="s">
        <v>7181</v>
      </c>
      <c r="H1495" s="168">
        <v>2</v>
      </c>
      <c r="I1495" s="168" t="s">
        <v>15852</v>
      </c>
      <c r="J1495" s="168"/>
      <c r="K1495" s="168"/>
      <c r="L1495" s="171"/>
      <c r="M1495" s="171"/>
      <c r="N1495" s="168"/>
      <c r="O1495" s="168"/>
    </row>
    <row r="1496" spans="1:15" x14ac:dyDescent="0.3">
      <c r="A1496" s="167">
        <v>46059</v>
      </c>
      <c r="B1496" s="168">
        <v>1</v>
      </c>
      <c r="C1496" s="169"/>
      <c r="D1496" s="168" t="s">
        <v>1302</v>
      </c>
      <c r="E1496" s="168">
        <v>36</v>
      </c>
      <c r="F1496" s="168">
        <v>217</v>
      </c>
      <c r="G1496" s="168" t="s">
        <v>7248</v>
      </c>
      <c r="H1496" s="168">
        <v>12</v>
      </c>
      <c r="I1496" s="168" t="s">
        <v>15852</v>
      </c>
      <c r="J1496" s="168"/>
      <c r="K1496" s="168"/>
      <c r="L1496" s="171"/>
      <c r="M1496" s="171"/>
      <c r="N1496" s="168"/>
      <c r="O1496" s="168"/>
    </row>
    <row r="1497" spans="1:15" x14ac:dyDescent="0.3">
      <c r="A1497" s="167">
        <v>46059</v>
      </c>
      <c r="B1497" s="168">
        <v>1</v>
      </c>
      <c r="C1497" s="169"/>
      <c r="D1497" s="168" t="s">
        <v>1360</v>
      </c>
      <c r="E1497" s="168">
        <v>36</v>
      </c>
      <c r="F1497" s="168">
        <v>217</v>
      </c>
      <c r="G1497" s="168" t="s">
        <v>7252</v>
      </c>
      <c r="H1497" s="168">
        <v>1</v>
      </c>
      <c r="I1497" s="168" t="s">
        <v>15852</v>
      </c>
      <c r="J1497" s="168"/>
      <c r="K1497" s="168"/>
      <c r="L1497" s="171"/>
      <c r="M1497" s="171"/>
      <c r="N1497" s="168"/>
      <c r="O1497" s="168"/>
    </row>
    <row r="1498" spans="1:15" x14ac:dyDescent="0.3">
      <c r="A1498" s="167">
        <v>46059</v>
      </c>
      <c r="B1498" s="168">
        <v>1</v>
      </c>
      <c r="C1498" s="169"/>
      <c r="D1498" s="168" t="s">
        <v>1418</v>
      </c>
      <c r="E1498" s="168">
        <v>36</v>
      </c>
      <c r="F1498" s="168">
        <v>217</v>
      </c>
      <c r="G1498" s="168" t="s">
        <v>7207</v>
      </c>
      <c r="H1498" s="168">
        <v>1</v>
      </c>
      <c r="I1498" s="168" t="s">
        <v>15852</v>
      </c>
      <c r="J1498" s="168"/>
      <c r="K1498" s="168"/>
      <c r="L1498" s="171"/>
      <c r="M1498" s="171"/>
      <c r="N1498" s="168"/>
      <c r="O1498" s="168"/>
    </row>
    <row r="1499" spans="1:15" x14ac:dyDescent="0.3">
      <c r="A1499" s="167">
        <v>46059</v>
      </c>
      <c r="B1499" s="168">
        <v>2</v>
      </c>
      <c r="C1499" s="169"/>
      <c r="D1499" s="168" t="s">
        <v>1360</v>
      </c>
      <c r="E1499" s="168">
        <v>36</v>
      </c>
      <c r="F1499" s="168">
        <v>212</v>
      </c>
      <c r="G1499" s="168" t="s">
        <v>7252</v>
      </c>
      <c r="H1499" s="168">
        <v>1</v>
      </c>
      <c r="I1499" s="168" t="s">
        <v>7265</v>
      </c>
      <c r="J1499" s="168"/>
      <c r="K1499" s="168"/>
      <c r="L1499" s="171"/>
      <c r="M1499" s="171"/>
      <c r="N1499" s="168"/>
      <c r="O1499" s="168"/>
    </row>
    <row r="1500" spans="1:15" x14ac:dyDescent="0.3">
      <c r="A1500" s="167">
        <v>46059</v>
      </c>
      <c r="B1500" s="168">
        <v>1</v>
      </c>
      <c r="C1500" s="169"/>
      <c r="D1500" s="168" t="s">
        <v>1504</v>
      </c>
      <c r="E1500" s="168">
        <v>11</v>
      </c>
      <c r="F1500" s="168">
        <v>315</v>
      </c>
      <c r="G1500" s="168" t="s">
        <v>7181</v>
      </c>
      <c r="H1500" s="168">
        <v>3</v>
      </c>
      <c r="I1500" s="168" t="s">
        <v>7281</v>
      </c>
      <c r="J1500" s="168"/>
      <c r="K1500" s="168"/>
      <c r="L1500" s="171"/>
      <c r="M1500" s="171"/>
      <c r="N1500" s="168"/>
      <c r="O1500" s="168"/>
    </row>
    <row r="1501" spans="1:15" x14ac:dyDescent="0.3">
      <c r="A1501" s="167">
        <v>46059</v>
      </c>
      <c r="B1501" s="168">
        <v>1</v>
      </c>
      <c r="C1501" s="169"/>
      <c r="D1501" s="168" t="s">
        <v>1360</v>
      </c>
      <c r="E1501" s="168">
        <v>7</v>
      </c>
      <c r="F1501" s="168">
        <v>315</v>
      </c>
      <c r="G1501" s="168" t="s">
        <v>7252</v>
      </c>
      <c r="H1501" s="168">
        <v>8</v>
      </c>
      <c r="I1501" s="168" t="s">
        <v>15756</v>
      </c>
      <c r="J1501" s="168"/>
      <c r="K1501" s="168"/>
      <c r="L1501" s="171"/>
      <c r="M1501" s="171"/>
      <c r="N1501" s="168"/>
      <c r="O1501" s="168"/>
    </row>
    <row r="1502" spans="1:15" x14ac:dyDescent="0.3">
      <c r="A1502" s="167">
        <v>46059</v>
      </c>
      <c r="B1502" s="168">
        <v>2</v>
      </c>
      <c r="C1502" s="169"/>
      <c r="D1502" s="168" t="s">
        <v>1472</v>
      </c>
      <c r="E1502" s="168">
        <v>36</v>
      </c>
      <c r="F1502" s="168">
        <v>217</v>
      </c>
      <c r="G1502" s="168" t="s">
        <v>7239</v>
      </c>
      <c r="H1502" s="168">
        <v>16</v>
      </c>
      <c r="I1502" s="168" t="s">
        <v>7265</v>
      </c>
      <c r="J1502" s="168"/>
      <c r="K1502" s="168"/>
      <c r="L1502" s="171"/>
      <c r="M1502" s="171"/>
      <c r="N1502" s="168"/>
      <c r="O1502" s="168"/>
    </row>
    <row r="1503" spans="1:15" x14ac:dyDescent="0.3">
      <c r="A1503" s="167">
        <v>46059</v>
      </c>
      <c r="B1503" s="168">
        <v>1</v>
      </c>
      <c r="C1503" s="169"/>
      <c r="D1503" s="168" t="s">
        <v>1464</v>
      </c>
      <c r="E1503" s="168">
        <v>34</v>
      </c>
      <c r="F1503" s="168">
        <v>315</v>
      </c>
      <c r="G1503" s="168" t="s">
        <v>7179</v>
      </c>
      <c r="H1503" s="168">
        <v>1</v>
      </c>
      <c r="I1503" s="168" t="s">
        <v>7251</v>
      </c>
      <c r="J1503" s="168"/>
      <c r="K1503" s="168"/>
      <c r="L1503" s="171"/>
      <c r="M1503" s="171"/>
      <c r="N1503" s="168"/>
      <c r="O1503" s="168"/>
    </row>
    <row r="1504" spans="1:15" x14ac:dyDescent="0.3">
      <c r="A1504" s="167">
        <v>46059</v>
      </c>
      <c r="B1504" s="168">
        <v>1</v>
      </c>
      <c r="C1504" s="169"/>
      <c r="D1504" s="168" t="s">
        <v>1709</v>
      </c>
      <c r="E1504" s="168">
        <v>32</v>
      </c>
      <c r="F1504" s="168">
        <v>314</v>
      </c>
      <c r="G1504" s="168" t="s">
        <v>7148</v>
      </c>
      <c r="H1504" s="168">
        <v>11</v>
      </c>
      <c r="I1504" s="168" t="s">
        <v>7187</v>
      </c>
      <c r="J1504" s="168"/>
      <c r="K1504" s="168"/>
      <c r="L1504" s="171"/>
      <c r="M1504" s="171"/>
      <c r="N1504" s="168"/>
      <c r="O1504" s="168"/>
    </row>
    <row r="1505" spans="1:15" x14ac:dyDescent="0.3">
      <c r="A1505" s="167">
        <v>46059</v>
      </c>
      <c r="B1505" s="168">
        <v>1</v>
      </c>
      <c r="C1505" s="169"/>
      <c r="D1505" s="168" t="s">
        <v>1346</v>
      </c>
      <c r="E1505" s="168">
        <v>34</v>
      </c>
      <c r="F1505" s="168">
        <v>322</v>
      </c>
      <c r="G1505" s="168" t="s">
        <v>15674</v>
      </c>
      <c r="H1505" s="168">
        <v>15</v>
      </c>
      <c r="I1505" s="168" t="s">
        <v>15857</v>
      </c>
      <c r="J1505" s="168"/>
      <c r="K1505" s="168"/>
      <c r="L1505" s="171"/>
      <c r="M1505" s="171"/>
      <c r="N1505" s="168"/>
      <c r="O1505" s="168"/>
    </row>
    <row r="1506" spans="1:15" x14ac:dyDescent="0.3">
      <c r="A1506" s="167">
        <v>46059</v>
      </c>
      <c r="B1506" s="168">
        <v>1</v>
      </c>
      <c r="C1506" s="169"/>
      <c r="D1506" s="168" t="s">
        <v>1418</v>
      </c>
      <c r="E1506" s="168">
        <v>38</v>
      </c>
      <c r="F1506" s="168">
        <v>315</v>
      </c>
      <c r="G1506" s="168" t="s">
        <v>7179</v>
      </c>
      <c r="H1506" s="168">
        <v>3</v>
      </c>
      <c r="I1506" s="168" t="s">
        <v>7245</v>
      </c>
      <c r="J1506" s="168"/>
      <c r="K1506" s="168"/>
      <c r="L1506" s="171"/>
      <c r="M1506" s="171"/>
      <c r="N1506" s="168"/>
      <c r="O1506" s="168"/>
    </row>
    <row r="1507" spans="1:15" x14ac:dyDescent="0.3">
      <c r="A1507" s="167">
        <v>46059</v>
      </c>
      <c r="B1507" s="168">
        <v>1</v>
      </c>
      <c r="C1507" s="169"/>
      <c r="D1507" s="168" t="s">
        <v>1418</v>
      </c>
      <c r="E1507" s="168">
        <v>14</v>
      </c>
      <c r="F1507" s="168">
        <v>315</v>
      </c>
      <c r="G1507" s="168" t="s">
        <v>7179</v>
      </c>
      <c r="H1507" s="168">
        <v>1</v>
      </c>
      <c r="I1507" s="168" t="s">
        <v>7245</v>
      </c>
      <c r="J1507" s="168"/>
      <c r="K1507" s="168"/>
      <c r="L1507" s="171"/>
      <c r="M1507" s="171"/>
      <c r="N1507" s="168"/>
      <c r="O1507" s="168"/>
    </row>
    <row r="1508" spans="1:15" x14ac:dyDescent="0.3">
      <c r="A1508" s="167">
        <v>46059</v>
      </c>
      <c r="B1508" s="168">
        <v>1</v>
      </c>
      <c r="C1508" s="169"/>
      <c r="D1508" s="168" t="s">
        <v>1264</v>
      </c>
      <c r="E1508" s="168">
        <v>33</v>
      </c>
      <c r="F1508" s="168">
        <v>314</v>
      </c>
      <c r="G1508" s="168" t="s">
        <v>7191</v>
      </c>
      <c r="H1508" s="168">
        <v>2</v>
      </c>
      <c r="I1508" s="168" t="s">
        <v>7267</v>
      </c>
      <c r="J1508" s="168"/>
      <c r="K1508" s="168"/>
      <c r="L1508" s="171"/>
      <c r="M1508" s="171"/>
      <c r="N1508" s="168"/>
      <c r="O1508" s="168"/>
    </row>
    <row r="1509" spans="1:15" x14ac:dyDescent="0.3">
      <c r="A1509" s="167">
        <v>46059</v>
      </c>
      <c r="B1509" s="168">
        <v>1</v>
      </c>
      <c r="C1509" s="169"/>
      <c r="D1509" s="168" t="s">
        <v>1264</v>
      </c>
      <c r="E1509" s="168">
        <v>19</v>
      </c>
      <c r="F1509" s="168">
        <v>314</v>
      </c>
      <c r="G1509" s="168" t="s">
        <v>7191</v>
      </c>
      <c r="H1509" s="168">
        <v>19</v>
      </c>
      <c r="I1509" s="168" t="s">
        <v>7267</v>
      </c>
      <c r="J1509" s="168"/>
      <c r="K1509" s="168"/>
      <c r="L1509" s="171"/>
      <c r="M1509" s="171"/>
      <c r="N1509" s="168"/>
      <c r="O1509" s="168"/>
    </row>
    <row r="1510" spans="1:15" x14ac:dyDescent="0.3">
      <c r="A1510" s="167">
        <v>46059</v>
      </c>
      <c r="B1510" s="168">
        <v>1</v>
      </c>
      <c r="C1510" s="169"/>
      <c r="D1510" s="168" t="s">
        <v>2003</v>
      </c>
      <c r="E1510" s="168">
        <v>31</v>
      </c>
      <c r="F1510" s="168">
        <v>314</v>
      </c>
      <c r="G1510" s="168" t="s">
        <v>15691</v>
      </c>
      <c r="H1510" s="168">
        <v>11</v>
      </c>
      <c r="I1510" s="168" t="s">
        <v>7187</v>
      </c>
      <c r="J1510" s="168"/>
      <c r="K1510" s="168"/>
      <c r="L1510" s="171"/>
      <c r="M1510" s="171"/>
      <c r="N1510" s="168"/>
      <c r="O1510" s="168"/>
    </row>
    <row r="1511" spans="1:15" x14ac:dyDescent="0.3">
      <c r="A1511" s="167">
        <v>46059</v>
      </c>
      <c r="B1511" s="168">
        <v>1</v>
      </c>
      <c r="C1511" s="169"/>
      <c r="D1511" s="168" t="s">
        <v>1430</v>
      </c>
      <c r="E1511" s="168">
        <v>19</v>
      </c>
      <c r="F1511" s="168">
        <v>314</v>
      </c>
      <c r="G1511" s="168" t="s">
        <v>7262</v>
      </c>
      <c r="H1511" s="168">
        <v>15</v>
      </c>
      <c r="I1511" s="168" t="s">
        <v>15764</v>
      </c>
      <c r="J1511" s="168"/>
      <c r="K1511" s="168"/>
      <c r="L1511" s="171"/>
      <c r="M1511" s="171"/>
      <c r="N1511" s="168"/>
      <c r="O1511" s="168"/>
    </row>
    <row r="1512" spans="1:15" x14ac:dyDescent="0.3">
      <c r="A1512" s="167">
        <v>46059</v>
      </c>
      <c r="B1512" s="168">
        <v>1</v>
      </c>
      <c r="C1512" s="169"/>
      <c r="D1512" s="168" t="s">
        <v>1430</v>
      </c>
      <c r="E1512" s="168">
        <v>7</v>
      </c>
      <c r="F1512" s="168">
        <v>314</v>
      </c>
      <c r="G1512" s="168" t="s">
        <v>7262</v>
      </c>
      <c r="H1512" s="168">
        <v>1</v>
      </c>
      <c r="I1512" s="168" t="s">
        <v>15764</v>
      </c>
      <c r="J1512" s="168"/>
      <c r="K1512" s="168"/>
      <c r="L1512" s="171"/>
      <c r="M1512" s="171"/>
      <c r="N1512" s="168"/>
      <c r="O1512" s="168"/>
    </row>
    <row r="1513" spans="1:15" x14ac:dyDescent="0.3">
      <c r="A1513" s="167">
        <v>46059</v>
      </c>
      <c r="B1513" s="168">
        <v>1</v>
      </c>
      <c r="C1513" s="169"/>
      <c r="D1513" s="168" t="s">
        <v>2342</v>
      </c>
      <c r="E1513" s="168">
        <v>2</v>
      </c>
      <c r="F1513" s="168">
        <v>314</v>
      </c>
      <c r="G1513" s="168" t="s">
        <v>7148</v>
      </c>
      <c r="H1513" s="168">
        <v>1</v>
      </c>
      <c r="I1513" s="168" t="s">
        <v>7187</v>
      </c>
      <c r="J1513" s="168"/>
      <c r="K1513" s="168"/>
      <c r="L1513" s="171"/>
      <c r="M1513" s="171"/>
      <c r="N1513" s="168"/>
      <c r="O1513" s="168"/>
    </row>
    <row r="1514" spans="1:15" x14ac:dyDescent="0.3">
      <c r="A1514" s="167">
        <v>46059</v>
      </c>
      <c r="B1514" s="168">
        <v>1</v>
      </c>
      <c r="C1514" s="169"/>
      <c r="D1514" s="168" t="s">
        <v>2015</v>
      </c>
      <c r="E1514" s="168">
        <v>34</v>
      </c>
      <c r="F1514" s="168">
        <v>322</v>
      </c>
      <c r="G1514" s="168" t="s">
        <v>15674</v>
      </c>
      <c r="H1514" s="168">
        <v>1</v>
      </c>
      <c r="I1514" s="168" t="s">
        <v>15857</v>
      </c>
      <c r="J1514" s="168"/>
      <c r="K1514" s="168"/>
      <c r="L1514" s="171"/>
      <c r="M1514" s="171"/>
      <c r="N1514" s="168"/>
      <c r="O1514" s="168"/>
    </row>
    <row r="1515" spans="1:15" x14ac:dyDescent="0.3">
      <c r="A1515" s="167">
        <v>46059</v>
      </c>
      <c r="B1515" s="168">
        <v>1</v>
      </c>
      <c r="C1515" s="169"/>
      <c r="D1515" s="168" t="s">
        <v>1492</v>
      </c>
      <c r="E1515" s="168">
        <v>24</v>
      </c>
      <c r="F1515" s="168">
        <v>313</v>
      </c>
      <c r="G1515" s="168" t="s">
        <v>7194</v>
      </c>
      <c r="H1515" s="168">
        <v>1</v>
      </c>
      <c r="I1515" s="168" t="s">
        <v>15724</v>
      </c>
      <c r="J1515" s="168"/>
      <c r="K1515" s="168"/>
      <c r="L1515" s="171"/>
      <c r="M1515" s="171"/>
      <c r="N1515" s="168"/>
      <c r="O1515" s="168"/>
    </row>
    <row r="1516" spans="1:15" x14ac:dyDescent="0.3">
      <c r="A1516" s="167">
        <v>46059</v>
      </c>
      <c r="B1516" s="168">
        <v>1</v>
      </c>
      <c r="C1516" s="169"/>
      <c r="D1516" s="168" t="s">
        <v>1492</v>
      </c>
      <c r="E1516" s="168">
        <v>19</v>
      </c>
      <c r="F1516" s="168">
        <v>313</v>
      </c>
      <c r="G1516" s="168" t="s">
        <v>7194</v>
      </c>
      <c r="H1516" s="168">
        <v>1</v>
      </c>
      <c r="I1516" s="168" t="s">
        <v>15724</v>
      </c>
      <c r="J1516" s="168"/>
      <c r="K1516" s="168"/>
      <c r="L1516" s="171"/>
      <c r="M1516" s="171"/>
      <c r="N1516" s="168"/>
      <c r="O1516" s="168"/>
    </row>
    <row r="1517" spans="1:15" x14ac:dyDescent="0.3">
      <c r="A1517" s="167">
        <v>46059</v>
      </c>
      <c r="B1517" s="168">
        <v>1</v>
      </c>
      <c r="C1517" s="169"/>
      <c r="D1517" s="168" t="s">
        <v>1967</v>
      </c>
      <c r="E1517" s="168">
        <v>33</v>
      </c>
      <c r="F1517" s="168">
        <v>314</v>
      </c>
      <c r="G1517" s="168" t="s">
        <v>15691</v>
      </c>
      <c r="H1517" s="168">
        <v>13</v>
      </c>
      <c r="I1517" s="168" t="s">
        <v>7187</v>
      </c>
      <c r="J1517" s="168"/>
      <c r="K1517" s="168"/>
      <c r="L1517" s="171"/>
      <c r="M1517" s="171"/>
      <c r="N1517" s="168"/>
      <c r="O1517" s="168"/>
    </row>
    <row r="1518" spans="1:15" x14ac:dyDescent="0.3">
      <c r="A1518" s="167">
        <v>46059</v>
      </c>
      <c r="B1518" s="168">
        <v>1</v>
      </c>
      <c r="C1518" s="169"/>
      <c r="D1518" s="168" t="s">
        <v>1240</v>
      </c>
      <c r="E1518" s="168">
        <v>33</v>
      </c>
      <c r="F1518" s="168">
        <v>314</v>
      </c>
      <c r="G1518" s="168" t="s">
        <v>7167</v>
      </c>
      <c r="H1518" s="168">
        <v>4</v>
      </c>
      <c r="I1518" s="168" t="s">
        <v>7190</v>
      </c>
      <c r="J1518" s="168"/>
      <c r="K1518" s="168"/>
      <c r="L1518" s="171"/>
      <c r="M1518" s="171"/>
      <c r="N1518" s="168"/>
      <c r="O1518" s="168"/>
    </row>
    <row r="1519" spans="1:15" x14ac:dyDescent="0.3">
      <c r="A1519" s="167">
        <v>46059</v>
      </c>
      <c r="B1519" s="168">
        <v>1</v>
      </c>
      <c r="C1519" s="169"/>
      <c r="D1519" s="168" t="s">
        <v>1310</v>
      </c>
      <c r="E1519" s="168">
        <v>34</v>
      </c>
      <c r="F1519" s="168">
        <v>207</v>
      </c>
      <c r="G1519" s="168" t="s">
        <v>7169</v>
      </c>
      <c r="H1519" s="168">
        <v>2</v>
      </c>
      <c r="I1519" s="168" t="s">
        <v>15867</v>
      </c>
      <c r="J1519" s="168"/>
      <c r="K1519" s="168"/>
      <c r="L1519" s="171"/>
      <c r="M1519" s="171"/>
      <c r="N1519" s="168"/>
      <c r="O1519" s="168"/>
    </row>
    <row r="1520" spans="1:15" x14ac:dyDescent="0.3">
      <c r="A1520" s="167">
        <v>46059</v>
      </c>
      <c r="B1520" s="168">
        <v>2</v>
      </c>
      <c r="C1520" s="169"/>
      <c r="D1520" s="168" t="s">
        <v>1270</v>
      </c>
      <c r="E1520" s="168">
        <v>33</v>
      </c>
      <c r="F1520" s="168">
        <v>314</v>
      </c>
      <c r="G1520" s="168" t="s">
        <v>7186</v>
      </c>
      <c r="H1520" s="168">
        <v>6</v>
      </c>
      <c r="I1520" s="168" t="s">
        <v>15852</v>
      </c>
      <c r="J1520" s="168"/>
      <c r="K1520" s="168"/>
      <c r="L1520" s="171"/>
      <c r="M1520" s="171"/>
      <c r="N1520" s="168"/>
      <c r="O1520" s="168"/>
    </row>
    <row r="1521" spans="1:15" x14ac:dyDescent="0.3">
      <c r="A1521" s="167">
        <v>46059</v>
      </c>
      <c r="B1521" s="168">
        <v>1</v>
      </c>
      <c r="C1521" s="169"/>
      <c r="D1521" s="168" t="s">
        <v>1632</v>
      </c>
      <c r="E1521" s="168">
        <v>9</v>
      </c>
      <c r="F1521" s="168">
        <v>314</v>
      </c>
      <c r="G1521" s="168" t="s">
        <v>7189</v>
      </c>
      <c r="H1521" s="168">
        <v>8</v>
      </c>
      <c r="I1521" s="168" t="s">
        <v>15868</v>
      </c>
      <c r="J1521" s="168"/>
      <c r="K1521" s="168"/>
      <c r="L1521" s="171"/>
      <c r="M1521" s="171"/>
      <c r="N1521" s="168"/>
      <c r="O1521" s="168"/>
    </row>
    <row r="1522" spans="1:15" x14ac:dyDescent="0.3">
      <c r="A1522" s="167">
        <v>46059</v>
      </c>
      <c r="B1522" s="168">
        <v>1</v>
      </c>
      <c r="C1522" s="169"/>
      <c r="D1522" s="168" t="s">
        <v>1454</v>
      </c>
      <c r="E1522" s="168">
        <v>11</v>
      </c>
      <c r="F1522" s="168">
        <v>314</v>
      </c>
      <c r="G1522" s="168" t="s">
        <v>15712</v>
      </c>
      <c r="H1522" s="168">
        <v>1</v>
      </c>
      <c r="I1522" s="168" t="s">
        <v>15694</v>
      </c>
      <c r="J1522" s="168"/>
      <c r="K1522" s="168"/>
      <c r="L1522" s="171"/>
      <c r="M1522" s="171"/>
      <c r="N1522" s="168"/>
      <c r="O1522" s="168"/>
    </row>
    <row r="1523" spans="1:15" x14ac:dyDescent="0.3">
      <c r="A1523" s="167">
        <v>46059</v>
      </c>
      <c r="B1523" s="168">
        <v>1</v>
      </c>
      <c r="C1523" s="169"/>
      <c r="D1523" s="168" t="s">
        <v>1456</v>
      </c>
      <c r="E1523" s="168">
        <v>11</v>
      </c>
      <c r="F1523" s="168">
        <v>314</v>
      </c>
      <c r="G1523" s="168" t="s">
        <v>15712</v>
      </c>
      <c r="H1523" s="168">
        <v>1</v>
      </c>
      <c r="I1523" s="168" t="s">
        <v>15694</v>
      </c>
      <c r="J1523" s="168"/>
      <c r="K1523" s="168"/>
      <c r="L1523" s="171"/>
      <c r="M1523" s="171"/>
      <c r="N1523" s="168"/>
      <c r="O1523" s="168"/>
    </row>
    <row r="1524" spans="1:15" x14ac:dyDescent="0.3">
      <c r="A1524" s="167">
        <v>46059</v>
      </c>
      <c r="B1524" s="168">
        <v>1</v>
      </c>
      <c r="C1524" s="169"/>
      <c r="D1524" s="168" t="s">
        <v>1532</v>
      </c>
      <c r="E1524" s="168">
        <v>33</v>
      </c>
      <c r="F1524" s="168">
        <v>320</v>
      </c>
      <c r="G1524" s="168" t="s">
        <v>7163</v>
      </c>
      <c r="H1524" s="168">
        <v>16</v>
      </c>
      <c r="I1524" s="168" t="s">
        <v>7159</v>
      </c>
      <c r="J1524" s="168"/>
      <c r="K1524" s="168"/>
      <c r="L1524" s="171"/>
      <c r="M1524" s="171"/>
      <c r="N1524" s="168"/>
      <c r="O1524" s="168"/>
    </row>
    <row r="1525" spans="1:15" x14ac:dyDescent="0.3">
      <c r="A1525" s="167">
        <v>46059</v>
      </c>
      <c r="B1525" s="168">
        <v>1</v>
      </c>
      <c r="C1525" s="169"/>
      <c r="D1525" s="168" t="s">
        <v>1260</v>
      </c>
      <c r="E1525" s="168">
        <v>9</v>
      </c>
      <c r="F1525" s="168">
        <v>320</v>
      </c>
      <c r="G1525" s="168" t="s">
        <v>7144</v>
      </c>
      <c r="H1525" s="168">
        <v>3</v>
      </c>
      <c r="I1525" s="168" t="s">
        <v>15869</v>
      </c>
      <c r="J1525" s="168"/>
      <c r="K1525" s="168"/>
      <c r="L1525" s="171"/>
      <c r="M1525" s="171"/>
      <c r="N1525" s="168"/>
      <c r="O1525" s="168"/>
    </row>
    <row r="1526" spans="1:15" x14ac:dyDescent="0.3">
      <c r="A1526" s="167">
        <v>46059</v>
      </c>
      <c r="B1526" s="168">
        <v>1</v>
      </c>
      <c r="C1526" s="169"/>
      <c r="D1526" s="168" t="s">
        <v>1260</v>
      </c>
      <c r="E1526" s="168">
        <v>14</v>
      </c>
      <c r="F1526" s="168">
        <v>320</v>
      </c>
      <c r="G1526" s="168" t="s">
        <v>7144</v>
      </c>
      <c r="H1526" s="168">
        <v>1</v>
      </c>
      <c r="I1526" s="168" t="s">
        <v>15869</v>
      </c>
      <c r="J1526" s="168"/>
      <c r="K1526" s="168"/>
      <c r="L1526" s="171"/>
      <c r="M1526" s="171"/>
      <c r="N1526" s="168"/>
      <c r="O1526" s="168"/>
    </row>
    <row r="1527" spans="1:15" x14ac:dyDescent="0.3">
      <c r="A1527" s="167">
        <v>46059</v>
      </c>
      <c r="B1527" s="168">
        <v>1</v>
      </c>
      <c r="C1527" s="169"/>
      <c r="D1527" s="168" t="s">
        <v>1260</v>
      </c>
      <c r="E1527" s="168">
        <v>19</v>
      </c>
      <c r="F1527" s="168">
        <v>320</v>
      </c>
      <c r="G1527" s="168" t="s">
        <v>7144</v>
      </c>
      <c r="H1527" s="168">
        <v>1</v>
      </c>
      <c r="I1527" s="168" t="s">
        <v>15869</v>
      </c>
      <c r="J1527" s="168"/>
      <c r="K1527" s="168"/>
      <c r="L1527" s="171"/>
      <c r="M1527" s="171"/>
      <c r="N1527" s="168"/>
      <c r="O1527" s="168"/>
    </row>
    <row r="1528" spans="1:15" x14ac:dyDescent="0.3">
      <c r="A1528" s="167">
        <v>46059</v>
      </c>
      <c r="B1528" s="168">
        <v>1</v>
      </c>
      <c r="C1528" s="169"/>
      <c r="D1528" s="168" t="s">
        <v>1675</v>
      </c>
      <c r="E1528" s="168">
        <v>19</v>
      </c>
      <c r="F1528" s="168">
        <v>320</v>
      </c>
      <c r="G1528" s="168" t="s">
        <v>7144</v>
      </c>
      <c r="H1528" s="168">
        <v>3</v>
      </c>
      <c r="I1528" s="168" t="s">
        <v>7145</v>
      </c>
      <c r="J1528" s="168"/>
      <c r="K1528" s="168"/>
      <c r="L1528" s="171"/>
      <c r="M1528" s="171"/>
      <c r="N1528" s="168"/>
      <c r="O1528" s="168"/>
    </row>
    <row r="1529" spans="1:15" x14ac:dyDescent="0.3">
      <c r="A1529" s="167">
        <v>46059</v>
      </c>
      <c r="B1529" s="168">
        <v>1</v>
      </c>
      <c r="C1529" s="169"/>
      <c r="D1529" s="168" t="s">
        <v>1675</v>
      </c>
      <c r="E1529" s="168">
        <v>20</v>
      </c>
      <c r="F1529" s="168">
        <v>320</v>
      </c>
      <c r="G1529" s="168" t="s">
        <v>7144</v>
      </c>
      <c r="H1529" s="168">
        <v>2</v>
      </c>
      <c r="I1529" s="168" t="s">
        <v>7145</v>
      </c>
      <c r="J1529" s="168"/>
      <c r="K1529" s="168"/>
      <c r="L1529" s="171"/>
      <c r="M1529" s="171"/>
      <c r="N1529" s="168"/>
      <c r="O1529" s="168"/>
    </row>
    <row r="1530" spans="1:15" x14ac:dyDescent="0.3">
      <c r="A1530" s="167">
        <v>46059</v>
      </c>
      <c r="B1530" s="168">
        <v>1</v>
      </c>
      <c r="C1530" s="169"/>
      <c r="D1530" s="168" t="s">
        <v>1284</v>
      </c>
      <c r="E1530" s="168">
        <v>31</v>
      </c>
      <c r="F1530" s="168">
        <v>320</v>
      </c>
      <c r="G1530" s="168" t="s">
        <v>7146</v>
      </c>
      <c r="H1530" s="168">
        <v>2</v>
      </c>
      <c r="I1530" s="168" t="s">
        <v>7147</v>
      </c>
      <c r="J1530" s="168"/>
      <c r="K1530" s="168"/>
      <c r="L1530" s="171"/>
      <c r="M1530" s="171"/>
      <c r="N1530" s="168"/>
      <c r="O1530" s="168"/>
    </row>
    <row r="1531" spans="1:15" x14ac:dyDescent="0.3">
      <c r="A1531" s="167">
        <v>46059</v>
      </c>
      <c r="B1531" s="168">
        <v>1</v>
      </c>
      <c r="C1531" s="169"/>
      <c r="D1531" s="168" t="s">
        <v>1310</v>
      </c>
      <c r="E1531" s="168">
        <v>20</v>
      </c>
      <c r="F1531" s="168">
        <v>315</v>
      </c>
      <c r="G1531" s="168" t="s">
        <v>7179</v>
      </c>
      <c r="H1531" s="168">
        <v>7</v>
      </c>
      <c r="I1531" s="168" t="s">
        <v>7235</v>
      </c>
      <c r="J1531" s="168"/>
      <c r="K1531" s="168"/>
      <c r="L1531" s="171"/>
      <c r="M1531" s="171"/>
      <c r="N1531" s="168"/>
      <c r="O1531" s="168"/>
    </row>
    <row r="1532" spans="1:15" x14ac:dyDescent="0.3">
      <c r="A1532" s="167">
        <v>46059</v>
      </c>
      <c r="B1532" s="168">
        <v>3</v>
      </c>
      <c r="C1532" s="169"/>
      <c r="D1532" s="168" t="s">
        <v>1284</v>
      </c>
      <c r="E1532" s="168">
        <v>34</v>
      </c>
      <c r="F1532" s="168">
        <v>207</v>
      </c>
      <c r="G1532" s="168" t="s">
        <v>7169</v>
      </c>
      <c r="H1532" s="168">
        <v>1</v>
      </c>
      <c r="I1532" s="168" t="s">
        <v>7166</v>
      </c>
      <c r="J1532" s="168"/>
      <c r="K1532" s="168"/>
      <c r="L1532" s="171"/>
      <c r="M1532" s="171"/>
      <c r="N1532" s="168"/>
      <c r="O1532" s="168"/>
    </row>
    <row r="1533" spans="1:15" x14ac:dyDescent="0.3">
      <c r="A1533" s="167">
        <v>46060</v>
      </c>
      <c r="B1533" s="168">
        <v>2</v>
      </c>
      <c r="C1533" s="169"/>
      <c r="D1533" s="168" t="s">
        <v>1354</v>
      </c>
      <c r="E1533" s="168">
        <v>20</v>
      </c>
      <c r="F1533" s="168">
        <v>320</v>
      </c>
      <c r="G1533" s="168" t="s">
        <v>7146</v>
      </c>
      <c r="H1533" s="168">
        <v>22</v>
      </c>
      <c r="I1533" s="168" t="s">
        <v>15841</v>
      </c>
      <c r="J1533" s="168"/>
      <c r="K1533" s="168"/>
      <c r="L1533" s="171"/>
      <c r="M1533" s="171"/>
      <c r="N1533" s="168"/>
      <c r="O1533" s="168"/>
    </row>
    <row r="1534" spans="1:15" x14ac:dyDescent="0.3">
      <c r="A1534" s="167">
        <v>46060</v>
      </c>
      <c r="B1534" s="168">
        <v>2</v>
      </c>
      <c r="C1534" s="169"/>
      <c r="D1534" s="168" t="s">
        <v>1354</v>
      </c>
      <c r="E1534" s="168">
        <v>9</v>
      </c>
      <c r="F1534" s="168">
        <v>320</v>
      </c>
      <c r="G1534" s="168" t="s">
        <v>7146</v>
      </c>
      <c r="H1534" s="168">
        <v>1</v>
      </c>
      <c r="I1534" s="168" t="s">
        <v>15841</v>
      </c>
      <c r="J1534" s="168"/>
      <c r="K1534" s="168"/>
      <c r="L1534" s="171"/>
      <c r="M1534" s="171"/>
      <c r="N1534" s="168"/>
      <c r="O1534" s="168"/>
    </row>
    <row r="1535" spans="1:15" x14ac:dyDescent="0.3">
      <c r="A1535" s="167">
        <v>46060</v>
      </c>
      <c r="B1535" s="168">
        <v>1</v>
      </c>
      <c r="C1535" s="169"/>
      <c r="D1535" s="168" t="s">
        <v>1709</v>
      </c>
      <c r="E1535" s="168">
        <v>33</v>
      </c>
      <c r="F1535" s="168">
        <v>314</v>
      </c>
      <c r="G1535" s="168" t="s">
        <v>7148</v>
      </c>
      <c r="H1535" s="168">
        <v>10</v>
      </c>
      <c r="I1535" s="168" t="s">
        <v>7187</v>
      </c>
      <c r="J1535" s="168"/>
      <c r="K1535" s="168"/>
      <c r="L1535" s="171"/>
      <c r="M1535" s="171"/>
      <c r="N1535" s="168"/>
      <c r="O1535" s="168"/>
    </row>
    <row r="1536" spans="1:15" x14ac:dyDescent="0.3">
      <c r="A1536" s="167">
        <v>46060</v>
      </c>
      <c r="B1536" s="168">
        <v>1</v>
      </c>
      <c r="C1536" s="169"/>
      <c r="D1536" s="168" t="s">
        <v>1572</v>
      </c>
      <c r="E1536" s="168">
        <v>33</v>
      </c>
      <c r="F1536" s="168">
        <v>314</v>
      </c>
      <c r="G1536" s="168" t="s">
        <v>7212</v>
      </c>
      <c r="H1536" s="168">
        <v>9</v>
      </c>
      <c r="I1536" s="168" t="s">
        <v>7267</v>
      </c>
      <c r="J1536" s="168"/>
      <c r="K1536" s="168"/>
      <c r="L1536" s="171"/>
      <c r="M1536" s="171"/>
      <c r="N1536" s="168"/>
      <c r="O1536" s="168"/>
    </row>
    <row r="1537" spans="1:15" x14ac:dyDescent="0.3">
      <c r="A1537" s="167">
        <v>46060</v>
      </c>
      <c r="B1537" s="168">
        <v>1</v>
      </c>
      <c r="C1537" s="169"/>
      <c r="D1537" s="168" t="s">
        <v>1520</v>
      </c>
      <c r="E1537" s="168">
        <v>33</v>
      </c>
      <c r="F1537" s="168">
        <v>314</v>
      </c>
      <c r="G1537" s="168" t="s">
        <v>7171</v>
      </c>
      <c r="H1537" s="168">
        <v>5</v>
      </c>
      <c r="I1537" s="168" t="s">
        <v>15736</v>
      </c>
      <c r="J1537" s="168"/>
      <c r="K1537" s="168"/>
      <c r="L1537" s="171"/>
      <c r="M1537" s="171"/>
      <c r="N1537" s="168"/>
      <c r="O1537" s="168"/>
    </row>
    <row r="1538" spans="1:15" x14ac:dyDescent="0.3">
      <c r="A1538" s="167">
        <v>46060</v>
      </c>
      <c r="B1538" s="168">
        <v>1</v>
      </c>
      <c r="C1538" s="169"/>
      <c r="D1538" s="168" t="s">
        <v>1306</v>
      </c>
      <c r="E1538" s="168">
        <v>34</v>
      </c>
      <c r="F1538" s="168">
        <v>320</v>
      </c>
      <c r="G1538" s="168" t="s">
        <v>7213</v>
      </c>
      <c r="H1538" s="168">
        <v>2</v>
      </c>
      <c r="I1538" s="168" t="s">
        <v>7243</v>
      </c>
      <c r="J1538" s="168"/>
      <c r="K1538" s="168"/>
      <c r="L1538" s="171"/>
      <c r="M1538" s="171"/>
      <c r="N1538" s="168"/>
      <c r="O1538" s="168"/>
    </row>
    <row r="1539" spans="1:15" x14ac:dyDescent="0.3">
      <c r="A1539" s="167">
        <v>46060</v>
      </c>
      <c r="B1539" s="168">
        <v>1</v>
      </c>
      <c r="C1539" s="169"/>
      <c r="D1539" s="168" t="s">
        <v>1306</v>
      </c>
      <c r="E1539" s="168">
        <v>19</v>
      </c>
      <c r="F1539" s="168">
        <v>320</v>
      </c>
      <c r="G1539" s="168" t="s">
        <v>7213</v>
      </c>
      <c r="H1539" s="168">
        <v>3</v>
      </c>
      <c r="I1539" s="168" t="s">
        <v>7243</v>
      </c>
      <c r="J1539" s="168"/>
      <c r="K1539" s="168"/>
      <c r="L1539" s="171"/>
      <c r="M1539" s="171"/>
      <c r="N1539" s="168"/>
      <c r="O1539" s="168"/>
    </row>
    <row r="1540" spans="1:15" x14ac:dyDescent="0.3">
      <c r="A1540" s="167">
        <v>46060</v>
      </c>
      <c r="B1540" s="168">
        <v>1</v>
      </c>
      <c r="C1540" s="169"/>
      <c r="D1540" s="168" t="s">
        <v>1306</v>
      </c>
      <c r="E1540" s="168">
        <v>9</v>
      </c>
      <c r="F1540" s="168">
        <v>320</v>
      </c>
      <c r="G1540" s="168" t="s">
        <v>7213</v>
      </c>
      <c r="H1540" s="168">
        <v>15</v>
      </c>
      <c r="I1540" s="168" t="s">
        <v>7243</v>
      </c>
      <c r="J1540" s="168"/>
      <c r="K1540" s="168"/>
      <c r="L1540" s="171"/>
      <c r="M1540" s="171"/>
      <c r="N1540" s="168"/>
      <c r="O1540" s="168"/>
    </row>
    <row r="1541" spans="1:15" x14ac:dyDescent="0.3">
      <c r="A1541" s="167">
        <v>46061</v>
      </c>
      <c r="B1541" s="168">
        <v>3</v>
      </c>
      <c r="C1541" s="169"/>
      <c r="D1541" s="168" t="s">
        <v>1354</v>
      </c>
      <c r="E1541" s="168">
        <v>9</v>
      </c>
      <c r="F1541" s="168">
        <v>320</v>
      </c>
      <c r="G1541" s="168" t="s">
        <v>7146</v>
      </c>
      <c r="H1541" s="168">
        <v>5</v>
      </c>
      <c r="I1541" s="168" t="s">
        <v>7166</v>
      </c>
      <c r="J1541" s="168"/>
      <c r="K1541" s="168"/>
      <c r="L1541" s="171"/>
      <c r="M1541" s="171"/>
      <c r="N1541" s="168"/>
      <c r="O1541" s="168"/>
    </row>
    <row r="1542" spans="1:15" x14ac:dyDescent="0.3">
      <c r="A1542" s="167">
        <v>46061</v>
      </c>
      <c r="B1542" s="168">
        <v>3</v>
      </c>
      <c r="C1542" s="169"/>
      <c r="D1542" s="168" t="s">
        <v>1354</v>
      </c>
      <c r="E1542" s="168">
        <v>20</v>
      </c>
      <c r="F1542" s="168">
        <v>320</v>
      </c>
      <c r="G1542" s="168" t="s">
        <v>7146</v>
      </c>
      <c r="H1542" s="168">
        <v>5</v>
      </c>
      <c r="I1542" s="168" t="s">
        <v>7166</v>
      </c>
      <c r="J1542" s="168"/>
      <c r="K1542" s="168"/>
      <c r="L1542" s="171"/>
      <c r="M1542" s="171"/>
      <c r="N1542" s="168"/>
      <c r="O1542" s="168"/>
    </row>
    <row r="1543" spans="1:15" x14ac:dyDescent="0.3">
      <c r="A1543" s="167">
        <v>46061</v>
      </c>
      <c r="B1543" s="168">
        <v>3</v>
      </c>
      <c r="C1543" s="169"/>
      <c r="D1543" s="168" t="s">
        <v>1260</v>
      </c>
      <c r="E1543" s="168">
        <v>34</v>
      </c>
      <c r="F1543" s="168">
        <v>320</v>
      </c>
      <c r="G1543" s="168" t="s">
        <v>7144</v>
      </c>
      <c r="H1543" s="168">
        <v>6</v>
      </c>
      <c r="I1543" s="168" t="s">
        <v>7214</v>
      </c>
      <c r="J1543" s="168"/>
      <c r="K1543" s="168"/>
      <c r="L1543" s="171"/>
      <c r="M1543" s="171"/>
      <c r="N1543" s="168"/>
      <c r="O1543" s="168"/>
    </row>
    <row r="1544" spans="1:15" x14ac:dyDescent="0.3">
      <c r="A1544" s="167">
        <v>46061</v>
      </c>
      <c r="B1544" s="168">
        <v>1</v>
      </c>
      <c r="C1544" s="169"/>
      <c r="D1544" s="168" t="s">
        <v>1306</v>
      </c>
      <c r="E1544" s="168">
        <v>9</v>
      </c>
      <c r="F1544" s="168">
        <v>320</v>
      </c>
      <c r="G1544" s="168" t="s">
        <v>7213</v>
      </c>
      <c r="H1544" s="168">
        <v>9</v>
      </c>
      <c r="I1544" s="168" t="s">
        <v>7243</v>
      </c>
      <c r="J1544" s="168"/>
      <c r="K1544" s="168"/>
      <c r="L1544" s="171"/>
      <c r="M1544" s="171"/>
      <c r="N1544" s="168"/>
      <c r="O1544" s="168"/>
    </row>
    <row r="1545" spans="1:15" x14ac:dyDescent="0.3">
      <c r="A1545" s="167">
        <v>46061</v>
      </c>
      <c r="B1545" s="168">
        <v>1</v>
      </c>
      <c r="C1545" s="169"/>
      <c r="D1545" s="168" t="s">
        <v>1306</v>
      </c>
      <c r="E1545" s="168">
        <v>34</v>
      </c>
      <c r="F1545" s="168">
        <v>320</v>
      </c>
      <c r="G1545" s="168" t="s">
        <v>7213</v>
      </c>
      <c r="H1545" s="168">
        <v>3</v>
      </c>
      <c r="I1545" s="168" t="s">
        <v>7243</v>
      </c>
      <c r="J1545" s="168"/>
      <c r="K1545" s="168"/>
      <c r="L1545" s="171"/>
      <c r="M1545" s="171"/>
      <c r="N1545" s="168"/>
      <c r="O1545" s="168"/>
    </row>
    <row r="1546" spans="1:15" x14ac:dyDescent="0.3">
      <c r="A1546" s="167">
        <v>46061</v>
      </c>
      <c r="B1546" s="168">
        <v>1</v>
      </c>
      <c r="C1546" s="169"/>
      <c r="D1546" s="168" t="s">
        <v>1306</v>
      </c>
      <c r="E1546" s="168">
        <v>10</v>
      </c>
      <c r="F1546" s="168">
        <v>320</v>
      </c>
      <c r="G1546" s="168" t="s">
        <v>7213</v>
      </c>
      <c r="H1546" s="168">
        <v>3</v>
      </c>
      <c r="I1546" s="168" t="s">
        <v>7243</v>
      </c>
      <c r="J1546" s="168"/>
      <c r="K1546" s="168"/>
      <c r="L1546" s="171"/>
      <c r="M1546" s="171"/>
      <c r="N1546" s="168"/>
      <c r="O1546" s="168"/>
    </row>
    <row r="1547" spans="1:15" x14ac:dyDescent="0.3">
      <c r="A1547" s="167">
        <v>46061</v>
      </c>
      <c r="B1547" s="168">
        <v>3</v>
      </c>
      <c r="C1547" s="169"/>
      <c r="D1547" s="168" t="s">
        <v>1306</v>
      </c>
      <c r="E1547" s="168">
        <v>9</v>
      </c>
      <c r="F1547" s="168">
        <v>320</v>
      </c>
      <c r="G1547" s="168" t="s">
        <v>7213</v>
      </c>
      <c r="H1547" s="168">
        <v>9</v>
      </c>
      <c r="I1547" s="168" t="s">
        <v>7193</v>
      </c>
      <c r="J1547" s="168"/>
      <c r="K1547" s="168"/>
      <c r="L1547" s="171"/>
      <c r="M1547" s="171"/>
      <c r="N1547" s="168"/>
      <c r="O1547" s="168"/>
    </row>
    <row r="1548" spans="1:15" x14ac:dyDescent="0.3">
      <c r="A1548" s="167">
        <v>46061</v>
      </c>
      <c r="B1548" s="168">
        <v>2</v>
      </c>
      <c r="C1548" s="169"/>
      <c r="D1548" s="168" t="s">
        <v>1392</v>
      </c>
      <c r="E1548" s="168">
        <v>33</v>
      </c>
      <c r="F1548" s="168">
        <v>314</v>
      </c>
      <c r="G1548" s="168" t="s">
        <v>7191</v>
      </c>
      <c r="H1548" s="168">
        <v>2</v>
      </c>
      <c r="I1548" s="168" t="s">
        <v>7226</v>
      </c>
      <c r="J1548" s="168"/>
      <c r="K1548" s="168"/>
      <c r="L1548" s="171"/>
      <c r="M1548" s="171"/>
      <c r="N1548" s="168"/>
      <c r="O1548" s="168"/>
    </row>
    <row r="1549" spans="1:15" x14ac:dyDescent="0.3">
      <c r="A1549" s="167">
        <v>46062</v>
      </c>
      <c r="B1549" s="168">
        <v>3</v>
      </c>
      <c r="C1549" s="169"/>
      <c r="D1549" s="168" t="s">
        <v>2237</v>
      </c>
      <c r="E1549" s="168">
        <v>33</v>
      </c>
      <c r="F1549" s="168">
        <v>320</v>
      </c>
      <c r="G1549" s="168" t="s">
        <v>7171</v>
      </c>
      <c r="H1549" s="168">
        <v>4</v>
      </c>
      <c r="I1549" s="168" t="s">
        <v>15870</v>
      </c>
      <c r="J1549" s="168"/>
      <c r="K1549" s="168"/>
      <c r="L1549" s="171"/>
      <c r="M1549" s="171"/>
      <c r="N1549" s="168"/>
      <c r="O1549" s="168"/>
    </row>
    <row r="1550" spans="1:15" s="135" customFormat="1" x14ac:dyDescent="0.3">
      <c r="A1550" s="167">
        <v>46062</v>
      </c>
      <c r="B1550" s="168">
        <v>3</v>
      </c>
      <c r="C1550" s="169"/>
      <c r="D1550" s="168" t="s">
        <v>2237</v>
      </c>
      <c r="E1550" s="168">
        <v>34</v>
      </c>
      <c r="F1550" s="168">
        <v>320</v>
      </c>
      <c r="G1550" s="168" t="s">
        <v>7171</v>
      </c>
      <c r="H1550" s="168">
        <v>2</v>
      </c>
      <c r="I1550" s="168" t="s">
        <v>15870</v>
      </c>
      <c r="J1550" s="168"/>
      <c r="K1550" s="168"/>
      <c r="L1550" s="171"/>
      <c r="M1550" s="171"/>
      <c r="N1550" s="168"/>
      <c r="O1550" s="168"/>
    </row>
    <row r="1551" spans="1:15" x14ac:dyDescent="0.3">
      <c r="A1551" s="167">
        <v>46062</v>
      </c>
      <c r="B1551" s="168">
        <v>1</v>
      </c>
      <c r="C1551" s="169"/>
      <c r="D1551" s="168" t="s">
        <v>1302</v>
      </c>
      <c r="E1551" s="168">
        <v>36</v>
      </c>
      <c r="F1551" s="168">
        <v>217</v>
      </c>
      <c r="G1551" s="168" t="s">
        <v>7248</v>
      </c>
      <c r="H1551" s="168">
        <v>8</v>
      </c>
      <c r="I1551" s="168" t="s">
        <v>15852</v>
      </c>
      <c r="J1551" s="168"/>
      <c r="K1551" s="168"/>
      <c r="L1551" s="171"/>
      <c r="M1551" s="171"/>
      <c r="N1551" s="168"/>
      <c r="O1551" s="181"/>
    </row>
    <row r="1552" spans="1:15" x14ac:dyDescent="0.3">
      <c r="A1552" s="167">
        <v>46062</v>
      </c>
      <c r="B1552" s="168">
        <v>2</v>
      </c>
      <c r="C1552" s="169"/>
      <c r="D1552" s="168" t="s">
        <v>1466</v>
      </c>
      <c r="E1552" s="168">
        <v>36</v>
      </c>
      <c r="F1552" s="168">
        <v>217</v>
      </c>
      <c r="G1552" s="168" t="s">
        <v>7252</v>
      </c>
      <c r="H1552" s="168">
        <v>2</v>
      </c>
      <c r="I1552" s="168" t="s">
        <v>7265</v>
      </c>
      <c r="J1552" s="168"/>
      <c r="K1552" s="168"/>
      <c r="L1552" s="171"/>
      <c r="M1552" s="171"/>
      <c r="N1552" s="168"/>
      <c r="O1552" s="168"/>
    </row>
    <row r="1553" spans="1:15" x14ac:dyDescent="0.3">
      <c r="A1553" s="167">
        <v>46062</v>
      </c>
      <c r="B1553" s="168">
        <v>1</v>
      </c>
      <c r="C1553" s="169"/>
      <c r="D1553" s="168" t="s">
        <v>2487</v>
      </c>
      <c r="E1553" s="168">
        <v>2</v>
      </c>
      <c r="F1553" s="168">
        <v>321</v>
      </c>
      <c r="G1553" s="168" t="s">
        <v>15871</v>
      </c>
      <c r="H1553" s="168">
        <v>4</v>
      </c>
      <c r="I1553" s="168" t="s">
        <v>15755</v>
      </c>
      <c r="J1553" s="168"/>
      <c r="K1553" s="168"/>
      <c r="L1553" s="171"/>
      <c r="M1553" s="171"/>
      <c r="N1553" s="168"/>
      <c r="O1553" s="168"/>
    </row>
    <row r="1554" spans="1:15" x14ac:dyDescent="0.3">
      <c r="A1554" s="167">
        <v>46062</v>
      </c>
      <c r="B1554" s="168">
        <v>1</v>
      </c>
      <c r="C1554" s="169"/>
      <c r="D1554" s="168" t="s">
        <v>2381</v>
      </c>
      <c r="E1554" s="168">
        <v>11</v>
      </c>
      <c r="F1554" s="168">
        <v>316</v>
      </c>
      <c r="G1554" s="168" t="s">
        <v>7244</v>
      </c>
      <c r="H1554" s="168">
        <v>1</v>
      </c>
      <c r="I1554" s="168" t="s">
        <v>7245</v>
      </c>
      <c r="J1554" s="168"/>
      <c r="K1554" s="168"/>
      <c r="L1554" s="171"/>
      <c r="M1554" s="171"/>
      <c r="N1554" s="168"/>
      <c r="O1554" s="168"/>
    </row>
    <row r="1555" spans="1:15" x14ac:dyDescent="0.3">
      <c r="A1555" s="167">
        <v>46062</v>
      </c>
      <c r="B1555" s="168">
        <v>1</v>
      </c>
      <c r="C1555" s="169"/>
      <c r="D1555" s="168" t="s">
        <v>1232</v>
      </c>
      <c r="E1555" s="168">
        <v>36</v>
      </c>
      <c r="F1555" s="168">
        <v>315</v>
      </c>
      <c r="G1555" s="168" t="s">
        <v>7231</v>
      </c>
      <c r="H1555" s="168">
        <v>2</v>
      </c>
      <c r="I1555" s="168" t="s">
        <v>7281</v>
      </c>
      <c r="J1555" s="168"/>
      <c r="K1555" s="168"/>
      <c r="L1555" s="171"/>
      <c r="M1555" s="171"/>
      <c r="N1555" s="168"/>
      <c r="O1555" s="168"/>
    </row>
    <row r="1556" spans="1:15" x14ac:dyDescent="0.3">
      <c r="A1556" s="167">
        <v>46062</v>
      </c>
      <c r="B1556" s="168">
        <v>1</v>
      </c>
      <c r="C1556" s="169"/>
      <c r="D1556" s="168" t="s">
        <v>1360</v>
      </c>
      <c r="E1556" s="168">
        <v>36</v>
      </c>
      <c r="F1556" s="168">
        <v>217</v>
      </c>
      <c r="G1556" s="168" t="s">
        <v>7252</v>
      </c>
      <c r="H1556" s="168">
        <v>2</v>
      </c>
      <c r="I1556" s="168" t="s">
        <v>15852</v>
      </c>
      <c r="J1556" s="168"/>
      <c r="K1556" s="168"/>
      <c r="L1556" s="171"/>
      <c r="M1556" s="171"/>
      <c r="N1556" s="168"/>
      <c r="O1556" s="168"/>
    </row>
    <row r="1557" spans="1:15" x14ac:dyDescent="0.3">
      <c r="A1557" s="167">
        <v>46062</v>
      </c>
      <c r="B1557" s="168">
        <v>1</v>
      </c>
      <c r="C1557" s="169"/>
      <c r="D1557" s="168" t="s">
        <v>3218</v>
      </c>
      <c r="E1557" s="168">
        <v>36</v>
      </c>
      <c r="F1557" s="168">
        <v>217</v>
      </c>
      <c r="G1557" s="168" t="s">
        <v>7207</v>
      </c>
      <c r="H1557" s="168">
        <v>1</v>
      </c>
      <c r="I1557" s="168" t="s">
        <v>15852</v>
      </c>
      <c r="J1557" s="168"/>
      <c r="K1557" s="168"/>
      <c r="L1557" s="171"/>
      <c r="M1557" s="171"/>
      <c r="N1557" s="168"/>
      <c r="O1557" s="168"/>
    </row>
    <row r="1558" spans="1:15" x14ac:dyDescent="0.3">
      <c r="A1558" s="167">
        <v>46062</v>
      </c>
      <c r="B1558" s="168">
        <v>1</v>
      </c>
      <c r="C1558" s="169"/>
      <c r="D1558" s="168" t="s">
        <v>1280</v>
      </c>
      <c r="E1558" s="168">
        <v>36</v>
      </c>
      <c r="F1558" s="168">
        <v>217</v>
      </c>
      <c r="G1558" s="168" t="s">
        <v>7179</v>
      </c>
      <c r="H1558" s="168">
        <v>2</v>
      </c>
      <c r="I1558" s="168" t="s">
        <v>15852</v>
      </c>
      <c r="J1558" s="168"/>
      <c r="K1558" s="168"/>
      <c r="L1558" s="171"/>
      <c r="M1558" s="171"/>
      <c r="N1558" s="168"/>
      <c r="O1558" s="168"/>
    </row>
    <row r="1559" spans="1:15" x14ac:dyDescent="0.3">
      <c r="A1559" s="167">
        <v>46062</v>
      </c>
      <c r="B1559" s="168">
        <v>2</v>
      </c>
      <c r="C1559" s="169"/>
      <c r="D1559" s="168" t="s">
        <v>2491</v>
      </c>
      <c r="E1559" s="168">
        <v>44</v>
      </c>
      <c r="F1559" s="168">
        <v>318</v>
      </c>
      <c r="G1559" s="168" t="s">
        <v>15712</v>
      </c>
      <c r="H1559" s="168">
        <v>3</v>
      </c>
      <c r="I1559" s="168" t="s">
        <v>7247</v>
      </c>
      <c r="J1559" s="168"/>
      <c r="K1559" s="168"/>
      <c r="L1559" s="171"/>
      <c r="M1559" s="171"/>
      <c r="N1559" s="168"/>
      <c r="O1559" s="168"/>
    </row>
    <row r="1560" spans="1:15" x14ac:dyDescent="0.3">
      <c r="A1560" s="167">
        <v>46062</v>
      </c>
      <c r="B1560" s="168">
        <v>3</v>
      </c>
      <c r="C1560" s="169"/>
      <c r="D1560" s="168" t="s">
        <v>1364</v>
      </c>
      <c r="E1560" s="168">
        <v>36</v>
      </c>
      <c r="F1560" s="168">
        <v>217</v>
      </c>
      <c r="G1560" s="168" t="s">
        <v>7239</v>
      </c>
      <c r="H1560" s="168">
        <v>18</v>
      </c>
      <c r="I1560" s="168" t="s">
        <v>15688</v>
      </c>
      <c r="J1560" s="168"/>
      <c r="K1560" s="168"/>
      <c r="L1560" s="171"/>
      <c r="M1560" s="171"/>
      <c r="N1560" s="168"/>
      <c r="O1560" s="168"/>
    </row>
    <row r="1561" spans="1:15" x14ac:dyDescent="0.3">
      <c r="A1561" s="167">
        <v>46062</v>
      </c>
      <c r="B1561" s="168">
        <v>2</v>
      </c>
      <c r="C1561" s="169"/>
      <c r="D1561" s="168" t="s">
        <v>3218</v>
      </c>
      <c r="E1561" s="168">
        <v>36</v>
      </c>
      <c r="F1561" s="168">
        <v>217</v>
      </c>
      <c r="G1561" s="168" t="s">
        <v>7207</v>
      </c>
      <c r="H1561" s="168">
        <v>2</v>
      </c>
      <c r="I1561" s="168" t="s">
        <v>7265</v>
      </c>
      <c r="J1561" s="168"/>
      <c r="K1561" s="168"/>
      <c r="L1561" s="171"/>
      <c r="M1561" s="171"/>
      <c r="N1561" s="168"/>
      <c r="O1561" s="168"/>
    </row>
    <row r="1562" spans="1:15" x14ac:dyDescent="0.3">
      <c r="A1562" s="167">
        <v>46062</v>
      </c>
      <c r="B1562" s="168">
        <v>2</v>
      </c>
      <c r="C1562" s="169"/>
      <c r="D1562" s="168" t="s">
        <v>1364</v>
      </c>
      <c r="E1562" s="168">
        <v>36</v>
      </c>
      <c r="F1562" s="168">
        <v>217</v>
      </c>
      <c r="G1562" s="168" t="s">
        <v>7239</v>
      </c>
      <c r="H1562" s="168">
        <v>16</v>
      </c>
      <c r="I1562" s="168" t="s">
        <v>7265</v>
      </c>
      <c r="J1562" s="168"/>
      <c r="K1562" s="168"/>
      <c r="L1562" s="171"/>
      <c r="M1562" s="171"/>
      <c r="N1562" s="168"/>
      <c r="O1562" s="168"/>
    </row>
    <row r="1563" spans="1:15" x14ac:dyDescent="0.3">
      <c r="A1563" s="167">
        <v>46062</v>
      </c>
      <c r="B1563" s="168">
        <v>3</v>
      </c>
      <c r="C1563" s="169"/>
      <c r="D1563" s="168" t="s">
        <v>3218</v>
      </c>
      <c r="E1563" s="168">
        <v>36</v>
      </c>
      <c r="F1563" s="168">
        <v>217</v>
      </c>
      <c r="G1563" s="168" t="s">
        <v>7207</v>
      </c>
      <c r="H1563" s="168">
        <v>1</v>
      </c>
      <c r="I1563" s="168" t="s">
        <v>15688</v>
      </c>
      <c r="J1563" s="168"/>
      <c r="K1563" s="168"/>
      <c r="L1563" s="171"/>
      <c r="M1563" s="171"/>
      <c r="N1563" s="168"/>
      <c r="O1563" s="168"/>
    </row>
    <row r="1564" spans="1:15" x14ac:dyDescent="0.3">
      <c r="A1564" s="167">
        <v>46062</v>
      </c>
      <c r="B1564" s="168">
        <v>3</v>
      </c>
      <c r="C1564" s="169"/>
      <c r="D1564" s="168" t="s">
        <v>1466</v>
      </c>
      <c r="E1564" s="168">
        <v>36</v>
      </c>
      <c r="F1564" s="168">
        <v>217</v>
      </c>
      <c r="G1564" s="168" t="s">
        <v>7252</v>
      </c>
      <c r="H1564" s="168">
        <v>1</v>
      </c>
      <c r="I1564" s="168" t="s">
        <v>15688</v>
      </c>
      <c r="J1564" s="168"/>
      <c r="K1564" s="168"/>
      <c r="L1564" s="171"/>
      <c r="M1564" s="171"/>
      <c r="N1564" s="168"/>
      <c r="O1564" s="168"/>
    </row>
    <row r="1565" spans="1:15" x14ac:dyDescent="0.3">
      <c r="A1565" s="167">
        <v>46062</v>
      </c>
      <c r="B1565" s="168">
        <v>1</v>
      </c>
      <c r="C1565" s="169"/>
      <c r="D1565" s="168" t="s">
        <v>2491</v>
      </c>
      <c r="E1565" s="168">
        <v>44</v>
      </c>
      <c r="F1565" s="168">
        <v>318</v>
      </c>
      <c r="G1565" s="168" t="s">
        <v>15712</v>
      </c>
      <c r="H1565" s="168">
        <v>2</v>
      </c>
      <c r="I1565" s="168" t="s">
        <v>7247</v>
      </c>
      <c r="J1565" s="168"/>
      <c r="K1565" s="168"/>
      <c r="L1565" s="171"/>
      <c r="M1565" s="171"/>
      <c r="N1565" s="168"/>
      <c r="O1565" s="168"/>
    </row>
    <row r="1566" spans="1:15" x14ac:dyDescent="0.3">
      <c r="A1566" s="167">
        <v>46062</v>
      </c>
      <c r="B1566" s="168">
        <v>1</v>
      </c>
      <c r="C1566" s="169"/>
      <c r="D1566" s="168" t="s">
        <v>1250</v>
      </c>
      <c r="E1566" s="168">
        <v>30</v>
      </c>
      <c r="F1566" s="168">
        <v>313</v>
      </c>
      <c r="G1566" s="168" t="s">
        <v>7194</v>
      </c>
      <c r="H1566" s="168">
        <v>1</v>
      </c>
      <c r="I1566" s="168" t="s">
        <v>15872</v>
      </c>
      <c r="J1566" s="168"/>
      <c r="K1566" s="168"/>
      <c r="L1566" s="171"/>
      <c r="M1566" s="171"/>
      <c r="N1566" s="168"/>
      <c r="O1566" s="168"/>
    </row>
    <row r="1567" spans="1:15" x14ac:dyDescent="0.3">
      <c r="A1567" s="167">
        <v>46062</v>
      </c>
      <c r="B1567" s="168">
        <v>1</v>
      </c>
      <c r="C1567" s="169"/>
      <c r="D1567" s="168" t="s">
        <v>1250</v>
      </c>
      <c r="E1567" s="168">
        <v>9</v>
      </c>
      <c r="F1567" s="168">
        <v>313</v>
      </c>
      <c r="G1567" s="168" t="s">
        <v>7194</v>
      </c>
      <c r="H1567" s="168">
        <v>8</v>
      </c>
      <c r="I1567" s="168" t="s">
        <v>15872</v>
      </c>
      <c r="J1567" s="168"/>
      <c r="K1567" s="168"/>
      <c r="L1567" s="171"/>
      <c r="M1567" s="171"/>
      <c r="N1567" s="168"/>
      <c r="O1567" s="168"/>
    </row>
    <row r="1568" spans="1:15" x14ac:dyDescent="0.3">
      <c r="A1568" s="167">
        <v>46062</v>
      </c>
      <c r="B1568" s="168">
        <v>1</v>
      </c>
      <c r="C1568" s="169"/>
      <c r="D1568" s="168" t="s">
        <v>1428</v>
      </c>
      <c r="E1568" s="168">
        <v>19</v>
      </c>
      <c r="F1568" s="168">
        <v>314</v>
      </c>
      <c r="G1568" s="168" t="s">
        <v>7171</v>
      </c>
      <c r="H1568" s="168">
        <v>4</v>
      </c>
      <c r="I1568" s="168" t="s">
        <v>7162</v>
      </c>
      <c r="J1568" s="168"/>
      <c r="K1568" s="168"/>
      <c r="L1568" s="171"/>
      <c r="M1568" s="171"/>
      <c r="N1568" s="168"/>
      <c r="O1568" s="168"/>
    </row>
    <row r="1569" spans="1:15" x14ac:dyDescent="0.3">
      <c r="A1569" s="173">
        <v>46062</v>
      </c>
      <c r="B1569" s="174">
        <v>1</v>
      </c>
      <c r="C1569" s="175"/>
      <c r="D1569" s="174" t="s">
        <v>15873</v>
      </c>
      <c r="E1569" s="174">
        <v>33</v>
      </c>
      <c r="F1569" s="174">
        <v>314</v>
      </c>
      <c r="G1569" s="174" t="s">
        <v>7186</v>
      </c>
      <c r="H1569" s="174">
        <v>5</v>
      </c>
      <c r="I1569" s="174" t="s">
        <v>15846</v>
      </c>
      <c r="J1569" s="174"/>
      <c r="K1569" s="174"/>
      <c r="L1569" s="177"/>
      <c r="M1569" s="177"/>
      <c r="N1569" s="174"/>
      <c r="O1569" s="174"/>
    </row>
    <row r="1570" spans="1:15" x14ac:dyDescent="0.3">
      <c r="A1570" s="173">
        <v>46062</v>
      </c>
      <c r="B1570" s="174">
        <v>1</v>
      </c>
      <c r="C1570" s="175"/>
      <c r="D1570" s="174" t="s">
        <v>15873</v>
      </c>
      <c r="E1570" s="174">
        <v>8</v>
      </c>
      <c r="F1570" s="174">
        <v>314</v>
      </c>
      <c r="G1570" s="174" t="s">
        <v>7186</v>
      </c>
      <c r="H1570" s="174">
        <v>5</v>
      </c>
      <c r="I1570" s="174" t="s">
        <v>15846</v>
      </c>
      <c r="J1570" s="174"/>
      <c r="K1570" s="174"/>
      <c r="L1570" s="177"/>
      <c r="M1570" s="177"/>
      <c r="N1570" s="174"/>
      <c r="O1570" s="174"/>
    </row>
    <row r="1571" spans="1:15" x14ac:dyDescent="0.3">
      <c r="A1571" s="173">
        <v>46062</v>
      </c>
      <c r="B1571" s="174">
        <v>1</v>
      </c>
      <c r="C1571" s="175"/>
      <c r="D1571" s="174" t="s">
        <v>1332</v>
      </c>
      <c r="E1571" s="174">
        <v>33</v>
      </c>
      <c r="F1571" s="174">
        <v>314</v>
      </c>
      <c r="G1571" s="174" t="s">
        <v>7173</v>
      </c>
      <c r="H1571" s="174">
        <v>4</v>
      </c>
      <c r="I1571" s="174" t="s">
        <v>7187</v>
      </c>
      <c r="J1571" s="174"/>
      <c r="K1571" s="174"/>
      <c r="L1571" s="177"/>
      <c r="M1571" s="177"/>
      <c r="N1571" s="174"/>
      <c r="O1571" s="174"/>
    </row>
    <row r="1572" spans="1:15" x14ac:dyDescent="0.3">
      <c r="A1572" s="167">
        <v>46062</v>
      </c>
      <c r="B1572" s="168">
        <v>1</v>
      </c>
      <c r="C1572" s="169"/>
      <c r="D1572" s="168" t="s">
        <v>1446</v>
      </c>
      <c r="E1572" s="168">
        <v>20</v>
      </c>
      <c r="F1572" s="168">
        <v>314</v>
      </c>
      <c r="G1572" s="168" t="s">
        <v>7262</v>
      </c>
      <c r="H1572" s="168">
        <v>1</v>
      </c>
      <c r="I1572" s="168" t="s">
        <v>15764</v>
      </c>
      <c r="J1572" s="168"/>
      <c r="K1572" s="168"/>
      <c r="L1572" s="171"/>
      <c r="M1572" s="171"/>
      <c r="N1572" s="168"/>
      <c r="O1572" s="168"/>
    </row>
    <row r="1573" spans="1:15" x14ac:dyDescent="0.3">
      <c r="A1573" s="167">
        <v>46062</v>
      </c>
      <c r="B1573" s="168">
        <v>1</v>
      </c>
      <c r="C1573" s="169"/>
      <c r="D1573" s="168" t="s">
        <v>1590</v>
      </c>
      <c r="E1573" s="168">
        <v>2</v>
      </c>
      <c r="F1573" s="168">
        <v>313</v>
      </c>
      <c r="G1573" s="168" t="s">
        <v>7196</v>
      </c>
      <c r="H1573" s="168">
        <v>2</v>
      </c>
      <c r="I1573" s="168" t="s">
        <v>15724</v>
      </c>
      <c r="J1573" s="168"/>
      <c r="K1573" s="168"/>
      <c r="L1573" s="171"/>
      <c r="M1573" s="171"/>
      <c r="N1573" s="168"/>
      <c r="O1573" s="168"/>
    </row>
    <row r="1574" spans="1:15" x14ac:dyDescent="0.3">
      <c r="A1574" s="167">
        <v>46062</v>
      </c>
      <c r="B1574" s="168">
        <v>1</v>
      </c>
      <c r="C1574" s="169"/>
      <c r="D1574" s="168" t="s">
        <v>1590</v>
      </c>
      <c r="E1574" s="168">
        <v>8</v>
      </c>
      <c r="F1574" s="168">
        <v>313</v>
      </c>
      <c r="G1574" s="168" t="s">
        <v>7196</v>
      </c>
      <c r="H1574" s="168">
        <v>2</v>
      </c>
      <c r="I1574" s="168" t="s">
        <v>15724</v>
      </c>
      <c r="J1574" s="168"/>
      <c r="K1574" s="168"/>
      <c r="L1574" s="171"/>
      <c r="M1574" s="171"/>
      <c r="N1574" s="168"/>
      <c r="O1574" s="168"/>
    </row>
    <row r="1575" spans="1:15" x14ac:dyDescent="0.3">
      <c r="A1575" s="167">
        <v>46062</v>
      </c>
      <c r="B1575" s="168">
        <v>1</v>
      </c>
      <c r="C1575" s="169"/>
      <c r="D1575" s="168" t="s">
        <v>1590</v>
      </c>
      <c r="E1575" s="168">
        <v>19</v>
      </c>
      <c r="F1575" s="168">
        <v>313</v>
      </c>
      <c r="G1575" s="168" t="s">
        <v>7196</v>
      </c>
      <c r="H1575" s="168">
        <v>3</v>
      </c>
      <c r="I1575" s="168" t="s">
        <v>15724</v>
      </c>
      <c r="J1575" s="168"/>
      <c r="K1575" s="168"/>
      <c r="L1575" s="171"/>
      <c r="M1575" s="171"/>
      <c r="N1575" s="168"/>
      <c r="O1575" s="168"/>
    </row>
    <row r="1576" spans="1:15" x14ac:dyDescent="0.3">
      <c r="A1576" s="167">
        <v>46062</v>
      </c>
      <c r="B1576" s="168">
        <v>1</v>
      </c>
      <c r="C1576" s="169"/>
      <c r="D1576" s="168" t="s">
        <v>1260</v>
      </c>
      <c r="E1576" s="168">
        <v>19</v>
      </c>
      <c r="F1576" s="168">
        <v>320</v>
      </c>
      <c r="G1576" s="168" t="s">
        <v>7144</v>
      </c>
      <c r="H1576" s="168">
        <v>1</v>
      </c>
      <c r="I1576" s="168" t="s">
        <v>7145</v>
      </c>
      <c r="J1576" s="168"/>
      <c r="K1576" s="168"/>
      <c r="L1576" s="171"/>
      <c r="M1576" s="171"/>
      <c r="N1576" s="168"/>
      <c r="O1576" s="168"/>
    </row>
    <row r="1577" spans="1:15" x14ac:dyDescent="0.3">
      <c r="A1577" s="167">
        <v>46062</v>
      </c>
      <c r="B1577" s="168">
        <v>1</v>
      </c>
      <c r="C1577" s="169"/>
      <c r="D1577" s="168" t="s">
        <v>1532</v>
      </c>
      <c r="E1577" s="168">
        <v>34</v>
      </c>
      <c r="F1577" s="168">
        <v>320</v>
      </c>
      <c r="G1577" s="168" t="s">
        <v>7163</v>
      </c>
      <c r="H1577" s="168">
        <v>6</v>
      </c>
      <c r="I1577" s="168" t="s">
        <v>15834</v>
      </c>
      <c r="J1577" s="168"/>
      <c r="K1577" s="168"/>
      <c r="L1577" s="171"/>
      <c r="M1577" s="171"/>
      <c r="N1577" s="168"/>
      <c r="O1577" s="168"/>
    </row>
    <row r="1578" spans="1:15" x14ac:dyDescent="0.3">
      <c r="A1578" s="167">
        <v>46062</v>
      </c>
      <c r="B1578" s="168">
        <v>1</v>
      </c>
      <c r="C1578" s="169"/>
      <c r="D1578" s="168" t="s">
        <v>1709</v>
      </c>
      <c r="E1578" s="168">
        <v>8</v>
      </c>
      <c r="F1578" s="168">
        <v>314</v>
      </c>
      <c r="G1578" s="168" t="s">
        <v>7148</v>
      </c>
      <c r="H1578" s="168">
        <v>12</v>
      </c>
      <c r="I1578" s="168" t="s">
        <v>15769</v>
      </c>
      <c r="J1578" s="168"/>
      <c r="K1578" s="168"/>
      <c r="L1578" s="171"/>
      <c r="M1578" s="171"/>
      <c r="N1578" s="168"/>
      <c r="O1578" s="168"/>
    </row>
    <row r="1579" spans="1:15" x14ac:dyDescent="0.3">
      <c r="A1579" s="167">
        <v>46062</v>
      </c>
      <c r="B1579" s="168">
        <v>1</v>
      </c>
      <c r="C1579" s="169"/>
      <c r="D1579" s="168" t="s">
        <v>1306</v>
      </c>
      <c r="E1579" s="168">
        <v>9</v>
      </c>
      <c r="F1579" s="168">
        <v>320</v>
      </c>
      <c r="G1579" s="168" t="s">
        <v>7213</v>
      </c>
      <c r="H1579" s="168">
        <v>13</v>
      </c>
      <c r="I1579" s="168" t="s">
        <v>15710</v>
      </c>
      <c r="J1579" s="168"/>
      <c r="K1579" s="168"/>
      <c r="L1579" s="171"/>
      <c r="M1579" s="171"/>
      <c r="N1579" s="168"/>
      <c r="O1579" s="168"/>
    </row>
    <row r="1580" spans="1:15" x14ac:dyDescent="0.3">
      <c r="A1580" s="167">
        <v>46062</v>
      </c>
      <c r="B1580" s="168">
        <v>1</v>
      </c>
      <c r="C1580" s="169"/>
      <c r="D1580" s="168" t="s">
        <v>1306</v>
      </c>
      <c r="E1580" s="168">
        <v>2</v>
      </c>
      <c r="F1580" s="168">
        <v>320</v>
      </c>
      <c r="G1580" s="168" t="s">
        <v>7213</v>
      </c>
      <c r="H1580" s="168">
        <v>1</v>
      </c>
      <c r="I1580" s="168" t="s">
        <v>15710</v>
      </c>
      <c r="J1580" s="168"/>
      <c r="K1580" s="168"/>
      <c r="L1580" s="171"/>
      <c r="M1580" s="171"/>
      <c r="N1580" s="168"/>
      <c r="O1580" s="168"/>
    </row>
    <row r="1581" spans="1:15" x14ac:dyDescent="0.3">
      <c r="A1581" s="167">
        <v>46062</v>
      </c>
      <c r="B1581" s="168">
        <v>1</v>
      </c>
      <c r="C1581" s="169"/>
      <c r="D1581" s="168" t="s">
        <v>1630</v>
      </c>
      <c r="E1581" s="168">
        <v>34</v>
      </c>
      <c r="F1581" s="168">
        <v>320</v>
      </c>
      <c r="G1581" s="168" t="s">
        <v>7146</v>
      </c>
      <c r="H1581" s="168">
        <v>1</v>
      </c>
      <c r="I1581" s="168" t="s">
        <v>7147</v>
      </c>
      <c r="J1581" s="168"/>
      <c r="K1581" s="168"/>
      <c r="L1581" s="171"/>
      <c r="M1581" s="171"/>
      <c r="N1581" s="168"/>
      <c r="O1581" s="168"/>
    </row>
    <row r="1582" spans="1:15" x14ac:dyDescent="0.3">
      <c r="A1582" s="167">
        <v>46062</v>
      </c>
      <c r="B1582" s="168">
        <v>1</v>
      </c>
      <c r="C1582" s="169"/>
      <c r="D1582" s="168" t="s">
        <v>1354</v>
      </c>
      <c r="E1582" s="168">
        <v>9</v>
      </c>
      <c r="F1582" s="168">
        <v>320</v>
      </c>
      <c r="G1582" s="168" t="s">
        <v>7146</v>
      </c>
      <c r="H1582" s="168">
        <v>1</v>
      </c>
      <c r="I1582" s="168" t="s">
        <v>7147</v>
      </c>
      <c r="J1582" s="168"/>
      <c r="K1582" s="168"/>
      <c r="L1582" s="171"/>
      <c r="M1582" s="171"/>
      <c r="N1582" s="168"/>
      <c r="O1582" s="168"/>
    </row>
    <row r="1583" spans="1:15" x14ac:dyDescent="0.3">
      <c r="A1583" s="167">
        <v>46062</v>
      </c>
      <c r="B1583" s="168">
        <v>1</v>
      </c>
      <c r="C1583" s="169"/>
      <c r="D1583" s="168" t="s">
        <v>1354</v>
      </c>
      <c r="E1583" s="168">
        <v>20</v>
      </c>
      <c r="F1583" s="168">
        <v>320</v>
      </c>
      <c r="G1583" s="168" t="s">
        <v>7146</v>
      </c>
      <c r="H1583" s="168">
        <v>1</v>
      </c>
      <c r="I1583" s="168" t="s">
        <v>7147</v>
      </c>
      <c r="J1583" s="168"/>
      <c r="K1583" s="168"/>
      <c r="L1583" s="171"/>
      <c r="M1583" s="171"/>
      <c r="N1583" s="168"/>
      <c r="O1583" s="168"/>
    </row>
    <row r="1584" spans="1:15" x14ac:dyDescent="0.3">
      <c r="A1584" s="167">
        <v>46062</v>
      </c>
      <c r="B1584" s="168">
        <v>2</v>
      </c>
      <c r="C1584" s="169"/>
      <c r="D1584" s="168" t="s">
        <v>1416</v>
      </c>
      <c r="E1584" s="168">
        <v>44</v>
      </c>
      <c r="F1584" s="168">
        <v>207</v>
      </c>
      <c r="G1584" s="168" t="s">
        <v>7169</v>
      </c>
      <c r="H1584" s="168">
        <v>1</v>
      </c>
      <c r="I1584" s="168" t="s">
        <v>15830</v>
      </c>
      <c r="J1584" s="168"/>
      <c r="K1584" s="168"/>
      <c r="L1584" s="171"/>
      <c r="M1584" s="171"/>
      <c r="N1584" s="168"/>
      <c r="O1584" s="168"/>
    </row>
    <row r="1585" spans="1:15" x14ac:dyDescent="0.3">
      <c r="A1585" s="167">
        <v>46062</v>
      </c>
      <c r="B1585" s="168">
        <v>2</v>
      </c>
      <c r="C1585" s="169"/>
      <c r="D1585" s="168" t="s">
        <v>1416</v>
      </c>
      <c r="E1585" s="168">
        <v>27</v>
      </c>
      <c r="F1585" s="168">
        <v>207</v>
      </c>
      <c r="G1585" s="168" t="s">
        <v>7169</v>
      </c>
      <c r="H1585" s="168">
        <v>1</v>
      </c>
      <c r="I1585" s="168" t="s">
        <v>15830</v>
      </c>
      <c r="J1585" s="168"/>
      <c r="K1585" s="168"/>
      <c r="L1585" s="171"/>
      <c r="M1585" s="171"/>
      <c r="N1585" s="168"/>
      <c r="O1585" s="168"/>
    </row>
    <row r="1586" spans="1:15" x14ac:dyDescent="0.3">
      <c r="A1586" s="167">
        <v>46062</v>
      </c>
      <c r="B1586" s="168">
        <v>2</v>
      </c>
      <c r="C1586" s="169"/>
      <c r="D1586" s="168" t="s">
        <v>1346</v>
      </c>
      <c r="E1586" s="168">
        <v>20</v>
      </c>
      <c r="F1586" s="168">
        <v>207</v>
      </c>
      <c r="G1586" s="168" t="s">
        <v>15674</v>
      </c>
      <c r="H1586" s="168">
        <v>1</v>
      </c>
      <c r="I1586" s="168" t="s">
        <v>7228</v>
      </c>
      <c r="J1586" s="168"/>
      <c r="K1586" s="168"/>
      <c r="L1586" s="171"/>
      <c r="M1586" s="171"/>
      <c r="N1586" s="168"/>
      <c r="O1586" s="168"/>
    </row>
    <row r="1587" spans="1:15" x14ac:dyDescent="0.3">
      <c r="A1587" s="167">
        <v>46062</v>
      </c>
      <c r="B1587" s="168">
        <v>2</v>
      </c>
      <c r="C1587" s="169"/>
      <c r="D1587" s="168" t="s">
        <v>1346</v>
      </c>
      <c r="E1587" s="168">
        <v>34</v>
      </c>
      <c r="F1587" s="168">
        <v>207</v>
      </c>
      <c r="G1587" s="168" t="s">
        <v>15674</v>
      </c>
      <c r="H1587" s="168">
        <v>11</v>
      </c>
      <c r="I1587" s="168" t="s">
        <v>7228</v>
      </c>
      <c r="J1587" s="168"/>
      <c r="K1587" s="168"/>
      <c r="L1587" s="171"/>
      <c r="M1587" s="171"/>
      <c r="N1587" s="168"/>
      <c r="O1587" s="168"/>
    </row>
    <row r="1588" spans="1:15" x14ac:dyDescent="0.3">
      <c r="A1588" s="167">
        <v>46062</v>
      </c>
      <c r="B1588" s="168">
        <v>2</v>
      </c>
      <c r="C1588" s="169"/>
      <c r="D1588" s="168" t="s">
        <v>1346</v>
      </c>
      <c r="E1588" s="168">
        <v>2</v>
      </c>
      <c r="F1588" s="168">
        <v>207</v>
      </c>
      <c r="G1588" s="168" t="s">
        <v>15674</v>
      </c>
      <c r="H1588" s="168">
        <v>1</v>
      </c>
      <c r="I1588" s="168" t="s">
        <v>7228</v>
      </c>
      <c r="J1588" s="168"/>
      <c r="K1588" s="168"/>
      <c r="L1588" s="171"/>
      <c r="M1588" s="171"/>
      <c r="N1588" s="168"/>
      <c r="O1588" s="168"/>
    </row>
    <row r="1589" spans="1:15" x14ac:dyDescent="0.3">
      <c r="A1589" s="167">
        <v>46062</v>
      </c>
      <c r="B1589" s="168">
        <v>2</v>
      </c>
      <c r="C1589" s="169"/>
      <c r="D1589" s="168" t="s">
        <v>1346</v>
      </c>
      <c r="E1589" s="168">
        <v>9</v>
      </c>
      <c r="F1589" s="168">
        <v>207</v>
      </c>
      <c r="G1589" s="168" t="s">
        <v>15674</v>
      </c>
      <c r="H1589" s="168">
        <v>1</v>
      </c>
      <c r="I1589" s="168" t="s">
        <v>7228</v>
      </c>
      <c r="J1589" s="168"/>
      <c r="K1589" s="168"/>
      <c r="L1589" s="171"/>
      <c r="M1589" s="171"/>
      <c r="N1589" s="168"/>
      <c r="O1589" s="168"/>
    </row>
    <row r="1590" spans="1:15" x14ac:dyDescent="0.3">
      <c r="A1590" s="167">
        <v>46062</v>
      </c>
      <c r="B1590" s="168">
        <v>3</v>
      </c>
      <c r="C1590" s="169"/>
      <c r="D1590" s="168" t="s">
        <v>1494</v>
      </c>
      <c r="E1590" s="168">
        <v>33</v>
      </c>
      <c r="F1590" s="168">
        <v>314</v>
      </c>
      <c r="G1590" s="168" t="s">
        <v>7173</v>
      </c>
      <c r="H1590" s="168">
        <v>8</v>
      </c>
      <c r="I1590" s="168" t="s">
        <v>15874</v>
      </c>
      <c r="J1590" s="168"/>
      <c r="K1590" s="168"/>
      <c r="L1590" s="171"/>
      <c r="M1590" s="171"/>
      <c r="N1590" s="168"/>
      <c r="O1590" s="168"/>
    </row>
    <row r="1591" spans="1:15" x14ac:dyDescent="0.3">
      <c r="A1591" s="167">
        <v>46062</v>
      </c>
      <c r="B1591" s="168">
        <v>2</v>
      </c>
      <c r="C1591" s="169"/>
      <c r="D1591" s="168" t="s">
        <v>1478</v>
      </c>
      <c r="E1591" s="168">
        <v>9</v>
      </c>
      <c r="F1591" s="168">
        <v>320</v>
      </c>
      <c r="G1591" s="168" t="s">
        <v>7163</v>
      </c>
      <c r="H1591" s="168">
        <v>5</v>
      </c>
      <c r="I1591" s="168" t="s">
        <v>7162</v>
      </c>
      <c r="J1591" s="168"/>
      <c r="K1591" s="168"/>
      <c r="L1591" s="171"/>
      <c r="M1591" s="171"/>
      <c r="N1591" s="168"/>
      <c r="O1591" s="168"/>
    </row>
    <row r="1592" spans="1:15" x14ac:dyDescent="0.3">
      <c r="A1592" s="167">
        <v>46062</v>
      </c>
      <c r="B1592" s="168">
        <v>2</v>
      </c>
      <c r="C1592" s="169"/>
      <c r="D1592" s="168" t="s">
        <v>1478</v>
      </c>
      <c r="E1592" s="168">
        <v>2</v>
      </c>
      <c r="F1592" s="168">
        <v>320</v>
      </c>
      <c r="G1592" s="168" t="s">
        <v>7163</v>
      </c>
      <c r="H1592" s="168">
        <v>3</v>
      </c>
      <c r="I1592" s="168" t="s">
        <v>7162</v>
      </c>
      <c r="J1592" s="168"/>
      <c r="K1592" s="168"/>
      <c r="L1592" s="171"/>
      <c r="M1592" s="171"/>
      <c r="N1592" s="168"/>
      <c r="O1592" s="168"/>
    </row>
    <row r="1593" spans="1:15" x14ac:dyDescent="0.3">
      <c r="A1593" s="167">
        <v>46062</v>
      </c>
      <c r="B1593" s="168">
        <v>3</v>
      </c>
      <c r="C1593" s="169"/>
      <c r="D1593" s="168" t="s">
        <v>1478</v>
      </c>
      <c r="E1593" s="168">
        <v>34</v>
      </c>
      <c r="F1593" s="168">
        <v>320</v>
      </c>
      <c r="G1593" s="168" t="s">
        <v>7148</v>
      </c>
      <c r="H1593" s="168">
        <v>3</v>
      </c>
      <c r="I1593" s="168" t="s">
        <v>7214</v>
      </c>
      <c r="J1593" s="168"/>
      <c r="K1593" s="168"/>
      <c r="L1593" s="171"/>
      <c r="M1593" s="171"/>
      <c r="N1593" s="168"/>
      <c r="O1593" s="168"/>
    </row>
    <row r="1594" spans="1:15" x14ac:dyDescent="0.3">
      <c r="A1594" s="167">
        <v>46062</v>
      </c>
      <c r="B1594" s="168">
        <v>2</v>
      </c>
      <c r="C1594" s="169"/>
      <c r="D1594" s="168" t="s">
        <v>1260</v>
      </c>
      <c r="E1594" s="168">
        <v>9</v>
      </c>
      <c r="F1594" s="168">
        <v>320</v>
      </c>
      <c r="G1594" s="168" t="s">
        <v>7144</v>
      </c>
      <c r="H1594" s="168">
        <v>2</v>
      </c>
      <c r="I1594" s="168" t="s">
        <v>15798</v>
      </c>
      <c r="J1594" s="168"/>
      <c r="K1594" s="168"/>
      <c r="L1594" s="171"/>
      <c r="M1594" s="171"/>
      <c r="N1594" s="168"/>
      <c r="O1594" s="168"/>
    </row>
    <row r="1595" spans="1:15" x14ac:dyDescent="0.3">
      <c r="A1595" s="167">
        <v>46062</v>
      </c>
      <c r="B1595" s="168">
        <v>2</v>
      </c>
      <c r="C1595" s="169"/>
      <c r="D1595" s="168" t="s">
        <v>1260</v>
      </c>
      <c r="E1595" s="168">
        <v>19</v>
      </c>
      <c r="F1595" s="168">
        <v>320</v>
      </c>
      <c r="G1595" s="168" t="s">
        <v>7144</v>
      </c>
      <c r="H1595" s="168">
        <v>1</v>
      </c>
      <c r="I1595" s="168" t="s">
        <v>15798</v>
      </c>
      <c r="J1595" s="168"/>
      <c r="K1595" s="168"/>
      <c r="L1595" s="171"/>
      <c r="M1595" s="171"/>
      <c r="N1595" s="168"/>
      <c r="O1595" s="168"/>
    </row>
    <row r="1596" spans="1:15" x14ac:dyDescent="0.3">
      <c r="A1596" s="167">
        <v>46062</v>
      </c>
      <c r="B1596" s="168">
        <v>2</v>
      </c>
      <c r="C1596" s="169"/>
      <c r="D1596" s="168" t="s">
        <v>1598</v>
      </c>
      <c r="E1596" s="168">
        <v>20</v>
      </c>
      <c r="F1596" s="168">
        <v>320</v>
      </c>
      <c r="G1596" s="168" t="s">
        <v>7155</v>
      </c>
      <c r="H1596" s="168">
        <v>3</v>
      </c>
      <c r="I1596" s="168" t="s">
        <v>7160</v>
      </c>
      <c r="J1596" s="168"/>
      <c r="K1596" s="168"/>
      <c r="L1596" s="171"/>
      <c r="M1596" s="171"/>
      <c r="N1596" s="168"/>
      <c r="O1596" s="168"/>
    </row>
    <row r="1597" spans="1:15" x14ac:dyDescent="0.3">
      <c r="A1597" s="167">
        <v>46062</v>
      </c>
      <c r="B1597" s="168">
        <v>2</v>
      </c>
      <c r="C1597" s="169"/>
      <c r="D1597" s="168" t="s">
        <v>1598</v>
      </c>
      <c r="E1597" s="168">
        <v>8</v>
      </c>
      <c r="F1597" s="168">
        <v>320</v>
      </c>
      <c r="G1597" s="168" t="s">
        <v>7155</v>
      </c>
      <c r="H1597" s="168">
        <v>10</v>
      </c>
      <c r="I1597" s="168" t="s">
        <v>7160</v>
      </c>
      <c r="J1597" s="168"/>
      <c r="K1597" s="168"/>
      <c r="L1597" s="171"/>
      <c r="M1597" s="171"/>
      <c r="N1597" s="168"/>
      <c r="O1597" s="168"/>
    </row>
    <row r="1598" spans="1:15" x14ac:dyDescent="0.3">
      <c r="A1598" s="167">
        <v>46062</v>
      </c>
      <c r="B1598" s="168">
        <v>2</v>
      </c>
      <c r="C1598" s="169"/>
      <c r="D1598" s="168" t="s">
        <v>1598</v>
      </c>
      <c r="E1598" s="168">
        <v>9</v>
      </c>
      <c r="F1598" s="168">
        <v>320</v>
      </c>
      <c r="G1598" s="168" t="s">
        <v>7155</v>
      </c>
      <c r="H1598" s="168">
        <v>2</v>
      </c>
      <c r="I1598" s="168" t="s">
        <v>7160</v>
      </c>
      <c r="J1598" s="168"/>
      <c r="K1598" s="168"/>
      <c r="L1598" s="171"/>
      <c r="M1598" s="171"/>
      <c r="N1598" s="168"/>
      <c r="O1598" s="168"/>
    </row>
    <row r="1599" spans="1:15" x14ac:dyDescent="0.3">
      <c r="A1599" s="167">
        <v>46062</v>
      </c>
      <c r="B1599" s="168">
        <v>2</v>
      </c>
      <c r="C1599" s="169"/>
      <c r="D1599" s="168" t="s">
        <v>1598</v>
      </c>
      <c r="E1599" s="168">
        <v>8</v>
      </c>
      <c r="F1599" s="168">
        <v>320</v>
      </c>
      <c r="G1599" s="168" t="s">
        <v>7155</v>
      </c>
      <c r="H1599" s="168">
        <v>1</v>
      </c>
      <c r="I1599" s="168" t="s">
        <v>7160</v>
      </c>
      <c r="J1599" s="168"/>
      <c r="K1599" s="168"/>
      <c r="L1599" s="171"/>
      <c r="M1599" s="171"/>
      <c r="N1599" s="168"/>
      <c r="O1599" s="168"/>
    </row>
    <row r="1600" spans="1:15" x14ac:dyDescent="0.3">
      <c r="A1600" s="167">
        <v>46062</v>
      </c>
      <c r="B1600" s="168">
        <v>2</v>
      </c>
      <c r="C1600" s="169"/>
      <c r="D1600" s="168" t="s">
        <v>1598</v>
      </c>
      <c r="E1600" s="168">
        <v>8</v>
      </c>
      <c r="F1600" s="168">
        <v>320</v>
      </c>
      <c r="G1600" s="168" t="s">
        <v>7155</v>
      </c>
      <c r="H1600" s="168">
        <v>8</v>
      </c>
      <c r="I1600" s="168" t="s">
        <v>7160</v>
      </c>
      <c r="J1600" s="168"/>
      <c r="K1600" s="168"/>
      <c r="L1600" s="171"/>
      <c r="M1600" s="171"/>
      <c r="N1600" s="168"/>
      <c r="O1600" s="168"/>
    </row>
    <row r="1601" spans="1:15" x14ac:dyDescent="0.3">
      <c r="A1601" s="173">
        <v>46062</v>
      </c>
      <c r="B1601" s="174">
        <v>2</v>
      </c>
      <c r="C1601" s="175"/>
      <c r="D1601" s="174" t="s">
        <v>1332</v>
      </c>
      <c r="E1601" s="174">
        <v>9</v>
      </c>
      <c r="F1601" s="174">
        <v>313</v>
      </c>
      <c r="G1601" s="174" t="s">
        <v>7196</v>
      </c>
      <c r="H1601" s="174">
        <v>1</v>
      </c>
      <c r="I1601" s="174" t="s">
        <v>15701</v>
      </c>
      <c r="J1601" s="174"/>
      <c r="K1601" s="174"/>
      <c r="L1601" s="177"/>
      <c r="M1601" s="177"/>
      <c r="N1601" s="174"/>
      <c r="O1601" s="174"/>
    </row>
    <row r="1602" spans="1:15" x14ac:dyDescent="0.3">
      <c r="A1602" s="167">
        <v>46062</v>
      </c>
      <c r="B1602" s="168">
        <v>2</v>
      </c>
      <c r="C1602" s="169"/>
      <c r="D1602" s="168" t="s">
        <v>3280</v>
      </c>
      <c r="E1602" s="168">
        <v>33</v>
      </c>
      <c r="F1602" s="168">
        <v>313</v>
      </c>
      <c r="G1602" s="168" t="s">
        <v>7196</v>
      </c>
      <c r="H1602" s="168">
        <v>1</v>
      </c>
      <c r="I1602" s="168" t="s">
        <v>15721</v>
      </c>
      <c r="J1602" s="168"/>
      <c r="K1602" s="168"/>
      <c r="L1602" s="171"/>
      <c r="M1602" s="171"/>
      <c r="N1602" s="168"/>
      <c r="O1602" s="168"/>
    </row>
    <row r="1603" spans="1:15" x14ac:dyDescent="0.3">
      <c r="A1603" s="167">
        <v>46062</v>
      </c>
      <c r="B1603" s="168">
        <v>2</v>
      </c>
      <c r="C1603" s="169"/>
      <c r="D1603" s="168" t="s">
        <v>1709</v>
      </c>
      <c r="E1603" s="168">
        <v>14</v>
      </c>
      <c r="F1603" s="168">
        <v>207</v>
      </c>
      <c r="G1603" s="168" t="s">
        <v>7169</v>
      </c>
      <c r="H1603" s="168">
        <v>1</v>
      </c>
      <c r="I1603" s="168" t="s">
        <v>15785</v>
      </c>
      <c r="J1603" s="168"/>
      <c r="K1603" s="168"/>
      <c r="L1603" s="171"/>
      <c r="M1603" s="171"/>
      <c r="N1603" s="168"/>
      <c r="O1603" s="168"/>
    </row>
    <row r="1604" spans="1:15" x14ac:dyDescent="0.3">
      <c r="A1604" s="167">
        <v>46062</v>
      </c>
      <c r="B1604" s="168">
        <v>2</v>
      </c>
      <c r="C1604" s="169"/>
      <c r="D1604" s="168" t="s">
        <v>3228</v>
      </c>
      <c r="E1604" s="168">
        <v>20</v>
      </c>
      <c r="F1604" s="168">
        <v>207</v>
      </c>
      <c r="G1604" s="168" t="s">
        <v>7169</v>
      </c>
      <c r="H1604" s="168">
        <v>1</v>
      </c>
      <c r="I1604" s="168" t="s">
        <v>7228</v>
      </c>
      <c r="J1604" s="168"/>
      <c r="K1604" s="168"/>
      <c r="L1604" s="171"/>
      <c r="M1604" s="171"/>
      <c r="N1604" s="168"/>
      <c r="O1604" s="168"/>
    </row>
    <row r="1605" spans="1:15" x14ac:dyDescent="0.3">
      <c r="A1605" s="167">
        <v>46062</v>
      </c>
      <c r="B1605" s="168">
        <v>2</v>
      </c>
      <c r="C1605" s="169"/>
      <c r="D1605" s="168" t="s">
        <v>1632</v>
      </c>
      <c r="E1605" s="168">
        <v>11</v>
      </c>
      <c r="F1605" s="168">
        <v>314</v>
      </c>
      <c r="G1605" s="168" t="s">
        <v>7212</v>
      </c>
      <c r="H1605" s="168">
        <v>2</v>
      </c>
      <c r="I1605" s="168" t="s">
        <v>7210</v>
      </c>
      <c r="J1605" s="168"/>
      <c r="K1605" s="168"/>
      <c r="L1605" s="171"/>
      <c r="M1605" s="171"/>
      <c r="N1605" s="168"/>
      <c r="O1605" s="168"/>
    </row>
    <row r="1606" spans="1:15" x14ac:dyDescent="0.3">
      <c r="A1606" s="167">
        <v>46062</v>
      </c>
      <c r="B1606" s="168">
        <v>2</v>
      </c>
      <c r="C1606" s="169"/>
      <c r="D1606" s="168" t="s">
        <v>1632</v>
      </c>
      <c r="E1606" s="168">
        <v>19</v>
      </c>
      <c r="F1606" s="168">
        <v>314</v>
      </c>
      <c r="G1606" s="168" t="s">
        <v>7212</v>
      </c>
      <c r="H1606" s="168">
        <v>1</v>
      </c>
      <c r="I1606" s="168" t="s">
        <v>7210</v>
      </c>
      <c r="J1606" s="168"/>
      <c r="K1606" s="168"/>
      <c r="L1606" s="171"/>
      <c r="M1606" s="171"/>
      <c r="N1606" s="168"/>
      <c r="O1606" s="168"/>
    </row>
    <row r="1607" spans="1:15" x14ac:dyDescent="0.3">
      <c r="A1607" s="167">
        <v>46062</v>
      </c>
      <c r="B1607" s="168">
        <v>2</v>
      </c>
      <c r="C1607" s="169"/>
      <c r="D1607" s="168" t="s">
        <v>1406</v>
      </c>
      <c r="E1607" s="168">
        <v>11</v>
      </c>
      <c r="F1607" s="168">
        <v>313</v>
      </c>
      <c r="G1607" s="168" t="s">
        <v>7269</v>
      </c>
      <c r="H1607" s="168">
        <v>5</v>
      </c>
      <c r="I1607" s="168" t="s">
        <v>7174</v>
      </c>
      <c r="J1607" s="168"/>
      <c r="K1607" s="168"/>
      <c r="L1607" s="171"/>
      <c r="M1607" s="171"/>
      <c r="N1607" s="168"/>
      <c r="O1607" s="168"/>
    </row>
    <row r="1608" spans="1:15" x14ac:dyDescent="0.3">
      <c r="A1608" s="167">
        <v>46062</v>
      </c>
      <c r="B1608" s="168">
        <v>2</v>
      </c>
      <c r="C1608" s="169"/>
      <c r="D1608" s="168" t="s">
        <v>1242</v>
      </c>
      <c r="E1608" s="168">
        <v>8</v>
      </c>
      <c r="F1608" s="168">
        <v>314</v>
      </c>
      <c r="G1608" s="168" t="s">
        <v>7186</v>
      </c>
      <c r="H1608" s="168">
        <v>2</v>
      </c>
      <c r="I1608" s="168" t="s">
        <v>7264</v>
      </c>
      <c r="J1608" s="168"/>
      <c r="K1608" s="168"/>
      <c r="L1608" s="171"/>
      <c r="M1608" s="171"/>
      <c r="N1608" s="168"/>
      <c r="O1608" s="168"/>
    </row>
    <row r="1609" spans="1:15" x14ac:dyDescent="0.3">
      <c r="A1609" s="167">
        <v>46062</v>
      </c>
      <c r="B1609" s="168">
        <v>2</v>
      </c>
      <c r="C1609" s="169"/>
      <c r="D1609" s="168" t="s">
        <v>1306</v>
      </c>
      <c r="E1609" s="168">
        <v>9</v>
      </c>
      <c r="F1609" s="168">
        <v>320</v>
      </c>
      <c r="G1609" s="168" t="s">
        <v>7213</v>
      </c>
      <c r="H1609" s="168">
        <v>2</v>
      </c>
      <c r="I1609" s="168" t="s">
        <v>7277</v>
      </c>
      <c r="J1609" s="168"/>
      <c r="K1609" s="168"/>
      <c r="L1609" s="171"/>
      <c r="M1609" s="171"/>
      <c r="N1609" s="168"/>
      <c r="O1609" s="168"/>
    </row>
    <row r="1610" spans="1:15" x14ac:dyDescent="0.3">
      <c r="A1610" s="167">
        <v>46062</v>
      </c>
      <c r="B1610" s="168">
        <v>3</v>
      </c>
      <c r="C1610" s="169"/>
      <c r="D1610" s="168" t="s">
        <v>2487</v>
      </c>
      <c r="E1610" s="168">
        <v>34</v>
      </c>
      <c r="F1610" s="168">
        <v>320</v>
      </c>
      <c r="G1610" s="168" t="s">
        <v>7146</v>
      </c>
      <c r="H1610" s="168">
        <v>5</v>
      </c>
      <c r="I1610" s="168" t="s">
        <v>7193</v>
      </c>
      <c r="J1610" s="168"/>
      <c r="K1610" s="168"/>
      <c r="L1610" s="171"/>
      <c r="M1610" s="171"/>
      <c r="N1610" s="168"/>
      <c r="O1610" s="168"/>
    </row>
    <row r="1611" spans="1:15" x14ac:dyDescent="0.3">
      <c r="A1611" s="167">
        <v>46062</v>
      </c>
      <c r="B1611" s="168">
        <v>2</v>
      </c>
      <c r="C1611" s="169"/>
      <c r="D1611" s="168" t="s">
        <v>1354</v>
      </c>
      <c r="E1611" s="168">
        <v>20</v>
      </c>
      <c r="F1611" s="168">
        <v>320</v>
      </c>
      <c r="G1611" s="168" t="s">
        <v>7146</v>
      </c>
      <c r="H1611" s="168">
        <v>33</v>
      </c>
      <c r="I1611" s="168" t="s">
        <v>7145</v>
      </c>
      <c r="J1611" s="168"/>
      <c r="K1611" s="168"/>
      <c r="L1611" s="171"/>
      <c r="M1611" s="171"/>
      <c r="N1611" s="168"/>
      <c r="O1611" s="168"/>
    </row>
    <row r="1612" spans="1:15" x14ac:dyDescent="0.3">
      <c r="A1612" s="167">
        <v>46062</v>
      </c>
      <c r="B1612" s="168">
        <v>3</v>
      </c>
      <c r="C1612" s="169"/>
      <c r="D1612" s="168" t="s">
        <v>1354</v>
      </c>
      <c r="E1612" s="168">
        <v>20</v>
      </c>
      <c r="F1612" s="168">
        <v>320</v>
      </c>
      <c r="G1612" s="168" t="s">
        <v>7146</v>
      </c>
      <c r="H1612" s="168">
        <v>9</v>
      </c>
      <c r="I1612" s="168" t="s">
        <v>7193</v>
      </c>
      <c r="J1612" s="168"/>
      <c r="K1612" s="168"/>
      <c r="L1612" s="171"/>
      <c r="M1612" s="171"/>
      <c r="N1612" s="168"/>
      <c r="O1612" s="168"/>
    </row>
    <row r="1613" spans="1:15" x14ac:dyDescent="0.3">
      <c r="A1613" s="167">
        <v>46062</v>
      </c>
      <c r="B1613" s="168">
        <v>2</v>
      </c>
      <c r="C1613" s="169"/>
      <c r="D1613" s="168" t="s">
        <v>1472</v>
      </c>
      <c r="E1613" s="168">
        <v>36</v>
      </c>
      <c r="F1613" s="168">
        <v>217</v>
      </c>
      <c r="G1613" s="168" t="s">
        <v>7239</v>
      </c>
      <c r="H1613" s="168">
        <v>16</v>
      </c>
      <c r="I1613" s="168" t="s">
        <v>7265</v>
      </c>
      <c r="J1613" s="168"/>
      <c r="K1613" s="168"/>
      <c r="L1613" s="171"/>
      <c r="M1613" s="171"/>
      <c r="N1613" s="168"/>
      <c r="O1613" s="168"/>
    </row>
    <row r="1614" spans="1:15" x14ac:dyDescent="0.3">
      <c r="A1614" s="167">
        <v>46062</v>
      </c>
      <c r="B1614" s="168">
        <v>1</v>
      </c>
      <c r="C1614" s="169"/>
      <c r="D1614" s="168" t="s">
        <v>1482</v>
      </c>
      <c r="E1614" s="168">
        <v>33</v>
      </c>
      <c r="F1614" s="168">
        <v>314</v>
      </c>
      <c r="G1614" s="168" t="s">
        <v>7167</v>
      </c>
      <c r="H1614" s="168">
        <v>5</v>
      </c>
      <c r="I1614" s="168" t="s">
        <v>7190</v>
      </c>
      <c r="J1614" s="168"/>
      <c r="K1614" s="168"/>
      <c r="L1614" s="171"/>
      <c r="M1614" s="171"/>
      <c r="N1614" s="168"/>
      <c r="O1614" s="168"/>
    </row>
    <row r="1615" spans="1:15" x14ac:dyDescent="0.3">
      <c r="A1615" s="167">
        <v>46062</v>
      </c>
      <c r="B1615" s="168">
        <v>1</v>
      </c>
      <c r="C1615" s="169"/>
      <c r="D1615" s="168" t="s">
        <v>1578</v>
      </c>
      <c r="E1615" s="168">
        <v>9</v>
      </c>
      <c r="F1615" s="168">
        <v>314</v>
      </c>
      <c r="G1615" s="168" t="s">
        <v>7167</v>
      </c>
      <c r="H1615" s="168">
        <v>7</v>
      </c>
      <c r="I1615" s="168" t="s">
        <v>7190</v>
      </c>
      <c r="J1615" s="168"/>
      <c r="K1615" s="168"/>
      <c r="L1615" s="171"/>
      <c r="M1615" s="171"/>
      <c r="N1615" s="168"/>
      <c r="O1615" s="168"/>
    </row>
    <row r="1616" spans="1:15" x14ac:dyDescent="0.3">
      <c r="A1616" s="167">
        <v>46063</v>
      </c>
      <c r="B1616" s="168">
        <v>1</v>
      </c>
      <c r="C1616" s="169"/>
      <c r="D1616" s="168" t="s">
        <v>1586</v>
      </c>
      <c r="E1616" s="168">
        <v>30</v>
      </c>
      <c r="F1616" s="168">
        <v>207</v>
      </c>
      <c r="G1616" s="168" t="s">
        <v>7169</v>
      </c>
      <c r="H1616" s="168">
        <v>1</v>
      </c>
      <c r="I1616" s="168" t="s">
        <v>15867</v>
      </c>
      <c r="J1616" s="168"/>
      <c r="K1616" s="168"/>
      <c r="L1616" s="171"/>
      <c r="M1616" s="171"/>
      <c r="N1616" s="168"/>
      <c r="O1616" s="168"/>
    </row>
    <row r="1617" spans="1:15" x14ac:dyDescent="0.3">
      <c r="A1617" s="167">
        <v>46063</v>
      </c>
      <c r="B1617" s="168">
        <v>1</v>
      </c>
      <c r="C1617" s="169"/>
      <c r="D1617" s="168" t="s">
        <v>1586</v>
      </c>
      <c r="E1617" s="168">
        <v>2</v>
      </c>
      <c r="F1617" s="168">
        <v>207</v>
      </c>
      <c r="G1617" s="168" t="s">
        <v>7169</v>
      </c>
      <c r="H1617" s="168">
        <v>2</v>
      </c>
      <c r="I1617" s="168" t="s">
        <v>15867</v>
      </c>
      <c r="J1617" s="168"/>
      <c r="K1617" s="168"/>
      <c r="L1617" s="171"/>
      <c r="M1617" s="171"/>
      <c r="N1617" s="168"/>
      <c r="O1617" s="168"/>
    </row>
    <row r="1618" spans="1:15" x14ac:dyDescent="0.3">
      <c r="A1618" s="167">
        <v>46063</v>
      </c>
      <c r="B1618" s="168">
        <v>1</v>
      </c>
      <c r="C1618" s="169"/>
      <c r="D1618" s="168" t="s">
        <v>1586</v>
      </c>
      <c r="E1618" s="168">
        <v>20</v>
      </c>
      <c r="F1618" s="168">
        <v>207</v>
      </c>
      <c r="G1618" s="168" t="s">
        <v>7169</v>
      </c>
      <c r="H1618" s="168">
        <v>80</v>
      </c>
      <c r="I1618" s="168" t="s">
        <v>15867</v>
      </c>
      <c r="J1618" s="168"/>
      <c r="K1618" s="168"/>
      <c r="L1618" s="171"/>
      <c r="M1618" s="171"/>
      <c r="N1618" s="168"/>
      <c r="O1618" s="168"/>
    </row>
    <row r="1619" spans="1:15" x14ac:dyDescent="0.3">
      <c r="A1619" s="167">
        <v>46063</v>
      </c>
      <c r="B1619" s="168">
        <v>3</v>
      </c>
      <c r="C1619" s="169"/>
      <c r="D1619" s="168" t="s">
        <v>1244</v>
      </c>
      <c r="E1619" s="168">
        <v>8</v>
      </c>
      <c r="F1619" s="168">
        <v>320</v>
      </c>
      <c r="G1619" s="168" t="s">
        <v>7213</v>
      </c>
      <c r="H1619" s="168">
        <v>11</v>
      </c>
      <c r="I1619" s="168" t="s">
        <v>7154</v>
      </c>
      <c r="J1619" s="168"/>
      <c r="K1619" s="168"/>
      <c r="L1619" s="171"/>
      <c r="M1619" s="171"/>
      <c r="N1619" s="168"/>
      <c r="O1619" s="168"/>
    </row>
    <row r="1620" spans="1:15" x14ac:dyDescent="0.3">
      <c r="A1620" s="167">
        <v>46063</v>
      </c>
      <c r="B1620" s="168">
        <v>3</v>
      </c>
      <c r="C1620" s="169"/>
      <c r="D1620" s="168" t="s">
        <v>1244</v>
      </c>
      <c r="E1620" s="168">
        <v>8</v>
      </c>
      <c r="F1620" s="168">
        <v>320</v>
      </c>
      <c r="G1620" s="168" t="s">
        <v>7213</v>
      </c>
      <c r="H1620" s="168">
        <v>11</v>
      </c>
      <c r="I1620" s="168" t="s">
        <v>7154</v>
      </c>
      <c r="J1620" s="168"/>
      <c r="K1620" s="168"/>
      <c r="L1620" s="171"/>
      <c r="M1620" s="171"/>
      <c r="N1620" s="168"/>
      <c r="O1620" s="168"/>
    </row>
    <row r="1621" spans="1:15" x14ac:dyDescent="0.3">
      <c r="A1621" s="167">
        <v>46063</v>
      </c>
      <c r="B1621" s="168">
        <v>2</v>
      </c>
      <c r="C1621" s="169"/>
      <c r="D1621" s="168" t="s">
        <v>1298</v>
      </c>
      <c r="E1621" s="168">
        <v>33</v>
      </c>
      <c r="F1621" s="168">
        <v>314</v>
      </c>
      <c r="G1621" s="168" t="s">
        <v>7148</v>
      </c>
      <c r="H1621" s="168">
        <v>10</v>
      </c>
      <c r="I1621" s="168" t="s">
        <v>7164</v>
      </c>
      <c r="J1621" s="168"/>
      <c r="K1621" s="168"/>
      <c r="L1621" s="171"/>
      <c r="M1621" s="171"/>
      <c r="N1621" s="168"/>
      <c r="O1621" s="168"/>
    </row>
    <row r="1622" spans="1:15" x14ac:dyDescent="0.3">
      <c r="A1622" s="167">
        <v>46063</v>
      </c>
      <c r="B1622" s="168">
        <v>2</v>
      </c>
      <c r="C1622" s="169"/>
      <c r="D1622" s="168" t="s">
        <v>1296</v>
      </c>
      <c r="E1622" s="168">
        <v>33</v>
      </c>
      <c r="F1622" s="168">
        <v>314</v>
      </c>
      <c r="G1622" s="168" t="s">
        <v>7148</v>
      </c>
      <c r="H1622" s="168">
        <v>10</v>
      </c>
      <c r="I1622" s="168" t="s">
        <v>7164</v>
      </c>
      <c r="J1622" s="168"/>
      <c r="K1622" s="168"/>
      <c r="L1622" s="171"/>
      <c r="M1622" s="171"/>
      <c r="N1622" s="168"/>
      <c r="O1622" s="168"/>
    </row>
    <row r="1623" spans="1:15" x14ac:dyDescent="0.3">
      <c r="A1623" s="167">
        <v>46063</v>
      </c>
      <c r="B1623" s="168">
        <v>2</v>
      </c>
      <c r="C1623" s="169"/>
      <c r="D1623" s="168" t="s">
        <v>1248</v>
      </c>
      <c r="E1623" s="168">
        <v>9</v>
      </c>
      <c r="F1623" s="168">
        <v>320</v>
      </c>
      <c r="G1623" s="168" t="s">
        <v>7163</v>
      </c>
      <c r="H1623" s="168">
        <v>11</v>
      </c>
      <c r="I1623" s="168" t="s">
        <v>7162</v>
      </c>
      <c r="J1623" s="168"/>
      <c r="K1623" s="168"/>
      <c r="L1623" s="171"/>
      <c r="M1623" s="171"/>
      <c r="N1623" s="168"/>
      <c r="O1623" s="168"/>
    </row>
    <row r="1624" spans="1:15" x14ac:dyDescent="0.3">
      <c r="A1624" s="167">
        <v>46063</v>
      </c>
      <c r="B1624" s="168">
        <v>2</v>
      </c>
      <c r="C1624" s="169"/>
      <c r="D1624" s="168" t="s">
        <v>1248</v>
      </c>
      <c r="E1624" s="168">
        <v>34</v>
      </c>
      <c r="F1624" s="168">
        <v>320</v>
      </c>
      <c r="G1624" s="168" t="s">
        <v>7163</v>
      </c>
      <c r="H1624" s="168">
        <v>1</v>
      </c>
      <c r="I1624" s="168" t="s">
        <v>7162</v>
      </c>
      <c r="J1624" s="168"/>
      <c r="K1624" s="168"/>
      <c r="L1624" s="171"/>
      <c r="M1624" s="171"/>
      <c r="N1624" s="168"/>
      <c r="O1624" s="168"/>
    </row>
    <row r="1625" spans="1:15" x14ac:dyDescent="0.3">
      <c r="A1625" s="167">
        <v>46063</v>
      </c>
      <c r="B1625" s="168">
        <v>2</v>
      </c>
      <c r="C1625" s="169"/>
      <c r="D1625" s="168" t="s">
        <v>1949</v>
      </c>
      <c r="E1625" s="168">
        <v>33</v>
      </c>
      <c r="F1625" s="168">
        <v>314</v>
      </c>
      <c r="G1625" s="168" t="s">
        <v>15712</v>
      </c>
      <c r="H1625" s="168">
        <v>6</v>
      </c>
      <c r="I1625" s="168" t="s">
        <v>7220</v>
      </c>
      <c r="J1625" s="168"/>
      <c r="K1625" s="168"/>
      <c r="L1625" s="171"/>
      <c r="M1625" s="171"/>
      <c r="N1625" s="168"/>
      <c r="O1625" s="168"/>
    </row>
    <row r="1626" spans="1:15" x14ac:dyDescent="0.3">
      <c r="A1626" s="167">
        <v>46063</v>
      </c>
      <c r="B1626" s="168">
        <v>2</v>
      </c>
      <c r="C1626" s="169"/>
      <c r="D1626" s="168" t="s">
        <v>1949</v>
      </c>
      <c r="E1626" s="168">
        <v>19</v>
      </c>
      <c r="F1626" s="168">
        <v>314</v>
      </c>
      <c r="G1626" s="168" t="s">
        <v>15712</v>
      </c>
      <c r="H1626" s="168">
        <v>3</v>
      </c>
      <c r="I1626" s="168" t="s">
        <v>7220</v>
      </c>
      <c r="J1626" s="168"/>
      <c r="K1626" s="168"/>
      <c r="L1626" s="171"/>
      <c r="M1626" s="171"/>
      <c r="N1626" s="168"/>
      <c r="O1626" s="168"/>
    </row>
    <row r="1627" spans="1:15" x14ac:dyDescent="0.3">
      <c r="A1627" s="167">
        <v>46063</v>
      </c>
      <c r="B1627" s="168">
        <v>2</v>
      </c>
      <c r="C1627" s="169"/>
      <c r="D1627" s="168" t="s">
        <v>1598</v>
      </c>
      <c r="E1627" s="168">
        <v>30</v>
      </c>
      <c r="F1627" s="168">
        <v>320</v>
      </c>
      <c r="G1627" s="168" t="s">
        <v>7155</v>
      </c>
      <c r="H1627" s="168">
        <v>7</v>
      </c>
      <c r="I1627" s="168" t="s">
        <v>7160</v>
      </c>
      <c r="J1627" s="168"/>
      <c r="K1627" s="168"/>
      <c r="L1627" s="171"/>
      <c r="M1627" s="171"/>
      <c r="N1627" s="168"/>
      <c r="O1627" s="168"/>
    </row>
    <row r="1628" spans="1:15" x14ac:dyDescent="0.3">
      <c r="A1628" s="167">
        <v>46063</v>
      </c>
      <c r="B1628" s="168">
        <v>2</v>
      </c>
      <c r="C1628" s="169"/>
      <c r="D1628" s="168" t="s">
        <v>1598</v>
      </c>
      <c r="E1628" s="168">
        <v>19</v>
      </c>
      <c r="F1628" s="168">
        <v>320</v>
      </c>
      <c r="G1628" s="168" t="s">
        <v>7155</v>
      </c>
      <c r="H1628" s="168">
        <v>3</v>
      </c>
      <c r="I1628" s="168" t="s">
        <v>7160</v>
      </c>
      <c r="J1628" s="168"/>
      <c r="K1628" s="168"/>
      <c r="L1628" s="171"/>
      <c r="M1628" s="171"/>
      <c r="N1628" s="168"/>
      <c r="O1628" s="168"/>
    </row>
    <row r="1629" spans="1:15" x14ac:dyDescent="0.3">
      <c r="A1629" s="167">
        <v>46063</v>
      </c>
      <c r="B1629" s="168">
        <v>2</v>
      </c>
      <c r="C1629" s="169"/>
      <c r="D1629" s="168" t="s">
        <v>1909</v>
      </c>
      <c r="E1629" s="168">
        <v>6</v>
      </c>
      <c r="F1629" s="168">
        <v>314</v>
      </c>
      <c r="G1629" s="168" t="s">
        <v>7262</v>
      </c>
      <c r="H1629" s="168">
        <v>1</v>
      </c>
      <c r="I1629" s="168" t="s">
        <v>15736</v>
      </c>
      <c r="J1629" s="168"/>
      <c r="K1629" s="168"/>
      <c r="L1629" s="171"/>
      <c r="M1629" s="171"/>
      <c r="N1629" s="168"/>
      <c r="O1629" s="168"/>
    </row>
    <row r="1630" spans="1:15" x14ac:dyDescent="0.3">
      <c r="A1630" s="167">
        <v>46063</v>
      </c>
      <c r="B1630" s="168">
        <v>2</v>
      </c>
      <c r="C1630" s="169"/>
      <c r="D1630" s="168" t="s">
        <v>1400</v>
      </c>
      <c r="E1630" s="168">
        <v>33</v>
      </c>
      <c r="F1630" s="168">
        <v>314</v>
      </c>
      <c r="G1630" s="168" t="s">
        <v>7173</v>
      </c>
      <c r="H1630" s="168">
        <v>3</v>
      </c>
      <c r="I1630" s="168" t="s">
        <v>15736</v>
      </c>
      <c r="J1630" s="168"/>
      <c r="K1630" s="168"/>
      <c r="L1630" s="171"/>
      <c r="M1630" s="171"/>
      <c r="N1630" s="168"/>
      <c r="O1630" s="168"/>
    </row>
    <row r="1631" spans="1:15" x14ac:dyDescent="0.3">
      <c r="A1631" s="167">
        <v>46063</v>
      </c>
      <c r="B1631" s="168">
        <v>2</v>
      </c>
      <c r="C1631" s="169"/>
      <c r="D1631" s="168" t="s">
        <v>1402</v>
      </c>
      <c r="E1631" s="168">
        <v>33</v>
      </c>
      <c r="F1631" s="168">
        <v>314</v>
      </c>
      <c r="G1631" s="168" t="s">
        <v>7173</v>
      </c>
      <c r="H1631" s="168">
        <v>3</v>
      </c>
      <c r="I1631" s="168" t="s">
        <v>15736</v>
      </c>
      <c r="J1631" s="168"/>
      <c r="K1631" s="168"/>
      <c r="L1631" s="171"/>
      <c r="M1631" s="171"/>
      <c r="N1631" s="168"/>
      <c r="O1631" s="168"/>
    </row>
    <row r="1632" spans="1:15" x14ac:dyDescent="0.3">
      <c r="A1632" s="167">
        <v>46063</v>
      </c>
      <c r="B1632" s="168">
        <v>2</v>
      </c>
      <c r="C1632" s="169"/>
      <c r="D1632" s="168" t="s">
        <v>1266</v>
      </c>
      <c r="E1632" s="168">
        <v>8</v>
      </c>
      <c r="F1632" s="168">
        <v>207</v>
      </c>
      <c r="G1632" s="168" t="s">
        <v>15674</v>
      </c>
      <c r="H1632" s="168">
        <v>1</v>
      </c>
      <c r="I1632" s="168" t="s">
        <v>7228</v>
      </c>
      <c r="J1632" s="168"/>
      <c r="K1632" s="168"/>
      <c r="L1632" s="171"/>
      <c r="M1632" s="171"/>
      <c r="N1632" s="168"/>
      <c r="O1632" s="168"/>
    </row>
    <row r="1633" spans="1:15" x14ac:dyDescent="0.3">
      <c r="A1633" s="167">
        <v>46063</v>
      </c>
      <c r="B1633" s="168">
        <v>2</v>
      </c>
      <c r="C1633" s="169"/>
      <c r="D1633" s="168" t="s">
        <v>1302</v>
      </c>
      <c r="E1633" s="168">
        <v>6</v>
      </c>
      <c r="F1633" s="168">
        <v>315</v>
      </c>
      <c r="G1633" s="168" t="s">
        <v>7248</v>
      </c>
      <c r="H1633" s="168">
        <v>5</v>
      </c>
      <c r="I1633" s="168" t="s">
        <v>15875</v>
      </c>
      <c r="J1633" s="168"/>
      <c r="K1633" s="168"/>
      <c r="L1633" s="171"/>
      <c r="M1633" s="171"/>
      <c r="N1633" s="168"/>
      <c r="O1633" s="168"/>
    </row>
    <row r="1634" spans="1:15" x14ac:dyDescent="0.3">
      <c r="A1634" s="173">
        <v>46063</v>
      </c>
      <c r="B1634" s="174">
        <v>2</v>
      </c>
      <c r="C1634" s="175"/>
      <c r="D1634" s="174" t="s">
        <v>1490</v>
      </c>
      <c r="E1634" s="174">
        <v>20</v>
      </c>
      <c r="F1634" s="174">
        <v>314</v>
      </c>
      <c r="G1634" s="174" t="s">
        <v>7186</v>
      </c>
      <c r="H1634" s="174">
        <v>2</v>
      </c>
      <c r="I1634" s="174" t="s">
        <v>7264</v>
      </c>
      <c r="J1634" s="174"/>
      <c r="K1634" s="174"/>
      <c r="L1634" s="177"/>
      <c r="M1634" s="177"/>
      <c r="N1634" s="174"/>
      <c r="O1634" s="174"/>
    </row>
    <row r="1635" spans="1:15" x14ac:dyDescent="0.3">
      <c r="A1635" s="167">
        <v>46063</v>
      </c>
      <c r="B1635" s="168">
        <v>3</v>
      </c>
      <c r="C1635" s="169"/>
      <c r="D1635" s="168" t="s">
        <v>1264</v>
      </c>
      <c r="E1635" s="168">
        <v>11</v>
      </c>
      <c r="F1635" s="168">
        <v>314</v>
      </c>
      <c r="G1635" s="168" t="s">
        <v>7189</v>
      </c>
      <c r="H1635" s="168">
        <v>1</v>
      </c>
      <c r="I1635" s="168" t="s">
        <v>15876</v>
      </c>
      <c r="J1635" s="168"/>
      <c r="K1635" s="168"/>
      <c r="L1635" s="171"/>
      <c r="M1635" s="171"/>
      <c r="N1635" s="168"/>
      <c r="O1635" s="168"/>
    </row>
    <row r="1636" spans="1:15" x14ac:dyDescent="0.3">
      <c r="A1636" s="167">
        <v>46063</v>
      </c>
      <c r="B1636" s="168">
        <v>2</v>
      </c>
      <c r="C1636" s="169"/>
      <c r="D1636" s="168" t="s">
        <v>1472</v>
      </c>
      <c r="E1636" s="168">
        <v>44</v>
      </c>
      <c r="F1636" s="168">
        <v>207</v>
      </c>
      <c r="G1636" s="168" t="s">
        <v>7169</v>
      </c>
      <c r="H1636" s="168">
        <v>2</v>
      </c>
      <c r="I1636" s="168" t="s">
        <v>7229</v>
      </c>
      <c r="J1636" s="168"/>
      <c r="K1636" s="168"/>
      <c r="L1636" s="171"/>
      <c r="M1636" s="171"/>
      <c r="N1636" s="168"/>
      <c r="O1636" s="168"/>
    </row>
    <row r="1637" spans="1:15" x14ac:dyDescent="0.3">
      <c r="A1637" s="167">
        <v>46063</v>
      </c>
      <c r="B1637" s="168">
        <v>2</v>
      </c>
      <c r="C1637" s="169"/>
      <c r="D1637" s="168" t="s">
        <v>2003</v>
      </c>
      <c r="E1637" s="168">
        <v>33</v>
      </c>
      <c r="F1637" s="168">
        <v>314</v>
      </c>
      <c r="G1637" s="168" t="s">
        <v>15691</v>
      </c>
      <c r="H1637" s="168">
        <v>6</v>
      </c>
      <c r="I1637" s="168" t="s">
        <v>15877</v>
      </c>
      <c r="J1637" s="168"/>
      <c r="K1637" s="168"/>
      <c r="L1637" s="171"/>
      <c r="M1637" s="171"/>
      <c r="N1637" s="168"/>
      <c r="O1637" s="168"/>
    </row>
    <row r="1638" spans="1:15" x14ac:dyDescent="0.3">
      <c r="A1638" s="167">
        <v>46063</v>
      </c>
      <c r="B1638" s="168">
        <v>3</v>
      </c>
      <c r="C1638" s="169"/>
      <c r="D1638" s="168" t="s">
        <v>1598</v>
      </c>
      <c r="E1638" s="168">
        <v>20</v>
      </c>
      <c r="F1638" s="168">
        <v>320</v>
      </c>
      <c r="G1638" s="168" t="s">
        <v>7155</v>
      </c>
      <c r="H1638" s="168">
        <v>3</v>
      </c>
      <c r="I1638" s="168" t="s">
        <v>7166</v>
      </c>
      <c r="J1638" s="168"/>
      <c r="K1638" s="168"/>
      <c r="L1638" s="171"/>
      <c r="M1638" s="171"/>
      <c r="N1638" s="168"/>
      <c r="O1638" s="168"/>
    </row>
    <row r="1639" spans="1:15" x14ac:dyDescent="0.3">
      <c r="A1639" s="167">
        <v>46063</v>
      </c>
      <c r="B1639" s="168">
        <v>2</v>
      </c>
      <c r="C1639" s="169"/>
      <c r="D1639" s="168" t="s">
        <v>1650</v>
      </c>
      <c r="E1639" s="168">
        <v>9</v>
      </c>
      <c r="F1639" s="168">
        <v>315</v>
      </c>
      <c r="G1639" s="168" t="s">
        <v>7179</v>
      </c>
      <c r="H1639" s="168">
        <v>1</v>
      </c>
      <c r="I1639" s="168" t="s">
        <v>15841</v>
      </c>
      <c r="J1639" s="168"/>
      <c r="K1639" s="168"/>
      <c r="L1639" s="171"/>
      <c r="M1639" s="171"/>
      <c r="N1639" s="168"/>
      <c r="O1639" s="168"/>
    </row>
    <row r="1640" spans="1:15" x14ac:dyDescent="0.3">
      <c r="A1640" s="167">
        <v>46063</v>
      </c>
      <c r="B1640" s="168">
        <v>2</v>
      </c>
      <c r="C1640" s="169"/>
      <c r="D1640" s="168" t="s">
        <v>1632</v>
      </c>
      <c r="E1640" s="168">
        <v>19</v>
      </c>
      <c r="F1640" s="168">
        <v>314</v>
      </c>
      <c r="G1640" s="168" t="s">
        <v>7212</v>
      </c>
      <c r="H1640" s="168">
        <v>9</v>
      </c>
      <c r="I1640" s="168" t="s">
        <v>7210</v>
      </c>
      <c r="J1640" s="168"/>
      <c r="K1640" s="168"/>
      <c r="L1640" s="171"/>
      <c r="M1640" s="171"/>
      <c r="N1640" s="168"/>
      <c r="O1640" s="168"/>
    </row>
    <row r="1641" spans="1:15" x14ac:dyDescent="0.3">
      <c r="A1641" s="167">
        <v>46063</v>
      </c>
      <c r="B1641" s="168">
        <v>2</v>
      </c>
      <c r="C1641" s="169"/>
      <c r="D1641" s="168" t="s">
        <v>1510</v>
      </c>
      <c r="E1641" s="168">
        <v>8</v>
      </c>
      <c r="F1641" s="168">
        <v>320</v>
      </c>
      <c r="G1641" s="168" t="s">
        <v>7144</v>
      </c>
      <c r="H1641" s="168">
        <v>8</v>
      </c>
      <c r="I1641" s="168" t="s">
        <v>15773</v>
      </c>
      <c r="J1641" s="168"/>
      <c r="K1641" s="168"/>
      <c r="L1641" s="171"/>
      <c r="M1641" s="171"/>
      <c r="N1641" s="168"/>
      <c r="O1641" s="168"/>
    </row>
    <row r="1642" spans="1:15" x14ac:dyDescent="0.3">
      <c r="A1642" s="167">
        <v>46063</v>
      </c>
      <c r="B1642" s="168">
        <v>2</v>
      </c>
      <c r="C1642" s="169"/>
      <c r="D1642" s="168" t="s">
        <v>1464</v>
      </c>
      <c r="E1642" s="168">
        <v>23</v>
      </c>
      <c r="F1642" s="168">
        <v>315</v>
      </c>
      <c r="G1642" s="168" t="s">
        <v>7179</v>
      </c>
      <c r="H1642" s="168">
        <v>1</v>
      </c>
      <c r="I1642" s="168" t="s">
        <v>7180</v>
      </c>
      <c r="J1642" s="168"/>
      <c r="K1642" s="168"/>
      <c r="L1642" s="171"/>
      <c r="M1642" s="171"/>
      <c r="N1642" s="168"/>
      <c r="O1642" s="168"/>
    </row>
    <row r="1643" spans="1:15" x14ac:dyDescent="0.3">
      <c r="A1643" s="167">
        <v>46063</v>
      </c>
      <c r="B1643" s="168">
        <v>2</v>
      </c>
      <c r="C1643" s="169"/>
      <c r="D1643" s="168" t="s">
        <v>1354</v>
      </c>
      <c r="E1643" s="168">
        <v>20</v>
      </c>
      <c r="F1643" s="168">
        <v>320</v>
      </c>
      <c r="G1643" s="168" t="s">
        <v>7146</v>
      </c>
      <c r="H1643" s="168">
        <v>2</v>
      </c>
      <c r="I1643" s="168" t="s">
        <v>7145</v>
      </c>
      <c r="J1643" s="168"/>
      <c r="K1643" s="168"/>
      <c r="L1643" s="171"/>
      <c r="M1643" s="171"/>
      <c r="N1643" s="168"/>
      <c r="O1643" s="168"/>
    </row>
    <row r="1644" spans="1:15" x14ac:dyDescent="0.3">
      <c r="A1644" s="167">
        <v>46063</v>
      </c>
      <c r="B1644" s="168">
        <v>2</v>
      </c>
      <c r="C1644" s="169"/>
      <c r="D1644" s="168" t="s">
        <v>1630</v>
      </c>
      <c r="E1644" s="168">
        <v>34</v>
      </c>
      <c r="F1644" s="168">
        <v>320</v>
      </c>
      <c r="G1644" s="168" t="s">
        <v>7146</v>
      </c>
      <c r="H1644" s="168">
        <v>33</v>
      </c>
      <c r="I1644" s="168" t="s">
        <v>7145</v>
      </c>
      <c r="J1644" s="168"/>
      <c r="K1644" s="168"/>
      <c r="L1644" s="171"/>
      <c r="M1644" s="171"/>
      <c r="N1644" s="168"/>
      <c r="O1644" s="168"/>
    </row>
    <row r="1645" spans="1:15" x14ac:dyDescent="0.3">
      <c r="A1645" s="167">
        <v>46063</v>
      </c>
      <c r="B1645" s="168">
        <v>1</v>
      </c>
      <c r="C1645" s="169"/>
      <c r="D1645" s="168" t="s">
        <v>1354</v>
      </c>
      <c r="E1645" s="168">
        <v>20</v>
      </c>
      <c r="F1645" s="168">
        <v>320</v>
      </c>
      <c r="G1645" s="168" t="s">
        <v>7146</v>
      </c>
      <c r="H1645" s="168">
        <v>6</v>
      </c>
      <c r="I1645" s="168" t="s">
        <v>7147</v>
      </c>
      <c r="J1645" s="168"/>
      <c r="K1645" s="168"/>
      <c r="L1645" s="171"/>
      <c r="M1645" s="171"/>
      <c r="N1645" s="168"/>
      <c r="O1645" s="168"/>
    </row>
    <row r="1646" spans="1:15" x14ac:dyDescent="0.3">
      <c r="A1646" s="167">
        <v>46063</v>
      </c>
      <c r="B1646" s="168">
        <v>1</v>
      </c>
      <c r="C1646" s="169"/>
      <c r="D1646" s="168" t="s">
        <v>1518</v>
      </c>
      <c r="E1646" s="168">
        <v>7</v>
      </c>
      <c r="F1646" s="168">
        <v>314</v>
      </c>
      <c r="G1646" s="168" t="s">
        <v>7167</v>
      </c>
      <c r="H1646" s="168">
        <v>1</v>
      </c>
      <c r="I1646" s="168" t="s">
        <v>7190</v>
      </c>
      <c r="J1646" s="168"/>
      <c r="K1646" s="168"/>
      <c r="L1646" s="171"/>
      <c r="M1646" s="171"/>
      <c r="N1646" s="168"/>
      <c r="O1646" s="168"/>
    </row>
    <row r="1647" spans="1:15" x14ac:dyDescent="0.3">
      <c r="A1647" s="167">
        <v>46063</v>
      </c>
      <c r="B1647" s="168">
        <v>1</v>
      </c>
      <c r="C1647" s="169"/>
      <c r="D1647" s="168" t="s">
        <v>1518</v>
      </c>
      <c r="E1647" s="168">
        <v>33</v>
      </c>
      <c r="F1647" s="168">
        <v>314</v>
      </c>
      <c r="G1647" s="168" t="s">
        <v>7167</v>
      </c>
      <c r="H1647" s="168">
        <v>5</v>
      </c>
      <c r="I1647" s="168" t="s">
        <v>7190</v>
      </c>
      <c r="J1647" s="168"/>
      <c r="K1647" s="168"/>
      <c r="L1647" s="171"/>
      <c r="M1647" s="171"/>
      <c r="N1647" s="168"/>
      <c r="O1647" s="168"/>
    </row>
    <row r="1648" spans="1:15" x14ac:dyDescent="0.3">
      <c r="A1648" s="167">
        <v>46063</v>
      </c>
      <c r="B1648" s="168">
        <v>1</v>
      </c>
      <c r="C1648" s="169"/>
      <c r="D1648" s="168" t="s">
        <v>1448</v>
      </c>
      <c r="E1648" s="168">
        <v>33</v>
      </c>
      <c r="F1648" s="168">
        <v>314</v>
      </c>
      <c r="G1648" s="168" t="s">
        <v>7191</v>
      </c>
      <c r="H1648" s="168">
        <v>3</v>
      </c>
      <c r="I1648" s="168" t="s">
        <v>7192</v>
      </c>
      <c r="J1648" s="168"/>
      <c r="K1648" s="168"/>
      <c r="L1648" s="171"/>
      <c r="M1648" s="171"/>
      <c r="N1648" s="168"/>
      <c r="O1648" s="168"/>
    </row>
    <row r="1649" spans="1:15" x14ac:dyDescent="0.3">
      <c r="A1649" s="167">
        <v>46063</v>
      </c>
      <c r="B1649" s="168">
        <v>1</v>
      </c>
      <c r="C1649" s="169"/>
      <c r="D1649" s="168" t="s">
        <v>1278</v>
      </c>
      <c r="E1649" s="168">
        <v>33</v>
      </c>
      <c r="F1649" s="168">
        <v>314</v>
      </c>
      <c r="G1649" s="168" t="s">
        <v>7171</v>
      </c>
      <c r="H1649" s="168">
        <v>3</v>
      </c>
      <c r="I1649" s="168" t="s">
        <v>15878</v>
      </c>
      <c r="J1649" s="168"/>
      <c r="K1649" s="168"/>
      <c r="L1649" s="171"/>
      <c r="M1649" s="171"/>
      <c r="N1649" s="168"/>
      <c r="O1649" s="168"/>
    </row>
    <row r="1650" spans="1:15" x14ac:dyDescent="0.3">
      <c r="A1650" s="167">
        <v>46063</v>
      </c>
      <c r="B1650" s="168">
        <v>1</v>
      </c>
      <c r="C1650" s="169"/>
      <c r="D1650" s="168" t="s">
        <v>2027</v>
      </c>
      <c r="E1650" s="168">
        <v>8</v>
      </c>
      <c r="F1650" s="168">
        <v>314</v>
      </c>
      <c r="G1650" s="168" t="s">
        <v>15712</v>
      </c>
      <c r="H1650" s="168">
        <v>1</v>
      </c>
      <c r="I1650" s="168" t="s">
        <v>15764</v>
      </c>
      <c r="J1650" s="168"/>
      <c r="K1650" s="168"/>
      <c r="L1650" s="171"/>
      <c r="M1650" s="171"/>
      <c r="N1650" s="168"/>
      <c r="O1650" s="168"/>
    </row>
    <row r="1651" spans="1:15" x14ac:dyDescent="0.3">
      <c r="A1651" s="167">
        <v>46063</v>
      </c>
      <c r="B1651" s="168">
        <v>1</v>
      </c>
      <c r="C1651" s="169"/>
      <c r="D1651" s="168" t="s">
        <v>1278</v>
      </c>
      <c r="E1651" s="168">
        <v>33</v>
      </c>
      <c r="F1651" s="168">
        <v>314</v>
      </c>
      <c r="G1651" s="168" t="s">
        <v>7173</v>
      </c>
      <c r="H1651" s="168">
        <v>2</v>
      </c>
      <c r="I1651" s="168" t="s">
        <v>7187</v>
      </c>
      <c r="J1651" s="168"/>
      <c r="K1651" s="168"/>
      <c r="L1651" s="171"/>
      <c r="M1651" s="171"/>
      <c r="N1651" s="168"/>
      <c r="O1651" s="168"/>
    </row>
    <row r="1652" spans="1:15" x14ac:dyDescent="0.3">
      <c r="A1652" s="167">
        <v>46063</v>
      </c>
      <c r="B1652" s="168">
        <v>1</v>
      </c>
      <c r="C1652" s="169"/>
      <c r="D1652" s="168" t="s">
        <v>1448</v>
      </c>
      <c r="E1652" s="168">
        <v>2</v>
      </c>
      <c r="F1652" s="168">
        <v>314</v>
      </c>
      <c r="G1652" s="168" t="s">
        <v>7191</v>
      </c>
      <c r="H1652" s="168">
        <v>1</v>
      </c>
      <c r="I1652" s="168" t="s">
        <v>7192</v>
      </c>
      <c r="J1652" s="168"/>
      <c r="K1652" s="168"/>
      <c r="L1652" s="171"/>
      <c r="M1652" s="171"/>
      <c r="N1652" s="168"/>
      <c r="O1652" s="168"/>
    </row>
    <row r="1653" spans="1:15" x14ac:dyDescent="0.3">
      <c r="A1653" s="167">
        <v>46063</v>
      </c>
      <c r="B1653" s="168">
        <v>1</v>
      </c>
      <c r="C1653" s="169"/>
      <c r="D1653" s="168" t="s">
        <v>1278</v>
      </c>
      <c r="E1653" s="168">
        <v>33</v>
      </c>
      <c r="F1653" s="168">
        <v>314</v>
      </c>
      <c r="G1653" s="168" t="s">
        <v>7171</v>
      </c>
      <c r="H1653" s="168">
        <v>3</v>
      </c>
      <c r="I1653" s="168" t="s">
        <v>7275</v>
      </c>
      <c r="J1653" s="168"/>
      <c r="K1653" s="168"/>
      <c r="L1653" s="171"/>
      <c r="M1653" s="171"/>
      <c r="N1653" s="168"/>
      <c r="O1653" s="168"/>
    </row>
    <row r="1654" spans="1:15" x14ac:dyDescent="0.3">
      <c r="A1654" s="167">
        <v>46063</v>
      </c>
      <c r="B1654" s="168">
        <v>1</v>
      </c>
      <c r="C1654" s="169"/>
      <c r="D1654" s="168" t="s">
        <v>1242</v>
      </c>
      <c r="E1654" s="168">
        <v>8</v>
      </c>
      <c r="F1654" s="168">
        <v>314</v>
      </c>
      <c r="G1654" s="168" t="s">
        <v>7186</v>
      </c>
      <c r="H1654" s="168">
        <v>2</v>
      </c>
      <c r="I1654" s="168" t="s">
        <v>7162</v>
      </c>
      <c r="J1654" s="168"/>
      <c r="K1654" s="168"/>
      <c r="L1654" s="171"/>
      <c r="M1654" s="171"/>
      <c r="N1654" s="168"/>
      <c r="O1654" s="168"/>
    </row>
    <row r="1655" spans="1:15" x14ac:dyDescent="0.3">
      <c r="A1655" s="167">
        <v>46063</v>
      </c>
      <c r="B1655" s="168">
        <v>1</v>
      </c>
      <c r="C1655" s="169"/>
      <c r="D1655" s="168" t="s">
        <v>1242</v>
      </c>
      <c r="E1655" s="168">
        <v>10</v>
      </c>
      <c r="F1655" s="168">
        <v>314</v>
      </c>
      <c r="G1655" s="168" t="s">
        <v>7186</v>
      </c>
      <c r="H1655" s="168">
        <v>1</v>
      </c>
      <c r="I1655" s="168" t="s">
        <v>7162</v>
      </c>
      <c r="J1655" s="168"/>
      <c r="K1655" s="168"/>
      <c r="L1655" s="171"/>
      <c r="M1655" s="171"/>
      <c r="N1655" s="168"/>
      <c r="O1655" s="168"/>
    </row>
    <row r="1656" spans="1:15" x14ac:dyDescent="0.3">
      <c r="A1656" s="167">
        <v>46063</v>
      </c>
      <c r="B1656" s="168">
        <v>1</v>
      </c>
      <c r="C1656" s="169"/>
      <c r="D1656" s="168" t="s">
        <v>2057</v>
      </c>
      <c r="E1656" s="168">
        <v>19</v>
      </c>
      <c r="F1656" s="168">
        <v>207</v>
      </c>
      <c r="G1656" s="168" t="s">
        <v>7169</v>
      </c>
      <c r="H1656" s="168">
        <v>1</v>
      </c>
      <c r="I1656" s="168" t="s">
        <v>7203</v>
      </c>
      <c r="J1656" s="168"/>
      <c r="K1656" s="168"/>
      <c r="L1656" s="171"/>
      <c r="M1656" s="171"/>
      <c r="N1656" s="168"/>
      <c r="O1656" s="168"/>
    </row>
    <row r="1657" spans="1:15" x14ac:dyDescent="0.3">
      <c r="A1657" s="167">
        <v>46063</v>
      </c>
      <c r="B1657" s="168">
        <v>1</v>
      </c>
      <c r="C1657" s="169"/>
      <c r="D1657" s="168" t="s">
        <v>1472</v>
      </c>
      <c r="E1657" s="168">
        <v>41</v>
      </c>
      <c r="F1657" s="168">
        <v>207</v>
      </c>
      <c r="G1657" s="168" t="s">
        <v>7169</v>
      </c>
      <c r="H1657" s="168">
        <v>5</v>
      </c>
      <c r="I1657" s="168" t="s">
        <v>7203</v>
      </c>
      <c r="J1657" s="168"/>
      <c r="K1657" s="168"/>
      <c r="L1657" s="171"/>
      <c r="M1657" s="171"/>
      <c r="N1657" s="168"/>
      <c r="O1657" s="168"/>
    </row>
    <row r="1658" spans="1:15" x14ac:dyDescent="0.3">
      <c r="A1658" s="167">
        <v>46063</v>
      </c>
      <c r="B1658" s="168">
        <v>1</v>
      </c>
      <c r="C1658" s="169"/>
      <c r="D1658" s="168" t="s">
        <v>1416</v>
      </c>
      <c r="E1658" s="168">
        <v>15</v>
      </c>
      <c r="F1658" s="168">
        <v>207</v>
      </c>
      <c r="G1658" s="168" t="s">
        <v>7169</v>
      </c>
      <c r="H1658" s="168">
        <v>1</v>
      </c>
      <c r="I1658" s="168" t="s">
        <v>7271</v>
      </c>
      <c r="J1658" s="168"/>
      <c r="K1658" s="168"/>
      <c r="L1658" s="171"/>
      <c r="M1658" s="171"/>
      <c r="N1658" s="168"/>
      <c r="O1658" s="168"/>
    </row>
    <row r="1659" spans="1:15" x14ac:dyDescent="0.3">
      <c r="A1659" s="167">
        <v>46063</v>
      </c>
      <c r="B1659" s="168">
        <v>1</v>
      </c>
      <c r="C1659" s="169"/>
      <c r="D1659" s="168" t="s">
        <v>1518</v>
      </c>
      <c r="E1659" s="168">
        <v>19</v>
      </c>
      <c r="F1659" s="168">
        <v>207</v>
      </c>
      <c r="G1659" s="168" t="s">
        <v>7169</v>
      </c>
      <c r="H1659" s="168">
        <v>2</v>
      </c>
      <c r="I1659" s="168" t="s">
        <v>7271</v>
      </c>
      <c r="J1659" s="168"/>
      <c r="K1659" s="168"/>
      <c r="L1659" s="171"/>
      <c r="M1659" s="171"/>
      <c r="N1659" s="168"/>
      <c r="O1659" s="168"/>
    </row>
    <row r="1660" spans="1:15" x14ac:dyDescent="0.3">
      <c r="A1660" s="167">
        <v>46063</v>
      </c>
      <c r="B1660" s="168">
        <v>1</v>
      </c>
      <c r="C1660" s="169"/>
      <c r="D1660" s="168" t="s">
        <v>3228</v>
      </c>
      <c r="E1660" s="168">
        <v>20</v>
      </c>
      <c r="F1660" s="168">
        <v>207</v>
      </c>
      <c r="G1660" s="168" t="s">
        <v>7169</v>
      </c>
      <c r="H1660" s="168">
        <v>2</v>
      </c>
      <c r="I1660" s="168" t="s">
        <v>7271</v>
      </c>
      <c r="J1660" s="168"/>
      <c r="K1660" s="168"/>
      <c r="L1660" s="171"/>
      <c r="M1660" s="171"/>
      <c r="N1660" s="168"/>
      <c r="O1660" s="168"/>
    </row>
    <row r="1661" spans="1:15" x14ac:dyDescent="0.3">
      <c r="A1661" s="167">
        <v>46063</v>
      </c>
      <c r="B1661" s="168">
        <v>1</v>
      </c>
      <c r="C1661" s="169"/>
      <c r="D1661" s="168" t="s">
        <v>1250</v>
      </c>
      <c r="E1661" s="168">
        <v>9</v>
      </c>
      <c r="F1661" s="168">
        <v>313</v>
      </c>
      <c r="G1661" s="168" t="s">
        <v>7194</v>
      </c>
      <c r="H1661" s="168">
        <v>1</v>
      </c>
      <c r="I1661" s="168" t="s">
        <v>15790</v>
      </c>
      <c r="J1661" s="168"/>
      <c r="K1661" s="168"/>
      <c r="L1661" s="171"/>
      <c r="M1661" s="171"/>
      <c r="N1661" s="168"/>
      <c r="O1661" s="168"/>
    </row>
    <row r="1662" spans="1:15" x14ac:dyDescent="0.3">
      <c r="A1662" s="167">
        <v>46063</v>
      </c>
      <c r="B1662" s="168">
        <v>1</v>
      </c>
      <c r="C1662" s="169"/>
      <c r="D1662" s="168" t="s">
        <v>15879</v>
      </c>
      <c r="E1662" s="168">
        <v>19</v>
      </c>
      <c r="F1662" s="168">
        <v>314</v>
      </c>
      <c r="G1662" s="168" t="s">
        <v>7212</v>
      </c>
      <c r="H1662" s="168">
        <v>5</v>
      </c>
      <c r="I1662" s="168" t="s">
        <v>7267</v>
      </c>
      <c r="J1662" s="168"/>
      <c r="K1662" s="168"/>
      <c r="L1662" s="171"/>
      <c r="M1662" s="171"/>
      <c r="N1662" s="168"/>
      <c r="O1662" s="168"/>
    </row>
    <row r="1663" spans="1:15" x14ac:dyDescent="0.3">
      <c r="A1663" s="167">
        <v>46063</v>
      </c>
      <c r="B1663" s="168">
        <v>1</v>
      </c>
      <c r="C1663" s="169"/>
      <c r="D1663" s="168" t="s">
        <v>1691</v>
      </c>
      <c r="E1663" s="168">
        <v>9</v>
      </c>
      <c r="F1663" s="168">
        <v>207</v>
      </c>
      <c r="G1663" s="168" t="s">
        <v>7169</v>
      </c>
      <c r="H1663" s="168">
        <v>1</v>
      </c>
      <c r="I1663" s="168" t="s">
        <v>7225</v>
      </c>
      <c r="J1663" s="168"/>
      <c r="K1663" s="168"/>
      <c r="L1663" s="171"/>
      <c r="M1663" s="171"/>
      <c r="N1663" s="168"/>
      <c r="O1663" s="168"/>
    </row>
    <row r="1664" spans="1:15" x14ac:dyDescent="0.3">
      <c r="A1664" s="167">
        <v>46063</v>
      </c>
      <c r="B1664" s="168">
        <v>1</v>
      </c>
      <c r="C1664" s="169"/>
      <c r="D1664" s="168" t="s">
        <v>1598</v>
      </c>
      <c r="E1664" s="168">
        <v>9</v>
      </c>
      <c r="F1664" s="168">
        <v>320</v>
      </c>
      <c r="G1664" s="168" t="s">
        <v>7155</v>
      </c>
      <c r="H1664" s="168">
        <v>3</v>
      </c>
      <c r="I1664" s="168" t="s">
        <v>7145</v>
      </c>
      <c r="J1664" s="168"/>
      <c r="K1664" s="168"/>
      <c r="L1664" s="171"/>
      <c r="M1664" s="171"/>
      <c r="N1664" s="168"/>
      <c r="O1664" s="168"/>
    </row>
    <row r="1665" spans="1:15" x14ac:dyDescent="0.3">
      <c r="A1665" s="167">
        <v>46063</v>
      </c>
      <c r="B1665" s="168">
        <v>1</v>
      </c>
      <c r="C1665" s="169"/>
      <c r="D1665" s="168" t="s">
        <v>1655</v>
      </c>
      <c r="E1665" s="168">
        <v>32</v>
      </c>
      <c r="F1665" s="168">
        <v>320</v>
      </c>
      <c r="G1665" s="168" t="s">
        <v>7144</v>
      </c>
      <c r="H1665" s="168">
        <v>16</v>
      </c>
      <c r="I1665" s="168" t="s">
        <v>15880</v>
      </c>
      <c r="J1665" s="168"/>
      <c r="K1665" s="168"/>
      <c r="L1665" s="171"/>
      <c r="M1665" s="171"/>
      <c r="N1665" s="168"/>
      <c r="O1665" s="168"/>
    </row>
    <row r="1666" spans="1:15" x14ac:dyDescent="0.3">
      <c r="A1666" s="167">
        <v>46063</v>
      </c>
      <c r="B1666" s="168">
        <v>1</v>
      </c>
      <c r="C1666" s="169"/>
      <c r="D1666" s="168" t="s">
        <v>1630</v>
      </c>
      <c r="E1666" s="168">
        <v>34</v>
      </c>
      <c r="F1666" s="168">
        <v>320</v>
      </c>
      <c r="G1666" s="168" t="s">
        <v>7146</v>
      </c>
      <c r="H1666" s="168">
        <v>10</v>
      </c>
      <c r="I1666" s="168" t="s">
        <v>7147</v>
      </c>
      <c r="J1666" s="168"/>
      <c r="K1666" s="168"/>
      <c r="L1666" s="171"/>
      <c r="M1666" s="171"/>
      <c r="N1666" s="168"/>
      <c r="O1666" s="168"/>
    </row>
    <row r="1667" spans="1:15" x14ac:dyDescent="0.3">
      <c r="A1667" s="167">
        <v>46063</v>
      </c>
      <c r="B1667" s="168">
        <v>1</v>
      </c>
      <c r="C1667" s="169"/>
      <c r="D1667" s="168" t="s">
        <v>1514</v>
      </c>
      <c r="E1667" s="168">
        <v>11</v>
      </c>
      <c r="F1667" s="168">
        <v>313</v>
      </c>
      <c r="G1667" s="168" t="s">
        <v>7196</v>
      </c>
      <c r="H1667" s="168">
        <v>2</v>
      </c>
      <c r="I1667" s="168" t="s">
        <v>15724</v>
      </c>
      <c r="J1667" s="168"/>
      <c r="K1667" s="168"/>
      <c r="L1667" s="171"/>
      <c r="M1667" s="171"/>
      <c r="N1667" s="168"/>
      <c r="O1667" s="168"/>
    </row>
    <row r="1668" spans="1:15" x14ac:dyDescent="0.3">
      <c r="A1668" s="167">
        <v>46063</v>
      </c>
      <c r="B1668" s="168">
        <v>1</v>
      </c>
      <c r="C1668" s="169"/>
      <c r="D1668" s="168" t="s">
        <v>1514</v>
      </c>
      <c r="E1668" s="168">
        <v>19</v>
      </c>
      <c r="F1668" s="168">
        <v>313</v>
      </c>
      <c r="G1668" s="168" t="s">
        <v>7196</v>
      </c>
      <c r="H1668" s="168">
        <v>3</v>
      </c>
      <c r="I1668" s="168" t="s">
        <v>15724</v>
      </c>
      <c r="J1668" s="168"/>
      <c r="K1668" s="168"/>
      <c r="L1668" s="171"/>
      <c r="M1668" s="171"/>
      <c r="N1668" s="168"/>
      <c r="O1668" s="168"/>
    </row>
    <row r="1669" spans="1:15" x14ac:dyDescent="0.3">
      <c r="A1669" s="167">
        <v>46063</v>
      </c>
      <c r="B1669" s="168">
        <v>1</v>
      </c>
      <c r="C1669" s="169"/>
      <c r="D1669" s="168" t="s">
        <v>1272</v>
      </c>
      <c r="E1669" s="168">
        <v>19</v>
      </c>
      <c r="F1669" s="168">
        <v>313</v>
      </c>
      <c r="G1669" s="168" t="s">
        <v>7194</v>
      </c>
      <c r="H1669" s="168">
        <v>2</v>
      </c>
      <c r="I1669" s="168" t="s">
        <v>15790</v>
      </c>
      <c r="J1669" s="168"/>
      <c r="K1669" s="168"/>
      <c r="L1669" s="171"/>
      <c r="M1669" s="171"/>
      <c r="N1669" s="168"/>
      <c r="O1669" s="168"/>
    </row>
    <row r="1670" spans="1:15" x14ac:dyDescent="0.3">
      <c r="A1670" s="167">
        <v>46063</v>
      </c>
      <c r="B1670" s="168">
        <v>1</v>
      </c>
      <c r="C1670" s="169"/>
      <c r="D1670" s="168" t="s">
        <v>1272</v>
      </c>
      <c r="E1670" s="168">
        <v>9</v>
      </c>
      <c r="F1670" s="168">
        <v>313</v>
      </c>
      <c r="G1670" s="168" t="s">
        <v>7194</v>
      </c>
      <c r="H1670" s="168">
        <v>1</v>
      </c>
      <c r="I1670" s="168" t="s">
        <v>15790</v>
      </c>
      <c r="J1670" s="168"/>
      <c r="K1670" s="168"/>
      <c r="L1670" s="171"/>
      <c r="M1670" s="171"/>
      <c r="N1670" s="168"/>
      <c r="O1670" s="168"/>
    </row>
    <row r="1671" spans="1:15" x14ac:dyDescent="0.3">
      <c r="A1671" s="167">
        <v>46063</v>
      </c>
      <c r="B1671" s="168">
        <v>1</v>
      </c>
      <c r="C1671" s="169"/>
      <c r="D1671" s="168" t="s">
        <v>1248</v>
      </c>
      <c r="E1671" s="168">
        <v>33</v>
      </c>
      <c r="F1671" s="168">
        <v>320</v>
      </c>
      <c r="G1671" s="168" t="s">
        <v>7163</v>
      </c>
      <c r="H1671" s="168">
        <v>1</v>
      </c>
      <c r="I1671" s="168" t="s">
        <v>15834</v>
      </c>
      <c r="J1671" s="168"/>
      <c r="K1671" s="168"/>
      <c r="L1671" s="171"/>
      <c r="M1671" s="171"/>
      <c r="N1671" s="168"/>
      <c r="O1671" s="168"/>
    </row>
    <row r="1672" spans="1:15" x14ac:dyDescent="0.3">
      <c r="A1672" s="167">
        <v>46063</v>
      </c>
      <c r="B1672" s="168">
        <v>1</v>
      </c>
      <c r="C1672" s="169"/>
      <c r="D1672" s="168" t="s">
        <v>3304</v>
      </c>
      <c r="E1672" s="168">
        <v>8</v>
      </c>
      <c r="F1672" s="168">
        <v>207</v>
      </c>
      <c r="G1672" s="168" t="s">
        <v>7169</v>
      </c>
      <c r="H1672" s="168">
        <v>1</v>
      </c>
      <c r="I1672" s="168" t="s">
        <v>7170</v>
      </c>
      <c r="J1672" s="168"/>
      <c r="K1672" s="168"/>
      <c r="L1672" s="171"/>
      <c r="M1672" s="171"/>
      <c r="N1672" s="168"/>
      <c r="O1672" s="168"/>
    </row>
    <row r="1673" spans="1:15" x14ac:dyDescent="0.3">
      <c r="A1673" s="167">
        <v>46063</v>
      </c>
      <c r="B1673" s="168">
        <v>1</v>
      </c>
      <c r="C1673" s="169"/>
      <c r="D1673" s="168" t="s">
        <v>1466</v>
      </c>
      <c r="E1673" s="168">
        <v>36</v>
      </c>
      <c r="F1673" s="168">
        <v>217</v>
      </c>
      <c r="G1673" s="168" t="s">
        <v>7252</v>
      </c>
      <c r="H1673" s="168">
        <v>3</v>
      </c>
      <c r="I1673" s="168" t="s">
        <v>15852</v>
      </c>
      <c r="J1673" s="168"/>
      <c r="K1673" s="168"/>
      <c r="L1673" s="171"/>
      <c r="M1673" s="171"/>
      <c r="N1673" s="168"/>
      <c r="O1673" s="168"/>
    </row>
    <row r="1674" spans="1:15" x14ac:dyDescent="0.3">
      <c r="A1674" s="167">
        <v>46063</v>
      </c>
      <c r="B1674" s="168">
        <v>2</v>
      </c>
      <c r="C1674" s="169"/>
      <c r="D1674" s="168" t="s">
        <v>1466</v>
      </c>
      <c r="E1674" s="168">
        <v>36</v>
      </c>
      <c r="F1674" s="168">
        <v>217</v>
      </c>
      <c r="G1674" s="168" t="s">
        <v>7252</v>
      </c>
      <c r="H1674" s="168">
        <v>2</v>
      </c>
      <c r="I1674" s="168" t="s">
        <v>7265</v>
      </c>
      <c r="J1674" s="168"/>
      <c r="K1674" s="168"/>
      <c r="L1674" s="171"/>
      <c r="M1674" s="171"/>
      <c r="N1674" s="168"/>
      <c r="O1674" s="168"/>
    </row>
    <row r="1675" spans="1:15" x14ac:dyDescent="0.3">
      <c r="A1675" s="167">
        <v>46063</v>
      </c>
      <c r="B1675" s="168">
        <v>3</v>
      </c>
      <c r="C1675" s="169"/>
      <c r="D1675" s="168" t="s">
        <v>1466</v>
      </c>
      <c r="E1675" s="168">
        <v>36</v>
      </c>
      <c r="F1675" s="168">
        <v>217</v>
      </c>
      <c r="G1675" s="168" t="s">
        <v>7252</v>
      </c>
      <c r="H1675" s="168">
        <v>1</v>
      </c>
      <c r="I1675" s="168" t="s">
        <v>15688</v>
      </c>
      <c r="J1675" s="168"/>
      <c r="K1675" s="168"/>
      <c r="L1675" s="171"/>
      <c r="M1675" s="171"/>
      <c r="N1675" s="168"/>
      <c r="O1675" s="168"/>
    </row>
    <row r="1676" spans="1:15" x14ac:dyDescent="0.3">
      <c r="A1676" s="167">
        <v>46063</v>
      </c>
      <c r="B1676" s="168">
        <v>1</v>
      </c>
      <c r="C1676" s="169"/>
      <c r="D1676" s="168" t="s">
        <v>1234</v>
      </c>
      <c r="E1676" s="168">
        <v>36</v>
      </c>
      <c r="F1676" s="168">
        <v>217</v>
      </c>
      <c r="G1676" s="168" t="s">
        <v>7179</v>
      </c>
      <c r="H1676" s="168">
        <v>2</v>
      </c>
      <c r="I1676" s="168" t="s">
        <v>15852</v>
      </c>
      <c r="J1676" s="168"/>
      <c r="K1676" s="168"/>
      <c r="L1676" s="171"/>
      <c r="M1676" s="171"/>
      <c r="N1676" s="168"/>
      <c r="O1676" s="168"/>
    </row>
    <row r="1677" spans="1:15" x14ac:dyDescent="0.3">
      <c r="A1677" s="167">
        <v>46063</v>
      </c>
      <c r="B1677" s="168">
        <v>1</v>
      </c>
      <c r="C1677" s="169"/>
      <c r="D1677" s="168" t="s">
        <v>1478</v>
      </c>
      <c r="E1677" s="168">
        <v>34</v>
      </c>
      <c r="F1677" s="168">
        <v>315</v>
      </c>
      <c r="G1677" s="168" t="s">
        <v>7179</v>
      </c>
      <c r="H1677" s="168">
        <v>1</v>
      </c>
      <c r="I1677" s="168" t="s">
        <v>15881</v>
      </c>
      <c r="J1677" s="168"/>
      <c r="K1677" s="168"/>
      <c r="L1677" s="171"/>
      <c r="M1677" s="171"/>
      <c r="N1677" s="168"/>
      <c r="O1677" s="168"/>
    </row>
    <row r="1678" spans="1:15" x14ac:dyDescent="0.3">
      <c r="A1678" s="167">
        <v>46063</v>
      </c>
      <c r="B1678" s="168">
        <v>1</v>
      </c>
      <c r="C1678" s="169"/>
      <c r="D1678" s="168" t="s">
        <v>1436</v>
      </c>
      <c r="E1678" s="168">
        <v>36</v>
      </c>
      <c r="F1678" s="168">
        <v>217</v>
      </c>
      <c r="G1678" s="168" t="s">
        <v>7179</v>
      </c>
      <c r="H1678" s="168">
        <v>1</v>
      </c>
      <c r="I1678" s="168" t="s">
        <v>15852</v>
      </c>
      <c r="J1678" s="168"/>
      <c r="K1678" s="168"/>
      <c r="L1678" s="171"/>
      <c r="M1678" s="171"/>
      <c r="N1678" s="168"/>
      <c r="O1678" s="168"/>
    </row>
    <row r="1679" spans="1:15" x14ac:dyDescent="0.3">
      <c r="A1679" s="167">
        <v>46063</v>
      </c>
      <c r="B1679" s="168">
        <v>1</v>
      </c>
      <c r="C1679" s="169"/>
      <c r="D1679" s="168" t="s">
        <v>1364</v>
      </c>
      <c r="E1679" s="168">
        <v>36</v>
      </c>
      <c r="F1679" s="168">
        <v>217</v>
      </c>
      <c r="G1679" s="168" t="s">
        <v>7239</v>
      </c>
      <c r="H1679" s="168">
        <v>64</v>
      </c>
      <c r="I1679" s="168" t="s">
        <v>15852</v>
      </c>
      <c r="J1679" s="168"/>
      <c r="K1679" s="168"/>
      <c r="L1679" s="171"/>
      <c r="M1679" s="171"/>
      <c r="N1679" s="168"/>
      <c r="O1679" s="168"/>
    </row>
    <row r="1680" spans="1:15" x14ac:dyDescent="0.3">
      <c r="A1680" s="167">
        <v>46063</v>
      </c>
      <c r="B1680" s="168">
        <v>1</v>
      </c>
      <c r="C1680" s="169"/>
      <c r="D1680" s="168" t="s">
        <v>1318</v>
      </c>
      <c r="E1680" s="168">
        <v>7</v>
      </c>
      <c r="F1680" s="168">
        <v>315</v>
      </c>
      <c r="G1680" s="168" t="s">
        <v>7181</v>
      </c>
      <c r="H1680" s="168">
        <v>4</v>
      </c>
      <c r="I1680" s="168" t="s">
        <v>7240</v>
      </c>
      <c r="J1680" s="168"/>
      <c r="K1680" s="168"/>
      <c r="L1680" s="171"/>
      <c r="M1680" s="171"/>
      <c r="N1680" s="168"/>
      <c r="O1680" s="168"/>
    </row>
    <row r="1681" spans="1:15" x14ac:dyDescent="0.3">
      <c r="A1681" s="167">
        <v>46063</v>
      </c>
      <c r="B1681" s="168">
        <v>1</v>
      </c>
      <c r="C1681" s="169"/>
      <c r="D1681" s="168" t="s">
        <v>1302</v>
      </c>
      <c r="E1681" s="168">
        <v>36</v>
      </c>
      <c r="F1681" s="168">
        <v>217</v>
      </c>
      <c r="G1681" s="168" t="s">
        <v>7248</v>
      </c>
      <c r="H1681" s="168">
        <v>8</v>
      </c>
      <c r="I1681" s="168" t="s">
        <v>15852</v>
      </c>
      <c r="J1681" s="168"/>
      <c r="K1681" s="168"/>
      <c r="L1681" s="171"/>
      <c r="M1681" s="171"/>
      <c r="N1681" s="168"/>
      <c r="O1681" s="168"/>
    </row>
    <row r="1682" spans="1:15" x14ac:dyDescent="0.3">
      <c r="A1682" s="167">
        <v>46063</v>
      </c>
      <c r="B1682" s="168">
        <v>1</v>
      </c>
      <c r="C1682" s="169"/>
      <c r="D1682" s="168" t="s">
        <v>3218</v>
      </c>
      <c r="E1682" s="168">
        <v>36</v>
      </c>
      <c r="F1682" s="168">
        <v>217</v>
      </c>
      <c r="G1682" s="168" t="s">
        <v>7181</v>
      </c>
      <c r="H1682" s="168">
        <v>1</v>
      </c>
      <c r="I1682" s="168" t="s">
        <v>15852</v>
      </c>
      <c r="J1682" s="168"/>
      <c r="K1682" s="168"/>
      <c r="L1682" s="171"/>
      <c r="M1682" s="171"/>
      <c r="N1682" s="168"/>
      <c r="O1682" s="168"/>
    </row>
    <row r="1683" spans="1:15" x14ac:dyDescent="0.3">
      <c r="A1683" s="167">
        <v>46063</v>
      </c>
      <c r="B1683" s="168">
        <v>1</v>
      </c>
      <c r="C1683" s="169"/>
      <c r="D1683" s="168" t="s">
        <v>1302</v>
      </c>
      <c r="E1683" s="168">
        <v>36</v>
      </c>
      <c r="F1683" s="168">
        <v>217</v>
      </c>
      <c r="G1683" s="168" t="s">
        <v>7248</v>
      </c>
      <c r="H1683" s="168">
        <v>8</v>
      </c>
      <c r="I1683" s="168" t="s">
        <v>15688</v>
      </c>
      <c r="J1683" s="168"/>
      <c r="K1683" s="168"/>
      <c r="L1683" s="171"/>
      <c r="M1683" s="171"/>
      <c r="N1683" s="168"/>
      <c r="O1683" s="168"/>
    </row>
    <row r="1684" spans="1:15" x14ac:dyDescent="0.3">
      <c r="A1684" s="167">
        <v>46063</v>
      </c>
      <c r="B1684" s="168">
        <v>2</v>
      </c>
      <c r="C1684" s="169"/>
      <c r="D1684" s="168" t="s">
        <v>3218</v>
      </c>
      <c r="E1684" s="168">
        <v>36</v>
      </c>
      <c r="F1684" s="168">
        <v>217</v>
      </c>
      <c r="G1684" s="168" t="s">
        <v>7207</v>
      </c>
      <c r="H1684" s="168">
        <v>2</v>
      </c>
      <c r="I1684" s="168" t="s">
        <v>7265</v>
      </c>
      <c r="J1684" s="168"/>
      <c r="K1684" s="168"/>
      <c r="L1684" s="171"/>
      <c r="M1684" s="171"/>
      <c r="N1684" s="168"/>
      <c r="O1684" s="168"/>
    </row>
    <row r="1685" spans="1:15" x14ac:dyDescent="0.3">
      <c r="A1685" s="167">
        <v>46063</v>
      </c>
      <c r="B1685" s="168">
        <v>2</v>
      </c>
      <c r="C1685" s="169"/>
      <c r="D1685" s="168" t="s">
        <v>1296</v>
      </c>
      <c r="E1685" s="168">
        <v>36</v>
      </c>
      <c r="F1685" s="168">
        <v>217</v>
      </c>
      <c r="G1685" s="168" t="s">
        <v>7148</v>
      </c>
      <c r="H1685" s="168">
        <v>2</v>
      </c>
      <c r="I1685" s="168" t="s">
        <v>7282</v>
      </c>
      <c r="J1685" s="168"/>
      <c r="K1685" s="168"/>
      <c r="L1685" s="171"/>
      <c r="M1685" s="171"/>
      <c r="N1685" s="168"/>
      <c r="O1685" s="168"/>
    </row>
    <row r="1686" spans="1:15" x14ac:dyDescent="0.3">
      <c r="A1686" s="167">
        <v>46063</v>
      </c>
      <c r="B1686" s="168">
        <v>2</v>
      </c>
      <c r="C1686" s="169"/>
      <c r="D1686" s="168" t="s">
        <v>1298</v>
      </c>
      <c r="E1686" s="168">
        <v>36</v>
      </c>
      <c r="F1686" s="168">
        <v>217</v>
      </c>
      <c r="G1686" s="168" t="s">
        <v>7148</v>
      </c>
      <c r="H1686" s="168">
        <v>2</v>
      </c>
      <c r="I1686" s="168" t="s">
        <v>7282</v>
      </c>
      <c r="J1686" s="168"/>
      <c r="K1686" s="168"/>
      <c r="L1686" s="171"/>
      <c r="M1686" s="171"/>
      <c r="N1686" s="168"/>
      <c r="O1686" s="168"/>
    </row>
    <row r="1687" spans="1:15" x14ac:dyDescent="0.3">
      <c r="A1687" s="167">
        <v>46063</v>
      </c>
      <c r="B1687" s="168">
        <v>1</v>
      </c>
      <c r="C1687" s="169"/>
      <c r="D1687" s="168" t="s">
        <v>1232</v>
      </c>
      <c r="E1687" s="168">
        <v>36</v>
      </c>
      <c r="F1687" s="168">
        <v>315</v>
      </c>
      <c r="G1687" s="168" t="s">
        <v>7196</v>
      </c>
      <c r="H1687" s="168">
        <v>2</v>
      </c>
      <c r="I1687" s="168" t="s">
        <v>7281</v>
      </c>
      <c r="J1687" s="168"/>
      <c r="K1687" s="168"/>
      <c r="L1687" s="171"/>
      <c r="M1687" s="171"/>
      <c r="N1687" s="168"/>
      <c r="O1687" s="168"/>
    </row>
    <row r="1688" spans="1:15" x14ac:dyDescent="0.3">
      <c r="A1688" s="167">
        <v>46064</v>
      </c>
      <c r="B1688" s="168">
        <v>1</v>
      </c>
      <c r="C1688" s="169"/>
      <c r="D1688" s="168" t="s">
        <v>1418</v>
      </c>
      <c r="E1688" s="168">
        <v>38</v>
      </c>
      <c r="F1688" s="168">
        <v>314</v>
      </c>
      <c r="G1688" s="168" t="s">
        <v>7212</v>
      </c>
      <c r="H1688" s="168">
        <v>74</v>
      </c>
      <c r="I1688" s="168" t="s">
        <v>7267</v>
      </c>
      <c r="J1688" s="168"/>
      <c r="K1688" s="168"/>
      <c r="L1688" s="171"/>
      <c r="M1688" s="171"/>
      <c r="N1688" s="168"/>
      <c r="O1688" s="168"/>
    </row>
    <row r="1689" spans="1:15" x14ac:dyDescent="0.3">
      <c r="A1689" s="167">
        <v>46064</v>
      </c>
      <c r="B1689" s="168">
        <v>1</v>
      </c>
      <c r="C1689" s="169"/>
      <c r="D1689" s="168" t="s">
        <v>1418</v>
      </c>
      <c r="E1689" s="168">
        <v>19</v>
      </c>
      <c r="F1689" s="168">
        <v>314</v>
      </c>
      <c r="G1689" s="168" t="s">
        <v>7212</v>
      </c>
      <c r="H1689" s="168">
        <v>2</v>
      </c>
      <c r="I1689" s="168" t="s">
        <v>7267</v>
      </c>
      <c r="J1689" s="168"/>
      <c r="K1689" s="168"/>
      <c r="L1689" s="171"/>
      <c r="M1689" s="171"/>
      <c r="N1689" s="168"/>
      <c r="O1689" s="168"/>
    </row>
    <row r="1690" spans="1:15" x14ac:dyDescent="0.3">
      <c r="A1690" s="167">
        <v>46064</v>
      </c>
      <c r="B1690" s="168">
        <v>1</v>
      </c>
      <c r="C1690" s="169"/>
      <c r="D1690" s="168" t="s">
        <v>1302</v>
      </c>
      <c r="E1690" s="168">
        <v>7</v>
      </c>
      <c r="F1690" s="168">
        <v>315</v>
      </c>
      <c r="G1690" s="168" t="s">
        <v>7248</v>
      </c>
      <c r="H1690" s="168">
        <v>11</v>
      </c>
      <c r="I1690" s="168" t="s">
        <v>7249</v>
      </c>
      <c r="J1690" s="168"/>
      <c r="K1690" s="168"/>
      <c r="L1690" s="171"/>
      <c r="M1690" s="171"/>
      <c r="N1690" s="168"/>
      <c r="O1690" s="168"/>
    </row>
    <row r="1691" spans="1:15" x14ac:dyDescent="0.3">
      <c r="A1691" s="167">
        <v>46064</v>
      </c>
      <c r="B1691" s="168">
        <v>1</v>
      </c>
      <c r="C1691" s="169"/>
      <c r="D1691" s="168" t="s">
        <v>1302</v>
      </c>
      <c r="E1691" s="168">
        <v>11</v>
      </c>
      <c r="F1691" s="168">
        <v>315</v>
      </c>
      <c r="G1691" s="168" t="s">
        <v>7248</v>
      </c>
      <c r="H1691" s="168">
        <v>1</v>
      </c>
      <c r="I1691" s="168" t="s">
        <v>7249</v>
      </c>
      <c r="J1691" s="168"/>
      <c r="K1691" s="168"/>
      <c r="L1691" s="171"/>
      <c r="M1691" s="171"/>
      <c r="N1691" s="168"/>
      <c r="O1691" s="168"/>
    </row>
    <row r="1692" spans="1:15" x14ac:dyDescent="0.3">
      <c r="A1692" s="167">
        <v>46064</v>
      </c>
      <c r="B1692" s="168">
        <v>1</v>
      </c>
      <c r="C1692" s="169"/>
      <c r="D1692" s="168" t="s">
        <v>1296</v>
      </c>
      <c r="E1692" s="168">
        <v>31</v>
      </c>
      <c r="F1692" s="168">
        <v>314</v>
      </c>
      <c r="G1692" s="168" t="s">
        <v>7148</v>
      </c>
      <c r="H1692" s="168">
        <v>22</v>
      </c>
      <c r="I1692" s="168" t="s">
        <v>15769</v>
      </c>
      <c r="J1692" s="168"/>
      <c r="K1692" s="168"/>
      <c r="L1692" s="171"/>
      <c r="M1692" s="171"/>
      <c r="N1692" s="168"/>
      <c r="O1692" s="168"/>
    </row>
    <row r="1693" spans="1:15" x14ac:dyDescent="0.3">
      <c r="A1693" s="167">
        <v>46064</v>
      </c>
      <c r="B1693" s="168">
        <v>1</v>
      </c>
      <c r="C1693" s="169"/>
      <c r="D1693" s="168" t="s">
        <v>1298</v>
      </c>
      <c r="E1693" s="168">
        <v>31</v>
      </c>
      <c r="F1693" s="168">
        <v>314</v>
      </c>
      <c r="G1693" s="168" t="s">
        <v>7148</v>
      </c>
      <c r="H1693" s="168">
        <v>22</v>
      </c>
      <c r="I1693" s="168" t="s">
        <v>15769</v>
      </c>
      <c r="J1693" s="168"/>
      <c r="K1693" s="168"/>
      <c r="L1693" s="171"/>
      <c r="M1693" s="171"/>
      <c r="N1693" s="168"/>
      <c r="O1693" s="168"/>
    </row>
    <row r="1694" spans="1:15" x14ac:dyDescent="0.3">
      <c r="A1694" s="167">
        <v>46064</v>
      </c>
      <c r="B1694" s="168">
        <v>1</v>
      </c>
      <c r="C1694" s="169"/>
      <c r="D1694" s="168" t="s">
        <v>1296</v>
      </c>
      <c r="E1694" s="168">
        <v>31</v>
      </c>
      <c r="F1694" s="168">
        <v>314</v>
      </c>
      <c r="G1694" s="168" t="s">
        <v>7148</v>
      </c>
      <c r="H1694" s="168">
        <v>20</v>
      </c>
      <c r="I1694" s="168" t="s">
        <v>15769</v>
      </c>
      <c r="J1694" s="168"/>
      <c r="K1694" s="168"/>
      <c r="L1694" s="171"/>
      <c r="M1694" s="171"/>
      <c r="N1694" s="168"/>
      <c r="O1694" s="168"/>
    </row>
    <row r="1695" spans="1:15" x14ac:dyDescent="0.3">
      <c r="A1695" s="167">
        <v>46064</v>
      </c>
      <c r="B1695" s="168">
        <v>1</v>
      </c>
      <c r="C1695" s="169"/>
      <c r="D1695" s="168" t="s">
        <v>1298</v>
      </c>
      <c r="E1695" s="168">
        <v>31</v>
      </c>
      <c r="F1695" s="168">
        <v>314</v>
      </c>
      <c r="G1695" s="168" t="s">
        <v>7148</v>
      </c>
      <c r="H1695" s="168">
        <v>20</v>
      </c>
      <c r="I1695" s="168" t="s">
        <v>15769</v>
      </c>
      <c r="J1695" s="168"/>
      <c r="K1695" s="168"/>
      <c r="L1695" s="171"/>
      <c r="M1695" s="171"/>
      <c r="N1695" s="168"/>
      <c r="O1695" s="168"/>
    </row>
    <row r="1696" spans="1:15" x14ac:dyDescent="0.3">
      <c r="A1696" s="167">
        <v>46064</v>
      </c>
      <c r="B1696" s="168">
        <v>1</v>
      </c>
      <c r="C1696" s="169"/>
      <c r="D1696" s="168" t="s">
        <v>1526</v>
      </c>
      <c r="E1696" s="168">
        <v>8</v>
      </c>
      <c r="F1696" s="168">
        <v>314</v>
      </c>
      <c r="G1696" s="168" t="s">
        <v>7191</v>
      </c>
      <c r="H1696" s="168">
        <v>1</v>
      </c>
      <c r="I1696" s="168" t="s">
        <v>7192</v>
      </c>
      <c r="J1696" s="168"/>
      <c r="K1696" s="168"/>
      <c r="L1696" s="171"/>
      <c r="M1696" s="171"/>
      <c r="N1696" s="168"/>
      <c r="O1696" s="168"/>
    </row>
    <row r="1697" spans="1:15" x14ac:dyDescent="0.3">
      <c r="A1697" s="167">
        <v>46064</v>
      </c>
      <c r="B1697" s="168">
        <v>1</v>
      </c>
      <c r="C1697" s="169"/>
      <c r="D1697" s="168" t="s">
        <v>1526</v>
      </c>
      <c r="E1697" s="168">
        <v>11</v>
      </c>
      <c r="F1697" s="168">
        <v>314</v>
      </c>
      <c r="G1697" s="168" t="s">
        <v>7191</v>
      </c>
      <c r="H1697" s="168">
        <v>1</v>
      </c>
      <c r="I1697" s="168" t="s">
        <v>7192</v>
      </c>
      <c r="J1697" s="168"/>
      <c r="K1697" s="168"/>
      <c r="L1697" s="171"/>
      <c r="M1697" s="171"/>
      <c r="N1697" s="168"/>
      <c r="O1697" s="168"/>
    </row>
    <row r="1698" spans="1:15" x14ac:dyDescent="0.3">
      <c r="A1698" s="167">
        <v>46064</v>
      </c>
      <c r="B1698" s="168">
        <v>1</v>
      </c>
      <c r="C1698" s="169"/>
      <c r="D1698" s="168" t="s">
        <v>1392</v>
      </c>
      <c r="E1698" s="168">
        <v>33</v>
      </c>
      <c r="F1698" s="168">
        <v>314</v>
      </c>
      <c r="G1698" s="168" t="s">
        <v>7189</v>
      </c>
      <c r="H1698" s="168">
        <v>3</v>
      </c>
      <c r="I1698" s="168" t="s">
        <v>15917</v>
      </c>
      <c r="J1698" s="168"/>
      <c r="K1698" s="168"/>
      <c r="L1698" s="171"/>
      <c r="M1698" s="171"/>
      <c r="N1698" s="168"/>
      <c r="O1698" s="168"/>
    </row>
    <row r="1699" spans="1:15" x14ac:dyDescent="0.3">
      <c r="A1699" s="167">
        <v>46064</v>
      </c>
      <c r="B1699" s="168">
        <v>1</v>
      </c>
      <c r="C1699" s="169"/>
      <c r="D1699" s="168" t="s">
        <v>1518</v>
      </c>
      <c r="E1699" s="168">
        <v>8</v>
      </c>
      <c r="F1699" s="168">
        <v>314</v>
      </c>
      <c r="G1699" s="168" t="s">
        <v>7167</v>
      </c>
      <c r="H1699" s="168">
        <v>12</v>
      </c>
      <c r="I1699" s="168" t="s">
        <v>7190</v>
      </c>
      <c r="J1699" s="168"/>
      <c r="K1699" s="168"/>
      <c r="L1699" s="171"/>
      <c r="M1699" s="171"/>
      <c r="N1699" s="168"/>
      <c r="O1699" s="168"/>
    </row>
    <row r="1700" spans="1:15" x14ac:dyDescent="0.3">
      <c r="A1700" s="167">
        <v>46064</v>
      </c>
      <c r="B1700" s="168">
        <v>1</v>
      </c>
      <c r="C1700" s="169"/>
      <c r="D1700" s="168" t="s">
        <v>1526</v>
      </c>
      <c r="E1700" s="168">
        <v>33</v>
      </c>
      <c r="F1700" s="168">
        <v>314</v>
      </c>
      <c r="G1700" s="168" t="s">
        <v>7171</v>
      </c>
      <c r="H1700" s="168">
        <v>3</v>
      </c>
      <c r="I1700" s="168" t="s">
        <v>7162</v>
      </c>
      <c r="J1700" s="168"/>
      <c r="K1700" s="168"/>
      <c r="L1700" s="171"/>
      <c r="M1700" s="171"/>
      <c r="N1700" s="168"/>
      <c r="O1700" s="168"/>
    </row>
    <row r="1701" spans="1:15" x14ac:dyDescent="0.3">
      <c r="A1701" s="167">
        <v>46064</v>
      </c>
      <c r="B1701" s="168">
        <v>1</v>
      </c>
      <c r="C1701" s="169"/>
      <c r="D1701" s="168" t="s">
        <v>2267</v>
      </c>
      <c r="E1701" s="168">
        <v>11</v>
      </c>
      <c r="F1701" s="168">
        <v>318</v>
      </c>
      <c r="G1701" s="168" t="s">
        <v>15918</v>
      </c>
      <c r="H1701" s="168">
        <v>2</v>
      </c>
      <c r="I1701" s="168" t="s">
        <v>7216</v>
      </c>
      <c r="J1701" s="168"/>
      <c r="K1701" s="168"/>
      <c r="L1701" s="171"/>
      <c r="M1701" s="171"/>
      <c r="N1701" s="168"/>
      <c r="O1701" s="168"/>
    </row>
    <row r="1702" spans="1:15" x14ac:dyDescent="0.3">
      <c r="A1702" s="167">
        <v>46064</v>
      </c>
      <c r="B1702" s="168">
        <v>1</v>
      </c>
      <c r="C1702" s="169"/>
      <c r="D1702" s="168" t="s">
        <v>1248</v>
      </c>
      <c r="E1702" s="168">
        <v>31</v>
      </c>
      <c r="F1702" s="168">
        <v>320</v>
      </c>
      <c r="G1702" s="168" t="s">
        <v>7163</v>
      </c>
      <c r="H1702" s="168">
        <v>7</v>
      </c>
      <c r="I1702" s="168" t="s">
        <v>15834</v>
      </c>
      <c r="J1702" s="168"/>
      <c r="K1702" s="168"/>
      <c r="L1702" s="171"/>
      <c r="M1702" s="171"/>
      <c r="N1702" s="168"/>
      <c r="O1702" s="168"/>
    </row>
    <row r="1703" spans="1:15" x14ac:dyDescent="0.3">
      <c r="A1703" s="167">
        <v>46064</v>
      </c>
      <c r="B1703" s="168">
        <v>1</v>
      </c>
      <c r="C1703" s="169"/>
      <c r="D1703" s="168" t="s">
        <v>1248</v>
      </c>
      <c r="E1703" s="168">
        <v>20</v>
      </c>
      <c r="F1703" s="168">
        <v>320</v>
      </c>
      <c r="G1703" s="168" t="s">
        <v>7163</v>
      </c>
      <c r="H1703" s="168">
        <v>17</v>
      </c>
      <c r="I1703" s="168" t="s">
        <v>15834</v>
      </c>
      <c r="J1703" s="168"/>
      <c r="K1703" s="168"/>
      <c r="L1703" s="171"/>
      <c r="M1703" s="171"/>
      <c r="N1703" s="168"/>
      <c r="O1703" s="168"/>
    </row>
    <row r="1704" spans="1:15" x14ac:dyDescent="0.3">
      <c r="A1704" s="167">
        <v>46064</v>
      </c>
      <c r="B1704" s="168">
        <v>1</v>
      </c>
      <c r="C1704" s="169"/>
      <c r="D1704" s="168" t="s">
        <v>1248</v>
      </c>
      <c r="E1704" s="168">
        <v>9</v>
      </c>
      <c r="F1704" s="168">
        <v>320</v>
      </c>
      <c r="G1704" s="168" t="s">
        <v>7163</v>
      </c>
      <c r="H1704" s="168">
        <v>25</v>
      </c>
      <c r="I1704" s="168" t="s">
        <v>15834</v>
      </c>
      <c r="J1704" s="168"/>
      <c r="K1704" s="168"/>
      <c r="L1704" s="171"/>
      <c r="M1704" s="171"/>
      <c r="N1704" s="168"/>
      <c r="O1704" s="168"/>
    </row>
    <row r="1705" spans="1:15" x14ac:dyDescent="0.3">
      <c r="A1705" s="167">
        <v>46064</v>
      </c>
      <c r="B1705" s="168">
        <v>1</v>
      </c>
      <c r="C1705" s="169"/>
      <c r="D1705" s="168" t="s">
        <v>1650</v>
      </c>
      <c r="E1705" s="168">
        <v>34</v>
      </c>
      <c r="F1705" s="168">
        <v>315</v>
      </c>
      <c r="G1705" s="168" t="s">
        <v>7179</v>
      </c>
      <c r="H1705" s="168">
        <v>3</v>
      </c>
      <c r="I1705" s="168" t="s">
        <v>7251</v>
      </c>
      <c r="J1705" s="168"/>
      <c r="K1705" s="168"/>
      <c r="L1705" s="171"/>
      <c r="M1705" s="171"/>
      <c r="N1705" s="168"/>
      <c r="O1705" s="168"/>
    </row>
    <row r="1706" spans="1:15" x14ac:dyDescent="0.3">
      <c r="A1706" s="167">
        <v>46064</v>
      </c>
      <c r="B1706" s="168">
        <v>1</v>
      </c>
      <c r="C1706" s="169"/>
      <c r="D1706" s="168" t="s">
        <v>2411</v>
      </c>
      <c r="E1706" s="168">
        <v>34</v>
      </c>
      <c r="F1706" s="168">
        <v>315</v>
      </c>
      <c r="G1706" s="168" t="s">
        <v>7179</v>
      </c>
      <c r="H1706" s="168">
        <v>4</v>
      </c>
      <c r="I1706" s="168" t="s">
        <v>7251</v>
      </c>
      <c r="J1706" s="168"/>
      <c r="K1706" s="168"/>
      <c r="L1706" s="171"/>
      <c r="M1706" s="171"/>
      <c r="N1706" s="168"/>
      <c r="O1706" s="168"/>
    </row>
    <row r="1707" spans="1:15" x14ac:dyDescent="0.3">
      <c r="A1707" s="167">
        <v>46064</v>
      </c>
      <c r="B1707" s="168">
        <v>1</v>
      </c>
      <c r="C1707" s="169"/>
      <c r="D1707" s="168" t="s">
        <v>1675</v>
      </c>
      <c r="E1707" s="168">
        <v>11</v>
      </c>
      <c r="F1707" s="168">
        <v>315</v>
      </c>
      <c r="G1707" s="168" t="s">
        <v>7179</v>
      </c>
      <c r="H1707" s="168">
        <v>1</v>
      </c>
      <c r="I1707" s="168" t="s">
        <v>7235</v>
      </c>
      <c r="J1707" s="168"/>
      <c r="K1707" s="168"/>
      <c r="L1707" s="171"/>
      <c r="M1707" s="171"/>
      <c r="N1707" s="168"/>
      <c r="O1707" s="168"/>
    </row>
    <row r="1708" spans="1:15" x14ac:dyDescent="0.3">
      <c r="A1708" s="167">
        <v>46064</v>
      </c>
      <c r="B1708" s="168">
        <v>1</v>
      </c>
      <c r="C1708" s="169"/>
      <c r="D1708" s="168" t="s">
        <v>1414</v>
      </c>
      <c r="E1708" s="168">
        <v>36</v>
      </c>
      <c r="F1708" s="168">
        <v>217</v>
      </c>
      <c r="G1708" s="168" t="s">
        <v>7239</v>
      </c>
      <c r="H1708" s="168">
        <v>24</v>
      </c>
      <c r="I1708" s="168" t="s">
        <v>15852</v>
      </c>
      <c r="J1708" s="168"/>
      <c r="K1708" s="168"/>
      <c r="L1708" s="171"/>
      <c r="M1708" s="171"/>
      <c r="N1708" s="168"/>
      <c r="O1708" s="168"/>
    </row>
    <row r="1709" spans="1:15" x14ac:dyDescent="0.3">
      <c r="A1709" s="173">
        <v>46064</v>
      </c>
      <c r="B1709" s="174">
        <v>1</v>
      </c>
      <c r="C1709" s="175"/>
      <c r="D1709" s="174" t="s">
        <v>2077</v>
      </c>
      <c r="E1709" s="174">
        <v>36</v>
      </c>
      <c r="F1709" s="174">
        <v>217</v>
      </c>
      <c r="G1709" s="174" t="s">
        <v>7252</v>
      </c>
      <c r="H1709" s="174">
        <v>2</v>
      </c>
      <c r="I1709" s="174" t="s">
        <v>15852</v>
      </c>
      <c r="J1709" s="174"/>
      <c r="K1709" s="174"/>
      <c r="L1709" s="177"/>
      <c r="M1709" s="177"/>
      <c r="N1709" s="174"/>
      <c r="O1709" s="174"/>
    </row>
    <row r="1710" spans="1:15" x14ac:dyDescent="0.3">
      <c r="A1710" s="167">
        <v>46064</v>
      </c>
      <c r="B1710" s="168">
        <v>1</v>
      </c>
      <c r="C1710" s="169"/>
      <c r="D1710" s="168" t="s">
        <v>1853</v>
      </c>
      <c r="E1710" s="168">
        <v>36</v>
      </c>
      <c r="F1710" s="168">
        <v>217</v>
      </c>
      <c r="G1710" s="168" t="s">
        <v>7248</v>
      </c>
      <c r="H1710" s="168">
        <v>16</v>
      </c>
      <c r="I1710" s="168" t="s">
        <v>15852</v>
      </c>
      <c r="J1710" s="168"/>
      <c r="K1710" s="168"/>
      <c r="L1710" s="171"/>
      <c r="M1710" s="171"/>
      <c r="N1710" s="168"/>
      <c r="O1710" s="168"/>
    </row>
    <row r="1711" spans="1:15" x14ac:dyDescent="0.3">
      <c r="A1711" s="167">
        <v>46064</v>
      </c>
      <c r="B1711" s="168">
        <v>1</v>
      </c>
      <c r="C1711" s="169"/>
      <c r="D1711" s="168" t="s">
        <v>1466</v>
      </c>
      <c r="E1711" s="168">
        <v>36</v>
      </c>
      <c r="F1711" s="168">
        <v>217</v>
      </c>
      <c r="G1711" s="168" t="s">
        <v>7252</v>
      </c>
      <c r="H1711" s="168">
        <v>2</v>
      </c>
      <c r="I1711" s="168" t="s">
        <v>15852</v>
      </c>
      <c r="J1711" s="168"/>
      <c r="K1711" s="168"/>
      <c r="L1711" s="171"/>
      <c r="M1711" s="171"/>
      <c r="N1711" s="168"/>
      <c r="O1711" s="168"/>
    </row>
    <row r="1712" spans="1:15" x14ac:dyDescent="0.3">
      <c r="A1712" s="167">
        <v>46064</v>
      </c>
      <c r="B1712" s="168">
        <v>2</v>
      </c>
      <c r="C1712" s="169"/>
      <c r="D1712" s="168" t="s">
        <v>1234</v>
      </c>
      <c r="E1712" s="168">
        <v>36</v>
      </c>
      <c r="F1712" s="168">
        <v>217</v>
      </c>
      <c r="G1712" s="168" t="s">
        <v>7179</v>
      </c>
      <c r="H1712" s="168">
        <v>1</v>
      </c>
      <c r="I1712" s="168" t="s">
        <v>7265</v>
      </c>
      <c r="J1712" s="168"/>
      <c r="K1712" s="168"/>
      <c r="L1712" s="171"/>
      <c r="M1712" s="171"/>
      <c r="N1712" s="168"/>
      <c r="O1712" s="168"/>
    </row>
    <row r="1713" spans="1:15" x14ac:dyDescent="0.3">
      <c r="A1713" s="167">
        <v>46064</v>
      </c>
      <c r="B1713" s="168">
        <v>2</v>
      </c>
      <c r="C1713" s="169"/>
      <c r="D1713" s="168" t="s">
        <v>2095</v>
      </c>
      <c r="E1713" s="168">
        <v>36</v>
      </c>
      <c r="F1713" s="168">
        <v>217</v>
      </c>
      <c r="G1713" s="168" t="s">
        <v>7207</v>
      </c>
      <c r="H1713" s="168">
        <v>1</v>
      </c>
      <c r="I1713" s="168" t="s">
        <v>7265</v>
      </c>
      <c r="J1713" s="168"/>
      <c r="K1713" s="168"/>
      <c r="L1713" s="171"/>
      <c r="M1713" s="171"/>
      <c r="N1713" s="168"/>
      <c r="O1713" s="168"/>
    </row>
    <row r="1714" spans="1:15" x14ac:dyDescent="0.3">
      <c r="A1714" s="167">
        <v>46064</v>
      </c>
      <c r="B1714" s="168">
        <v>1</v>
      </c>
      <c r="C1714" s="169"/>
      <c r="D1714" s="168" t="s">
        <v>1414</v>
      </c>
      <c r="E1714" s="168">
        <v>36</v>
      </c>
      <c r="F1714" s="168">
        <v>217</v>
      </c>
      <c r="G1714" s="168" t="s">
        <v>7169</v>
      </c>
      <c r="H1714" s="168">
        <v>1</v>
      </c>
      <c r="I1714" s="168" t="s">
        <v>7217</v>
      </c>
      <c r="J1714" s="168"/>
      <c r="K1714" s="168"/>
      <c r="L1714" s="171"/>
      <c r="M1714" s="171"/>
      <c r="N1714" s="168"/>
      <c r="O1714" s="168"/>
    </row>
    <row r="1715" spans="1:15" x14ac:dyDescent="0.3">
      <c r="A1715" s="167">
        <v>46064</v>
      </c>
      <c r="B1715" s="168">
        <v>1</v>
      </c>
      <c r="C1715" s="169"/>
      <c r="D1715" s="168" t="s">
        <v>1302</v>
      </c>
      <c r="E1715" s="168">
        <v>11</v>
      </c>
      <c r="F1715" s="168">
        <v>315</v>
      </c>
      <c r="G1715" s="168" t="s">
        <v>7248</v>
      </c>
      <c r="H1715" s="168">
        <v>1</v>
      </c>
      <c r="I1715" s="168" t="s">
        <v>15919</v>
      </c>
      <c r="J1715" s="168"/>
      <c r="K1715" s="168"/>
      <c r="L1715" s="171"/>
      <c r="M1715" s="171"/>
      <c r="N1715" s="168"/>
      <c r="O1715" s="168"/>
    </row>
    <row r="1716" spans="1:15" x14ac:dyDescent="0.3">
      <c r="A1716" s="167">
        <v>46064</v>
      </c>
      <c r="B1716" s="168">
        <v>1</v>
      </c>
      <c r="C1716" s="169"/>
      <c r="D1716" s="168" t="s">
        <v>1302</v>
      </c>
      <c r="E1716" s="168">
        <v>33</v>
      </c>
      <c r="F1716" s="168">
        <v>315</v>
      </c>
      <c r="G1716" s="168" t="s">
        <v>7248</v>
      </c>
      <c r="H1716" s="168">
        <v>1</v>
      </c>
      <c r="I1716" s="168" t="s">
        <v>15919</v>
      </c>
      <c r="J1716" s="168"/>
      <c r="K1716" s="168"/>
      <c r="L1716" s="171"/>
      <c r="M1716" s="171"/>
      <c r="N1716" s="168"/>
      <c r="O1716" s="168"/>
    </row>
    <row r="1717" spans="1:15" x14ac:dyDescent="0.3">
      <c r="A1717" s="167">
        <v>46064</v>
      </c>
      <c r="B1717" s="168">
        <v>3</v>
      </c>
      <c r="C1717" s="169"/>
      <c r="D1717" s="168" t="s">
        <v>2126</v>
      </c>
      <c r="E1717" s="168">
        <v>36</v>
      </c>
      <c r="F1717" s="168">
        <v>217</v>
      </c>
      <c r="G1717" s="168" t="s">
        <v>7207</v>
      </c>
      <c r="H1717" s="168">
        <v>1</v>
      </c>
      <c r="I1717" s="168" t="s">
        <v>15688</v>
      </c>
      <c r="J1717" s="168"/>
      <c r="K1717" s="168"/>
      <c r="L1717" s="171"/>
      <c r="M1717" s="171"/>
      <c r="N1717" s="168"/>
      <c r="O1717" s="168"/>
    </row>
    <row r="1718" spans="1:15" x14ac:dyDescent="0.3">
      <c r="A1718" s="167">
        <v>46064</v>
      </c>
      <c r="B1718" s="168">
        <v>3</v>
      </c>
      <c r="C1718" s="169"/>
      <c r="D1718" s="168" t="s">
        <v>1594</v>
      </c>
      <c r="E1718" s="168">
        <v>36</v>
      </c>
      <c r="F1718" s="168">
        <v>217</v>
      </c>
      <c r="G1718" s="168" t="s">
        <v>7181</v>
      </c>
      <c r="H1718" s="168">
        <v>1</v>
      </c>
      <c r="I1718" s="168" t="s">
        <v>15688</v>
      </c>
      <c r="J1718" s="168"/>
      <c r="K1718" s="168"/>
      <c r="L1718" s="171"/>
      <c r="M1718" s="171"/>
      <c r="N1718" s="168"/>
      <c r="O1718" s="168"/>
    </row>
    <row r="1719" spans="1:15" x14ac:dyDescent="0.3">
      <c r="A1719" s="167">
        <v>46064</v>
      </c>
      <c r="B1719" s="168">
        <v>2</v>
      </c>
      <c r="C1719" s="169"/>
      <c r="D1719" s="168" t="s">
        <v>2126</v>
      </c>
      <c r="E1719" s="168">
        <v>36</v>
      </c>
      <c r="F1719" s="168">
        <v>217</v>
      </c>
      <c r="G1719" s="168" t="s">
        <v>7207</v>
      </c>
      <c r="H1719" s="168">
        <v>3</v>
      </c>
      <c r="I1719" s="168" t="s">
        <v>7265</v>
      </c>
      <c r="J1719" s="168"/>
      <c r="K1719" s="168"/>
      <c r="L1719" s="171"/>
      <c r="M1719" s="171"/>
      <c r="N1719" s="168"/>
      <c r="O1719" s="168"/>
    </row>
    <row r="1720" spans="1:15" x14ac:dyDescent="0.3">
      <c r="A1720" s="167">
        <v>46064</v>
      </c>
      <c r="B1720" s="168">
        <v>2</v>
      </c>
      <c r="C1720" s="169"/>
      <c r="D1720" s="168" t="s">
        <v>1358</v>
      </c>
      <c r="E1720" s="168">
        <v>36</v>
      </c>
      <c r="F1720" s="168">
        <v>217</v>
      </c>
      <c r="G1720" s="168" t="s">
        <v>7181</v>
      </c>
      <c r="H1720" s="168">
        <v>2</v>
      </c>
      <c r="I1720" s="168" t="s">
        <v>7265</v>
      </c>
      <c r="J1720" s="168"/>
      <c r="K1720" s="168"/>
      <c r="L1720" s="171"/>
      <c r="M1720" s="171"/>
      <c r="N1720" s="168"/>
      <c r="O1720" s="168"/>
    </row>
    <row r="1721" spans="1:15" x14ac:dyDescent="0.3">
      <c r="A1721" s="167">
        <v>46064</v>
      </c>
      <c r="B1721" s="168">
        <v>1</v>
      </c>
      <c r="C1721" s="169"/>
      <c r="D1721" s="168" t="s">
        <v>1296</v>
      </c>
      <c r="E1721" s="168">
        <v>36</v>
      </c>
      <c r="F1721" s="168">
        <v>217</v>
      </c>
      <c r="G1721" s="168" t="s">
        <v>7148</v>
      </c>
      <c r="H1721" s="168">
        <v>2</v>
      </c>
      <c r="I1721" s="168" t="s">
        <v>15698</v>
      </c>
      <c r="J1721" s="168"/>
      <c r="K1721" s="168"/>
      <c r="L1721" s="171"/>
      <c r="M1721" s="171"/>
      <c r="N1721" s="168"/>
      <c r="O1721" s="168"/>
    </row>
    <row r="1722" spans="1:15" x14ac:dyDescent="0.3">
      <c r="A1722" s="167">
        <v>46064</v>
      </c>
      <c r="B1722" s="168">
        <v>1</v>
      </c>
      <c r="C1722" s="169"/>
      <c r="D1722" s="168" t="s">
        <v>1298</v>
      </c>
      <c r="E1722" s="168">
        <v>36</v>
      </c>
      <c r="F1722" s="168">
        <v>217</v>
      </c>
      <c r="G1722" s="168" t="s">
        <v>7148</v>
      </c>
      <c r="H1722" s="168">
        <v>2</v>
      </c>
      <c r="I1722" s="168" t="s">
        <v>15698</v>
      </c>
      <c r="J1722" s="168"/>
      <c r="K1722" s="168"/>
      <c r="L1722" s="171"/>
      <c r="M1722" s="171"/>
      <c r="N1722" s="168"/>
      <c r="O1722" s="168"/>
    </row>
    <row r="1723" spans="1:15" x14ac:dyDescent="0.3">
      <c r="A1723" s="167">
        <v>46064</v>
      </c>
      <c r="B1723" s="168">
        <v>1</v>
      </c>
      <c r="C1723" s="169"/>
      <c r="D1723" s="168" t="s">
        <v>1302</v>
      </c>
      <c r="E1723" s="168">
        <v>36</v>
      </c>
      <c r="F1723" s="168">
        <v>217</v>
      </c>
      <c r="G1723" s="168" t="s">
        <v>7248</v>
      </c>
      <c r="H1723" s="168">
        <v>16</v>
      </c>
      <c r="I1723" s="168" t="s">
        <v>15852</v>
      </c>
      <c r="J1723" s="168"/>
      <c r="K1723" s="168"/>
      <c r="L1723" s="171"/>
      <c r="M1723" s="171"/>
      <c r="N1723" s="168"/>
      <c r="O1723" s="168"/>
    </row>
    <row r="1724" spans="1:15" x14ac:dyDescent="0.3">
      <c r="A1724" s="167">
        <v>46064</v>
      </c>
      <c r="B1724" s="168">
        <v>2</v>
      </c>
      <c r="C1724" s="169"/>
      <c r="D1724" s="168" t="s">
        <v>1735</v>
      </c>
      <c r="E1724" s="168">
        <v>31</v>
      </c>
      <c r="F1724" s="168">
        <v>320</v>
      </c>
      <c r="G1724" s="168" t="s">
        <v>7146</v>
      </c>
      <c r="H1724" s="168">
        <v>4</v>
      </c>
      <c r="I1724" s="168" t="s">
        <v>7145</v>
      </c>
      <c r="J1724" s="168"/>
      <c r="K1724" s="168"/>
      <c r="L1724" s="171"/>
      <c r="M1724" s="171"/>
      <c r="N1724" s="168"/>
      <c r="O1724" s="168"/>
    </row>
    <row r="1725" spans="1:15" x14ac:dyDescent="0.3">
      <c r="A1725" s="167">
        <v>46064</v>
      </c>
      <c r="B1725" s="168">
        <v>2</v>
      </c>
      <c r="C1725" s="169"/>
      <c r="D1725" s="168" t="s">
        <v>1735</v>
      </c>
      <c r="E1725" s="168">
        <v>20</v>
      </c>
      <c r="F1725" s="168">
        <v>320</v>
      </c>
      <c r="G1725" s="168" t="s">
        <v>7146</v>
      </c>
      <c r="H1725" s="168">
        <v>3</v>
      </c>
      <c r="I1725" s="168" t="s">
        <v>7145</v>
      </c>
      <c r="J1725" s="168"/>
      <c r="K1725" s="168"/>
      <c r="L1725" s="171"/>
      <c r="M1725" s="171"/>
      <c r="N1725" s="168"/>
      <c r="O1725" s="168"/>
    </row>
    <row r="1726" spans="1:15" x14ac:dyDescent="0.3">
      <c r="A1726" s="167">
        <v>46064</v>
      </c>
      <c r="B1726" s="168">
        <v>2</v>
      </c>
      <c r="C1726" s="169"/>
      <c r="D1726" s="168" t="s">
        <v>1284</v>
      </c>
      <c r="E1726" s="168">
        <v>8</v>
      </c>
      <c r="F1726" s="168">
        <v>314</v>
      </c>
      <c r="G1726" s="168" t="s">
        <v>7146</v>
      </c>
      <c r="H1726" s="168">
        <v>1</v>
      </c>
      <c r="I1726" s="168" t="s">
        <v>15728</v>
      </c>
      <c r="J1726" s="168"/>
      <c r="K1726" s="168"/>
      <c r="L1726" s="171"/>
      <c r="M1726" s="171"/>
      <c r="N1726" s="168"/>
      <c r="O1726" s="168"/>
    </row>
    <row r="1727" spans="1:15" x14ac:dyDescent="0.3">
      <c r="A1727" s="167">
        <v>46064</v>
      </c>
      <c r="B1727" s="168">
        <v>2</v>
      </c>
      <c r="C1727" s="169"/>
      <c r="D1727" s="168" t="s">
        <v>1735</v>
      </c>
      <c r="E1727" s="168">
        <v>34</v>
      </c>
      <c r="F1727" s="168">
        <v>320</v>
      </c>
      <c r="G1727" s="168" t="s">
        <v>7146</v>
      </c>
      <c r="H1727" s="168">
        <v>2</v>
      </c>
      <c r="I1727" s="168" t="s">
        <v>7145</v>
      </c>
      <c r="J1727" s="168"/>
      <c r="K1727" s="168"/>
      <c r="L1727" s="171"/>
      <c r="M1727" s="171"/>
      <c r="N1727" s="168"/>
      <c r="O1727" s="168"/>
    </row>
    <row r="1728" spans="1:15" x14ac:dyDescent="0.3">
      <c r="A1728" s="167">
        <v>46064</v>
      </c>
      <c r="B1728" s="168">
        <v>2</v>
      </c>
      <c r="C1728" s="169"/>
      <c r="D1728" s="168" t="s">
        <v>1735</v>
      </c>
      <c r="E1728" s="168">
        <v>9</v>
      </c>
      <c r="F1728" s="168">
        <v>320</v>
      </c>
      <c r="G1728" s="168" t="s">
        <v>7146</v>
      </c>
      <c r="H1728" s="168">
        <v>1</v>
      </c>
      <c r="I1728" s="168" t="s">
        <v>7145</v>
      </c>
      <c r="J1728" s="168"/>
      <c r="K1728" s="168"/>
      <c r="L1728" s="171"/>
      <c r="M1728" s="171"/>
      <c r="N1728" s="168"/>
      <c r="O1728" s="168"/>
    </row>
    <row r="1729" spans="1:15" x14ac:dyDescent="0.3">
      <c r="A1729" s="167">
        <v>46064</v>
      </c>
      <c r="B1729" s="168">
        <v>1</v>
      </c>
      <c r="C1729" s="169"/>
      <c r="D1729" s="168" t="s">
        <v>2411</v>
      </c>
      <c r="E1729" s="168">
        <v>34</v>
      </c>
      <c r="F1729" s="168">
        <v>315</v>
      </c>
      <c r="G1729" s="168" t="s">
        <v>7179</v>
      </c>
      <c r="H1729" s="168">
        <v>2</v>
      </c>
      <c r="I1729" s="168" t="s">
        <v>7251</v>
      </c>
      <c r="J1729" s="168"/>
      <c r="K1729" s="168"/>
      <c r="L1729" s="171"/>
      <c r="M1729" s="171"/>
      <c r="N1729" s="168"/>
      <c r="O1729" s="168"/>
    </row>
    <row r="1730" spans="1:15" x14ac:dyDescent="0.3">
      <c r="A1730" s="167">
        <v>46064</v>
      </c>
      <c r="B1730" s="168">
        <v>2</v>
      </c>
      <c r="C1730" s="169"/>
      <c r="D1730" s="168" t="s">
        <v>1296</v>
      </c>
      <c r="E1730" s="168">
        <v>31</v>
      </c>
      <c r="F1730" s="168">
        <v>314</v>
      </c>
      <c r="G1730" s="168" t="s">
        <v>7148</v>
      </c>
      <c r="H1730" s="168">
        <v>16</v>
      </c>
      <c r="I1730" s="168" t="s">
        <v>7164</v>
      </c>
      <c r="J1730" s="168"/>
      <c r="K1730" s="168"/>
      <c r="L1730" s="171"/>
      <c r="M1730" s="171"/>
      <c r="N1730" s="168"/>
      <c r="O1730" s="168"/>
    </row>
    <row r="1731" spans="1:15" x14ac:dyDescent="0.3">
      <c r="A1731" s="167">
        <v>46064</v>
      </c>
      <c r="B1731" s="168">
        <v>2</v>
      </c>
      <c r="C1731" s="169"/>
      <c r="D1731" s="168" t="s">
        <v>1296</v>
      </c>
      <c r="E1731" s="168">
        <v>37</v>
      </c>
      <c r="F1731" s="168">
        <v>314</v>
      </c>
      <c r="G1731" s="168" t="s">
        <v>7148</v>
      </c>
      <c r="H1731" s="168">
        <v>20</v>
      </c>
      <c r="I1731" s="168" t="s">
        <v>7164</v>
      </c>
      <c r="J1731" s="168"/>
      <c r="K1731" s="168"/>
      <c r="L1731" s="171"/>
      <c r="M1731" s="171"/>
      <c r="N1731" s="168"/>
      <c r="O1731" s="168"/>
    </row>
    <row r="1732" spans="1:15" x14ac:dyDescent="0.3">
      <c r="A1732" s="167">
        <v>46064</v>
      </c>
      <c r="B1732" s="168">
        <v>2</v>
      </c>
      <c r="C1732" s="169"/>
      <c r="D1732" s="168" t="s">
        <v>1298</v>
      </c>
      <c r="E1732" s="168">
        <v>31</v>
      </c>
      <c r="F1732" s="168">
        <v>314</v>
      </c>
      <c r="G1732" s="168" t="s">
        <v>7148</v>
      </c>
      <c r="H1732" s="168">
        <v>16</v>
      </c>
      <c r="I1732" s="168" t="s">
        <v>7164</v>
      </c>
      <c r="J1732" s="168"/>
      <c r="K1732" s="168"/>
      <c r="L1732" s="171"/>
      <c r="M1732" s="171"/>
      <c r="N1732" s="168"/>
      <c r="O1732" s="168"/>
    </row>
    <row r="1733" spans="1:15" x14ac:dyDescent="0.3">
      <c r="A1733" s="167">
        <v>46064</v>
      </c>
      <c r="B1733" s="168">
        <v>2</v>
      </c>
      <c r="C1733" s="169"/>
      <c r="D1733" s="168" t="s">
        <v>1298</v>
      </c>
      <c r="E1733" s="168">
        <v>37</v>
      </c>
      <c r="F1733" s="168">
        <v>314</v>
      </c>
      <c r="G1733" s="168" t="s">
        <v>7148</v>
      </c>
      <c r="H1733" s="168">
        <v>20</v>
      </c>
      <c r="I1733" s="168" t="s">
        <v>7164</v>
      </c>
      <c r="J1733" s="168"/>
      <c r="K1733" s="168"/>
      <c r="L1733" s="171"/>
      <c r="M1733" s="171"/>
      <c r="N1733" s="168"/>
      <c r="O1733" s="168"/>
    </row>
    <row r="1734" spans="1:15" x14ac:dyDescent="0.3">
      <c r="A1734" s="167">
        <v>46064</v>
      </c>
      <c r="B1734" s="168">
        <v>2</v>
      </c>
      <c r="C1734" s="169"/>
      <c r="D1734" s="168" t="s">
        <v>1244</v>
      </c>
      <c r="E1734" s="168">
        <v>9</v>
      </c>
      <c r="F1734" s="168">
        <v>320</v>
      </c>
      <c r="G1734" s="168" t="s">
        <v>7213</v>
      </c>
      <c r="H1734" s="168">
        <v>5</v>
      </c>
      <c r="I1734" s="168" t="s">
        <v>7277</v>
      </c>
      <c r="J1734" s="168"/>
      <c r="K1734" s="168"/>
      <c r="L1734" s="171"/>
      <c r="M1734" s="171"/>
      <c r="N1734" s="168"/>
      <c r="O1734" s="168"/>
    </row>
    <row r="1735" spans="1:15" x14ac:dyDescent="0.3">
      <c r="A1735" s="167">
        <v>46064</v>
      </c>
      <c r="B1735" s="168">
        <v>2</v>
      </c>
      <c r="C1735" s="169"/>
      <c r="D1735" s="168" t="s">
        <v>1244</v>
      </c>
      <c r="E1735" s="168">
        <v>37</v>
      </c>
      <c r="F1735" s="168">
        <v>320</v>
      </c>
      <c r="G1735" s="168" t="s">
        <v>7213</v>
      </c>
      <c r="H1735" s="168">
        <v>5</v>
      </c>
      <c r="I1735" s="168" t="s">
        <v>7277</v>
      </c>
      <c r="J1735" s="168"/>
      <c r="K1735" s="168"/>
      <c r="L1735" s="171"/>
      <c r="M1735" s="171"/>
      <c r="N1735" s="168"/>
      <c r="O1735" s="168"/>
    </row>
    <row r="1736" spans="1:15" x14ac:dyDescent="0.3">
      <c r="A1736" s="167">
        <v>46064</v>
      </c>
      <c r="B1736" s="168">
        <v>2</v>
      </c>
      <c r="C1736" s="169"/>
      <c r="D1736" s="168" t="s">
        <v>1248</v>
      </c>
      <c r="E1736" s="168">
        <v>19</v>
      </c>
      <c r="F1736" s="168">
        <v>320</v>
      </c>
      <c r="G1736" s="168" t="s">
        <v>7163</v>
      </c>
      <c r="H1736" s="168">
        <v>5</v>
      </c>
      <c r="I1736" s="168" t="s">
        <v>7162</v>
      </c>
      <c r="J1736" s="168"/>
      <c r="K1736" s="168"/>
      <c r="L1736" s="171"/>
      <c r="M1736" s="171"/>
      <c r="N1736" s="168"/>
      <c r="O1736" s="168"/>
    </row>
    <row r="1737" spans="1:15" x14ac:dyDescent="0.3">
      <c r="A1737" s="167">
        <v>46064</v>
      </c>
      <c r="B1737" s="168">
        <v>2</v>
      </c>
      <c r="C1737" s="169"/>
      <c r="D1737" s="168" t="s">
        <v>1248</v>
      </c>
      <c r="E1737" s="168">
        <v>9</v>
      </c>
      <c r="F1737" s="168">
        <v>320</v>
      </c>
      <c r="G1737" s="168" t="s">
        <v>7163</v>
      </c>
      <c r="H1737" s="168">
        <v>1</v>
      </c>
      <c r="I1737" s="168" t="s">
        <v>7162</v>
      </c>
      <c r="J1737" s="168"/>
      <c r="K1737" s="168"/>
      <c r="L1737" s="171"/>
      <c r="M1737" s="171"/>
      <c r="N1737" s="168"/>
      <c r="O1737" s="168"/>
    </row>
    <row r="1738" spans="1:15" x14ac:dyDescent="0.3">
      <c r="A1738" s="167">
        <v>46064</v>
      </c>
      <c r="B1738" s="168">
        <v>2</v>
      </c>
      <c r="C1738" s="169"/>
      <c r="D1738" s="168" t="s">
        <v>1248</v>
      </c>
      <c r="E1738" s="168">
        <v>2</v>
      </c>
      <c r="F1738" s="168">
        <v>320</v>
      </c>
      <c r="G1738" s="168" t="s">
        <v>7163</v>
      </c>
      <c r="H1738" s="168">
        <v>1</v>
      </c>
      <c r="I1738" s="168" t="s">
        <v>7162</v>
      </c>
      <c r="J1738" s="168"/>
      <c r="K1738" s="168"/>
      <c r="L1738" s="171"/>
      <c r="M1738" s="171"/>
      <c r="N1738" s="168"/>
      <c r="O1738" s="168"/>
    </row>
    <row r="1739" spans="1:15" x14ac:dyDescent="0.3">
      <c r="A1739" s="167">
        <v>46064</v>
      </c>
      <c r="B1739" s="168">
        <v>3</v>
      </c>
      <c r="C1739" s="169"/>
      <c r="D1739" s="168" t="s">
        <v>1248</v>
      </c>
      <c r="E1739" s="168">
        <v>9</v>
      </c>
      <c r="F1739" s="168">
        <v>320</v>
      </c>
      <c r="G1739" s="168" t="s">
        <v>7163</v>
      </c>
      <c r="H1739" s="168">
        <v>2</v>
      </c>
      <c r="I1739" s="168" t="s">
        <v>7193</v>
      </c>
      <c r="J1739" s="168"/>
      <c r="K1739" s="168"/>
      <c r="L1739" s="171"/>
      <c r="M1739" s="171"/>
      <c r="N1739" s="168"/>
      <c r="O1739" s="168"/>
    </row>
    <row r="1740" spans="1:15" x14ac:dyDescent="0.3">
      <c r="A1740" s="167">
        <v>46064</v>
      </c>
      <c r="B1740" s="168">
        <v>3</v>
      </c>
      <c r="C1740" s="169"/>
      <c r="D1740" s="168" t="s">
        <v>1248</v>
      </c>
      <c r="E1740" s="168">
        <v>11</v>
      </c>
      <c r="F1740" s="168">
        <v>320</v>
      </c>
      <c r="G1740" s="168" t="s">
        <v>7163</v>
      </c>
      <c r="H1740" s="168">
        <v>2</v>
      </c>
      <c r="I1740" s="168" t="s">
        <v>7193</v>
      </c>
      <c r="J1740" s="168"/>
      <c r="K1740" s="168"/>
      <c r="L1740" s="171"/>
      <c r="M1740" s="171"/>
      <c r="N1740" s="168"/>
      <c r="O1740" s="168"/>
    </row>
    <row r="1741" spans="1:15" x14ac:dyDescent="0.3">
      <c r="A1741" s="167">
        <v>46064</v>
      </c>
      <c r="B1741" s="168">
        <v>2</v>
      </c>
      <c r="C1741" s="169"/>
      <c r="D1741" s="168" t="s">
        <v>1400</v>
      </c>
      <c r="E1741" s="168">
        <v>9</v>
      </c>
      <c r="F1741" s="168">
        <v>315</v>
      </c>
      <c r="G1741" s="168" t="s">
        <v>7173</v>
      </c>
      <c r="H1741" s="168">
        <v>11</v>
      </c>
      <c r="I1741" s="168" t="s">
        <v>15771</v>
      </c>
      <c r="J1741" s="168"/>
      <c r="K1741" s="168"/>
      <c r="L1741" s="171"/>
      <c r="M1741" s="171"/>
      <c r="N1741" s="168"/>
      <c r="O1741" s="168"/>
    </row>
    <row r="1742" spans="1:15" x14ac:dyDescent="0.3">
      <c r="A1742" s="167">
        <v>46064</v>
      </c>
      <c r="B1742" s="168">
        <v>2</v>
      </c>
      <c r="C1742" s="169"/>
      <c r="D1742" s="168" t="s">
        <v>1402</v>
      </c>
      <c r="E1742" s="168">
        <v>9</v>
      </c>
      <c r="F1742" s="168">
        <v>315</v>
      </c>
      <c r="G1742" s="168" t="s">
        <v>7173</v>
      </c>
      <c r="H1742" s="168">
        <v>11</v>
      </c>
      <c r="I1742" s="168" t="s">
        <v>15771</v>
      </c>
      <c r="J1742" s="168"/>
      <c r="K1742" s="168"/>
      <c r="L1742" s="171"/>
      <c r="M1742" s="171"/>
      <c r="N1742" s="168"/>
      <c r="O1742" s="168"/>
    </row>
    <row r="1743" spans="1:15" x14ac:dyDescent="0.3">
      <c r="A1743" s="167">
        <v>46064</v>
      </c>
      <c r="B1743" s="168">
        <v>2</v>
      </c>
      <c r="C1743" s="169"/>
      <c r="D1743" s="168" t="s">
        <v>1574</v>
      </c>
      <c r="E1743" s="168">
        <v>11</v>
      </c>
      <c r="F1743" s="168">
        <v>314</v>
      </c>
      <c r="G1743" s="168" t="s">
        <v>7167</v>
      </c>
      <c r="H1743" s="168">
        <v>1</v>
      </c>
      <c r="I1743" s="168" t="s">
        <v>7168</v>
      </c>
      <c r="J1743" s="168"/>
      <c r="K1743" s="168"/>
      <c r="L1743" s="171"/>
      <c r="M1743" s="171"/>
      <c r="N1743" s="168"/>
      <c r="O1743" s="168"/>
    </row>
    <row r="1744" spans="1:15" x14ac:dyDescent="0.3">
      <c r="A1744" s="167">
        <v>46064</v>
      </c>
      <c r="B1744" s="168">
        <v>3</v>
      </c>
      <c r="C1744" s="169"/>
      <c r="D1744" s="168" t="s">
        <v>1598</v>
      </c>
      <c r="E1744" s="168">
        <v>11</v>
      </c>
      <c r="F1744" s="168">
        <v>320</v>
      </c>
      <c r="G1744" s="168" t="s">
        <v>7155</v>
      </c>
      <c r="H1744" s="168">
        <v>5</v>
      </c>
      <c r="I1744" s="168" t="s">
        <v>7166</v>
      </c>
      <c r="J1744" s="168"/>
      <c r="K1744" s="168"/>
      <c r="L1744" s="171"/>
      <c r="M1744" s="171"/>
      <c r="N1744" s="168"/>
      <c r="O1744" s="168"/>
    </row>
    <row r="1745" spans="1:15" x14ac:dyDescent="0.3">
      <c r="A1745" s="167">
        <v>46064</v>
      </c>
      <c r="B1745" s="168">
        <v>2</v>
      </c>
      <c r="C1745" s="169"/>
      <c r="D1745" s="168" t="s">
        <v>2027</v>
      </c>
      <c r="E1745" s="168">
        <v>20</v>
      </c>
      <c r="F1745" s="168">
        <v>207</v>
      </c>
      <c r="G1745" s="168" t="s">
        <v>7169</v>
      </c>
      <c r="H1745" s="168">
        <v>1</v>
      </c>
      <c r="I1745" s="168" t="s">
        <v>15785</v>
      </c>
      <c r="J1745" s="168"/>
      <c r="K1745" s="168"/>
      <c r="L1745" s="171"/>
      <c r="M1745" s="171"/>
      <c r="N1745" s="168"/>
      <c r="O1745" s="168"/>
    </row>
    <row r="1746" spans="1:15" x14ac:dyDescent="0.3">
      <c r="A1746" s="167">
        <v>46064</v>
      </c>
      <c r="B1746" s="168">
        <v>2</v>
      </c>
      <c r="C1746" s="169"/>
      <c r="D1746" s="168" t="s">
        <v>1598</v>
      </c>
      <c r="E1746" s="168">
        <v>9</v>
      </c>
      <c r="F1746" s="168">
        <v>320</v>
      </c>
      <c r="G1746" s="168" t="s">
        <v>7155</v>
      </c>
      <c r="H1746" s="168">
        <v>14</v>
      </c>
      <c r="I1746" s="168" t="s">
        <v>7160</v>
      </c>
      <c r="J1746" s="168"/>
      <c r="K1746" s="168"/>
      <c r="L1746" s="171"/>
      <c r="M1746" s="171"/>
      <c r="N1746" s="168"/>
      <c r="O1746" s="168"/>
    </row>
    <row r="1747" spans="1:15" x14ac:dyDescent="0.3">
      <c r="A1747" s="167">
        <v>46064</v>
      </c>
      <c r="B1747" s="168">
        <v>2</v>
      </c>
      <c r="C1747" s="169"/>
      <c r="D1747" s="168" t="s">
        <v>1568</v>
      </c>
      <c r="E1747" s="168">
        <v>20</v>
      </c>
      <c r="F1747" s="168">
        <v>207</v>
      </c>
      <c r="G1747" s="168" t="s">
        <v>7169</v>
      </c>
      <c r="H1747" s="168">
        <v>23</v>
      </c>
      <c r="I1747" s="168" t="s">
        <v>15700</v>
      </c>
      <c r="J1747" s="168"/>
      <c r="K1747" s="168"/>
      <c r="L1747" s="171"/>
      <c r="M1747" s="171"/>
      <c r="N1747" s="168"/>
      <c r="O1747" s="168"/>
    </row>
    <row r="1748" spans="1:15" x14ac:dyDescent="0.3">
      <c r="A1748" s="167">
        <v>46064</v>
      </c>
      <c r="B1748" s="168">
        <v>2</v>
      </c>
      <c r="C1748" s="169"/>
      <c r="D1748" s="168" t="s">
        <v>1414</v>
      </c>
      <c r="E1748" s="168">
        <v>44</v>
      </c>
      <c r="F1748" s="168">
        <v>322</v>
      </c>
      <c r="G1748" s="168" t="s">
        <v>7175</v>
      </c>
      <c r="H1748" s="168">
        <v>2</v>
      </c>
      <c r="I1748" s="168" t="s">
        <v>7176</v>
      </c>
      <c r="J1748" s="168"/>
      <c r="K1748" s="168"/>
      <c r="L1748" s="171"/>
      <c r="M1748" s="171"/>
      <c r="N1748" s="168"/>
      <c r="O1748" s="168"/>
    </row>
    <row r="1749" spans="1:15" x14ac:dyDescent="0.3">
      <c r="A1749" s="167">
        <v>46064</v>
      </c>
      <c r="B1749" s="168">
        <v>2</v>
      </c>
      <c r="C1749" s="169"/>
      <c r="D1749" s="168" t="s">
        <v>1925</v>
      </c>
      <c r="E1749" s="168">
        <v>49</v>
      </c>
      <c r="F1749" s="168">
        <v>207</v>
      </c>
      <c r="G1749" s="168" t="s">
        <v>7169</v>
      </c>
      <c r="H1749" s="168">
        <v>9</v>
      </c>
      <c r="I1749" s="168" t="s">
        <v>15785</v>
      </c>
      <c r="J1749" s="168"/>
      <c r="K1749" s="168"/>
      <c r="L1749" s="171"/>
      <c r="M1749" s="171"/>
      <c r="N1749" s="168"/>
      <c r="O1749" s="168"/>
    </row>
    <row r="1750" spans="1:15" x14ac:dyDescent="0.3">
      <c r="A1750" s="167">
        <v>46064</v>
      </c>
      <c r="B1750" s="168">
        <v>2</v>
      </c>
      <c r="C1750" s="169"/>
      <c r="D1750" s="168" t="s">
        <v>1382</v>
      </c>
      <c r="E1750" s="168">
        <v>9</v>
      </c>
      <c r="F1750" s="168">
        <v>314</v>
      </c>
      <c r="G1750" s="168" t="s">
        <v>7167</v>
      </c>
      <c r="H1750" s="168">
        <v>1</v>
      </c>
      <c r="I1750" s="168" t="s">
        <v>7168</v>
      </c>
      <c r="J1750" s="168"/>
      <c r="K1750" s="168"/>
      <c r="L1750" s="171"/>
      <c r="M1750" s="171"/>
      <c r="N1750" s="168"/>
      <c r="O1750" s="168"/>
    </row>
    <row r="1751" spans="1:15" x14ac:dyDescent="0.3">
      <c r="A1751" s="167">
        <v>46064</v>
      </c>
      <c r="B1751" s="168">
        <v>2</v>
      </c>
      <c r="C1751" s="169"/>
      <c r="D1751" s="168" t="s">
        <v>1925</v>
      </c>
      <c r="E1751" s="168">
        <v>43</v>
      </c>
      <c r="F1751" s="168">
        <v>207</v>
      </c>
      <c r="G1751" s="168" t="s">
        <v>7169</v>
      </c>
      <c r="H1751" s="168">
        <v>1</v>
      </c>
      <c r="I1751" s="168" t="s">
        <v>15759</v>
      </c>
      <c r="J1751" s="168"/>
      <c r="K1751" s="168"/>
      <c r="L1751" s="171"/>
      <c r="M1751" s="171"/>
      <c r="N1751" s="168"/>
      <c r="O1751" s="168"/>
    </row>
    <row r="1752" spans="1:15" x14ac:dyDescent="0.3">
      <c r="A1752" s="167">
        <v>46064</v>
      </c>
      <c r="B1752" s="168">
        <v>3</v>
      </c>
      <c r="C1752" s="169"/>
      <c r="D1752" s="168" t="s">
        <v>1598</v>
      </c>
      <c r="E1752" s="168">
        <v>11</v>
      </c>
      <c r="F1752" s="168">
        <v>320</v>
      </c>
      <c r="G1752" s="168" t="s">
        <v>7155</v>
      </c>
      <c r="H1752" s="168">
        <v>1</v>
      </c>
      <c r="I1752" s="168" t="s">
        <v>7166</v>
      </c>
      <c r="J1752" s="168"/>
      <c r="K1752" s="168"/>
      <c r="L1752" s="171"/>
      <c r="M1752" s="171"/>
      <c r="N1752" s="168"/>
      <c r="O1752" s="168"/>
    </row>
    <row r="1753" spans="1:15" x14ac:dyDescent="0.3">
      <c r="A1753" s="167">
        <v>46064</v>
      </c>
      <c r="B1753" s="168">
        <v>2</v>
      </c>
      <c r="C1753" s="169"/>
      <c r="D1753" s="168" t="s">
        <v>1452</v>
      </c>
      <c r="E1753" s="168">
        <v>11</v>
      </c>
      <c r="F1753" s="168">
        <v>314</v>
      </c>
      <c r="G1753" s="168" t="s">
        <v>7262</v>
      </c>
      <c r="H1753" s="168">
        <v>4</v>
      </c>
      <c r="I1753" s="168" t="s">
        <v>15676</v>
      </c>
      <c r="J1753" s="168"/>
      <c r="K1753" s="168"/>
      <c r="L1753" s="171"/>
      <c r="M1753" s="171"/>
      <c r="N1753" s="168"/>
      <c r="O1753" s="168"/>
    </row>
    <row r="1754" spans="1:15" x14ac:dyDescent="0.3">
      <c r="A1754" s="167">
        <v>46064</v>
      </c>
      <c r="B1754" s="168">
        <v>3</v>
      </c>
      <c r="C1754" s="169"/>
      <c r="D1754" s="168" t="s">
        <v>1518</v>
      </c>
      <c r="E1754" s="168">
        <v>20</v>
      </c>
      <c r="F1754" s="168">
        <v>207</v>
      </c>
      <c r="G1754" s="168" t="s">
        <v>7169</v>
      </c>
      <c r="H1754" s="168">
        <v>2</v>
      </c>
      <c r="I1754" s="168" t="s">
        <v>15798</v>
      </c>
      <c r="J1754" s="168"/>
      <c r="K1754" s="168"/>
      <c r="L1754" s="171"/>
      <c r="M1754" s="171"/>
      <c r="N1754" s="168"/>
      <c r="O1754" s="168"/>
    </row>
    <row r="1755" spans="1:15" x14ac:dyDescent="0.3">
      <c r="A1755" s="167">
        <v>46064</v>
      </c>
      <c r="B1755" s="168">
        <v>2</v>
      </c>
      <c r="C1755" s="169"/>
      <c r="D1755" s="168" t="s">
        <v>1354</v>
      </c>
      <c r="E1755" s="168">
        <v>20</v>
      </c>
      <c r="F1755" s="168">
        <v>322</v>
      </c>
      <c r="G1755" s="168" t="s">
        <v>15871</v>
      </c>
      <c r="H1755" s="168">
        <v>4</v>
      </c>
      <c r="I1755" s="168" t="s">
        <v>7176</v>
      </c>
      <c r="J1755" s="168"/>
      <c r="K1755" s="168"/>
      <c r="L1755" s="171"/>
      <c r="M1755" s="171"/>
      <c r="N1755" s="168"/>
      <c r="O1755" s="168"/>
    </row>
    <row r="1756" spans="1:15" x14ac:dyDescent="0.3">
      <c r="A1756" s="167">
        <v>46064</v>
      </c>
      <c r="B1756" s="168">
        <v>2</v>
      </c>
      <c r="C1756" s="169"/>
      <c r="D1756" s="168" t="s">
        <v>1691</v>
      </c>
      <c r="E1756" s="168">
        <v>9</v>
      </c>
      <c r="F1756" s="168">
        <v>207</v>
      </c>
      <c r="G1756" s="168" t="s">
        <v>15674</v>
      </c>
      <c r="H1756" s="168">
        <v>14</v>
      </c>
      <c r="I1756" s="168" t="s">
        <v>7170</v>
      </c>
      <c r="J1756" s="168"/>
      <c r="K1756" s="168"/>
      <c r="L1756" s="171"/>
      <c r="M1756" s="171"/>
      <c r="N1756" s="168"/>
      <c r="O1756" s="168"/>
    </row>
    <row r="1757" spans="1:15" x14ac:dyDescent="0.3">
      <c r="A1757" s="167">
        <v>46064</v>
      </c>
      <c r="B1757" s="168">
        <v>2</v>
      </c>
      <c r="C1757" s="169"/>
      <c r="D1757" s="168" t="s">
        <v>1236</v>
      </c>
      <c r="E1757" s="168">
        <v>7</v>
      </c>
      <c r="F1757" s="168">
        <v>313</v>
      </c>
      <c r="G1757" s="168" t="s">
        <v>7150</v>
      </c>
      <c r="H1757" s="168">
        <v>16</v>
      </c>
      <c r="I1757" s="168" t="s">
        <v>15725</v>
      </c>
      <c r="J1757" s="168"/>
      <c r="K1757" s="168"/>
      <c r="L1757" s="171"/>
      <c r="M1757" s="171"/>
      <c r="N1757" s="168"/>
      <c r="O1757" s="168"/>
    </row>
    <row r="1758" spans="1:15" x14ac:dyDescent="0.3">
      <c r="A1758" s="167">
        <v>46064</v>
      </c>
      <c r="B1758" s="168">
        <v>1</v>
      </c>
      <c r="C1758" s="169"/>
      <c r="D1758" s="168" t="s">
        <v>1232</v>
      </c>
      <c r="E1758" s="168">
        <v>7</v>
      </c>
      <c r="F1758" s="168">
        <v>313</v>
      </c>
      <c r="G1758" s="168" t="s">
        <v>7198</v>
      </c>
      <c r="H1758" s="168">
        <v>10</v>
      </c>
      <c r="I1758" s="168" t="s">
        <v>7278</v>
      </c>
      <c r="J1758" s="168"/>
      <c r="K1758" s="168"/>
      <c r="L1758" s="171"/>
      <c r="M1758" s="171"/>
      <c r="N1758" s="168"/>
      <c r="O1758" s="168"/>
    </row>
    <row r="1759" spans="1:15" x14ac:dyDescent="0.3">
      <c r="A1759" s="167">
        <v>46064</v>
      </c>
      <c r="B1759" s="168">
        <v>1</v>
      </c>
      <c r="C1759" s="169"/>
      <c r="D1759" s="168" t="s">
        <v>1232</v>
      </c>
      <c r="E1759" s="168">
        <v>4</v>
      </c>
      <c r="F1759" s="168">
        <v>313</v>
      </c>
      <c r="G1759" s="168" t="s">
        <v>7198</v>
      </c>
      <c r="H1759" s="168">
        <v>3</v>
      </c>
      <c r="I1759" s="168" t="s">
        <v>7278</v>
      </c>
      <c r="J1759" s="168"/>
      <c r="K1759" s="168"/>
      <c r="L1759" s="171"/>
      <c r="M1759" s="171"/>
      <c r="N1759" s="168"/>
      <c r="O1759" s="168"/>
    </row>
    <row r="1760" spans="1:15" x14ac:dyDescent="0.3">
      <c r="A1760" s="167">
        <v>46064</v>
      </c>
      <c r="B1760" s="168">
        <v>1</v>
      </c>
      <c r="C1760" s="169"/>
      <c r="D1760" s="168" t="s">
        <v>1604</v>
      </c>
      <c r="E1760" s="168">
        <v>9</v>
      </c>
      <c r="F1760" s="168">
        <v>313</v>
      </c>
      <c r="G1760" s="168" t="s">
        <v>7196</v>
      </c>
      <c r="H1760" s="168">
        <v>5</v>
      </c>
      <c r="I1760" s="168" t="s">
        <v>15724</v>
      </c>
      <c r="J1760" s="168"/>
      <c r="K1760" s="168"/>
      <c r="L1760" s="171"/>
      <c r="M1760" s="171"/>
      <c r="N1760" s="168"/>
      <c r="O1760" s="168"/>
    </row>
    <row r="1761" spans="1:15" x14ac:dyDescent="0.3">
      <c r="A1761" s="167">
        <v>46064</v>
      </c>
      <c r="B1761" s="168">
        <v>1</v>
      </c>
      <c r="C1761" s="169"/>
      <c r="D1761" s="168" t="s">
        <v>1604</v>
      </c>
      <c r="E1761" s="168">
        <v>2</v>
      </c>
      <c r="F1761" s="168">
        <v>313</v>
      </c>
      <c r="G1761" s="168" t="s">
        <v>7196</v>
      </c>
      <c r="H1761" s="168">
        <v>2</v>
      </c>
      <c r="I1761" s="168" t="s">
        <v>15724</v>
      </c>
      <c r="J1761" s="168"/>
      <c r="K1761" s="168"/>
      <c r="L1761" s="171"/>
      <c r="M1761" s="171"/>
      <c r="N1761" s="168"/>
      <c r="O1761" s="168"/>
    </row>
    <row r="1762" spans="1:15" x14ac:dyDescent="0.3">
      <c r="A1762" s="167">
        <v>46064</v>
      </c>
      <c r="B1762" s="168">
        <v>1</v>
      </c>
      <c r="C1762" s="169"/>
      <c r="D1762" s="168" t="s">
        <v>1272</v>
      </c>
      <c r="E1762" s="168">
        <v>7</v>
      </c>
      <c r="F1762" s="168">
        <v>313</v>
      </c>
      <c r="G1762" s="168" t="s">
        <v>7194</v>
      </c>
      <c r="H1762" s="168">
        <v>1</v>
      </c>
      <c r="I1762" s="168" t="s">
        <v>7234</v>
      </c>
      <c r="J1762" s="168"/>
      <c r="K1762" s="168"/>
      <c r="L1762" s="171"/>
      <c r="M1762" s="171"/>
      <c r="N1762" s="168"/>
      <c r="O1762" s="168"/>
    </row>
    <row r="1763" spans="1:15" x14ac:dyDescent="0.3">
      <c r="A1763" s="167">
        <v>46064</v>
      </c>
      <c r="B1763" s="168">
        <v>1</v>
      </c>
      <c r="C1763" s="169"/>
      <c r="D1763" s="168" t="s">
        <v>1510</v>
      </c>
      <c r="E1763" s="168">
        <v>2</v>
      </c>
      <c r="F1763" s="168">
        <v>320</v>
      </c>
      <c r="G1763" s="168" t="s">
        <v>7144</v>
      </c>
      <c r="H1763" s="168">
        <v>2</v>
      </c>
      <c r="I1763" s="168" t="s">
        <v>15880</v>
      </c>
      <c r="J1763" s="168"/>
      <c r="K1763" s="168"/>
      <c r="L1763" s="171"/>
      <c r="M1763" s="171"/>
      <c r="N1763" s="168"/>
      <c r="O1763" s="168"/>
    </row>
    <row r="1764" spans="1:15" x14ac:dyDescent="0.3">
      <c r="A1764" s="167">
        <v>46064</v>
      </c>
      <c r="B1764" s="168">
        <v>1</v>
      </c>
      <c r="C1764" s="169"/>
      <c r="D1764" s="168" t="s">
        <v>1510</v>
      </c>
      <c r="E1764" s="168">
        <v>23</v>
      </c>
      <c r="F1764" s="168">
        <v>320</v>
      </c>
      <c r="G1764" s="168" t="s">
        <v>7144</v>
      </c>
      <c r="H1764" s="168">
        <v>2</v>
      </c>
      <c r="I1764" s="168" t="s">
        <v>15880</v>
      </c>
      <c r="J1764" s="168"/>
      <c r="K1764" s="168"/>
      <c r="L1764" s="171"/>
      <c r="M1764" s="171"/>
      <c r="N1764" s="168"/>
      <c r="O1764" s="168"/>
    </row>
    <row r="1765" spans="1:15" x14ac:dyDescent="0.3">
      <c r="A1765" s="167">
        <v>46064</v>
      </c>
      <c r="B1765" s="168">
        <v>1</v>
      </c>
      <c r="C1765" s="169"/>
      <c r="D1765" s="168" t="s">
        <v>1598</v>
      </c>
      <c r="E1765" s="168">
        <v>30</v>
      </c>
      <c r="F1765" s="168">
        <v>320</v>
      </c>
      <c r="G1765" s="168" t="s">
        <v>7155</v>
      </c>
      <c r="H1765" s="168">
        <v>6</v>
      </c>
      <c r="I1765" s="168" t="s">
        <v>7145</v>
      </c>
      <c r="J1765" s="168"/>
      <c r="K1765" s="168"/>
      <c r="L1765" s="171"/>
      <c r="M1765" s="171"/>
      <c r="N1765" s="168"/>
      <c r="O1765" s="168"/>
    </row>
    <row r="1766" spans="1:15" x14ac:dyDescent="0.3">
      <c r="A1766" s="167">
        <v>46064</v>
      </c>
      <c r="B1766" s="168">
        <v>1</v>
      </c>
      <c r="C1766" s="169"/>
      <c r="D1766" s="168" t="s">
        <v>1598</v>
      </c>
      <c r="E1766" s="168">
        <v>19</v>
      </c>
      <c r="F1766" s="168">
        <v>320</v>
      </c>
      <c r="G1766" s="168" t="s">
        <v>7155</v>
      </c>
      <c r="H1766" s="168">
        <v>1</v>
      </c>
      <c r="I1766" s="168" t="s">
        <v>7145</v>
      </c>
      <c r="J1766" s="168"/>
      <c r="K1766" s="168"/>
      <c r="L1766" s="171"/>
      <c r="M1766" s="171"/>
      <c r="N1766" s="168"/>
      <c r="O1766" s="168"/>
    </row>
    <row r="1767" spans="1:15" x14ac:dyDescent="0.3">
      <c r="A1767" s="167">
        <v>46064</v>
      </c>
      <c r="B1767" s="168">
        <v>1</v>
      </c>
      <c r="C1767" s="169"/>
      <c r="D1767" s="168" t="s">
        <v>1598</v>
      </c>
      <c r="E1767" s="168">
        <v>11</v>
      </c>
      <c r="F1767" s="168">
        <v>320</v>
      </c>
      <c r="G1767" s="168" t="s">
        <v>7155</v>
      </c>
      <c r="H1767" s="168">
        <v>2</v>
      </c>
      <c r="I1767" s="168" t="s">
        <v>7145</v>
      </c>
      <c r="J1767" s="168"/>
      <c r="K1767" s="168"/>
      <c r="L1767" s="171"/>
      <c r="M1767" s="171"/>
      <c r="N1767" s="168"/>
      <c r="O1767" s="168"/>
    </row>
    <row r="1768" spans="1:15" x14ac:dyDescent="0.3">
      <c r="A1768" s="167">
        <v>46064</v>
      </c>
      <c r="B1768" s="168">
        <v>1</v>
      </c>
      <c r="C1768" s="169"/>
      <c r="D1768" s="168" t="s">
        <v>1490</v>
      </c>
      <c r="E1768" s="168">
        <v>9</v>
      </c>
      <c r="F1768" s="168">
        <v>314</v>
      </c>
      <c r="G1768" s="168" t="s">
        <v>7186</v>
      </c>
      <c r="H1768" s="168">
        <v>1</v>
      </c>
      <c r="I1768" s="168" t="s">
        <v>15816</v>
      </c>
      <c r="J1768" s="168"/>
      <c r="K1768" s="168"/>
      <c r="L1768" s="171"/>
      <c r="M1768" s="171"/>
      <c r="N1768" s="168"/>
      <c r="O1768" s="168"/>
    </row>
    <row r="1769" spans="1:15" x14ac:dyDescent="0.3">
      <c r="A1769" s="167">
        <v>46064</v>
      </c>
      <c r="B1769" s="168">
        <v>1</v>
      </c>
      <c r="C1769" s="169"/>
      <c r="D1769" s="168" t="s">
        <v>2491</v>
      </c>
      <c r="E1769" s="168">
        <v>44</v>
      </c>
      <c r="F1769" s="168">
        <v>318</v>
      </c>
      <c r="G1769" s="168" t="s">
        <v>15712</v>
      </c>
      <c r="H1769" s="168">
        <v>6</v>
      </c>
      <c r="I1769" s="168" t="s">
        <v>7247</v>
      </c>
      <c r="J1769" s="168"/>
      <c r="K1769" s="168"/>
      <c r="L1769" s="171"/>
      <c r="M1769" s="171"/>
      <c r="N1769" s="168"/>
      <c r="O1769" s="168"/>
    </row>
    <row r="1770" spans="1:15" x14ac:dyDescent="0.3">
      <c r="A1770" s="167">
        <v>46064</v>
      </c>
      <c r="B1770" s="168">
        <v>1</v>
      </c>
      <c r="C1770" s="169"/>
      <c r="D1770" s="168" t="s">
        <v>2267</v>
      </c>
      <c r="E1770" s="168">
        <v>43</v>
      </c>
      <c r="F1770" s="168">
        <v>318</v>
      </c>
      <c r="G1770" s="168" t="s">
        <v>7186</v>
      </c>
      <c r="H1770" s="168">
        <v>1</v>
      </c>
      <c r="I1770" s="168" t="s">
        <v>7216</v>
      </c>
      <c r="J1770" s="168"/>
      <c r="K1770" s="168"/>
      <c r="L1770" s="171"/>
      <c r="M1770" s="171"/>
      <c r="N1770" s="168"/>
      <c r="O1770" s="168"/>
    </row>
    <row r="1771" spans="1:15" x14ac:dyDescent="0.3">
      <c r="A1771" s="167">
        <v>46065</v>
      </c>
      <c r="B1771" s="168">
        <v>1</v>
      </c>
      <c r="C1771" s="169"/>
      <c r="D1771" s="168" t="s">
        <v>1244</v>
      </c>
      <c r="E1771" s="168">
        <v>9</v>
      </c>
      <c r="F1771" s="168">
        <v>320</v>
      </c>
      <c r="G1771" s="168" t="s">
        <v>7213</v>
      </c>
      <c r="H1771" s="168">
        <v>2</v>
      </c>
      <c r="I1771" s="168" t="s">
        <v>15710</v>
      </c>
      <c r="J1771" s="168"/>
      <c r="K1771" s="168"/>
      <c r="L1771" s="171"/>
      <c r="M1771" s="171"/>
      <c r="N1771" s="168"/>
      <c r="O1771" s="168"/>
    </row>
    <row r="1772" spans="1:15" x14ac:dyDescent="0.3">
      <c r="A1772" s="167">
        <v>46065</v>
      </c>
      <c r="B1772" s="168">
        <v>1</v>
      </c>
      <c r="C1772" s="169"/>
      <c r="D1772" s="168" t="s">
        <v>1244</v>
      </c>
      <c r="E1772" s="168">
        <v>8</v>
      </c>
      <c r="F1772" s="168">
        <v>320</v>
      </c>
      <c r="G1772" s="168" t="s">
        <v>7213</v>
      </c>
      <c r="H1772" s="168">
        <v>6</v>
      </c>
      <c r="I1772" s="168" t="s">
        <v>15710</v>
      </c>
      <c r="J1772" s="168"/>
      <c r="K1772" s="168"/>
      <c r="L1772" s="171"/>
      <c r="M1772" s="171"/>
      <c r="N1772" s="168"/>
      <c r="O1772" s="168"/>
    </row>
    <row r="1773" spans="1:15" x14ac:dyDescent="0.3">
      <c r="A1773" s="167">
        <v>46065</v>
      </c>
      <c r="B1773" s="168">
        <v>1</v>
      </c>
      <c r="C1773" s="169"/>
      <c r="D1773" s="168" t="s">
        <v>1598</v>
      </c>
      <c r="E1773" s="168">
        <v>11</v>
      </c>
      <c r="F1773" s="168">
        <v>320</v>
      </c>
      <c r="G1773" s="168" t="s">
        <v>7155</v>
      </c>
      <c r="H1773" s="168">
        <v>1</v>
      </c>
      <c r="I1773" s="168" t="s">
        <v>7145</v>
      </c>
      <c r="J1773" s="168"/>
      <c r="K1773" s="168"/>
      <c r="L1773" s="171"/>
      <c r="M1773" s="171"/>
      <c r="N1773" s="168"/>
      <c r="O1773" s="168"/>
    </row>
    <row r="1774" spans="1:15" x14ac:dyDescent="0.3">
      <c r="A1774" s="167">
        <v>46065</v>
      </c>
      <c r="B1774" s="168">
        <v>1</v>
      </c>
      <c r="C1774" s="169"/>
      <c r="D1774" s="168" t="s">
        <v>1598</v>
      </c>
      <c r="E1774" s="168">
        <v>19</v>
      </c>
      <c r="F1774" s="168">
        <v>320</v>
      </c>
      <c r="G1774" s="168" t="s">
        <v>7155</v>
      </c>
      <c r="H1774" s="168">
        <v>3</v>
      </c>
      <c r="I1774" s="168" t="s">
        <v>7145</v>
      </c>
      <c r="J1774" s="168"/>
      <c r="K1774" s="168"/>
      <c r="L1774" s="171"/>
      <c r="M1774" s="171"/>
      <c r="N1774" s="168"/>
      <c r="O1774" s="168"/>
    </row>
    <row r="1775" spans="1:15" x14ac:dyDescent="0.3">
      <c r="A1775" s="167">
        <v>46065</v>
      </c>
      <c r="B1775" s="168">
        <v>1</v>
      </c>
      <c r="C1775" s="169"/>
      <c r="D1775" s="168" t="s">
        <v>1478</v>
      </c>
      <c r="E1775" s="168">
        <v>33</v>
      </c>
      <c r="F1775" s="168">
        <v>320</v>
      </c>
      <c r="G1775" s="168" t="s">
        <v>7163</v>
      </c>
      <c r="H1775" s="168">
        <v>7</v>
      </c>
      <c r="I1775" s="168" t="s">
        <v>7243</v>
      </c>
      <c r="J1775" s="168"/>
      <c r="K1775" s="168"/>
      <c r="L1775" s="171"/>
      <c r="M1775" s="171"/>
      <c r="N1775" s="168"/>
      <c r="O1775" s="168"/>
    </row>
    <row r="1776" spans="1:15" x14ac:dyDescent="0.3">
      <c r="A1776" s="167">
        <v>46065</v>
      </c>
      <c r="B1776" s="168">
        <v>1</v>
      </c>
      <c r="C1776" s="169"/>
      <c r="D1776" s="168" t="s">
        <v>1296</v>
      </c>
      <c r="E1776" s="168">
        <v>31</v>
      </c>
      <c r="F1776" s="168">
        <v>314</v>
      </c>
      <c r="G1776" s="168" t="s">
        <v>7148</v>
      </c>
      <c r="H1776" s="168">
        <v>20</v>
      </c>
      <c r="I1776" s="168" t="s">
        <v>15769</v>
      </c>
      <c r="J1776" s="168"/>
      <c r="K1776" s="168"/>
      <c r="L1776" s="171"/>
      <c r="M1776" s="171"/>
      <c r="N1776" s="168"/>
      <c r="O1776" s="168"/>
    </row>
    <row r="1777" spans="1:15" x14ac:dyDescent="0.3">
      <c r="A1777" s="167">
        <v>46065</v>
      </c>
      <c r="B1777" s="168">
        <v>1</v>
      </c>
      <c r="C1777" s="169"/>
      <c r="D1777" s="168" t="s">
        <v>1298</v>
      </c>
      <c r="E1777" s="168">
        <v>31</v>
      </c>
      <c r="F1777" s="168">
        <v>314</v>
      </c>
      <c r="G1777" s="168" t="s">
        <v>7148</v>
      </c>
      <c r="H1777" s="168">
        <v>20</v>
      </c>
      <c r="I1777" s="168" t="s">
        <v>15769</v>
      </c>
      <c r="J1777" s="168"/>
      <c r="K1777" s="168"/>
      <c r="L1777" s="171"/>
      <c r="M1777" s="171"/>
      <c r="N1777" s="168"/>
      <c r="O1777" s="168"/>
    </row>
    <row r="1778" spans="1:15" x14ac:dyDescent="0.3">
      <c r="A1778" s="167">
        <v>46065</v>
      </c>
      <c r="B1778" s="168">
        <v>1</v>
      </c>
      <c r="C1778" s="169"/>
      <c r="D1778" s="168" t="s">
        <v>1298</v>
      </c>
      <c r="E1778" s="168">
        <v>31</v>
      </c>
      <c r="F1778" s="168">
        <v>314</v>
      </c>
      <c r="G1778" s="168" t="s">
        <v>7148</v>
      </c>
      <c r="H1778" s="168">
        <v>41</v>
      </c>
      <c r="I1778" s="168" t="s">
        <v>15769</v>
      </c>
      <c r="J1778" s="168"/>
      <c r="K1778" s="168"/>
      <c r="L1778" s="171"/>
      <c r="M1778" s="171"/>
      <c r="N1778" s="168"/>
      <c r="O1778" s="168"/>
    </row>
    <row r="1779" spans="1:15" x14ac:dyDescent="0.3">
      <c r="A1779" s="167">
        <v>46065</v>
      </c>
      <c r="B1779" s="168">
        <v>1</v>
      </c>
      <c r="C1779" s="169"/>
      <c r="D1779" s="168" t="s">
        <v>1296</v>
      </c>
      <c r="E1779" s="168">
        <v>31</v>
      </c>
      <c r="F1779" s="168">
        <v>314</v>
      </c>
      <c r="G1779" s="168" t="s">
        <v>7148</v>
      </c>
      <c r="H1779" s="168">
        <v>41</v>
      </c>
      <c r="I1779" s="168" t="s">
        <v>15769</v>
      </c>
      <c r="J1779" s="168"/>
      <c r="K1779" s="168"/>
      <c r="L1779" s="171"/>
      <c r="M1779" s="171"/>
      <c r="N1779" s="168"/>
      <c r="O1779" s="168"/>
    </row>
    <row r="1780" spans="1:15" x14ac:dyDescent="0.3">
      <c r="A1780" s="167">
        <v>46065</v>
      </c>
      <c r="B1780" s="168">
        <v>1</v>
      </c>
      <c r="C1780" s="169"/>
      <c r="D1780" s="168" t="s">
        <v>3220</v>
      </c>
      <c r="E1780" s="168">
        <v>9</v>
      </c>
      <c r="F1780" s="168">
        <v>314</v>
      </c>
      <c r="G1780" s="168" t="s">
        <v>7158</v>
      </c>
      <c r="H1780" s="168">
        <v>97</v>
      </c>
      <c r="I1780" s="168" t="s">
        <v>7187</v>
      </c>
      <c r="J1780" s="168"/>
      <c r="K1780" s="168"/>
      <c r="L1780" s="171"/>
      <c r="M1780" s="171"/>
      <c r="N1780" s="168"/>
      <c r="O1780" s="168"/>
    </row>
    <row r="1781" spans="1:15" x14ac:dyDescent="0.3">
      <c r="A1781" s="167">
        <v>46065</v>
      </c>
      <c r="B1781" s="168">
        <v>1</v>
      </c>
      <c r="C1781" s="169"/>
      <c r="D1781" s="168" t="s">
        <v>1452</v>
      </c>
      <c r="E1781" s="168">
        <v>34</v>
      </c>
      <c r="F1781" s="168">
        <v>314</v>
      </c>
      <c r="G1781" s="168" t="s">
        <v>15829</v>
      </c>
      <c r="H1781" s="168">
        <v>1</v>
      </c>
      <c r="I1781" s="168" t="s">
        <v>15764</v>
      </c>
      <c r="J1781" s="168"/>
      <c r="K1781" s="168"/>
      <c r="L1781" s="171"/>
      <c r="M1781" s="171"/>
      <c r="N1781" s="168"/>
      <c r="O1781" s="168"/>
    </row>
    <row r="1782" spans="1:15" x14ac:dyDescent="0.3">
      <c r="A1782" s="167">
        <v>46065</v>
      </c>
      <c r="B1782" s="168">
        <v>1</v>
      </c>
      <c r="C1782" s="169"/>
      <c r="D1782" s="168" t="s">
        <v>1452</v>
      </c>
      <c r="E1782" s="168">
        <v>11</v>
      </c>
      <c r="F1782" s="168">
        <v>314</v>
      </c>
      <c r="G1782" s="168" t="s">
        <v>15829</v>
      </c>
      <c r="H1782" s="168">
        <v>1</v>
      </c>
      <c r="I1782" s="168" t="s">
        <v>15764</v>
      </c>
      <c r="J1782" s="168"/>
      <c r="K1782" s="168"/>
      <c r="L1782" s="171"/>
      <c r="M1782" s="171"/>
      <c r="N1782" s="168"/>
      <c r="O1782" s="168"/>
    </row>
    <row r="1783" spans="1:15" x14ac:dyDescent="0.3">
      <c r="A1783" s="167">
        <v>46065</v>
      </c>
      <c r="B1783" s="168">
        <v>1</v>
      </c>
      <c r="C1783" s="169"/>
      <c r="D1783" s="168" t="s">
        <v>1673</v>
      </c>
      <c r="E1783" s="168">
        <v>33</v>
      </c>
      <c r="F1783" s="168">
        <v>314</v>
      </c>
      <c r="G1783" s="168" t="s">
        <v>7158</v>
      </c>
      <c r="H1783" s="168">
        <v>4</v>
      </c>
      <c r="I1783" s="168" t="s">
        <v>7187</v>
      </c>
      <c r="J1783" s="168"/>
      <c r="K1783" s="168"/>
      <c r="L1783" s="171"/>
      <c r="M1783" s="171"/>
      <c r="N1783" s="168"/>
      <c r="O1783" s="168"/>
    </row>
    <row r="1784" spans="1:15" x14ac:dyDescent="0.3">
      <c r="A1784" s="167">
        <v>46065</v>
      </c>
      <c r="B1784" s="168">
        <v>1</v>
      </c>
      <c r="C1784" s="169"/>
      <c r="D1784" s="168" t="s">
        <v>1528</v>
      </c>
      <c r="E1784" s="168">
        <v>33</v>
      </c>
      <c r="F1784" s="168">
        <v>314</v>
      </c>
      <c r="G1784" s="168" t="s">
        <v>7189</v>
      </c>
      <c r="H1784" s="168">
        <v>35</v>
      </c>
      <c r="I1784" s="168" t="s">
        <v>15694</v>
      </c>
      <c r="J1784" s="168"/>
      <c r="K1784" s="168"/>
      <c r="L1784" s="171"/>
      <c r="M1784" s="171"/>
      <c r="N1784" s="168"/>
      <c r="O1784" s="168"/>
    </row>
    <row r="1785" spans="1:15" x14ac:dyDescent="0.3">
      <c r="A1785" s="167">
        <v>46065</v>
      </c>
      <c r="B1785" s="168">
        <v>1</v>
      </c>
      <c r="C1785" s="169"/>
      <c r="D1785" s="168" t="s">
        <v>1917</v>
      </c>
      <c r="E1785" s="168">
        <v>33</v>
      </c>
      <c r="F1785" s="168">
        <v>314</v>
      </c>
      <c r="G1785" s="168" t="s">
        <v>7171</v>
      </c>
      <c r="H1785" s="168">
        <v>4</v>
      </c>
      <c r="I1785" s="168" t="s">
        <v>7267</v>
      </c>
      <c r="J1785" s="168"/>
      <c r="K1785" s="168"/>
      <c r="L1785" s="171"/>
      <c r="M1785" s="171"/>
      <c r="N1785" s="168"/>
      <c r="O1785" s="168"/>
    </row>
    <row r="1786" spans="1:15" x14ac:dyDescent="0.3">
      <c r="A1786" s="167">
        <v>46065</v>
      </c>
      <c r="B1786" s="168">
        <v>1</v>
      </c>
      <c r="C1786" s="169"/>
      <c r="D1786" s="168" t="s">
        <v>1917</v>
      </c>
      <c r="E1786" s="168">
        <v>8</v>
      </c>
      <c r="F1786" s="168">
        <v>314</v>
      </c>
      <c r="G1786" s="168" t="s">
        <v>7171</v>
      </c>
      <c r="H1786" s="168">
        <v>1</v>
      </c>
      <c r="I1786" s="168" t="s">
        <v>7267</v>
      </c>
      <c r="J1786" s="168"/>
      <c r="K1786" s="168"/>
      <c r="L1786" s="171"/>
      <c r="M1786" s="171"/>
      <c r="N1786" s="168"/>
      <c r="O1786" s="168"/>
    </row>
    <row r="1787" spans="1:15" x14ac:dyDescent="0.3">
      <c r="A1787" s="167">
        <v>46065</v>
      </c>
      <c r="B1787" s="168">
        <v>1</v>
      </c>
      <c r="C1787" s="169"/>
      <c r="D1787" s="168" t="s">
        <v>1264</v>
      </c>
      <c r="E1787" s="168">
        <v>9</v>
      </c>
      <c r="F1787" s="168">
        <v>207</v>
      </c>
      <c r="G1787" s="168" t="s">
        <v>7169</v>
      </c>
      <c r="H1787" s="168">
        <v>1</v>
      </c>
      <c r="I1787" s="168" t="s">
        <v>7203</v>
      </c>
      <c r="J1787" s="168"/>
      <c r="K1787" s="168"/>
      <c r="L1787" s="171"/>
      <c r="M1787" s="171"/>
      <c r="N1787" s="168"/>
      <c r="O1787" s="168"/>
    </row>
    <row r="1788" spans="1:15" x14ac:dyDescent="0.3">
      <c r="A1788" s="167">
        <v>46065</v>
      </c>
      <c r="B1788" s="168">
        <v>1</v>
      </c>
      <c r="C1788" s="169"/>
      <c r="D1788" s="168" t="s">
        <v>1917</v>
      </c>
      <c r="E1788" s="168">
        <v>33</v>
      </c>
      <c r="F1788" s="168">
        <v>314</v>
      </c>
      <c r="G1788" s="168" t="s">
        <v>7167</v>
      </c>
      <c r="H1788" s="168">
        <v>4</v>
      </c>
      <c r="I1788" s="168" t="s">
        <v>7190</v>
      </c>
      <c r="J1788" s="168"/>
      <c r="K1788" s="168"/>
      <c r="L1788" s="171"/>
      <c r="M1788" s="171"/>
      <c r="N1788" s="168"/>
      <c r="O1788" s="168"/>
    </row>
    <row r="1789" spans="1:15" x14ac:dyDescent="0.3">
      <c r="A1789" s="167">
        <v>46065</v>
      </c>
      <c r="B1789" s="168">
        <v>2</v>
      </c>
      <c r="C1789" s="169"/>
      <c r="D1789" s="168" t="s">
        <v>1917</v>
      </c>
      <c r="E1789" s="168">
        <v>9</v>
      </c>
      <c r="F1789" s="168">
        <v>314</v>
      </c>
      <c r="G1789" s="168" t="s">
        <v>7167</v>
      </c>
      <c r="H1789" s="168">
        <v>1</v>
      </c>
      <c r="I1789" s="168" t="s">
        <v>7168</v>
      </c>
      <c r="J1789" s="168"/>
      <c r="K1789" s="168"/>
      <c r="L1789" s="171"/>
      <c r="M1789" s="171"/>
      <c r="N1789" s="168"/>
      <c r="O1789" s="168"/>
    </row>
    <row r="1790" spans="1:15" x14ac:dyDescent="0.3">
      <c r="A1790" s="167">
        <v>46065</v>
      </c>
      <c r="B1790" s="168">
        <v>2</v>
      </c>
      <c r="C1790" s="169"/>
      <c r="D1790" s="168" t="s">
        <v>1304</v>
      </c>
      <c r="E1790" s="168">
        <v>15</v>
      </c>
      <c r="F1790" s="168">
        <v>207</v>
      </c>
      <c r="G1790" s="168" t="s">
        <v>7169</v>
      </c>
      <c r="H1790" s="168">
        <v>1</v>
      </c>
      <c r="I1790" s="168" t="s">
        <v>15700</v>
      </c>
      <c r="J1790" s="168"/>
      <c r="K1790" s="168"/>
      <c r="L1790" s="171"/>
      <c r="M1790" s="171"/>
      <c r="N1790" s="168"/>
      <c r="O1790" s="168"/>
    </row>
    <row r="1791" spans="1:15" x14ac:dyDescent="0.3">
      <c r="A1791" s="167">
        <v>46065</v>
      </c>
      <c r="B1791" s="168">
        <v>2</v>
      </c>
      <c r="C1791" s="169"/>
      <c r="D1791" s="168" t="s">
        <v>1304</v>
      </c>
      <c r="E1791" s="168">
        <v>2</v>
      </c>
      <c r="F1791" s="168">
        <v>207</v>
      </c>
      <c r="G1791" s="168" t="s">
        <v>7169</v>
      </c>
      <c r="H1791" s="168">
        <v>3</v>
      </c>
      <c r="I1791" s="168" t="s">
        <v>15700</v>
      </c>
      <c r="J1791" s="168"/>
      <c r="K1791" s="168"/>
      <c r="L1791" s="171"/>
      <c r="M1791" s="171"/>
      <c r="N1791" s="168"/>
      <c r="O1791" s="168"/>
    </row>
    <row r="1792" spans="1:15" x14ac:dyDescent="0.3">
      <c r="A1792" s="167">
        <v>46065</v>
      </c>
      <c r="B1792" s="168">
        <v>2</v>
      </c>
      <c r="C1792" s="169"/>
      <c r="D1792" s="168" t="s">
        <v>1837</v>
      </c>
      <c r="E1792" s="168">
        <v>20</v>
      </c>
      <c r="F1792" s="168">
        <v>207</v>
      </c>
      <c r="G1792" s="168" t="s">
        <v>7169</v>
      </c>
      <c r="H1792" s="168">
        <v>4</v>
      </c>
      <c r="I1792" s="168" t="s">
        <v>7228</v>
      </c>
      <c r="J1792" s="168"/>
      <c r="K1792" s="168"/>
      <c r="L1792" s="171"/>
      <c r="M1792" s="171"/>
      <c r="N1792" s="168"/>
      <c r="O1792" s="168"/>
    </row>
    <row r="1793" spans="1:15" x14ac:dyDescent="0.3">
      <c r="A1793" s="173">
        <v>46065</v>
      </c>
      <c r="B1793" s="174">
        <v>2</v>
      </c>
      <c r="C1793" s="175"/>
      <c r="D1793" s="174" t="s">
        <v>1384</v>
      </c>
      <c r="E1793" s="174">
        <v>24</v>
      </c>
      <c r="F1793" s="174">
        <v>207</v>
      </c>
      <c r="G1793" s="174" t="s">
        <v>7169</v>
      </c>
      <c r="H1793" s="174">
        <v>1</v>
      </c>
      <c r="I1793" s="174" t="s">
        <v>7170</v>
      </c>
      <c r="J1793" s="174"/>
      <c r="K1793" s="174"/>
      <c r="L1793" s="177"/>
      <c r="M1793" s="177"/>
      <c r="N1793" s="174"/>
      <c r="O1793" s="174"/>
    </row>
    <row r="1794" spans="1:15" x14ac:dyDescent="0.3">
      <c r="A1794" s="167">
        <v>46065</v>
      </c>
      <c r="B1794" s="168">
        <v>2</v>
      </c>
      <c r="C1794" s="169"/>
      <c r="D1794" s="168" t="s">
        <v>1598</v>
      </c>
      <c r="E1794" s="168">
        <v>7</v>
      </c>
      <c r="F1794" s="168">
        <v>320</v>
      </c>
      <c r="G1794" s="168" t="s">
        <v>7155</v>
      </c>
      <c r="H1794" s="168">
        <v>1</v>
      </c>
      <c r="I1794" s="168" t="s">
        <v>7160</v>
      </c>
      <c r="J1794" s="168"/>
      <c r="K1794" s="168"/>
      <c r="L1794" s="171"/>
      <c r="M1794" s="171"/>
      <c r="N1794" s="168"/>
      <c r="O1794" s="168"/>
    </row>
    <row r="1795" spans="1:15" x14ac:dyDescent="0.3">
      <c r="A1795" s="167">
        <v>46065</v>
      </c>
      <c r="B1795" s="168">
        <v>2</v>
      </c>
      <c r="C1795" s="169"/>
      <c r="D1795" s="168" t="s">
        <v>1598</v>
      </c>
      <c r="E1795" s="168">
        <v>19</v>
      </c>
      <c r="F1795" s="168">
        <v>320</v>
      </c>
      <c r="G1795" s="168" t="s">
        <v>7155</v>
      </c>
      <c r="H1795" s="168">
        <v>1</v>
      </c>
      <c r="I1795" s="168" t="s">
        <v>7160</v>
      </c>
      <c r="J1795" s="168"/>
      <c r="K1795" s="168"/>
      <c r="L1795" s="171"/>
      <c r="M1795" s="171"/>
      <c r="N1795" s="168"/>
      <c r="O1795" s="168"/>
    </row>
    <row r="1796" spans="1:15" x14ac:dyDescent="0.3">
      <c r="A1796" s="167">
        <v>46065</v>
      </c>
      <c r="B1796" s="168">
        <v>2</v>
      </c>
      <c r="C1796" s="169"/>
      <c r="D1796" s="168" t="s">
        <v>1857</v>
      </c>
      <c r="E1796" s="168">
        <v>19</v>
      </c>
      <c r="F1796" s="168">
        <v>313</v>
      </c>
      <c r="G1796" s="168" t="s">
        <v>7198</v>
      </c>
      <c r="H1796" s="168">
        <v>4</v>
      </c>
      <c r="I1796" s="168" t="s">
        <v>7227</v>
      </c>
      <c r="J1796" s="168"/>
      <c r="K1796" s="168"/>
      <c r="L1796" s="171"/>
      <c r="M1796" s="171"/>
      <c r="N1796" s="168"/>
      <c r="O1796" s="168"/>
    </row>
    <row r="1797" spans="1:15" x14ac:dyDescent="0.3">
      <c r="A1797" s="167">
        <v>46065</v>
      </c>
      <c r="B1797" s="168">
        <v>2</v>
      </c>
      <c r="C1797" s="169"/>
      <c r="D1797" s="168" t="s">
        <v>1857</v>
      </c>
      <c r="E1797" s="168">
        <v>11</v>
      </c>
      <c r="F1797" s="168">
        <v>313</v>
      </c>
      <c r="G1797" s="168" t="s">
        <v>7198</v>
      </c>
      <c r="H1797" s="168">
        <v>1</v>
      </c>
      <c r="I1797" s="168" t="s">
        <v>7227</v>
      </c>
      <c r="J1797" s="168"/>
      <c r="K1797" s="168"/>
      <c r="L1797" s="171"/>
      <c r="M1797" s="171"/>
      <c r="N1797" s="168"/>
      <c r="O1797" s="168"/>
    </row>
    <row r="1798" spans="1:15" x14ac:dyDescent="0.3">
      <c r="A1798" s="167">
        <v>46065</v>
      </c>
      <c r="B1798" s="168">
        <v>2</v>
      </c>
      <c r="C1798" s="169"/>
      <c r="D1798" s="168" t="s">
        <v>1250</v>
      </c>
      <c r="E1798" s="168">
        <v>6</v>
      </c>
      <c r="F1798" s="168">
        <v>313</v>
      </c>
      <c r="G1798" s="168" t="s">
        <v>7194</v>
      </c>
      <c r="H1798" s="168">
        <v>2</v>
      </c>
      <c r="I1798" s="168" t="s">
        <v>7174</v>
      </c>
      <c r="J1798" s="168"/>
      <c r="K1798" s="168"/>
      <c r="L1798" s="171"/>
      <c r="M1798" s="171"/>
      <c r="N1798" s="168"/>
      <c r="O1798" s="168"/>
    </row>
    <row r="1799" spans="1:15" x14ac:dyDescent="0.3">
      <c r="A1799" s="167">
        <v>46065</v>
      </c>
      <c r="B1799" s="168">
        <v>2</v>
      </c>
      <c r="C1799" s="169"/>
      <c r="D1799" s="168" t="s">
        <v>1238</v>
      </c>
      <c r="E1799" s="168">
        <v>34</v>
      </c>
      <c r="F1799" s="168">
        <v>320</v>
      </c>
      <c r="G1799" s="168" t="s">
        <v>7213</v>
      </c>
      <c r="H1799" s="168">
        <v>4</v>
      </c>
      <c r="I1799" s="168" t="s">
        <v>7277</v>
      </c>
      <c r="J1799" s="168"/>
      <c r="K1799" s="168"/>
      <c r="L1799" s="171"/>
      <c r="M1799" s="171"/>
      <c r="N1799" s="168"/>
      <c r="O1799" s="168"/>
    </row>
    <row r="1800" spans="1:15" x14ac:dyDescent="0.3">
      <c r="A1800" s="167">
        <v>46065</v>
      </c>
      <c r="B1800" s="168">
        <v>2</v>
      </c>
      <c r="C1800" s="169"/>
      <c r="D1800" s="168" t="s">
        <v>1248</v>
      </c>
      <c r="E1800" s="168">
        <v>33</v>
      </c>
      <c r="F1800" s="168">
        <v>320</v>
      </c>
      <c r="G1800" s="168" t="s">
        <v>7163</v>
      </c>
      <c r="H1800" s="168">
        <v>7</v>
      </c>
      <c r="I1800" s="168" t="s">
        <v>7162</v>
      </c>
      <c r="J1800" s="168"/>
      <c r="K1800" s="168"/>
      <c r="L1800" s="171"/>
      <c r="M1800" s="171"/>
      <c r="N1800" s="168"/>
      <c r="O1800" s="168"/>
    </row>
    <row r="1801" spans="1:15" x14ac:dyDescent="0.3">
      <c r="A1801" s="167">
        <v>46065</v>
      </c>
      <c r="B1801" s="168">
        <v>2</v>
      </c>
      <c r="C1801" s="169"/>
      <c r="D1801" s="168" t="s">
        <v>1709</v>
      </c>
      <c r="E1801" s="168">
        <v>20</v>
      </c>
      <c r="F1801" s="168">
        <v>322</v>
      </c>
      <c r="G1801" s="168" t="s">
        <v>15729</v>
      </c>
      <c r="H1801" s="168">
        <v>2</v>
      </c>
      <c r="I1801" s="168" t="s">
        <v>7176</v>
      </c>
      <c r="J1801" s="168"/>
      <c r="K1801" s="168"/>
      <c r="L1801" s="171"/>
      <c r="M1801" s="171"/>
      <c r="N1801" s="168"/>
      <c r="O1801" s="168"/>
    </row>
    <row r="1802" spans="1:15" x14ac:dyDescent="0.3">
      <c r="A1802" s="167">
        <v>46065</v>
      </c>
      <c r="B1802" s="168">
        <v>2</v>
      </c>
      <c r="C1802" s="169"/>
      <c r="D1802" s="168" t="s">
        <v>1434</v>
      </c>
      <c r="E1802" s="168">
        <v>34</v>
      </c>
      <c r="F1802" s="168">
        <v>315</v>
      </c>
      <c r="G1802" s="168" t="s">
        <v>7179</v>
      </c>
      <c r="H1802" s="168">
        <v>1</v>
      </c>
      <c r="I1802" s="168" t="s">
        <v>7180</v>
      </c>
      <c r="J1802" s="168"/>
      <c r="K1802" s="168"/>
      <c r="L1802" s="171"/>
      <c r="M1802" s="171"/>
      <c r="N1802" s="168"/>
      <c r="O1802" s="168"/>
    </row>
    <row r="1803" spans="1:15" x14ac:dyDescent="0.3">
      <c r="A1803" s="167">
        <v>46065</v>
      </c>
      <c r="B1803" s="168">
        <v>2</v>
      </c>
      <c r="C1803" s="169"/>
      <c r="D1803" s="168" t="s">
        <v>1478</v>
      </c>
      <c r="E1803" s="168">
        <v>8</v>
      </c>
      <c r="F1803" s="168">
        <v>315</v>
      </c>
      <c r="G1803" s="168" t="s">
        <v>7179</v>
      </c>
      <c r="H1803" s="168">
        <v>1</v>
      </c>
      <c r="I1803" s="168" t="s">
        <v>7180</v>
      </c>
      <c r="J1803" s="168"/>
      <c r="K1803" s="168"/>
      <c r="L1803" s="171"/>
      <c r="M1803" s="171"/>
      <c r="N1803" s="168"/>
      <c r="O1803" s="168"/>
    </row>
    <row r="1804" spans="1:15" x14ac:dyDescent="0.3">
      <c r="A1804" s="167">
        <v>46065</v>
      </c>
      <c r="B1804" s="168">
        <v>2</v>
      </c>
      <c r="C1804" s="169"/>
      <c r="D1804" s="168" t="s">
        <v>1234</v>
      </c>
      <c r="E1804" s="168">
        <v>34</v>
      </c>
      <c r="F1804" s="168">
        <v>315</v>
      </c>
      <c r="G1804" s="168" t="s">
        <v>7179</v>
      </c>
      <c r="H1804" s="168">
        <v>4</v>
      </c>
      <c r="I1804" s="168" t="s">
        <v>7180</v>
      </c>
      <c r="J1804" s="168"/>
      <c r="K1804" s="168"/>
      <c r="L1804" s="171"/>
      <c r="M1804" s="171"/>
      <c r="N1804" s="168"/>
      <c r="O1804" s="168"/>
    </row>
    <row r="1805" spans="1:15" x14ac:dyDescent="0.3">
      <c r="A1805" s="167">
        <v>46065</v>
      </c>
      <c r="B1805" s="168">
        <v>3</v>
      </c>
      <c r="C1805" s="169"/>
      <c r="D1805" s="168" t="s">
        <v>1478</v>
      </c>
      <c r="E1805" s="168">
        <v>34</v>
      </c>
      <c r="F1805" s="168">
        <v>320</v>
      </c>
      <c r="G1805" s="168" t="s">
        <v>7163</v>
      </c>
      <c r="H1805" s="168">
        <v>7</v>
      </c>
      <c r="I1805" s="168" t="s">
        <v>15799</v>
      </c>
      <c r="J1805" s="168"/>
      <c r="K1805" s="168"/>
      <c r="L1805" s="171"/>
      <c r="M1805" s="171"/>
      <c r="N1805" s="168"/>
      <c r="O1805" s="168"/>
    </row>
    <row r="1806" spans="1:15" x14ac:dyDescent="0.3">
      <c r="A1806" s="173">
        <v>46065</v>
      </c>
      <c r="B1806" s="174">
        <v>3</v>
      </c>
      <c r="C1806" s="175"/>
      <c r="D1806" s="174" t="s">
        <v>2083</v>
      </c>
      <c r="E1806" s="174">
        <v>36</v>
      </c>
      <c r="F1806" s="174">
        <v>217</v>
      </c>
      <c r="G1806" s="174" t="s">
        <v>7252</v>
      </c>
      <c r="H1806" s="174">
        <v>1</v>
      </c>
      <c r="I1806" s="174" t="s">
        <v>15688</v>
      </c>
      <c r="J1806" s="174"/>
      <c r="K1806" s="174"/>
      <c r="L1806" s="177"/>
      <c r="M1806" s="177"/>
      <c r="N1806" s="174"/>
      <c r="O1806" s="174"/>
    </row>
    <row r="1807" spans="1:15" x14ac:dyDescent="0.3">
      <c r="A1807" s="173">
        <v>46065</v>
      </c>
      <c r="B1807" s="174">
        <v>2</v>
      </c>
      <c r="C1807" s="175"/>
      <c r="D1807" s="174" t="s">
        <v>2083</v>
      </c>
      <c r="E1807" s="174">
        <v>36</v>
      </c>
      <c r="F1807" s="174">
        <v>217</v>
      </c>
      <c r="G1807" s="174" t="s">
        <v>7252</v>
      </c>
      <c r="H1807" s="174">
        <v>1</v>
      </c>
      <c r="I1807" s="174" t="s">
        <v>7265</v>
      </c>
      <c r="J1807" s="174"/>
      <c r="K1807" s="174"/>
      <c r="L1807" s="177"/>
      <c r="M1807" s="177"/>
      <c r="N1807" s="174"/>
      <c r="O1807" s="174"/>
    </row>
    <row r="1808" spans="1:15" x14ac:dyDescent="0.3">
      <c r="A1808" s="167">
        <v>46065</v>
      </c>
      <c r="B1808" s="168">
        <v>1</v>
      </c>
      <c r="C1808" s="169"/>
      <c r="D1808" s="168" t="s">
        <v>1438</v>
      </c>
      <c r="E1808" s="168">
        <v>2</v>
      </c>
      <c r="F1808" s="168">
        <v>315</v>
      </c>
      <c r="G1808" s="168" t="s">
        <v>7179</v>
      </c>
      <c r="H1808" s="168">
        <v>2</v>
      </c>
      <c r="I1808" s="168" t="s">
        <v>7251</v>
      </c>
      <c r="J1808" s="168"/>
      <c r="K1808" s="168"/>
      <c r="L1808" s="171"/>
      <c r="M1808" s="171"/>
      <c r="N1808" s="168"/>
      <c r="O1808" s="168"/>
    </row>
    <row r="1809" spans="1:15" x14ac:dyDescent="0.3">
      <c r="A1809" s="167">
        <v>46065</v>
      </c>
      <c r="B1809" s="168">
        <v>2</v>
      </c>
      <c r="C1809" s="169"/>
      <c r="D1809" s="168" t="s">
        <v>1436</v>
      </c>
      <c r="E1809" s="168">
        <v>8</v>
      </c>
      <c r="F1809" s="168">
        <v>315</v>
      </c>
      <c r="G1809" s="168" t="s">
        <v>7179</v>
      </c>
      <c r="H1809" s="168">
        <v>1</v>
      </c>
      <c r="I1809" s="168" t="s">
        <v>7251</v>
      </c>
      <c r="J1809" s="168"/>
      <c r="K1809" s="168"/>
      <c r="L1809" s="171"/>
      <c r="M1809" s="171"/>
      <c r="N1809" s="168"/>
      <c r="O1809" s="168"/>
    </row>
    <row r="1810" spans="1:15" x14ac:dyDescent="0.3">
      <c r="A1810" s="167">
        <v>46065</v>
      </c>
      <c r="B1810" s="168">
        <v>1</v>
      </c>
      <c r="C1810" s="169"/>
      <c r="D1810" s="168" t="s">
        <v>1655</v>
      </c>
      <c r="E1810" s="168">
        <v>8</v>
      </c>
      <c r="F1810" s="168">
        <v>315</v>
      </c>
      <c r="G1810" s="168" t="s">
        <v>7179</v>
      </c>
      <c r="H1810" s="168">
        <v>3</v>
      </c>
      <c r="I1810" s="168" t="s">
        <v>7251</v>
      </c>
      <c r="J1810" s="168"/>
      <c r="K1810" s="168"/>
      <c r="L1810" s="171"/>
      <c r="M1810" s="171"/>
      <c r="N1810" s="168"/>
      <c r="O1810" s="168"/>
    </row>
    <row r="1811" spans="1:15" x14ac:dyDescent="0.3">
      <c r="A1811" s="167">
        <v>46065</v>
      </c>
      <c r="B1811" s="168">
        <v>1</v>
      </c>
      <c r="C1811" s="169"/>
      <c r="D1811" s="168" t="s">
        <v>2126</v>
      </c>
      <c r="E1811" s="168">
        <v>11</v>
      </c>
      <c r="F1811" s="168">
        <v>315</v>
      </c>
      <c r="G1811" s="168" t="s">
        <v>7207</v>
      </c>
      <c r="H1811" s="168">
        <v>1</v>
      </c>
      <c r="I1811" s="168" t="s">
        <v>7235</v>
      </c>
      <c r="J1811" s="168"/>
      <c r="K1811" s="168"/>
      <c r="L1811" s="171"/>
      <c r="M1811" s="171"/>
      <c r="N1811" s="168"/>
      <c r="O1811" s="168"/>
    </row>
    <row r="1812" spans="1:15" x14ac:dyDescent="0.3">
      <c r="A1812" s="173">
        <v>46065</v>
      </c>
      <c r="B1812" s="174">
        <v>1</v>
      </c>
      <c r="C1812" s="175"/>
      <c r="D1812" s="174" t="s">
        <v>1324</v>
      </c>
      <c r="E1812" s="174">
        <v>36</v>
      </c>
      <c r="F1812" s="174">
        <v>217</v>
      </c>
      <c r="G1812" s="174" t="s">
        <v>7252</v>
      </c>
      <c r="H1812" s="174">
        <v>3</v>
      </c>
      <c r="I1812" s="174" t="s">
        <v>15852</v>
      </c>
      <c r="J1812" s="174"/>
      <c r="K1812" s="174"/>
      <c r="L1812" s="177"/>
      <c r="M1812" s="177"/>
      <c r="N1812" s="174"/>
      <c r="O1812" s="174"/>
    </row>
    <row r="1813" spans="1:15" x14ac:dyDescent="0.3">
      <c r="A1813" s="167">
        <v>46065</v>
      </c>
      <c r="B1813" s="168">
        <v>1</v>
      </c>
      <c r="C1813" s="169"/>
      <c r="D1813" s="168" t="s">
        <v>2126</v>
      </c>
      <c r="E1813" s="168">
        <v>36</v>
      </c>
      <c r="F1813" s="168">
        <v>217</v>
      </c>
      <c r="G1813" s="168" t="s">
        <v>7207</v>
      </c>
      <c r="H1813" s="168">
        <v>5</v>
      </c>
      <c r="I1813" s="168" t="s">
        <v>15852</v>
      </c>
      <c r="J1813" s="168"/>
      <c r="K1813" s="168"/>
      <c r="L1813" s="171"/>
      <c r="M1813" s="171"/>
      <c r="N1813" s="168"/>
      <c r="O1813" s="168"/>
    </row>
    <row r="1814" spans="1:15" x14ac:dyDescent="0.3">
      <c r="A1814" s="167">
        <v>46065</v>
      </c>
      <c r="B1814" s="168">
        <v>1</v>
      </c>
      <c r="C1814" s="169"/>
      <c r="D1814" s="168" t="s">
        <v>1296</v>
      </c>
      <c r="E1814" s="168">
        <v>36</v>
      </c>
      <c r="F1814" s="168">
        <v>217</v>
      </c>
      <c r="G1814" s="168" t="s">
        <v>7148</v>
      </c>
      <c r="H1814" s="168">
        <v>3</v>
      </c>
      <c r="I1814" s="168" t="s">
        <v>15698</v>
      </c>
      <c r="J1814" s="168"/>
      <c r="K1814" s="168"/>
      <c r="L1814" s="171"/>
      <c r="M1814" s="171"/>
      <c r="N1814" s="168"/>
      <c r="O1814" s="168"/>
    </row>
    <row r="1815" spans="1:15" x14ac:dyDescent="0.3">
      <c r="A1815" s="167">
        <v>46065</v>
      </c>
      <c r="B1815" s="168">
        <v>1</v>
      </c>
      <c r="C1815" s="169"/>
      <c r="D1815" s="168" t="s">
        <v>1298</v>
      </c>
      <c r="E1815" s="168">
        <v>36</v>
      </c>
      <c r="F1815" s="168">
        <v>217</v>
      </c>
      <c r="G1815" s="168" t="s">
        <v>7148</v>
      </c>
      <c r="H1815" s="168">
        <v>3</v>
      </c>
      <c r="I1815" s="168" t="s">
        <v>15698</v>
      </c>
      <c r="J1815" s="168"/>
      <c r="K1815" s="168"/>
      <c r="L1815" s="171"/>
      <c r="M1815" s="171"/>
      <c r="N1815" s="168"/>
      <c r="O1815" s="168"/>
    </row>
    <row r="1816" spans="1:15" x14ac:dyDescent="0.3">
      <c r="A1816" s="167">
        <v>46065</v>
      </c>
      <c r="B1816" s="168">
        <v>1</v>
      </c>
      <c r="C1816" s="169"/>
      <c r="D1816" s="168" t="s">
        <v>1687</v>
      </c>
      <c r="E1816" s="168">
        <v>2</v>
      </c>
      <c r="F1816" s="168">
        <v>321</v>
      </c>
      <c r="G1816" s="168" t="s">
        <v>7236</v>
      </c>
      <c r="H1816" s="168">
        <v>1</v>
      </c>
      <c r="I1816" s="168" t="s">
        <v>15884</v>
      </c>
      <c r="J1816" s="168"/>
      <c r="K1816" s="168"/>
      <c r="L1816" s="171"/>
      <c r="M1816" s="171"/>
      <c r="N1816" s="168"/>
      <c r="O1816" s="168"/>
    </row>
    <row r="1817" spans="1:15" x14ac:dyDescent="0.3">
      <c r="A1817" s="167">
        <v>46065</v>
      </c>
      <c r="B1817" s="168">
        <v>1</v>
      </c>
      <c r="C1817" s="169"/>
      <c r="D1817" s="168" t="s">
        <v>1414</v>
      </c>
      <c r="E1817" s="168">
        <v>36</v>
      </c>
      <c r="F1817" s="168">
        <v>217</v>
      </c>
      <c r="G1817" s="168" t="s">
        <v>7239</v>
      </c>
      <c r="H1817" s="168">
        <v>25</v>
      </c>
      <c r="I1817" s="168" t="s">
        <v>15852</v>
      </c>
      <c r="J1817" s="168"/>
      <c r="K1817" s="168"/>
      <c r="L1817" s="171"/>
      <c r="M1817" s="171"/>
      <c r="N1817" s="168"/>
      <c r="O1817" s="168"/>
    </row>
    <row r="1818" spans="1:15" x14ac:dyDescent="0.3">
      <c r="A1818" s="173">
        <v>46065</v>
      </c>
      <c r="B1818" s="174">
        <v>1</v>
      </c>
      <c r="C1818" s="175"/>
      <c r="D1818" s="174" t="s">
        <v>3218</v>
      </c>
      <c r="E1818" s="174">
        <v>36</v>
      </c>
      <c r="F1818" s="174">
        <v>217</v>
      </c>
      <c r="G1818" s="174" t="s">
        <v>7207</v>
      </c>
      <c r="H1818" s="174">
        <v>25</v>
      </c>
      <c r="I1818" s="174" t="s">
        <v>15852</v>
      </c>
      <c r="J1818" s="174"/>
      <c r="K1818" s="174"/>
      <c r="L1818" s="177"/>
      <c r="M1818" s="177"/>
      <c r="N1818" s="174"/>
      <c r="O1818" s="174"/>
    </row>
    <row r="1819" spans="1:15" x14ac:dyDescent="0.3">
      <c r="A1819" s="167">
        <v>46065</v>
      </c>
      <c r="B1819" s="168">
        <v>1</v>
      </c>
      <c r="C1819" s="169"/>
      <c r="D1819" s="168" t="s">
        <v>1853</v>
      </c>
      <c r="E1819" s="168">
        <v>36</v>
      </c>
      <c r="F1819" s="168">
        <v>217</v>
      </c>
      <c r="G1819" s="168" t="s">
        <v>7239</v>
      </c>
      <c r="H1819" s="168">
        <v>25</v>
      </c>
      <c r="I1819" s="168" t="s">
        <v>15852</v>
      </c>
      <c r="J1819" s="168"/>
      <c r="K1819" s="168"/>
      <c r="L1819" s="171"/>
      <c r="M1819" s="171"/>
      <c r="N1819" s="168"/>
      <c r="O1819" s="168"/>
    </row>
    <row r="1820" spans="1:15" x14ac:dyDescent="0.3">
      <c r="A1820" s="167">
        <v>46065</v>
      </c>
      <c r="B1820" s="168">
        <v>1</v>
      </c>
      <c r="C1820" s="169"/>
      <c r="D1820" s="168" t="s">
        <v>1500</v>
      </c>
      <c r="E1820" s="168">
        <v>36</v>
      </c>
      <c r="F1820" s="168">
        <v>217</v>
      </c>
      <c r="G1820" s="168" t="s">
        <v>7239</v>
      </c>
      <c r="H1820" s="168">
        <v>25</v>
      </c>
      <c r="I1820" s="168" t="s">
        <v>15852</v>
      </c>
      <c r="J1820" s="168"/>
      <c r="K1820" s="168"/>
      <c r="L1820" s="171"/>
      <c r="M1820" s="171"/>
      <c r="N1820" s="168"/>
      <c r="O1820" s="168"/>
    </row>
    <row r="1821" spans="1:15" x14ac:dyDescent="0.3">
      <c r="A1821" s="167">
        <v>46065</v>
      </c>
      <c r="B1821" s="168">
        <v>1</v>
      </c>
      <c r="C1821" s="169"/>
      <c r="D1821" s="168" t="s">
        <v>1302</v>
      </c>
      <c r="E1821" s="168">
        <v>36</v>
      </c>
      <c r="F1821" s="168">
        <v>217</v>
      </c>
      <c r="G1821" s="168" t="s">
        <v>7248</v>
      </c>
      <c r="H1821" s="168">
        <v>16</v>
      </c>
      <c r="I1821" s="168" t="s">
        <v>15852</v>
      </c>
      <c r="J1821" s="168"/>
      <c r="K1821" s="168"/>
      <c r="L1821" s="171"/>
      <c r="M1821" s="171"/>
      <c r="N1821" s="168"/>
      <c r="O1821" s="168"/>
    </row>
    <row r="1822" spans="1:15" x14ac:dyDescent="0.3">
      <c r="A1822" s="173">
        <v>46065</v>
      </c>
      <c r="B1822" s="174">
        <v>1</v>
      </c>
      <c r="C1822" s="175"/>
      <c r="D1822" s="174" t="s">
        <v>1628</v>
      </c>
      <c r="E1822" s="174">
        <v>7</v>
      </c>
      <c r="F1822" s="174">
        <v>318</v>
      </c>
      <c r="G1822" s="174" t="s">
        <v>15885</v>
      </c>
      <c r="H1822" s="174">
        <v>1</v>
      </c>
      <c r="I1822" s="174" t="s">
        <v>7190</v>
      </c>
      <c r="J1822" s="174"/>
      <c r="K1822" s="174"/>
      <c r="L1822" s="177"/>
      <c r="M1822" s="177"/>
      <c r="N1822" s="174"/>
      <c r="O1822" s="174"/>
    </row>
    <row r="1823" spans="1:15" x14ac:dyDescent="0.3">
      <c r="A1823" s="167">
        <v>46065</v>
      </c>
      <c r="B1823" s="168">
        <v>1</v>
      </c>
      <c r="C1823" s="169"/>
      <c r="D1823" s="168" t="s">
        <v>1418</v>
      </c>
      <c r="E1823" s="168">
        <v>36</v>
      </c>
      <c r="F1823" s="168">
        <v>217</v>
      </c>
      <c r="G1823" s="168" t="s">
        <v>7181</v>
      </c>
      <c r="H1823" s="168">
        <v>1</v>
      </c>
      <c r="I1823" s="168" t="s">
        <v>15852</v>
      </c>
      <c r="J1823" s="168"/>
      <c r="K1823" s="168"/>
      <c r="L1823" s="171"/>
      <c r="M1823" s="171"/>
      <c r="N1823" s="168"/>
      <c r="O1823" s="168"/>
    </row>
    <row r="1824" spans="1:15" x14ac:dyDescent="0.3">
      <c r="A1824" s="167">
        <v>46065</v>
      </c>
      <c r="B1824" s="168">
        <v>1</v>
      </c>
      <c r="C1824" s="169"/>
      <c r="D1824" s="168" t="s">
        <v>1472</v>
      </c>
      <c r="E1824" s="168">
        <v>36</v>
      </c>
      <c r="F1824" s="168">
        <v>217</v>
      </c>
      <c r="G1824" s="168" t="s">
        <v>7239</v>
      </c>
      <c r="H1824" s="168">
        <v>25</v>
      </c>
      <c r="I1824" s="168" t="s">
        <v>15852</v>
      </c>
      <c r="J1824" s="168"/>
      <c r="K1824" s="168"/>
      <c r="L1824" s="171"/>
      <c r="M1824" s="171"/>
      <c r="N1824" s="168"/>
      <c r="O1824" s="168"/>
    </row>
    <row r="1825" spans="1:15" x14ac:dyDescent="0.3">
      <c r="A1825" s="167">
        <v>46065</v>
      </c>
      <c r="B1825" s="168">
        <v>1</v>
      </c>
      <c r="C1825" s="169"/>
      <c r="D1825" s="168" t="s">
        <v>1296</v>
      </c>
      <c r="E1825" s="168">
        <v>36</v>
      </c>
      <c r="F1825" s="168">
        <v>217</v>
      </c>
      <c r="G1825" s="168" t="s">
        <v>7148</v>
      </c>
      <c r="H1825" s="168">
        <v>2</v>
      </c>
      <c r="I1825" s="168" t="s">
        <v>7282</v>
      </c>
      <c r="J1825" s="168"/>
      <c r="K1825" s="168"/>
      <c r="L1825" s="171"/>
      <c r="M1825" s="171"/>
      <c r="N1825" s="168"/>
      <c r="O1825" s="168"/>
    </row>
    <row r="1826" spans="1:15" x14ac:dyDescent="0.3">
      <c r="A1826" s="167">
        <v>46065</v>
      </c>
      <c r="B1826" s="168">
        <v>1</v>
      </c>
      <c r="C1826" s="169"/>
      <c r="D1826" s="168" t="s">
        <v>1298</v>
      </c>
      <c r="E1826" s="168">
        <v>36</v>
      </c>
      <c r="F1826" s="168">
        <v>217</v>
      </c>
      <c r="G1826" s="168" t="s">
        <v>7148</v>
      </c>
      <c r="H1826" s="168">
        <v>2</v>
      </c>
      <c r="I1826" s="168" t="s">
        <v>7282</v>
      </c>
      <c r="J1826" s="168"/>
      <c r="K1826" s="168"/>
      <c r="L1826" s="171"/>
      <c r="M1826" s="171"/>
      <c r="N1826" s="168"/>
      <c r="O1826" s="168"/>
    </row>
    <row r="1827" spans="1:15" x14ac:dyDescent="0.3">
      <c r="A1827" s="167">
        <v>46065</v>
      </c>
      <c r="B1827" s="168">
        <v>2</v>
      </c>
      <c r="C1827" s="169"/>
      <c r="D1827" s="168" t="s">
        <v>1334</v>
      </c>
      <c r="E1827" s="168">
        <v>6</v>
      </c>
      <c r="F1827" s="168">
        <v>318</v>
      </c>
      <c r="G1827" s="168" t="s">
        <v>15712</v>
      </c>
      <c r="H1827" s="168">
        <v>1</v>
      </c>
      <c r="I1827" s="168" t="s">
        <v>15886</v>
      </c>
      <c r="J1827" s="168"/>
      <c r="K1827" s="168"/>
      <c r="L1827" s="171"/>
      <c r="M1827" s="171"/>
      <c r="N1827" s="168"/>
      <c r="O1827" s="168"/>
    </row>
    <row r="1828" spans="1:15" x14ac:dyDescent="0.3">
      <c r="A1828" s="167">
        <v>46065</v>
      </c>
      <c r="B1828" s="168">
        <v>1</v>
      </c>
      <c r="C1828" s="169"/>
      <c r="D1828" s="168" t="s">
        <v>1414</v>
      </c>
      <c r="E1828" s="168">
        <v>39</v>
      </c>
      <c r="F1828" s="168">
        <v>318</v>
      </c>
      <c r="G1828" s="168" t="s">
        <v>7239</v>
      </c>
      <c r="H1828" s="168">
        <v>4</v>
      </c>
      <c r="I1828" s="168" t="s">
        <v>7190</v>
      </c>
      <c r="J1828" s="168"/>
      <c r="K1828" s="168"/>
      <c r="L1828" s="171"/>
      <c r="M1828" s="171"/>
      <c r="N1828" s="168"/>
      <c r="O1828" s="168"/>
    </row>
    <row r="1829" spans="1:15" x14ac:dyDescent="0.3">
      <c r="A1829" s="167">
        <v>46065</v>
      </c>
      <c r="B1829" s="168">
        <v>1</v>
      </c>
      <c r="C1829" s="169"/>
      <c r="D1829" s="168" t="s">
        <v>1568</v>
      </c>
      <c r="E1829" s="168">
        <v>20</v>
      </c>
      <c r="F1829" s="168">
        <v>207</v>
      </c>
      <c r="G1829" s="168" t="s">
        <v>7169</v>
      </c>
      <c r="H1829" s="168">
        <v>2</v>
      </c>
      <c r="I1829" s="168" t="s">
        <v>15867</v>
      </c>
      <c r="J1829" s="168"/>
      <c r="K1829" s="168"/>
      <c r="L1829" s="171"/>
      <c r="M1829" s="171"/>
      <c r="N1829" s="168"/>
      <c r="O1829" s="168"/>
    </row>
    <row r="1830" spans="1:15" x14ac:dyDescent="0.3">
      <c r="A1830" s="167">
        <v>46065</v>
      </c>
      <c r="B1830" s="168">
        <v>2</v>
      </c>
      <c r="C1830" s="169"/>
      <c r="D1830" s="168" t="s">
        <v>1250</v>
      </c>
      <c r="E1830" s="168">
        <v>9</v>
      </c>
      <c r="F1830" s="168">
        <v>313</v>
      </c>
      <c r="G1830" s="168" t="s">
        <v>7194</v>
      </c>
      <c r="H1830" s="168">
        <v>9</v>
      </c>
      <c r="I1830" s="168" t="s">
        <v>15715</v>
      </c>
      <c r="J1830" s="168"/>
      <c r="K1830" s="168"/>
      <c r="L1830" s="171"/>
      <c r="M1830" s="171"/>
      <c r="N1830" s="168"/>
      <c r="O1830" s="168"/>
    </row>
    <row r="1831" spans="1:15" x14ac:dyDescent="0.3">
      <c r="A1831" s="167">
        <v>46066</v>
      </c>
      <c r="B1831" s="168">
        <v>2</v>
      </c>
      <c r="C1831" s="169"/>
      <c r="D1831" s="168" t="s">
        <v>1280</v>
      </c>
      <c r="E1831" s="168">
        <v>36</v>
      </c>
      <c r="F1831" s="168">
        <v>217</v>
      </c>
      <c r="G1831" s="168" t="s">
        <v>7179</v>
      </c>
      <c r="H1831" s="168">
        <v>1</v>
      </c>
      <c r="I1831" s="168" t="s">
        <v>7265</v>
      </c>
      <c r="J1831" s="168"/>
      <c r="K1831" s="168"/>
      <c r="L1831" s="171"/>
      <c r="M1831" s="171"/>
      <c r="N1831" s="168"/>
      <c r="O1831" s="168"/>
    </row>
    <row r="1832" spans="1:15" x14ac:dyDescent="0.3">
      <c r="A1832" s="167">
        <v>46066</v>
      </c>
      <c r="B1832" s="168">
        <v>2</v>
      </c>
      <c r="C1832" s="169"/>
      <c r="D1832" s="168" t="s">
        <v>1418</v>
      </c>
      <c r="E1832" s="168">
        <v>36</v>
      </c>
      <c r="F1832" s="168">
        <v>217</v>
      </c>
      <c r="G1832" s="168" t="s">
        <v>7207</v>
      </c>
      <c r="H1832" s="168">
        <v>1</v>
      </c>
      <c r="I1832" s="168" t="s">
        <v>7265</v>
      </c>
      <c r="J1832" s="168"/>
      <c r="K1832" s="168"/>
      <c r="L1832" s="171"/>
      <c r="M1832" s="171"/>
      <c r="N1832" s="168"/>
      <c r="O1832" s="168"/>
    </row>
    <row r="1833" spans="1:15" x14ac:dyDescent="0.3">
      <c r="A1833" s="167">
        <v>46066</v>
      </c>
      <c r="B1833" s="168">
        <v>2</v>
      </c>
      <c r="C1833" s="169"/>
      <c r="D1833" s="168" t="s">
        <v>1236</v>
      </c>
      <c r="E1833" s="168">
        <v>36</v>
      </c>
      <c r="F1833" s="168">
        <v>217</v>
      </c>
      <c r="G1833" s="168" t="s">
        <v>7150</v>
      </c>
      <c r="H1833" s="168">
        <v>1</v>
      </c>
      <c r="I1833" s="168" t="s">
        <v>7265</v>
      </c>
      <c r="J1833" s="168"/>
      <c r="K1833" s="168"/>
      <c r="L1833" s="171"/>
      <c r="M1833" s="171"/>
      <c r="N1833" s="168"/>
      <c r="O1833" s="168"/>
    </row>
    <row r="1834" spans="1:15" x14ac:dyDescent="0.3">
      <c r="A1834" s="167">
        <v>46066</v>
      </c>
      <c r="B1834" s="168">
        <v>1</v>
      </c>
      <c r="C1834" s="169"/>
      <c r="D1834" s="168" t="s">
        <v>1234</v>
      </c>
      <c r="E1834" s="168">
        <v>11</v>
      </c>
      <c r="F1834" s="168">
        <v>315</v>
      </c>
      <c r="G1834" s="168" t="s">
        <v>7179</v>
      </c>
      <c r="H1834" s="168">
        <v>1</v>
      </c>
      <c r="I1834" s="168" t="s">
        <v>7251</v>
      </c>
      <c r="J1834" s="168"/>
      <c r="K1834" s="168"/>
      <c r="L1834" s="171"/>
      <c r="M1834" s="171"/>
      <c r="N1834" s="168"/>
      <c r="O1834" s="168"/>
    </row>
    <row r="1835" spans="1:15" x14ac:dyDescent="0.3">
      <c r="A1835" s="167">
        <v>46066</v>
      </c>
      <c r="B1835" s="168">
        <v>1</v>
      </c>
      <c r="C1835" s="169"/>
      <c r="D1835" s="168" t="s">
        <v>1582</v>
      </c>
      <c r="E1835" s="168">
        <v>36</v>
      </c>
      <c r="F1835" s="168">
        <v>217</v>
      </c>
      <c r="G1835" s="168" t="s">
        <v>7248</v>
      </c>
      <c r="H1835" s="168">
        <v>9</v>
      </c>
      <c r="I1835" s="168" t="s">
        <v>15852</v>
      </c>
      <c r="J1835" s="168"/>
      <c r="K1835" s="168"/>
      <c r="L1835" s="171"/>
      <c r="M1835" s="171"/>
      <c r="N1835" s="168"/>
      <c r="O1835" s="168"/>
    </row>
    <row r="1836" spans="1:15" x14ac:dyDescent="0.3">
      <c r="A1836" s="167">
        <v>46066</v>
      </c>
      <c r="B1836" s="168">
        <v>1</v>
      </c>
      <c r="C1836" s="169"/>
      <c r="D1836" s="168" t="s">
        <v>1234</v>
      </c>
      <c r="E1836" s="168">
        <v>36</v>
      </c>
      <c r="F1836" s="168">
        <v>217</v>
      </c>
      <c r="G1836" s="168" t="s">
        <v>7179</v>
      </c>
      <c r="H1836" s="168">
        <v>6</v>
      </c>
      <c r="I1836" s="168" t="s">
        <v>15852</v>
      </c>
      <c r="J1836" s="168"/>
      <c r="K1836" s="168"/>
      <c r="L1836" s="171"/>
      <c r="M1836" s="171"/>
      <c r="N1836" s="168"/>
      <c r="O1836" s="168"/>
    </row>
    <row r="1837" spans="1:15" x14ac:dyDescent="0.3">
      <c r="A1837" s="173">
        <v>46066</v>
      </c>
      <c r="B1837" s="174">
        <v>1</v>
      </c>
      <c r="C1837" s="175"/>
      <c r="D1837" s="174" t="s">
        <v>2083</v>
      </c>
      <c r="E1837" s="174">
        <v>21</v>
      </c>
      <c r="F1837" s="174">
        <v>315</v>
      </c>
      <c r="G1837" s="174" t="s">
        <v>7252</v>
      </c>
      <c r="H1837" s="174">
        <v>2</v>
      </c>
      <c r="I1837" s="174" t="s">
        <v>7240</v>
      </c>
      <c r="J1837" s="174"/>
      <c r="K1837" s="174"/>
      <c r="L1837" s="177"/>
      <c r="M1837" s="177"/>
      <c r="N1837" s="174"/>
      <c r="O1837" s="174"/>
    </row>
    <row r="1838" spans="1:15" x14ac:dyDescent="0.3">
      <c r="A1838" s="167">
        <v>46066</v>
      </c>
      <c r="B1838" s="168">
        <v>1</v>
      </c>
      <c r="C1838" s="169"/>
      <c r="D1838" s="168" t="s">
        <v>3402</v>
      </c>
      <c r="E1838" s="168">
        <v>36</v>
      </c>
      <c r="F1838" s="168">
        <v>217</v>
      </c>
      <c r="G1838" s="168" t="s">
        <v>7252</v>
      </c>
      <c r="H1838" s="168">
        <v>2</v>
      </c>
      <c r="I1838" s="168" t="s">
        <v>15852</v>
      </c>
      <c r="J1838" s="168"/>
      <c r="K1838" s="168"/>
      <c r="L1838" s="171"/>
      <c r="M1838" s="171"/>
      <c r="N1838" s="168"/>
      <c r="O1838" s="168"/>
    </row>
    <row r="1839" spans="1:15" x14ac:dyDescent="0.3">
      <c r="A1839" s="173">
        <v>46066</v>
      </c>
      <c r="B1839" s="174">
        <v>1</v>
      </c>
      <c r="C1839" s="175"/>
      <c r="D1839" s="174" t="s">
        <v>2083</v>
      </c>
      <c r="E1839" s="174">
        <v>36</v>
      </c>
      <c r="F1839" s="174">
        <v>217</v>
      </c>
      <c r="G1839" s="174" t="s">
        <v>7252</v>
      </c>
      <c r="H1839" s="174">
        <v>3</v>
      </c>
      <c r="I1839" s="174" t="s">
        <v>15852</v>
      </c>
      <c r="J1839" s="174"/>
      <c r="K1839" s="174"/>
      <c r="L1839" s="177"/>
      <c r="M1839" s="177"/>
      <c r="N1839" s="174"/>
      <c r="O1839" s="174"/>
    </row>
    <row r="1840" spans="1:15" x14ac:dyDescent="0.3">
      <c r="A1840" s="167">
        <v>46066</v>
      </c>
      <c r="B1840" s="168">
        <v>1</v>
      </c>
      <c r="C1840" s="169"/>
      <c r="D1840" s="168" t="s">
        <v>1418</v>
      </c>
      <c r="E1840" s="168">
        <v>36</v>
      </c>
      <c r="F1840" s="168">
        <v>217</v>
      </c>
      <c r="G1840" s="168" t="s">
        <v>7207</v>
      </c>
      <c r="H1840" s="168">
        <v>1</v>
      </c>
      <c r="I1840" s="168" t="s">
        <v>15852</v>
      </c>
      <c r="J1840" s="168"/>
      <c r="K1840" s="168"/>
      <c r="L1840" s="171"/>
      <c r="M1840" s="171"/>
      <c r="N1840" s="168"/>
      <c r="O1840" s="168"/>
    </row>
    <row r="1841" spans="1:15" x14ac:dyDescent="0.3">
      <c r="A1841" s="167">
        <v>46066</v>
      </c>
      <c r="B1841" s="168">
        <v>3</v>
      </c>
      <c r="C1841" s="169"/>
      <c r="D1841" s="168" t="s">
        <v>1404</v>
      </c>
      <c r="E1841" s="168">
        <v>38</v>
      </c>
      <c r="F1841" s="168">
        <v>314</v>
      </c>
      <c r="G1841" s="168" t="s">
        <v>7212</v>
      </c>
      <c r="H1841" s="168">
        <v>1</v>
      </c>
      <c r="I1841" s="168" t="s">
        <v>7185</v>
      </c>
      <c r="J1841" s="168"/>
      <c r="K1841" s="168"/>
      <c r="L1841" s="171"/>
      <c r="M1841" s="171"/>
      <c r="N1841" s="168"/>
      <c r="O1841" s="168"/>
    </row>
    <row r="1842" spans="1:15" x14ac:dyDescent="0.3">
      <c r="A1842" s="167">
        <v>46066</v>
      </c>
      <c r="B1842" s="168">
        <v>2</v>
      </c>
      <c r="C1842" s="169"/>
      <c r="D1842" s="168" t="s">
        <v>1480</v>
      </c>
      <c r="E1842" s="168">
        <v>20</v>
      </c>
      <c r="F1842" s="168">
        <v>207</v>
      </c>
      <c r="G1842" s="168" t="s">
        <v>7169</v>
      </c>
      <c r="H1842" s="168">
        <v>2</v>
      </c>
      <c r="I1842" s="168" t="s">
        <v>15700</v>
      </c>
      <c r="J1842" s="168"/>
      <c r="K1842" s="168"/>
      <c r="L1842" s="171"/>
      <c r="M1842" s="171"/>
      <c r="N1842" s="168"/>
      <c r="O1842" s="168"/>
    </row>
    <row r="1843" spans="1:15" x14ac:dyDescent="0.3">
      <c r="A1843" s="167">
        <v>46066</v>
      </c>
      <c r="B1843" s="168">
        <v>2</v>
      </c>
      <c r="C1843" s="169"/>
      <c r="D1843" s="168" t="s">
        <v>1280</v>
      </c>
      <c r="E1843" s="168">
        <v>44</v>
      </c>
      <c r="F1843" s="168">
        <v>315</v>
      </c>
      <c r="G1843" s="168" t="s">
        <v>7179</v>
      </c>
      <c r="H1843" s="168">
        <v>3</v>
      </c>
      <c r="I1843" s="168" t="s">
        <v>15887</v>
      </c>
      <c r="J1843" s="168"/>
      <c r="K1843" s="168"/>
      <c r="L1843" s="171"/>
      <c r="M1843" s="171"/>
      <c r="N1843" s="168"/>
      <c r="O1843" s="168"/>
    </row>
    <row r="1844" spans="1:15" x14ac:dyDescent="0.3">
      <c r="A1844" s="173">
        <v>46066</v>
      </c>
      <c r="B1844" s="174">
        <v>2</v>
      </c>
      <c r="C1844" s="175"/>
      <c r="D1844" s="174" t="s">
        <v>1286</v>
      </c>
      <c r="E1844" s="174">
        <v>19</v>
      </c>
      <c r="F1844" s="174">
        <v>313</v>
      </c>
      <c r="G1844" s="174" t="s">
        <v>7198</v>
      </c>
      <c r="H1844" s="174">
        <v>3</v>
      </c>
      <c r="I1844" s="174" t="s">
        <v>15732</v>
      </c>
      <c r="J1844" s="174"/>
      <c r="K1844" s="174"/>
      <c r="L1844" s="177"/>
      <c r="M1844" s="177"/>
      <c r="N1844" s="174"/>
      <c r="O1844" s="174"/>
    </row>
    <row r="1845" spans="1:15" x14ac:dyDescent="0.3">
      <c r="A1845" s="173">
        <v>46066</v>
      </c>
      <c r="B1845" s="174">
        <v>2</v>
      </c>
      <c r="C1845" s="175"/>
      <c r="D1845" s="174" t="s">
        <v>1286</v>
      </c>
      <c r="E1845" s="174">
        <v>11</v>
      </c>
      <c r="F1845" s="174">
        <v>313</v>
      </c>
      <c r="G1845" s="174" t="s">
        <v>7198</v>
      </c>
      <c r="H1845" s="174">
        <v>1</v>
      </c>
      <c r="I1845" s="174" t="s">
        <v>15732</v>
      </c>
      <c r="J1845" s="174"/>
      <c r="K1845" s="174"/>
      <c r="L1845" s="177"/>
      <c r="M1845" s="177"/>
      <c r="N1845" s="174"/>
      <c r="O1845" s="174"/>
    </row>
    <row r="1846" spans="1:15" x14ac:dyDescent="0.3">
      <c r="A1846" s="173">
        <v>46066</v>
      </c>
      <c r="B1846" s="174">
        <v>2</v>
      </c>
      <c r="C1846" s="175"/>
      <c r="D1846" s="174" t="s">
        <v>1286</v>
      </c>
      <c r="E1846" s="174">
        <v>8</v>
      </c>
      <c r="F1846" s="174">
        <v>313</v>
      </c>
      <c r="G1846" s="174" t="s">
        <v>7198</v>
      </c>
      <c r="H1846" s="174">
        <v>1</v>
      </c>
      <c r="I1846" s="174" t="s">
        <v>15732</v>
      </c>
      <c r="J1846" s="174"/>
      <c r="K1846" s="174"/>
      <c r="L1846" s="177"/>
      <c r="M1846" s="177"/>
      <c r="N1846" s="174"/>
      <c r="O1846" s="174"/>
    </row>
    <row r="1847" spans="1:15" x14ac:dyDescent="0.3">
      <c r="A1847" s="167">
        <v>46066</v>
      </c>
      <c r="B1847" s="168">
        <v>2</v>
      </c>
      <c r="C1847" s="169"/>
      <c r="D1847" s="168" t="s">
        <v>1568</v>
      </c>
      <c r="E1847" s="168">
        <v>20</v>
      </c>
      <c r="F1847" s="168">
        <v>207</v>
      </c>
      <c r="G1847" s="168" t="s">
        <v>7169</v>
      </c>
      <c r="H1847" s="168">
        <v>41</v>
      </c>
      <c r="I1847" s="168" t="s">
        <v>7284</v>
      </c>
      <c r="J1847" s="168"/>
      <c r="K1847" s="168"/>
      <c r="L1847" s="171"/>
      <c r="M1847" s="171"/>
      <c r="N1847" s="168"/>
      <c r="O1847" s="168"/>
    </row>
    <row r="1848" spans="1:15" x14ac:dyDescent="0.3">
      <c r="A1848" s="167">
        <v>46066</v>
      </c>
      <c r="B1848" s="168">
        <v>2</v>
      </c>
      <c r="C1848" s="169"/>
      <c r="D1848" s="168" t="s">
        <v>1452</v>
      </c>
      <c r="E1848" s="168">
        <v>34</v>
      </c>
      <c r="F1848" s="168">
        <v>314</v>
      </c>
      <c r="G1848" s="168" t="s">
        <v>7262</v>
      </c>
      <c r="H1848" s="168">
        <v>3</v>
      </c>
      <c r="I1848" s="168" t="s">
        <v>15676</v>
      </c>
      <c r="J1848" s="168"/>
      <c r="K1848" s="168"/>
      <c r="L1848" s="171"/>
      <c r="M1848" s="171"/>
      <c r="N1848" s="168"/>
      <c r="O1848" s="168"/>
    </row>
    <row r="1849" spans="1:15" x14ac:dyDescent="0.3">
      <c r="A1849" s="167">
        <v>46066</v>
      </c>
      <c r="B1849" s="168">
        <v>2</v>
      </c>
      <c r="C1849" s="169"/>
      <c r="D1849" s="168" t="s">
        <v>1598</v>
      </c>
      <c r="E1849" s="168">
        <v>9</v>
      </c>
      <c r="F1849" s="168">
        <v>320</v>
      </c>
      <c r="G1849" s="168" t="s">
        <v>7155</v>
      </c>
      <c r="H1849" s="168">
        <v>10</v>
      </c>
      <c r="I1849" s="168" t="s">
        <v>7160</v>
      </c>
      <c r="J1849" s="168"/>
      <c r="K1849" s="168"/>
      <c r="L1849" s="171"/>
      <c r="M1849" s="171"/>
      <c r="N1849" s="168"/>
      <c r="O1849" s="168"/>
    </row>
    <row r="1850" spans="1:15" x14ac:dyDescent="0.3">
      <c r="A1850" s="167">
        <v>46066</v>
      </c>
      <c r="B1850" s="168">
        <v>2</v>
      </c>
      <c r="C1850" s="169"/>
      <c r="D1850" s="168" t="s">
        <v>1598</v>
      </c>
      <c r="E1850" s="168">
        <v>9</v>
      </c>
      <c r="F1850" s="168">
        <v>320</v>
      </c>
      <c r="G1850" s="168" t="s">
        <v>7155</v>
      </c>
      <c r="H1850" s="168">
        <v>8</v>
      </c>
      <c r="I1850" s="168" t="s">
        <v>7160</v>
      </c>
      <c r="J1850" s="168"/>
      <c r="K1850" s="168"/>
      <c r="L1850" s="171"/>
      <c r="M1850" s="171"/>
      <c r="N1850" s="168"/>
      <c r="O1850" s="168"/>
    </row>
    <row r="1851" spans="1:15" s="135" customFormat="1" x14ac:dyDescent="0.3">
      <c r="A1851" s="167">
        <v>46066</v>
      </c>
      <c r="B1851" s="168">
        <v>2</v>
      </c>
      <c r="C1851" s="169"/>
      <c r="D1851" s="168" t="s">
        <v>1598</v>
      </c>
      <c r="E1851" s="168">
        <v>19</v>
      </c>
      <c r="F1851" s="168">
        <v>320</v>
      </c>
      <c r="G1851" s="168" t="s">
        <v>7155</v>
      </c>
      <c r="H1851" s="168">
        <v>8</v>
      </c>
      <c r="I1851" s="168" t="s">
        <v>7160</v>
      </c>
      <c r="J1851" s="168"/>
      <c r="K1851" s="168"/>
      <c r="L1851" s="171"/>
      <c r="M1851" s="171"/>
      <c r="N1851" s="168"/>
      <c r="O1851" s="168"/>
    </row>
    <row r="1852" spans="1:15" s="135" customFormat="1" x14ac:dyDescent="0.3">
      <c r="A1852" s="167">
        <v>46066</v>
      </c>
      <c r="B1852" s="168">
        <v>2</v>
      </c>
      <c r="C1852" s="169"/>
      <c r="D1852" s="168" t="s">
        <v>1598</v>
      </c>
      <c r="E1852" s="168">
        <v>20</v>
      </c>
      <c r="F1852" s="168">
        <v>320</v>
      </c>
      <c r="G1852" s="168" t="s">
        <v>7155</v>
      </c>
      <c r="H1852" s="168">
        <v>2</v>
      </c>
      <c r="I1852" s="168" t="s">
        <v>7160</v>
      </c>
      <c r="J1852" s="168"/>
      <c r="K1852" s="168"/>
      <c r="L1852" s="171"/>
      <c r="M1852" s="171"/>
      <c r="N1852" s="168"/>
      <c r="O1852" s="168"/>
    </row>
    <row r="1853" spans="1:15" s="135" customFormat="1" x14ac:dyDescent="0.3">
      <c r="A1853" s="167">
        <v>46066</v>
      </c>
      <c r="B1853" s="168">
        <v>2</v>
      </c>
      <c r="C1853" s="169"/>
      <c r="D1853" s="168" t="s">
        <v>1364</v>
      </c>
      <c r="E1853" s="168">
        <v>44</v>
      </c>
      <c r="F1853" s="168">
        <v>207</v>
      </c>
      <c r="G1853" s="168" t="s">
        <v>7169</v>
      </c>
      <c r="H1853" s="168">
        <v>1</v>
      </c>
      <c r="I1853" s="168" t="s">
        <v>15785</v>
      </c>
      <c r="J1853" s="168"/>
      <c r="K1853" s="168"/>
      <c r="L1853" s="171"/>
      <c r="M1853" s="171"/>
      <c r="N1853" s="168"/>
      <c r="O1853" s="168"/>
    </row>
    <row r="1854" spans="1:15" s="135" customFormat="1" x14ac:dyDescent="0.3">
      <c r="A1854" s="167">
        <v>46066</v>
      </c>
      <c r="B1854" s="168">
        <v>2</v>
      </c>
      <c r="C1854" s="169"/>
      <c r="D1854" s="168" t="s">
        <v>1528</v>
      </c>
      <c r="E1854" s="168">
        <v>8</v>
      </c>
      <c r="F1854" s="168">
        <v>314</v>
      </c>
      <c r="G1854" s="168" t="s">
        <v>7189</v>
      </c>
      <c r="H1854" s="168">
        <v>17</v>
      </c>
      <c r="I1854" s="168" t="s">
        <v>7226</v>
      </c>
      <c r="J1854" s="168"/>
      <c r="K1854" s="168"/>
      <c r="L1854" s="171"/>
      <c r="M1854" s="171"/>
      <c r="N1854" s="168"/>
      <c r="O1854" s="168"/>
    </row>
    <row r="1855" spans="1:15" s="135" customFormat="1" x14ac:dyDescent="0.3">
      <c r="A1855" s="167">
        <v>46066</v>
      </c>
      <c r="B1855" s="168">
        <v>3</v>
      </c>
      <c r="C1855" s="169"/>
      <c r="D1855" s="168" t="s">
        <v>1244</v>
      </c>
      <c r="E1855" s="168">
        <v>19</v>
      </c>
      <c r="F1855" s="168">
        <v>320</v>
      </c>
      <c r="G1855" s="168" t="s">
        <v>7213</v>
      </c>
      <c r="H1855" s="168">
        <v>1</v>
      </c>
      <c r="I1855" s="168" t="s">
        <v>7193</v>
      </c>
      <c r="J1855" s="168"/>
      <c r="K1855" s="168"/>
      <c r="L1855" s="171"/>
      <c r="M1855" s="171"/>
      <c r="N1855" s="168"/>
      <c r="O1855" s="168"/>
    </row>
    <row r="1856" spans="1:15" s="135" customFormat="1" x14ac:dyDescent="0.3">
      <c r="A1856" s="167">
        <v>46066</v>
      </c>
      <c r="B1856" s="168">
        <v>2</v>
      </c>
      <c r="C1856" s="169"/>
      <c r="D1856" s="168" t="s">
        <v>1244</v>
      </c>
      <c r="E1856" s="168">
        <v>19</v>
      </c>
      <c r="F1856" s="168">
        <v>320</v>
      </c>
      <c r="G1856" s="168" t="s">
        <v>7213</v>
      </c>
      <c r="H1856" s="168">
        <v>1</v>
      </c>
      <c r="I1856" s="168" t="s">
        <v>7277</v>
      </c>
      <c r="J1856" s="168"/>
      <c r="K1856" s="168"/>
      <c r="L1856" s="171"/>
      <c r="M1856" s="171"/>
      <c r="N1856" s="168"/>
      <c r="O1856" s="168"/>
    </row>
    <row r="1857" spans="1:15" s="135" customFormat="1" x14ac:dyDescent="0.3">
      <c r="A1857" s="167">
        <v>46066</v>
      </c>
      <c r="B1857" s="168">
        <v>2</v>
      </c>
      <c r="C1857" s="169"/>
      <c r="D1857" s="168" t="s">
        <v>1244</v>
      </c>
      <c r="E1857" s="168">
        <v>34</v>
      </c>
      <c r="F1857" s="168">
        <v>320</v>
      </c>
      <c r="G1857" s="168" t="s">
        <v>7213</v>
      </c>
      <c r="H1857" s="168">
        <v>1</v>
      </c>
      <c r="I1857" s="168" t="s">
        <v>7277</v>
      </c>
      <c r="J1857" s="168"/>
      <c r="K1857" s="168"/>
      <c r="L1857" s="171"/>
      <c r="M1857" s="171"/>
      <c r="N1857" s="168"/>
      <c r="O1857" s="168"/>
    </row>
    <row r="1858" spans="1:15" s="135" customFormat="1" x14ac:dyDescent="0.3">
      <c r="A1858" s="167">
        <v>46066</v>
      </c>
      <c r="B1858" s="168">
        <v>2</v>
      </c>
      <c r="C1858" s="169"/>
      <c r="D1858" s="168" t="s">
        <v>1248</v>
      </c>
      <c r="E1858" s="168">
        <v>2</v>
      </c>
      <c r="F1858" s="168">
        <v>320</v>
      </c>
      <c r="G1858" s="168" t="s">
        <v>7163</v>
      </c>
      <c r="H1858" s="168">
        <v>2</v>
      </c>
      <c r="I1858" s="168" t="s">
        <v>7162</v>
      </c>
      <c r="J1858" s="168"/>
      <c r="K1858" s="168"/>
      <c r="L1858" s="171"/>
      <c r="M1858" s="171"/>
      <c r="N1858" s="168"/>
      <c r="O1858" s="168"/>
    </row>
    <row r="1859" spans="1:15" s="135" customFormat="1" x14ac:dyDescent="0.3">
      <c r="A1859" s="167">
        <v>46066</v>
      </c>
      <c r="B1859" s="168">
        <v>2</v>
      </c>
      <c r="C1859" s="169"/>
      <c r="D1859" s="168" t="s">
        <v>1248</v>
      </c>
      <c r="E1859" s="168">
        <v>9</v>
      </c>
      <c r="F1859" s="168">
        <v>320</v>
      </c>
      <c r="G1859" s="168" t="s">
        <v>7163</v>
      </c>
      <c r="H1859" s="168">
        <v>3</v>
      </c>
      <c r="I1859" s="168" t="s">
        <v>7162</v>
      </c>
      <c r="J1859" s="168"/>
      <c r="K1859" s="168"/>
      <c r="L1859" s="171"/>
      <c r="M1859" s="171"/>
      <c r="N1859" s="168"/>
      <c r="O1859" s="168"/>
    </row>
    <row r="1860" spans="1:15" s="135" customFormat="1" x14ac:dyDescent="0.3">
      <c r="A1860" s="167">
        <v>46066</v>
      </c>
      <c r="B1860" s="168">
        <v>2</v>
      </c>
      <c r="C1860" s="169"/>
      <c r="D1860" s="168" t="s">
        <v>1248</v>
      </c>
      <c r="E1860" s="168">
        <v>19</v>
      </c>
      <c r="F1860" s="168">
        <v>320</v>
      </c>
      <c r="G1860" s="168" t="s">
        <v>7163</v>
      </c>
      <c r="H1860" s="168">
        <v>1</v>
      </c>
      <c r="I1860" s="168" t="s">
        <v>7162</v>
      </c>
      <c r="J1860" s="168"/>
      <c r="K1860" s="168"/>
      <c r="L1860" s="171"/>
      <c r="M1860" s="171"/>
      <c r="N1860" s="168"/>
      <c r="O1860" s="168"/>
    </row>
    <row r="1861" spans="1:15" s="135" customFormat="1" x14ac:dyDescent="0.3">
      <c r="A1861" s="167">
        <v>46066</v>
      </c>
      <c r="B1861" s="168">
        <v>3</v>
      </c>
      <c r="C1861" s="169"/>
      <c r="D1861" s="168" t="s">
        <v>1248</v>
      </c>
      <c r="E1861" s="168">
        <v>19</v>
      </c>
      <c r="F1861" s="168">
        <v>320</v>
      </c>
      <c r="G1861" s="168" t="s">
        <v>7163</v>
      </c>
      <c r="H1861" s="168">
        <v>2</v>
      </c>
      <c r="I1861" s="168" t="s">
        <v>15799</v>
      </c>
      <c r="J1861" s="168"/>
      <c r="K1861" s="168"/>
      <c r="L1861" s="171"/>
      <c r="M1861" s="171"/>
      <c r="N1861" s="168"/>
      <c r="O1861" s="168"/>
    </row>
    <row r="1862" spans="1:15" s="135" customFormat="1" x14ac:dyDescent="0.3">
      <c r="A1862" s="167">
        <v>46066</v>
      </c>
      <c r="B1862" s="168">
        <v>2</v>
      </c>
      <c r="C1862" s="169"/>
      <c r="D1862" s="168" t="s">
        <v>1418</v>
      </c>
      <c r="E1862" s="168">
        <v>27</v>
      </c>
      <c r="F1862" s="168">
        <v>315</v>
      </c>
      <c r="G1862" s="168" t="s">
        <v>7207</v>
      </c>
      <c r="H1862" s="168">
        <v>15</v>
      </c>
      <c r="I1862" s="168" t="s">
        <v>7259</v>
      </c>
      <c r="J1862" s="168"/>
      <c r="K1862" s="168"/>
      <c r="L1862" s="171"/>
      <c r="M1862" s="171"/>
      <c r="N1862" s="168"/>
      <c r="O1862" s="168"/>
    </row>
    <row r="1863" spans="1:15" s="135" customFormat="1" x14ac:dyDescent="0.3">
      <c r="A1863" s="167">
        <v>46066</v>
      </c>
      <c r="B1863" s="168">
        <v>1</v>
      </c>
      <c r="C1863" s="169"/>
      <c r="D1863" s="168" t="s">
        <v>1528</v>
      </c>
      <c r="E1863" s="168">
        <v>2</v>
      </c>
      <c r="F1863" s="168">
        <v>314</v>
      </c>
      <c r="G1863" s="168" t="s">
        <v>7189</v>
      </c>
      <c r="H1863" s="168">
        <v>58</v>
      </c>
      <c r="I1863" s="168" t="s">
        <v>7221</v>
      </c>
      <c r="J1863" s="168"/>
      <c r="K1863" s="168"/>
      <c r="L1863" s="171"/>
      <c r="M1863" s="171"/>
      <c r="N1863" s="168"/>
      <c r="O1863" s="168"/>
    </row>
    <row r="1864" spans="1:15" s="135" customFormat="1" x14ac:dyDescent="0.3">
      <c r="A1864" s="167">
        <v>46066</v>
      </c>
      <c r="B1864" s="168">
        <v>1</v>
      </c>
      <c r="C1864" s="169"/>
      <c r="D1864" s="168" t="s">
        <v>1238</v>
      </c>
      <c r="E1864" s="168">
        <v>34</v>
      </c>
      <c r="F1864" s="168">
        <v>320</v>
      </c>
      <c r="G1864" s="168" t="s">
        <v>7213</v>
      </c>
      <c r="H1864" s="168">
        <v>1</v>
      </c>
      <c r="I1864" s="168" t="s">
        <v>15710</v>
      </c>
      <c r="J1864" s="168"/>
      <c r="K1864" s="168"/>
      <c r="L1864" s="171"/>
      <c r="M1864" s="171"/>
      <c r="N1864" s="168"/>
      <c r="O1864" s="168"/>
    </row>
    <row r="1865" spans="1:15" x14ac:dyDescent="0.3">
      <c r="A1865" s="167">
        <v>46066</v>
      </c>
      <c r="B1865" s="168">
        <v>1</v>
      </c>
      <c r="C1865" s="169"/>
      <c r="D1865" s="168" t="s">
        <v>1432</v>
      </c>
      <c r="E1865" s="168">
        <v>19</v>
      </c>
      <c r="F1865" s="168">
        <v>314</v>
      </c>
      <c r="G1865" s="168" t="s">
        <v>7186</v>
      </c>
      <c r="H1865" s="168">
        <v>4</v>
      </c>
      <c r="I1865" s="168" t="s">
        <v>7162</v>
      </c>
      <c r="J1865" s="168"/>
      <c r="K1865" s="168"/>
      <c r="L1865" s="171"/>
      <c r="M1865" s="171"/>
      <c r="N1865" s="168"/>
      <c r="O1865" s="168"/>
    </row>
    <row r="1866" spans="1:15" x14ac:dyDescent="0.3">
      <c r="A1866" s="167">
        <v>46066</v>
      </c>
      <c r="B1866" s="168">
        <v>1</v>
      </c>
      <c r="C1866" s="169"/>
      <c r="D1866" s="168" t="s">
        <v>1869</v>
      </c>
      <c r="E1866" s="168">
        <v>33</v>
      </c>
      <c r="F1866" s="168">
        <v>314</v>
      </c>
      <c r="G1866" s="168" t="s">
        <v>7173</v>
      </c>
      <c r="H1866" s="168">
        <v>4</v>
      </c>
      <c r="I1866" s="168" t="s">
        <v>7187</v>
      </c>
      <c r="J1866" s="168"/>
      <c r="K1866" s="168"/>
      <c r="L1866" s="171"/>
      <c r="M1866" s="171"/>
      <c r="N1866" s="168"/>
      <c r="O1866" s="168"/>
    </row>
    <row r="1867" spans="1:15" x14ac:dyDescent="0.3">
      <c r="A1867" s="167">
        <v>46066</v>
      </c>
      <c r="B1867" s="168">
        <v>1</v>
      </c>
      <c r="C1867" s="169"/>
      <c r="D1867" s="168" t="s">
        <v>1869</v>
      </c>
      <c r="E1867" s="168">
        <v>7</v>
      </c>
      <c r="F1867" s="168">
        <v>314</v>
      </c>
      <c r="G1867" s="168" t="s">
        <v>7173</v>
      </c>
      <c r="H1867" s="168">
        <v>1</v>
      </c>
      <c r="I1867" s="168" t="s">
        <v>7187</v>
      </c>
      <c r="J1867" s="168"/>
      <c r="K1867" s="168"/>
      <c r="L1867" s="171"/>
      <c r="M1867" s="171"/>
      <c r="N1867" s="168"/>
      <c r="O1867" s="168"/>
    </row>
    <row r="1868" spans="1:15" x14ac:dyDescent="0.3">
      <c r="A1868" s="167">
        <v>46066</v>
      </c>
      <c r="B1868" s="168">
        <v>1</v>
      </c>
      <c r="C1868" s="169"/>
      <c r="D1868" s="168" t="s">
        <v>1869</v>
      </c>
      <c r="E1868" s="168">
        <v>19</v>
      </c>
      <c r="F1868" s="168">
        <v>314</v>
      </c>
      <c r="G1868" s="168" t="s">
        <v>7173</v>
      </c>
      <c r="H1868" s="168">
        <v>2</v>
      </c>
      <c r="I1868" s="168" t="s">
        <v>7187</v>
      </c>
      <c r="J1868" s="168"/>
      <c r="K1868" s="168"/>
      <c r="L1868" s="171"/>
      <c r="M1868" s="171"/>
      <c r="N1868" s="168"/>
      <c r="O1868" s="168"/>
    </row>
    <row r="1869" spans="1:15" x14ac:dyDescent="0.3">
      <c r="A1869" s="167">
        <v>46066</v>
      </c>
      <c r="B1869" s="168">
        <v>1</v>
      </c>
      <c r="C1869" s="169"/>
      <c r="D1869" s="168" t="s">
        <v>1598</v>
      </c>
      <c r="E1869" s="168">
        <v>19</v>
      </c>
      <c r="F1869" s="168">
        <v>320</v>
      </c>
      <c r="G1869" s="168" t="s">
        <v>15888</v>
      </c>
      <c r="H1869" s="168">
        <v>2</v>
      </c>
      <c r="I1869" s="168" t="s">
        <v>7154</v>
      </c>
      <c r="J1869" s="168"/>
      <c r="K1869" s="168"/>
      <c r="L1869" s="171"/>
      <c r="M1869" s="171"/>
      <c r="N1869" s="168"/>
      <c r="O1869" s="168"/>
    </row>
    <row r="1870" spans="1:15" x14ac:dyDescent="0.3">
      <c r="A1870" s="167">
        <v>46066</v>
      </c>
      <c r="B1870" s="168">
        <v>1</v>
      </c>
      <c r="C1870" s="169"/>
      <c r="D1870" s="168" t="s">
        <v>1586</v>
      </c>
      <c r="E1870" s="168">
        <v>9</v>
      </c>
      <c r="F1870" s="168">
        <v>207</v>
      </c>
      <c r="G1870" s="168" t="s">
        <v>7169</v>
      </c>
      <c r="H1870" s="168">
        <v>1</v>
      </c>
      <c r="I1870" s="168" t="s">
        <v>15678</v>
      </c>
      <c r="J1870" s="168"/>
      <c r="K1870" s="168"/>
      <c r="L1870" s="171"/>
      <c r="M1870" s="171"/>
      <c r="N1870" s="168"/>
      <c r="O1870" s="168"/>
    </row>
    <row r="1871" spans="1:15" x14ac:dyDescent="0.3">
      <c r="A1871" s="167">
        <v>46066</v>
      </c>
      <c r="B1871" s="168">
        <v>1</v>
      </c>
      <c r="C1871" s="169"/>
      <c r="D1871" s="168" t="s">
        <v>1586</v>
      </c>
      <c r="E1871" s="168">
        <v>20</v>
      </c>
      <c r="F1871" s="168">
        <v>207</v>
      </c>
      <c r="G1871" s="168" t="s">
        <v>7169</v>
      </c>
      <c r="H1871" s="168">
        <v>26</v>
      </c>
      <c r="I1871" s="168" t="s">
        <v>15678</v>
      </c>
      <c r="J1871" s="168"/>
      <c r="K1871" s="168"/>
      <c r="L1871" s="171"/>
      <c r="M1871" s="171"/>
      <c r="N1871" s="168"/>
      <c r="O1871" s="168"/>
    </row>
    <row r="1872" spans="1:15" x14ac:dyDescent="0.3">
      <c r="A1872" s="167">
        <v>46066</v>
      </c>
      <c r="B1872" s="168">
        <v>1</v>
      </c>
      <c r="C1872" s="169"/>
      <c r="D1872" s="168" t="s">
        <v>1244</v>
      </c>
      <c r="E1872" s="168">
        <v>34</v>
      </c>
      <c r="F1872" s="168">
        <v>320</v>
      </c>
      <c r="G1872" s="168" t="s">
        <v>7213</v>
      </c>
      <c r="H1872" s="168">
        <v>2</v>
      </c>
      <c r="I1872" s="168" t="s">
        <v>15710</v>
      </c>
      <c r="J1872" s="168"/>
      <c r="K1872" s="168"/>
      <c r="L1872" s="171"/>
      <c r="M1872" s="171"/>
      <c r="N1872" s="168"/>
      <c r="O1872" s="168"/>
    </row>
    <row r="1873" spans="1:15" x14ac:dyDescent="0.3">
      <c r="A1873" s="167">
        <v>46066</v>
      </c>
      <c r="B1873" s="168">
        <v>1</v>
      </c>
      <c r="C1873" s="169"/>
      <c r="D1873" s="168" t="s">
        <v>2600</v>
      </c>
      <c r="E1873" s="168">
        <v>20</v>
      </c>
      <c r="F1873" s="168">
        <v>207</v>
      </c>
      <c r="G1873" s="168" t="s">
        <v>7169</v>
      </c>
      <c r="H1873" s="168">
        <v>4</v>
      </c>
      <c r="I1873" s="168" t="s">
        <v>7225</v>
      </c>
      <c r="J1873" s="168"/>
      <c r="K1873" s="168"/>
      <c r="L1873" s="171"/>
      <c r="M1873" s="171"/>
      <c r="N1873" s="168"/>
      <c r="O1873" s="168"/>
    </row>
    <row r="1874" spans="1:15" s="135" customFormat="1" x14ac:dyDescent="0.3">
      <c r="A1874" s="167">
        <v>46066</v>
      </c>
      <c r="B1874" s="168">
        <v>1</v>
      </c>
      <c r="C1874" s="169"/>
      <c r="D1874" s="168" t="s">
        <v>1452</v>
      </c>
      <c r="E1874" s="168">
        <v>34</v>
      </c>
      <c r="F1874" s="168">
        <v>314</v>
      </c>
      <c r="G1874" s="168" t="s">
        <v>7262</v>
      </c>
      <c r="H1874" s="168">
        <v>1</v>
      </c>
      <c r="I1874" s="168" t="s">
        <v>15764</v>
      </c>
      <c r="J1874" s="168"/>
      <c r="K1874" s="168"/>
      <c r="L1874" s="171"/>
      <c r="M1874" s="171"/>
      <c r="N1874" s="168"/>
      <c r="O1874" s="168"/>
    </row>
    <row r="1875" spans="1:15" x14ac:dyDescent="0.3">
      <c r="A1875" s="167">
        <v>46066</v>
      </c>
      <c r="B1875" s="168">
        <v>1</v>
      </c>
      <c r="C1875" s="169"/>
      <c r="D1875" s="168" t="s">
        <v>1452</v>
      </c>
      <c r="E1875" s="168">
        <v>7</v>
      </c>
      <c r="F1875" s="168">
        <v>314</v>
      </c>
      <c r="G1875" s="168" t="s">
        <v>7262</v>
      </c>
      <c r="H1875" s="168">
        <v>1</v>
      </c>
      <c r="I1875" s="168" t="s">
        <v>15764</v>
      </c>
      <c r="J1875" s="168"/>
      <c r="K1875" s="168"/>
      <c r="L1875" s="171"/>
      <c r="M1875" s="171"/>
      <c r="N1875" s="168"/>
      <c r="O1875" s="168"/>
    </row>
    <row r="1876" spans="1:15" x14ac:dyDescent="0.3">
      <c r="A1876" s="167">
        <v>46066</v>
      </c>
      <c r="B1876" s="168">
        <v>1</v>
      </c>
      <c r="C1876" s="169"/>
      <c r="D1876" s="168" t="s">
        <v>2119</v>
      </c>
      <c r="E1876" s="168">
        <v>20</v>
      </c>
      <c r="F1876" s="168">
        <v>207</v>
      </c>
      <c r="G1876" s="168" t="s">
        <v>7169</v>
      </c>
      <c r="H1876" s="168">
        <v>1</v>
      </c>
      <c r="I1876" s="168" t="s">
        <v>7225</v>
      </c>
      <c r="J1876" s="168"/>
      <c r="K1876" s="168"/>
      <c r="L1876" s="171"/>
      <c r="M1876" s="171"/>
      <c r="N1876" s="168"/>
      <c r="O1876" s="168"/>
    </row>
    <row r="1877" spans="1:15" x14ac:dyDescent="0.3">
      <c r="A1877" s="167">
        <v>46066</v>
      </c>
      <c r="B1877" s="168">
        <v>1</v>
      </c>
      <c r="C1877" s="169"/>
      <c r="D1877" s="168" t="s">
        <v>1514</v>
      </c>
      <c r="E1877" s="168">
        <v>33</v>
      </c>
      <c r="F1877" s="168">
        <v>314</v>
      </c>
      <c r="G1877" s="168" t="s">
        <v>7173</v>
      </c>
      <c r="H1877" s="168">
        <v>4</v>
      </c>
      <c r="I1877" s="168" t="s">
        <v>7187</v>
      </c>
      <c r="J1877" s="168"/>
      <c r="K1877" s="168"/>
      <c r="L1877" s="171"/>
      <c r="M1877" s="171"/>
      <c r="N1877" s="168"/>
      <c r="O1877" s="168"/>
    </row>
    <row r="1878" spans="1:15" x14ac:dyDescent="0.3">
      <c r="A1878" s="167">
        <v>46066</v>
      </c>
      <c r="B1878" s="168">
        <v>1</v>
      </c>
      <c r="C1878" s="169"/>
      <c r="D1878" s="168" t="s">
        <v>1955</v>
      </c>
      <c r="E1878" s="168">
        <v>33</v>
      </c>
      <c r="F1878" s="168">
        <v>314</v>
      </c>
      <c r="G1878" s="168" t="s">
        <v>7167</v>
      </c>
      <c r="H1878" s="168">
        <v>4</v>
      </c>
      <c r="I1878" s="168" t="s">
        <v>7190</v>
      </c>
      <c r="J1878" s="168"/>
      <c r="K1878" s="168"/>
      <c r="L1878" s="171"/>
      <c r="M1878" s="171"/>
      <c r="N1878" s="168"/>
      <c r="O1878" s="168"/>
    </row>
    <row r="1879" spans="1:15" x14ac:dyDescent="0.3">
      <c r="A1879" s="167">
        <v>46066</v>
      </c>
      <c r="B1879" s="168">
        <v>1</v>
      </c>
      <c r="C1879" s="169"/>
      <c r="D1879" s="168" t="s">
        <v>2525</v>
      </c>
      <c r="E1879" s="168">
        <v>9</v>
      </c>
      <c r="F1879" s="168">
        <v>314</v>
      </c>
      <c r="G1879" s="168" t="s">
        <v>15712</v>
      </c>
      <c r="H1879" s="168">
        <v>2</v>
      </c>
      <c r="I1879" s="168" t="s">
        <v>15889</v>
      </c>
      <c r="J1879" s="168"/>
      <c r="K1879" s="168"/>
      <c r="L1879" s="171"/>
      <c r="M1879" s="171"/>
      <c r="N1879" s="168"/>
      <c r="O1879" s="168"/>
    </row>
    <row r="1880" spans="1:15" x14ac:dyDescent="0.3">
      <c r="A1880" s="167">
        <v>46066</v>
      </c>
      <c r="B1880" s="168">
        <v>1</v>
      </c>
      <c r="C1880" s="169"/>
      <c r="D1880" s="168" t="s">
        <v>2525</v>
      </c>
      <c r="E1880" s="168">
        <v>8</v>
      </c>
      <c r="F1880" s="168">
        <v>314</v>
      </c>
      <c r="G1880" s="168" t="s">
        <v>15712</v>
      </c>
      <c r="H1880" s="168">
        <v>1</v>
      </c>
      <c r="I1880" s="168" t="s">
        <v>15889</v>
      </c>
      <c r="J1880" s="168"/>
      <c r="K1880" s="168"/>
      <c r="L1880" s="171"/>
      <c r="M1880" s="171"/>
      <c r="N1880" s="168"/>
      <c r="O1880" s="168"/>
    </row>
    <row r="1881" spans="1:15" x14ac:dyDescent="0.3">
      <c r="A1881" s="167">
        <v>46066</v>
      </c>
      <c r="B1881" s="168">
        <v>1</v>
      </c>
      <c r="C1881" s="169"/>
      <c r="D1881" s="168" t="s">
        <v>1258</v>
      </c>
      <c r="E1881" s="168">
        <v>2</v>
      </c>
      <c r="F1881" s="168">
        <v>314</v>
      </c>
      <c r="G1881" s="168" t="s">
        <v>15691</v>
      </c>
      <c r="H1881" s="168">
        <v>34</v>
      </c>
      <c r="I1881" s="168" t="s">
        <v>15694</v>
      </c>
      <c r="J1881" s="168"/>
      <c r="K1881" s="168"/>
      <c r="L1881" s="171"/>
      <c r="M1881" s="171"/>
      <c r="N1881" s="168"/>
      <c r="O1881" s="168"/>
    </row>
    <row r="1882" spans="1:15" x14ac:dyDescent="0.3">
      <c r="A1882" s="167">
        <v>46066</v>
      </c>
      <c r="B1882" s="168">
        <v>1</v>
      </c>
      <c r="C1882" s="169"/>
      <c r="D1882" s="168" t="s">
        <v>1258</v>
      </c>
      <c r="E1882" s="168">
        <v>9</v>
      </c>
      <c r="F1882" s="168">
        <v>314</v>
      </c>
      <c r="G1882" s="168" t="s">
        <v>15691</v>
      </c>
      <c r="H1882" s="168">
        <v>4</v>
      </c>
      <c r="I1882" s="168" t="s">
        <v>15694</v>
      </c>
      <c r="J1882" s="168"/>
      <c r="K1882" s="168"/>
      <c r="L1882" s="171"/>
      <c r="M1882" s="171"/>
      <c r="N1882" s="168"/>
      <c r="O1882" s="168"/>
    </row>
    <row r="1883" spans="1:15" x14ac:dyDescent="0.3">
      <c r="A1883" s="167">
        <v>46066</v>
      </c>
      <c r="B1883" s="168">
        <v>2</v>
      </c>
      <c r="C1883" s="169"/>
      <c r="D1883" s="168" t="s">
        <v>2229</v>
      </c>
      <c r="E1883" s="168">
        <v>9</v>
      </c>
      <c r="F1883" s="168">
        <v>207</v>
      </c>
      <c r="G1883" s="168" t="s">
        <v>7169</v>
      </c>
      <c r="H1883" s="168">
        <v>6</v>
      </c>
      <c r="I1883" s="168" t="s">
        <v>15700</v>
      </c>
      <c r="J1883" s="168"/>
      <c r="K1883" s="168"/>
      <c r="L1883" s="171"/>
      <c r="M1883" s="171"/>
      <c r="N1883" s="168"/>
      <c r="O1883" s="168"/>
    </row>
    <row r="1884" spans="1:15" x14ac:dyDescent="0.3">
      <c r="A1884" s="167">
        <v>46066</v>
      </c>
      <c r="B1884" s="168">
        <v>2</v>
      </c>
      <c r="C1884" s="169"/>
      <c r="D1884" s="168" t="s">
        <v>1420</v>
      </c>
      <c r="E1884" s="168">
        <v>19</v>
      </c>
      <c r="F1884" s="168">
        <v>207</v>
      </c>
      <c r="G1884" s="168" t="s">
        <v>7248</v>
      </c>
      <c r="H1884" s="168">
        <v>28</v>
      </c>
      <c r="I1884" s="168" t="s">
        <v>15890</v>
      </c>
      <c r="J1884" s="168"/>
      <c r="K1884" s="168"/>
      <c r="L1884" s="171"/>
      <c r="M1884" s="171"/>
      <c r="N1884" s="168"/>
      <c r="O1884" s="168"/>
    </row>
    <row r="1885" spans="1:15" x14ac:dyDescent="0.3">
      <c r="A1885" s="167">
        <v>46066</v>
      </c>
      <c r="B1885" s="168">
        <v>2</v>
      </c>
      <c r="C1885" s="169"/>
      <c r="D1885" s="168" t="s">
        <v>1234</v>
      </c>
      <c r="E1885" s="168">
        <v>34</v>
      </c>
      <c r="F1885" s="168">
        <v>315</v>
      </c>
      <c r="G1885" s="168" t="s">
        <v>7179</v>
      </c>
      <c r="H1885" s="168">
        <v>4</v>
      </c>
      <c r="I1885" s="168" t="s">
        <v>15853</v>
      </c>
      <c r="J1885" s="168"/>
      <c r="K1885" s="168"/>
      <c r="L1885" s="171"/>
      <c r="M1885" s="171"/>
      <c r="N1885" s="168"/>
      <c r="O1885" s="168"/>
    </row>
    <row r="1886" spans="1:15" x14ac:dyDescent="0.3">
      <c r="A1886" s="167">
        <v>46066</v>
      </c>
      <c r="B1886" s="168">
        <v>2</v>
      </c>
      <c r="C1886" s="169"/>
      <c r="D1886" s="168" t="s">
        <v>1234</v>
      </c>
      <c r="E1886" s="168">
        <v>20</v>
      </c>
      <c r="F1886" s="168">
        <v>315</v>
      </c>
      <c r="G1886" s="168" t="s">
        <v>7179</v>
      </c>
      <c r="H1886" s="168">
        <v>1</v>
      </c>
      <c r="I1886" s="168" t="s">
        <v>15853</v>
      </c>
      <c r="J1886" s="168"/>
      <c r="K1886" s="168"/>
      <c r="L1886" s="171"/>
      <c r="M1886" s="171"/>
      <c r="N1886" s="168"/>
      <c r="O1886" s="168"/>
    </row>
    <row r="1887" spans="1:15" x14ac:dyDescent="0.3">
      <c r="A1887" s="173">
        <v>46066</v>
      </c>
      <c r="B1887" s="174">
        <v>1</v>
      </c>
      <c r="C1887" s="175"/>
      <c r="D1887" s="174" t="s">
        <v>1286</v>
      </c>
      <c r="E1887" s="174">
        <v>19</v>
      </c>
      <c r="F1887" s="174">
        <v>313</v>
      </c>
      <c r="G1887" s="174" t="s">
        <v>7198</v>
      </c>
      <c r="H1887" s="174">
        <v>8</v>
      </c>
      <c r="I1887" s="174" t="s">
        <v>15894</v>
      </c>
      <c r="J1887" s="174"/>
      <c r="K1887" s="174"/>
      <c r="L1887" s="177"/>
      <c r="M1887" s="177"/>
      <c r="N1887" s="174"/>
      <c r="O1887" s="174"/>
    </row>
    <row r="1888" spans="1:15" x14ac:dyDescent="0.3">
      <c r="A1888" s="173">
        <v>46066</v>
      </c>
      <c r="B1888" s="174">
        <v>1</v>
      </c>
      <c r="C1888" s="175"/>
      <c r="D1888" s="174" t="s">
        <v>1286</v>
      </c>
      <c r="E1888" s="174">
        <v>19</v>
      </c>
      <c r="F1888" s="174">
        <v>313</v>
      </c>
      <c r="G1888" s="174" t="s">
        <v>7198</v>
      </c>
      <c r="H1888" s="174">
        <v>1</v>
      </c>
      <c r="I1888" s="174" t="s">
        <v>15894</v>
      </c>
      <c r="J1888" s="174"/>
      <c r="K1888" s="174"/>
      <c r="L1888" s="177"/>
      <c r="M1888" s="177"/>
      <c r="N1888" s="174"/>
      <c r="O1888" s="174"/>
    </row>
    <row r="1889" spans="1:15" x14ac:dyDescent="0.3">
      <c r="A1889" s="173">
        <v>46066</v>
      </c>
      <c r="B1889" s="174">
        <v>1</v>
      </c>
      <c r="C1889" s="175"/>
      <c r="D1889" s="174" t="s">
        <v>1286</v>
      </c>
      <c r="E1889" s="174">
        <v>8</v>
      </c>
      <c r="F1889" s="174">
        <v>313</v>
      </c>
      <c r="G1889" s="174" t="s">
        <v>7198</v>
      </c>
      <c r="H1889" s="174">
        <v>1</v>
      </c>
      <c r="I1889" s="174" t="s">
        <v>15894</v>
      </c>
      <c r="J1889" s="174"/>
      <c r="K1889" s="174"/>
      <c r="L1889" s="177"/>
      <c r="M1889" s="177"/>
      <c r="N1889" s="174"/>
      <c r="O1889" s="174"/>
    </row>
    <row r="1890" spans="1:15" x14ac:dyDescent="0.3">
      <c r="A1890" s="167">
        <v>46066</v>
      </c>
      <c r="B1890" s="168">
        <v>1</v>
      </c>
      <c r="C1890" s="169"/>
      <c r="D1890" s="168" t="s">
        <v>1598</v>
      </c>
      <c r="E1890" s="168">
        <v>9</v>
      </c>
      <c r="F1890" s="168">
        <v>320</v>
      </c>
      <c r="G1890" s="168" t="s">
        <v>7155</v>
      </c>
      <c r="H1890" s="168">
        <v>2</v>
      </c>
      <c r="I1890" s="168" t="s">
        <v>7147</v>
      </c>
      <c r="J1890" s="168"/>
      <c r="K1890" s="168"/>
      <c r="L1890" s="171"/>
      <c r="M1890" s="171"/>
      <c r="N1890" s="168"/>
      <c r="O1890" s="168"/>
    </row>
    <row r="1891" spans="1:15" x14ac:dyDescent="0.3">
      <c r="A1891" s="167">
        <v>46066</v>
      </c>
      <c r="B1891" s="168">
        <v>1</v>
      </c>
      <c r="C1891" s="169"/>
      <c r="D1891" s="168" t="s">
        <v>1598</v>
      </c>
      <c r="E1891" s="168">
        <v>34</v>
      </c>
      <c r="F1891" s="168">
        <v>320</v>
      </c>
      <c r="G1891" s="168" t="s">
        <v>7155</v>
      </c>
      <c r="H1891" s="168">
        <v>1</v>
      </c>
      <c r="I1891" s="168" t="s">
        <v>7147</v>
      </c>
      <c r="J1891" s="168"/>
      <c r="K1891" s="168"/>
      <c r="L1891" s="171"/>
      <c r="M1891" s="171"/>
      <c r="N1891" s="168"/>
      <c r="O1891" s="168"/>
    </row>
    <row r="1892" spans="1:15" x14ac:dyDescent="0.3">
      <c r="A1892" s="167">
        <v>46066</v>
      </c>
      <c r="B1892" s="168">
        <v>1</v>
      </c>
      <c r="C1892" s="169"/>
      <c r="D1892" s="168" t="s">
        <v>1250</v>
      </c>
      <c r="E1892" s="168">
        <v>9</v>
      </c>
      <c r="F1892" s="168">
        <v>313</v>
      </c>
      <c r="G1892" s="168" t="s">
        <v>7194</v>
      </c>
      <c r="H1892" s="168">
        <v>1</v>
      </c>
      <c r="I1892" s="168" t="s">
        <v>15790</v>
      </c>
      <c r="J1892" s="168"/>
      <c r="K1892" s="168"/>
      <c r="L1892" s="171"/>
      <c r="M1892" s="171"/>
      <c r="N1892" s="168"/>
      <c r="O1892" s="168"/>
    </row>
    <row r="1893" spans="1:15" x14ac:dyDescent="0.3">
      <c r="A1893" s="167">
        <v>46066</v>
      </c>
      <c r="B1893" s="168">
        <v>1</v>
      </c>
      <c r="C1893" s="169"/>
      <c r="D1893" s="168" t="s">
        <v>1250</v>
      </c>
      <c r="E1893" s="168">
        <v>6</v>
      </c>
      <c r="F1893" s="168">
        <v>313</v>
      </c>
      <c r="G1893" s="168" t="s">
        <v>7194</v>
      </c>
      <c r="H1893" s="168">
        <v>1</v>
      </c>
      <c r="I1893" s="168" t="s">
        <v>15790</v>
      </c>
      <c r="J1893" s="168"/>
      <c r="K1893" s="168"/>
      <c r="L1893" s="171"/>
      <c r="M1893" s="171"/>
      <c r="N1893" s="168"/>
      <c r="O1893" s="168"/>
    </row>
    <row r="1894" spans="1:15" x14ac:dyDescent="0.3">
      <c r="A1894" s="167">
        <v>46066</v>
      </c>
      <c r="B1894" s="168">
        <v>1</v>
      </c>
      <c r="C1894" s="169"/>
      <c r="D1894" s="168" t="s">
        <v>1248</v>
      </c>
      <c r="E1894" s="168">
        <v>11</v>
      </c>
      <c r="F1894" s="168">
        <v>320</v>
      </c>
      <c r="G1894" s="168" t="s">
        <v>7163</v>
      </c>
      <c r="H1894" s="168">
        <v>8</v>
      </c>
      <c r="I1894" s="168" t="s">
        <v>15895</v>
      </c>
      <c r="J1894" s="168"/>
      <c r="K1894" s="168"/>
      <c r="L1894" s="171"/>
      <c r="M1894" s="171"/>
      <c r="N1894" s="168"/>
      <c r="O1894" s="168"/>
    </row>
    <row r="1895" spans="1:15" x14ac:dyDescent="0.3">
      <c r="A1895" s="167">
        <v>46066</v>
      </c>
      <c r="B1895" s="168">
        <v>1</v>
      </c>
      <c r="C1895" s="169"/>
      <c r="D1895" s="168" t="s">
        <v>1248</v>
      </c>
      <c r="E1895" s="168">
        <v>20</v>
      </c>
      <c r="F1895" s="168">
        <v>320</v>
      </c>
      <c r="G1895" s="168" t="s">
        <v>7163</v>
      </c>
      <c r="H1895" s="168">
        <v>3</v>
      </c>
      <c r="I1895" s="168" t="s">
        <v>15895</v>
      </c>
      <c r="J1895" s="168"/>
      <c r="K1895" s="168"/>
      <c r="L1895" s="171"/>
      <c r="M1895" s="171"/>
      <c r="N1895" s="168"/>
      <c r="O1895" s="168"/>
    </row>
    <row r="1896" spans="1:15" x14ac:dyDescent="0.3">
      <c r="A1896" s="167">
        <v>46066</v>
      </c>
      <c r="B1896" s="168">
        <v>1</v>
      </c>
      <c r="C1896" s="169"/>
      <c r="D1896" s="168" t="s">
        <v>1248</v>
      </c>
      <c r="E1896" s="168">
        <v>9</v>
      </c>
      <c r="F1896" s="168">
        <v>320</v>
      </c>
      <c r="G1896" s="168" t="s">
        <v>7163</v>
      </c>
      <c r="H1896" s="168">
        <v>4</v>
      </c>
      <c r="I1896" s="168" t="s">
        <v>15895</v>
      </c>
      <c r="J1896" s="168"/>
      <c r="K1896" s="168"/>
      <c r="L1896" s="171"/>
      <c r="M1896" s="171"/>
      <c r="N1896" s="168"/>
      <c r="O1896" s="168"/>
    </row>
    <row r="1897" spans="1:15" x14ac:dyDescent="0.3">
      <c r="A1897" s="167">
        <v>46066</v>
      </c>
      <c r="B1897" s="168">
        <v>1</v>
      </c>
      <c r="C1897" s="169"/>
      <c r="D1897" s="168" t="s">
        <v>1248</v>
      </c>
      <c r="E1897" s="168">
        <v>34</v>
      </c>
      <c r="F1897" s="168">
        <v>320</v>
      </c>
      <c r="G1897" s="168" t="s">
        <v>7163</v>
      </c>
      <c r="H1897" s="168">
        <v>6</v>
      </c>
      <c r="I1897" s="168" t="s">
        <v>15895</v>
      </c>
      <c r="J1897" s="168"/>
      <c r="K1897" s="168"/>
      <c r="L1897" s="171"/>
      <c r="M1897" s="171"/>
      <c r="N1897" s="168"/>
      <c r="O1897" s="168"/>
    </row>
    <row r="1898" spans="1:15" x14ac:dyDescent="0.3">
      <c r="A1898" s="167">
        <v>46066</v>
      </c>
      <c r="B1898" s="168">
        <v>1</v>
      </c>
      <c r="C1898" s="169"/>
      <c r="D1898" s="168" t="s">
        <v>1236</v>
      </c>
      <c r="E1898" s="168">
        <v>19</v>
      </c>
      <c r="F1898" s="168">
        <v>313</v>
      </c>
      <c r="G1898" s="168" t="s">
        <v>7150</v>
      </c>
      <c r="H1898" s="168">
        <v>1</v>
      </c>
      <c r="I1898" s="168" t="s">
        <v>15725</v>
      </c>
      <c r="J1898" s="168"/>
      <c r="K1898" s="168"/>
      <c r="L1898" s="171"/>
      <c r="M1898" s="171"/>
      <c r="N1898" s="168"/>
      <c r="O1898" s="168"/>
    </row>
    <row r="1899" spans="1:15" x14ac:dyDescent="0.3">
      <c r="A1899" s="167">
        <v>46066</v>
      </c>
      <c r="B1899" s="168">
        <v>1</v>
      </c>
      <c r="C1899" s="169"/>
      <c r="D1899" s="168" t="s">
        <v>1272</v>
      </c>
      <c r="E1899" s="168">
        <v>7</v>
      </c>
      <c r="F1899" s="168">
        <v>313</v>
      </c>
      <c r="G1899" s="168" t="s">
        <v>7194</v>
      </c>
      <c r="H1899" s="168">
        <v>2</v>
      </c>
      <c r="I1899" s="168" t="s">
        <v>15896</v>
      </c>
      <c r="J1899" s="168"/>
      <c r="K1899" s="168"/>
      <c r="L1899" s="171"/>
      <c r="M1899" s="171"/>
      <c r="N1899" s="168"/>
      <c r="O1899" s="168"/>
    </row>
    <row r="1900" spans="1:15" x14ac:dyDescent="0.3">
      <c r="A1900" s="167">
        <v>46066</v>
      </c>
      <c r="B1900" s="168">
        <v>1</v>
      </c>
      <c r="C1900" s="169"/>
      <c r="D1900" s="168" t="s">
        <v>1272</v>
      </c>
      <c r="E1900" s="168">
        <v>9</v>
      </c>
      <c r="F1900" s="168">
        <v>313</v>
      </c>
      <c r="G1900" s="168" t="s">
        <v>7194</v>
      </c>
      <c r="H1900" s="168">
        <v>3</v>
      </c>
      <c r="I1900" s="168" t="s">
        <v>15896</v>
      </c>
      <c r="J1900" s="168"/>
      <c r="K1900" s="168"/>
      <c r="L1900" s="171"/>
      <c r="M1900" s="171"/>
      <c r="N1900" s="168"/>
      <c r="O1900" s="168"/>
    </row>
    <row r="1901" spans="1:15" x14ac:dyDescent="0.3">
      <c r="A1901" s="167">
        <v>46067</v>
      </c>
      <c r="B1901" s="168">
        <v>2</v>
      </c>
      <c r="C1901" s="169"/>
      <c r="D1901" s="168" t="s">
        <v>1598</v>
      </c>
      <c r="E1901" s="168">
        <v>30</v>
      </c>
      <c r="F1901" s="168">
        <v>320</v>
      </c>
      <c r="G1901" s="168" t="s">
        <v>7155</v>
      </c>
      <c r="H1901" s="168">
        <v>1</v>
      </c>
      <c r="I1901" s="168" t="s">
        <v>7160</v>
      </c>
      <c r="J1901" s="168"/>
      <c r="K1901" s="168"/>
      <c r="L1901" s="171"/>
      <c r="M1901" s="171"/>
      <c r="N1901" s="168"/>
      <c r="O1901" s="168"/>
    </row>
    <row r="1902" spans="1:15" x14ac:dyDescent="0.3">
      <c r="A1902" s="173">
        <v>46067</v>
      </c>
      <c r="B1902" s="174">
        <v>2</v>
      </c>
      <c r="C1902" s="175"/>
      <c r="D1902" s="174" t="s">
        <v>1384</v>
      </c>
      <c r="E1902" s="174">
        <v>34</v>
      </c>
      <c r="F1902" s="174">
        <v>207</v>
      </c>
      <c r="G1902" s="174" t="s">
        <v>7169</v>
      </c>
      <c r="H1902" s="174">
        <v>1</v>
      </c>
      <c r="I1902" s="174" t="s">
        <v>7170</v>
      </c>
      <c r="J1902" s="174"/>
      <c r="K1902" s="174"/>
      <c r="L1902" s="177"/>
      <c r="M1902" s="177"/>
      <c r="N1902" s="174"/>
      <c r="O1902" s="174"/>
    </row>
    <row r="1903" spans="1:15" x14ac:dyDescent="0.3">
      <c r="A1903" s="173">
        <v>46067</v>
      </c>
      <c r="B1903" s="174">
        <v>2</v>
      </c>
      <c r="C1903" s="175"/>
      <c r="D1903" s="174" t="s">
        <v>1384</v>
      </c>
      <c r="E1903" s="174">
        <v>9</v>
      </c>
      <c r="F1903" s="174">
        <v>207</v>
      </c>
      <c r="G1903" s="174" t="s">
        <v>7169</v>
      </c>
      <c r="H1903" s="174">
        <v>9</v>
      </c>
      <c r="I1903" s="174" t="s">
        <v>7170</v>
      </c>
      <c r="J1903" s="174"/>
      <c r="K1903" s="174"/>
      <c r="L1903" s="177"/>
      <c r="M1903" s="177"/>
      <c r="N1903" s="174"/>
      <c r="O1903" s="174"/>
    </row>
    <row r="1904" spans="1:15" x14ac:dyDescent="0.3">
      <c r="A1904" s="173">
        <v>46067</v>
      </c>
      <c r="B1904" s="174">
        <v>2</v>
      </c>
      <c r="C1904" s="175"/>
      <c r="D1904" s="174" t="s">
        <v>1384</v>
      </c>
      <c r="E1904" s="174">
        <v>24</v>
      </c>
      <c r="F1904" s="174">
        <v>207</v>
      </c>
      <c r="G1904" s="174" t="s">
        <v>7169</v>
      </c>
      <c r="H1904" s="174">
        <v>8</v>
      </c>
      <c r="I1904" s="174" t="s">
        <v>7170</v>
      </c>
      <c r="J1904" s="174"/>
      <c r="K1904" s="174"/>
      <c r="L1904" s="177"/>
      <c r="M1904" s="177"/>
      <c r="N1904" s="174"/>
      <c r="O1904" s="174"/>
    </row>
    <row r="1905" spans="1:15" x14ac:dyDescent="0.3">
      <c r="A1905" s="167">
        <v>46067</v>
      </c>
      <c r="B1905" s="168">
        <v>2</v>
      </c>
      <c r="C1905" s="169"/>
      <c r="D1905" s="168" t="s">
        <v>1238</v>
      </c>
      <c r="E1905" s="168">
        <v>34</v>
      </c>
      <c r="F1905" s="168">
        <v>320</v>
      </c>
      <c r="G1905" s="168" t="s">
        <v>7213</v>
      </c>
      <c r="H1905" s="168">
        <v>15</v>
      </c>
      <c r="I1905" s="168" t="s">
        <v>15701</v>
      </c>
      <c r="J1905" s="168"/>
      <c r="K1905" s="168"/>
      <c r="L1905" s="171"/>
      <c r="M1905" s="171"/>
      <c r="N1905" s="168"/>
      <c r="O1905" s="168"/>
    </row>
    <row r="1906" spans="1:15" x14ac:dyDescent="0.3">
      <c r="A1906" s="167">
        <v>46067</v>
      </c>
      <c r="B1906" s="168">
        <v>2</v>
      </c>
      <c r="C1906" s="169"/>
      <c r="D1906" s="168" t="s">
        <v>1238</v>
      </c>
      <c r="E1906" s="168">
        <v>19</v>
      </c>
      <c r="F1906" s="168">
        <v>320</v>
      </c>
      <c r="G1906" s="168" t="s">
        <v>7213</v>
      </c>
      <c r="H1906" s="168">
        <v>2</v>
      </c>
      <c r="I1906" s="168" t="s">
        <v>7277</v>
      </c>
      <c r="J1906" s="168"/>
      <c r="K1906" s="168"/>
      <c r="L1906" s="171"/>
      <c r="M1906" s="171"/>
      <c r="N1906" s="168"/>
      <c r="O1906" s="168"/>
    </row>
    <row r="1907" spans="1:15" x14ac:dyDescent="0.3">
      <c r="A1907" s="167">
        <v>46067</v>
      </c>
      <c r="B1907" s="168">
        <v>2</v>
      </c>
      <c r="C1907" s="169"/>
      <c r="D1907" s="168" t="s">
        <v>1432</v>
      </c>
      <c r="E1907" s="168">
        <v>20</v>
      </c>
      <c r="F1907" s="168">
        <v>314</v>
      </c>
      <c r="G1907" s="168" t="s">
        <v>7186</v>
      </c>
      <c r="H1907" s="168">
        <v>6</v>
      </c>
      <c r="I1907" s="168" t="s">
        <v>15852</v>
      </c>
      <c r="J1907" s="168"/>
      <c r="K1907" s="168"/>
      <c r="L1907" s="171"/>
      <c r="M1907" s="171"/>
      <c r="N1907" s="168"/>
      <c r="O1907" s="168"/>
    </row>
    <row r="1908" spans="1:15" x14ac:dyDescent="0.3">
      <c r="A1908" s="167">
        <v>46067</v>
      </c>
      <c r="B1908" s="168">
        <v>2</v>
      </c>
      <c r="C1908" s="169"/>
      <c r="D1908" s="168" t="s">
        <v>1248</v>
      </c>
      <c r="E1908" s="168">
        <v>2</v>
      </c>
      <c r="F1908" s="168">
        <v>320</v>
      </c>
      <c r="G1908" s="168" t="s">
        <v>7163</v>
      </c>
      <c r="H1908" s="168">
        <v>9</v>
      </c>
      <c r="I1908" s="168" t="s">
        <v>7162</v>
      </c>
      <c r="J1908" s="168"/>
      <c r="K1908" s="168"/>
      <c r="L1908" s="171"/>
      <c r="M1908" s="171"/>
      <c r="N1908" s="168"/>
      <c r="O1908" s="168"/>
    </row>
    <row r="1909" spans="1:15" x14ac:dyDescent="0.3">
      <c r="A1909" s="167">
        <v>46067</v>
      </c>
      <c r="B1909" s="168">
        <v>1</v>
      </c>
      <c r="C1909" s="169"/>
      <c r="D1909" s="168" t="s">
        <v>1248</v>
      </c>
      <c r="E1909" s="168">
        <v>19</v>
      </c>
      <c r="F1909" s="168">
        <v>320</v>
      </c>
      <c r="G1909" s="168" t="s">
        <v>7163</v>
      </c>
      <c r="H1909" s="168">
        <v>2</v>
      </c>
      <c r="I1909" s="168" t="s">
        <v>7159</v>
      </c>
      <c r="J1909" s="168"/>
      <c r="K1909" s="168"/>
      <c r="L1909" s="171"/>
      <c r="M1909" s="171"/>
      <c r="N1909" s="168"/>
      <c r="O1909" s="168"/>
    </row>
    <row r="1910" spans="1:15" x14ac:dyDescent="0.3">
      <c r="A1910" s="167">
        <v>46067</v>
      </c>
      <c r="B1910" s="168">
        <v>1</v>
      </c>
      <c r="C1910" s="169"/>
      <c r="D1910" s="168" t="s">
        <v>1248</v>
      </c>
      <c r="E1910" s="168">
        <v>9</v>
      </c>
      <c r="F1910" s="168">
        <v>320</v>
      </c>
      <c r="G1910" s="168" t="s">
        <v>7163</v>
      </c>
      <c r="H1910" s="168">
        <v>2</v>
      </c>
      <c r="I1910" s="168" t="s">
        <v>7159</v>
      </c>
      <c r="J1910" s="168"/>
      <c r="K1910" s="168"/>
      <c r="L1910" s="171"/>
      <c r="M1910" s="171"/>
      <c r="N1910" s="168"/>
      <c r="O1910" s="168"/>
    </row>
    <row r="1911" spans="1:15" x14ac:dyDescent="0.3">
      <c r="A1911" s="167">
        <v>46067</v>
      </c>
      <c r="B1911" s="168">
        <v>1</v>
      </c>
      <c r="C1911" s="169"/>
      <c r="D1911" s="168" t="s">
        <v>1248</v>
      </c>
      <c r="E1911" s="168">
        <v>11</v>
      </c>
      <c r="F1911" s="168">
        <v>320</v>
      </c>
      <c r="G1911" s="168" t="s">
        <v>7163</v>
      </c>
      <c r="H1911" s="168">
        <v>2</v>
      </c>
      <c r="I1911" s="168" t="s">
        <v>7159</v>
      </c>
      <c r="J1911" s="168"/>
      <c r="K1911" s="168"/>
      <c r="L1911" s="171"/>
      <c r="M1911" s="171"/>
      <c r="N1911" s="168"/>
      <c r="O1911" s="168"/>
    </row>
    <row r="1912" spans="1:15" x14ac:dyDescent="0.3">
      <c r="A1912" s="167">
        <v>46067</v>
      </c>
      <c r="B1912" s="168">
        <v>1</v>
      </c>
      <c r="C1912" s="169"/>
      <c r="D1912" s="168" t="s">
        <v>1598</v>
      </c>
      <c r="E1912" s="168">
        <v>30</v>
      </c>
      <c r="F1912" s="168">
        <v>320</v>
      </c>
      <c r="G1912" s="168" t="s">
        <v>15888</v>
      </c>
      <c r="H1912" s="168">
        <v>3</v>
      </c>
      <c r="I1912" s="168" t="s">
        <v>7154</v>
      </c>
      <c r="J1912" s="168"/>
      <c r="K1912" s="168"/>
      <c r="L1912" s="171"/>
      <c r="M1912" s="171"/>
      <c r="N1912" s="168"/>
      <c r="O1912" s="168"/>
    </row>
    <row r="1913" spans="1:15" x14ac:dyDescent="0.3">
      <c r="A1913" s="167">
        <v>46067</v>
      </c>
      <c r="B1913" s="168">
        <v>1</v>
      </c>
      <c r="C1913" s="169"/>
      <c r="D1913" s="168" t="s">
        <v>1252</v>
      </c>
      <c r="E1913" s="168">
        <v>34</v>
      </c>
      <c r="F1913" s="168">
        <v>207</v>
      </c>
      <c r="G1913" s="168" t="s">
        <v>7169</v>
      </c>
      <c r="H1913" s="168">
        <v>1</v>
      </c>
      <c r="I1913" s="168" t="s">
        <v>7281</v>
      </c>
      <c r="J1913" s="168"/>
      <c r="K1913" s="168"/>
      <c r="L1913" s="171"/>
      <c r="M1913" s="171"/>
      <c r="N1913" s="168"/>
      <c r="O1913" s="168"/>
    </row>
    <row r="1914" spans="1:15" x14ac:dyDescent="0.3">
      <c r="A1914" s="167">
        <v>46067</v>
      </c>
      <c r="B1914" s="168">
        <v>1</v>
      </c>
      <c r="C1914" s="169"/>
      <c r="D1914" s="168" t="s">
        <v>1252</v>
      </c>
      <c r="E1914" s="168">
        <v>9</v>
      </c>
      <c r="F1914" s="168">
        <v>207</v>
      </c>
      <c r="G1914" s="168" t="s">
        <v>7169</v>
      </c>
      <c r="H1914" s="168">
        <v>1</v>
      </c>
      <c r="I1914" s="168" t="s">
        <v>7281</v>
      </c>
      <c r="J1914" s="168"/>
      <c r="K1914" s="168"/>
      <c r="L1914" s="171"/>
      <c r="M1914" s="171"/>
      <c r="N1914" s="168"/>
      <c r="O1914" s="168"/>
    </row>
    <row r="1915" spans="1:15" x14ac:dyDescent="0.3">
      <c r="A1915" s="167">
        <v>46067</v>
      </c>
      <c r="B1915" s="168">
        <v>1</v>
      </c>
      <c r="C1915" s="169"/>
      <c r="D1915" s="168" t="s">
        <v>1514</v>
      </c>
      <c r="E1915" s="168">
        <v>9</v>
      </c>
      <c r="F1915" s="168">
        <v>207</v>
      </c>
      <c r="G1915" s="168" t="s">
        <v>7169</v>
      </c>
      <c r="H1915" s="168">
        <v>1</v>
      </c>
      <c r="I1915" s="168" t="s">
        <v>7281</v>
      </c>
      <c r="J1915" s="168"/>
      <c r="K1915" s="168"/>
      <c r="L1915" s="171"/>
      <c r="M1915" s="171"/>
      <c r="N1915" s="168"/>
      <c r="O1915" s="168"/>
    </row>
    <row r="1916" spans="1:15" x14ac:dyDescent="0.3">
      <c r="A1916" s="167">
        <v>46067</v>
      </c>
      <c r="B1916" s="168">
        <v>1</v>
      </c>
      <c r="C1916" s="169"/>
      <c r="D1916" s="168" t="s">
        <v>1364</v>
      </c>
      <c r="E1916" s="168">
        <v>11</v>
      </c>
      <c r="F1916" s="168">
        <v>207</v>
      </c>
      <c r="G1916" s="168" t="s">
        <v>7169</v>
      </c>
      <c r="H1916" s="168">
        <v>1</v>
      </c>
      <c r="I1916" s="168" t="s">
        <v>7203</v>
      </c>
      <c r="J1916" s="168"/>
      <c r="K1916" s="168"/>
      <c r="L1916" s="171"/>
      <c r="M1916" s="171"/>
      <c r="N1916" s="168"/>
      <c r="O1916" s="168"/>
    </row>
    <row r="1917" spans="1:15" x14ac:dyDescent="0.3">
      <c r="A1917" s="167">
        <v>46067</v>
      </c>
      <c r="B1917" s="168">
        <v>1</v>
      </c>
      <c r="C1917" s="169"/>
      <c r="D1917" s="168" t="s">
        <v>1364</v>
      </c>
      <c r="E1917" s="168">
        <v>44</v>
      </c>
      <c r="F1917" s="168">
        <v>207</v>
      </c>
      <c r="G1917" s="168" t="s">
        <v>7169</v>
      </c>
      <c r="H1917" s="168">
        <v>10</v>
      </c>
      <c r="I1917" s="168" t="s">
        <v>7203</v>
      </c>
      <c r="J1917" s="168"/>
      <c r="K1917" s="168"/>
      <c r="L1917" s="171"/>
      <c r="M1917" s="171"/>
      <c r="N1917" s="168"/>
      <c r="O1917" s="168"/>
    </row>
    <row r="1918" spans="1:15" x14ac:dyDescent="0.3">
      <c r="A1918" s="167">
        <v>46067</v>
      </c>
      <c r="B1918" s="168">
        <v>2</v>
      </c>
      <c r="C1918" s="169"/>
      <c r="D1918" s="168" t="s">
        <v>3334</v>
      </c>
      <c r="E1918" s="168">
        <v>2</v>
      </c>
      <c r="F1918" s="168">
        <v>322</v>
      </c>
      <c r="G1918" s="168" t="s">
        <v>7175</v>
      </c>
      <c r="H1918" s="168">
        <v>3</v>
      </c>
      <c r="I1918" s="168" t="s">
        <v>15891</v>
      </c>
      <c r="J1918" s="168"/>
      <c r="K1918" s="168"/>
      <c r="L1918" s="171"/>
      <c r="M1918" s="171"/>
      <c r="N1918" s="168"/>
      <c r="O1918" s="168"/>
    </row>
    <row r="1919" spans="1:15" x14ac:dyDescent="0.3">
      <c r="A1919" s="167">
        <v>46067</v>
      </c>
      <c r="B1919" s="168">
        <v>1</v>
      </c>
      <c r="C1919" s="169"/>
      <c r="D1919" s="168" t="s">
        <v>1236</v>
      </c>
      <c r="E1919" s="168">
        <v>35</v>
      </c>
      <c r="F1919" s="168">
        <v>313</v>
      </c>
      <c r="G1919" s="168" t="s">
        <v>7150</v>
      </c>
      <c r="H1919" s="168">
        <v>3</v>
      </c>
      <c r="I1919" s="168" t="s">
        <v>15724</v>
      </c>
      <c r="J1919" s="168"/>
      <c r="K1919" s="168"/>
      <c r="L1919" s="171"/>
      <c r="M1919" s="171"/>
      <c r="N1919" s="168"/>
      <c r="O1919" s="168"/>
    </row>
    <row r="1920" spans="1:15" x14ac:dyDescent="0.3">
      <c r="A1920" s="167">
        <v>46067</v>
      </c>
      <c r="B1920" s="168">
        <v>1</v>
      </c>
      <c r="C1920" s="169"/>
      <c r="D1920" s="168" t="s">
        <v>1845</v>
      </c>
      <c r="E1920" s="168">
        <v>33</v>
      </c>
      <c r="F1920" s="168">
        <v>314</v>
      </c>
      <c r="G1920" s="168" t="s">
        <v>7158</v>
      </c>
      <c r="H1920" s="168">
        <v>6</v>
      </c>
      <c r="I1920" s="168" t="s">
        <v>7267</v>
      </c>
      <c r="J1920" s="168"/>
      <c r="K1920" s="168"/>
      <c r="L1920" s="171"/>
      <c r="M1920" s="171"/>
      <c r="N1920" s="168"/>
      <c r="O1920" s="168"/>
    </row>
    <row r="1921" spans="1:15" x14ac:dyDescent="0.3">
      <c r="A1921" s="167">
        <v>46068</v>
      </c>
      <c r="B1921" s="168">
        <v>3</v>
      </c>
      <c r="C1921" s="169"/>
      <c r="D1921" s="168" t="s">
        <v>1244</v>
      </c>
      <c r="E1921" s="168">
        <v>9</v>
      </c>
      <c r="F1921" s="168">
        <v>314</v>
      </c>
      <c r="G1921" s="168" t="s">
        <v>7144</v>
      </c>
      <c r="H1921" s="168">
        <v>4</v>
      </c>
      <c r="I1921" s="168" t="s">
        <v>7183</v>
      </c>
      <c r="J1921" s="168"/>
      <c r="K1921" s="168"/>
      <c r="L1921" s="171"/>
      <c r="M1921" s="171"/>
      <c r="N1921" s="168"/>
      <c r="O1921" s="168"/>
    </row>
    <row r="1922" spans="1:15" x14ac:dyDescent="0.3">
      <c r="A1922" s="167">
        <v>46068</v>
      </c>
      <c r="B1922" s="168">
        <v>3</v>
      </c>
      <c r="C1922" s="169"/>
      <c r="D1922" s="168" t="s">
        <v>1248</v>
      </c>
      <c r="E1922" s="168">
        <v>19</v>
      </c>
      <c r="F1922" s="168">
        <v>320</v>
      </c>
      <c r="G1922" s="168" t="s">
        <v>7163</v>
      </c>
      <c r="H1922" s="168">
        <v>3</v>
      </c>
      <c r="I1922" s="168" t="s">
        <v>15799</v>
      </c>
      <c r="J1922" s="168"/>
      <c r="K1922" s="168"/>
      <c r="L1922" s="171"/>
      <c r="M1922" s="171"/>
      <c r="N1922" s="168"/>
      <c r="O1922" s="168"/>
    </row>
    <row r="1923" spans="1:15" x14ac:dyDescent="0.3">
      <c r="A1923" s="167">
        <v>46068</v>
      </c>
      <c r="B1923" s="168">
        <v>1</v>
      </c>
      <c r="C1923" s="169"/>
      <c r="D1923" s="168" t="s">
        <v>1598</v>
      </c>
      <c r="E1923" s="168">
        <v>20</v>
      </c>
      <c r="F1923" s="168">
        <v>320</v>
      </c>
      <c r="G1923" s="168" t="s">
        <v>7155</v>
      </c>
      <c r="H1923" s="168">
        <v>17</v>
      </c>
      <c r="I1923" s="168" t="s">
        <v>7243</v>
      </c>
      <c r="J1923" s="168"/>
      <c r="K1923" s="168"/>
      <c r="L1923" s="171"/>
      <c r="M1923" s="171"/>
      <c r="N1923" s="168"/>
      <c r="O1923" s="168"/>
    </row>
    <row r="1924" spans="1:15" x14ac:dyDescent="0.3">
      <c r="A1924" s="167">
        <v>46069</v>
      </c>
      <c r="B1924" s="168">
        <v>2</v>
      </c>
      <c r="C1924" s="169"/>
      <c r="D1924" s="168" t="s">
        <v>1408</v>
      </c>
      <c r="E1924" s="168">
        <v>36</v>
      </c>
      <c r="F1924" s="168">
        <v>217</v>
      </c>
      <c r="G1924" s="168" t="s">
        <v>7181</v>
      </c>
      <c r="H1924" s="168">
        <v>5</v>
      </c>
      <c r="I1924" s="168" t="s">
        <v>7265</v>
      </c>
      <c r="J1924" s="168"/>
      <c r="K1924" s="168"/>
      <c r="L1924" s="171"/>
      <c r="M1924" s="171"/>
      <c r="N1924" s="168"/>
      <c r="O1924" s="168"/>
    </row>
    <row r="1925" spans="1:15" x14ac:dyDescent="0.3">
      <c r="A1925" s="167">
        <v>46069</v>
      </c>
      <c r="B1925" s="168">
        <v>3</v>
      </c>
      <c r="C1925" s="169"/>
      <c r="D1925" s="168" t="s">
        <v>1408</v>
      </c>
      <c r="E1925" s="168">
        <v>36</v>
      </c>
      <c r="F1925" s="168">
        <v>217</v>
      </c>
      <c r="G1925" s="168" t="s">
        <v>7181</v>
      </c>
      <c r="H1925" s="168">
        <v>4</v>
      </c>
      <c r="I1925" s="168" t="s">
        <v>15688</v>
      </c>
      <c r="J1925" s="168"/>
      <c r="K1925" s="168"/>
      <c r="L1925" s="171"/>
      <c r="M1925" s="171"/>
      <c r="N1925" s="168"/>
      <c r="O1925" s="168"/>
    </row>
    <row r="1926" spans="1:15" x14ac:dyDescent="0.3">
      <c r="A1926" s="167">
        <v>46069</v>
      </c>
      <c r="B1926" s="168">
        <v>1</v>
      </c>
      <c r="C1926" s="169"/>
      <c r="D1926" s="168" t="s">
        <v>3402</v>
      </c>
      <c r="E1926" s="168">
        <v>7</v>
      </c>
      <c r="F1926" s="168">
        <v>315</v>
      </c>
      <c r="G1926" s="168" t="s">
        <v>7252</v>
      </c>
      <c r="H1926" s="168">
        <v>1</v>
      </c>
      <c r="I1926" s="168" t="s">
        <v>7281</v>
      </c>
      <c r="J1926" s="168"/>
      <c r="K1926" s="168"/>
      <c r="L1926" s="171"/>
      <c r="M1926" s="171"/>
      <c r="N1926" s="168"/>
      <c r="O1926" s="168"/>
    </row>
    <row r="1927" spans="1:15" x14ac:dyDescent="0.3">
      <c r="A1927" s="167">
        <v>46069</v>
      </c>
      <c r="B1927" s="168">
        <v>1</v>
      </c>
      <c r="C1927" s="169"/>
      <c r="D1927" s="168" t="s">
        <v>3402</v>
      </c>
      <c r="E1927" s="168">
        <v>19</v>
      </c>
      <c r="F1927" s="168">
        <v>315</v>
      </c>
      <c r="G1927" s="168" t="s">
        <v>7252</v>
      </c>
      <c r="H1927" s="168">
        <v>3</v>
      </c>
      <c r="I1927" s="168" t="s">
        <v>7281</v>
      </c>
      <c r="J1927" s="168"/>
      <c r="K1927" s="168"/>
      <c r="L1927" s="171"/>
      <c r="M1927" s="171"/>
      <c r="N1927" s="168"/>
      <c r="O1927" s="168"/>
    </row>
    <row r="1928" spans="1:15" x14ac:dyDescent="0.3">
      <c r="A1928" s="167">
        <v>46069</v>
      </c>
      <c r="B1928" s="168">
        <v>1</v>
      </c>
      <c r="C1928" s="169"/>
      <c r="D1928" s="168" t="s">
        <v>1853</v>
      </c>
      <c r="E1928" s="168">
        <v>2</v>
      </c>
      <c r="F1928" s="168">
        <v>315</v>
      </c>
      <c r="G1928" s="168" t="s">
        <v>7239</v>
      </c>
      <c r="H1928" s="168">
        <v>1</v>
      </c>
      <c r="I1928" s="168" t="s">
        <v>15756</v>
      </c>
      <c r="J1928" s="168"/>
      <c r="K1928" s="168"/>
      <c r="L1928" s="171"/>
      <c r="M1928" s="171"/>
      <c r="N1928" s="168"/>
      <c r="O1928" s="168"/>
    </row>
    <row r="1929" spans="1:15" x14ac:dyDescent="0.3">
      <c r="A1929" s="167">
        <v>46069</v>
      </c>
      <c r="B1929" s="168">
        <v>1</v>
      </c>
      <c r="C1929" s="169"/>
      <c r="D1929" s="168" t="s">
        <v>1853</v>
      </c>
      <c r="E1929" s="168">
        <v>9</v>
      </c>
      <c r="F1929" s="168">
        <v>315</v>
      </c>
      <c r="G1929" s="168" t="s">
        <v>7239</v>
      </c>
      <c r="H1929" s="168">
        <v>1</v>
      </c>
      <c r="I1929" s="168" t="s">
        <v>15756</v>
      </c>
      <c r="J1929" s="168"/>
      <c r="K1929" s="168"/>
      <c r="L1929" s="171"/>
      <c r="M1929" s="171"/>
      <c r="N1929" s="168"/>
      <c r="O1929" s="168"/>
    </row>
    <row r="1930" spans="1:15" x14ac:dyDescent="0.3">
      <c r="A1930" s="167">
        <v>46069</v>
      </c>
      <c r="B1930" s="168">
        <v>3</v>
      </c>
      <c r="C1930" s="169"/>
      <c r="D1930" s="168" t="s">
        <v>1418</v>
      </c>
      <c r="E1930" s="168">
        <v>36</v>
      </c>
      <c r="F1930" s="168">
        <v>217</v>
      </c>
      <c r="G1930" s="168" t="s">
        <v>7207</v>
      </c>
      <c r="H1930" s="168">
        <v>1</v>
      </c>
      <c r="I1930" s="168" t="s">
        <v>15688</v>
      </c>
      <c r="J1930" s="168"/>
      <c r="K1930" s="168"/>
      <c r="L1930" s="171"/>
      <c r="M1930" s="171"/>
      <c r="N1930" s="168"/>
      <c r="O1930" s="168"/>
    </row>
    <row r="1931" spans="1:15" x14ac:dyDescent="0.3">
      <c r="A1931" s="167">
        <v>46069</v>
      </c>
      <c r="B1931" s="168">
        <v>2</v>
      </c>
      <c r="C1931" s="169"/>
      <c r="D1931" s="168" t="s">
        <v>1418</v>
      </c>
      <c r="E1931" s="168">
        <v>36</v>
      </c>
      <c r="F1931" s="168">
        <v>217</v>
      </c>
      <c r="G1931" s="168" t="s">
        <v>7207</v>
      </c>
      <c r="H1931" s="168">
        <v>1</v>
      </c>
      <c r="I1931" s="168" t="s">
        <v>7265</v>
      </c>
      <c r="J1931" s="168"/>
      <c r="K1931" s="168"/>
      <c r="L1931" s="171"/>
      <c r="M1931" s="171"/>
      <c r="N1931" s="168"/>
      <c r="O1931" s="168"/>
    </row>
    <row r="1932" spans="1:15" x14ac:dyDescent="0.3">
      <c r="A1932" s="167">
        <v>46069</v>
      </c>
      <c r="B1932" s="168">
        <v>1</v>
      </c>
      <c r="C1932" s="169"/>
      <c r="D1932" s="168" t="s">
        <v>1819</v>
      </c>
      <c r="E1932" s="168">
        <v>7</v>
      </c>
      <c r="F1932" s="168">
        <v>315</v>
      </c>
      <c r="G1932" s="168" t="s">
        <v>7248</v>
      </c>
      <c r="H1932" s="168">
        <v>1</v>
      </c>
      <c r="I1932" s="168" t="s">
        <v>15893</v>
      </c>
      <c r="J1932" s="168"/>
      <c r="K1932" s="168"/>
      <c r="L1932" s="171"/>
      <c r="M1932" s="171"/>
      <c r="N1932" s="168"/>
      <c r="O1932" s="168"/>
    </row>
    <row r="1933" spans="1:15" x14ac:dyDescent="0.3">
      <c r="A1933" s="167">
        <v>46069</v>
      </c>
      <c r="B1933" s="168">
        <v>1</v>
      </c>
      <c r="C1933" s="169"/>
      <c r="D1933" s="168" t="s">
        <v>2377</v>
      </c>
      <c r="E1933" s="168">
        <v>19</v>
      </c>
      <c r="F1933" s="168">
        <v>316</v>
      </c>
      <c r="G1933" s="168" t="s">
        <v>7244</v>
      </c>
      <c r="H1933" s="168">
        <v>1</v>
      </c>
      <c r="I1933" s="168" t="s">
        <v>7245</v>
      </c>
      <c r="J1933" s="168"/>
      <c r="K1933" s="168"/>
      <c r="L1933" s="171"/>
      <c r="M1933" s="171"/>
      <c r="N1933" s="168"/>
      <c r="O1933" s="168"/>
    </row>
    <row r="1934" spans="1:15" x14ac:dyDescent="0.3">
      <c r="A1934" s="167">
        <v>46069</v>
      </c>
      <c r="B1934" s="168">
        <v>1</v>
      </c>
      <c r="C1934" s="169"/>
      <c r="D1934" s="168" t="s">
        <v>2441</v>
      </c>
      <c r="E1934" s="168">
        <v>2</v>
      </c>
      <c r="F1934" s="168">
        <v>315</v>
      </c>
      <c r="G1934" s="168" t="s">
        <v>7179</v>
      </c>
      <c r="H1934" s="168">
        <v>1</v>
      </c>
      <c r="I1934" s="168" t="s">
        <v>7251</v>
      </c>
      <c r="J1934" s="168"/>
      <c r="K1934" s="168"/>
      <c r="L1934" s="171"/>
      <c r="M1934" s="171"/>
      <c r="N1934" s="168"/>
      <c r="O1934" s="168"/>
    </row>
    <row r="1935" spans="1:15" x14ac:dyDescent="0.3">
      <c r="A1935" s="167">
        <v>46069</v>
      </c>
      <c r="B1935" s="168">
        <v>1</v>
      </c>
      <c r="C1935" s="169"/>
      <c r="D1935" s="168" t="s">
        <v>1478</v>
      </c>
      <c r="E1935" s="168">
        <v>34</v>
      </c>
      <c r="F1935" s="168">
        <v>315</v>
      </c>
      <c r="G1935" s="168" t="s">
        <v>7179</v>
      </c>
      <c r="H1935" s="168">
        <v>1</v>
      </c>
      <c r="I1935" s="168" t="s">
        <v>7251</v>
      </c>
      <c r="J1935" s="168"/>
      <c r="K1935" s="168"/>
      <c r="L1935" s="171"/>
      <c r="M1935" s="171"/>
      <c r="N1935" s="168"/>
      <c r="O1935" s="168"/>
    </row>
    <row r="1936" spans="1:15" x14ac:dyDescent="0.3">
      <c r="A1936" s="167">
        <v>46069</v>
      </c>
      <c r="B1936" s="168">
        <v>1</v>
      </c>
      <c r="C1936" s="169"/>
      <c r="D1936" s="168" t="s">
        <v>1418</v>
      </c>
      <c r="E1936" s="168">
        <v>36</v>
      </c>
      <c r="F1936" s="168">
        <v>217</v>
      </c>
      <c r="G1936" s="168" t="s">
        <v>7207</v>
      </c>
      <c r="H1936" s="168">
        <v>1</v>
      </c>
      <c r="I1936" s="168" t="s">
        <v>15852</v>
      </c>
      <c r="J1936" s="168"/>
      <c r="K1936" s="168"/>
      <c r="L1936" s="171"/>
      <c r="M1936" s="171"/>
      <c r="N1936" s="168"/>
      <c r="O1936" s="168"/>
    </row>
    <row r="1937" spans="1:15" x14ac:dyDescent="0.3">
      <c r="A1937" s="167">
        <v>46069</v>
      </c>
      <c r="B1937" s="168">
        <v>1</v>
      </c>
      <c r="C1937" s="169"/>
      <c r="D1937" s="168" t="s">
        <v>3402</v>
      </c>
      <c r="E1937" s="168">
        <v>36</v>
      </c>
      <c r="F1937" s="168">
        <v>217</v>
      </c>
      <c r="G1937" s="168" t="s">
        <v>7181</v>
      </c>
      <c r="H1937" s="168">
        <v>47</v>
      </c>
      <c r="I1937" s="168" t="s">
        <v>15852</v>
      </c>
      <c r="J1937" s="168"/>
      <c r="K1937" s="168"/>
      <c r="L1937" s="171"/>
      <c r="M1937" s="171"/>
      <c r="N1937" s="168"/>
      <c r="O1937" s="168"/>
    </row>
    <row r="1938" spans="1:15" x14ac:dyDescent="0.3">
      <c r="A1938" s="167">
        <v>46069</v>
      </c>
      <c r="B1938" s="168">
        <v>1</v>
      </c>
      <c r="C1938" s="169"/>
      <c r="D1938" s="168" t="s">
        <v>1280</v>
      </c>
      <c r="E1938" s="168">
        <v>36</v>
      </c>
      <c r="F1938" s="168">
        <v>217</v>
      </c>
      <c r="G1938" s="168" t="s">
        <v>7179</v>
      </c>
      <c r="H1938" s="168">
        <v>1</v>
      </c>
      <c r="I1938" s="168" t="s">
        <v>15852</v>
      </c>
      <c r="J1938" s="168"/>
      <c r="K1938" s="168"/>
      <c r="L1938" s="171"/>
      <c r="M1938" s="171"/>
      <c r="N1938" s="168"/>
      <c r="O1938" s="168"/>
    </row>
    <row r="1939" spans="1:15" x14ac:dyDescent="0.3">
      <c r="A1939" s="167">
        <v>46069</v>
      </c>
      <c r="B1939" s="168">
        <v>1</v>
      </c>
      <c r="C1939" s="169"/>
      <c r="D1939" s="168" t="s">
        <v>1234</v>
      </c>
      <c r="E1939" s="168">
        <v>36</v>
      </c>
      <c r="F1939" s="168">
        <v>217</v>
      </c>
      <c r="G1939" s="168" t="s">
        <v>7179</v>
      </c>
      <c r="H1939" s="168">
        <v>1</v>
      </c>
      <c r="I1939" s="168" t="s">
        <v>15852</v>
      </c>
      <c r="J1939" s="168"/>
      <c r="K1939" s="168"/>
      <c r="L1939" s="171"/>
      <c r="M1939" s="171"/>
      <c r="N1939" s="168"/>
      <c r="O1939" s="168"/>
    </row>
    <row r="1940" spans="1:15" x14ac:dyDescent="0.3">
      <c r="A1940" s="167">
        <v>46069</v>
      </c>
      <c r="B1940" s="168">
        <v>1</v>
      </c>
      <c r="C1940" s="169"/>
      <c r="D1940" s="168" t="s">
        <v>1853</v>
      </c>
      <c r="E1940" s="168">
        <v>36</v>
      </c>
      <c r="F1940" s="168">
        <v>217</v>
      </c>
      <c r="G1940" s="168" t="s">
        <v>7239</v>
      </c>
      <c r="H1940" s="168">
        <v>69</v>
      </c>
      <c r="I1940" s="168" t="s">
        <v>15852</v>
      </c>
      <c r="J1940" s="168"/>
      <c r="K1940" s="168"/>
      <c r="L1940" s="171"/>
      <c r="M1940" s="171"/>
      <c r="N1940" s="168"/>
      <c r="O1940" s="168"/>
    </row>
    <row r="1941" spans="1:15" x14ac:dyDescent="0.3">
      <c r="A1941" s="167">
        <v>46069</v>
      </c>
      <c r="B1941" s="168">
        <v>1</v>
      </c>
      <c r="C1941" s="169"/>
      <c r="D1941" s="168" t="s">
        <v>1819</v>
      </c>
      <c r="E1941" s="168">
        <v>36</v>
      </c>
      <c r="F1941" s="168">
        <v>217</v>
      </c>
      <c r="G1941" s="168" t="s">
        <v>7248</v>
      </c>
      <c r="H1941" s="168">
        <v>8</v>
      </c>
      <c r="I1941" s="168" t="s">
        <v>15852</v>
      </c>
      <c r="J1941" s="168"/>
      <c r="K1941" s="168"/>
      <c r="L1941" s="171"/>
      <c r="M1941" s="171"/>
      <c r="N1941" s="168"/>
      <c r="O1941" s="168"/>
    </row>
    <row r="1942" spans="1:15" x14ac:dyDescent="0.3">
      <c r="A1942" s="167">
        <v>46069</v>
      </c>
      <c r="B1942" s="168">
        <v>2</v>
      </c>
      <c r="C1942" s="169"/>
      <c r="D1942" s="168" t="s">
        <v>1502</v>
      </c>
      <c r="E1942" s="168">
        <v>11</v>
      </c>
      <c r="F1942" s="168">
        <v>314</v>
      </c>
      <c r="G1942" s="168" t="s">
        <v>7171</v>
      </c>
      <c r="H1942" s="168">
        <v>3</v>
      </c>
      <c r="I1942" s="168" t="s">
        <v>7168</v>
      </c>
      <c r="J1942" s="168"/>
      <c r="K1942" s="168"/>
      <c r="L1942" s="171"/>
      <c r="M1942" s="171"/>
      <c r="N1942" s="168"/>
      <c r="O1942" s="168"/>
    </row>
    <row r="1943" spans="1:15" x14ac:dyDescent="0.3">
      <c r="A1943" s="167">
        <v>46069</v>
      </c>
      <c r="B1943" s="168">
        <v>2</v>
      </c>
      <c r="C1943" s="169"/>
      <c r="D1943" s="168" t="s">
        <v>1242</v>
      </c>
      <c r="E1943" s="168">
        <v>11</v>
      </c>
      <c r="F1943" s="168">
        <v>314</v>
      </c>
      <c r="G1943" s="168" t="s">
        <v>7186</v>
      </c>
      <c r="H1943" s="168">
        <v>1</v>
      </c>
      <c r="I1943" s="168" t="s">
        <v>7264</v>
      </c>
      <c r="J1943" s="168"/>
      <c r="K1943" s="168"/>
      <c r="L1943" s="171"/>
      <c r="M1943" s="171"/>
      <c r="N1943" s="168"/>
      <c r="O1943" s="168"/>
    </row>
    <row r="1944" spans="1:15" x14ac:dyDescent="0.3">
      <c r="A1944" s="167">
        <v>46069</v>
      </c>
      <c r="B1944" s="168">
        <v>2</v>
      </c>
      <c r="C1944" s="169"/>
      <c r="D1944" s="168" t="s">
        <v>1242</v>
      </c>
      <c r="E1944" s="168">
        <v>34</v>
      </c>
      <c r="F1944" s="168">
        <v>314</v>
      </c>
      <c r="G1944" s="168" t="s">
        <v>7186</v>
      </c>
      <c r="H1944" s="168">
        <v>1</v>
      </c>
      <c r="I1944" s="168" t="s">
        <v>7264</v>
      </c>
      <c r="J1944" s="168"/>
      <c r="K1944" s="168"/>
      <c r="L1944" s="171"/>
      <c r="M1944" s="171"/>
      <c r="N1944" s="168"/>
      <c r="O1944" s="168"/>
    </row>
    <row r="1945" spans="1:15" x14ac:dyDescent="0.3">
      <c r="A1945" s="167">
        <v>46069</v>
      </c>
      <c r="B1945" s="168">
        <v>2</v>
      </c>
      <c r="C1945" s="169"/>
      <c r="D1945" s="168" t="s">
        <v>1570</v>
      </c>
      <c r="E1945" s="168">
        <v>20</v>
      </c>
      <c r="F1945" s="168">
        <v>314</v>
      </c>
      <c r="G1945" s="168" t="s">
        <v>7148</v>
      </c>
      <c r="H1945" s="168">
        <v>1</v>
      </c>
      <c r="I1945" s="168" t="s">
        <v>7164</v>
      </c>
      <c r="J1945" s="168"/>
      <c r="K1945" s="168"/>
      <c r="L1945" s="171"/>
      <c r="M1945" s="171"/>
      <c r="N1945" s="168"/>
      <c r="O1945" s="168"/>
    </row>
    <row r="1946" spans="1:15" x14ac:dyDescent="0.3">
      <c r="A1946" s="167">
        <v>46069</v>
      </c>
      <c r="B1946" s="168">
        <v>2</v>
      </c>
      <c r="C1946" s="169"/>
      <c r="D1946" s="168" t="s">
        <v>1236</v>
      </c>
      <c r="E1946" s="168">
        <v>34</v>
      </c>
      <c r="F1946" s="168">
        <v>313</v>
      </c>
      <c r="G1946" s="168" t="s">
        <v>7150</v>
      </c>
      <c r="H1946" s="168">
        <v>1</v>
      </c>
      <c r="I1946" s="168" t="s">
        <v>15866</v>
      </c>
      <c r="J1946" s="168"/>
      <c r="K1946" s="168"/>
      <c r="L1946" s="171"/>
      <c r="M1946" s="171"/>
      <c r="N1946" s="168"/>
      <c r="O1946" s="168"/>
    </row>
    <row r="1947" spans="1:15" x14ac:dyDescent="0.3">
      <c r="A1947" s="167">
        <v>46069</v>
      </c>
      <c r="B1947" s="168">
        <v>2</v>
      </c>
      <c r="C1947" s="169"/>
      <c r="D1947" s="168" t="s">
        <v>1250</v>
      </c>
      <c r="E1947" s="168">
        <v>6</v>
      </c>
      <c r="F1947" s="168">
        <v>313</v>
      </c>
      <c r="G1947" s="168" t="s">
        <v>7194</v>
      </c>
      <c r="H1947" s="168">
        <v>1</v>
      </c>
      <c r="I1947" s="168" t="s">
        <v>15830</v>
      </c>
      <c r="J1947" s="168"/>
      <c r="K1947" s="168"/>
      <c r="L1947" s="171"/>
      <c r="M1947" s="171"/>
      <c r="N1947" s="168"/>
      <c r="O1947" s="181"/>
    </row>
    <row r="1948" spans="1:15" x14ac:dyDescent="0.3">
      <c r="A1948" s="167">
        <v>46069</v>
      </c>
      <c r="B1948" s="168">
        <v>2</v>
      </c>
      <c r="C1948" s="169"/>
      <c r="D1948" s="168" t="s">
        <v>1250</v>
      </c>
      <c r="E1948" s="168">
        <v>9</v>
      </c>
      <c r="F1948" s="168">
        <v>313</v>
      </c>
      <c r="G1948" s="168" t="s">
        <v>7194</v>
      </c>
      <c r="H1948" s="168">
        <v>2</v>
      </c>
      <c r="I1948" s="168" t="s">
        <v>15830</v>
      </c>
      <c r="J1948" s="168"/>
      <c r="K1948" s="168"/>
      <c r="L1948" s="171"/>
      <c r="M1948" s="171"/>
      <c r="N1948" s="168"/>
      <c r="O1948" s="181"/>
    </row>
    <row r="1949" spans="1:15" x14ac:dyDescent="0.3">
      <c r="A1949" s="167">
        <v>46069</v>
      </c>
      <c r="B1949" s="168">
        <v>2</v>
      </c>
      <c r="C1949" s="169"/>
      <c r="D1949" s="168" t="s">
        <v>1598</v>
      </c>
      <c r="E1949" s="168">
        <v>9</v>
      </c>
      <c r="F1949" s="168">
        <v>320</v>
      </c>
      <c r="G1949" s="168" t="s">
        <v>7155</v>
      </c>
      <c r="H1949" s="168">
        <v>8</v>
      </c>
      <c r="I1949" s="168" t="s">
        <v>7160</v>
      </c>
      <c r="J1949" s="168"/>
      <c r="K1949" s="168"/>
      <c r="L1949" s="171"/>
      <c r="M1949" s="171"/>
      <c r="N1949" s="168"/>
      <c r="O1949" s="181"/>
    </row>
    <row r="1950" spans="1:15" x14ac:dyDescent="0.3">
      <c r="A1950" s="167">
        <v>46069</v>
      </c>
      <c r="B1950" s="168">
        <v>2</v>
      </c>
      <c r="C1950" s="169"/>
      <c r="D1950" s="168" t="s">
        <v>1598</v>
      </c>
      <c r="E1950" s="168">
        <v>30</v>
      </c>
      <c r="F1950" s="168">
        <v>320</v>
      </c>
      <c r="G1950" s="168" t="s">
        <v>7155</v>
      </c>
      <c r="H1950" s="168">
        <v>8</v>
      </c>
      <c r="I1950" s="168" t="s">
        <v>7160</v>
      </c>
      <c r="J1950" s="168"/>
      <c r="K1950" s="168"/>
      <c r="L1950" s="171"/>
      <c r="M1950" s="171"/>
      <c r="N1950" s="168"/>
      <c r="O1950" s="181"/>
    </row>
    <row r="1951" spans="1:15" x14ac:dyDescent="0.3">
      <c r="A1951" s="167">
        <v>46069</v>
      </c>
      <c r="B1951" s="168">
        <v>2</v>
      </c>
      <c r="C1951" s="169"/>
      <c r="D1951" s="168" t="s">
        <v>1284</v>
      </c>
      <c r="E1951" s="168">
        <v>2</v>
      </c>
      <c r="F1951" s="168">
        <v>320</v>
      </c>
      <c r="G1951" s="168" t="s">
        <v>7146</v>
      </c>
      <c r="H1951" s="168">
        <v>1</v>
      </c>
      <c r="I1951" s="168" t="s">
        <v>7145</v>
      </c>
      <c r="J1951" s="168"/>
      <c r="K1951" s="168"/>
      <c r="L1951" s="171"/>
      <c r="M1951" s="171"/>
      <c r="N1951" s="168"/>
      <c r="O1951" s="181"/>
    </row>
    <row r="1952" spans="1:15" x14ac:dyDescent="0.3">
      <c r="A1952" s="167">
        <v>46069</v>
      </c>
      <c r="B1952" s="168">
        <v>2</v>
      </c>
      <c r="C1952" s="169"/>
      <c r="D1952" s="168" t="s">
        <v>1512</v>
      </c>
      <c r="E1952" s="168">
        <v>33</v>
      </c>
      <c r="F1952" s="168">
        <v>320</v>
      </c>
      <c r="G1952" s="168" t="s">
        <v>7163</v>
      </c>
      <c r="H1952" s="168">
        <v>2</v>
      </c>
      <c r="I1952" s="168" t="s">
        <v>7162</v>
      </c>
      <c r="J1952" s="168"/>
      <c r="K1952" s="168"/>
      <c r="L1952" s="171"/>
      <c r="M1952" s="171"/>
      <c r="N1952" s="168"/>
      <c r="O1952" s="181"/>
    </row>
    <row r="1953" spans="1:15" x14ac:dyDescent="0.3">
      <c r="A1953" s="167">
        <v>46069</v>
      </c>
      <c r="B1953" s="168">
        <v>2</v>
      </c>
      <c r="C1953" s="169"/>
      <c r="D1953" s="168" t="s">
        <v>1532</v>
      </c>
      <c r="E1953" s="168">
        <v>10</v>
      </c>
      <c r="F1953" s="168">
        <v>315</v>
      </c>
      <c r="G1953" s="168" t="s">
        <v>7179</v>
      </c>
      <c r="H1953" s="168">
        <v>3</v>
      </c>
      <c r="I1953" s="168" t="s">
        <v>7180</v>
      </c>
      <c r="J1953" s="168"/>
      <c r="K1953" s="168"/>
      <c r="L1953" s="171"/>
      <c r="M1953" s="171"/>
      <c r="N1953" s="168"/>
      <c r="O1953" s="181"/>
    </row>
    <row r="1954" spans="1:15" x14ac:dyDescent="0.3">
      <c r="A1954" s="167">
        <v>46069</v>
      </c>
      <c r="B1954" s="168">
        <v>2</v>
      </c>
      <c r="C1954" s="169"/>
      <c r="D1954" s="168" t="s">
        <v>1306</v>
      </c>
      <c r="E1954" s="168">
        <v>9</v>
      </c>
      <c r="F1954" s="168">
        <v>207</v>
      </c>
      <c r="G1954" s="168" t="s">
        <v>7169</v>
      </c>
      <c r="H1954" s="168">
        <v>8</v>
      </c>
      <c r="I1954" s="168" t="s">
        <v>7170</v>
      </c>
      <c r="J1954" s="168"/>
      <c r="K1954" s="168"/>
      <c r="L1954" s="171"/>
      <c r="M1954" s="171"/>
      <c r="N1954" s="168"/>
      <c r="O1954" s="181"/>
    </row>
    <row r="1955" spans="1:15" x14ac:dyDescent="0.3">
      <c r="A1955" s="167">
        <v>46069</v>
      </c>
      <c r="B1955" s="168">
        <v>2</v>
      </c>
      <c r="C1955" s="169"/>
      <c r="D1955" s="168" t="s">
        <v>1306</v>
      </c>
      <c r="E1955" s="168">
        <v>2</v>
      </c>
      <c r="F1955" s="168">
        <v>207</v>
      </c>
      <c r="G1955" s="168" t="s">
        <v>7169</v>
      </c>
      <c r="H1955" s="168">
        <v>2</v>
      </c>
      <c r="I1955" s="168" t="s">
        <v>7170</v>
      </c>
      <c r="J1955" s="168"/>
      <c r="K1955" s="168"/>
      <c r="L1955" s="171"/>
      <c r="M1955" s="171"/>
      <c r="N1955" s="168"/>
      <c r="O1955" s="181"/>
    </row>
    <row r="1956" spans="1:15" x14ac:dyDescent="0.3">
      <c r="A1956" s="167">
        <v>46069</v>
      </c>
      <c r="B1956" s="168">
        <v>2</v>
      </c>
      <c r="C1956" s="169"/>
      <c r="D1956" s="168" t="s">
        <v>2126</v>
      </c>
      <c r="E1956" s="168">
        <v>20</v>
      </c>
      <c r="F1956" s="168">
        <v>207</v>
      </c>
      <c r="G1956" s="168" t="s">
        <v>7169</v>
      </c>
      <c r="H1956" s="168">
        <v>1</v>
      </c>
      <c r="I1956" s="168" t="s">
        <v>15785</v>
      </c>
      <c r="J1956" s="168"/>
      <c r="K1956" s="168"/>
      <c r="L1956" s="171"/>
      <c r="M1956" s="171"/>
      <c r="N1956" s="168"/>
      <c r="O1956" s="181"/>
    </row>
    <row r="1957" spans="1:15" x14ac:dyDescent="0.3">
      <c r="A1957" s="167">
        <v>46069</v>
      </c>
      <c r="B1957" s="168">
        <v>2</v>
      </c>
      <c r="C1957" s="169"/>
      <c r="D1957" s="168" t="s">
        <v>1306</v>
      </c>
      <c r="E1957" s="168">
        <v>2</v>
      </c>
      <c r="F1957" s="168">
        <v>322</v>
      </c>
      <c r="G1957" s="168" t="s">
        <v>7175</v>
      </c>
      <c r="H1957" s="168">
        <v>1</v>
      </c>
      <c r="I1957" s="168" t="s">
        <v>7176</v>
      </c>
      <c r="J1957" s="168"/>
      <c r="K1957" s="168"/>
      <c r="L1957" s="171"/>
      <c r="M1957" s="171"/>
      <c r="N1957" s="168"/>
      <c r="O1957" s="181"/>
    </row>
    <row r="1958" spans="1:15" x14ac:dyDescent="0.3">
      <c r="A1958" s="167">
        <v>46069</v>
      </c>
      <c r="B1958" s="168">
        <v>3</v>
      </c>
      <c r="C1958" s="169"/>
      <c r="D1958" s="168" t="s">
        <v>1512</v>
      </c>
      <c r="E1958" s="168">
        <v>9</v>
      </c>
      <c r="F1958" s="168">
        <v>320</v>
      </c>
      <c r="G1958" s="168" t="s">
        <v>7163</v>
      </c>
      <c r="H1958" s="168">
        <v>1</v>
      </c>
      <c r="I1958" s="168" t="s">
        <v>15799</v>
      </c>
      <c r="J1958" s="168"/>
      <c r="K1958" s="168"/>
      <c r="L1958" s="171"/>
      <c r="M1958" s="171"/>
      <c r="N1958" s="168"/>
      <c r="O1958" s="181"/>
    </row>
    <row r="1959" spans="1:15" x14ac:dyDescent="0.3">
      <c r="A1959" s="167">
        <v>46069</v>
      </c>
      <c r="B1959" s="168">
        <v>3</v>
      </c>
      <c r="C1959" s="169"/>
      <c r="D1959" s="168" t="s">
        <v>1284</v>
      </c>
      <c r="E1959" s="168">
        <v>19</v>
      </c>
      <c r="F1959" s="168">
        <v>320</v>
      </c>
      <c r="G1959" s="168" t="s">
        <v>7146</v>
      </c>
      <c r="H1959" s="168">
        <v>2</v>
      </c>
      <c r="I1959" s="168" t="s">
        <v>7214</v>
      </c>
      <c r="J1959" s="168"/>
      <c r="K1959" s="168"/>
      <c r="L1959" s="171"/>
      <c r="M1959" s="171"/>
      <c r="N1959" s="168"/>
      <c r="O1959" s="181"/>
    </row>
    <row r="1960" spans="1:15" x14ac:dyDescent="0.3">
      <c r="A1960" s="167">
        <v>46069</v>
      </c>
      <c r="B1960" s="168">
        <v>3</v>
      </c>
      <c r="C1960" s="169"/>
      <c r="D1960" s="168" t="s">
        <v>1284</v>
      </c>
      <c r="E1960" s="168">
        <v>34</v>
      </c>
      <c r="F1960" s="168">
        <v>320</v>
      </c>
      <c r="G1960" s="168" t="s">
        <v>7146</v>
      </c>
      <c r="H1960" s="168">
        <v>3</v>
      </c>
      <c r="I1960" s="168" t="s">
        <v>7214</v>
      </c>
      <c r="J1960" s="168"/>
      <c r="K1960" s="168"/>
      <c r="L1960" s="171"/>
      <c r="M1960" s="171"/>
      <c r="N1960" s="168"/>
      <c r="O1960" s="181"/>
    </row>
    <row r="1961" spans="1:15" x14ac:dyDescent="0.3">
      <c r="A1961" s="167">
        <v>46069</v>
      </c>
      <c r="B1961" s="168">
        <v>3</v>
      </c>
      <c r="C1961" s="169"/>
      <c r="D1961" s="168" t="s">
        <v>1244</v>
      </c>
      <c r="E1961" s="168">
        <v>9</v>
      </c>
      <c r="F1961" s="168">
        <v>320</v>
      </c>
      <c r="G1961" s="168" t="s">
        <v>7213</v>
      </c>
      <c r="H1961" s="168">
        <v>1</v>
      </c>
      <c r="I1961" s="168" t="s">
        <v>7193</v>
      </c>
      <c r="J1961" s="168"/>
      <c r="K1961" s="168"/>
      <c r="L1961" s="171"/>
      <c r="M1961" s="171"/>
      <c r="N1961" s="168"/>
      <c r="O1961" s="168"/>
    </row>
    <row r="1962" spans="1:15" x14ac:dyDescent="0.3">
      <c r="A1962" s="167">
        <v>46069</v>
      </c>
      <c r="B1962" s="168">
        <v>3</v>
      </c>
      <c r="C1962" s="169"/>
      <c r="D1962" s="168" t="s">
        <v>1683</v>
      </c>
      <c r="E1962" s="168">
        <v>34</v>
      </c>
      <c r="F1962" s="168">
        <v>320</v>
      </c>
      <c r="G1962" s="168" t="s">
        <v>7155</v>
      </c>
      <c r="H1962" s="168">
        <v>1</v>
      </c>
      <c r="I1962" s="168" t="s">
        <v>7166</v>
      </c>
      <c r="J1962" s="168"/>
      <c r="K1962" s="168"/>
      <c r="L1962" s="171"/>
      <c r="M1962" s="171"/>
      <c r="N1962" s="168"/>
      <c r="O1962" s="168"/>
    </row>
    <row r="1963" spans="1:15" x14ac:dyDescent="0.3">
      <c r="A1963" s="167">
        <v>46069</v>
      </c>
      <c r="B1963" s="168">
        <v>3</v>
      </c>
      <c r="C1963" s="169"/>
      <c r="D1963" s="168" t="s">
        <v>1683</v>
      </c>
      <c r="E1963" s="168">
        <v>24</v>
      </c>
      <c r="F1963" s="168">
        <v>320</v>
      </c>
      <c r="G1963" s="168" t="s">
        <v>7155</v>
      </c>
      <c r="H1963" s="168">
        <v>2</v>
      </c>
      <c r="I1963" s="168" t="s">
        <v>7166</v>
      </c>
      <c r="J1963" s="168"/>
      <c r="K1963" s="168"/>
      <c r="L1963" s="171"/>
      <c r="M1963" s="171"/>
      <c r="N1963" s="168"/>
      <c r="O1963" s="168"/>
    </row>
    <row r="1964" spans="1:15" x14ac:dyDescent="0.3">
      <c r="A1964" s="167">
        <v>46069</v>
      </c>
      <c r="B1964" s="168">
        <v>2</v>
      </c>
      <c r="C1964" s="169"/>
      <c r="D1964" s="168" t="s">
        <v>1578</v>
      </c>
      <c r="E1964" s="168">
        <v>20</v>
      </c>
      <c r="F1964" s="168">
        <v>207</v>
      </c>
      <c r="G1964" s="168" t="s">
        <v>7169</v>
      </c>
      <c r="H1964" s="168">
        <v>35</v>
      </c>
      <c r="I1964" s="168" t="s">
        <v>7170</v>
      </c>
      <c r="J1964" s="168"/>
      <c r="K1964" s="168"/>
      <c r="L1964" s="171"/>
      <c r="M1964" s="171"/>
      <c r="N1964" s="168"/>
      <c r="O1964" s="168"/>
    </row>
    <row r="1965" spans="1:15" x14ac:dyDescent="0.3">
      <c r="A1965" s="167">
        <v>46069</v>
      </c>
      <c r="B1965" s="168">
        <v>2</v>
      </c>
      <c r="C1965" s="169"/>
      <c r="D1965" s="168" t="s">
        <v>1284</v>
      </c>
      <c r="E1965" s="168">
        <v>19</v>
      </c>
      <c r="F1965" s="168">
        <v>320</v>
      </c>
      <c r="G1965" s="168" t="s">
        <v>7146</v>
      </c>
      <c r="H1965" s="168">
        <v>3</v>
      </c>
      <c r="I1965" s="168" t="s">
        <v>7145</v>
      </c>
      <c r="J1965" s="168"/>
      <c r="K1965" s="168"/>
      <c r="L1965" s="171"/>
      <c r="M1965" s="171"/>
      <c r="N1965" s="168"/>
      <c r="O1965" s="168"/>
    </row>
    <row r="1966" spans="1:15" x14ac:dyDescent="0.3">
      <c r="A1966" s="167">
        <v>46069</v>
      </c>
      <c r="B1966" s="168">
        <v>2</v>
      </c>
      <c r="C1966" s="169"/>
      <c r="D1966" s="168" t="s">
        <v>1284</v>
      </c>
      <c r="E1966" s="168">
        <v>34</v>
      </c>
      <c r="F1966" s="168">
        <v>320</v>
      </c>
      <c r="G1966" s="168" t="s">
        <v>7146</v>
      </c>
      <c r="H1966" s="168">
        <v>1</v>
      </c>
      <c r="I1966" s="168" t="s">
        <v>7145</v>
      </c>
      <c r="J1966" s="168"/>
      <c r="K1966" s="168"/>
      <c r="L1966" s="171"/>
      <c r="M1966" s="171"/>
      <c r="N1966" s="168"/>
      <c r="O1966" s="168"/>
    </row>
    <row r="1967" spans="1:15" x14ac:dyDescent="0.3">
      <c r="A1967" s="167">
        <v>46069</v>
      </c>
      <c r="B1967" s="168">
        <v>2</v>
      </c>
      <c r="C1967" s="169"/>
      <c r="D1967" s="168" t="s">
        <v>1284</v>
      </c>
      <c r="E1967" s="168">
        <v>20</v>
      </c>
      <c r="F1967" s="168">
        <v>320</v>
      </c>
      <c r="G1967" s="168" t="s">
        <v>7146</v>
      </c>
      <c r="H1967" s="168">
        <v>6</v>
      </c>
      <c r="I1967" s="168" t="s">
        <v>7145</v>
      </c>
      <c r="J1967" s="168"/>
      <c r="K1967" s="168"/>
      <c r="L1967" s="171"/>
      <c r="M1967" s="171"/>
      <c r="N1967" s="168"/>
      <c r="O1967" s="168"/>
    </row>
    <row r="1968" spans="1:15" x14ac:dyDescent="0.3">
      <c r="A1968" s="173">
        <v>46069</v>
      </c>
      <c r="B1968" s="174">
        <v>1</v>
      </c>
      <c r="C1968" s="175"/>
      <c r="D1968" s="174" t="s">
        <v>1426</v>
      </c>
      <c r="E1968" s="174">
        <v>19</v>
      </c>
      <c r="F1968" s="174">
        <v>207</v>
      </c>
      <c r="G1968" s="174" t="s">
        <v>7169</v>
      </c>
      <c r="H1968" s="174">
        <v>3</v>
      </c>
      <c r="I1968" s="174" t="s">
        <v>15867</v>
      </c>
      <c r="J1968" s="174"/>
      <c r="K1968" s="174"/>
      <c r="L1968" s="177"/>
      <c r="M1968" s="177"/>
      <c r="N1968" s="174"/>
      <c r="O1968" s="174"/>
    </row>
    <row r="1969" spans="1:15" x14ac:dyDescent="0.3">
      <c r="A1969" s="173">
        <v>46069</v>
      </c>
      <c r="B1969" s="174">
        <v>1</v>
      </c>
      <c r="C1969" s="175"/>
      <c r="D1969" s="174" t="s">
        <v>1426</v>
      </c>
      <c r="E1969" s="174">
        <v>15</v>
      </c>
      <c r="F1969" s="174">
        <v>207</v>
      </c>
      <c r="G1969" s="174" t="s">
        <v>7169</v>
      </c>
      <c r="H1969" s="174">
        <v>6</v>
      </c>
      <c r="I1969" s="174" t="s">
        <v>15867</v>
      </c>
      <c r="J1969" s="174"/>
      <c r="K1969" s="174"/>
      <c r="L1969" s="177"/>
      <c r="M1969" s="177"/>
      <c r="N1969" s="174"/>
      <c r="O1969" s="174"/>
    </row>
    <row r="1970" spans="1:15" x14ac:dyDescent="0.3">
      <c r="A1970" s="173">
        <v>46069</v>
      </c>
      <c r="B1970" s="174">
        <v>1</v>
      </c>
      <c r="C1970" s="175"/>
      <c r="D1970" s="174" t="s">
        <v>1426</v>
      </c>
      <c r="E1970" s="174">
        <v>2</v>
      </c>
      <c r="F1970" s="174">
        <v>207</v>
      </c>
      <c r="G1970" s="174" t="s">
        <v>7169</v>
      </c>
      <c r="H1970" s="174">
        <v>5</v>
      </c>
      <c r="I1970" s="174" t="s">
        <v>15867</v>
      </c>
      <c r="J1970" s="174"/>
      <c r="K1970" s="174"/>
      <c r="L1970" s="177"/>
      <c r="M1970" s="177"/>
      <c r="N1970" s="174"/>
      <c r="O1970" s="186"/>
    </row>
    <row r="1971" spans="1:15" x14ac:dyDescent="0.3">
      <c r="A1971" s="167">
        <v>46069</v>
      </c>
      <c r="B1971" s="168">
        <v>1</v>
      </c>
      <c r="C1971" s="169"/>
      <c r="D1971" s="168" t="s">
        <v>1837</v>
      </c>
      <c r="E1971" s="168">
        <v>33</v>
      </c>
      <c r="F1971" s="168">
        <v>314</v>
      </c>
      <c r="G1971" s="168" t="s">
        <v>7155</v>
      </c>
      <c r="H1971" s="168">
        <v>4</v>
      </c>
      <c r="I1971" s="168" t="s">
        <v>15764</v>
      </c>
      <c r="J1971" s="168"/>
      <c r="K1971" s="168"/>
      <c r="L1971" s="171"/>
      <c r="M1971" s="171"/>
      <c r="N1971" s="168"/>
      <c r="O1971" s="168"/>
    </row>
    <row r="1972" spans="1:15" x14ac:dyDescent="0.3">
      <c r="A1972" s="167">
        <v>46069</v>
      </c>
      <c r="B1972" s="168">
        <v>1</v>
      </c>
      <c r="C1972" s="169"/>
      <c r="D1972" s="168" t="s">
        <v>1242</v>
      </c>
      <c r="E1972" s="168">
        <v>33</v>
      </c>
      <c r="F1972" s="168">
        <v>314</v>
      </c>
      <c r="G1972" s="168" t="s">
        <v>7186</v>
      </c>
      <c r="H1972" s="168">
        <v>5</v>
      </c>
      <c r="I1972" s="168" t="s">
        <v>15846</v>
      </c>
      <c r="J1972" s="168"/>
      <c r="K1972" s="168"/>
      <c r="L1972" s="171"/>
      <c r="M1972" s="171"/>
      <c r="N1972" s="168"/>
      <c r="O1972" s="168"/>
    </row>
    <row r="1973" spans="1:15" x14ac:dyDescent="0.3">
      <c r="A1973" s="167">
        <v>46069</v>
      </c>
      <c r="B1973" s="168">
        <v>1</v>
      </c>
      <c r="C1973" s="169"/>
      <c r="D1973" s="168" t="s">
        <v>1284</v>
      </c>
      <c r="E1973" s="168">
        <v>9</v>
      </c>
      <c r="F1973" s="168">
        <v>320</v>
      </c>
      <c r="G1973" s="168" t="s">
        <v>7146</v>
      </c>
      <c r="H1973" s="168">
        <v>3</v>
      </c>
      <c r="I1973" s="168" t="s">
        <v>7147</v>
      </c>
      <c r="J1973" s="168"/>
      <c r="K1973" s="168"/>
      <c r="L1973" s="171"/>
      <c r="M1973" s="171"/>
      <c r="N1973" s="168"/>
      <c r="O1973" s="168"/>
    </row>
    <row r="1974" spans="1:15" x14ac:dyDescent="0.3">
      <c r="A1974" s="167">
        <v>46069</v>
      </c>
      <c r="B1974" s="168">
        <v>1</v>
      </c>
      <c r="C1974" s="169"/>
      <c r="D1974" s="168" t="s">
        <v>1284</v>
      </c>
      <c r="E1974" s="168">
        <v>19</v>
      </c>
      <c r="F1974" s="168">
        <v>320</v>
      </c>
      <c r="G1974" s="168" t="s">
        <v>7146</v>
      </c>
      <c r="H1974" s="168">
        <v>2</v>
      </c>
      <c r="I1974" s="168" t="s">
        <v>7147</v>
      </c>
      <c r="J1974" s="168"/>
      <c r="K1974" s="168"/>
      <c r="L1974" s="171"/>
      <c r="M1974" s="171"/>
      <c r="N1974" s="168"/>
      <c r="O1974" s="168"/>
    </row>
    <row r="1975" spans="1:15" x14ac:dyDescent="0.3">
      <c r="A1975" s="167">
        <v>46069</v>
      </c>
      <c r="B1975" s="168">
        <v>1</v>
      </c>
      <c r="C1975" s="169"/>
      <c r="D1975" s="168" t="s">
        <v>1248</v>
      </c>
      <c r="E1975" s="168">
        <v>19</v>
      </c>
      <c r="F1975" s="168">
        <v>313</v>
      </c>
      <c r="G1975" s="168" t="s">
        <v>7150</v>
      </c>
      <c r="H1975" s="168">
        <v>1</v>
      </c>
      <c r="I1975" s="168" t="s">
        <v>15725</v>
      </c>
      <c r="J1975" s="168"/>
      <c r="K1975" s="168"/>
      <c r="L1975" s="171"/>
      <c r="M1975" s="171"/>
      <c r="N1975" s="168"/>
      <c r="O1975" s="168"/>
    </row>
    <row r="1976" spans="1:15" x14ac:dyDescent="0.3">
      <c r="A1976" s="167">
        <v>46069</v>
      </c>
      <c r="B1976" s="168">
        <v>1</v>
      </c>
      <c r="C1976" s="169"/>
      <c r="D1976" s="168" t="s">
        <v>1853</v>
      </c>
      <c r="E1976" s="168">
        <v>44</v>
      </c>
      <c r="F1976" s="168">
        <v>207</v>
      </c>
      <c r="G1976" s="168" t="s">
        <v>7169</v>
      </c>
      <c r="H1976" s="168">
        <v>5</v>
      </c>
      <c r="I1976" s="168" t="s">
        <v>7177</v>
      </c>
      <c r="J1976" s="168"/>
      <c r="K1976" s="168"/>
      <c r="L1976" s="171"/>
      <c r="M1976" s="171"/>
      <c r="N1976" s="168"/>
      <c r="O1976" s="168"/>
    </row>
    <row r="1977" spans="1:15" x14ac:dyDescent="0.3">
      <c r="A1977" s="173">
        <v>46069</v>
      </c>
      <c r="B1977" s="174">
        <v>1</v>
      </c>
      <c r="C1977" s="175"/>
      <c r="D1977" s="174" t="s">
        <v>1711</v>
      </c>
      <c r="E1977" s="174">
        <v>2</v>
      </c>
      <c r="F1977" s="174">
        <v>207</v>
      </c>
      <c r="G1977" s="174" t="s">
        <v>7169</v>
      </c>
      <c r="H1977" s="174">
        <v>1</v>
      </c>
      <c r="I1977" s="174" t="s">
        <v>7203</v>
      </c>
      <c r="J1977" s="174"/>
      <c r="K1977" s="174"/>
      <c r="L1977" s="177"/>
      <c r="M1977" s="177"/>
      <c r="N1977" s="174"/>
      <c r="O1977" s="174"/>
    </row>
    <row r="1978" spans="1:15" x14ac:dyDescent="0.3">
      <c r="A1978" s="167">
        <v>46069</v>
      </c>
      <c r="B1978" s="168">
        <v>1</v>
      </c>
      <c r="C1978" s="169"/>
      <c r="D1978" s="168" t="s">
        <v>1372</v>
      </c>
      <c r="E1978" s="168">
        <v>9</v>
      </c>
      <c r="F1978" s="168">
        <v>315</v>
      </c>
      <c r="G1978" s="168" t="s">
        <v>7191</v>
      </c>
      <c r="H1978" s="168">
        <v>4</v>
      </c>
      <c r="I1978" s="168" t="s">
        <v>15694</v>
      </c>
      <c r="J1978" s="168"/>
      <c r="K1978" s="168"/>
      <c r="L1978" s="171"/>
      <c r="M1978" s="171"/>
      <c r="N1978" s="168"/>
      <c r="O1978" s="168"/>
    </row>
    <row r="1979" spans="1:15" x14ac:dyDescent="0.3">
      <c r="A1979" s="167">
        <v>46069</v>
      </c>
      <c r="B1979" s="168">
        <v>1</v>
      </c>
      <c r="C1979" s="169"/>
      <c r="D1979" s="168" t="s">
        <v>1598</v>
      </c>
      <c r="E1979" s="168">
        <v>37</v>
      </c>
      <c r="F1979" s="168">
        <v>320</v>
      </c>
      <c r="G1979" s="168" t="s">
        <v>7155</v>
      </c>
      <c r="H1979" s="168">
        <v>1</v>
      </c>
      <c r="I1979" s="168" t="s">
        <v>7145</v>
      </c>
      <c r="J1979" s="168"/>
      <c r="K1979" s="168"/>
      <c r="L1979" s="171"/>
      <c r="M1979" s="171"/>
      <c r="N1979" s="168"/>
      <c r="O1979" s="168"/>
    </row>
    <row r="1980" spans="1:15" x14ac:dyDescent="0.3">
      <c r="A1980" s="167">
        <v>46069</v>
      </c>
      <c r="B1980" s="168">
        <v>1</v>
      </c>
      <c r="C1980" s="169"/>
      <c r="D1980" s="168" t="s">
        <v>1598</v>
      </c>
      <c r="E1980" s="168">
        <v>9</v>
      </c>
      <c r="F1980" s="168">
        <v>320</v>
      </c>
      <c r="G1980" s="168" t="s">
        <v>7155</v>
      </c>
      <c r="H1980" s="168">
        <v>1</v>
      </c>
      <c r="I1980" s="168" t="s">
        <v>7145</v>
      </c>
      <c r="J1980" s="168"/>
      <c r="K1980" s="168"/>
      <c r="L1980" s="171"/>
      <c r="M1980" s="171"/>
      <c r="N1980" s="168"/>
      <c r="O1980" s="168"/>
    </row>
    <row r="1981" spans="1:15" x14ac:dyDescent="0.3">
      <c r="A1981" s="167">
        <v>46069</v>
      </c>
      <c r="B1981" s="168">
        <v>1</v>
      </c>
      <c r="C1981" s="169"/>
      <c r="D1981" s="168" t="s">
        <v>1334</v>
      </c>
      <c r="E1981" s="168">
        <v>14</v>
      </c>
      <c r="F1981" s="168">
        <v>207</v>
      </c>
      <c r="G1981" s="168" t="s">
        <v>7169</v>
      </c>
      <c r="H1981" s="168">
        <v>1</v>
      </c>
      <c r="I1981" s="168" t="s">
        <v>7203</v>
      </c>
      <c r="J1981" s="168"/>
      <c r="K1981" s="168"/>
      <c r="L1981" s="171"/>
      <c r="M1981" s="171"/>
      <c r="N1981" s="168"/>
      <c r="O1981" s="168"/>
    </row>
    <row r="1982" spans="1:15" x14ac:dyDescent="0.3">
      <c r="A1982" s="167">
        <v>46069</v>
      </c>
      <c r="B1982" s="168">
        <v>2</v>
      </c>
      <c r="C1982" s="169"/>
      <c r="D1982" s="168" t="s">
        <v>1514</v>
      </c>
      <c r="E1982" s="168">
        <v>11</v>
      </c>
      <c r="F1982" s="168">
        <v>314</v>
      </c>
      <c r="G1982" s="168" t="s">
        <v>7173</v>
      </c>
      <c r="H1982" s="168">
        <v>1</v>
      </c>
      <c r="I1982" s="168" t="s">
        <v>15897</v>
      </c>
      <c r="J1982" s="168"/>
      <c r="K1982" s="168"/>
      <c r="L1982" s="171"/>
      <c r="M1982" s="171"/>
      <c r="N1982" s="168"/>
      <c r="O1982" s="168"/>
    </row>
    <row r="1983" spans="1:15" x14ac:dyDescent="0.3">
      <c r="A1983" s="167">
        <v>46069</v>
      </c>
      <c r="B1983" s="168">
        <v>1</v>
      </c>
      <c r="C1983" s="169"/>
      <c r="D1983" s="168" t="s">
        <v>1482</v>
      </c>
      <c r="E1983" s="168">
        <v>33</v>
      </c>
      <c r="F1983" s="168">
        <v>314</v>
      </c>
      <c r="G1983" s="168" t="s">
        <v>7173</v>
      </c>
      <c r="H1983" s="168">
        <v>4</v>
      </c>
      <c r="I1983" s="168" t="s">
        <v>7187</v>
      </c>
      <c r="J1983" s="168"/>
      <c r="K1983" s="168"/>
      <c r="L1983" s="171"/>
      <c r="M1983" s="171"/>
      <c r="N1983" s="168"/>
      <c r="O1983" s="168"/>
    </row>
    <row r="1984" spans="1:15" x14ac:dyDescent="0.3">
      <c r="A1984" s="173">
        <v>46069</v>
      </c>
      <c r="B1984" s="174">
        <v>1</v>
      </c>
      <c r="C1984" s="175"/>
      <c r="D1984" s="174" t="s">
        <v>1885</v>
      </c>
      <c r="E1984" s="174">
        <v>33</v>
      </c>
      <c r="F1984" s="174">
        <v>314</v>
      </c>
      <c r="G1984" s="174" t="s">
        <v>7158</v>
      </c>
      <c r="H1984" s="174">
        <v>1</v>
      </c>
      <c r="I1984" s="174" t="s">
        <v>7267</v>
      </c>
      <c r="J1984" s="174"/>
      <c r="K1984" s="174"/>
      <c r="L1984" s="177"/>
      <c r="M1984" s="177"/>
      <c r="N1984" s="174"/>
      <c r="O1984" s="174"/>
    </row>
    <row r="1985" spans="1:15" x14ac:dyDescent="0.3">
      <c r="A1985" s="167">
        <v>46069</v>
      </c>
      <c r="B1985" s="168">
        <v>1</v>
      </c>
      <c r="C1985" s="169"/>
      <c r="D1985" s="168" t="s">
        <v>1420</v>
      </c>
      <c r="E1985" s="168">
        <v>20</v>
      </c>
      <c r="F1985" s="168">
        <v>207</v>
      </c>
      <c r="G1985" s="168" t="s">
        <v>7169</v>
      </c>
      <c r="H1985" s="168">
        <v>1</v>
      </c>
      <c r="I1985" s="168" t="s">
        <v>7225</v>
      </c>
      <c r="J1985" s="168"/>
      <c r="K1985" s="168"/>
      <c r="L1985" s="171"/>
      <c r="M1985" s="171"/>
      <c r="N1985" s="168"/>
      <c r="O1985" s="168"/>
    </row>
    <row r="1986" spans="1:15" x14ac:dyDescent="0.3">
      <c r="A1986" s="167">
        <v>46069</v>
      </c>
      <c r="B1986" s="168">
        <v>1</v>
      </c>
      <c r="C1986" s="169"/>
      <c r="D1986" s="168" t="s">
        <v>1502</v>
      </c>
      <c r="E1986" s="168">
        <v>19</v>
      </c>
      <c r="F1986" s="168">
        <v>314</v>
      </c>
      <c r="G1986" s="168" t="s">
        <v>7171</v>
      </c>
      <c r="H1986" s="168">
        <v>1</v>
      </c>
      <c r="I1986" s="168" t="s">
        <v>7162</v>
      </c>
      <c r="J1986" s="168"/>
      <c r="K1986" s="168"/>
      <c r="L1986" s="171"/>
      <c r="M1986" s="171"/>
      <c r="N1986" s="168"/>
      <c r="O1986" s="168"/>
    </row>
    <row r="1987" spans="1:15" x14ac:dyDescent="0.3">
      <c r="A1987" s="167">
        <v>46069</v>
      </c>
      <c r="B1987" s="168">
        <v>1</v>
      </c>
      <c r="C1987" s="169"/>
      <c r="D1987" s="168" t="s">
        <v>1404</v>
      </c>
      <c r="E1987" s="168">
        <v>8</v>
      </c>
      <c r="F1987" s="168">
        <v>314</v>
      </c>
      <c r="G1987" s="168" t="s">
        <v>7212</v>
      </c>
      <c r="H1987" s="168">
        <v>1</v>
      </c>
      <c r="I1987" s="168" t="s">
        <v>7267</v>
      </c>
      <c r="J1987" s="168"/>
      <c r="K1987" s="168"/>
      <c r="L1987" s="171"/>
      <c r="M1987" s="171"/>
      <c r="N1987" s="168"/>
      <c r="O1987" s="168"/>
    </row>
    <row r="1988" spans="1:15" x14ac:dyDescent="0.3">
      <c r="A1988" s="167">
        <v>46069</v>
      </c>
      <c r="B1988" s="168">
        <v>1</v>
      </c>
      <c r="C1988" s="169"/>
      <c r="D1988" s="168" t="s">
        <v>1404</v>
      </c>
      <c r="E1988" s="168">
        <v>34</v>
      </c>
      <c r="F1988" s="168">
        <v>314</v>
      </c>
      <c r="G1988" s="168" t="s">
        <v>7212</v>
      </c>
      <c r="H1988" s="168">
        <v>1</v>
      </c>
      <c r="I1988" s="168" t="s">
        <v>7267</v>
      </c>
      <c r="J1988" s="168"/>
      <c r="K1988" s="168"/>
      <c r="L1988" s="171"/>
      <c r="M1988" s="171"/>
      <c r="N1988" s="168"/>
      <c r="O1988" s="168"/>
    </row>
    <row r="1989" spans="1:15" x14ac:dyDescent="0.3">
      <c r="A1989" s="167">
        <v>46069</v>
      </c>
      <c r="B1989" s="168">
        <v>1</v>
      </c>
      <c r="C1989" s="169"/>
      <c r="D1989" s="168" t="s">
        <v>1232</v>
      </c>
      <c r="E1989" s="168">
        <v>8</v>
      </c>
      <c r="F1989" s="168">
        <v>315</v>
      </c>
      <c r="G1989" s="168" t="s">
        <v>7196</v>
      </c>
      <c r="H1989" s="168">
        <v>1</v>
      </c>
      <c r="I1989" s="168" t="s">
        <v>7249</v>
      </c>
      <c r="J1989" s="168"/>
      <c r="K1989" s="168"/>
      <c r="L1989" s="171"/>
      <c r="M1989" s="171"/>
      <c r="N1989" s="168"/>
      <c r="O1989" s="168"/>
    </row>
    <row r="1990" spans="1:15" x14ac:dyDescent="0.3">
      <c r="A1990" s="167">
        <v>46069</v>
      </c>
      <c r="B1990" s="168">
        <v>1</v>
      </c>
      <c r="C1990" s="169"/>
      <c r="D1990" s="168" t="s">
        <v>1232</v>
      </c>
      <c r="E1990" s="168">
        <v>36</v>
      </c>
      <c r="F1990" s="168">
        <v>315</v>
      </c>
      <c r="G1990" s="168" t="s">
        <v>7196</v>
      </c>
      <c r="H1990" s="168">
        <v>2</v>
      </c>
      <c r="I1990" s="168" t="s">
        <v>7249</v>
      </c>
      <c r="J1990" s="168"/>
      <c r="K1990" s="168"/>
      <c r="L1990" s="171"/>
      <c r="M1990" s="171"/>
      <c r="N1990" s="168"/>
      <c r="O1990" s="168"/>
    </row>
    <row r="1991" spans="1:15" x14ac:dyDescent="0.3">
      <c r="A1991" s="167">
        <v>46069</v>
      </c>
      <c r="B1991" s="168">
        <v>1</v>
      </c>
      <c r="C1991" s="169"/>
      <c r="D1991" s="168" t="s">
        <v>1232</v>
      </c>
      <c r="E1991" s="168">
        <v>7</v>
      </c>
      <c r="F1991" s="168">
        <v>315</v>
      </c>
      <c r="G1991" s="168" t="s">
        <v>7196</v>
      </c>
      <c r="H1991" s="168">
        <v>1</v>
      </c>
      <c r="I1991" s="168" t="s">
        <v>7249</v>
      </c>
      <c r="J1991" s="168"/>
      <c r="K1991" s="168"/>
      <c r="L1991" s="171"/>
      <c r="M1991" s="171"/>
      <c r="N1991" s="168"/>
      <c r="O1991" s="168"/>
    </row>
    <row r="1992" spans="1:15" x14ac:dyDescent="0.3">
      <c r="A1992" s="167">
        <v>46069</v>
      </c>
      <c r="B1992" s="168">
        <v>1</v>
      </c>
      <c r="C1992" s="169"/>
      <c r="D1992" s="168" t="s">
        <v>1292</v>
      </c>
      <c r="E1992" s="168">
        <v>2</v>
      </c>
      <c r="F1992" s="168">
        <v>315</v>
      </c>
      <c r="G1992" s="168" t="s">
        <v>7196</v>
      </c>
      <c r="H1992" s="168">
        <v>1</v>
      </c>
      <c r="I1992" s="168" t="s">
        <v>7249</v>
      </c>
      <c r="J1992" s="168"/>
      <c r="K1992" s="168"/>
      <c r="L1992" s="171"/>
      <c r="M1992" s="171"/>
      <c r="N1992" s="168"/>
      <c r="O1992" s="168"/>
    </row>
    <row r="1993" spans="1:15" x14ac:dyDescent="0.3">
      <c r="A1993" s="167">
        <v>46069</v>
      </c>
      <c r="B1993" s="168">
        <v>1</v>
      </c>
      <c r="C1993" s="169"/>
      <c r="D1993" s="168" t="s">
        <v>1502</v>
      </c>
      <c r="E1993" s="168">
        <v>33</v>
      </c>
      <c r="F1993" s="168">
        <v>314</v>
      </c>
      <c r="G1993" s="168" t="s">
        <v>7171</v>
      </c>
      <c r="H1993" s="168">
        <v>5</v>
      </c>
      <c r="I1993" s="168" t="s">
        <v>7272</v>
      </c>
      <c r="J1993" s="168"/>
      <c r="K1993" s="168"/>
      <c r="L1993" s="171"/>
      <c r="M1993" s="171"/>
      <c r="N1993" s="168"/>
      <c r="O1993" s="168"/>
    </row>
    <row r="1994" spans="1:15" x14ac:dyDescent="0.3">
      <c r="A1994" s="167">
        <v>46070</v>
      </c>
      <c r="B1994" s="168">
        <v>2</v>
      </c>
      <c r="C1994" s="169"/>
      <c r="D1994" s="168" t="s">
        <v>3388</v>
      </c>
      <c r="E1994" s="168">
        <v>8</v>
      </c>
      <c r="F1994" s="168">
        <v>314</v>
      </c>
      <c r="G1994" s="168" t="s">
        <v>15691</v>
      </c>
      <c r="H1994" s="168">
        <v>20</v>
      </c>
      <c r="I1994" s="168" t="s">
        <v>7168</v>
      </c>
      <c r="J1994" s="168"/>
      <c r="K1994" s="168"/>
      <c r="L1994" s="171"/>
      <c r="M1994" s="171"/>
      <c r="N1994" s="168"/>
      <c r="O1994" s="168"/>
    </row>
    <row r="1995" spans="1:15" x14ac:dyDescent="0.3">
      <c r="A1995" s="167">
        <v>46070</v>
      </c>
      <c r="B1995" s="168">
        <v>1</v>
      </c>
      <c r="C1995" s="169"/>
      <c r="D1995" s="168" t="s">
        <v>2003</v>
      </c>
      <c r="E1995" s="168">
        <v>20</v>
      </c>
      <c r="F1995" s="168">
        <v>217</v>
      </c>
      <c r="G1995" s="168" t="s">
        <v>7169</v>
      </c>
      <c r="H1995" s="168">
        <v>1</v>
      </c>
      <c r="I1995" s="168" t="s">
        <v>7217</v>
      </c>
      <c r="J1995" s="168"/>
      <c r="K1995" s="168"/>
      <c r="L1995" s="171"/>
      <c r="M1995" s="171"/>
      <c r="N1995" s="168"/>
      <c r="O1995" s="168"/>
    </row>
    <row r="1996" spans="1:15" x14ac:dyDescent="0.3">
      <c r="A1996" s="167">
        <v>46070</v>
      </c>
      <c r="B1996" s="168">
        <v>3</v>
      </c>
      <c r="C1996" s="169"/>
      <c r="D1996" s="168" t="s">
        <v>1416</v>
      </c>
      <c r="E1996" s="168">
        <v>36</v>
      </c>
      <c r="F1996" s="168">
        <v>217</v>
      </c>
      <c r="G1996" s="168" t="s">
        <v>7196</v>
      </c>
      <c r="H1996" s="168">
        <v>3</v>
      </c>
      <c r="I1996" s="168" t="s">
        <v>15688</v>
      </c>
      <c r="J1996" s="168"/>
      <c r="K1996" s="168"/>
      <c r="L1996" s="171"/>
      <c r="M1996" s="171"/>
      <c r="N1996" s="168"/>
      <c r="O1996" s="168"/>
    </row>
    <row r="1997" spans="1:15" x14ac:dyDescent="0.3">
      <c r="A1997" s="167">
        <v>46070</v>
      </c>
      <c r="B1997" s="168">
        <v>1</v>
      </c>
      <c r="C1997" s="169"/>
      <c r="D1997" s="168" t="s">
        <v>1236</v>
      </c>
      <c r="E1997" s="168">
        <v>36</v>
      </c>
      <c r="F1997" s="168">
        <v>217</v>
      </c>
      <c r="G1997" s="168" t="s">
        <v>7150</v>
      </c>
      <c r="H1997" s="168">
        <v>3</v>
      </c>
      <c r="I1997" s="168" t="s">
        <v>15699</v>
      </c>
      <c r="J1997" s="168"/>
      <c r="K1997" s="168"/>
      <c r="L1997" s="171"/>
      <c r="M1997" s="171"/>
      <c r="N1997" s="168"/>
      <c r="O1997" s="168"/>
    </row>
    <row r="1998" spans="1:15" x14ac:dyDescent="0.3">
      <c r="A1998" s="167">
        <v>46070</v>
      </c>
      <c r="B1998" s="168">
        <v>1</v>
      </c>
      <c r="C1998" s="169"/>
      <c r="D1998" s="168" t="s">
        <v>1582</v>
      </c>
      <c r="E1998" s="168">
        <v>36</v>
      </c>
      <c r="F1998" s="168">
        <v>217</v>
      </c>
      <c r="G1998" s="168" t="s">
        <v>7248</v>
      </c>
      <c r="H1998" s="168">
        <v>4</v>
      </c>
      <c r="I1998" s="168" t="s">
        <v>15852</v>
      </c>
      <c r="J1998" s="168"/>
      <c r="K1998" s="168"/>
      <c r="L1998" s="171"/>
      <c r="M1998" s="171"/>
      <c r="N1998" s="168"/>
      <c r="O1998" s="168"/>
    </row>
    <row r="1999" spans="1:15" x14ac:dyDescent="0.3">
      <c r="A1999" s="167">
        <v>46070</v>
      </c>
      <c r="B1999" s="168">
        <v>2</v>
      </c>
      <c r="C1999" s="169"/>
      <c r="D1999" s="168" t="s">
        <v>1853</v>
      </c>
      <c r="E1999" s="168">
        <v>36</v>
      </c>
      <c r="F1999" s="168">
        <v>217</v>
      </c>
      <c r="G1999" s="168" t="s">
        <v>7239</v>
      </c>
      <c r="H1999" s="168">
        <v>16</v>
      </c>
      <c r="I1999" s="168" t="s">
        <v>7265</v>
      </c>
      <c r="J1999" s="168"/>
      <c r="K1999" s="168"/>
      <c r="L1999" s="171"/>
      <c r="M1999" s="171"/>
      <c r="N1999" s="168"/>
      <c r="O1999" s="168"/>
    </row>
    <row r="2000" spans="1:15" x14ac:dyDescent="0.3">
      <c r="A2000" s="167">
        <v>46070</v>
      </c>
      <c r="B2000" s="168">
        <v>2</v>
      </c>
      <c r="C2000" s="169"/>
      <c r="D2000" s="168" t="s">
        <v>1564</v>
      </c>
      <c r="E2000" s="168">
        <v>36</v>
      </c>
      <c r="F2000" s="168">
        <v>217</v>
      </c>
      <c r="G2000" s="168" t="s">
        <v>7207</v>
      </c>
      <c r="H2000" s="168">
        <v>3</v>
      </c>
      <c r="I2000" s="168" t="s">
        <v>7265</v>
      </c>
      <c r="J2000" s="168"/>
      <c r="K2000" s="168"/>
      <c r="L2000" s="171"/>
      <c r="M2000" s="171"/>
      <c r="N2000" s="168"/>
      <c r="O2000" s="168"/>
    </row>
    <row r="2001" spans="1:15" x14ac:dyDescent="0.3">
      <c r="A2001" s="167">
        <v>46070</v>
      </c>
      <c r="B2001" s="168">
        <v>1</v>
      </c>
      <c r="C2001" s="169"/>
      <c r="D2001" s="168" t="s">
        <v>1408</v>
      </c>
      <c r="E2001" s="168">
        <v>36</v>
      </c>
      <c r="F2001" s="168">
        <v>217</v>
      </c>
      <c r="G2001" s="168" t="s">
        <v>7181</v>
      </c>
      <c r="H2001" s="168">
        <v>6</v>
      </c>
      <c r="I2001" s="168" t="s">
        <v>15852</v>
      </c>
      <c r="J2001" s="168"/>
      <c r="K2001" s="168"/>
      <c r="L2001" s="171"/>
      <c r="M2001" s="171"/>
      <c r="N2001" s="168"/>
      <c r="O2001" s="168"/>
    </row>
    <row r="2002" spans="1:15" x14ac:dyDescent="0.3">
      <c r="A2002" s="167">
        <v>46070</v>
      </c>
      <c r="B2002" s="168">
        <v>1</v>
      </c>
      <c r="C2002" s="169"/>
      <c r="D2002" s="168" t="s">
        <v>1853</v>
      </c>
      <c r="E2002" s="168">
        <v>36</v>
      </c>
      <c r="F2002" s="168">
        <v>217</v>
      </c>
      <c r="G2002" s="168" t="s">
        <v>7239</v>
      </c>
      <c r="H2002" s="168">
        <v>64</v>
      </c>
      <c r="I2002" s="168" t="s">
        <v>15852</v>
      </c>
      <c r="J2002" s="168"/>
      <c r="K2002" s="168"/>
      <c r="L2002" s="171"/>
      <c r="M2002" s="171"/>
      <c r="N2002" s="168"/>
      <c r="O2002" s="168"/>
    </row>
    <row r="2003" spans="1:15" x14ac:dyDescent="0.3">
      <c r="A2003" s="167">
        <v>46070</v>
      </c>
      <c r="B2003" s="168">
        <v>1</v>
      </c>
      <c r="C2003" s="169"/>
      <c r="D2003" s="168" t="s">
        <v>3402</v>
      </c>
      <c r="E2003" s="168">
        <v>36</v>
      </c>
      <c r="F2003" s="168">
        <v>217</v>
      </c>
      <c r="G2003" s="168" t="s">
        <v>7252</v>
      </c>
      <c r="H2003" s="168">
        <v>1</v>
      </c>
      <c r="I2003" s="168" t="s">
        <v>15852</v>
      </c>
      <c r="J2003" s="168"/>
      <c r="K2003" s="168"/>
      <c r="L2003" s="171"/>
      <c r="M2003" s="171"/>
      <c r="N2003" s="168"/>
      <c r="O2003" s="168"/>
    </row>
    <row r="2004" spans="1:15" x14ac:dyDescent="0.3">
      <c r="A2004" s="167">
        <v>46070</v>
      </c>
      <c r="B2004" s="168">
        <v>1</v>
      </c>
      <c r="C2004" s="169"/>
      <c r="D2004" s="168" t="s">
        <v>1819</v>
      </c>
      <c r="E2004" s="168">
        <v>36</v>
      </c>
      <c r="F2004" s="168">
        <v>217</v>
      </c>
      <c r="G2004" s="168" t="s">
        <v>7248</v>
      </c>
      <c r="H2004" s="168">
        <v>8</v>
      </c>
      <c r="I2004" s="168" t="s">
        <v>15852</v>
      </c>
      <c r="J2004" s="168"/>
      <c r="K2004" s="168"/>
      <c r="L2004" s="171"/>
      <c r="M2004" s="171"/>
      <c r="N2004" s="168"/>
      <c r="O2004" s="168"/>
    </row>
    <row r="2005" spans="1:15" x14ac:dyDescent="0.3">
      <c r="A2005" s="167">
        <v>46070</v>
      </c>
      <c r="B2005" s="168">
        <v>2</v>
      </c>
      <c r="C2005" s="169"/>
      <c r="D2005" s="168" t="s">
        <v>1236</v>
      </c>
      <c r="E2005" s="168">
        <v>36</v>
      </c>
      <c r="F2005" s="168">
        <v>217</v>
      </c>
      <c r="G2005" s="168" t="s">
        <v>7150</v>
      </c>
      <c r="H2005" s="168">
        <v>2</v>
      </c>
      <c r="I2005" s="168" t="s">
        <v>7265</v>
      </c>
      <c r="J2005" s="168"/>
      <c r="K2005" s="168"/>
      <c r="L2005" s="171"/>
      <c r="M2005" s="171"/>
      <c r="N2005" s="168"/>
      <c r="O2005" s="168"/>
    </row>
    <row r="2006" spans="1:15" x14ac:dyDescent="0.3">
      <c r="A2006" s="167">
        <v>46070</v>
      </c>
      <c r="B2006" s="168">
        <v>2</v>
      </c>
      <c r="C2006" s="169"/>
      <c r="D2006" s="168" t="s">
        <v>1280</v>
      </c>
      <c r="E2006" s="168">
        <v>36</v>
      </c>
      <c r="F2006" s="168">
        <v>217</v>
      </c>
      <c r="G2006" s="168" t="s">
        <v>7179</v>
      </c>
      <c r="H2006" s="168">
        <v>1</v>
      </c>
      <c r="I2006" s="168" t="s">
        <v>7265</v>
      </c>
      <c r="J2006" s="168"/>
      <c r="K2006" s="168"/>
      <c r="L2006" s="171"/>
      <c r="M2006" s="171"/>
      <c r="N2006" s="168"/>
      <c r="O2006" s="168"/>
    </row>
    <row r="2007" spans="1:15" x14ac:dyDescent="0.3">
      <c r="A2007" s="167">
        <v>46070</v>
      </c>
      <c r="B2007" s="168">
        <v>1</v>
      </c>
      <c r="C2007" s="169"/>
      <c r="D2007" s="168" t="s">
        <v>1280</v>
      </c>
      <c r="E2007" s="168">
        <v>36</v>
      </c>
      <c r="F2007" s="168">
        <v>217</v>
      </c>
      <c r="G2007" s="168" t="s">
        <v>7179</v>
      </c>
      <c r="H2007" s="168">
        <v>4</v>
      </c>
      <c r="I2007" s="168" t="s">
        <v>15852</v>
      </c>
      <c r="J2007" s="168"/>
      <c r="K2007" s="168"/>
      <c r="L2007" s="171"/>
      <c r="M2007" s="171"/>
      <c r="N2007" s="168"/>
      <c r="O2007" s="168"/>
    </row>
    <row r="2008" spans="1:15" x14ac:dyDescent="0.3">
      <c r="A2008" s="167">
        <v>46070</v>
      </c>
      <c r="B2008" s="168">
        <v>1</v>
      </c>
      <c r="C2008" s="169"/>
      <c r="D2008" s="168" t="s">
        <v>1280</v>
      </c>
      <c r="E2008" s="168">
        <v>43</v>
      </c>
      <c r="F2008" s="168">
        <v>315</v>
      </c>
      <c r="G2008" s="168" t="s">
        <v>7179</v>
      </c>
      <c r="H2008" s="168">
        <v>2</v>
      </c>
      <c r="I2008" s="168" t="s">
        <v>7251</v>
      </c>
      <c r="J2008" s="168"/>
      <c r="K2008" s="168"/>
      <c r="L2008" s="171"/>
      <c r="M2008" s="171"/>
      <c r="N2008" s="168"/>
      <c r="O2008" s="168"/>
    </row>
    <row r="2009" spans="1:15" x14ac:dyDescent="0.3">
      <c r="A2009" s="167">
        <v>46070</v>
      </c>
      <c r="B2009" s="168">
        <v>3</v>
      </c>
      <c r="C2009" s="169"/>
      <c r="D2009" s="168" t="s">
        <v>1280</v>
      </c>
      <c r="E2009" s="168">
        <v>36</v>
      </c>
      <c r="F2009" s="168">
        <v>217</v>
      </c>
      <c r="G2009" s="168" t="s">
        <v>7179</v>
      </c>
      <c r="H2009" s="168">
        <v>1</v>
      </c>
      <c r="I2009" s="168" t="s">
        <v>15688</v>
      </c>
      <c r="J2009" s="168"/>
      <c r="K2009" s="168"/>
      <c r="L2009" s="171"/>
      <c r="M2009" s="171"/>
      <c r="N2009" s="168"/>
      <c r="O2009" s="168"/>
    </row>
    <row r="2010" spans="1:15" x14ac:dyDescent="0.3">
      <c r="A2010" s="167">
        <v>46070</v>
      </c>
      <c r="B2010" s="168">
        <v>1</v>
      </c>
      <c r="C2010" s="169"/>
      <c r="D2010" s="168" t="s">
        <v>1418</v>
      </c>
      <c r="E2010" s="168">
        <v>36</v>
      </c>
      <c r="F2010" s="168">
        <v>217</v>
      </c>
      <c r="G2010" s="168" t="s">
        <v>7207</v>
      </c>
      <c r="H2010" s="168">
        <v>5</v>
      </c>
      <c r="I2010" s="168" t="s">
        <v>15852</v>
      </c>
      <c r="J2010" s="168"/>
      <c r="K2010" s="168"/>
      <c r="L2010" s="171"/>
      <c r="M2010" s="171"/>
      <c r="N2010" s="168"/>
      <c r="O2010" s="168"/>
    </row>
    <row r="2011" spans="1:15" x14ac:dyDescent="0.3">
      <c r="A2011" s="167">
        <v>46070</v>
      </c>
      <c r="B2011" s="168">
        <v>1</v>
      </c>
      <c r="C2011" s="169"/>
      <c r="D2011" s="168" t="s">
        <v>1418</v>
      </c>
      <c r="E2011" s="168">
        <v>33</v>
      </c>
      <c r="F2011" s="168">
        <v>315</v>
      </c>
      <c r="G2011" s="168" t="s">
        <v>7207</v>
      </c>
      <c r="H2011" s="168">
        <v>5</v>
      </c>
      <c r="I2011" s="168" t="s">
        <v>15852</v>
      </c>
      <c r="J2011" s="168"/>
      <c r="K2011" s="168"/>
      <c r="L2011" s="171"/>
      <c r="M2011" s="171"/>
      <c r="N2011" s="168"/>
      <c r="O2011" s="168"/>
    </row>
    <row r="2012" spans="1:15" x14ac:dyDescent="0.3">
      <c r="A2012" s="167">
        <v>46070</v>
      </c>
      <c r="B2012" s="168">
        <v>3</v>
      </c>
      <c r="C2012" s="169"/>
      <c r="D2012" s="168" t="s">
        <v>1418</v>
      </c>
      <c r="E2012" s="168">
        <v>36</v>
      </c>
      <c r="F2012" s="168">
        <v>217</v>
      </c>
      <c r="G2012" s="168" t="s">
        <v>7207</v>
      </c>
      <c r="H2012" s="168">
        <v>11</v>
      </c>
      <c r="I2012" s="168" t="s">
        <v>15688</v>
      </c>
      <c r="J2012" s="168"/>
      <c r="K2012" s="168"/>
      <c r="L2012" s="171"/>
      <c r="M2012" s="171"/>
      <c r="N2012" s="168"/>
      <c r="O2012" s="168"/>
    </row>
    <row r="2013" spans="1:15" x14ac:dyDescent="0.3">
      <c r="A2013" s="167">
        <v>46070</v>
      </c>
      <c r="B2013" s="168">
        <v>2</v>
      </c>
      <c r="C2013" s="169"/>
      <c r="D2013" s="168" t="s">
        <v>1418</v>
      </c>
      <c r="E2013" s="168">
        <v>36</v>
      </c>
      <c r="F2013" s="168">
        <v>217</v>
      </c>
      <c r="G2013" s="168" t="s">
        <v>7207</v>
      </c>
      <c r="H2013" s="168">
        <v>7</v>
      </c>
      <c r="I2013" s="168" t="s">
        <v>7265</v>
      </c>
      <c r="J2013" s="168"/>
      <c r="K2013" s="168"/>
      <c r="L2013" s="171"/>
      <c r="M2013" s="171"/>
      <c r="N2013" s="168"/>
      <c r="O2013" s="168"/>
    </row>
    <row r="2014" spans="1:15" x14ac:dyDescent="0.3">
      <c r="A2014" s="167">
        <v>46070</v>
      </c>
      <c r="B2014" s="168">
        <v>1</v>
      </c>
      <c r="C2014" s="169"/>
      <c r="D2014" s="168" t="s">
        <v>1286</v>
      </c>
      <c r="E2014" s="168">
        <v>2</v>
      </c>
      <c r="F2014" s="168">
        <v>313</v>
      </c>
      <c r="G2014" s="168" t="s">
        <v>15898</v>
      </c>
      <c r="H2014" s="168">
        <v>1</v>
      </c>
      <c r="I2014" s="168" t="s">
        <v>15894</v>
      </c>
      <c r="J2014" s="168"/>
      <c r="K2014" s="168"/>
      <c r="L2014" s="171"/>
      <c r="M2014" s="171"/>
      <c r="N2014" s="168"/>
      <c r="O2014" s="168"/>
    </row>
    <row r="2015" spans="1:15" x14ac:dyDescent="0.3">
      <c r="A2015" s="167">
        <v>46070</v>
      </c>
      <c r="B2015" s="168">
        <v>1</v>
      </c>
      <c r="C2015" s="169"/>
      <c r="D2015" s="168" t="s">
        <v>1352</v>
      </c>
      <c r="E2015" s="168">
        <v>33</v>
      </c>
      <c r="F2015" s="168">
        <v>314</v>
      </c>
      <c r="G2015" s="168" t="s">
        <v>7212</v>
      </c>
      <c r="H2015" s="168">
        <v>4</v>
      </c>
      <c r="I2015" s="168" t="s">
        <v>7267</v>
      </c>
      <c r="J2015" s="168"/>
      <c r="K2015" s="168"/>
      <c r="L2015" s="171"/>
      <c r="M2015" s="171"/>
      <c r="N2015" s="168"/>
      <c r="O2015" s="168"/>
    </row>
    <row r="2016" spans="1:15" x14ac:dyDescent="0.3">
      <c r="A2016" s="167">
        <v>46070</v>
      </c>
      <c r="B2016" s="168">
        <v>1</v>
      </c>
      <c r="C2016" s="169"/>
      <c r="D2016" s="168" t="s">
        <v>1352</v>
      </c>
      <c r="E2016" s="168">
        <v>33</v>
      </c>
      <c r="F2016" s="168">
        <v>314</v>
      </c>
      <c r="G2016" s="168" t="s">
        <v>7212</v>
      </c>
      <c r="H2016" s="168">
        <v>4</v>
      </c>
      <c r="I2016" s="168" t="s">
        <v>7267</v>
      </c>
      <c r="J2016" s="168"/>
      <c r="K2016" s="168"/>
      <c r="L2016" s="171"/>
      <c r="M2016" s="171"/>
      <c r="N2016" s="168"/>
      <c r="O2016" s="168"/>
    </row>
    <row r="2017" spans="1:15" x14ac:dyDescent="0.3">
      <c r="A2017" s="167">
        <v>46070</v>
      </c>
      <c r="B2017" s="168">
        <v>1</v>
      </c>
      <c r="C2017" s="169"/>
      <c r="D2017" s="168" t="s">
        <v>1352</v>
      </c>
      <c r="E2017" s="168">
        <v>8</v>
      </c>
      <c r="F2017" s="168">
        <v>314</v>
      </c>
      <c r="G2017" s="168" t="s">
        <v>7212</v>
      </c>
      <c r="H2017" s="168">
        <v>10</v>
      </c>
      <c r="I2017" s="168" t="s">
        <v>7267</v>
      </c>
      <c r="J2017" s="168"/>
      <c r="K2017" s="168"/>
      <c r="L2017" s="171"/>
      <c r="M2017" s="171"/>
      <c r="N2017" s="168"/>
      <c r="O2017" s="168"/>
    </row>
    <row r="2018" spans="1:15" x14ac:dyDescent="0.3">
      <c r="A2018" s="167">
        <v>46070</v>
      </c>
      <c r="B2018" s="168">
        <v>1</v>
      </c>
      <c r="C2018" s="169"/>
      <c r="D2018" s="168" t="s">
        <v>1352</v>
      </c>
      <c r="E2018" s="168">
        <v>24</v>
      </c>
      <c r="F2018" s="168">
        <v>314</v>
      </c>
      <c r="G2018" s="168" t="s">
        <v>7212</v>
      </c>
      <c r="H2018" s="168">
        <v>3</v>
      </c>
      <c r="I2018" s="168" t="s">
        <v>7267</v>
      </c>
      <c r="J2018" s="168"/>
      <c r="K2018" s="168"/>
      <c r="L2018" s="171"/>
      <c r="M2018" s="171"/>
      <c r="N2018" s="168"/>
      <c r="O2018" s="168"/>
    </row>
    <row r="2019" spans="1:15" x14ac:dyDescent="0.3">
      <c r="A2019" s="167">
        <v>46070</v>
      </c>
      <c r="B2019" s="168">
        <v>1</v>
      </c>
      <c r="C2019" s="169"/>
      <c r="D2019" s="168" t="s">
        <v>1262</v>
      </c>
      <c r="E2019" s="168">
        <v>33</v>
      </c>
      <c r="F2019" s="168">
        <v>314</v>
      </c>
      <c r="G2019" s="168" t="s">
        <v>7171</v>
      </c>
      <c r="H2019" s="168">
        <v>5</v>
      </c>
      <c r="I2019" s="168" t="s">
        <v>7161</v>
      </c>
      <c r="J2019" s="168"/>
      <c r="K2019" s="168"/>
      <c r="L2019" s="171"/>
      <c r="M2019" s="171"/>
      <c r="N2019" s="168"/>
      <c r="O2019" s="168"/>
    </row>
    <row r="2020" spans="1:15" x14ac:dyDescent="0.3">
      <c r="A2020" s="167">
        <v>46070</v>
      </c>
      <c r="B2020" s="168">
        <v>1</v>
      </c>
      <c r="C2020" s="169"/>
      <c r="D2020" s="168" t="s">
        <v>3388</v>
      </c>
      <c r="E2020" s="168">
        <v>33</v>
      </c>
      <c r="F2020" s="168">
        <v>314</v>
      </c>
      <c r="G2020" s="168" t="s">
        <v>15691</v>
      </c>
      <c r="H2020" s="168">
        <v>4</v>
      </c>
      <c r="I2020" s="168" t="s">
        <v>15694</v>
      </c>
      <c r="J2020" s="168"/>
      <c r="K2020" s="168"/>
      <c r="L2020" s="171"/>
      <c r="M2020" s="171"/>
      <c r="N2020" s="168"/>
      <c r="O2020" s="168"/>
    </row>
    <row r="2021" spans="1:15" x14ac:dyDescent="0.3">
      <c r="A2021" s="167">
        <v>46070</v>
      </c>
      <c r="B2021" s="168">
        <v>1</v>
      </c>
      <c r="C2021" s="169"/>
      <c r="D2021" s="168" t="s">
        <v>1991</v>
      </c>
      <c r="E2021" s="168">
        <v>33</v>
      </c>
      <c r="F2021" s="168">
        <v>314</v>
      </c>
      <c r="G2021" s="168" t="s">
        <v>15691</v>
      </c>
      <c r="H2021" s="168">
        <v>4</v>
      </c>
      <c r="I2021" s="168" t="s">
        <v>15694</v>
      </c>
      <c r="J2021" s="168"/>
      <c r="K2021" s="168"/>
      <c r="L2021" s="171"/>
      <c r="M2021" s="171"/>
      <c r="N2021" s="168"/>
      <c r="O2021" s="168"/>
    </row>
    <row r="2022" spans="1:15" x14ac:dyDescent="0.3">
      <c r="A2022" s="167">
        <v>46070</v>
      </c>
      <c r="B2022" s="168">
        <v>1</v>
      </c>
      <c r="C2022" s="169"/>
      <c r="D2022" s="168" t="s">
        <v>1286</v>
      </c>
      <c r="E2022" s="168">
        <v>9</v>
      </c>
      <c r="F2022" s="168">
        <v>313</v>
      </c>
      <c r="G2022" s="168" t="s">
        <v>7269</v>
      </c>
      <c r="H2022" s="168">
        <v>18</v>
      </c>
      <c r="I2022" s="168" t="s">
        <v>15805</v>
      </c>
      <c r="J2022" s="168"/>
      <c r="K2022" s="168"/>
      <c r="L2022" s="171"/>
      <c r="M2022" s="171"/>
      <c r="N2022" s="168"/>
      <c r="O2022" s="168"/>
    </row>
    <row r="2023" spans="1:15" x14ac:dyDescent="0.3">
      <c r="A2023" s="167">
        <v>46070</v>
      </c>
      <c r="B2023" s="168">
        <v>1</v>
      </c>
      <c r="C2023" s="169"/>
      <c r="D2023" s="168" t="s">
        <v>1244</v>
      </c>
      <c r="E2023" s="168">
        <v>34</v>
      </c>
      <c r="F2023" s="168">
        <v>320</v>
      </c>
      <c r="G2023" s="168" t="s">
        <v>7213</v>
      </c>
      <c r="H2023" s="168">
        <v>2</v>
      </c>
      <c r="I2023" s="168" t="s">
        <v>7154</v>
      </c>
      <c r="J2023" s="168"/>
      <c r="K2023" s="168"/>
      <c r="L2023" s="171"/>
      <c r="M2023" s="171"/>
      <c r="N2023" s="168"/>
      <c r="O2023" s="168"/>
    </row>
    <row r="2024" spans="1:15" x14ac:dyDescent="0.3">
      <c r="A2024" s="167">
        <v>46070</v>
      </c>
      <c r="B2024" s="168">
        <v>1</v>
      </c>
      <c r="C2024" s="169"/>
      <c r="D2024" s="168" t="s">
        <v>1236</v>
      </c>
      <c r="E2024" s="168">
        <v>2</v>
      </c>
      <c r="F2024" s="168">
        <v>313</v>
      </c>
      <c r="G2024" s="168" t="s">
        <v>7150</v>
      </c>
      <c r="H2024" s="168">
        <v>1</v>
      </c>
      <c r="I2024" s="168" t="s">
        <v>15725</v>
      </c>
      <c r="J2024" s="168"/>
      <c r="K2024" s="168"/>
      <c r="L2024" s="171"/>
      <c r="M2024" s="171"/>
      <c r="N2024" s="168"/>
      <c r="O2024" s="168"/>
    </row>
    <row r="2025" spans="1:15" x14ac:dyDescent="0.3">
      <c r="A2025" s="167">
        <v>46070</v>
      </c>
      <c r="B2025" s="168">
        <v>1</v>
      </c>
      <c r="C2025" s="169"/>
      <c r="D2025" s="168" t="s">
        <v>1512</v>
      </c>
      <c r="E2025" s="168">
        <v>31</v>
      </c>
      <c r="F2025" s="168">
        <v>320</v>
      </c>
      <c r="G2025" s="168" t="s">
        <v>7163</v>
      </c>
      <c r="H2025" s="168">
        <v>4</v>
      </c>
      <c r="I2025" s="168" t="s">
        <v>15834</v>
      </c>
      <c r="J2025" s="168"/>
      <c r="K2025" s="168"/>
      <c r="L2025" s="171"/>
      <c r="M2025" s="171"/>
      <c r="N2025" s="168"/>
      <c r="O2025" s="168"/>
    </row>
    <row r="2026" spans="1:15" x14ac:dyDescent="0.3">
      <c r="A2026" s="167">
        <v>46070</v>
      </c>
      <c r="B2026" s="168">
        <v>1</v>
      </c>
      <c r="C2026" s="169"/>
      <c r="D2026" s="168" t="s">
        <v>1512</v>
      </c>
      <c r="E2026" s="168">
        <v>14</v>
      </c>
      <c r="F2026" s="168">
        <v>320</v>
      </c>
      <c r="G2026" s="168" t="s">
        <v>7163</v>
      </c>
      <c r="H2026" s="168">
        <v>2</v>
      </c>
      <c r="I2026" s="168" t="s">
        <v>15834</v>
      </c>
      <c r="J2026" s="168"/>
      <c r="K2026" s="168"/>
      <c r="L2026" s="171"/>
      <c r="M2026" s="171"/>
      <c r="N2026" s="168"/>
      <c r="O2026" s="168"/>
    </row>
    <row r="2027" spans="1:15" x14ac:dyDescent="0.3">
      <c r="A2027" s="167">
        <v>46070</v>
      </c>
      <c r="B2027" s="168">
        <v>1</v>
      </c>
      <c r="C2027" s="169"/>
      <c r="D2027" s="168" t="s">
        <v>1512</v>
      </c>
      <c r="E2027" s="168">
        <v>9</v>
      </c>
      <c r="F2027" s="168">
        <v>320</v>
      </c>
      <c r="G2027" s="168" t="s">
        <v>7163</v>
      </c>
      <c r="H2027" s="168">
        <v>1</v>
      </c>
      <c r="I2027" s="168" t="s">
        <v>15834</v>
      </c>
      <c r="J2027" s="168"/>
      <c r="K2027" s="168"/>
      <c r="L2027" s="171"/>
      <c r="M2027" s="171"/>
      <c r="N2027" s="168"/>
      <c r="O2027" s="168"/>
    </row>
    <row r="2028" spans="1:15" x14ac:dyDescent="0.3">
      <c r="A2028" s="167">
        <v>46070</v>
      </c>
      <c r="B2028" s="168">
        <v>1</v>
      </c>
      <c r="C2028" s="169"/>
      <c r="D2028" s="168" t="s">
        <v>1512</v>
      </c>
      <c r="E2028" s="168">
        <v>11</v>
      </c>
      <c r="F2028" s="168">
        <v>320</v>
      </c>
      <c r="G2028" s="168" t="s">
        <v>7163</v>
      </c>
      <c r="H2028" s="168">
        <v>3</v>
      </c>
      <c r="I2028" s="168" t="s">
        <v>15834</v>
      </c>
      <c r="J2028" s="168"/>
      <c r="K2028" s="168"/>
      <c r="L2028" s="171"/>
      <c r="M2028" s="171"/>
      <c r="N2028" s="168"/>
      <c r="O2028" s="168"/>
    </row>
    <row r="2029" spans="1:15" x14ac:dyDescent="0.3">
      <c r="A2029" s="167">
        <v>46070</v>
      </c>
      <c r="B2029" s="168">
        <v>1</v>
      </c>
      <c r="C2029" s="169"/>
      <c r="D2029" s="168" t="s">
        <v>1478</v>
      </c>
      <c r="E2029" s="168">
        <v>8</v>
      </c>
      <c r="F2029" s="168">
        <v>320</v>
      </c>
      <c r="G2029" s="168" t="s">
        <v>7155</v>
      </c>
      <c r="H2029" s="168">
        <v>7</v>
      </c>
      <c r="I2029" s="168" t="s">
        <v>7145</v>
      </c>
      <c r="J2029" s="168"/>
      <c r="K2029" s="168"/>
      <c r="L2029" s="171"/>
      <c r="M2029" s="171"/>
      <c r="N2029" s="168"/>
      <c r="O2029" s="168"/>
    </row>
    <row r="2030" spans="1:15" x14ac:dyDescent="0.3">
      <c r="A2030" s="167">
        <v>46070</v>
      </c>
      <c r="B2030" s="168">
        <v>1</v>
      </c>
      <c r="C2030" s="169"/>
      <c r="D2030" s="168" t="s">
        <v>1284</v>
      </c>
      <c r="E2030" s="168">
        <v>31</v>
      </c>
      <c r="F2030" s="168">
        <v>320</v>
      </c>
      <c r="G2030" s="168" t="s">
        <v>7146</v>
      </c>
      <c r="H2030" s="168">
        <v>2</v>
      </c>
      <c r="I2030" s="168" t="s">
        <v>7147</v>
      </c>
      <c r="J2030" s="168"/>
      <c r="K2030" s="168"/>
      <c r="L2030" s="171"/>
      <c r="M2030" s="171"/>
      <c r="N2030" s="168"/>
      <c r="O2030" s="168"/>
    </row>
    <row r="2031" spans="1:15" x14ac:dyDescent="0.3">
      <c r="A2031" s="167">
        <v>46070</v>
      </c>
      <c r="B2031" s="168">
        <v>1</v>
      </c>
      <c r="C2031" s="169"/>
      <c r="D2031" s="168" t="s">
        <v>1284</v>
      </c>
      <c r="E2031" s="168">
        <v>34</v>
      </c>
      <c r="F2031" s="168">
        <v>320</v>
      </c>
      <c r="G2031" s="168" t="s">
        <v>7146</v>
      </c>
      <c r="H2031" s="168">
        <v>1</v>
      </c>
      <c r="I2031" s="168" t="s">
        <v>7147</v>
      </c>
      <c r="J2031" s="168"/>
      <c r="K2031" s="168"/>
      <c r="L2031" s="171"/>
      <c r="M2031" s="171"/>
      <c r="N2031" s="168"/>
      <c r="O2031" s="168"/>
    </row>
    <row r="2032" spans="1:15" x14ac:dyDescent="0.3">
      <c r="A2032" s="167">
        <v>46070</v>
      </c>
      <c r="B2032" s="168">
        <v>1</v>
      </c>
      <c r="C2032" s="169"/>
      <c r="D2032" s="168" t="s">
        <v>1364</v>
      </c>
      <c r="E2032" s="168">
        <v>32</v>
      </c>
      <c r="F2032" s="168">
        <v>315</v>
      </c>
      <c r="G2032" s="168" t="s">
        <v>7207</v>
      </c>
      <c r="H2032" s="168">
        <v>30</v>
      </c>
      <c r="I2032" s="168" t="s">
        <v>15899</v>
      </c>
      <c r="J2032" s="168"/>
      <c r="K2032" s="168"/>
      <c r="L2032" s="171"/>
      <c r="M2032" s="171"/>
      <c r="N2032" s="168"/>
      <c r="O2032" s="168"/>
    </row>
    <row r="2033" spans="1:15" x14ac:dyDescent="0.3">
      <c r="A2033" s="167">
        <v>46070</v>
      </c>
      <c r="B2033" s="168">
        <v>1</v>
      </c>
      <c r="C2033" s="169"/>
      <c r="D2033" s="168" t="s">
        <v>1414</v>
      </c>
      <c r="E2033" s="168">
        <v>32</v>
      </c>
      <c r="F2033" s="168">
        <v>315</v>
      </c>
      <c r="G2033" s="168" t="s">
        <v>7239</v>
      </c>
      <c r="H2033" s="168">
        <v>10</v>
      </c>
      <c r="I2033" s="168" t="s">
        <v>15899</v>
      </c>
      <c r="J2033" s="168"/>
      <c r="K2033" s="168"/>
      <c r="L2033" s="171"/>
      <c r="M2033" s="171"/>
      <c r="N2033" s="168"/>
      <c r="O2033" s="168"/>
    </row>
    <row r="2034" spans="1:15" x14ac:dyDescent="0.3">
      <c r="A2034" s="167">
        <v>46070</v>
      </c>
      <c r="B2034" s="168">
        <v>2</v>
      </c>
      <c r="C2034" s="169"/>
      <c r="D2034" s="168" t="s">
        <v>1284</v>
      </c>
      <c r="E2034" s="168">
        <v>19</v>
      </c>
      <c r="F2034" s="168">
        <v>320</v>
      </c>
      <c r="G2034" s="168" t="s">
        <v>7146</v>
      </c>
      <c r="H2034" s="168">
        <v>1</v>
      </c>
      <c r="I2034" s="168" t="s">
        <v>7145</v>
      </c>
      <c r="J2034" s="168"/>
      <c r="K2034" s="168"/>
      <c r="L2034" s="171"/>
      <c r="M2034" s="171"/>
      <c r="N2034" s="168"/>
      <c r="O2034" s="168"/>
    </row>
    <row r="2035" spans="1:15" x14ac:dyDescent="0.3">
      <c r="A2035" s="167">
        <v>46070</v>
      </c>
      <c r="B2035" s="168">
        <v>2</v>
      </c>
      <c r="C2035" s="169"/>
      <c r="D2035" s="168" t="s">
        <v>1284</v>
      </c>
      <c r="E2035" s="168">
        <v>9</v>
      </c>
      <c r="F2035" s="168">
        <v>320</v>
      </c>
      <c r="G2035" s="168" t="s">
        <v>7146</v>
      </c>
      <c r="H2035" s="168">
        <v>3</v>
      </c>
      <c r="I2035" s="168" t="s">
        <v>7145</v>
      </c>
      <c r="J2035" s="168"/>
      <c r="K2035" s="168"/>
      <c r="L2035" s="171"/>
      <c r="M2035" s="171"/>
      <c r="N2035" s="168"/>
      <c r="O2035" s="168"/>
    </row>
    <row r="2036" spans="1:15" x14ac:dyDescent="0.3">
      <c r="A2036" s="167">
        <v>46070</v>
      </c>
      <c r="B2036" s="168">
        <v>3</v>
      </c>
      <c r="C2036" s="169"/>
      <c r="D2036" s="168" t="s">
        <v>1264</v>
      </c>
      <c r="E2036" s="168">
        <v>11</v>
      </c>
      <c r="F2036" s="168">
        <v>314</v>
      </c>
      <c r="G2036" s="168" t="s">
        <v>7189</v>
      </c>
      <c r="H2036" s="168">
        <v>1</v>
      </c>
      <c r="I2036" s="168" t="s">
        <v>7162</v>
      </c>
      <c r="J2036" s="168"/>
      <c r="K2036" s="168"/>
      <c r="L2036" s="171"/>
      <c r="M2036" s="171"/>
      <c r="N2036" s="168"/>
      <c r="O2036" s="168"/>
    </row>
    <row r="2037" spans="1:15" x14ac:dyDescent="0.3">
      <c r="A2037" s="167">
        <v>46070</v>
      </c>
      <c r="B2037" s="168">
        <v>2</v>
      </c>
      <c r="C2037" s="169"/>
      <c r="D2037" s="168" t="s">
        <v>1594</v>
      </c>
      <c r="E2037" s="168">
        <v>24</v>
      </c>
      <c r="F2037" s="168">
        <v>207</v>
      </c>
      <c r="G2037" s="168" t="s">
        <v>7169</v>
      </c>
      <c r="H2037" s="168">
        <v>1</v>
      </c>
      <c r="I2037" s="168" t="s">
        <v>7228</v>
      </c>
      <c r="J2037" s="168"/>
      <c r="K2037" s="168"/>
      <c r="L2037" s="171"/>
      <c r="M2037" s="171"/>
      <c r="N2037" s="168"/>
      <c r="O2037" s="168"/>
    </row>
    <row r="2038" spans="1:15" x14ac:dyDescent="0.3">
      <c r="A2038" s="167">
        <v>46070</v>
      </c>
      <c r="B2038" s="168">
        <v>2</v>
      </c>
      <c r="C2038" s="169"/>
      <c r="D2038" s="168" t="s">
        <v>1262</v>
      </c>
      <c r="E2038" s="168">
        <v>11</v>
      </c>
      <c r="F2038" s="168">
        <v>314</v>
      </c>
      <c r="G2038" s="168" t="s">
        <v>7171</v>
      </c>
      <c r="H2038" s="168">
        <v>4</v>
      </c>
      <c r="I2038" s="168" t="s">
        <v>7168</v>
      </c>
      <c r="J2038" s="168"/>
      <c r="K2038" s="168"/>
      <c r="L2038" s="171"/>
      <c r="M2038" s="171"/>
      <c r="N2038" s="168"/>
      <c r="O2038" s="168"/>
    </row>
    <row r="2039" spans="1:15" x14ac:dyDescent="0.3">
      <c r="A2039" s="167">
        <v>46070</v>
      </c>
      <c r="B2039" s="168">
        <v>2</v>
      </c>
      <c r="C2039" s="169"/>
      <c r="D2039" s="168" t="s">
        <v>1242</v>
      </c>
      <c r="E2039" s="168">
        <v>11</v>
      </c>
      <c r="F2039" s="168">
        <v>314</v>
      </c>
      <c r="G2039" s="168" t="s">
        <v>7186</v>
      </c>
      <c r="H2039" s="168">
        <v>1</v>
      </c>
      <c r="I2039" s="168" t="s">
        <v>7264</v>
      </c>
      <c r="J2039" s="168"/>
      <c r="K2039" s="168"/>
      <c r="L2039" s="171"/>
      <c r="M2039" s="171"/>
      <c r="N2039" s="168"/>
      <c r="O2039" s="168"/>
    </row>
    <row r="2040" spans="1:15" x14ac:dyDescent="0.3">
      <c r="A2040" s="167">
        <v>46070</v>
      </c>
      <c r="B2040" s="168">
        <v>1</v>
      </c>
      <c r="C2040" s="169"/>
      <c r="D2040" s="168" t="s">
        <v>1264</v>
      </c>
      <c r="E2040" s="168">
        <v>11</v>
      </c>
      <c r="F2040" s="168">
        <v>314</v>
      </c>
      <c r="G2040" s="168" t="s">
        <v>7189</v>
      </c>
      <c r="H2040" s="168">
        <v>1</v>
      </c>
      <c r="I2040" s="168" t="s">
        <v>7210</v>
      </c>
      <c r="J2040" s="168"/>
      <c r="K2040" s="168"/>
      <c r="L2040" s="171"/>
      <c r="M2040" s="171"/>
      <c r="N2040" s="168"/>
      <c r="O2040" s="168"/>
    </row>
    <row r="2041" spans="1:15" x14ac:dyDescent="0.3">
      <c r="A2041" s="167">
        <v>46070</v>
      </c>
      <c r="B2041" s="168">
        <v>2</v>
      </c>
      <c r="C2041" s="169"/>
      <c r="D2041" s="168" t="s">
        <v>1372</v>
      </c>
      <c r="E2041" s="168">
        <v>33</v>
      </c>
      <c r="F2041" s="168">
        <v>314</v>
      </c>
      <c r="G2041" s="168" t="s">
        <v>7173</v>
      </c>
      <c r="H2041" s="168">
        <v>1</v>
      </c>
      <c r="I2041" s="168" t="s">
        <v>7210</v>
      </c>
      <c r="J2041" s="168"/>
      <c r="K2041" s="168"/>
      <c r="L2041" s="171"/>
      <c r="M2041" s="171"/>
      <c r="N2041" s="168"/>
      <c r="O2041" s="168"/>
    </row>
    <row r="2042" spans="1:15" x14ac:dyDescent="0.3">
      <c r="A2042" s="167">
        <v>46070</v>
      </c>
      <c r="B2042" s="168">
        <v>2</v>
      </c>
      <c r="C2042" s="169"/>
      <c r="D2042" s="168" t="s">
        <v>1440</v>
      </c>
      <c r="E2042" s="168">
        <v>15</v>
      </c>
      <c r="F2042" s="168">
        <v>207</v>
      </c>
      <c r="G2042" s="168" t="s">
        <v>7169</v>
      </c>
      <c r="H2042" s="168">
        <v>1</v>
      </c>
      <c r="I2042" s="168" t="s">
        <v>15785</v>
      </c>
      <c r="J2042" s="168"/>
      <c r="K2042" s="168"/>
      <c r="L2042" s="171"/>
      <c r="M2042" s="171"/>
      <c r="N2042" s="168"/>
      <c r="O2042" s="168"/>
    </row>
    <row r="2043" spans="1:15" x14ac:dyDescent="0.3">
      <c r="A2043" s="173">
        <v>46070</v>
      </c>
      <c r="B2043" s="174">
        <v>3</v>
      </c>
      <c r="C2043" s="175"/>
      <c r="D2043" s="174" t="s">
        <v>2083</v>
      </c>
      <c r="E2043" s="174">
        <v>27</v>
      </c>
      <c r="F2043" s="174">
        <v>207</v>
      </c>
      <c r="G2043" s="174" t="s">
        <v>7169</v>
      </c>
      <c r="H2043" s="174">
        <v>1</v>
      </c>
      <c r="I2043" s="174" t="s">
        <v>15900</v>
      </c>
      <c r="J2043" s="174"/>
      <c r="K2043" s="174"/>
      <c r="L2043" s="177"/>
      <c r="M2043" s="177"/>
      <c r="N2043" s="174"/>
      <c r="O2043" s="174"/>
    </row>
    <row r="2044" spans="1:15" x14ac:dyDescent="0.3">
      <c r="A2044" s="167">
        <v>46070</v>
      </c>
      <c r="B2044" s="168">
        <v>2</v>
      </c>
      <c r="C2044" s="169"/>
      <c r="D2044" s="168" t="s">
        <v>2441</v>
      </c>
      <c r="E2044" s="168">
        <v>11</v>
      </c>
      <c r="F2044" s="168">
        <v>315</v>
      </c>
      <c r="G2044" s="168" t="s">
        <v>7179</v>
      </c>
      <c r="H2044" s="168">
        <v>1</v>
      </c>
      <c r="I2044" s="168" t="s">
        <v>7180</v>
      </c>
      <c r="J2044" s="168"/>
      <c r="K2044" s="168"/>
      <c r="L2044" s="171"/>
      <c r="M2044" s="171"/>
      <c r="N2044" s="168"/>
      <c r="O2044" s="168"/>
    </row>
    <row r="2045" spans="1:15" x14ac:dyDescent="0.3">
      <c r="A2045" s="167">
        <v>46070</v>
      </c>
      <c r="B2045" s="168">
        <v>3</v>
      </c>
      <c r="C2045" s="169"/>
      <c r="D2045" s="168" t="s">
        <v>1242</v>
      </c>
      <c r="E2045" s="168">
        <v>11</v>
      </c>
      <c r="F2045" s="168">
        <v>314</v>
      </c>
      <c r="G2045" s="168" t="s">
        <v>7186</v>
      </c>
      <c r="H2045" s="168">
        <v>1</v>
      </c>
      <c r="I2045" s="168" t="s">
        <v>7185</v>
      </c>
      <c r="J2045" s="168"/>
      <c r="K2045" s="168"/>
      <c r="L2045" s="171"/>
      <c r="M2045" s="171"/>
      <c r="N2045" s="168"/>
      <c r="O2045" s="168"/>
    </row>
    <row r="2046" spans="1:15" x14ac:dyDescent="0.3">
      <c r="A2046" s="167">
        <v>46070</v>
      </c>
      <c r="B2046" s="168">
        <v>2</v>
      </c>
      <c r="C2046" s="169"/>
      <c r="D2046" s="168" t="s">
        <v>1661</v>
      </c>
      <c r="E2046" s="168">
        <v>34</v>
      </c>
      <c r="F2046" s="168">
        <v>322</v>
      </c>
      <c r="G2046" s="168" t="s">
        <v>7175</v>
      </c>
      <c r="H2046" s="168">
        <v>3</v>
      </c>
      <c r="I2046" s="168" t="s">
        <v>7176</v>
      </c>
      <c r="J2046" s="168"/>
      <c r="K2046" s="168"/>
      <c r="L2046" s="171"/>
      <c r="M2046" s="171"/>
      <c r="N2046" s="168"/>
      <c r="O2046" s="168"/>
    </row>
    <row r="2047" spans="1:15" x14ac:dyDescent="0.3">
      <c r="A2047" s="173">
        <v>46070</v>
      </c>
      <c r="B2047" s="174">
        <v>2</v>
      </c>
      <c r="C2047" s="175"/>
      <c r="D2047" s="174" t="s">
        <v>15901</v>
      </c>
      <c r="E2047" s="174">
        <v>20</v>
      </c>
      <c r="F2047" s="174">
        <v>320</v>
      </c>
      <c r="G2047" s="174" t="s">
        <v>7155</v>
      </c>
      <c r="H2047" s="174">
        <v>1</v>
      </c>
      <c r="I2047" s="174" t="s">
        <v>7261</v>
      </c>
      <c r="J2047" s="174"/>
      <c r="K2047" s="174"/>
      <c r="L2047" s="177"/>
      <c r="M2047" s="177"/>
      <c r="N2047" s="174"/>
      <c r="O2047" s="174"/>
    </row>
    <row r="2048" spans="1:15" x14ac:dyDescent="0.3">
      <c r="A2048" s="173">
        <v>46070</v>
      </c>
      <c r="B2048" s="174">
        <v>2</v>
      </c>
      <c r="C2048" s="175"/>
      <c r="D2048" s="174" t="s">
        <v>15901</v>
      </c>
      <c r="E2048" s="174">
        <v>2</v>
      </c>
      <c r="F2048" s="174">
        <v>320</v>
      </c>
      <c r="G2048" s="174" t="s">
        <v>7155</v>
      </c>
      <c r="H2048" s="174">
        <v>1</v>
      </c>
      <c r="I2048" s="174" t="s">
        <v>7261</v>
      </c>
      <c r="J2048" s="174"/>
      <c r="K2048" s="174"/>
      <c r="L2048" s="177"/>
      <c r="M2048" s="177"/>
      <c r="N2048" s="174"/>
      <c r="O2048" s="174"/>
    </row>
    <row r="2049" spans="1:15" x14ac:dyDescent="0.3">
      <c r="A2049" s="167">
        <v>46070</v>
      </c>
      <c r="B2049" s="168">
        <v>2</v>
      </c>
      <c r="C2049" s="169"/>
      <c r="D2049" s="168" t="s">
        <v>1512</v>
      </c>
      <c r="E2049" s="168">
        <v>34</v>
      </c>
      <c r="F2049" s="168">
        <v>320</v>
      </c>
      <c r="G2049" s="168" t="s">
        <v>7163</v>
      </c>
      <c r="H2049" s="168">
        <v>1</v>
      </c>
      <c r="I2049" s="168" t="s">
        <v>7162</v>
      </c>
      <c r="J2049" s="168"/>
      <c r="K2049" s="168"/>
      <c r="L2049" s="171"/>
      <c r="M2049" s="171"/>
      <c r="N2049" s="168"/>
      <c r="O2049" s="168"/>
    </row>
    <row r="2050" spans="1:15" x14ac:dyDescent="0.3">
      <c r="A2050" s="167">
        <v>46070</v>
      </c>
      <c r="B2050" s="168">
        <v>1</v>
      </c>
      <c r="C2050" s="169"/>
      <c r="D2050" s="168" t="s">
        <v>2491</v>
      </c>
      <c r="E2050" s="168">
        <v>44</v>
      </c>
      <c r="F2050" s="168">
        <v>318</v>
      </c>
      <c r="G2050" s="168" t="s">
        <v>7196</v>
      </c>
      <c r="H2050" s="168">
        <v>2</v>
      </c>
      <c r="I2050" s="168" t="s">
        <v>7247</v>
      </c>
      <c r="J2050" s="168"/>
      <c r="K2050" s="168"/>
      <c r="L2050" s="171"/>
      <c r="M2050" s="171"/>
      <c r="N2050" s="168"/>
      <c r="O2050" s="168"/>
    </row>
    <row r="2051" spans="1:15" x14ac:dyDescent="0.3">
      <c r="A2051" s="167">
        <v>46070</v>
      </c>
      <c r="B2051" s="168">
        <v>1</v>
      </c>
      <c r="C2051" s="169"/>
      <c r="D2051" s="168" t="s">
        <v>1416</v>
      </c>
      <c r="E2051" s="168">
        <v>39</v>
      </c>
      <c r="F2051" s="168">
        <v>318</v>
      </c>
      <c r="G2051" s="168" t="s">
        <v>7196</v>
      </c>
      <c r="H2051" s="168">
        <v>4</v>
      </c>
      <c r="I2051" s="168" t="s">
        <v>7190</v>
      </c>
      <c r="J2051" s="168"/>
      <c r="K2051" s="168"/>
      <c r="L2051" s="171"/>
      <c r="M2051" s="171"/>
      <c r="N2051" s="168"/>
      <c r="O2051" s="168"/>
    </row>
    <row r="2052" spans="1:15" x14ac:dyDescent="0.3">
      <c r="A2052" s="167">
        <v>46070</v>
      </c>
      <c r="B2052" s="168">
        <v>1</v>
      </c>
      <c r="C2052" s="169"/>
      <c r="D2052" s="168" t="s">
        <v>1232</v>
      </c>
      <c r="E2052" s="168">
        <v>36</v>
      </c>
      <c r="F2052" s="168">
        <v>315</v>
      </c>
      <c r="G2052" s="168" t="s">
        <v>7196</v>
      </c>
      <c r="H2052" s="168">
        <v>3</v>
      </c>
      <c r="I2052" s="168" t="s">
        <v>7245</v>
      </c>
      <c r="J2052" s="168"/>
      <c r="K2052" s="168"/>
      <c r="L2052" s="171"/>
      <c r="M2052" s="171"/>
      <c r="N2052" s="168"/>
      <c r="O2052" s="168"/>
    </row>
    <row r="2053" spans="1:15" x14ac:dyDescent="0.3">
      <c r="A2053" s="167">
        <v>46070</v>
      </c>
      <c r="B2053" s="168">
        <v>1</v>
      </c>
      <c r="C2053" s="169"/>
      <c r="D2053" s="168" t="s">
        <v>1282</v>
      </c>
      <c r="E2053" s="168">
        <v>7</v>
      </c>
      <c r="F2053" s="168">
        <v>315</v>
      </c>
      <c r="G2053" s="168" t="s">
        <v>7196</v>
      </c>
      <c r="H2053" s="168">
        <v>1</v>
      </c>
      <c r="I2053" s="168" t="s">
        <v>7245</v>
      </c>
      <c r="J2053" s="168"/>
      <c r="K2053" s="168"/>
      <c r="L2053" s="171"/>
      <c r="M2053" s="171"/>
      <c r="N2053" s="168"/>
      <c r="O2053" s="168"/>
    </row>
    <row r="2054" spans="1:15" x14ac:dyDescent="0.3">
      <c r="A2054" s="167">
        <v>46070</v>
      </c>
      <c r="B2054" s="168">
        <v>1</v>
      </c>
      <c r="C2054" s="169"/>
      <c r="D2054" s="168" t="s">
        <v>1232</v>
      </c>
      <c r="E2054" s="168">
        <v>36</v>
      </c>
      <c r="F2054" s="168">
        <v>315</v>
      </c>
      <c r="G2054" s="168" t="s">
        <v>7196</v>
      </c>
      <c r="H2054" s="168">
        <v>1</v>
      </c>
      <c r="I2054" s="168" t="s">
        <v>7245</v>
      </c>
      <c r="J2054" s="168"/>
      <c r="K2054" s="168"/>
      <c r="L2054" s="171"/>
      <c r="M2054" s="171"/>
      <c r="N2054" s="168"/>
      <c r="O2054" s="168"/>
    </row>
    <row r="2055" spans="1:15" x14ac:dyDescent="0.3">
      <c r="A2055" s="167">
        <v>46070</v>
      </c>
      <c r="B2055" s="168">
        <v>1</v>
      </c>
      <c r="C2055" s="169"/>
      <c r="D2055" s="168" t="s">
        <v>2267</v>
      </c>
      <c r="E2055" s="168">
        <v>43</v>
      </c>
      <c r="F2055" s="168">
        <v>318</v>
      </c>
      <c r="G2055" s="168" t="s">
        <v>7186</v>
      </c>
      <c r="H2055" s="168">
        <v>1</v>
      </c>
      <c r="I2055" s="168" t="s">
        <v>7216</v>
      </c>
      <c r="J2055" s="168"/>
      <c r="K2055" s="168"/>
      <c r="L2055" s="171"/>
      <c r="M2055" s="171"/>
      <c r="N2055" s="168"/>
      <c r="O2055" s="168"/>
    </row>
    <row r="2056" spans="1:15" x14ac:dyDescent="0.3">
      <c r="A2056" s="173">
        <v>46070</v>
      </c>
      <c r="B2056" s="174">
        <v>1</v>
      </c>
      <c r="C2056" s="175"/>
      <c r="D2056" s="174" t="s">
        <v>1711</v>
      </c>
      <c r="E2056" s="174">
        <v>2</v>
      </c>
      <c r="F2056" s="174">
        <v>318</v>
      </c>
      <c r="G2056" s="174" t="s">
        <v>15712</v>
      </c>
      <c r="H2056" s="174">
        <v>1</v>
      </c>
      <c r="I2056" s="174" t="s">
        <v>7162</v>
      </c>
      <c r="J2056" s="174"/>
      <c r="K2056" s="174"/>
      <c r="L2056" s="177"/>
      <c r="M2056" s="177"/>
      <c r="N2056" s="174"/>
      <c r="O2056" s="174"/>
    </row>
    <row r="2057" spans="1:15" x14ac:dyDescent="0.3">
      <c r="A2057" s="167">
        <v>46070</v>
      </c>
      <c r="B2057" s="168">
        <v>2</v>
      </c>
      <c r="C2057" s="169"/>
      <c r="D2057" s="168" t="s">
        <v>1334</v>
      </c>
      <c r="E2057" s="168">
        <v>11</v>
      </c>
      <c r="F2057" s="168">
        <v>318</v>
      </c>
      <c r="G2057" s="168" t="s">
        <v>15712</v>
      </c>
      <c r="H2057" s="168">
        <v>1</v>
      </c>
      <c r="I2057" s="168" t="s">
        <v>7176</v>
      </c>
      <c r="J2057" s="168"/>
      <c r="K2057" s="168"/>
      <c r="L2057" s="171"/>
      <c r="M2057" s="171"/>
      <c r="N2057" s="168"/>
      <c r="O2057" s="168"/>
    </row>
    <row r="2058" spans="1:15" x14ac:dyDescent="0.3">
      <c r="A2058" s="167">
        <v>46071</v>
      </c>
      <c r="B2058" s="168">
        <v>1</v>
      </c>
      <c r="C2058" s="169"/>
      <c r="D2058" s="168" t="s">
        <v>3388</v>
      </c>
      <c r="E2058" s="168">
        <v>8</v>
      </c>
      <c r="F2058" s="168">
        <v>314</v>
      </c>
      <c r="G2058" s="168" t="s">
        <v>15691</v>
      </c>
      <c r="H2058" s="168">
        <v>43</v>
      </c>
      <c r="I2058" s="168" t="s">
        <v>7187</v>
      </c>
      <c r="J2058" s="168"/>
      <c r="K2058" s="168"/>
      <c r="L2058" s="171"/>
      <c r="M2058" s="171"/>
      <c r="N2058" s="168"/>
      <c r="O2058" s="168"/>
    </row>
    <row r="2059" spans="1:15" x14ac:dyDescent="0.3">
      <c r="A2059" s="167">
        <v>46071</v>
      </c>
      <c r="B2059" s="168">
        <v>1</v>
      </c>
      <c r="C2059" s="169"/>
      <c r="D2059" s="168" t="s">
        <v>3388</v>
      </c>
      <c r="E2059" s="168">
        <v>11</v>
      </c>
      <c r="F2059" s="168">
        <v>314</v>
      </c>
      <c r="G2059" s="168" t="s">
        <v>15691</v>
      </c>
      <c r="H2059" s="168">
        <v>1</v>
      </c>
      <c r="I2059" s="168" t="s">
        <v>7187</v>
      </c>
      <c r="J2059" s="168"/>
      <c r="K2059" s="168"/>
      <c r="L2059" s="171"/>
      <c r="M2059" s="171"/>
      <c r="N2059" s="168"/>
      <c r="O2059" s="168"/>
    </row>
    <row r="2060" spans="1:15" x14ac:dyDescent="0.3">
      <c r="A2060" s="167">
        <v>46071</v>
      </c>
      <c r="B2060" s="168">
        <v>1</v>
      </c>
      <c r="C2060" s="169"/>
      <c r="D2060" s="168" t="s">
        <v>1244</v>
      </c>
      <c r="E2060" s="168">
        <v>34</v>
      </c>
      <c r="F2060" s="168">
        <v>320</v>
      </c>
      <c r="G2060" s="168" t="s">
        <v>7144</v>
      </c>
      <c r="H2060" s="168">
        <v>1</v>
      </c>
      <c r="I2060" s="168" t="s">
        <v>15902</v>
      </c>
      <c r="J2060" s="168"/>
      <c r="K2060" s="168"/>
      <c r="L2060" s="171"/>
      <c r="M2060" s="171"/>
      <c r="N2060" s="168"/>
      <c r="O2060" s="168"/>
    </row>
    <row r="2061" spans="1:15" x14ac:dyDescent="0.3">
      <c r="A2061" s="167">
        <v>46071</v>
      </c>
      <c r="B2061" s="168">
        <v>1</v>
      </c>
      <c r="C2061" s="169"/>
      <c r="D2061" s="168" t="s">
        <v>1244</v>
      </c>
      <c r="E2061" s="168">
        <v>19</v>
      </c>
      <c r="F2061" s="168">
        <v>320</v>
      </c>
      <c r="G2061" s="168" t="s">
        <v>7144</v>
      </c>
      <c r="H2061" s="168">
        <v>5</v>
      </c>
      <c r="I2061" s="168" t="s">
        <v>15902</v>
      </c>
      <c r="J2061" s="168"/>
      <c r="K2061" s="168"/>
      <c r="L2061" s="171"/>
      <c r="M2061" s="171"/>
      <c r="N2061" s="168"/>
      <c r="O2061" s="168"/>
    </row>
    <row r="2062" spans="1:15" x14ac:dyDescent="0.3">
      <c r="A2062" s="167">
        <v>46071</v>
      </c>
      <c r="B2062" s="168">
        <v>1</v>
      </c>
      <c r="C2062" s="169"/>
      <c r="D2062" s="168" t="s">
        <v>1512</v>
      </c>
      <c r="E2062" s="168">
        <v>14</v>
      </c>
      <c r="F2062" s="168">
        <v>320</v>
      </c>
      <c r="G2062" s="168" t="s">
        <v>7163</v>
      </c>
      <c r="H2062" s="168">
        <v>3</v>
      </c>
      <c r="I2062" s="168" t="s">
        <v>15834</v>
      </c>
      <c r="J2062" s="168"/>
      <c r="K2062" s="168"/>
      <c r="L2062" s="171"/>
      <c r="M2062" s="171"/>
      <c r="N2062" s="168"/>
      <c r="O2062" s="168"/>
    </row>
    <row r="2063" spans="1:15" x14ac:dyDescent="0.3">
      <c r="A2063" s="167">
        <v>46071</v>
      </c>
      <c r="B2063" s="168">
        <v>1</v>
      </c>
      <c r="C2063" s="169"/>
      <c r="D2063" s="168" t="s">
        <v>1248</v>
      </c>
      <c r="E2063" s="168">
        <v>19</v>
      </c>
      <c r="F2063" s="168">
        <v>313</v>
      </c>
      <c r="G2063" s="168" t="s">
        <v>7150</v>
      </c>
      <c r="H2063" s="168">
        <v>1</v>
      </c>
      <c r="I2063" s="168" t="s">
        <v>15796</v>
      </c>
      <c r="J2063" s="168"/>
      <c r="K2063" s="168"/>
      <c r="L2063" s="171"/>
      <c r="M2063" s="171"/>
      <c r="N2063" s="168"/>
      <c r="O2063" s="168"/>
    </row>
    <row r="2064" spans="1:15" x14ac:dyDescent="0.3">
      <c r="A2064" s="167">
        <v>46071</v>
      </c>
      <c r="B2064" s="168">
        <v>1</v>
      </c>
      <c r="C2064" s="169"/>
      <c r="D2064" s="168" t="s">
        <v>1248</v>
      </c>
      <c r="E2064" s="168">
        <v>9</v>
      </c>
      <c r="F2064" s="168">
        <v>313</v>
      </c>
      <c r="G2064" s="168" t="s">
        <v>7150</v>
      </c>
      <c r="H2064" s="168">
        <v>1</v>
      </c>
      <c r="I2064" s="168" t="s">
        <v>15796</v>
      </c>
      <c r="J2064" s="168"/>
      <c r="K2064" s="168"/>
      <c r="L2064" s="171"/>
      <c r="M2064" s="171"/>
      <c r="N2064" s="168"/>
      <c r="O2064" s="168"/>
    </row>
    <row r="2065" spans="1:15" x14ac:dyDescent="0.3">
      <c r="A2065" s="167">
        <v>46071</v>
      </c>
      <c r="B2065" s="168">
        <v>1</v>
      </c>
      <c r="C2065" s="169"/>
      <c r="D2065" s="168" t="s">
        <v>1248</v>
      </c>
      <c r="E2065" s="168">
        <v>2</v>
      </c>
      <c r="F2065" s="168">
        <v>313</v>
      </c>
      <c r="G2065" s="168" t="s">
        <v>7150</v>
      </c>
      <c r="H2065" s="168">
        <v>1</v>
      </c>
      <c r="I2065" s="168" t="s">
        <v>15796</v>
      </c>
      <c r="J2065" s="168"/>
      <c r="K2065" s="168"/>
      <c r="L2065" s="171"/>
      <c r="M2065" s="171"/>
      <c r="N2065" s="168"/>
      <c r="O2065" s="168"/>
    </row>
    <row r="2066" spans="1:15" x14ac:dyDescent="0.3">
      <c r="A2066" s="167">
        <v>46071</v>
      </c>
      <c r="B2066" s="168">
        <v>1</v>
      </c>
      <c r="C2066" s="169"/>
      <c r="D2066" s="168" t="s">
        <v>1248</v>
      </c>
      <c r="E2066" s="168">
        <v>2</v>
      </c>
      <c r="F2066" s="168">
        <v>313</v>
      </c>
      <c r="G2066" s="168" t="s">
        <v>7150</v>
      </c>
      <c r="H2066" s="168">
        <v>1</v>
      </c>
      <c r="I2066" s="168" t="s">
        <v>15796</v>
      </c>
      <c r="J2066" s="168"/>
      <c r="K2066" s="168"/>
      <c r="L2066" s="171"/>
      <c r="M2066" s="171"/>
      <c r="N2066" s="168"/>
      <c r="O2066" s="168"/>
    </row>
    <row r="2067" spans="1:15" x14ac:dyDescent="0.3">
      <c r="A2067" s="167">
        <v>46071</v>
      </c>
      <c r="B2067" s="168">
        <v>1</v>
      </c>
      <c r="C2067" s="169"/>
      <c r="D2067" s="168" t="s">
        <v>1264</v>
      </c>
      <c r="E2067" s="168">
        <v>11</v>
      </c>
      <c r="F2067" s="168">
        <v>314</v>
      </c>
      <c r="G2067" s="168" t="s">
        <v>7189</v>
      </c>
      <c r="H2067" s="168">
        <v>1</v>
      </c>
      <c r="I2067" s="168" t="s">
        <v>7221</v>
      </c>
      <c r="J2067" s="168"/>
      <c r="K2067" s="168"/>
      <c r="L2067" s="171"/>
      <c r="M2067" s="171"/>
      <c r="N2067" s="168"/>
      <c r="O2067" s="168"/>
    </row>
    <row r="2068" spans="1:15" x14ac:dyDescent="0.3">
      <c r="A2068" s="167">
        <v>46071</v>
      </c>
      <c r="B2068" s="168">
        <v>1</v>
      </c>
      <c r="C2068" s="169"/>
      <c r="D2068" s="168" t="s">
        <v>1392</v>
      </c>
      <c r="E2068" s="168">
        <v>33</v>
      </c>
      <c r="F2068" s="168">
        <v>314</v>
      </c>
      <c r="G2068" s="168" t="s">
        <v>7191</v>
      </c>
      <c r="H2068" s="168">
        <v>2</v>
      </c>
      <c r="I2068" s="168" t="s">
        <v>7161</v>
      </c>
      <c r="J2068" s="168"/>
      <c r="K2068" s="168"/>
      <c r="L2068" s="171"/>
      <c r="M2068" s="171"/>
      <c r="N2068" s="168"/>
      <c r="O2068" s="168"/>
    </row>
    <row r="2069" spans="1:15" x14ac:dyDescent="0.3">
      <c r="A2069" s="167">
        <v>46071</v>
      </c>
      <c r="B2069" s="168">
        <v>1</v>
      </c>
      <c r="C2069" s="169"/>
      <c r="D2069" s="168" t="s">
        <v>1440</v>
      </c>
      <c r="E2069" s="168">
        <v>6</v>
      </c>
      <c r="F2069" s="168">
        <v>314</v>
      </c>
      <c r="G2069" s="168" t="s">
        <v>15712</v>
      </c>
      <c r="H2069" s="168">
        <v>4</v>
      </c>
      <c r="I2069" s="168" t="s">
        <v>7275</v>
      </c>
      <c r="J2069" s="168"/>
      <c r="K2069" s="168"/>
      <c r="L2069" s="171"/>
      <c r="M2069" s="171"/>
      <c r="N2069" s="168"/>
      <c r="O2069" s="168"/>
    </row>
    <row r="2070" spans="1:15" x14ac:dyDescent="0.3">
      <c r="A2070" s="167">
        <v>46071</v>
      </c>
      <c r="B2070" s="168">
        <v>1</v>
      </c>
      <c r="C2070" s="169"/>
      <c r="D2070" s="168" t="s">
        <v>1352</v>
      </c>
      <c r="E2070" s="168">
        <v>20</v>
      </c>
      <c r="F2070" s="168">
        <v>314</v>
      </c>
      <c r="G2070" s="168" t="s">
        <v>7150</v>
      </c>
      <c r="H2070" s="168">
        <v>10</v>
      </c>
      <c r="I2070" s="168" t="s">
        <v>7267</v>
      </c>
      <c r="J2070" s="168"/>
      <c r="K2070" s="168"/>
      <c r="L2070" s="171"/>
      <c r="M2070" s="171"/>
      <c r="N2070" s="168"/>
      <c r="O2070" s="168"/>
    </row>
    <row r="2071" spans="1:15" x14ac:dyDescent="0.3">
      <c r="A2071" s="167">
        <v>46071</v>
      </c>
      <c r="B2071" s="168">
        <v>1</v>
      </c>
      <c r="C2071" s="169"/>
      <c r="D2071" s="168" t="s">
        <v>1392</v>
      </c>
      <c r="E2071" s="168">
        <v>33</v>
      </c>
      <c r="F2071" s="168">
        <v>314</v>
      </c>
      <c r="G2071" s="168" t="s">
        <v>7150</v>
      </c>
      <c r="H2071" s="168">
        <v>3</v>
      </c>
      <c r="I2071" s="168" t="s">
        <v>7221</v>
      </c>
      <c r="J2071" s="168"/>
      <c r="K2071" s="168"/>
      <c r="L2071" s="171"/>
      <c r="M2071" s="171"/>
      <c r="N2071" s="168"/>
      <c r="O2071" s="168"/>
    </row>
    <row r="2072" spans="1:15" x14ac:dyDescent="0.3">
      <c r="A2072" s="167">
        <v>46071</v>
      </c>
      <c r="B2072" s="168">
        <v>1</v>
      </c>
      <c r="C2072" s="169"/>
      <c r="D2072" s="168" t="s">
        <v>15968</v>
      </c>
      <c r="E2072" s="168">
        <v>33</v>
      </c>
      <c r="F2072" s="168">
        <v>314</v>
      </c>
      <c r="G2072" s="168" t="s">
        <v>7148</v>
      </c>
      <c r="H2072" s="168">
        <v>3</v>
      </c>
      <c r="I2072" s="168" t="s">
        <v>15769</v>
      </c>
      <c r="J2072" s="168"/>
      <c r="K2072" s="168"/>
      <c r="L2072" s="171"/>
      <c r="M2072" s="171"/>
      <c r="N2072" s="168"/>
      <c r="O2072" s="168"/>
    </row>
    <row r="2073" spans="1:15" x14ac:dyDescent="0.3">
      <c r="A2073" s="167">
        <v>46071</v>
      </c>
      <c r="B2073" s="168">
        <v>1</v>
      </c>
      <c r="C2073" s="169"/>
      <c r="D2073" s="168" t="s">
        <v>1242</v>
      </c>
      <c r="E2073" s="168">
        <v>19</v>
      </c>
      <c r="F2073" s="168">
        <v>314</v>
      </c>
      <c r="G2073" s="168" t="s">
        <v>7186</v>
      </c>
      <c r="H2073" s="168">
        <v>1</v>
      </c>
      <c r="I2073" s="168" t="s">
        <v>7162</v>
      </c>
      <c r="J2073" s="168"/>
      <c r="K2073" s="168"/>
      <c r="L2073" s="171"/>
      <c r="M2073" s="171"/>
      <c r="N2073" s="168"/>
      <c r="O2073" s="168"/>
    </row>
    <row r="2074" spans="1:15" x14ac:dyDescent="0.3">
      <c r="A2074" s="167">
        <v>46071</v>
      </c>
      <c r="B2074" s="168">
        <v>1</v>
      </c>
      <c r="C2074" s="169"/>
      <c r="D2074" s="168" t="s">
        <v>1238</v>
      </c>
      <c r="E2074" s="168">
        <v>19</v>
      </c>
      <c r="F2074" s="168">
        <v>320</v>
      </c>
      <c r="G2074" s="168" t="s">
        <v>7213</v>
      </c>
      <c r="H2074" s="168">
        <v>3</v>
      </c>
      <c r="I2074" s="168" t="s">
        <v>15902</v>
      </c>
      <c r="J2074" s="168"/>
      <c r="K2074" s="168"/>
      <c r="L2074" s="171"/>
      <c r="M2074" s="171"/>
      <c r="N2074" s="168"/>
      <c r="O2074" s="168"/>
    </row>
    <row r="2075" spans="1:15" x14ac:dyDescent="0.3">
      <c r="A2075" s="167">
        <v>46071</v>
      </c>
      <c r="B2075" s="168">
        <v>1</v>
      </c>
      <c r="C2075" s="169"/>
      <c r="D2075" s="168" t="s">
        <v>1358</v>
      </c>
      <c r="E2075" s="168">
        <v>33</v>
      </c>
      <c r="F2075" s="168">
        <v>314</v>
      </c>
      <c r="G2075" s="168" t="s">
        <v>7167</v>
      </c>
      <c r="H2075" s="168">
        <v>6</v>
      </c>
      <c r="I2075" s="168" t="s">
        <v>7190</v>
      </c>
      <c r="J2075" s="168"/>
      <c r="K2075" s="168"/>
      <c r="L2075" s="171"/>
      <c r="M2075" s="171"/>
      <c r="N2075" s="168"/>
      <c r="O2075" s="168"/>
    </row>
    <row r="2076" spans="1:15" x14ac:dyDescent="0.3">
      <c r="A2076" s="167">
        <v>46071</v>
      </c>
      <c r="B2076" s="168">
        <v>1</v>
      </c>
      <c r="C2076" s="169"/>
      <c r="D2076" s="168" t="s">
        <v>1348</v>
      </c>
      <c r="E2076" s="168">
        <v>31</v>
      </c>
      <c r="F2076" s="168">
        <v>207</v>
      </c>
      <c r="G2076" s="168" t="s">
        <v>7169</v>
      </c>
      <c r="H2076" s="168">
        <v>1</v>
      </c>
      <c r="I2076" s="168" t="s">
        <v>15867</v>
      </c>
      <c r="J2076" s="168"/>
      <c r="K2076" s="168"/>
      <c r="L2076" s="171"/>
      <c r="M2076" s="171"/>
      <c r="N2076" s="168"/>
      <c r="O2076" s="168"/>
    </row>
    <row r="2077" spans="1:15" x14ac:dyDescent="0.3">
      <c r="A2077" s="167">
        <v>46071</v>
      </c>
      <c r="B2077" s="168">
        <v>1</v>
      </c>
      <c r="C2077" s="169"/>
      <c r="D2077" s="168" t="s">
        <v>2479</v>
      </c>
      <c r="E2077" s="168">
        <v>30</v>
      </c>
      <c r="F2077" s="168">
        <v>322</v>
      </c>
      <c r="G2077" s="168" t="s">
        <v>15674</v>
      </c>
      <c r="H2077" s="168">
        <v>15</v>
      </c>
      <c r="I2077" s="168" t="s">
        <v>15857</v>
      </c>
      <c r="J2077" s="168"/>
      <c r="K2077" s="168"/>
      <c r="L2077" s="171"/>
      <c r="M2077" s="171"/>
      <c r="N2077" s="168"/>
      <c r="O2077" s="168"/>
    </row>
    <row r="2078" spans="1:15" x14ac:dyDescent="0.3">
      <c r="A2078" s="167">
        <v>46071</v>
      </c>
      <c r="B2078" s="168">
        <v>1</v>
      </c>
      <c r="C2078" s="169"/>
      <c r="D2078" s="168" t="s">
        <v>1278</v>
      </c>
      <c r="E2078" s="168">
        <v>33</v>
      </c>
      <c r="F2078" s="168">
        <v>314</v>
      </c>
      <c r="G2078" s="168" t="s">
        <v>7191</v>
      </c>
      <c r="H2078" s="168">
        <v>3</v>
      </c>
      <c r="I2078" s="168" t="s">
        <v>15694</v>
      </c>
      <c r="J2078" s="168"/>
      <c r="K2078" s="168"/>
      <c r="L2078" s="171"/>
      <c r="M2078" s="171"/>
      <c r="N2078" s="168"/>
      <c r="O2078" s="168"/>
    </row>
    <row r="2079" spans="1:15" x14ac:dyDescent="0.3">
      <c r="A2079" s="167">
        <v>46071</v>
      </c>
      <c r="B2079" s="168">
        <v>1</v>
      </c>
      <c r="C2079" s="169"/>
      <c r="D2079" s="168" t="s">
        <v>1526</v>
      </c>
      <c r="E2079" s="168">
        <v>33</v>
      </c>
      <c r="F2079" s="168">
        <v>314</v>
      </c>
      <c r="G2079" s="168" t="s">
        <v>7191</v>
      </c>
      <c r="H2079" s="168">
        <v>3</v>
      </c>
      <c r="I2079" s="168" t="s">
        <v>15694</v>
      </c>
      <c r="J2079" s="168"/>
      <c r="K2079" s="168"/>
      <c r="L2079" s="171"/>
      <c r="M2079" s="171"/>
      <c r="N2079" s="168"/>
      <c r="O2079" s="168"/>
    </row>
    <row r="2080" spans="1:15" x14ac:dyDescent="0.3">
      <c r="A2080" s="167">
        <v>46071</v>
      </c>
      <c r="B2080" s="168">
        <v>1</v>
      </c>
      <c r="C2080" s="169"/>
      <c r="D2080" s="168" t="s">
        <v>1416</v>
      </c>
      <c r="E2080" s="168">
        <v>39</v>
      </c>
      <c r="F2080" s="168">
        <v>207</v>
      </c>
      <c r="G2080" s="168" t="s">
        <v>7169</v>
      </c>
      <c r="H2080" s="168">
        <v>3</v>
      </c>
      <c r="I2080" s="168" t="s">
        <v>7203</v>
      </c>
      <c r="J2080" s="168"/>
      <c r="K2080" s="168"/>
      <c r="L2080" s="171"/>
      <c r="M2080" s="171"/>
      <c r="N2080" s="168"/>
      <c r="O2080" s="168"/>
    </row>
    <row r="2081" spans="1:15" x14ac:dyDescent="0.3">
      <c r="A2081" s="167">
        <v>46071</v>
      </c>
      <c r="B2081" s="168">
        <v>1</v>
      </c>
      <c r="C2081" s="169"/>
      <c r="D2081" s="168" t="s">
        <v>1416</v>
      </c>
      <c r="E2081" s="168">
        <v>49</v>
      </c>
      <c r="F2081" s="168">
        <v>207</v>
      </c>
      <c r="G2081" s="168" t="s">
        <v>7169</v>
      </c>
      <c r="H2081" s="168">
        <v>5</v>
      </c>
      <c r="I2081" s="168" t="s">
        <v>7203</v>
      </c>
      <c r="J2081" s="168"/>
      <c r="K2081" s="168"/>
      <c r="L2081" s="171"/>
      <c r="M2081" s="171"/>
      <c r="N2081" s="168"/>
      <c r="O2081" s="168"/>
    </row>
    <row r="2082" spans="1:15" x14ac:dyDescent="0.3">
      <c r="A2082" s="167">
        <v>46071</v>
      </c>
      <c r="B2082" s="168">
        <v>3</v>
      </c>
      <c r="C2082" s="169"/>
      <c r="D2082" s="168" t="s">
        <v>1729</v>
      </c>
      <c r="E2082" s="168">
        <v>34</v>
      </c>
      <c r="F2082" s="168">
        <v>320</v>
      </c>
      <c r="G2082" s="168" t="s">
        <v>7163</v>
      </c>
      <c r="H2082" s="168">
        <v>2</v>
      </c>
      <c r="I2082" s="168" t="s">
        <v>15799</v>
      </c>
      <c r="J2082" s="168"/>
      <c r="K2082" s="168"/>
      <c r="L2082" s="171"/>
      <c r="M2082" s="171"/>
      <c r="N2082" s="168"/>
      <c r="O2082" s="168"/>
    </row>
    <row r="2083" spans="1:15" x14ac:dyDescent="0.3">
      <c r="A2083" s="167">
        <v>46071</v>
      </c>
      <c r="B2083" s="168">
        <v>3</v>
      </c>
      <c r="C2083" s="169"/>
      <c r="D2083" s="168" t="s">
        <v>1729</v>
      </c>
      <c r="E2083" s="168">
        <v>20</v>
      </c>
      <c r="F2083" s="168">
        <v>320</v>
      </c>
      <c r="G2083" s="168" t="s">
        <v>7163</v>
      </c>
      <c r="H2083" s="168">
        <v>14</v>
      </c>
      <c r="I2083" s="168" t="s">
        <v>15799</v>
      </c>
      <c r="J2083" s="168"/>
      <c r="K2083" s="168"/>
      <c r="L2083" s="171"/>
      <c r="M2083" s="171"/>
      <c r="N2083" s="168"/>
      <c r="O2083" s="168"/>
    </row>
    <row r="2084" spans="1:15" x14ac:dyDescent="0.3">
      <c r="A2084" s="167">
        <v>46071</v>
      </c>
      <c r="B2084" s="168">
        <v>2</v>
      </c>
      <c r="C2084" s="169"/>
      <c r="D2084" s="168" t="s">
        <v>1352</v>
      </c>
      <c r="E2084" s="168">
        <v>20</v>
      </c>
      <c r="F2084" s="168">
        <v>322</v>
      </c>
      <c r="G2084" s="168" t="s">
        <v>7175</v>
      </c>
      <c r="H2084" s="168">
        <v>2</v>
      </c>
      <c r="I2084" s="168" t="s">
        <v>7176</v>
      </c>
      <c r="J2084" s="168"/>
      <c r="K2084" s="168"/>
      <c r="L2084" s="171"/>
      <c r="M2084" s="171"/>
      <c r="N2084" s="168"/>
      <c r="O2084" s="168"/>
    </row>
    <row r="2085" spans="1:15" x14ac:dyDescent="0.3">
      <c r="A2085" s="167">
        <v>46071</v>
      </c>
      <c r="B2085" s="168">
        <v>2</v>
      </c>
      <c r="C2085" s="169"/>
      <c r="D2085" s="168" t="s">
        <v>1352</v>
      </c>
      <c r="E2085" s="168">
        <v>11</v>
      </c>
      <c r="F2085" s="168">
        <v>314</v>
      </c>
      <c r="G2085" s="168" t="s">
        <v>7212</v>
      </c>
      <c r="H2085" s="168">
        <v>1</v>
      </c>
      <c r="I2085" s="168" t="s">
        <v>7210</v>
      </c>
      <c r="J2085" s="168"/>
      <c r="K2085" s="168"/>
      <c r="L2085" s="171"/>
      <c r="M2085" s="171"/>
      <c r="N2085" s="168"/>
      <c r="O2085" s="168"/>
    </row>
    <row r="2086" spans="1:15" x14ac:dyDescent="0.3">
      <c r="A2086" s="167">
        <v>46071</v>
      </c>
      <c r="B2086" s="168">
        <v>2</v>
      </c>
      <c r="C2086" s="169"/>
      <c r="D2086" s="168" t="s">
        <v>1492</v>
      </c>
      <c r="E2086" s="168">
        <v>33</v>
      </c>
      <c r="F2086" s="168">
        <v>314</v>
      </c>
      <c r="G2086" s="168" t="s">
        <v>7158</v>
      </c>
      <c r="H2086" s="168">
        <v>9</v>
      </c>
      <c r="I2086" s="168" t="s">
        <v>7159</v>
      </c>
      <c r="J2086" s="168"/>
      <c r="K2086" s="168"/>
      <c r="L2086" s="171"/>
      <c r="M2086" s="171"/>
      <c r="N2086" s="168"/>
      <c r="O2086" s="168"/>
    </row>
    <row r="2087" spans="1:15" x14ac:dyDescent="0.3">
      <c r="A2087" s="167">
        <v>46071</v>
      </c>
      <c r="B2087" s="168">
        <v>2</v>
      </c>
      <c r="C2087" s="169"/>
      <c r="D2087" s="168" t="s">
        <v>1250</v>
      </c>
      <c r="E2087" s="168">
        <v>9</v>
      </c>
      <c r="F2087" s="168">
        <v>313</v>
      </c>
      <c r="G2087" s="168" t="s">
        <v>7194</v>
      </c>
      <c r="H2087" s="168">
        <v>2</v>
      </c>
      <c r="I2087" s="168" t="s">
        <v>7229</v>
      </c>
      <c r="J2087" s="168"/>
      <c r="K2087" s="168"/>
      <c r="L2087" s="171"/>
      <c r="M2087" s="171"/>
      <c r="N2087" s="168"/>
      <c r="O2087" s="168"/>
    </row>
    <row r="2088" spans="1:15" x14ac:dyDescent="0.3">
      <c r="A2088" s="167">
        <v>46071</v>
      </c>
      <c r="B2088" s="168">
        <v>2</v>
      </c>
      <c r="C2088" s="169"/>
      <c r="D2088" s="168" t="s">
        <v>1272</v>
      </c>
      <c r="E2088" s="168">
        <v>6</v>
      </c>
      <c r="F2088" s="168">
        <v>313</v>
      </c>
      <c r="G2088" s="168" t="s">
        <v>7194</v>
      </c>
      <c r="H2088" s="168">
        <v>1</v>
      </c>
      <c r="I2088" s="168" t="s">
        <v>7227</v>
      </c>
      <c r="J2088" s="168"/>
      <c r="K2088" s="168"/>
      <c r="L2088" s="171"/>
      <c r="M2088" s="171"/>
      <c r="N2088" s="168"/>
      <c r="O2088" s="168"/>
    </row>
    <row r="2089" spans="1:15" x14ac:dyDescent="0.3">
      <c r="A2089" s="167">
        <v>46071</v>
      </c>
      <c r="B2089" s="168">
        <v>2</v>
      </c>
      <c r="C2089" s="169"/>
      <c r="D2089" s="168" t="s">
        <v>1554</v>
      </c>
      <c r="E2089" s="168">
        <v>34</v>
      </c>
      <c r="F2089" s="168">
        <v>313</v>
      </c>
      <c r="G2089" s="168" t="s">
        <v>7269</v>
      </c>
      <c r="H2089" s="168">
        <v>1</v>
      </c>
      <c r="I2089" s="168" t="s">
        <v>7263</v>
      </c>
      <c r="J2089" s="168"/>
      <c r="K2089" s="168"/>
      <c r="L2089" s="171"/>
      <c r="M2089" s="171"/>
      <c r="N2089" s="168"/>
      <c r="O2089" s="168"/>
    </row>
    <row r="2090" spans="1:15" x14ac:dyDescent="0.3">
      <c r="A2090" s="167">
        <v>46071</v>
      </c>
      <c r="B2090" s="168">
        <v>2</v>
      </c>
      <c r="C2090" s="169"/>
      <c r="D2090" s="168" t="s">
        <v>1236</v>
      </c>
      <c r="E2090" s="168">
        <v>30</v>
      </c>
      <c r="F2090" s="168">
        <v>313</v>
      </c>
      <c r="G2090" s="168" t="s">
        <v>7150</v>
      </c>
      <c r="H2090" s="168">
        <v>1</v>
      </c>
      <c r="I2090" s="168" t="s">
        <v>15866</v>
      </c>
      <c r="J2090" s="168"/>
      <c r="K2090" s="168"/>
      <c r="L2090" s="171"/>
      <c r="M2090" s="171"/>
      <c r="N2090" s="168"/>
      <c r="O2090" s="168"/>
    </row>
    <row r="2091" spans="1:15" x14ac:dyDescent="0.3">
      <c r="A2091" s="167">
        <v>46071</v>
      </c>
      <c r="B2091" s="168">
        <v>2</v>
      </c>
      <c r="C2091" s="169"/>
      <c r="D2091" s="168" t="s">
        <v>3214</v>
      </c>
      <c r="E2091" s="168">
        <v>2</v>
      </c>
      <c r="F2091" s="168">
        <v>207</v>
      </c>
      <c r="G2091" s="168" t="s">
        <v>7169</v>
      </c>
      <c r="H2091" s="168">
        <v>9</v>
      </c>
      <c r="I2091" s="168" t="s">
        <v>15785</v>
      </c>
      <c r="J2091" s="168"/>
      <c r="K2091" s="168"/>
      <c r="L2091" s="171"/>
      <c r="M2091" s="171"/>
      <c r="N2091" s="168"/>
      <c r="O2091" s="168"/>
    </row>
    <row r="2092" spans="1:15" x14ac:dyDescent="0.3">
      <c r="A2092" s="167">
        <v>46071</v>
      </c>
      <c r="B2092" s="168">
        <v>2</v>
      </c>
      <c r="C2092" s="169"/>
      <c r="D2092" s="168" t="s">
        <v>1564</v>
      </c>
      <c r="E2092" s="168">
        <v>19</v>
      </c>
      <c r="F2092" s="168">
        <v>207</v>
      </c>
      <c r="G2092" s="168" t="s">
        <v>7169</v>
      </c>
      <c r="H2092" s="168">
        <v>1</v>
      </c>
      <c r="I2092" s="168" t="s">
        <v>15785</v>
      </c>
      <c r="J2092" s="168"/>
      <c r="K2092" s="168"/>
      <c r="L2092" s="171"/>
      <c r="M2092" s="171"/>
      <c r="N2092" s="168"/>
      <c r="O2092" s="168"/>
    </row>
    <row r="2093" spans="1:15" x14ac:dyDescent="0.3">
      <c r="A2093" s="173">
        <v>46071</v>
      </c>
      <c r="B2093" s="174">
        <v>3</v>
      </c>
      <c r="C2093" s="175"/>
      <c r="D2093" s="174" t="s">
        <v>1675</v>
      </c>
      <c r="E2093" s="174">
        <v>32</v>
      </c>
      <c r="F2093" s="174">
        <v>320</v>
      </c>
      <c r="G2093" s="174" t="s">
        <v>7144</v>
      </c>
      <c r="H2093" s="174">
        <v>1</v>
      </c>
      <c r="I2093" s="174" t="s">
        <v>7183</v>
      </c>
      <c r="J2093" s="174"/>
      <c r="K2093" s="174"/>
      <c r="L2093" s="177"/>
      <c r="M2093" s="177"/>
      <c r="N2093" s="174"/>
      <c r="O2093" s="174"/>
    </row>
    <row r="2094" spans="1:15" x14ac:dyDescent="0.3">
      <c r="A2094" s="167">
        <v>46071</v>
      </c>
      <c r="B2094" s="168">
        <v>3</v>
      </c>
      <c r="C2094" s="169"/>
      <c r="D2094" s="168" t="s">
        <v>2128</v>
      </c>
      <c r="E2094" s="168">
        <v>2</v>
      </c>
      <c r="F2094" s="168">
        <v>207</v>
      </c>
      <c r="G2094" s="168" t="s">
        <v>7169</v>
      </c>
      <c r="H2094" s="168">
        <v>2</v>
      </c>
      <c r="I2094" s="168" t="s">
        <v>7211</v>
      </c>
      <c r="J2094" s="168"/>
      <c r="K2094" s="168"/>
      <c r="L2094" s="171"/>
      <c r="M2094" s="171"/>
      <c r="N2094" s="168"/>
      <c r="O2094" s="168"/>
    </row>
    <row r="2095" spans="1:15" x14ac:dyDescent="0.3">
      <c r="A2095" s="167">
        <v>46071</v>
      </c>
      <c r="B2095" s="168">
        <v>3</v>
      </c>
      <c r="C2095" s="169"/>
      <c r="D2095" s="168" t="s">
        <v>2128</v>
      </c>
      <c r="E2095" s="168">
        <v>9</v>
      </c>
      <c r="F2095" s="168">
        <v>207</v>
      </c>
      <c r="G2095" s="168" t="s">
        <v>7169</v>
      </c>
      <c r="H2095" s="168">
        <v>2</v>
      </c>
      <c r="I2095" s="168" t="s">
        <v>7211</v>
      </c>
      <c r="J2095" s="168"/>
      <c r="K2095" s="168"/>
      <c r="L2095" s="171"/>
      <c r="M2095" s="171"/>
      <c r="N2095" s="168"/>
      <c r="O2095" s="168"/>
    </row>
    <row r="2096" spans="1:15" x14ac:dyDescent="0.3">
      <c r="A2096" s="167">
        <v>46071</v>
      </c>
      <c r="B2096" s="168">
        <v>2</v>
      </c>
      <c r="C2096" s="169"/>
      <c r="D2096" s="168" t="s">
        <v>2055</v>
      </c>
      <c r="E2096" s="168">
        <v>24</v>
      </c>
      <c r="F2096" s="168">
        <v>207</v>
      </c>
      <c r="G2096" s="168" t="s">
        <v>7169</v>
      </c>
      <c r="H2096" s="168">
        <v>1</v>
      </c>
      <c r="I2096" s="168" t="s">
        <v>15785</v>
      </c>
      <c r="J2096" s="168"/>
      <c r="K2096" s="168"/>
      <c r="L2096" s="171"/>
      <c r="M2096" s="171"/>
      <c r="N2096" s="168"/>
      <c r="O2096" s="168"/>
    </row>
    <row r="2097" spans="1:15" x14ac:dyDescent="0.3">
      <c r="A2097" s="167">
        <v>46071</v>
      </c>
      <c r="B2097" s="168">
        <v>1</v>
      </c>
      <c r="C2097" s="169"/>
      <c r="D2097" s="168" t="s">
        <v>1250</v>
      </c>
      <c r="E2097" s="168">
        <v>36</v>
      </c>
      <c r="F2097" s="168">
        <v>217</v>
      </c>
      <c r="G2097" s="168" t="s">
        <v>7194</v>
      </c>
      <c r="H2097" s="168">
        <v>2</v>
      </c>
      <c r="I2097" s="168" t="s">
        <v>15698</v>
      </c>
      <c r="J2097" s="168"/>
      <c r="K2097" s="168"/>
      <c r="L2097" s="171"/>
      <c r="M2097" s="171"/>
      <c r="N2097" s="168"/>
      <c r="O2097" s="168"/>
    </row>
    <row r="2098" spans="1:15" x14ac:dyDescent="0.3">
      <c r="A2098" s="167">
        <v>46071</v>
      </c>
      <c r="B2098" s="168">
        <v>1</v>
      </c>
      <c r="C2098" s="169"/>
      <c r="D2098" s="168" t="s">
        <v>1236</v>
      </c>
      <c r="E2098" s="168">
        <v>36</v>
      </c>
      <c r="F2098" s="168">
        <v>217</v>
      </c>
      <c r="G2098" s="168" t="s">
        <v>15903</v>
      </c>
      <c r="H2098" s="168">
        <v>3</v>
      </c>
      <c r="I2098" s="168" t="s">
        <v>15699</v>
      </c>
      <c r="J2098" s="168"/>
      <c r="K2098" s="168"/>
      <c r="L2098" s="171"/>
      <c r="M2098" s="171"/>
      <c r="N2098" s="168"/>
      <c r="O2098" s="168"/>
    </row>
    <row r="2099" spans="1:15" x14ac:dyDescent="0.3">
      <c r="A2099" s="167">
        <v>46071</v>
      </c>
      <c r="B2099" s="168">
        <v>3</v>
      </c>
      <c r="C2099" s="169"/>
      <c r="D2099" s="168" t="s">
        <v>1594</v>
      </c>
      <c r="E2099" s="168">
        <v>36</v>
      </c>
      <c r="F2099" s="168">
        <v>217</v>
      </c>
      <c r="G2099" s="168" t="s">
        <v>7181</v>
      </c>
      <c r="H2099" s="168">
        <v>2</v>
      </c>
      <c r="I2099" s="168" t="s">
        <v>15688</v>
      </c>
      <c r="J2099" s="168"/>
      <c r="K2099" s="168"/>
      <c r="L2099" s="171"/>
      <c r="M2099" s="171"/>
      <c r="N2099" s="168"/>
      <c r="O2099" s="168"/>
    </row>
    <row r="2100" spans="1:15" x14ac:dyDescent="0.3">
      <c r="A2100" s="167">
        <v>46071</v>
      </c>
      <c r="B2100" s="168">
        <v>2</v>
      </c>
      <c r="C2100" s="169"/>
      <c r="D2100" s="168" t="s">
        <v>1358</v>
      </c>
      <c r="E2100" s="168">
        <v>36</v>
      </c>
      <c r="F2100" s="168">
        <v>217</v>
      </c>
      <c r="G2100" s="168" t="s">
        <v>7181</v>
      </c>
      <c r="H2100" s="168">
        <v>2</v>
      </c>
      <c r="I2100" s="168" t="s">
        <v>7265</v>
      </c>
      <c r="J2100" s="168"/>
      <c r="K2100" s="168"/>
      <c r="L2100" s="171"/>
      <c r="M2100" s="171"/>
      <c r="N2100" s="168"/>
      <c r="O2100" s="168"/>
    </row>
    <row r="2101" spans="1:15" x14ac:dyDescent="0.3">
      <c r="A2101" s="167">
        <v>46071</v>
      </c>
      <c r="B2101" s="168">
        <v>2</v>
      </c>
      <c r="C2101" s="169"/>
      <c r="D2101" s="168" t="s">
        <v>1594</v>
      </c>
      <c r="E2101" s="168">
        <v>36</v>
      </c>
      <c r="F2101" s="168">
        <v>217</v>
      </c>
      <c r="G2101" s="168" t="s">
        <v>7181</v>
      </c>
      <c r="H2101" s="168">
        <v>1</v>
      </c>
      <c r="I2101" s="168" t="s">
        <v>7265</v>
      </c>
      <c r="J2101" s="168"/>
      <c r="K2101" s="168"/>
      <c r="L2101" s="171"/>
      <c r="M2101" s="171"/>
      <c r="N2101" s="168"/>
      <c r="O2101" s="168"/>
    </row>
    <row r="2102" spans="1:15" x14ac:dyDescent="0.3">
      <c r="A2102" s="167">
        <v>46071</v>
      </c>
      <c r="B2102" s="168">
        <v>3</v>
      </c>
      <c r="C2102" s="169"/>
      <c r="D2102" s="168" t="s">
        <v>1635</v>
      </c>
      <c r="E2102" s="168">
        <v>36</v>
      </c>
      <c r="F2102" s="168">
        <v>217</v>
      </c>
      <c r="G2102" s="168" t="s">
        <v>7207</v>
      </c>
      <c r="H2102" s="168">
        <v>8</v>
      </c>
      <c r="I2102" s="168" t="s">
        <v>15688</v>
      </c>
      <c r="J2102" s="168"/>
      <c r="K2102" s="168"/>
      <c r="L2102" s="171"/>
      <c r="M2102" s="171"/>
      <c r="N2102" s="168"/>
      <c r="O2102" s="168"/>
    </row>
    <row r="2103" spans="1:15" x14ac:dyDescent="0.3">
      <c r="A2103" s="167">
        <v>46071</v>
      </c>
      <c r="B2103" s="168">
        <v>2</v>
      </c>
      <c r="C2103" s="169"/>
      <c r="D2103" s="168" t="s">
        <v>1635</v>
      </c>
      <c r="E2103" s="168">
        <v>36</v>
      </c>
      <c r="F2103" s="168">
        <v>217</v>
      </c>
      <c r="G2103" s="168" t="s">
        <v>7207</v>
      </c>
      <c r="H2103" s="168">
        <v>5</v>
      </c>
      <c r="I2103" s="168" t="s">
        <v>7265</v>
      </c>
      <c r="J2103" s="168"/>
      <c r="K2103" s="168"/>
      <c r="L2103" s="171"/>
      <c r="M2103" s="171"/>
      <c r="N2103" s="168"/>
      <c r="O2103" s="168"/>
    </row>
    <row r="2104" spans="1:15" x14ac:dyDescent="0.3">
      <c r="A2104" s="167">
        <v>46071</v>
      </c>
      <c r="B2104" s="168">
        <v>1</v>
      </c>
      <c r="C2104" s="169"/>
      <c r="D2104" s="168" t="s">
        <v>1234</v>
      </c>
      <c r="E2104" s="168">
        <v>36</v>
      </c>
      <c r="F2104" s="168">
        <v>217</v>
      </c>
      <c r="G2104" s="168" t="s">
        <v>7179</v>
      </c>
      <c r="H2104" s="168">
        <v>2</v>
      </c>
      <c r="I2104" s="168" t="s">
        <v>15852</v>
      </c>
      <c r="J2104" s="168"/>
      <c r="K2104" s="168"/>
      <c r="L2104" s="171"/>
      <c r="M2104" s="171"/>
      <c r="N2104" s="168"/>
      <c r="O2104" s="168"/>
    </row>
    <row r="2105" spans="1:15" x14ac:dyDescent="0.3">
      <c r="A2105" s="167">
        <v>46071</v>
      </c>
      <c r="B2105" s="168">
        <v>1</v>
      </c>
      <c r="C2105" s="169"/>
      <c r="D2105" s="168" t="s">
        <v>1478</v>
      </c>
      <c r="E2105" s="168">
        <v>8</v>
      </c>
      <c r="F2105" s="168">
        <v>315</v>
      </c>
      <c r="G2105" s="168" t="s">
        <v>7179</v>
      </c>
      <c r="H2105" s="168">
        <v>1</v>
      </c>
      <c r="I2105" s="168" t="s">
        <v>7251</v>
      </c>
      <c r="J2105" s="168"/>
      <c r="K2105" s="168"/>
      <c r="L2105" s="171"/>
      <c r="M2105" s="171"/>
      <c r="N2105" s="168"/>
      <c r="O2105" s="168"/>
    </row>
    <row r="2106" spans="1:15" x14ac:dyDescent="0.3">
      <c r="A2106" s="167">
        <v>46071</v>
      </c>
      <c r="B2106" s="168">
        <v>1</v>
      </c>
      <c r="C2106" s="169"/>
      <c r="D2106" s="168" t="s">
        <v>1478</v>
      </c>
      <c r="E2106" s="168">
        <v>34</v>
      </c>
      <c r="F2106" s="168">
        <v>315</v>
      </c>
      <c r="G2106" s="168" t="s">
        <v>7179</v>
      </c>
      <c r="H2106" s="168">
        <v>1</v>
      </c>
      <c r="I2106" s="168" t="s">
        <v>7251</v>
      </c>
      <c r="J2106" s="168"/>
      <c r="K2106" s="168"/>
      <c r="L2106" s="171"/>
      <c r="M2106" s="171"/>
      <c r="N2106" s="168"/>
      <c r="O2106" s="168"/>
    </row>
    <row r="2107" spans="1:15" x14ac:dyDescent="0.3">
      <c r="A2107" s="167">
        <v>46071</v>
      </c>
      <c r="B2107" s="168">
        <v>2</v>
      </c>
      <c r="C2107" s="169"/>
      <c r="D2107" s="168" t="s">
        <v>1234</v>
      </c>
      <c r="E2107" s="168">
        <v>36</v>
      </c>
      <c r="F2107" s="168">
        <v>217</v>
      </c>
      <c r="G2107" s="168" t="s">
        <v>7179</v>
      </c>
      <c r="H2107" s="168">
        <v>1</v>
      </c>
      <c r="I2107" s="168" t="s">
        <v>7265</v>
      </c>
      <c r="J2107" s="168"/>
      <c r="K2107" s="168"/>
      <c r="L2107" s="171"/>
      <c r="M2107" s="171"/>
      <c r="N2107" s="168"/>
      <c r="O2107" s="168"/>
    </row>
    <row r="2108" spans="1:15" x14ac:dyDescent="0.3">
      <c r="A2108" s="167">
        <v>46071</v>
      </c>
      <c r="B2108" s="168">
        <v>1</v>
      </c>
      <c r="C2108" s="169"/>
      <c r="D2108" s="168" t="s">
        <v>1815</v>
      </c>
      <c r="E2108" s="168">
        <v>7</v>
      </c>
      <c r="F2108" s="168">
        <v>315</v>
      </c>
      <c r="G2108" s="168" t="s">
        <v>7248</v>
      </c>
      <c r="H2108" s="168">
        <v>1</v>
      </c>
      <c r="I2108" s="168" t="s">
        <v>7249</v>
      </c>
      <c r="J2108" s="168"/>
      <c r="K2108" s="168"/>
      <c r="L2108" s="171"/>
      <c r="M2108" s="171"/>
      <c r="N2108" s="168"/>
      <c r="O2108" s="168"/>
    </row>
    <row r="2109" spans="1:15" x14ac:dyDescent="0.3">
      <c r="A2109" s="167">
        <v>46071</v>
      </c>
      <c r="B2109" s="168">
        <v>1</v>
      </c>
      <c r="C2109" s="169"/>
      <c r="D2109" s="168" t="s">
        <v>1408</v>
      </c>
      <c r="E2109" s="168">
        <v>36</v>
      </c>
      <c r="F2109" s="168">
        <v>217</v>
      </c>
      <c r="G2109" s="168" t="s">
        <v>7181</v>
      </c>
      <c r="H2109" s="168">
        <v>3</v>
      </c>
      <c r="I2109" s="168" t="s">
        <v>15852</v>
      </c>
      <c r="J2109" s="168"/>
      <c r="K2109" s="168"/>
      <c r="L2109" s="171"/>
      <c r="M2109" s="171"/>
      <c r="N2109" s="168"/>
      <c r="O2109" s="168"/>
    </row>
    <row r="2110" spans="1:15" x14ac:dyDescent="0.3">
      <c r="A2110" s="167">
        <v>46071</v>
      </c>
      <c r="B2110" s="168">
        <v>1</v>
      </c>
      <c r="C2110" s="169"/>
      <c r="D2110" s="168" t="s">
        <v>1564</v>
      </c>
      <c r="E2110" s="168">
        <v>36</v>
      </c>
      <c r="F2110" s="168">
        <v>217</v>
      </c>
      <c r="G2110" s="168" t="s">
        <v>7207</v>
      </c>
      <c r="H2110" s="168">
        <v>7</v>
      </c>
      <c r="I2110" s="168" t="s">
        <v>15852</v>
      </c>
      <c r="J2110" s="168"/>
      <c r="K2110" s="168"/>
      <c r="L2110" s="171"/>
      <c r="M2110" s="171"/>
      <c r="N2110" s="168"/>
      <c r="O2110" s="168"/>
    </row>
    <row r="2111" spans="1:15" x14ac:dyDescent="0.3">
      <c r="A2111" s="167">
        <v>46071</v>
      </c>
      <c r="B2111" s="168">
        <v>1</v>
      </c>
      <c r="C2111" s="169"/>
      <c r="D2111" s="168" t="s">
        <v>1853</v>
      </c>
      <c r="E2111" s="168">
        <v>36</v>
      </c>
      <c r="F2111" s="168">
        <v>217</v>
      </c>
      <c r="G2111" s="168" t="s">
        <v>7239</v>
      </c>
      <c r="H2111" s="168">
        <v>48</v>
      </c>
      <c r="I2111" s="168" t="s">
        <v>15852</v>
      </c>
      <c r="J2111" s="168"/>
      <c r="K2111" s="168"/>
      <c r="L2111" s="171"/>
      <c r="M2111" s="171"/>
      <c r="N2111" s="168"/>
      <c r="O2111" s="168"/>
    </row>
    <row r="2112" spans="1:15" x14ac:dyDescent="0.3">
      <c r="A2112" s="167">
        <v>46071</v>
      </c>
      <c r="B2112" s="168">
        <v>1</v>
      </c>
      <c r="C2112" s="169"/>
      <c r="D2112" s="168" t="s">
        <v>1582</v>
      </c>
      <c r="E2112" s="168">
        <v>33</v>
      </c>
      <c r="F2112" s="168">
        <v>315</v>
      </c>
      <c r="G2112" s="168" t="s">
        <v>7248</v>
      </c>
      <c r="H2112" s="168">
        <v>3</v>
      </c>
      <c r="I2112" s="168" t="s">
        <v>7249</v>
      </c>
      <c r="J2112" s="168"/>
      <c r="K2112" s="168"/>
      <c r="L2112" s="171"/>
      <c r="M2112" s="171"/>
      <c r="N2112" s="168"/>
      <c r="O2112" s="168"/>
    </row>
    <row r="2113" spans="1:15" x14ac:dyDescent="0.3">
      <c r="A2113" s="167">
        <v>46071</v>
      </c>
      <c r="B2113" s="168">
        <v>1</v>
      </c>
      <c r="C2113" s="169"/>
      <c r="D2113" s="168" t="s">
        <v>1582</v>
      </c>
      <c r="E2113" s="168">
        <v>11</v>
      </c>
      <c r="F2113" s="168">
        <v>315</v>
      </c>
      <c r="G2113" s="168" t="s">
        <v>7248</v>
      </c>
      <c r="H2113" s="168">
        <v>1</v>
      </c>
      <c r="I2113" s="168" t="s">
        <v>7249</v>
      </c>
      <c r="J2113" s="168"/>
      <c r="K2113" s="168"/>
      <c r="L2113" s="171"/>
      <c r="M2113" s="171"/>
      <c r="N2113" s="168"/>
      <c r="O2113" s="168"/>
    </row>
    <row r="2114" spans="1:15" x14ac:dyDescent="0.3">
      <c r="A2114" s="167">
        <v>46071</v>
      </c>
      <c r="B2114" s="168">
        <v>1</v>
      </c>
      <c r="C2114" s="169"/>
      <c r="D2114" s="168" t="s">
        <v>1582</v>
      </c>
      <c r="E2114" s="168">
        <v>36</v>
      </c>
      <c r="F2114" s="168">
        <v>217</v>
      </c>
      <c r="G2114" s="168" t="s">
        <v>7248</v>
      </c>
      <c r="H2114" s="168">
        <v>8</v>
      </c>
      <c r="I2114" s="168" t="s">
        <v>15852</v>
      </c>
      <c r="J2114" s="168"/>
      <c r="K2114" s="168"/>
      <c r="L2114" s="171"/>
      <c r="M2114" s="171"/>
      <c r="N2114" s="168"/>
      <c r="O2114" s="168"/>
    </row>
    <row r="2115" spans="1:15" x14ac:dyDescent="0.3">
      <c r="A2115" s="167">
        <v>46071</v>
      </c>
      <c r="B2115" s="168">
        <v>1</v>
      </c>
      <c r="C2115" s="169"/>
      <c r="D2115" s="168" t="s">
        <v>1356</v>
      </c>
      <c r="E2115" s="168">
        <v>36</v>
      </c>
      <c r="F2115" s="168">
        <v>217</v>
      </c>
      <c r="G2115" s="168" t="s">
        <v>7239</v>
      </c>
      <c r="H2115" s="168">
        <v>20</v>
      </c>
      <c r="I2115" s="168" t="s">
        <v>15852</v>
      </c>
      <c r="J2115" s="168"/>
      <c r="K2115" s="168"/>
      <c r="L2115" s="171"/>
      <c r="M2115" s="171"/>
      <c r="N2115" s="168"/>
      <c r="O2115" s="168"/>
    </row>
    <row r="2116" spans="1:15" x14ac:dyDescent="0.3">
      <c r="A2116" s="167">
        <v>46071</v>
      </c>
      <c r="B2116" s="168">
        <v>2</v>
      </c>
      <c r="C2116" s="169"/>
      <c r="D2116" s="168" t="s">
        <v>1356</v>
      </c>
      <c r="E2116" s="168">
        <v>36</v>
      </c>
      <c r="F2116" s="168">
        <v>217</v>
      </c>
      <c r="G2116" s="168" t="s">
        <v>7239</v>
      </c>
      <c r="H2116" s="168">
        <v>16</v>
      </c>
      <c r="I2116" s="168" t="s">
        <v>7265</v>
      </c>
      <c r="J2116" s="168"/>
      <c r="K2116" s="168"/>
      <c r="L2116" s="171"/>
      <c r="M2116" s="171"/>
      <c r="N2116" s="168"/>
      <c r="O2116" s="168"/>
    </row>
    <row r="2117" spans="1:15" x14ac:dyDescent="0.3">
      <c r="A2117" s="167">
        <v>46071</v>
      </c>
      <c r="B2117" s="168">
        <v>1</v>
      </c>
      <c r="C2117" s="169"/>
      <c r="D2117" s="168" t="s">
        <v>1564</v>
      </c>
      <c r="E2117" s="168">
        <v>27</v>
      </c>
      <c r="F2117" s="168">
        <v>315</v>
      </c>
      <c r="G2117" s="168" t="s">
        <v>7248</v>
      </c>
      <c r="H2117" s="168">
        <v>3</v>
      </c>
      <c r="I2117" s="168" t="s">
        <v>7235</v>
      </c>
      <c r="J2117" s="168"/>
      <c r="K2117" s="168"/>
      <c r="L2117" s="171"/>
      <c r="M2117" s="171"/>
      <c r="N2117" s="168"/>
      <c r="O2117" s="168"/>
    </row>
    <row r="2118" spans="1:15" x14ac:dyDescent="0.3">
      <c r="A2118" s="167">
        <v>46071</v>
      </c>
      <c r="B2118" s="168">
        <v>1</v>
      </c>
      <c r="C2118" s="169"/>
      <c r="D2118" s="168" t="s">
        <v>1356</v>
      </c>
      <c r="E2118" s="168">
        <v>33</v>
      </c>
      <c r="F2118" s="168">
        <v>315</v>
      </c>
      <c r="G2118" s="168" t="s">
        <v>7239</v>
      </c>
      <c r="H2118" s="168">
        <v>4</v>
      </c>
      <c r="I2118" s="168" t="s">
        <v>15756</v>
      </c>
      <c r="J2118" s="168"/>
      <c r="K2118" s="168"/>
      <c r="L2118" s="171"/>
      <c r="M2118" s="171"/>
      <c r="N2118" s="168"/>
      <c r="O2118" s="168"/>
    </row>
    <row r="2119" spans="1:15" x14ac:dyDescent="0.3">
      <c r="A2119" s="167">
        <v>46071</v>
      </c>
      <c r="B2119" s="168">
        <v>1</v>
      </c>
      <c r="C2119" s="169"/>
      <c r="D2119" s="168" t="s">
        <v>1232</v>
      </c>
      <c r="E2119" s="168">
        <v>36</v>
      </c>
      <c r="F2119" s="168">
        <v>315</v>
      </c>
      <c r="G2119" s="168" t="s">
        <v>7196</v>
      </c>
      <c r="H2119" s="168">
        <v>3</v>
      </c>
      <c r="I2119" s="168" t="s">
        <v>7245</v>
      </c>
      <c r="J2119" s="168"/>
      <c r="K2119" s="168"/>
      <c r="L2119" s="171"/>
      <c r="M2119" s="171"/>
      <c r="N2119" s="168"/>
      <c r="O2119" s="168"/>
    </row>
    <row r="2120" spans="1:15" x14ac:dyDescent="0.3">
      <c r="A2120" s="167">
        <v>46071</v>
      </c>
      <c r="B2120" s="168">
        <v>1</v>
      </c>
      <c r="C2120" s="169"/>
      <c r="D2120" s="168" t="s">
        <v>1232</v>
      </c>
      <c r="E2120" s="168">
        <v>36</v>
      </c>
      <c r="F2120" s="168">
        <v>315</v>
      </c>
      <c r="G2120" s="168" t="s">
        <v>7196</v>
      </c>
      <c r="H2120" s="168">
        <v>1</v>
      </c>
      <c r="I2120" s="168" t="s">
        <v>7245</v>
      </c>
      <c r="J2120" s="168"/>
      <c r="K2120" s="168"/>
      <c r="L2120" s="171"/>
      <c r="M2120" s="171"/>
      <c r="N2120" s="168"/>
      <c r="O2120" s="168"/>
    </row>
    <row r="2121" spans="1:15" x14ac:dyDescent="0.3">
      <c r="A2121" s="167">
        <v>46071</v>
      </c>
      <c r="B2121" s="168">
        <v>1</v>
      </c>
      <c r="C2121" s="169"/>
      <c r="D2121" s="168" t="s">
        <v>2267</v>
      </c>
      <c r="E2121" s="168">
        <v>43</v>
      </c>
      <c r="F2121" s="168">
        <v>318</v>
      </c>
      <c r="G2121" s="168" t="s">
        <v>7186</v>
      </c>
      <c r="H2121" s="168">
        <v>1</v>
      </c>
      <c r="I2121" s="168" t="s">
        <v>7216</v>
      </c>
      <c r="J2121" s="168"/>
      <c r="K2121" s="168"/>
      <c r="L2121" s="171"/>
      <c r="M2121" s="171"/>
      <c r="N2121" s="168"/>
      <c r="O2121" s="168"/>
    </row>
    <row r="2122" spans="1:15" x14ac:dyDescent="0.3">
      <c r="A2122" s="167">
        <v>46071</v>
      </c>
      <c r="B2122" s="168">
        <v>1</v>
      </c>
      <c r="C2122" s="169"/>
      <c r="D2122" s="168" t="s">
        <v>1334</v>
      </c>
      <c r="E2122" s="168">
        <v>6</v>
      </c>
      <c r="F2122" s="168">
        <v>318</v>
      </c>
      <c r="G2122" s="168" t="s">
        <v>15712</v>
      </c>
      <c r="H2122" s="168">
        <v>1</v>
      </c>
      <c r="I2122" s="168" t="s">
        <v>15886</v>
      </c>
      <c r="J2122" s="168"/>
      <c r="K2122" s="168"/>
      <c r="L2122" s="171"/>
      <c r="M2122" s="171"/>
      <c r="N2122" s="168"/>
      <c r="O2122" s="168"/>
    </row>
    <row r="2123" spans="1:15" x14ac:dyDescent="0.3">
      <c r="A2123" s="167">
        <v>46071</v>
      </c>
      <c r="B2123" s="168">
        <v>2</v>
      </c>
      <c r="C2123" s="169"/>
      <c r="D2123" s="168" t="s">
        <v>2491</v>
      </c>
      <c r="E2123" s="168">
        <v>44</v>
      </c>
      <c r="F2123" s="168">
        <v>318</v>
      </c>
      <c r="G2123" s="168" t="s">
        <v>15712</v>
      </c>
      <c r="H2123" s="168">
        <v>3</v>
      </c>
      <c r="I2123" s="168" t="s">
        <v>7247</v>
      </c>
      <c r="J2123" s="168"/>
      <c r="K2123" s="168"/>
      <c r="L2123" s="171"/>
      <c r="M2123" s="171"/>
      <c r="N2123" s="168"/>
      <c r="O2123" s="168"/>
    </row>
    <row r="2124" spans="1:15" x14ac:dyDescent="0.3">
      <c r="A2124" s="167">
        <v>46071</v>
      </c>
      <c r="B2124" s="168">
        <v>1</v>
      </c>
      <c r="C2124" s="169"/>
      <c r="D2124" s="168" t="s">
        <v>1284</v>
      </c>
      <c r="E2124" s="168">
        <v>34</v>
      </c>
      <c r="F2124" s="168">
        <v>320</v>
      </c>
      <c r="G2124" s="168" t="s">
        <v>7146</v>
      </c>
      <c r="H2124" s="168">
        <v>1</v>
      </c>
      <c r="I2124" s="168" t="s">
        <v>7147</v>
      </c>
      <c r="J2124" s="168"/>
      <c r="K2124" s="168"/>
      <c r="L2124" s="171"/>
      <c r="M2124" s="171"/>
      <c r="N2124" s="168"/>
      <c r="O2124" s="168"/>
    </row>
    <row r="2125" spans="1:15" x14ac:dyDescent="0.3">
      <c r="A2125" s="167">
        <v>46072</v>
      </c>
      <c r="B2125" s="168">
        <v>1</v>
      </c>
      <c r="C2125" s="169"/>
      <c r="D2125" s="168" t="s">
        <v>2003</v>
      </c>
      <c r="E2125" s="168">
        <v>8</v>
      </c>
      <c r="F2125" s="168">
        <v>314</v>
      </c>
      <c r="G2125" s="168" t="s">
        <v>15691</v>
      </c>
      <c r="H2125" s="168">
        <v>76</v>
      </c>
      <c r="I2125" s="168" t="s">
        <v>15694</v>
      </c>
      <c r="J2125" s="168"/>
      <c r="K2125" s="168"/>
      <c r="L2125" s="171"/>
      <c r="M2125" s="171"/>
      <c r="N2125" s="168"/>
      <c r="O2125" s="168"/>
    </row>
    <row r="2126" spans="1:15" x14ac:dyDescent="0.3">
      <c r="A2126" s="167">
        <v>46072</v>
      </c>
      <c r="B2126" s="168">
        <v>1</v>
      </c>
      <c r="C2126" s="169"/>
      <c r="D2126" s="168" t="s">
        <v>3388</v>
      </c>
      <c r="E2126" s="168">
        <v>8</v>
      </c>
      <c r="F2126" s="168">
        <v>314</v>
      </c>
      <c r="G2126" s="168" t="s">
        <v>15691</v>
      </c>
      <c r="H2126" s="168">
        <v>14</v>
      </c>
      <c r="I2126" s="168" t="s">
        <v>15694</v>
      </c>
      <c r="J2126" s="168"/>
      <c r="K2126" s="168"/>
      <c r="L2126" s="171"/>
      <c r="M2126" s="171"/>
      <c r="N2126" s="168"/>
      <c r="O2126" s="168"/>
    </row>
    <row r="2127" spans="1:15" x14ac:dyDescent="0.3">
      <c r="A2127" s="167">
        <v>46072</v>
      </c>
      <c r="B2127" s="168">
        <v>1</v>
      </c>
      <c r="C2127" s="169"/>
      <c r="D2127" s="168" t="s">
        <v>1348</v>
      </c>
      <c r="E2127" s="168">
        <v>24</v>
      </c>
      <c r="F2127" s="168">
        <v>207</v>
      </c>
      <c r="G2127" s="168" t="s">
        <v>7169</v>
      </c>
      <c r="H2127" s="168">
        <v>2</v>
      </c>
      <c r="I2127" s="168" t="s">
        <v>7203</v>
      </c>
      <c r="J2127" s="168"/>
      <c r="K2127" s="168"/>
      <c r="L2127" s="171"/>
      <c r="M2127" s="171"/>
      <c r="N2127" s="168"/>
      <c r="O2127" s="168"/>
    </row>
    <row r="2128" spans="1:15" x14ac:dyDescent="0.3">
      <c r="A2128" s="167">
        <v>46072</v>
      </c>
      <c r="B2128" s="168">
        <v>1</v>
      </c>
      <c r="C2128" s="169"/>
      <c r="D2128" s="168" t="s">
        <v>1578</v>
      </c>
      <c r="E2128" s="168">
        <v>24</v>
      </c>
      <c r="F2128" s="168">
        <v>207</v>
      </c>
      <c r="G2128" s="168" t="s">
        <v>7169</v>
      </c>
      <c r="H2128" s="168">
        <v>1</v>
      </c>
      <c r="I2128" s="168" t="s">
        <v>15857</v>
      </c>
      <c r="J2128" s="168"/>
      <c r="K2128" s="168"/>
      <c r="L2128" s="171"/>
      <c r="M2128" s="171"/>
      <c r="N2128" s="168"/>
      <c r="O2128" s="168"/>
    </row>
    <row r="2129" spans="1:15" x14ac:dyDescent="0.3">
      <c r="A2129" s="167">
        <v>46072</v>
      </c>
      <c r="B2129" s="168">
        <v>1</v>
      </c>
      <c r="C2129" s="169"/>
      <c r="D2129" s="168" t="s">
        <v>2003</v>
      </c>
      <c r="E2129" s="168">
        <v>33</v>
      </c>
      <c r="F2129" s="168">
        <v>314</v>
      </c>
      <c r="G2129" s="168" t="s">
        <v>15691</v>
      </c>
      <c r="H2129" s="168">
        <v>5</v>
      </c>
      <c r="I2129" s="168" t="s">
        <v>15694</v>
      </c>
      <c r="J2129" s="168"/>
      <c r="K2129" s="168"/>
      <c r="L2129" s="171"/>
      <c r="M2129" s="171"/>
      <c r="N2129" s="168"/>
      <c r="O2129" s="168"/>
    </row>
    <row r="2130" spans="1:15" x14ac:dyDescent="0.3">
      <c r="A2130" s="167">
        <v>46072</v>
      </c>
      <c r="B2130" s="168">
        <v>1</v>
      </c>
      <c r="C2130" s="169"/>
      <c r="D2130" s="168" t="s">
        <v>1458</v>
      </c>
      <c r="E2130" s="168">
        <v>33</v>
      </c>
      <c r="F2130" s="168">
        <v>314</v>
      </c>
      <c r="G2130" s="168" t="s">
        <v>7171</v>
      </c>
      <c r="H2130" s="168">
        <v>4</v>
      </c>
      <c r="I2130" s="168" t="s">
        <v>15764</v>
      </c>
      <c r="J2130" s="168"/>
      <c r="K2130" s="168"/>
      <c r="L2130" s="171"/>
      <c r="M2130" s="171"/>
      <c r="N2130" s="168"/>
      <c r="O2130" s="168"/>
    </row>
    <row r="2131" spans="1:15" x14ac:dyDescent="0.3">
      <c r="A2131" s="167">
        <v>46072</v>
      </c>
      <c r="B2131" s="168">
        <v>1</v>
      </c>
      <c r="C2131" s="169"/>
      <c r="D2131" s="168" t="s">
        <v>1957</v>
      </c>
      <c r="E2131" s="168">
        <v>33</v>
      </c>
      <c r="F2131" s="168">
        <v>314</v>
      </c>
      <c r="G2131" s="168" t="s">
        <v>7167</v>
      </c>
      <c r="H2131" s="168">
        <v>4</v>
      </c>
      <c r="I2131" s="168" t="s">
        <v>7273</v>
      </c>
      <c r="J2131" s="168"/>
      <c r="K2131" s="168"/>
      <c r="L2131" s="171"/>
      <c r="M2131" s="171"/>
      <c r="N2131" s="168"/>
      <c r="O2131" s="168"/>
    </row>
    <row r="2132" spans="1:15" x14ac:dyDescent="0.3">
      <c r="A2132" s="167">
        <v>46072</v>
      </c>
      <c r="B2132" s="168">
        <v>1</v>
      </c>
      <c r="C2132" s="169"/>
      <c r="D2132" s="168" t="s">
        <v>2417</v>
      </c>
      <c r="E2132" s="168">
        <v>33</v>
      </c>
      <c r="F2132" s="168">
        <v>314</v>
      </c>
      <c r="G2132" s="168" t="s">
        <v>15712</v>
      </c>
      <c r="H2132" s="168">
        <v>4</v>
      </c>
      <c r="I2132" s="168" t="s">
        <v>15889</v>
      </c>
      <c r="J2132" s="168"/>
      <c r="K2132" s="168"/>
      <c r="L2132" s="171"/>
      <c r="M2132" s="171"/>
      <c r="N2132" s="168"/>
      <c r="O2132" s="168"/>
    </row>
    <row r="2133" spans="1:15" x14ac:dyDescent="0.3">
      <c r="A2133" s="167">
        <v>46072</v>
      </c>
      <c r="B2133" s="168">
        <v>1</v>
      </c>
      <c r="C2133" s="169"/>
      <c r="D2133" s="168" t="s">
        <v>2227</v>
      </c>
      <c r="E2133" s="168">
        <v>19</v>
      </c>
      <c r="F2133" s="168">
        <v>314</v>
      </c>
      <c r="G2133" s="168" t="s">
        <v>15712</v>
      </c>
      <c r="H2133" s="168">
        <v>24</v>
      </c>
      <c r="I2133" s="168" t="s">
        <v>15889</v>
      </c>
      <c r="J2133" s="168"/>
      <c r="K2133" s="168"/>
      <c r="L2133" s="171"/>
      <c r="M2133" s="171"/>
      <c r="N2133" s="168"/>
      <c r="O2133" s="168"/>
    </row>
    <row r="2134" spans="1:15" x14ac:dyDescent="0.3">
      <c r="A2134" s="173">
        <v>46072</v>
      </c>
      <c r="B2134" s="174">
        <v>1</v>
      </c>
      <c r="C2134" s="175"/>
      <c r="D2134" s="174" t="s">
        <v>2227</v>
      </c>
      <c r="E2134" s="174">
        <v>9</v>
      </c>
      <c r="F2134" s="174">
        <v>314</v>
      </c>
      <c r="G2134" s="174" t="s">
        <v>15712</v>
      </c>
      <c r="H2134" s="174">
        <v>24</v>
      </c>
      <c r="I2134" s="174" t="s">
        <v>15889</v>
      </c>
      <c r="J2134" s="174"/>
      <c r="K2134" s="174"/>
      <c r="L2134" s="177"/>
      <c r="M2134" s="177"/>
      <c r="N2134" s="174"/>
      <c r="O2134" s="174"/>
    </row>
    <row r="2135" spans="1:15" x14ac:dyDescent="0.3">
      <c r="A2135" s="173">
        <v>46072</v>
      </c>
      <c r="B2135" s="174">
        <v>1</v>
      </c>
      <c r="C2135" s="175"/>
      <c r="D2135" s="174" t="s">
        <v>1711</v>
      </c>
      <c r="E2135" s="174">
        <v>34</v>
      </c>
      <c r="F2135" s="174">
        <v>207</v>
      </c>
      <c r="G2135" s="174" t="s">
        <v>7169</v>
      </c>
      <c r="H2135" s="174">
        <v>1</v>
      </c>
      <c r="I2135" s="174" t="s">
        <v>7203</v>
      </c>
      <c r="J2135" s="174"/>
      <c r="K2135" s="174"/>
      <c r="L2135" s="177"/>
      <c r="M2135" s="177"/>
      <c r="N2135" s="174"/>
      <c r="O2135" s="174"/>
    </row>
    <row r="2136" spans="1:15" x14ac:dyDescent="0.3">
      <c r="A2136" s="173">
        <v>46072</v>
      </c>
      <c r="B2136" s="174">
        <v>1</v>
      </c>
      <c r="C2136" s="175"/>
      <c r="D2136" s="174" t="s">
        <v>1711</v>
      </c>
      <c r="E2136" s="174">
        <v>2</v>
      </c>
      <c r="F2136" s="174">
        <v>207</v>
      </c>
      <c r="G2136" s="174" t="s">
        <v>7169</v>
      </c>
      <c r="H2136" s="174">
        <v>1</v>
      </c>
      <c r="I2136" s="174" t="s">
        <v>7203</v>
      </c>
      <c r="J2136" s="174"/>
      <c r="K2136" s="174"/>
      <c r="L2136" s="177"/>
      <c r="M2136" s="177"/>
      <c r="N2136" s="174"/>
      <c r="O2136" s="174"/>
    </row>
    <row r="2137" spans="1:15" x14ac:dyDescent="0.3">
      <c r="A2137" s="167">
        <v>46072</v>
      </c>
      <c r="B2137" s="168">
        <v>1</v>
      </c>
      <c r="C2137" s="169"/>
      <c r="D2137" s="168" t="s">
        <v>1290</v>
      </c>
      <c r="E2137" s="168">
        <v>33</v>
      </c>
      <c r="F2137" s="168">
        <v>314</v>
      </c>
      <c r="G2137" s="168" t="s">
        <v>7212</v>
      </c>
      <c r="H2137" s="168">
        <v>5</v>
      </c>
      <c r="I2137" s="168" t="s">
        <v>7267</v>
      </c>
      <c r="J2137" s="168"/>
      <c r="K2137" s="168"/>
      <c r="L2137" s="171"/>
      <c r="M2137" s="171"/>
      <c r="N2137" s="168"/>
      <c r="O2137" s="168"/>
    </row>
    <row r="2138" spans="1:15" x14ac:dyDescent="0.3">
      <c r="A2138" s="167">
        <v>46072</v>
      </c>
      <c r="B2138" s="168">
        <v>2</v>
      </c>
      <c r="C2138" s="169"/>
      <c r="D2138" s="168" t="s">
        <v>1284</v>
      </c>
      <c r="E2138" s="168">
        <v>9</v>
      </c>
      <c r="F2138" s="168">
        <v>320</v>
      </c>
      <c r="G2138" s="168" t="s">
        <v>7146</v>
      </c>
      <c r="H2138" s="168">
        <v>1</v>
      </c>
      <c r="I2138" s="168" t="s">
        <v>7145</v>
      </c>
      <c r="J2138" s="168"/>
      <c r="K2138" s="168"/>
      <c r="L2138" s="171"/>
      <c r="M2138" s="171"/>
      <c r="N2138" s="168"/>
      <c r="O2138" s="168"/>
    </row>
    <row r="2139" spans="1:15" x14ac:dyDescent="0.3">
      <c r="A2139" s="167">
        <v>46072</v>
      </c>
      <c r="B2139" s="168">
        <v>2</v>
      </c>
      <c r="C2139" s="169"/>
      <c r="D2139" s="168" t="s">
        <v>1644</v>
      </c>
      <c r="E2139" s="168">
        <v>8</v>
      </c>
      <c r="F2139" s="168">
        <v>320</v>
      </c>
      <c r="G2139" s="168" t="s">
        <v>7163</v>
      </c>
      <c r="H2139" s="168">
        <v>6</v>
      </c>
      <c r="I2139" s="168" t="s">
        <v>7162</v>
      </c>
      <c r="J2139" s="168"/>
      <c r="K2139" s="168"/>
      <c r="L2139" s="171"/>
      <c r="M2139" s="171"/>
      <c r="N2139" s="168"/>
      <c r="O2139" s="168"/>
    </row>
    <row r="2140" spans="1:15" x14ac:dyDescent="0.3">
      <c r="A2140" s="167">
        <v>46072</v>
      </c>
      <c r="B2140" s="168">
        <v>2</v>
      </c>
      <c r="C2140" s="169"/>
      <c r="D2140" s="168" t="s">
        <v>1644</v>
      </c>
      <c r="E2140" s="168">
        <v>9</v>
      </c>
      <c r="F2140" s="168">
        <v>320</v>
      </c>
      <c r="G2140" s="168" t="s">
        <v>7163</v>
      </c>
      <c r="H2140" s="168">
        <v>45</v>
      </c>
      <c r="I2140" s="168" t="s">
        <v>7162</v>
      </c>
      <c r="J2140" s="168"/>
      <c r="K2140" s="168"/>
      <c r="L2140" s="171"/>
      <c r="M2140" s="171"/>
      <c r="N2140" s="168"/>
      <c r="O2140" s="168"/>
    </row>
    <row r="2141" spans="1:15" x14ac:dyDescent="0.3">
      <c r="A2141" s="167">
        <v>46072</v>
      </c>
      <c r="B2141" s="168">
        <v>3</v>
      </c>
      <c r="C2141" s="169"/>
      <c r="D2141" s="168" t="s">
        <v>1644</v>
      </c>
      <c r="E2141" s="168">
        <v>9</v>
      </c>
      <c r="F2141" s="168">
        <v>320</v>
      </c>
      <c r="G2141" s="168" t="s">
        <v>7163</v>
      </c>
      <c r="H2141" s="168">
        <v>11</v>
      </c>
      <c r="I2141" s="168" t="s">
        <v>7193</v>
      </c>
      <c r="J2141" s="168"/>
      <c r="K2141" s="168"/>
      <c r="L2141" s="171"/>
      <c r="M2141" s="171"/>
      <c r="N2141" s="168"/>
      <c r="O2141" s="168"/>
    </row>
    <row r="2142" spans="1:15" x14ac:dyDescent="0.3">
      <c r="A2142" s="167">
        <v>46072</v>
      </c>
      <c r="B2142" s="168">
        <v>2</v>
      </c>
      <c r="C2142" s="169"/>
      <c r="D2142" s="168" t="s">
        <v>1250</v>
      </c>
      <c r="E2142" s="168">
        <v>30</v>
      </c>
      <c r="F2142" s="168">
        <v>313</v>
      </c>
      <c r="G2142" s="168" t="s">
        <v>7194</v>
      </c>
      <c r="H2142" s="168">
        <v>1</v>
      </c>
      <c r="I2142" s="168" t="s">
        <v>15866</v>
      </c>
      <c r="J2142" s="168"/>
      <c r="K2142" s="168"/>
      <c r="L2142" s="171"/>
      <c r="M2142" s="171"/>
      <c r="N2142" s="168"/>
      <c r="O2142" s="168"/>
    </row>
    <row r="2143" spans="1:15" x14ac:dyDescent="0.3">
      <c r="A2143" s="167">
        <v>46072</v>
      </c>
      <c r="B2143" s="168">
        <v>2</v>
      </c>
      <c r="C2143" s="169"/>
      <c r="D2143" s="168" t="s">
        <v>1250</v>
      </c>
      <c r="E2143" s="168">
        <v>9</v>
      </c>
      <c r="F2143" s="168">
        <v>313</v>
      </c>
      <c r="G2143" s="168" t="s">
        <v>7194</v>
      </c>
      <c r="H2143" s="168">
        <v>1</v>
      </c>
      <c r="I2143" s="168" t="s">
        <v>15866</v>
      </c>
      <c r="J2143" s="168"/>
      <c r="K2143" s="168"/>
      <c r="L2143" s="171"/>
      <c r="M2143" s="171"/>
      <c r="N2143" s="168"/>
      <c r="O2143" s="168"/>
    </row>
    <row r="2144" spans="1:15" x14ac:dyDescent="0.3">
      <c r="A2144" s="167">
        <v>46072</v>
      </c>
      <c r="B2144" s="168">
        <v>2</v>
      </c>
      <c r="C2144" s="169"/>
      <c r="D2144" s="168" t="s">
        <v>1236</v>
      </c>
      <c r="E2144" s="168">
        <v>9</v>
      </c>
      <c r="F2144" s="168">
        <v>313</v>
      </c>
      <c r="G2144" s="168" t="s">
        <v>7150</v>
      </c>
      <c r="H2144" s="168">
        <v>1</v>
      </c>
      <c r="I2144" s="168" t="s">
        <v>7229</v>
      </c>
      <c r="J2144" s="168"/>
      <c r="K2144" s="168"/>
      <c r="L2144" s="171"/>
      <c r="M2144" s="171"/>
      <c r="N2144" s="168"/>
      <c r="O2144" s="168"/>
    </row>
    <row r="2145" spans="1:15" x14ac:dyDescent="0.3">
      <c r="A2145" s="167">
        <v>46072</v>
      </c>
      <c r="B2145" s="168">
        <v>2</v>
      </c>
      <c r="C2145" s="169"/>
      <c r="D2145" s="168" t="s">
        <v>2003</v>
      </c>
      <c r="E2145" s="168">
        <v>33</v>
      </c>
      <c r="F2145" s="168">
        <v>314</v>
      </c>
      <c r="G2145" s="168" t="s">
        <v>15691</v>
      </c>
      <c r="H2145" s="168">
        <v>16</v>
      </c>
      <c r="I2145" s="168" t="s">
        <v>15762</v>
      </c>
      <c r="J2145" s="168"/>
      <c r="K2145" s="168"/>
      <c r="L2145" s="171"/>
      <c r="M2145" s="171"/>
      <c r="N2145" s="168"/>
      <c r="O2145" s="168"/>
    </row>
    <row r="2146" spans="1:15" x14ac:dyDescent="0.3">
      <c r="A2146" s="167">
        <v>46072</v>
      </c>
      <c r="B2146" s="168">
        <v>2</v>
      </c>
      <c r="C2146" s="169"/>
      <c r="D2146" s="168" t="s">
        <v>1270</v>
      </c>
      <c r="E2146" s="168">
        <v>33</v>
      </c>
      <c r="F2146" s="168">
        <v>314</v>
      </c>
      <c r="G2146" s="168" t="s">
        <v>7186</v>
      </c>
      <c r="H2146" s="168">
        <v>2</v>
      </c>
      <c r="I2146" s="168" t="s">
        <v>7264</v>
      </c>
      <c r="J2146" s="168"/>
      <c r="K2146" s="168"/>
      <c r="L2146" s="171"/>
      <c r="M2146" s="171"/>
      <c r="N2146" s="168"/>
      <c r="O2146" s="168"/>
    </row>
    <row r="2147" spans="1:15" x14ac:dyDescent="0.3">
      <c r="A2147" s="167">
        <v>46072</v>
      </c>
      <c r="B2147" s="168">
        <v>2</v>
      </c>
      <c r="C2147" s="169"/>
      <c r="D2147" s="168" t="s">
        <v>1270</v>
      </c>
      <c r="E2147" s="168">
        <v>11</v>
      </c>
      <c r="F2147" s="168">
        <v>314</v>
      </c>
      <c r="G2147" s="168" t="s">
        <v>7186</v>
      </c>
      <c r="H2147" s="168">
        <v>1</v>
      </c>
      <c r="I2147" s="168" t="s">
        <v>7264</v>
      </c>
      <c r="J2147" s="168"/>
      <c r="K2147" s="168"/>
      <c r="L2147" s="171"/>
      <c r="M2147" s="171"/>
      <c r="N2147" s="168"/>
      <c r="O2147" s="168"/>
    </row>
    <row r="2148" spans="1:15" x14ac:dyDescent="0.3">
      <c r="A2148" s="167">
        <v>46072</v>
      </c>
      <c r="B2148" s="168">
        <v>2</v>
      </c>
      <c r="C2148" s="169"/>
      <c r="D2148" s="168" t="s">
        <v>1234</v>
      </c>
      <c r="E2148" s="168">
        <v>8</v>
      </c>
      <c r="F2148" s="168">
        <v>315</v>
      </c>
      <c r="G2148" s="168" t="s">
        <v>7179</v>
      </c>
      <c r="H2148" s="168">
        <v>4</v>
      </c>
      <c r="I2148" s="168" t="s">
        <v>7180</v>
      </c>
      <c r="J2148" s="168"/>
      <c r="K2148" s="168"/>
      <c r="L2148" s="171"/>
      <c r="M2148" s="171"/>
      <c r="N2148" s="168"/>
      <c r="O2148" s="168"/>
    </row>
    <row r="2149" spans="1:15" x14ac:dyDescent="0.3">
      <c r="A2149" s="167">
        <v>46072</v>
      </c>
      <c r="B2149" s="168">
        <v>2</v>
      </c>
      <c r="C2149" s="169"/>
      <c r="D2149" s="168" t="s">
        <v>1434</v>
      </c>
      <c r="E2149" s="168">
        <v>10</v>
      </c>
      <c r="F2149" s="168">
        <v>315</v>
      </c>
      <c r="G2149" s="168" t="s">
        <v>7179</v>
      </c>
      <c r="H2149" s="168">
        <v>1</v>
      </c>
      <c r="I2149" s="168" t="s">
        <v>7180</v>
      </c>
      <c r="J2149" s="168"/>
      <c r="K2149" s="168"/>
      <c r="L2149" s="171"/>
      <c r="M2149" s="171"/>
      <c r="N2149" s="168"/>
      <c r="O2149" s="168"/>
    </row>
    <row r="2150" spans="1:15" x14ac:dyDescent="0.3">
      <c r="A2150" s="167">
        <v>46072</v>
      </c>
      <c r="B2150" s="168">
        <v>2</v>
      </c>
      <c r="C2150" s="169"/>
      <c r="D2150" s="168" t="s">
        <v>1434</v>
      </c>
      <c r="E2150" s="168">
        <v>20</v>
      </c>
      <c r="F2150" s="168">
        <v>315</v>
      </c>
      <c r="G2150" s="168" t="s">
        <v>7179</v>
      </c>
      <c r="H2150" s="168">
        <v>1</v>
      </c>
      <c r="I2150" s="168" t="s">
        <v>7180</v>
      </c>
      <c r="J2150" s="168"/>
      <c r="K2150" s="168"/>
      <c r="L2150" s="171"/>
      <c r="M2150" s="171"/>
      <c r="N2150" s="168"/>
      <c r="O2150" s="168"/>
    </row>
    <row r="2151" spans="1:15" x14ac:dyDescent="0.3">
      <c r="A2151" s="167">
        <v>46072</v>
      </c>
      <c r="B2151" s="168">
        <v>2</v>
      </c>
      <c r="C2151" s="169"/>
      <c r="D2151" s="168" t="s">
        <v>1320</v>
      </c>
      <c r="E2151" s="168">
        <v>20</v>
      </c>
      <c r="F2151" s="168">
        <v>320</v>
      </c>
      <c r="G2151" s="168" t="s">
        <v>7213</v>
      </c>
      <c r="H2151" s="168">
        <v>6</v>
      </c>
      <c r="I2151" s="168" t="s">
        <v>7277</v>
      </c>
      <c r="J2151" s="168"/>
      <c r="K2151" s="168"/>
      <c r="L2151" s="171"/>
      <c r="M2151" s="171"/>
      <c r="N2151" s="168"/>
      <c r="O2151" s="168"/>
    </row>
    <row r="2152" spans="1:15" x14ac:dyDescent="0.3">
      <c r="A2152" s="167">
        <v>46072</v>
      </c>
      <c r="B2152" s="168">
        <v>3</v>
      </c>
      <c r="C2152" s="169"/>
      <c r="D2152" s="168" t="s">
        <v>1530</v>
      </c>
      <c r="E2152" s="168">
        <v>11</v>
      </c>
      <c r="F2152" s="168">
        <v>314</v>
      </c>
      <c r="G2152" s="168" t="s">
        <v>7262</v>
      </c>
      <c r="H2152" s="168">
        <v>3</v>
      </c>
      <c r="I2152" s="168" t="s">
        <v>7272</v>
      </c>
      <c r="J2152" s="168"/>
      <c r="K2152" s="168"/>
      <c r="L2152" s="171"/>
      <c r="M2152" s="171"/>
      <c r="N2152" s="168"/>
      <c r="O2152" s="168"/>
    </row>
    <row r="2153" spans="1:15" x14ac:dyDescent="0.3">
      <c r="A2153" s="167">
        <v>46072</v>
      </c>
      <c r="B2153" s="168">
        <v>2</v>
      </c>
      <c r="C2153" s="169"/>
      <c r="D2153" s="168" t="s">
        <v>1635</v>
      </c>
      <c r="E2153" s="168">
        <v>9</v>
      </c>
      <c r="F2153" s="168">
        <v>207</v>
      </c>
      <c r="G2153" s="168" t="s">
        <v>7169</v>
      </c>
      <c r="H2153" s="168">
        <v>1</v>
      </c>
      <c r="I2153" s="168" t="s">
        <v>15915</v>
      </c>
      <c r="J2153" s="168"/>
      <c r="K2153" s="168"/>
      <c r="L2153" s="171"/>
      <c r="M2153" s="171"/>
      <c r="N2153" s="168"/>
      <c r="O2153" s="168"/>
    </row>
    <row r="2154" spans="1:15" x14ac:dyDescent="0.3">
      <c r="A2154" s="167">
        <v>46072</v>
      </c>
      <c r="B2154" s="168">
        <v>3</v>
      </c>
      <c r="C2154" s="169"/>
      <c r="D2154" s="168" t="s">
        <v>1322</v>
      </c>
      <c r="E2154" s="168">
        <v>34</v>
      </c>
      <c r="F2154" s="168">
        <v>320</v>
      </c>
      <c r="G2154" s="168" t="s">
        <v>7213</v>
      </c>
      <c r="H2154" s="168">
        <v>1</v>
      </c>
      <c r="I2154" s="168" t="s">
        <v>15702</v>
      </c>
      <c r="J2154" s="168"/>
      <c r="K2154" s="168"/>
      <c r="L2154" s="171"/>
      <c r="M2154" s="171"/>
      <c r="N2154" s="168"/>
      <c r="O2154" s="168"/>
    </row>
    <row r="2155" spans="1:15" x14ac:dyDescent="0.3">
      <c r="A2155" s="167">
        <v>46072</v>
      </c>
      <c r="B2155" s="168">
        <v>2</v>
      </c>
      <c r="C2155" s="169"/>
      <c r="D2155" s="168" t="s">
        <v>2133</v>
      </c>
      <c r="E2155" s="168">
        <v>19</v>
      </c>
      <c r="F2155" s="168">
        <v>207</v>
      </c>
      <c r="G2155" s="168" t="s">
        <v>7169</v>
      </c>
      <c r="H2155" s="168">
        <v>1</v>
      </c>
      <c r="I2155" s="168" t="s">
        <v>7232</v>
      </c>
      <c r="J2155" s="168"/>
      <c r="K2155" s="168"/>
      <c r="L2155" s="171"/>
      <c r="M2155" s="171"/>
      <c r="N2155" s="168"/>
      <c r="O2155" s="168"/>
    </row>
    <row r="2156" spans="1:15" x14ac:dyDescent="0.3">
      <c r="A2156" s="167">
        <v>46072</v>
      </c>
      <c r="B2156" s="168">
        <v>2</v>
      </c>
      <c r="C2156" s="169"/>
      <c r="D2156" s="168" t="s">
        <v>2027</v>
      </c>
      <c r="E2156" s="168">
        <v>20</v>
      </c>
      <c r="F2156" s="168">
        <v>314</v>
      </c>
      <c r="G2156" s="168" t="s">
        <v>15712</v>
      </c>
      <c r="H2156" s="168">
        <v>7</v>
      </c>
      <c r="I2156" s="168" t="s">
        <v>7220</v>
      </c>
      <c r="J2156" s="168"/>
      <c r="K2156" s="168"/>
      <c r="L2156" s="171"/>
      <c r="M2156" s="171"/>
      <c r="N2156" s="168"/>
      <c r="O2156" s="168"/>
    </row>
    <row r="2157" spans="1:15" x14ac:dyDescent="0.3">
      <c r="A2157" s="167">
        <v>46072</v>
      </c>
      <c r="B2157" s="168">
        <v>2</v>
      </c>
      <c r="C2157" s="169"/>
      <c r="D2157" s="168" t="s">
        <v>1322</v>
      </c>
      <c r="E2157" s="168">
        <v>34</v>
      </c>
      <c r="F2157" s="168">
        <v>320</v>
      </c>
      <c r="G2157" s="168" t="s">
        <v>7213</v>
      </c>
      <c r="H2157" s="168">
        <v>1</v>
      </c>
      <c r="I2157" s="168" t="s">
        <v>7277</v>
      </c>
      <c r="J2157" s="168"/>
      <c r="K2157" s="168"/>
      <c r="L2157" s="171"/>
      <c r="M2157" s="171"/>
      <c r="N2157" s="168"/>
      <c r="O2157" s="168"/>
    </row>
    <row r="2158" spans="1:15" x14ac:dyDescent="0.3">
      <c r="A2158" s="167">
        <v>46072</v>
      </c>
      <c r="B2158" s="168">
        <v>1</v>
      </c>
      <c r="C2158" s="169"/>
      <c r="D2158" s="168" t="s">
        <v>1635</v>
      </c>
      <c r="E2158" s="168">
        <v>36</v>
      </c>
      <c r="F2158" s="168">
        <v>217</v>
      </c>
      <c r="G2158" s="168" t="s">
        <v>7207</v>
      </c>
      <c r="H2158" s="168">
        <v>1</v>
      </c>
      <c r="I2158" s="168" t="s">
        <v>15852</v>
      </c>
      <c r="J2158" s="168"/>
      <c r="K2158" s="168"/>
      <c r="L2158" s="171"/>
      <c r="M2158" s="171"/>
      <c r="N2158" s="168"/>
      <c r="O2158" s="168"/>
    </row>
    <row r="2159" spans="1:15" x14ac:dyDescent="0.3">
      <c r="A2159" s="167">
        <v>46072</v>
      </c>
      <c r="B2159" s="168">
        <v>1</v>
      </c>
      <c r="C2159" s="169"/>
      <c r="D2159" s="168" t="s">
        <v>1420</v>
      </c>
      <c r="E2159" s="168">
        <v>33</v>
      </c>
      <c r="F2159" s="168">
        <v>315</v>
      </c>
      <c r="G2159" s="168" t="s">
        <v>7248</v>
      </c>
      <c r="H2159" s="168">
        <v>4</v>
      </c>
      <c r="I2159" s="168" t="s">
        <v>7249</v>
      </c>
      <c r="J2159" s="168"/>
      <c r="K2159" s="168"/>
      <c r="L2159" s="171"/>
      <c r="M2159" s="171"/>
      <c r="N2159" s="168"/>
      <c r="O2159" s="168"/>
    </row>
    <row r="2160" spans="1:15" x14ac:dyDescent="0.3">
      <c r="A2160" s="167">
        <v>46072</v>
      </c>
      <c r="B2160" s="168">
        <v>1</v>
      </c>
      <c r="C2160" s="169"/>
      <c r="D2160" s="168" t="s">
        <v>1356</v>
      </c>
      <c r="E2160" s="168">
        <v>36</v>
      </c>
      <c r="F2160" s="168">
        <v>217</v>
      </c>
      <c r="G2160" s="168" t="s">
        <v>7239</v>
      </c>
      <c r="H2160" s="168">
        <v>80</v>
      </c>
      <c r="I2160" s="168" t="s">
        <v>15852</v>
      </c>
      <c r="J2160" s="168"/>
      <c r="K2160" s="168"/>
      <c r="L2160" s="171"/>
      <c r="M2160" s="171"/>
      <c r="N2160" s="168"/>
      <c r="O2160" s="168"/>
    </row>
    <row r="2161" spans="1:15" x14ac:dyDescent="0.3">
      <c r="A2161" s="173">
        <v>46072</v>
      </c>
      <c r="B2161" s="174">
        <v>1</v>
      </c>
      <c r="C2161" s="175"/>
      <c r="D2161" s="174" t="s">
        <v>1280</v>
      </c>
      <c r="E2161" s="174">
        <v>36</v>
      </c>
      <c r="F2161" s="174">
        <v>217</v>
      </c>
      <c r="G2161" s="174" t="s">
        <v>7179</v>
      </c>
      <c r="H2161" s="174">
        <v>2</v>
      </c>
      <c r="I2161" s="174" t="s">
        <v>15852</v>
      </c>
      <c r="J2161" s="174"/>
      <c r="K2161" s="174"/>
      <c r="L2161" s="177"/>
      <c r="M2161" s="177"/>
      <c r="N2161" s="174"/>
      <c r="O2161" s="174"/>
    </row>
    <row r="2162" spans="1:15" x14ac:dyDescent="0.3">
      <c r="A2162" s="167">
        <v>46072</v>
      </c>
      <c r="B2162" s="168">
        <v>1</v>
      </c>
      <c r="C2162" s="169"/>
      <c r="D2162" s="168" t="s">
        <v>1356</v>
      </c>
      <c r="E2162" s="168">
        <v>33</v>
      </c>
      <c r="F2162" s="168">
        <v>315</v>
      </c>
      <c r="G2162" s="168" t="s">
        <v>7239</v>
      </c>
      <c r="H2162" s="168">
        <v>23</v>
      </c>
      <c r="I2162" s="168" t="s">
        <v>15852</v>
      </c>
      <c r="J2162" s="168"/>
      <c r="K2162" s="168"/>
      <c r="L2162" s="171"/>
      <c r="M2162" s="171"/>
      <c r="N2162" s="168"/>
      <c r="O2162" s="168"/>
    </row>
    <row r="2163" spans="1:15" x14ac:dyDescent="0.3">
      <c r="A2163" s="167">
        <v>46072</v>
      </c>
      <c r="B2163" s="168">
        <v>1</v>
      </c>
      <c r="C2163" s="169"/>
      <c r="D2163" s="168" t="s">
        <v>1635</v>
      </c>
      <c r="E2163" s="168">
        <v>36</v>
      </c>
      <c r="F2163" s="168">
        <v>207</v>
      </c>
      <c r="G2163" s="168" t="s">
        <v>7207</v>
      </c>
      <c r="H2163" s="168">
        <v>1</v>
      </c>
      <c r="I2163" s="168" t="s">
        <v>7265</v>
      </c>
      <c r="J2163" s="168"/>
      <c r="K2163" s="168"/>
      <c r="L2163" s="171"/>
      <c r="M2163" s="171"/>
      <c r="N2163" s="168"/>
      <c r="O2163" s="168"/>
    </row>
    <row r="2164" spans="1:15" x14ac:dyDescent="0.3">
      <c r="A2164" s="167">
        <v>46072</v>
      </c>
      <c r="B2164" s="168">
        <v>3</v>
      </c>
      <c r="C2164" s="169"/>
      <c r="D2164" s="168" t="s">
        <v>1420</v>
      </c>
      <c r="E2164" s="168">
        <v>36</v>
      </c>
      <c r="F2164" s="168">
        <v>217</v>
      </c>
      <c r="G2164" s="168" t="s">
        <v>7248</v>
      </c>
      <c r="H2164" s="168">
        <v>8</v>
      </c>
      <c r="I2164" s="168" t="s">
        <v>15688</v>
      </c>
      <c r="J2164" s="168"/>
      <c r="K2164" s="168"/>
      <c r="L2164" s="171"/>
      <c r="M2164" s="171"/>
      <c r="N2164" s="168"/>
      <c r="O2164" s="168"/>
    </row>
    <row r="2165" spans="1:15" x14ac:dyDescent="0.3">
      <c r="A2165" s="167">
        <v>46072</v>
      </c>
      <c r="B2165" s="168">
        <v>2</v>
      </c>
      <c r="C2165" s="169"/>
      <c r="D2165" s="168" t="s">
        <v>1416</v>
      </c>
      <c r="E2165" s="168">
        <v>36</v>
      </c>
      <c r="F2165" s="168">
        <v>217</v>
      </c>
      <c r="G2165" s="168" t="s">
        <v>7239</v>
      </c>
      <c r="H2165" s="168">
        <v>48</v>
      </c>
      <c r="I2165" s="168" t="s">
        <v>7265</v>
      </c>
      <c r="J2165" s="168"/>
      <c r="K2165" s="168"/>
      <c r="L2165" s="171"/>
      <c r="M2165" s="171"/>
      <c r="N2165" s="168"/>
      <c r="O2165" s="168"/>
    </row>
    <row r="2166" spans="1:15" x14ac:dyDescent="0.3">
      <c r="A2166" s="167">
        <v>46072</v>
      </c>
      <c r="B2166" s="168">
        <v>3</v>
      </c>
      <c r="C2166" s="169"/>
      <c r="D2166" s="168" t="s">
        <v>1594</v>
      </c>
      <c r="E2166" s="168">
        <v>36</v>
      </c>
      <c r="F2166" s="168">
        <v>217</v>
      </c>
      <c r="G2166" s="168" t="s">
        <v>7181</v>
      </c>
      <c r="H2166" s="168">
        <v>2</v>
      </c>
      <c r="I2166" s="168" t="s">
        <v>15688</v>
      </c>
      <c r="J2166" s="168"/>
      <c r="K2166" s="168"/>
      <c r="L2166" s="171"/>
      <c r="M2166" s="171"/>
      <c r="N2166" s="168"/>
      <c r="O2166" s="168"/>
    </row>
    <row r="2167" spans="1:15" x14ac:dyDescent="0.3">
      <c r="A2167" s="167">
        <v>46072</v>
      </c>
      <c r="B2167" s="168">
        <v>2</v>
      </c>
      <c r="C2167" s="169"/>
      <c r="D2167" s="168" t="s">
        <v>1234</v>
      </c>
      <c r="E2167" s="168">
        <v>36</v>
      </c>
      <c r="F2167" s="168">
        <v>217</v>
      </c>
      <c r="G2167" s="168" t="s">
        <v>7179</v>
      </c>
      <c r="H2167" s="168">
        <v>1</v>
      </c>
      <c r="I2167" s="168" t="s">
        <v>7265</v>
      </c>
      <c r="J2167" s="168"/>
      <c r="K2167" s="168"/>
      <c r="L2167" s="171"/>
      <c r="M2167" s="171"/>
      <c r="N2167" s="168"/>
      <c r="O2167" s="168"/>
    </row>
    <row r="2168" spans="1:15" x14ac:dyDescent="0.3">
      <c r="A2168" s="167">
        <v>46072</v>
      </c>
      <c r="B2168" s="168">
        <v>1</v>
      </c>
      <c r="C2168" s="169"/>
      <c r="D2168" s="168" t="s">
        <v>1420</v>
      </c>
      <c r="E2168" s="168">
        <v>36</v>
      </c>
      <c r="F2168" s="168">
        <v>217</v>
      </c>
      <c r="G2168" s="168" t="s">
        <v>7248</v>
      </c>
      <c r="H2168" s="168">
        <v>8</v>
      </c>
      <c r="I2168" s="168" t="s">
        <v>15852</v>
      </c>
      <c r="J2168" s="168"/>
      <c r="K2168" s="168"/>
      <c r="L2168" s="171"/>
      <c r="M2168" s="171"/>
      <c r="N2168" s="168"/>
      <c r="O2168" s="168"/>
    </row>
    <row r="2169" spans="1:15" x14ac:dyDescent="0.3">
      <c r="A2169" s="167">
        <v>46072</v>
      </c>
      <c r="B2169" s="168">
        <v>1</v>
      </c>
      <c r="C2169" s="169"/>
      <c r="D2169" s="168" t="s">
        <v>1232</v>
      </c>
      <c r="E2169" s="168">
        <v>36</v>
      </c>
      <c r="F2169" s="168">
        <v>315</v>
      </c>
      <c r="G2169" s="168" t="s">
        <v>7196</v>
      </c>
      <c r="H2169" s="168">
        <v>2</v>
      </c>
      <c r="I2169" s="168" t="s">
        <v>7245</v>
      </c>
      <c r="J2169" s="168"/>
      <c r="K2169" s="168"/>
      <c r="L2169" s="171"/>
      <c r="M2169" s="171"/>
      <c r="N2169" s="168"/>
      <c r="O2169" s="168"/>
    </row>
    <row r="2170" spans="1:15" x14ac:dyDescent="0.3">
      <c r="A2170" s="167">
        <v>46072</v>
      </c>
      <c r="B2170" s="168">
        <v>1</v>
      </c>
      <c r="C2170" s="169"/>
      <c r="D2170" s="168" t="s">
        <v>1232</v>
      </c>
      <c r="E2170" s="168">
        <v>8</v>
      </c>
      <c r="F2170" s="168">
        <v>315</v>
      </c>
      <c r="G2170" s="168" t="s">
        <v>7196</v>
      </c>
      <c r="H2170" s="168">
        <v>3</v>
      </c>
      <c r="I2170" s="168" t="s">
        <v>7245</v>
      </c>
      <c r="J2170" s="168"/>
      <c r="K2170" s="168"/>
      <c r="L2170" s="171"/>
      <c r="M2170" s="171"/>
      <c r="N2170" s="168"/>
      <c r="O2170" s="168"/>
    </row>
    <row r="2171" spans="1:15" x14ac:dyDescent="0.3">
      <c r="A2171" s="167">
        <v>46072</v>
      </c>
      <c r="B2171" s="168">
        <v>1</v>
      </c>
      <c r="C2171" s="169"/>
      <c r="D2171" s="168" t="s">
        <v>1326</v>
      </c>
      <c r="E2171" s="168">
        <v>36</v>
      </c>
      <c r="F2171" s="168">
        <v>315</v>
      </c>
      <c r="G2171" s="168" t="s">
        <v>15691</v>
      </c>
      <c r="H2171" s="168">
        <v>1</v>
      </c>
      <c r="I2171" s="168" t="s">
        <v>7245</v>
      </c>
      <c r="J2171" s="168"/>
      <c r="K2171" s="168"/>
      <c r="L2171" s="171"/>
      <c r="M2171" s="171"/>
      <c r="N2171" s="168"/>
      <c r="O2171" s="168"/>
    </row>
    <row r="2172" spans="1:15" x14ac:dyDescent="0.3">
      <c r="A2172" s="173">
        <v>46072</v>
      </c>
      <c r="B2172" s="174">
        <v>1</v>
      </c>
      <c r="C2172" s="175"/>
      <c r="D2172" s="174" t="s">
        <v>2349</v>
      </c>
      <c r="E2172" s="174">
        <v>8</v>
      </c>
      <c r="F2172" s="174">
        <v>314</v>
      </c>
      <c r="G2172" s="174" t="s">
        <v>7169</v>
      </c>
      <c r="H2172" s="174">
        <v>7</v>
      </c>
      <c r="I2172" s="174" t="s">
        <v>15916</v>
      </c>
      <c r="J2172" s="174"/>
      <c r="K2172" s="174"/>
      <c r="L2172" s="177"/>
      <c r="M2172" s="177"/>
      <c r="N2172" s="174"/>
      <c r="O2172" s="174"/>
    </row>
    <row r="2173" spans="1:15" x14ac:dyDescent="0.3">
      <c r="A2173" s="167">
        <v>46072</v>
      </c>
      <c r="B2173" s="168">
        <v>1</v>
      </c>
      <c r="C2173" s="169"/>
      <c r="D2173" s="168" t="s">
        <v>1352</v>
      </c>
      <c r="E2173" s="168">
        <v>20</v>
      </c>
      <c r="F2173" s="168">
        <v>322</v>
      </c>
      <c r="G2173" s="168" t="s">
        <v>7175</v>
      </c>
      <c r="H2173" s="168">
        <v>2</v>
      </c>
      <c r="I2173" s="168" t="s">
        <v>7176</v>
      </c>
      <c r="J2173" s="168"/>
      <c r="K2173" s="168"/>
      <c r="L2173" s="171"/>
      <c r="M2173" s="171"/>
      <c r="N2173" s="168"/>
      <c r="O2173" s="168"/>
    </row>
    <row r="2174" spans="1:15" x14ac:dyDescent="0.3">
      <c r="A2174" s="167">
        <v>46072</v>
      </c>
      <c r="B2174" s="168">
        <v>2</v>
      </c>
      <c r="C2174" s="169"/>
      <c r="D2174" s="168" t="s">
        <v>1644</v>
      </c>
      <c r="E2174" s="168">
        <v>33</v>
      </c>
      <c r="F2174" s="168">
        <v>320</v>
      </c>
      <c r="G2174" s="168" t="s">
        <v>7163</v>
      </c>
      <c r="H2174" s="168">
        <v>29</v>
      </c>
      <c r="I2174" s="168" t="s">
        <v>7162</v>
      </c>
      <c r="J2174" s="168"/>
      <c r="K2174" s="168"/>
      <c r="L2174" s="171"/>
      <c r="M2174" s="171"/>
      <c r="N2174" s="168"/>
      <c r="O2174" s="168"/>
    </row>
    <row r="2175" spans="1:15" x14ac:dyDescent="0.3">
      <c r="A2175" s="167">
        <v>46072</v>
      </c>
      <c r="B2175" s="168">
        <v>1</v>
      </c>
      <c r="C2175" s="169"/>
      <c r="D2175" s="168" t="s">
        <v>1729</v>
      </c>
      <c r="E2175" s="168">
        <v>20</v>
      </c>
      <c r="F2175" s="168">
        <v>320</v>
      </c>
      <c r="G2175" s="168" t="s">
        <v>7163</v>
      </c>
      <c r="H2175" s="168">
        <v>1</v>
      </c>
      <c r="I2175" s="168" t="s">
        <v>15907</v>
      </c>
      <c r="J2175" s="168"/>
      <c r="K2175" s="168"/>
      <c r="L2175" s="171"/>
      <c r="M2175" s="171"/>
      <c r="N2175" s="168"/>
      <c r="O2175" s="168"/>
    </row>
    <row r="2176" spans="1:15" x14ac:dyDescent="0.3">
      <c r="A2176" s="167">
        <v>46073</v>
      </c>
      <c r="B2176" s="168">
        <v>1</v>
      </c>
      <c r="C2176" s="169"/>
      <c r="D2176" s="168" t="s">
        <v>1270</v>
      </c>
      <c r="E2176" s="168">
        <v>24</v>
      </c>
      <c r="F2176" s="168">
        <v>314</v>
      </c>
      <c r="G2176" s="168" t="s">
        <v>7186</v>
      </c>
      <c r="H2176" s="168">
        <v>13</v>
      </c>
      <c r="I2176" s="168" t="s">
        <v>7162</v>
      </c>
      <c r="J2176" s="168"/>
      <c r="K2176" s="168"/>
      <c r="L2176" s="171"/>
      <c r="M2176" s="171"/>
      <c r="N2176" s="168"/>
      <c r="O2176" s="168"/>
    </row>
    <row r="2177" spans="1:15" x14ac:dyDescent="0.3">
      <c r="A2177" s="167">
        <v>46073</v>
      </c>
      <c r="B2177" s="168">
        <v>1</v>
      </c>
      <c r="C2177" s="169"/>
      <c r="D2177" s="168" t="s">
        <v>1270</v>
      </c>
      <c r="E2177" s="168">
        <v>8</v>
      </c>
      <c r="F2177" s="168">
        <v>314</v>
      </c>
      <c r="G2177" s="168" t="s">
        <v>7186</v>
      </c>
      <c r="H2177" s="168">
        <v>3</v>
      </c>
      <c r="I2177" s="168" t="s">
        <v>7162</v>
      </c>
      <c r="J2177" s="168"/>
      <c r="K2177" s="168"/>
      <c r="L2177" s="171"/>
      <c r="M2177" s="171"/>
      <c r="N2177" s="168"/>
      <c r="O2177" s="168"/>
    </row>
    <row r="2178" spans="1:15" x14ac:dyDescent="0.3">
      <c r="A2178" s="167">
        <v>46073</v>
      </c>
      <c r="B2178" s="168">
        <v>1</v>
      </c>
      <c r="C2178" s="169"/>
      <c r="D2178" s="168" t="s">
        <v>1270</v>
      </c>
      <c r="E2178" s="168">
        <v>20</v>
      </c>
      <c r="F2178" s="168">
        <v>314</v>
      </c>
      <c r="G2178" s="168" t="s">
        <v>7186</v>
      </c>
      <c r="H2178" s="168">
        <v>3</v>
      </c>
      <c r="I2178" s="168" t="s">
        <v>7162</v>
      </c>
      <c r="J2178" s="168"/>
      <c r="K2178" s="168"/>
      <c r="L2178" s="171"/>
      <c r="M2178" s="171"/>
      <c r="N2178" s="168"/>
      <c r="O2178" s="168"/>
    </row>
    <row r="2179" spans="1:15" x14ac:dyDescent="0.3">
      <c r="A2179" s="167">
        <v>46073</v>
      </c>
      <c r="B2179" s="168">
        <v>1</v>
      </c>
      <c r="C2179" s="169"/>
      <c r="D2179" s="168" t="s">
        <v>1480</v>
      </c>
      <c r="E2179" s="168">
        <v>33</v>
      </c>
      <c r="F2179" s="168">
        <v>314</v>
      </c>
      <c r="G2179" s="168" t="s">
        <v>7167</v>
      </c>
      <c r="H2179" s="168">
        <v>4</v>
      </c>
      <c r="I2179" s="168" t="s">
        <v>15846</v>
      </c>
      <c r="J2179" s="168"/>
      <c r="K2179" s="168"/>
      <c r="L2179" s="171"/>
      <c r="M2179" s="171"/>
      <c r="N2179" s="168"/>
      <c r="O2179" s="168"/>
    </row>
    <row r="2180" spans="1:15" x14ac:dyDescent="0.3">
      <c r="A2180" s="167">
        <v>46073</v>
      </c>
      <c r="B2180" s="168">
        <v>1</v>
      </c>
      <c r="C2180" s="169"/>
      <c r="D2180" s="168" t="s">
        <v>1484</v>
      </c>
      <c r="E2180" s="168">
        <v>11</v>
      </c>
      <c r="F2180" s="168">
        <v>322</v>
      </c>
      <c r="G2180" s="168" t="s">
        <v>15674</v>
      </c>
      <c r="H2180" s="168">
        <v>1</v>
      </c>
      <c r="I2180" s="168" t="s">
        <v>15857</v>
      </c>
      <c r="J2180" s="168"/>
      <c r="K2180" s="168"/>
      <c r="L2180" s="171"/>
      <c r="M2180" s="171"/>
      <c r="N2180" s="168"/>
      <c r="O2180" s="168"/>
    </row>
    <row r="2181" spans="1:15" x14ac:dyDescent="0.3">
      <c r="A2181" s="167">
        <v>46073</v>
      </c>
      <c r="B2181" s="168">
        <v>2</v>
      </c>
      <c r="C2181" s="169"/>
      <c r="D2181" s="168" t="s">
        <v>1578</v>
      </c>
      <c r="E2181" s="168">
        <v>9</v>
      </c>
      <c r="F2181" s="168">
        <v>314</v>
      </c>
      <c r="G2181" s="168" t="s">
        <v>7167</v>
      </c>
      <c r="H2181" s="168">
        <v>1</v>
      </c>
      <c r="I2181" s="168" t="s">
        <v>7190</v>
      </c>
      <c r="J2181" s="168"/>
      <c r="K2181" s="168"/>
      <c r="L2181" s="171"/>
      <c r="M2181" s="171"/>
      <c r="N2181" s="168"/>
      <c r="O2181" s="168"/>
    </row>
    <row r="2182" spans="1:15" x14ac:dyDescent="0.3">
      <c r="A2182" s="167">
        <v>46073</v>
      </c>
      <c r="B2182" s="168">
        <v>1</v>
      </c>
      <c r="C2182" s="169"/>
      <c r="D2182" s="168" t="s">
        <v>1458</v>
      </c>
      <c r="E2182" s="168">
        <v>11</v>
      </c>
      <c r="F2182" s="168">
        <v>314</v>
      </c>
      <c r="G2182" s="168" t="s">
        <v>7171</v>
      </c>
      <c r="H2182" s="168">
        <v>1</v>
      </c>
      <c r="I2182" s="168" t="s">
        <v>15750</v>
      </c>
      <c r="J2182" s="168"/>
      <c r="K2182" s="168"/>
      <c r="L2182" s="171"/>
      <c r="M2182" s="171"/>
      <c r="N2182" s="168"/>
      <c r="O2182" s="168"/>
    </row>
    <row r="2183" spans="1:15" x14ac:dyDescent="0.3">
      <c r="A2183" s="167">
        <v>46073</v>
      </c>
      <c r="B2183" s="168">
        <v>1</v>
      </c>
      <c r="C2183" s="169"/>
      <c r="D2183" s="168" t="s">
        <v>1644</v>
      </c>
      <c r="E2183" s="168">
        <v>2</v>
      </c>
      <c r="F2183" s="168">
        <v>207</v>
      </c>
      <c r="G2183" s="168" t="s">
        <v>7169</v>
      </c>
      <c r="H2183" s="168">
        <v>1</v>
      </c>
      <c r="I2183" s="168" t="s">
        <v>15867</v>
      </c>
      <c r="J2183" s="168"/>
      <c r="K2183" s="168"/>
      <c r="L2183" s="171"/>
      <c r="M2183" s="171"/>
      <c r="N2183" s="168"/>
      <c r="O2183" s="168"/>
    </row>
    <row r="2184" spans="1:15" x14ac:dyDescent="0.3">
      <c r="A2184" s="167">
        <v>46073</v>
      </c>
      <c r="B2184" s="168">
        <v>1</v>
      </c>
      <c r="C2184" s="169"/>
      <c r="D2184" s="168" t="s">
        <v>1644</v>
      </c>
      <c r="E2184" s="168">
        <v>34</v>
      </c>
      <c r="F2184" s="168">
        <v>207</v>
      </c>
      <c r="G2184" s="168" t="s">
        <v>7169</v>
      </c>
      <c r="H2184" s="168">
        <v>1</v>
      </c>
      <c r="I2184" s="168" t="s">
        <v>15867</v>
      </c>
      <c r="J2184" s="168"/>
      <c r="K2184" s="168"/>
      <c r="L2184" s="171"/>
      <c r="M2184" s="171"/>
      <c r="N2184" s="168"/>
      <c r="O2184" s="168"/>
    </row>
    <row r="2185" spans="1:15" x14ac:dyDescent="0.3">
      <c r="A2185" s="167">
        <v>46073</v>
      </c>
      <c r="B2185" s="168">
        <v>1</v>
      </c>
      <c r="C2185" s="169"/>
      <c r="D2185" s="168" t="s">
        <v>1644</v>
      </c>
      <c r="E2185" s="168">
        <v>9</v>
      </c>
      <c r="F2185" s="168">
        <v>207</v>
      </c>
      <c r="G2185" s="168" t="s">
        <v>7169</v>
      </c>
      <c r="H2185" s="168">
        <v>37</v>
      </c>
      <c r="I2185" s="168" t="s">
        <v>15867</v>
      </c>
      <c r="J2185" s="168"/>
      <c r="K2185" s="168"/>
      <c r="L2185" s="171"/>
      <c r="M2185" s="171"/>
      <c r="N2185" s="168"/>
      <c r="O2185" s="168"/>
    </row>
    <row r="2186" spans="1:15" x14ac:dyDescent="0.3">
      <c r="A2186" s="167">
        <v>46073</v>
      </c>
      <c r="B2186" s="168">
        <v>1</v>
      </c>
      <c r="C2186" s="169"/>
      <c r="D2186" s="168" t="s">
        <v>1428</v>
      </c>
      <c r="E2186" s="168">
        <v>33</v>
      </c>
      <c r="F2186" s="168">
        <v>314</v>
      </c>
      <c r="G2186" s="168" t="s">
        <v>7171</v>
      </c>
      <c r="H2186" s="168">
        <v>2</v>
      </c>
      <c r="I2186" s="168" t="s">
        <v>15750</v>
      </c>
      <c r="J2186" s="168"/>
      <c r="K2186" s="168"/>
      <c r="L2186" s="171"/>
      <c r="M2186" s="171"/>
      <c r="N2186" s="168"/>
      <c r="O2186" s="168"/>
    </row>
    <row r="2187" spans="1:15" x14ac:dyDescent="0.3">
      <c r="A2187" s="167">
        <v>46073</v>
      </c>
      <c r="B2187" s="168">
        <v>1</v>
      </c>
      <c r="C2187" s="169"/>
      <c r="D2187" s="168" t="s">
        <v>1428</v>
      </c>
      <c r="E2187" s="168">
        <v>33</v>
      </c>
      <c r="F2187" s="168">
        <v>314</v>
      </c>
      <c r="G2187" s="168" t="s">
        <v>7191</v>
      </c>
      <c r="H2187" s="168">
        <v>3</v>
      </c>
      <c r="I2187" s="168" t="s">
        <v>7190</v>
      </c>
      <c r="J2187" s="168"/>
      <c r="K2187" s="168"/>
      <c r="L2187" s="171"/>
      <c r="M2187" s="171"/>
      <c r="N2187" s="168"/>
      <c r="O2187" s="168"/>
    </row>
    <row r="2188" spans="1:15" x14ac:dyDescent="0.3">
      <c r="A2188" s="167">
        <v>46073</v>
      </c>
      <c r="B2188" s="168">
        <v>1</v>
      </c>
      <c r="C2188" s="169"/>
      <c r="D2188" s="168" t="s">
        <v>1292</v>
      </c>
      <c r="E2188" s="168">
        <v>2</v>
      </c>
      <c r="F2188" s="168">
        <v>315</v>
      </c>
      <c r="G2188" s="168" t="s">
        <v>7198</v>
      </c>
      <c r="H2188" s="168">
        <v>1</v>
      </c>
      <c r="I2188" s="168" t="s">
        <v>7245</v>
      </c>
      <c r="J2188" s="168"/>
      <c r="K2188" s="168"/>
      <c r="L2188" s="171"/>
      <c r="M2188" s="171"/>
      <c r="N2188" s="168"/>
      <c r="O2188" s="168"/>
    </row>
    <row r="2189" spans="1:15" x14ac:dyDescent="0.3">
      <c r="A2189" s="167">
        <v>46073</v>
      </c>
      <c r="B2189" s="168">
        <v>1</v>
      </c>
      <c r="C2189" s="169"/>
      <c r="D2189" s="168" t="s">
        <v>1292</v>
      </c>
      <c r="E2189" s="168">
        <v>7</v>
      </c>
      <c r="F2189" s="168">
        <v>315</v>
      </c>
      <c r="G2189" s="168" t="s">
        <v>7198</v>
      </c>
      <c r="H2189" s="168">
        <v>3</v>
      </c>
      <c r="I2189" s="168" t="s">
        <v>7245</v>
      </c>
      <c r="J2189" s="168"/>
      <c r="K2189" s="168"/>
      <c r="L2189" s="171"/>
      <c r="M2189" s="171"/>
      <c r="N2189" s="168"/>
      <c r="O2189" s="168"/>
    </row>
    <row r="2190" spans="1:15" x14ac:dyDescent="0.3">
      <c r="A2190" s="173">
        <v>46073</v>
      </c>
      <c r="B2190" s="174">
        <v>1</v>
      </c>
      <c r="C2190" s="175"/>
      <c r="D2190" s="174" t="s">
        <v>1711</v>
      </c>
      <c r="E2190" s="174">
        <v>8</v>
      </c>
      <c r="F2190" s="174">
        <v>207</v>
      </c>
      <c r="G2190" s="174" t="s">
        <v>7169</v>
      </c>
      <c r="H2190" s="174">
        <v>1</v>
      </c>
      <c r="I2190" s="174" t="s">
        <v>7203</v>
      </c>
      <c r="J2190" s="174"/>
      <c r="K2190" s="174"/>
      <c r="L2190" s="177"/>
      <c r="M2190" s="177"/>
      <c r="N2190" s="174"/>
      <c r="O2190" s="174"/>
    </row>
    <row r="2191" spans="1:15" x14ac:dyDescent="0.3">
      <c r="A2191" s="173">
        <v>46073</v>
      </c>
      <c r="B2191" s="174">
        <v>1</v>
      </c>
      <c r="C2191" s="175"/>
      <c r="D2191" s="174" t="s">
        <v>1711</v>
      </c>
      <c r="E2191" s="174">
        <v>34</v>
      </c>
      <c r="F2191" s="174">
        <v>207</v>
      </c>
      <c r="G2191" s="174" t="s">
        <v>7169</v>
      </c>
      <c r="H2191" s="174">
        <v>1</v>
      </c>
      <c r="I2191" s="174" t="s">
        <v>7203</v>
      </c>
      <c r="J2191" s="174"/>
      <c r="K2191" s="174"/>
      <c r="L2191" s="177"/>
      <c r="M2191" s="177"/>
      <c r="N2191" s="174"/>
      <c r="O2191" s="174"/>
    </row>
    <row r="2192" spans="1:15" x14ac:dyDescent="0.3">
      <c r="A2192" s="167">
        <v>46073</v>
      </c>
      <c r="B2192" s="168">
        <v>1</v>
      </c>
      <c r="C2192" s="169"/>
      <c r="D2192" s="168" t="s">
        <v>1865</v>
      </c>
      <c r="E2192" s="168">
        <v>33</v>
      </c>
      <c r="F2192" s="168">
        <v>314</v>
      </c>
      <c r="G2192" s="168" t="s">
        <v>7173</v>
      </c>
      <c r="H2192" s="168">
        <v>4</v>
      </c>
      <c r="I2192" s="168" t="s">
        <v>7187</v>
      </c>
      <c r="J2192" s="168"/>
      <c r="K2192" s="168"/>
      <c r="L2192" s="171"/>
      <c r="M2192" s="171"/>
      <c r="N2192" s="168"/>
      <c r="O2192" s="168"/>
    </row>
    <row r="2193" spans="1:15" x14ac:dyDescent="0.3">
      <c r="A2193" s="167">
        <v>46073</v>
      </c>
      <c r="B2193" s="168">
        <v>1</v>
      </c>
      <c r="C2193" s="169"/>
      <c r="D2193" s="168" t="s">
        <v>1865</v>
      </c>
      <c r="E2193" s="168">
        <v>19</v>
      </c>
      <c r="F2193" s="168">
        <v>314</v>
      </c>
      <c r="G2193" s="168" t="s">
        <v>7173</v>
      </c>
      <c r="H2193" s="168">
        <v>9</v>
      </c>
      <c r="I2193" s="168" t="s">
        <v>7187</v>
      </c>
      <c r="J2193" s="168"/>
      <c r="K2193" s="168"/>
      <c r="L2193" s="171"/>
      <c r="M2193" s="171"/>
      <c r="N2193" s="168"/>
      <c r="O2193" s="168"/>
    </row>
    <row r="2194" spans="1:15" x14ac:dyDescent="0.3">
      <c r="A2194" s="173">
        <v>46073</v>
      </c>
      <c r="B2194" s="174">
        <v>1</v>
      </c>
      <c r="C2194" s="175"/>
      <c r="D2194" s="174" t="s">
        <v>1665</v>
      </c>
      <c r="E2194" s="174">
        <v>24</v>
      </c>
      <c r="F2194" s="174">
        <v>314</v>
      </c>
      <c r="G2194" s="174" t="s">
        <v>15691</v>
      </c>
      <c r="H2194" s="174">
        <v>30</v>
      </c>
      <c r="I2194" s="174" t="s">
        <v>15694</v>
      </c>
      <c r="J2194" s="174"/>
      <c r="K2194" s="174"/>
      <c r="L2194" s="177"/>
      <c r="M2194" s="177"/>
      <c r="N2194" s="174"/>
      <c r="O2194" s="174"/>
    </row>
    <row r="2195" spans="1:15" x14ac:dyDescent="0.3">
      <c r="A2195" s="167">
        <v>46073</v>
      </c>
      <c r="B2195" s="168">
        <v>1</v>
      </c>
      <c r="C2195" s="169"/>
      <c r="D2195" s="168" t="s">
        <v>3210</v>
      </c>
      <c r="E2195" s="168">
        <v>2</v>
      </c>
      <c r="F2195" s="168">
        <v>207</v>
      </c>
      <c r="G2195" s="168" t="s">
        <v>7169</v>
      </c>
      <c r="H2195" s="168">
        <v>1</v>
      </c>
      <c r="I2195" s="168" t="s">
        <v>15922</v>
      </c>
      <c r="J2195" s="168"/>
      <c r="K2195" s="168"/>
      <c r="L2195" s="171"/>
      <c r="M2195" s="171"/>
      <c r="N2195" s="168"/>
      <c r="O2195" s="168"/>
    </row>
    <row r="2196" spans="1:15" x14ac:dyDescent="0.3">
      <c r="A2196" s="167">
        <v>46073</v>
      </c>
      <c r="B2196" s="168">
        <v>1</v>
      </c>
      <c r="C2196" s="169"/>
      <c r="D2196" s="168" t="s">
        <v>1320</v>
      </c>
      <c r="E2196" s="168">
        <v>20</v>
      </c>
      <c r="F2196" s="168">
        <v>314</v>
      </c>
      <c r="G2196" s="168" t="s">
        <v>7236</v>
      </c>
      <c r="H2196" s="168">
        <v>2</v>
      </c>
      <c r="I2196" s="168" t="s">
        <v>15755</v>
      </c>
      <c r="J2196" s="168"/>
      <c r="K2196" s="168"/>
      <c r="L2196" s="171"/>
      <c r="M2196" s="171"/>
      <c r="N2196" s="168"/>
      <c r="O2196" s="168"/>
    </row>
    <row r="2197" spans="1:15" x14ac:dyDescent="0.3">
      <c r="A2197" s="167">
        <v>46073</v>
      </c>
      <c r="B2197" s="168">
        <v>1</v>
      </c>
      <c r="C2197" s="169"/>
      <c r="D2197" s="168" t="s">
        <v>1332</v>
      </c>
      <c r="E2197" s="168">
        <v>33</v>
      </c>
      <c r="F2197" s="168">
        <v>314</v>
      </c>
      <c r="G2197" s="168" t="s">
        <v>7158</v>
      </c>
      <c r="H2197" s="168">
        <v>1</v>
      </c>
      <c r="I2197" s="168" t="s">
        <v>15923</v>
      </c>
      <c r="J2197" s="168"/>
      <c r="K2197" s="168"/>
      <c r="L2197" s="171"/>
      <c r="M2197" s="171"/>
      <c r="N2197" s="168"/>
      <c r="O2197" s="168"/>
    </row>
    <row r="2198" spans="1:15" x14ac:dyDescent="0.3">
      <c r="A2198" s="167">
        <v>46073</v>
      </c>
      <c r="B2198" s="168">
        <v>1</v>
      </c>
      <c r="C2198" s="169"/>
      <c r="D2198" s="168" t="s">
        <v>1284</v>
      </c>
      <c r="E2198" s="168">
        <v>14</v>
      </c>
      <c r="F2198" s="168">
        <v>320</v>
      </c>
      <c r="G2198" s="168" t="s">
        <v>7146</v>
      </c>
      <c r="H2198" s="168">
        <v>2</v>
      </c>
      <c r="I2198" s="168" t="s">
        <v>7147</v>
      </c>
      <c r="J2198" s="168"/>
      <c r="K2198" s="168"/>
      <c r="L2198" s="171"/>
      <c r="M2198" s="171"/>
      <c r="N2198" s="168"/>
      <c r="O2198" s="168"/>
    </row>
    <row r="2199" spans="1:15" x14ac:dyDescent="0.3">
      <c r="A2199" s="167">
        <v>46073</v>
      </c>
      <c r="B2199" s="168">
        <v>1</v>
      </c>
      <c r="C2199" s="169"/>
      <c r="D2199" s="168" t="s">
        <v>1284</v>
      </c>
      <c r="E2199" s="168">
        <v>19</v>
      </c>
      <c r="F2199" s="168">
        <v>320</v>
      </c>
      <c r="G2199" s="168" t="s">
        <v>7146</v>
      </c>
      <c r="H2199" s="168">
        <v>3</v>
      </c>
      <c r="I2199" s="168" t="s">
        <v>7147</v>
      </c>
      <c r="J2199" s="168"/>
      <c r="K2199" s="168"/>
      <c r="L2199" s="171"/>
      <c r="M2199" s="171"/>
      <c r="N2199" s="168"/>
      <c r="O2199" s="168"/>
    </row>
    <row r="2200" spans="1:15" x14ac:dyDescent="0.3">
      <c r="A2200" s="167">
        <v>46073</v>
      </c>
      <c r="B2200" s="168">
        <v>1</v>
      </c>
      <c r="C2200" s="169"/>
      <c r="D2200" s="168" t="s">
        <v>1282</v>
      </c>
      <c r="E2200" s="168">
        <v>7</v>
      </c>
      <c r="F2200" s="168">
        <v>315</v>
      </c>
      <c r="G2200" s="168" t="s">
        <v>7198</v>
      </c>
      <c r="H2200" s="168">
        <v>1</v>
      </c>
      <c r="I2200" s="168" t="s">
        <v>7245</v>
      </c>
      <c r="J2200" s="168"/>
      <c r="K2200" s="168"/>
      <c r="L2200" s="171"/>
      <c r="M2200" s="171"/>
      <c r="N2200" s="168"/>
      <c r="O2200" s="168"/>
    </row>
    <row r="2201" spans="1:15" x14ac:dyDescent="0.3">
      <c r="A2201" s="167">
        <v>46073</v>
      </c>
      <c r="B2201" s="168">
        <v>1</v>
      </c>
      <c r="C2201" s="169"/>
      <c r="D2201" s="168" t="s">
        <v>1644</v>
      </c>
      <c r="E2201" s="168">
        <v>34</v>
      </c>
      <c r="F2201" s="168">
        <v>320</v>
      </c>
      <c r="G2201" s="168" t="s">
        <v>7163</v>
      </c>
      <c r="H2201" s="168">
        <v>2</v>
      </c>
      <c r="I2201" s="168" t="s">
        <v>15834</v>
      </c>
      <c r="J2201" s="168"/>
      <c r="K2201" s="168"/>
      <c r="L2201" s="171"/>
      <c r="M2201" s="171"/>
      <c r="N2201" s="168"/>
      <c r="O2201" s="168"/>
    </row>
    <row r="2202" spans="1:15" x14ac:dyDescent="0.3">
      <c r="A2202" s="167">
        <v>46073</v>
      </c>
      <c r="B2202" s="168">
        <v>1</v>
      </c>
      <c r="C2202" s="169"/>
      <c r="D2202" s="168" t="s">
        <v>1644</v>
      </c>
      <c r="E2202" s="168">
        <v>9</v>
      </c>
      <c r="F2202" s="168">
        <v>320</v>
      </c>
      <c r="G2202" s="168" t="s">
        <v>7163</v>
      </c>
      <c r="H2202" s="168">
        <v>39</v>
      </c>
      <c r="I2202" s="168" t="s">
        <v>15834</v>
      </c>
      <c r="J2202" s="168"/>
      <c r="K2202" s="168"/>
      <c r="L2202" s="171"/>
      <c r="M2202" s="171"/>
      <c r="N2202" s="168"/>
      <c r="O2202" s="168"/>
    </row>
    <row r="2203" spans="1:15" x14ac:dyDescent="0.3">
      <c r="A2203" s="167">
        <v>46073</v>
      </c>
      <c r="B2203" s="168">
        <v>1</v>
      </c>
      <c r="C2203" s="169"/>
      <c r="D2203" s="168" t="s">
        <v>3218</v>
      </c>
      <c r="E2203" s="168">
        <v>36</v>
      </c>
      <c r="F2203" s="168">
        <v>217</v>
      </c>
      <c r="G2203" s="168" t="s">
        <v>7207</v>
      </c>
      <c r="H2203" s="168">
        <v>1</v>
      </c>
      <c r="I2203" s="168" t="s">
        <v>15688</v>
      </c>
      <c r="J2203" s="168"/>
      <c r="K2203" s="168"/>
      <c r="L2203" s="171"/>
      <c r="M2203" s="171"/>
      <c r="N2203" s="168"/>
      <c r="O2203" s="168"/>
    </row>
    <row r="2204" spans="1:15" x14ac:dyDescent="0.3">
      <c r="A2204" s="167">
        <v>46073</v>
      </c>
      <c r="B2204" s="168">
        <v>1</v>
      </c>
      <c r="C2204" s="169"/>
      <c r="D2204" s="168" t="s">
        <v>1282</v>
      </c>
      <c r="E2204" s="168">
        <v>11</v>
      </c>
      <c r="F2204" s="168">
        <v>315</v>
      </c>
      <c r="G2204" s="168" t="s">
        <v>7198</v>
      </c>
      <c r="H2204" s="168">
        <v>1</v>
      </c>
      <c r="I2204" s="168" t="s">
        <v>7245</v>
      </c>
      <c r="J2204" s="168"/>
      <c r="K2204" s="168"/>
      <c r="L2204" s="171"/>
      <c r="M2204" s="171"/>
      <c r="N2204" s="168"/>
      <c r="O2204" s="168"/>
    </row>
    <row r="2205" spans="1:15" x14ac:dyDescent="0.3">
      <c r="A2205" s="167">
        <v>46073</v>
      </c>
      <c r="B2205" s="168">
        <v>1</v>
      </c>
      <c r="C2205" s="169"/>
      <c r="D2205" s="168" t="s">
        <v>1282</v>
      </c>
      <c r="E2205" s="168">
        <v>36</v>
      </c>
      <c r="F2205" s="168">
        <v>315</v>
      </c>
      <c r="G2205" s="168" t="s">
        <v>7198</v>
      </c>
      <c r="H2205" s="168">
        <v>4</v>
      </c>
      <c r="I2205" s="168" t="s">
        <v>7245</v>
      </c>
      <c r="J2205" s="168"/>
      <c r="K2205" s="168"/>
      <c r="L2205" s="171"/>
      <c r="M2205" s="171"/>
      <c r="N2205" s="168"/>
      <c r="O2205" s="168"/>
    </row>
    <row r="2206" spans="1:15" x14ac:dyDescent="0.3">
      <c r="A2206" s="167">
        <v>46073</v>
      </c>
      <c r="B2206" s="168">
        <v>3</v>
      </c>
      <c r="C2206" s="169"/>
      <c r="D2206" s="168" t="s">
        <v>1236</v>
      </c>
      <c r="E2206" s="168">
        <v>36</v>
      </c>
      <c r="F2206" s="168">
        <v>217</v>
      </c>
      <c r="G2206" s="168" t="s">
        <v>7150</v>
      </c>
      <c r="H2206" s="168">
        <v>1</v>
      </c>
      <c r="I2206" s="168" t="s">
        <v>15688</v>
      </c>
      <c r="J2206" s="168"/>
      <c r="K2206" s="168"/>
      <c r="L2206" s="171"/>
      <c r="M2206" s="171"/>
      <c r="N2206" s="168"/>
      <c r="O2206" s="168"/>
    </row>
    <row r="2207" spans="1:15" x14ac:dyDescent="0.3">
      <c r="A2207" s="167">
        <v>46073</v>
      </c>
      <c r="B2207" s="168">
        <v>3</v>
      </c>
      <c r="C2207" s="169"/>
      <c r="D2207" s="168" t="s">
        <v>1364</v>
      </c>
      <c r="E2207" s="168">
        <v>36</v>
      </c>
      <c r="F2207" s="168">
        <v>217</v>
      </c>
      <c r="G2207" s="168" t="s">
        <v>7239</v>
      </c>
      <c r="H2207" s="168">
        <v>16</v>
      </c>
      <c r="I2207" s="168" t="s">
        <v>15688</v>
      </c>
      <c r="J2207" s="168"/>
      <c r="K2207" s="168"/>
      <c r="L2207" s="171"/>
      <c r="M2207" s="171"/>
      <c r="N2207" s="168"/>
      <c r="O2207" s="168"/>
    </row>
    <row r="2208" spans="1:15" x14ac:dyDescent="0.3">
      <c r="A2208" s="167">
        <v>46073</v>
      </c>
      <c r="B2208" s="168">
        <v>2</v>
      </c>
      <c r="C2208" s="169"/>
      <c r="D2208" s="168" t="s">
        <v>1364</v>
      </c>
      <c r="E2208" s="168">
        <v>36</v>
      </c>
      <c r="F2208" s="168">
        <v>217</v>
      </c>
      <c r="G2208" s="168" t="s">
        <v>7239</v>
      </c>
      <c r="H2208" s="168">
        <v>16</v>
      </c>
      <c r="I2208" s="168" t="s">
        <v>7265</v>
      </c>
      <c r="J2208" s="168"/>
      <c r="K2208" s="168"/>
      <c r="L2208" s="171"/>
      <c r="M2208" s="171"/>
      <c r="N2208" s="168"/>
      <c r="O2208" s="168"/>
    </row>
    <row r="2209" spans="1:15" x14ac:dyDescent="0.3">
      <c r="A2209" s="167">
        <v>46073</v>
      </c>
      <c r="B2209" s="168">
        <v>2</v>
      </c>
      <c r="C2209" s="169"/>
      <c r="D2209" s="168" t="s">
        <v>1416</v>
      </c>
      <c r="E2209" s="168">
        <v>36</v>
      </c>
      <c r="F2209" s="168">
        <v>217</v>
      </c>
      <c r="G2209" s="168" t="s">
        <v>7239</v>
      </c>
      <c r="H2209" s="168">
        <v>8</v>
      </c>
      <c r="I2209" s="168" t="s">
        <v>7265</v>
      </c>
      <c r="J2209" s="168"/>
      <c r="K2209" s="168"/>
      <c r="L2209" s="171"/>
      <c r="M2209" s="171"/>
      <c r="N2209" s="168"/>
      <c r="O2209" s="168"/>
    </row>
    <row r="2210" spans="1:15" x14ac:dyDescent="0.3">
      <c r="A2210" s="167">
        <v>46073</v>
      </c>
      <c r="B2210" s="168">
        <v>2</v>
      </c>
      <c r="C2210" s="169"/>
      <c r="D2210" s="168" t="s">
        <v>1360</v>
      </c>
      <c r="E2210" s="168">
        <v>36</v>
      </c>
      <c r="F2210" s="168">
        <v>217</v>
      </c>
      <c r="G2210" s="168" t="s">
        <v>7252</v>
      </c>
      <c r="H2210" s="168">
        <v>2</v>
      </c>
      <c r="I2210" s="168" t="s">
        <v>7265</v>
      </c>
      <c r="J2210" s="168"/>
      <c r="K2210" s="168"/>
      <c r="L2210" s="171"/>
      <c r="M2210" s="171"/>
      <c r="N2210" s="168"/>
      <c r="O2210" s="168"/>
    </row>
    <row r="2211" spans="1:15" x14ac:dyDescent="0.3">
      <c r="A2211" s="167">
        <v>46073</v>
      </c>
      <c r="B2211" s="168">
        <v>2</v>
      </c>
      <c r="C2211" s="169"/>
      <c r="D2211" s="168" t="s">
        <v>1234</v>
      </c>
      <c r="E2211" s="168">
        <v>36</v>
      </c>
      <c r="F2211" s="168">
        <v>217</v>
      </c>
      <c r="G2211" s="168" t="s">
        <v>7179</v>
      </c>
      <c r="H2211" s="168">
        <v>1</v>
      </c>
      <c r="I2211" s="168" t="s">
        <v>7265</v>
      </c>
      <c r="J2211" s="168"/>
      <c r="K2211" s="168"/>
      <c r="L2211" s="171"/>
      <c r="M2211" s="171"/>
      <c r="N2211" s="168"/>
      <c r="O2211" s="168"/>
    </row>
    <row r="2212" spans="1:15" x14ac:dyDescent="0.3">
      <c r="A2212" s="167">
        <v>46073</v>
      </c>
      <c r="B2212" s="168">
        <v>2</v>
      </c>
      <c r="C2212" s="169"/>
      <c r="D2212" s="168" t="s">
        <v>3218</v>
      </c>
      <c r="E2212" s="168">
        <v>36</v>
      </c>
      <c r="F2212" s="168">
        <v>217</v>
      </c>
      <c r="G2212" s="168" t="s">
        <v>7207</v>
      </c>
      <c r="H2212" s="168">
        <v>3</v>
      </c>
      <c r="I2212" s="168" t="s">
        <v>7265</v>
      </c>
      <c r="J2212" s="168"/>
      <c r="K2212" s="168"/>
      <c r="L2212" s="171"/>
      <c r="M2212" s="171"/>
      <c r="N2212" s="168"/>
      <c r="O2212" s="168"/>
    </row>
    <row r="2213" spans="1:15" x14ac:dyDescent="0.3">
      <c r="A2213" s="167">
        <v>46073</v>
      </c>
      <c r="B2213" s="168">
        <v>1</v>
      </c>
      <c r="C2213" s="169"/>
      <c r="D2213" s="168" t="s">
        <v>1256</v>
      </c>
      <c r="E2213" s="168">
        <v>34</v>
      </c>
      <c r="F2213" s="168">
        <v>315</v>
      </c>
      <c r="G2213" s="168" t="s">
        <v>7179</v>
      </c>
      <c r="H2213" s="168">
        <v>1</v>
      </c>
      <c r="I2213" s="168" t="s">
        <v>7251</v>
      </c>
      <c r="J2213" s="168"/>
      <c r="K2213" s="168"/>
      <c r="L2213" s="171"/>
      <c r="M2213" s="171"/>
      <c r="N2213" s="168"/>
      <c r="O2213" s="168"/>
    </row>
    <row r="2214" spans="1:15" x14ac:dyDescent="0.3">
      <c r="A2214" s="167">
        <v>46073</v>
      </c>
      <c r="B2214" s="168">
        <v>1</v>
      </c>
      <c r="C2214" s="169"/>
      <c r="D2214" s="168" t="s">
        <v>1256</v>
      </c>
      <c r="E2214" s="168">
        <v>8</v>
      </c>
      <c r="F2214" s="168">
        <v>315</v>
      </c>
      <c r="G2214" s="168" t="s">
        <v>7179</v>
      </c>
      <c r="H2214" s="168">
        <v>4</v>
      </c>
      <c r="I2214" s="168" t="s">
        <v>7251</v>
      </c>
      <c r="J2214" s="168"/>
      <c r="K2214" s="168"/>
      <c r="L2214" s="171"/>
      <c r="M2214" s="171"/>
      <c r="N2214" s="168"/>
      <c r="O2214" s="168"/>
    </row>
    <row r="2215" spans="1:15" x14ac:dyDescent="0.3">
      <c r="A2215" s="167">
        <v>46073</v>
      </c>
      <c r="B2215" s="168">
        <v>1</v>
      </c>
      <c r="C2215" s="169"/>
      <c r="D2215" s="168" t="s">
        <v>1256</v>
      </c>
      <c r="E2215" s="168">
        <v>34</v>
      </c>
      <c r="F2215" s="168">
        <v>315</v>
      </c>
      <c r="G2215" s="168" t="s">
        <v>7179</v>
      </c>
      <c r="H2215" s="168">
        <v>1</v>
      </c>
      <c r="I2215" s="168" t="s">
        <v>7251</v>
      </c>
      <c r="J2215" s="168"/>
      <c r="K2215" s="168"/>
      <c r="L2215" s="171"/>
      <c r="M2215" s="171"/>
      <c r="N2215" s="168"/>
      <c r="O2215" s="168"/>
    </row>
    <row r="2216" spans="1:15" x14ac:dyDescent="0.3">
      <c r="A2216" s="167">
        <v>46073</v>
      </c>
      <c r="B2216" s="168">
        <v>1</v>
      </c>
      <c r="C2216" s="169"/>
      <c r="D2216" s="168" t="s">
        <v>1438</v>
      </c>
      <c r="E2216" s="168">
        <v>2</v>
      </c>
      <c r="F2216" s="168">
        <v>315</v>
      </c>
      <c r="G2216" s="168" t="s">
        <v>7179</v>
      </c>
      <c r="H2216" s="168">
        <v>2</v>
      </c>
      <c r="I2216" s="168" t="s">
        <v>7235</v>
      </c>
      <c r="J2216" s="168"/>
      <c r="K2216" s="168"/>
      <c r="L2216" s="171"/>
      <c r="M2216" s="171"/>
      <c r="N2216" s="168"/>
      <c r="O2216" s="168"/>
    </row>
    <row r="2217" spans="1:15" x14ac:dyDescent="0.3">
      <c r="A2217" s="167">
        <v>46073</v>
      </c>
      <c r="B2217" s="168">
        <v>1</v>
      </c>
      <c r="C2217" s="169"/>
      <c r="D2217" s="168" t="s">
        <v>1837</v>
      </c>
      <c r="E2217" s="168">
        <v>11</v>
      </c>
      <c r="F2217" s="168">
        <v>315</v>
      </c>
      <c r="G2217" s="168" t="s">
        <v>7248</v>
      </c>
      <c r="H2217" s="168">
        <v>1</v>
      </c>
      <c r="I2217" s="168" t="s">
        <v>7249</v>
      </c>
      <c r="J2217" s="168"/>
      <c r="K2217" s="168"/>
      <c r="L2217" s="171"/>
      <c r="M2217" s="171"/>
      <c r="N2217" s="168"/>
      <c r="O2217" s="168"/>
    </row>
    <row r="2218" spans="1:15" x14ac:dyDescent="0.3">
      <c r="A2218" s="167">
        <v>46073</v>
      </c>
      <c r="B2218" s="168">
        <v>1</v>
      </c>
      <c r="C2218" s="169"/>
      <c r="D2218" s="168" t="s">
        <v>1360</v>
      </c>
      <c r="E2218" s="168">
        <v>36</v>
      </c>
      <c r="F2218" s="168">
        <v>217</v>
      </c>
      <c r="G2218" s="168" t="s">
        <v>7252</v>
      </c>
      <c r="H2218" s="168">
        <v>1</v>
      </c>
      <c r="I2218" s="168" t="s">
        <v>15852</v>
      </c>
      <c r="J2218" s="168"/>
      <c r="K2218" s="168"/>
      <c r="L2218" s="171"/>
      <c r="M2218" s="171"/>
      <c r="N2218" s="168"/>
      <c r="O2218" s="168"/>
    </row>
    <row r="2219" spans="1:15" x14ac:dyDescent="0.3">
      <c r="A2219" s="167">
        <v>46073</v>
      </c>
      <c r="B2219" s="168">
        <v>1</v>
      </c>
      <c r="C2219" s="169"/>
      <c r="D2219" s="168" t="s">
        <v>1234</v>
      </c>
      <c r="E2219" s="168">
        <v>36</v>
      </c>
      <c r="F2219" s="168">
        <v>217</v>
      </c>
      <c r="G2219" s="168" t="s">
        <v>7179</v>
      </c>
      <c r="H2219" s="168">
        <v>2</v>
      </c>
      <c r="I2219" s="168" t="s">
        <v>15852</v>
      </c>
      <c r="J2219" s="168"/>
      <c r="K2219" s="168"/>
      <c r="L2219" s="171"/>
      <c r="M2219" s="171"/>
      <c r="N2219" s="168"/>
      <c r="O2219" s="168"/>
    </row>
    <row r="2220" spans="1:15" x14ac:dyDescent="0.3">
      <c r="A2220" s="173">
        <v>46073</v>
      </c>
      <c r="B2220" s="174">
        <v>1</v>
      </c>
      <c r="C2220" s="175"/>
      <c r="D2220" s="174" t="s">
        <v>1280</v>
      </c>
      <c r="E2220" s="174">
        <v>36</v>
      </c>
      <c r="F2220" s="174">
        <v>217</v>
      </c>
      <c r="G2220" s="174" t="s">
        <v>7179</v>
      </c>
      <c r="H2220" s="174">
        <v>1</v>
      </c>
      <c r="I2220" s="174" t="s">
        <v>15852</v>
      </c>
      <c r="J2220" s="174"/>
      <c r="K2220" s="174"/>
      <c r="L2220" s="177"/>
      <c r="M2220" s="177"/>
      <c r="N2220" s="174"/>
      <c r="O2220" s="174"/>
    </row>
    <row r="2221" spans="1:15" x14ac:dyDescent="0.3">
      <c r="A2221" s="167">
        <v>46073</v>
      </c>
      <c r="B2221" s="168">
        <v>1</v>
      </c>
      <c r="C2221" s="169"/>
      <c r="D2221" s="168" t="s">
        <v>1416</v>
      </c>
      <c r="E2221" s="168">
        <v>36</v>
      </c>
      <c r="F2221" s="168">
        <v>217</v>
      </c>
      <c r="G2221" s="168" t="s">
        <v>7239</v>
      </c>
      <c r="H2221" s="168">
        <v>48</v>
      </c>
      <c r="I2221" s="168" t="s">
        <v>15852</v>
      </c>
      <c r="J2221" s="168"/>
      <c r="K2221" s="168"/>
      <c r="L2221" s="171"/>
      <c r="M2221" s="171"/>
      <c r="N2221" s="168"/>
      <c r="O2221" s="168"/>
    </row>
    <row r="2222" spans="1:15" x14ac:dyDescent="0.3">
      <c r="A2222" s="167">
        <v>46073</v>
      </c>
      <c r="B2222" s="168">
        <v>1</v>
      </c>
      <c r="C2222" s="169"/>
      <c r="D2222" s="168" t="s">
        <v>1418</v>
      </c>
      <c r="E2222" s="168">
        <v>33</v>
      </c>
      <c r="F2222" s="168">
        <v>315</v>
      </c>
      <c r="G2222" s="168" t="s">
        <v>7181</v>
      </c>
      <c r="H2222" s="168">
        <v>1</v>
      </c>
      <c r="I2222" s="168" t="s">
        <v>15852</v>
      </c>
      <c r="J2222" s="168"/>
      <c r="K2222" s="168"/>
      <c r="L2222" s="171"/>
      <c r="M2222" s="171"/>
      <c r="N2222" s="168"/>
      <c r="O2222" s="168"/>
    </row>
    <row r="2223" spans="1:15" x14ac:dyDescent="0.3">
      <c r="A2223" s="167">
        <v>46073</v>
      </c>
      <c r="B2223" s="168">
        <v>1</v>
      </c>
      <c r="C2223" s="169"/>
      <c r="D2223" s="168" t="s">
        <v>1420</v>
      </c>
      <c r="E2223" s="168">
        <v>36</v>
      </c>
      <c r="F2223" s="168">
        <v>217</v>
      </c>
      <c r="G2223" s="168" t="s">
        <v>7248</v>
      </c>
      <c r="H2223" s="168">
        <v>8</v>
      </c>
      <c r="I2223" s="168" t="s">
        <v>15852</v>
      </c>
      <c r="J2223" s="168"/>
      <c r="K2223" s="168"/>
      <c r="L2223" s="171"/>
      <c r="M2223" s="171"/>
      <c r="N2223" s="168"/>
      <c r="O2223" s="168"/>
    </row>
    <row r="2224" spans="1:15" x14ac:dyDescent="0.3">
      <c r="A2224" s="167">
        <v>46073</v>
      </c>
      <c r="B2224" s="168">
        <v>1</v>
      </c>
      <c r="C2224" s="169"/>
      <c r="D2224" s="168" t="s">
        <v>1284</v>
      </c>
      <c r="E2224" s="168">
        <v>9</v>
      </c>
      <c r="F2224" s="168">
        <v>320</v>
      </c>
      <c r="G2224" s="168" t="s">
        <v>7146</v>
      </c>
      <c r="H2224" s="168">
        <v>2</v>
      </c>
      <c r="I2224" s="168" t="s">
        <v>7193</v>
      </c>
      <c r="J2224" s="168"/>
      <c r="K2224" s="168"/>
      <c r="L2224" s="171"/>
      <c r="M2224" s="171"/>
      <c r="N2224" s="168"/>
      <c r="O2224" s="168"/>
    </row>
    <row r="2225" spans="1:15" x14ac:dyDescent="0.3">
      <c r="A2225" s="167">
        <v>46073</v>
      </c>
      <c r="B2225" s="168">
        <v>2</v>
      </c>
      <c r="C2225" s="169"/>
      <c r="D2225" s="168" t="s">
        <v>1428</v>
      </c>
      <c r="E2225" s="168">
        <v>34</v>
      </c>
      <c r="F2225" s="168">
        <v>314</v>
      </c>
      <c r="G2225" s="168" t="s">
        <v>7171</v>
      </c>
      <c r="H2225" s="168">
        <v>3</v>
      </c>
      <c r="I2225" s="168" t="s">
        <v>7168</v>
      </c>
      <c r="J2225" s="168"/>
      <c r="K2225" s="168"/>
      <c r="L2225" s="171"/>
      <c r="M2225" s="171"/>
      <c r="N2225" s="168"/>
      <c r="O2225" s="168"/>
    </row>
    <row r="2226" spans="1:15" x14ac:dyDescent="0.3">
      <c r="A2226" s="167">
        <v>46073</v>
      </c>
      <c r="B2226" s="168">
        <v>2</v>
      </c>
      <c r="C2226" s="169"/>
      <c r="D2226" s="168" t="s">
        <v>1428</v>
      </c>
      <c r="E2226" s="168">
        <v>19</v>
      </c>
      <c r="F2226" s="168">
        <v>314</v>
      </c>
      <c r="G2226" s="168" t="s">
        <v>7171</v>
      </c>
      <c r="H2226" s="168">
        <v>9</v>
      </c>
      <c r="I2226" s="168" t="s">
        <v>7168</v>
      </c>
      <c r="J2226" s="168"/>
      <c r="K2226" s="168"/>
      <c r="L2226" s="171"/>
      <c r="M2226" s="171"/>
      <c r="N2226" s="168"/>
      <c r="O2226" s="168"/>
    </row>
    <row r="2227" spans="1:15" x14ac:dyDescent="0.3">
      <c r="A2227" s="167">
        <v>46073</v>
      </c>
      <c r="B2227" s="168">
        <v>2</v>
      </c>
      <c r="C2227" s="169"/>
      <c r="D2227" s="168" t="s">
        <v>1428</v>
      </c>
      <c r="E2227" s="168">
        <v>9</v>
      </c>
      <c r="F2227" s="168">
        <v>314</v>
      </c>
      <c r="G2227" s="168" t="s">
        <v>7191</v>
      </c>
      <c r="H2227" s="168">
        <v>2</v>
      </c>
      <c r="I2227" s="168" t="s">
        <v>15798</v>
      </c>
      <c r="J2227" s="168"/>
      <c r="K2227" s="168"/>
      <c r="L2227" s="171"/>
      <c r="M2227" s="171"/>
      <c r="N2227" s="168"/>
      <c r="O2227" s="168"/>
    </row>
    <row r="2228" spans="1:15" x14ac:dyDescent="0.3">
      <c r="A2228" s="167">
        <v>46073</v>
      </c>
      <c r="B2228" s="168">
        <v>2</v>
      </c>
      <c r="C2228" s="169"/>
      <c r="D2228" s="168" t="s">
        <v>1572</v>
      </c>
      <c r="E2228" s="168">
        <v>33</v>
      </c>
      <c r="F2228" s="168">
        <v>314</v>
      </c>
      <c r="G2228" s="168" t="s">
        <v>7212</v>
      </c>
      <c r="H2228" s="168">
        <v>12</v>
      </c>
      <c r="I2228" s="168" t="s">
        <v>7210</v>
      </c>
      <c r="J2228" s="168"/>
      <c r="K2228" s="168"/>
      <c r="L2228" s="171"/>
      <c r="M2228" s="171"/>
      <c r="N2228" s="168"/>
      <c r="O2228" s="168"/>
    </row>
    <row r="2229" spans="1:15" x14ac:dyDescent="0.3">
      <c r="A2229" s="167">
        <v>46073</v>
      </c>
      <c r="B2229" s="168">
        <v>2</v>
      </c>
      <c r="C2229" s="169"/>
      <c r="D2229" s="168" t="s">
        <v>2027</v>
      </c>
      <c r="E2229" s="168">
        <v>20</v>
      </c>
      <c r="F2229" s="168">
        <v>314</v>
      </c>
      <c r="G2229" s="168" t="s">
        <v>15712</v>
      </c>
      <c r="H2229" s="168">
        <v>1</v>
      </c>
      <c r="I2229" s="168" t="s">
        <v>7220</v>
      </c>
      <c r="J2229" s="168"/>
      <c r="K2229" s="168"/>
      <c r="L2229" s="171"/>
      <c r="M2229" s="171"/>
      <c r="N2229" s="168"/>
      <c r="O2229" s="168"/>
    </row>
    <row r="2230" spans="1:15" x14ac:dyDescent="0.3">
      <c r="A2230" s="167">
        <v>46073</v>
      </c>
      <c r="B2230" s="168">
        <v>2</v>
      </c>
      <c r="C2230" s="169"/>
      <c r="D2230" s="168" t="s">
        <v>2027</v>
      </c>
      <c r="E2230" s="168">
        <v>9</v>
      </c>
      <c r="F2230" s="168">
        <v>314</v>
      </c>
      <c r="G2230" s="168" t="s">
        <v>15712</v>
      </c>
      <c r="H2230" s="168">
        <v>1</v>
      </c>
      <c r="I2230" s="168" t="s">
        <v>7220</v>
      </c>
      <c r="J2230" s="168"/>
      <c r="K2230" s="168"/>
      <c r="L2230" s="171"/>
      <c r="M2230" s="171"/>
      <c r="N2230" s="168"/>
      <c r="O2230" s="168"/>
    </row>
    <row r="2231" spans="1:15" x14ac:dyDescent="0.3">
      <c r="A2231" s="167">
        <v>46073</v>
      </c>
      <c r="B2231" s="168">
        <v>2</v>
      </c>
      <c r="C2231" s="169"/>
      <c r="D2231" s="168" t="s">
        <v>1320</v>
      </c>
      <c r="E2231" s="168">
        <v>8</v>
      </c>
      <c r="F2231" s="168">
        <v>320</v>
      </c>
      <c r="G2231" s="168" t="s">
        <v>7213</v>
      </c>
      <c r="H2231" s="168">
        <v>2</v>
      </c>
      <c r="I2231" s="168" t="s">
        <v>7277</v>
      </c>
      <c r="J2231" s="168"/>
      <c r="K2231" s="168"/>
      <c r="L2231" s="171"/>
      <c r="M2231" s="171"/>
      <c r="N2231" s="168"/>
      <c r="O2231" s="168"/>
    </row>
    <row r="2232" spans="1:15" x14ac:dyDescent="0.3">
      <c r="A2232" s="167">
        <v>46073</v>
      </c>
      <c r="B2232" s="168">
        <v>2</v>
      </c>
      <c r="C2232" s="169"/>
      <c r="D2232" s="168" t="s">
        <v>2568</v>
      </c>
      <c r="E2232" s="168">
        <v>9</v>
      </c>
      <c r="F2232" s="168">
        <v>314</v>
      </c>
      <c r="G2232" s="168" t="s">
        <v>7148</v>
      </c>
      <c r="H2232" s="168">
        <v>25</v>
      </c>
      <c r="I2232" s="168" t="s">
        <v>7214</v>
      </c>
      <c r="J2232" s="168"/>
      <c r="K2232" s="168"/>
      <c r="L2232" s="171"/>
      <c r="M2232" s="171"/>
      <c r="N2232" s="168"/>
      <c r="O2232" s="168"/>
    </row>
    <row r="2233" spans="1:15" x14ac:dyDescent="0.3">
      <c r="A2233" s="167">
        <v>46073</v>
      </c>
      <c r="B2233" s="168">
        <v>2</v>
      </c>
      <c r="C2233" s="169"/>
      <c r="D2233" s="168" t="s">
        <v>1376</v>
      </c>
      <c r="E2233" s="168">
        <v>21</v>
      </c>
      <c r="F2233" s="168">
        <v>314</v>
      </c>
      <c r="G2233" s="168" t="s">
        <v>7262</v>
      </c>
      <c r="H2233" s="168">
        <v>14</v>
      </c>
      <c r="I2233" s="168" t="s">
        <v>7263</v>
      </c>
      <c r="J2233" s="168"/>
      <c r="K2233" s="168"/>
      <c r="L2233" s="171"/>
      <c r="M2233" s="171"/>
      <c r="N2233" s="168"/>
      <c r="O2233" s="168"/>
    </row>
    <row r="2234" spans="1:15" x14ac:dyDescent="0.3">
      <c r="A2234" s="167">
        <v>46073</v>
      </c>
      <c r="B2234" s="168">
        <v>2</v>
      </c>
      <c r="C2234" s="169"/>
      <c r="D2234" s="168" t="s">
        <v>1376</v>
      </c>
      <c r="E2234" s="168">
        <v>8</v>
      </c>
      <c r="F2234" s="168">
        <v>314</v>
      </c>
      <c r="G2234" s="168" t="s">
        <v>7262</v>
      </c>
      <c r="H2234" s="168">
        <v>14</v>
      </c>
      <c r="I2234" s="168" t="s">
        <v>7263</v>
      </c>
      <c r="J2234" s="168"/>
      <c r="K2234" s="168"/>
      <c r="L2234" s="171"/>
      <c r="M2234" s="171"/>
      <c r="N2234" s="168"/>
      <c r="O2234" s="168"/>
    </row>
    <row r="2235" spans="1:15" x14ac:dyDescent="0.3">
      <c r="A2235" s="167">
        <v>46073</v>
      </c>
      <c r="B2235" s="168">
        <v>2</v>
      </c>
      <c r="C2235" s="169"/>
      <c r="D2235" s="168" t="s">
        <v>1322</v>
      </c>
      <c r="E2235" s="168">
        <v>34</v>
      </c>
      <c r="F2235" s="168">
        <v>320</v>
      </c>
      <c r="G2235" s="168" t="s">
        <v>7213</v>
      </c>
      <c r="H2235" s="168">
        <v>1</v>
      </c>
      <c r="I2235" s="168" t="s">
        <v>7277</v>
      </c>
      <c r="J2235" s="168"/>
      <c r="K2235" s="168"/>
      <c r="L2235" s="171"/>
      <c r="M2235" s="171"/>
      <c r="N2235" s="168"/>
      <c r="O2235" s="168"/>
    </row>
    <row r="2236" spans="1:15" x14ac:dyDescent="0.3">
      <c r="A2236" s="167">
        <v>46073</v>
      </c>
      <c r="B2236" s="168">
        <v>2</v>
      </c>
      <c r="C2236" s="169"/>
      <c r="D2236" s="168" t="s">
        <v>1448</v>
      </c>
      <c r="E2236" s="168">
        <v>19</v>
      </c>
      <c r="F2236" s="168">
        <v>314</v>
      </c>
      <c r="G2236" s="168" t="s">
        <v>15924</v>
      </c>
      <c r="H2236" s="168">
        <v>2</v>
      </c>
      <c r="I2236" s="168" t="s">
        <v>15925</v>
      </c>
      <c r="J2236" s="168"/>
      <c r="K2236" s="168"/>
      <c r="L2236" s="171"/>
      <c r="M2236" s="171"/>
      <c r="N2236" s="168"/>
      <c r="O2236" s="168"/>
    </row>
    <row r="2237" spans="1:15" x14ac:dyDescent="0.3">
      <c r="A2237" s="167">
        <v>46073</v>
      </c>
      <c r="B2237" s="168">
        <v>2</v>
      </c>
      <c r="C2237" s="169"/>
      <c r="D2237" s="168" t="s">
        <v>1530</v>
      </c>
      <c r="E2237" s="168">
        <v>8</v>
      </c>
      <c r="F2237" s="168">
        <v>314</v>
      </c>
      <c r="G2237" s="168" t="s">
        <v>7262</v>
      </c>
      <c r="H2237" s="168">
        <v>2</v>
      </c>
      <c r="I2237" s="168" t="s">
        <v>7263</v>
      </c>
      <c r="J2237" s="168"/>
      <c r="K2237" s="168"/>
      <c r="L2237" s="171"/>
      <c r="M2237" s="171"/>
      <c r="N2237" s="168"/>
      <c r="O2237" s="168"/>
    </row>
    <row r="2238" spans="1:15" x14ac:dyDescent="0.3">
      <c r="A2238" s="167">
        <v>46073</v>
      </c>
      <c r="B2238" s="168">
        <v>2</v>
      </c>
      <c r="C2238" s="169"/>
      <c r="D2238" s="168" t="s">
        <v>1650</v>
      </c>
      <c r="E2238" s="168">
        <v>11</v>
      </c>
      <c r="F2238" s="168">
        <v>315</v>
      </c>
      <c r="G2238" s="168" t="s">
        <v>7179</v>
      </c>
      <c r="H2238" s="168">
        <v>1</v>
      </c>
      <c r="I2238" s="168" t="s">
        <v>15841</v>
      </c>
      <c r="J2238" s="168"/>
      <c r="K2238" s="168"/>
      <c r="L2238" s="171"/>
      <c r="M2238" s="171"/>
      <c r="N2238" s="168"/>
      <c r="O2238" s="168"/>
    </row>
    <row r="2239" spans="1:15" x14ac:dyDescent="0.3">
      <c r="A2239" s="167">
        <v>46073</v>
      </c>
      <c r="B2239" s="168">
        <v>2</v>
      </c>
      <c r="C2239" s="169"/>
      <c r="D2239" s="168" t="s">
        <v>1434</v>
      </c>
      <c r="E2239" s="168">
        <v>19</v>
      </c>
      <c r="F2239" s="168">
        <v>315</v>
      </c>
      <c r="G2239" s="168" t="s">
        <v>7179</v>
      </c>
      <c r="H2239" s="168">
        <v>1</v>
      </c>
      <c r="I2239" s="168" t="s">
        <v>7180</v>
      </c>
      <c r="J2239" s="168"/>
      <c r="K2239" s="168"/>
      <c r="L2239" s="171"/>
      <c r="M2239" s="171"/>
      <c r="N2239" s="168"/>
      <c r="O2239" s="181"/>
    </row>
    <row r="2240" spans="1:15" x14ac:dyDescent="0.3">
      <c r="A2240" s="173">
        <v>46073</v>
      </c>
      <c r="B2240" s="174">
        <v>2</v>
      </c>
      <c r="C2240" s="175"/>
      <c r="D2240" s="174" t="s">
        <v>1434</v>
      </c>
      <c r="E2240" s="174">
        <v>11</v>
      </c>
      <c r="F2240" s="174">
        <v>315</v>
      </c>
      <c r="G2240" s="174" t="s">
        <v>7179</v>
      </c>
      <c r="H2240" s="174">
        <v>1</v>
      </c>
      <c r="I2240" s="174" t="s">
        <v>7180</v>
      </c>
      <c r="J2240" s="174"/>
      <c r="K2240" s="174"/>
      <c r="L2240" s="177"/>
      <c r="M2240" s="177"/>
      <c r="N2240" s="174"/>
      <c r="O2240" s="174"/>
    </row>
    <row r="2241" spans="1:15" x14ac:dyDescent="0.3">
      <c r="A2241" s="167">
        <v>46073</v>
      </c>
      <c r="B2241" s="168">
        <v>2</v>
      </c>
      <c r="C2241" s="169"/>
      <c r="D2241" s="168" t="s">
        <v>1256</v>
      </c>
      <c r="E2241" s="168">
        <v>8</v>
      </c>
      <c r="F2241" s="168">
        <v>315</v>
      </c>
      <c r="G2241" s="168" t="s">
        <v>7179</v>
      </c>
      <c r="H2241" s="168">
        <v>1</v>
      </c>
      <c r="I2241" s="168" t="s">
        <v>7180</v>
      </c>
      <c r="J2241" s="168"/>
      <c r="K2241" s="168"/>
      <c r="L2241" s="171"/>
      <c r="M2241" s="171"/>
      <c r="N2241" s="168"/>
      <c r="O2241" s="168"/>
    </row>
    <row r="2242" spans="1:15" x14ac:dyDescent="0.3">
      <c r="A2242" s="167">
        <v>46073</v>
      </c>
      <c r="B2242" s="168">
        <v>2</v>
      </c>
      <c r="C2242" s="169"/>
      <c r="D2242" s="168" t="s">
        <v>3210</v>
      </c>
      <c r="E2242" s="168">
        <v>9</v>
      </c>
      <c r="F2242" s="168">
        <v>207</v>
      </c>
      <c r="G2242" s="168" t="s">
        <v>7169</v>
      </c>
      <c r="H2242" s="168">
        <v>1</v>
      </c>
      <c r="I2242" s="168" t="s">
        <v>15700</v>
      </c>
      <c r="J2242" s="168"/>
      <c r="K2242" s="168"/>
      <c r="L2242" s="171"/>
      <c r="M2242" s="171"/>
      <c r="N2242" s="168"/>
      <c r="O2242" s="168"/>
    </row>
    <row r="2243" spans="1:15" x14ac:dyDescent="0.3">
      <c r="A2243" s="167">
        <v>46073</v>
      </c>
      <c r="B2243" s="168">
        <v>2</v>
      </c>
      <c r="C2243" s="169"/>
      <c r="D2243" s="168" t="s">
        <v>3210</v>
      </c>
      <c r="E2243" s="168">
        <v>19</v>
      </c>
      <c r="F2243" s="168">
        <v>207</v>
      </c>
      <c r="G2243" s="168" t="s">
        <v>7169</v>
      </c>
      <c r="H2243" s="168">
        <v>4</v>
      </c>
      <c r="I2243" s="168" t="s">
        <v>15700</v>
      </c>
      <c r="J2243" s="168"/>
      <c r="K2243" s="168"/>
      <c r="L2243" s="171"/>
      <c r="M2243" s="171"/>
      <c r="N2243" s="168"/>
      <c r="O2243" s="168"/>
    </row>
    <row r="2244" spans="1:15" x14ac:dyDescent="0.3">
      <c r="A2244" s="167">
        <v>46073</v>
      </c>
      <c r="B2244" s="168">
        <v>2</v>
      </c>
      <c r="C2244" s="169"/>
      <c r="D2244" s="168" t="s">
        <v>1306</v>
      </c>
      <c r="E2244" s="168">
        <v>8</v>
      </c>
      <c r="F2244" s="168">
        <v>207</v>
      </c>
      <c r="G2244" s="168" t="s">
        <v>7169</v>
      </c>
      <c r="H2244" s="168">
        <v>1</v>
      </c>
      <c r="I2244" s="168" t="s">
        <v>15759</v>
      </c>
      <c r="J2244" s="168"/>
      <c r="K2244" s="168"/>
      <c r="L2244" s="171"/>
      <c r="M2244" s="171"/>
      <c r="N2244" s="168"/>
      <c r="O2244" s="168"/>
    </row>
    <row r="2245" spans="1:15" x14ac:dyDescent="0.3">
      <c r="A2245" s="167">
        <v>46073</v>
      </c>
      <c r="B2245" s="168">
        <v>2</v>
      </c>
      <c r="C2245" s="169"/>
      <c r="D2245" s="168" t="s">
        <v>3210</v>
      </c>
      <c r="E2245" s="168">
        <v>2</v>
      </c>
      <c r="F2245" s="168">
        <v>217</v>
      </c>
      <c r="G2245" s="168" t="s">
        <v>7169</v>
      </c>
      <c r="H2245" s="168">
        <v>1</v>
      </c>
      <c r="I2245" s="168" t="s">
        <v>15926</v>
      </c>
      <c r="J2245" s="168"/>
      <c r="K2245" s="168"/>
      <c r="L2245" s="171"/>
      <c r="M2245" s="171"/>
      <c r="N2245" s="168"/>
      <c r="O2245" s="168"/>
    </row>
    <row r="2246" spans="1:15" x14ac:dyDescent="0.3">
      <c r="A2246" s="167">
        <v>46073</v>
      </c>
      <c r="B2246" s="168">
        <v>2</v>
      </c>
      <c r="C2246" s="169"/>
      <c r="D2246" s="168" t="s">
        <v>1644</v>
      </c>
      <c r="E2246" s="168">
        <v>34</v>
      </c>
      <c r="F2246" s="168">
        <v>320</v>
      </c>
      <c r="G2246" s="168" t="s">
        <v>7163</v>
      </c>
      <c r="H2246" s="168">
        <v>3</v>
      </c>
      <c r="I2246" s="168" t="s">
        <v>7162</v>
      </c>
      <c r="J2246" s="168"/>
      <c r="K2246" s="168"/>
      <c r="L2246" s="171"/>
      <c r="M2246" s="171"/>
      <c r="N2246" s="168"/>
      <c r="O2246" s="168"/>
    </row>
    <row r="2247" spans="1:15" x14ac:dyDescent="0.3">
      <c r="A2247" s="167">
        <v>46073</v>
      </c>
      <c r="B2247" s="168">
        <v>2</v>
      </c>
      <c r="C2247" s="169"/>
      <c r="D2247" s="168" t="s">
        <v>1644</v>
      </c>
      <c r="E2247" s="168">
        <v>9</v>
      </c>
      <c r="F2247" s="168">
        <v>320</v>
      </c>
      <c r="G2247" s="168" t="s">
        <v>7163</v>
      </c>
      <c r="H2247" s="168">
        <v>24</v>
      </c>
      <c r="I2247" s="168" t="s">
        <v>7162</v>
      </c>
      <c r="J2247" s="168"/>
      <c r="K2247" s="168"/>
      <c r="L2247" s="171"/>
      <c r="M2247" s="171"/>
      <c r="N2247" s="168"/>
      <c r="O2247" s="168"/>
    </row>
    <row r="2248" spans="1:15" x14ac:dyDescent="0.3">
      <c r="A2248" s="167">
        <v>46073</v>
      </c>
      <c r="B2248" s="168">
        <v>2</v>
      </c>
      <c r="C2248" s="169"/>
      <c r="D2248" s="168" t="s">
        <v>1644</v>
      </c>
      <c r="E2248" s="168">
        <v>20</v>
      </c>
      <c r="F2248" s="168">
        <v>320</v>
      </c>
      <c r="G2248" s="168" t="s">
        <v>7163</v>
      </c>
      <c r="H2248" s="168">
        <v>1</v>
      </c>
      <c r="I2248" s="168" t="s">
        <v>7162</v>
      </c>
      <c r="J2248" s="168"/>
      <c r="K2248" s="168"/>
      <c r="L2248" s="171"/>
      <c r="M2248" s="171"/>
      <c r="N2248" s="168"/>
      <c r="O2248" s="168"/>
    </row>
    <row r="2249" spans="1:15" x14ac:dyDescent="0.3">
      <c r="A2249" s="167">
        <v>46073</v>
      </c>
      <c r="B2249" s="168">
        <v>3</v>
      </c>
      <c r="C2249" s="169"/>
      <c r="D2249" s="168" t="s">
        <v>1644</v>
      </c>
      <c r="E2249" s="168">
        <v>9</v>
      </c>
      <c r="F2249" s="168">
        <v>320</v>
      </c>
      <c r="G2249" s="168" t="s">
        <v>7163</v>
      </c>
      <c r="H2249" s="168">
        <v>12</v>
      </c>
      <c r="I2249" s="168" t="s">
        <v>15892</v>
      </c>
      <c r="J2249" s="168"/>
      <c r="K2249" s="168"/>
      <c r="L2249" s="171"/>
      <c r="M2249" s="171"/>
      <c r="N2249" s="168"/>
      <c r="O2249" s="168"/>
    </row>
    <row r="2250" spans="1:15" x14ac:dyDescent="0.3">
      <c r="A2250" s="167">
        <v>46073</v>
      </c>
      <c r="B2250" s="168">
        <v>1</v>
      </c>
      <c r="C2250" s="169"/>
      <c r="D2250" s="168" t="s">
        <v>1414</v>
      </c>
      <c r="E2250" s="168">
        <v>39</v>
      </c>
      <c r="F2250" s="168">
        <v>318</v>
      </c>
      <c r="G2250" s="168" t="s">
        <v>7239</v>
      </c>
      <c r="H2250" s="168">
        <v>3</v>
      </c>
      <c r="I2250" s="168" t="s">
        <v>7190</v>
      </c>
      <c r="J2250" s="168"/>
      <c r="K2250" s="168"/>
      <c r="L2250" s="171"/>
      <c r="M2250" s="171"/>
      <c r="N2250" s="168"/>
      <c r="O2250" s="168"/>
    </row>
    <row r="2251" spans="1:15" s="135" customFormat="1" x14ac:dyDescent="0.3">
      <c r="A2251" s="167">
        <v>46073</v>
      </c>
      <c r="B2251" s="168">
        <v>1</v>
      </c>
      <c r="C2251" s="169"/>
      <c r="D2251" s="168" t="s">
        <v>1466</v>
      </c>
      <c r="E2251" s="168">
        <v>20</v>
      </c>
      <c r="F2251" s="168">
        <v>217</v>
      </c>
      <c r="G2251" s="168" t="s">
        <v>7169</v>
      </c>
      <c r="H2251" s="168">
        <v>1</v>
      </c>
      <c r="I2251" s="168" t="s">
        <v>15867</v>
      </c>
      <c r="J2251" s="168"/>
      <c r="K2251" s="168"/>
      <c r="L2251" s="171"/>
      <c r="M2251" s="171"/>
      <c r="N2251" s="168"/>
      <c r="O2251" s="168"/>
    </row>
    <row r="2252" spans="1:15" x14ac:dyDescent="0.3">
      <c r="A2252" s="167">
        <v>46073</v>
      </c>
      <c r="B2252" s="168">
        <v>1</v>
      </c>
      <c r="C2252" s="169"/>
      <c r="D2252" s="168" t="s">
        <v>1526</v>
      </c>
      <c r="E2252" s="168">
        <v>44</v>
      </c>
      <c r="F2252" s="168">
        <v>315</v>
      </c>
      <c r="G2252" s="168" t="s">
        <v>7148</v>
      </c>
      <c r="H2252" s="168">
        <v>2</v>
      </c>
      <c r="I2252" s="168" t="s">
        <v>7247</v>
      </c>
      <c r="J2252" s="168"/>
      <c r="K2252" s="168"/>
      <c r="L2252" s="171"/>
      <c r="M2252" s="171"/>
      <c r="N2252" s="168"/>
      <c r="O2252" s="168"/>
    </row>
    <row r="2253" spans="1:15" x14ac:dyDescent="0.3">
      <c r="A2253" s="167">
        <v>46073</v>
      </c>
      <c r="B2253" s="168">
        <v>2</v>
      </c>
      <c r="C2253" s="169"/>
      <c r="D2253" s="168" t="s">
        <v>1414</v>
      </c>
      <c r="E2253" s="168">
        <v>6</v>
      </c>
      <c r="F2253" s="168">
        <v>318</v>
      </c>
      <c r="G2253" s="168" t="s">
        <v>7239</v>
      </c>
      <c r="H2253" s="168">
        <v>3</v>
      </c>
      <c r="I2253" s="168" t="s">
        <v>15886</v>
      </c>
      <c r="J2253" s="168"/>
      <c r="K2253" s="168"/>
      <c r="L2253" s="171"/>
      <c r="M2253" s="171"/>
      <c r="N2253" s="168"/>
      <c r="O2253" s="168"/>
    </row>
    <row r="2254" spans="1:15" x14ac:dyDescent="0.3">
      <c r="A2254" s="167">
        <v>46073</v>
      </c>
      <c r="B2254" s="168">
        <v>1</v>
      </c>
      <c r="C2254" s="169"/>
      <c r="D2254" s="168" t="s">
        <v>1234</v>
      </c>
      <c r="E2254" s="168">
        <v>8</v>
      </c>
      <c r="F2254" s="168">
        <v>315</v>
      </c>
      <c r="G2254" s="168" t="s">
        <v>7179</v>
      </c>
      <c r="H2254" s="168">
        <v>1</v>
      </c>
      <c r="I2254" s="168" t="s">
        <v>15853</v>
      </c>
      <c r="J2254" s="168"/>
      <c r="K2254" s="168"/>
      <c r="L2254" s="171"/>
      <c r="M2254" s="171"/>
      <c r="N2254" s="168"/>
      <c r="O2254" s="168"/>
    </row>
    <row r="2255" spans="1:15" x14ac:dyDescent="0.3">
      <c r="A2255" s="167">
        <v>46073</v>
      </c>
      <c r="B2255" s="168">
        <v>1</v>
      </c>
      <c r="C2255" s="169"/>
      <c r="D2255" s="168" t="s">
        <v>2003</v>
      </c>
      <c r="E2255" s="168">
        <v>2</v>
      </c>
      <c r="F2255" s="168">
        <v>314</v>
      </c>
      <c r="G2255" s="168" t="s">
        <v>15691</v>
      </c>
      <c r="H2255" s="168">
        <v>1</v>
      </c>
      <c r="I2255" s="168" t="s">
        <v>7273</v>
      </c>
      <c r="J2255" s="168"/>
      <c r="K2255" s="168"/>
      <c r="L2255" s="171"/>
      <c r="M2255" s="171"/>
      <c r="N2255" s="168"/>
      <c r="O2255" s="168"/>
    </row>
    <row r="2256" spans="1:15" x14ac:dyDescent="0.3">
      <c r="A2256" s="167">
        <v>46073</v>
      </c>
      <c r="B2256" s="168">
        <v>1</v>
      </c>
      <c r="C2256" s="169"/>
      <c r="D2256" s="168" t="s">
        <v>1292</v>
      </c>
      <c r="E2256" s="168">
        <v>2</v>
      </c>
      <c r="F2256" s="168">
        <v>315</v>
      </c>
      <c r="G2256" s="168" t="s">
        <v>7198</v>
      </c>
      <c r="H2256" s="168">
        <v>2</v>
      </c>
      <c r="I2256" s="168" t="s">
        <v>15899</v>
      </c>
      <c r="J2256" s="168"/>
      <c r="K2256" s="168"/>
      <c r="L2256" s="171"/>
      <c r="M2256" s="171"/>
      <c r="N2256" s="168"/>
      <c r="O2256" s="168"/>
    </row>
    <row r="2257" spans="1:15" x14ac:dyDescent="0.3">
      <c r="A2257" s="167">
        <v>46073</v>
      </c>
      <c r="B2257" s="168">
        <v>1</v>
      </c>
      <c r="C2257" s="169"/>
      <c r="D2257" s="168" t="s">
        <v>1292</v>
      </c>
      <c r="E2257" s="168">
        <v>7</v>
      </c>
      <c r="F2257" s="168">
        <v>315</v>
      </c>
      <c r="G2257" s="168" t="s">
        <v>7198</v>
      </c>
      <c r="H2257" s="168">
        <v>1</v>
      </c>
      <c r="I2257" s="168" t="s">
        <v>15899</v>
      </c>
      <c r="J2257" s="168"/>
      <c r="K2257" s="168"/>
      <c r="L2257" s="171"/>
      <c r="M2257" s="171"/>
      <c r="N2257" s="168"/>
      <c r="O2257" s="168"/>
    </row>
    <row r="2258" spans="1:15" x14ac:dyDescent="0.3">
      <c r="A2258" s="167">
        <v>46073</v>
      </c>
      <c r="B2258" s="168">
        <v>2</v>
      </c>
      <c r="C2258" s="169"/>
      <c r="D2258" s="168" t="s">
        <v>1250</v>
      </c>
      <c r="E2258" s="168">
        <v>7</v>
      </c>
      <c r="F2258" s="168">
        <v>313</v>
      </c>
      <c r="G2258" s="168" t="s">
        <v>7194</v>
      </c>
      <c r="H2258" s="168">
        <v>2</v>
      </c>
      <c r="I2258" s="168" t="s">
        <v>15930</v>
      </c>
      <c r="J2258" s="168"/>
      <c r="K2258" s="168"/>
      <c r="L2258" s="171"/>
      <c r="M2258" s="171"/>
      <c r="N2258" s="168"/>
      <c r="O2258" s="168"/>
    </row>
    <row r="2259" spans="1:15" x14ac:dyDescent="0.3">
      <c r="A2259" s="167">
        <v>46073</v>
      </c>
      <c r="B2259" s="168">
        <v>1</v>
      </c>
      <c r="C2259" s="169"/>
      <c r="D2259" s="168" t="s">
        <v>2027</v>
      </c>
      <c r="E2259" s="168">
        <v>20</v>
      </c>
      <c r="F2259" s="168">
        <v>207</v>
      </c>
      <c r="G2259" s="168" t="s">
        <v>7169</v>
      </c>
      <c r="H2259" s="168">
        <v>2</v>
      </c>
      <c r="I2259" s="168" t="s">
        <v>7209</v>
      </c>
      <c r="J2259" s="168"/>
      <c r="K2259" s="168"/>
      <c r="L2259" s="171"/>
      <c r="M2259" s="171"/>
      <c r="N2259" s="168"/>
      <c r="O2259" s="168"/>
    </row>
    <row r="2260" spans="1:15" x14ac:dyDescent="0.3">
      <c r="A2260" s="173">
        <v>46074</v>
      </c>
      <c r="B2260" s="174">
        <v>1</v>
      </c>
      <c r="C2260" s="175"/>
      <c r="D2260" s="174" t="s">
        <v>1665</v>
      </c>
      <c r="E2260" s="174">
        <v>9</v>
      </c>
      <c r="F2260" s="174">
        <v>314</v>
      </c>
      <c r="G2260" s="174" t="s">
        <v>15691</v>
      </c>
      <c r="H2260" s="174">
        <v>2</v>
      </c>
      <c r="I2260" s="174" t="s">
        <v>15694</v>
      </c>
      <c r="J2260" s="174"/>
      <c r="K2260" s="174"/>
      <c r="L2260" s="177"/>
      <c r="M2260" s="177"/>
      <c r="N2260" s="174"/>
      <c r="O2260" s="174"/>
    </row>
    <row r="2261" spans="1:15" x14ac:dyDescent="0.3">
      <c r="A2261" s="173">
        <v>46074</v>
      </c>
      <c r="B2261" s="174">
        <v>1</v>
      </c>
      <c r="C2261" s="175"/>
      <c r="D2261" s="174" t="s">
        <v>1667</v>
      </c>
      <c r="E2261" s="174">
        <v>9</v>
      </c>
      <c r="F2261" s="174">
        <v>314</v>
      </c>
      <c r="G2261" s="174" t="s">
        <v>15691</v>
      </c>
      <c r="H2261" s="174">
        <v>2</v>
      </c>
      <c r="I2261" s="174" t="s">
        <v>15694</v>
      </c>
      <c r="J2261" s="174"/>
      <c r="K2261" s="174"/>
      <c r="L2261" s="177"/>
      <c r="M2261" s="177"/>
      <c r="N2261" s="174"/>
      <c r="O2261" s="174"/>
    </row>
    <row r="2262" spans="1:15" x14ac:dyDescent="0.3">
      <c r="A2262" s="173">
        <v>46074</v>
      </c>
      <c r="B2262" s="174">
        <v>1</v>
      </c>
      <c r="C2262" s="175"/>
      <c r="D2262" s="174" t="s">
        <v>1713</v>
      </c>
      <c r="E2262" s="174">
        <v>8</v>
      </c>
      <c r="F2262" s="174">
        <v>314</v>
      </c>
      <c r="G2262" s="174" t="s">
        <v>15712</v>
      </c>
      <c r="H2262" s="174">
        <v>10</v>
      </c>
      <c r="I2262" s="174" t="s">
        <v>7190</v>
      </c>
      <c r="J2262" s="174"/>
      <c r="K2262" s="174"/>
      <c r="L2262" s="177"/>
      <c r="M2262" s="177"/>
      <c r="N2262" s="174"/>
      <c r="O2262" s="174"/>
    </row>
    <row r="2263" spans="1:15" x14ac:dyDescent="0.3">
      <c r="A2263" s="167">
        <v>46074</v>
      </c>
      <c r="B2263" s="168">
        <v>1</v>
      </c>
      <c r="C2263" s="169"/>
      <c r="D2263" s="168" t="s">
        <v>1270</v>
      </c>
      <c r="E2263" s="168">
        <v>20</v>
      </c>
      <c r="F2263" s="168">
        <v>314</v>
      </c>
      <c r="G2263" s="168" t="s">
        <v>7186</v>
      </c>
      <c r="H2263" s="168">
        <v>1</v>
      </c>
      <c r="I2263" s="168" t="s">
        <v>7162</v>
      </c>
      <c r="J2263" s="168"/>
      <c r="K2263" s="168"/>
      <c r="L2263" s="171"/>
      <c r="M2263" s="171"/>
      <c r="N2263" s="168"/>
      <c r="O2263" s="168"/>
    </row>
    <row r="2264" spans="1:15" x14ac:dyDescent="0.3">
      <c r="A2264" s="167">
        <v>46074</v>
      </c>
      <c r="B2264" s="168">
        <v>1</v>
      </c>
      <c r="C2264" s="169"/>
      <c r="D2264" s="168" t="s">
        <v>1270</v>
      </c>
      <c r="E2264" s="168">
        <v>2</v>
      </c>
      <c r="F2264" s="168">
        <v>314</v>
      </c>
      <c r="G2264" s="168" t="s">
        <v>7186</v>
      </c>
      <c r="H2264" s="168">
        <v>5</v>
      </c>
      <c r="I2264" s="168" t="s">
        <v>7162</v>
      </c>
      <c r="J2264" s="168"/>
      <c r="K2264" s="168"/>
      <c r="L2264" s="171"/>
      <c r="M2264" s="171"/>
      <c r="N2264" s="168"/>
      <c r="O2264" s="168"/>
    </row>
    <row r="2265" spans="1:15" x14ac:dyDescent="0.3">
      <c r="A2265" s="167">
        <v>46074</v>
      </c>
      <c r="B2265" s="168">
        <v>1</v>
      </c>
      <c r="C2265" s="169"/>
      <c r="D2265" s="168" t="s">
        <v>1232</v>
      </c>
      <c r="E2265" s="168">
        <v>36</v>
      </c>
      <c r="F2265" s="168">
        <v>315</v>
      </c>
      <c r="G2265" s="168" t="s">
        <v>7198</v>
      </c>
      <c r="H2265" s="168">
        <v>2</v>
      </c>
      <c r="I2265" s="168" t="s">
        <v>7245</v>
      </c>
      <c r="J2265" s="168"/>
      <c r="K2265" s="168"/>
      <c r="L2265" s="171"/>
      <c r="M2265" s="171"/>
      <c r="N2265" s="168"/>
      <c r="O2265" s="168"/>
    </row>
    <row r="2266" spans="1:15" x14ac:dyDescent="0.3">
      <c r="A2266" s="167">
        <v>46074</v>
      </c>
      <c r="B2266" s="168">
        <v>1</v>
      </c>
      <c r="C2266" s="169"/>
      <c r="D2266" s="168" t="s">
        <v>1232</v>
      </c>
      <c r="E2266" s="168">
        <v>9</v>
      </c>
      <c r="F2266" s="168">
        <v>315</v>
      </c>
      <c r="G2266" s="168" t="s">
        <v>7198</v>
      </c>
      <c r="H2266" s="168">
        <v>1</v>
      </c>
      <c r="I2266" s="168" t="s">
        <v>7245</v>
      </c>
      <c r="J2266" s="168"/>
      <c r="K2266" s="168"/>
      <c r="L2266" s="171"/>
      <c r="M2266" s="171"/>
      <c r="N2266" s="168"/>
      <c r="O2266" s="168"/>
    </row>
    <row r="2267" spans="1:15" x14ac:dyDescent="0.3">
      <c r="A2267" s="167">
        <v>46074</v>
      </c>
      <c r="B2267" s="168">
        <v>1</v>
      </c>
      <c r="C2267" s="169"/>
      <c r="D2267" s="168" t="s">
        <v>1282</v>
      </c>
      <c r="E2267" s="168">
        <v>9</v>
      </c>
      <c r="F2267" s="168">
        <v>315</v>
      </c>
      <c r="G2267" s="168" t="s">
        <v>7198</v>
      </c>
      <c r="H2267" s="168">
        <v>1</v>
      </c>
      <c r="I2267" s="168" t="s">
        <v>7245</v>
      </c>
      <c r="J2267" s="168"/>
      <c r="K2267" s="168"/>
      <c r="L2267" s="171"/>
      <c r="M2267" s="171"/>
      <c r="N2267" s="168"/>
      <c r="O2267" s="168"/>
    </row>
    <row r="2268" spans="1:15" x14ac:dyDescent="0.3">
      <c r="A2268" s="167">
        <v>46074</v>
      </c>
      <c r="B2268" s="168">
        <v>1</v>
      </c>
      <c r="C2268" s="169"/>
      <c r="D2268" s="168" t="s">
        <v>1282</v>
      </c>
      <c r="E2268" s="168">
        <v>11</v>
      </c>
      <c r="F2268" s="168">
        <v>315</v>
      </c>
      <c r="G2268" s="168" t="s">
        <v>7198</v>
      </c>
      <c r="H2268" s="168">
        <v>1</v>
      </c>
      <c r="I2268" s="168" t="s">
        <v>7245</v>
      </c>
      <c r="J2268" s="168"/>
      <c r="K2268" s="168"/>
      <c r="L2268" s="171"/>
      <c r="M2268" s="171"/>
      <c r="N2268" s="168"/>
      <c r="O2268" s="168"/>
    </row>
    <row r="2269" spans="1:15" x14ac:dyDescent="0.3">
      <c r="A2269" s="167">
        <v>46074</v>
      </c>
      <c r="B2269" s="168">
        <v>1</v>
      </c>
      <c r="C2269" s="169"/>
      <c r="D2269" s="168" t="s">
        <v>2231</v>
      </c>
      <c r="E2269" s="168">
        <v>19</v>
      </c>
      <c r="F2269" s="168">
        <v>207</v>
      </c>
      <c r="G2269" s="168" t="s">
        <v>7169</v>
      </c>
      <c r="H2269" s="168">
        <v>1</v>
      </c>
      <c r="I2269" s="168" t="s">
        <v>15700</v>
      </c>
      <c r="J2269" s="168"/>
      <c r="K2269" s="168"/>
      <c r="L2269" s="171"/>
      <c r="M2269" s="171"/>
      <c r="N2269" s="168"/>
      <c r="O2269" s="168"/>
    </row>
    <row r="2270" spans="1:15" x14ac:dyDescent="0.3">
      <c r="A2270" s="167">
        <v>46074</v>
      </c>
      <c r="B2270" s="168">
        <v>2</v>
      </c>
      <c r="C2270" s="169"/>
      <c r="D2270" s="168" t="s">
        <v>1296</v>
      </c>
      <c r="E2270" s="168">
        <v>33</v>
      </c>
      <c r="F2270" s="168">
        <v>314</v>
      </c>
      <c r="G2270" s="168" t="s">
        <v>7148</v>
      </c>
      <c r="H2270" s="168">
        <v>10</v>
      </c>
      <c r="I2270" s="168" t="s">
        <v>7164</v>
      </c>
      <c r="J2270" s="168"/>
      <c r="K2270" s="168"/>
      <c r="L2270" s="171"/>
      <c r="M2270" s="171"/>
      <c r="N2270" s="168"/>
      <c r="O2270" s="168"/>
    </row>
    <row r="2271" spans="1:15" x14ac:dyDescent="0.3">
      <c r="A2271" s="167">
        <v>46074</v>
      </c>
      <c r="B2271" s="168">
        <v>2</v>
      </c>
      <c r="C2271" s="169"/>
      <c r="D2271" s="168" t="s">
        <v>1320</v>
      </c>
      <c r="E2271" s="168">
        <v>34</v>
      </c>
      <c r="F2271" s="168">
        <v>320</v>
      </c>
      <c r="G2271" s="168" t="s">
        <v>7213</v>
      </c>
      <c r="H2271" s="168">
        <v>2</v>
      </c>
      <c r="I2271" s="168" t="s">
        <v>7145</v>
      </c>
      <c r="J2271" s="168"/>
      <c r="K2271" s="168"/>
      <c r="L2271" s="171"/>
      <c r="M2271" s="171"/>
      <c r="N2271" s="168"/>
      <c r="O2271" s="168"/>
    </row>
    <row r="2272" spans="1:15" x14ac:dyDescent="0.3">
      <c r="A2272" s="167">
        <v>46075</v>
      </c>
      <c r="B2272" s="168">
        <v>1</v>
      </c>
      <c r="C2272" s="169"/>
      <c r="D2272" s="168" t="s">
        <v>1232</v>
      </c>
      <c r="E2272" s="168">
        <v>36</v>
      </c>
      <c r="F2272" s="168">
        <v>318</v>
      </c>
      <c r="G2272" s="168" t="s">
        <v>7198</v>
      </c>
      <c r="H2272" s="168">
        <v>2</v>
      </c>
      <c r="I2272" s="168" t="s">
        <v>7245</v>
      </c>
      <c r="J2272" s="168"/>
      <c r="K2272" s="168"/>
      <c r="L2272" s="171"/>
      <c r="M2272" s="171"/>
      <c r="N2272" s="168"/>
      <c r="O2272" s="168"/>
    </row>
    <row r="2273" spans="1:15" x14ac:dyDescent="0.3">
      <c r="A2273" s="167">
        <v>46075</v>
      </c>
      <c r="B2273" s="168">
        <v>1</v>
      </c>
      <c r="C2273" s="169"/>
      <c r="D2273" s="168" t="s">
        <v>1232</v>
      </c>
      <c r="E2273" s="168">
        <v>8</v>
      </c>
      <c r="F2273" s="168">
        <v>318</v>
      </c>
      <c r="G2273" s="168" t="s">
        <v>7198</v>
      </c>
      <c r="H2273" s="168">
        <v>1</v>
      </c>
      <c r="I2273" s="168" t="s">
        <v>7245</v>
      </c>
      <c r="J2273" s="168"/>
      <c r="K2273" s="168"/>
      <c r="L2273" s="171"/>
      <c r="M2273" s="171"/>
      <c r="N2273" s="168"/>
      <c r="O2273" s="168"/>
    </row>
    <row r="2274" spans="1:15" x14ac:dyDescent="0.3">
      <c r="A2274" s="167">
        <v>46075</v>
      </c>
      <c r="B2274" s="168">
        <v>1</v>
      </c>
      <c r="C2274" s="169"/>
      <c r="D2274" s="168" t="s">
        <v>1232</v>
      </c>
      <c r="E2274" s="168">
        <v>8</v>
      </c>
      <c r="F2274" s="168">
        <v>318</v>
      </c>
      <c r="G2274" s="168" t="s">
        <v>7198</v>
      </c>
      <c r="H2274" s="168">
        <v>2</v>
      </c>
      <c r="I2274" s="168" t="s">
        <v>7225</v>
      </c>
      <c r="J2274" s="168"/>
      <c r="K2274" s="168"/>
      <c r="L2274" s="171"/>
      <c r="M2274" s="171"/>
      <c r="N2274" s="168"/>
      <c r="O2274" s="168"/>
    </row>
    <row r="2275" spans="1:15" x14ac:dyDescent="0.3">
      <c r="A2275" s="167">
        <v>46075</v>
      </c>
      <c r="B2275" s="168">
        <v>1</v>
      </c>
      <c r="C2275" s="169"/>
      <c r="D2275" s="168" t="s">
        <v>1236</v>
      </c>
      <c r="E2275" s="168">
        <v>36</v>
      </c>
      <c r="F2275" s="168">
        <v>217</v>
      </c>
      <c r="G2275" s="168" t="s">
        <v>7150</v>
      </c>
      <c r="H2275" s="168">
        <v>1</v>
      </c>
      <c r="I2275" s="168" t="s">
        <v>15688</v>
      </c>
      <c r="J2275" s="168"/>
      <c r="K2275" s="168"/>
      <c r="L2275" s="171"/>
      <c r="M2275" s="171"/>
      <c r="N2275" s="168"/>
      <c r="O2275" s="168"/>
    </row>
    <row r="2276" spans="1:15" x14ac:dyDescent="0.3">
      <c r="A2276" s="167">
        <v>46075</v>
      </c>
      <c r="B2276" s="168">
        <v>3</v>
      </c>
      <c r="C2276" s="169"/>
      <c r="D2276" s="168" t="s">
        <v>1320</v>
      </c>
      <c r="E2276" s="168">
        <v>34</v>
      </c>
      <c r="F2276" s="168">
        <v>320</v>
      </c>
      <c r="G2276" s="168" t="s">
        <v>7213</v>
      </c>
      <c r="H2276" s="168">
        <v>1</v>
      </c>
      <c r="I2276" s="168" t="s">
        <v>7193</v>
      </c>
      <c r="J2276" s="168"/>
      <c r="K2276" s="168"/>
      <c r="L2276" s="171"/>
      <c r="M2276" s="171"/>
      <c r="N2276" s="168"/>
      <c r="O2276" s="168"/>
    </row>
    <row r="2277" spans="1:15" x14ac:dyDescent="0.3">
      <c r="A2277" s="167">
        <v>46076</v>
      </c>
      <c r="B2277" s="168">
        <v>1</v>
      </c>
      <c r="C2277" s="169"/>
      <c r="D2277" s="168" t="s">
        <v>1418</v>
      </c>
      <c r="E2277" s="168">
        <v>9</v>
      </c>
      <c r="F2277" s="168">
        <v>315</v>
      </c>
      <c r="G2277" s="168" t="s">
        <v>7181</v>
      </c>
      <c r="H2277" s="168">
        <v>3</v>
      </c>
      <c r="I2277" s="168" t="s">
        <v>7281</v>
      </c>
      <c r="J2277" s="168"/>
      <c r="K2277" s="168"/>
      <c r="L2277" s="171"/>
      <c r="M2277" s="171"/>
      <c r="N2277" s="168"/>
      <c r="O2277" s="168"/>
    </row>
    <row r="2278" spans="1:15" x14ac:dyDescent="0.3">
      <c r="A2278" s="167">
        <v>46076</v>
      </c>
      <c r="B2278" s="168">
        <v>1</v>
      </c>
      <c r="C2278" s="169"/>
      <c r="D2278" s="168" t="s">
        <v>1418</v>
      </c>
      <c r="E2278" s="168">
        <v>38</v>
      </c>
      <c r="F2278" s="168">
        <v>315</v>
      </c>
      <c r="G2278" s="168" t="s">
        <v>7181</v>
      </c>
      <c r="H2278" s="168">
        <v>3</v>
      </c>
      <c r="I2278" s="168" t="s">
        <v>7281</v>
      </c>
      <c r="J2278" s="168"/>
      <c r="K2278" s="168"/>
      <c r="L2278" s="171"/>
      <c r="M2278" s="171"/>
      <c r="N2278" s="168"/>
      <c r="O2278" s="168"/>
    </row>
    <row r="2279" spans="1:15" x14ac:dyDescent="0.3">
      <c r="A2279" s="167">
        <v>46076</v>
      </c>
      <c r="B2279" s="168">
        <v>1</v>
      </c>
      <c r="C2279" s="169"/>
      <c r="D2279" s="168" t="s">
        <v>1418</v>
      </c>
      <c r="E2279" s="168">
        <v>36</v>
      </c>
      <c r="F2279" s="168">
        <v>217</v>
      </c>
      <c r="G2279" s="168" t="s">
        <v>7181</v>
      </c>
      <c r="H2279" s="168">
        <v>2</v>
      </c>
      <c r="I2279" s="168" t="s">
        <v>15852</v>
      </c>
      <c r="J2279" s="168"/>
      <c r="K2279" s="168"/>
      <c r="L2279" s="171"/>
      <c r="M2279" s="171"/>
      <c r="N2279" s="168"/>
      <c r="O2279" s="168"/>
    </row>
    <row r="2280" spans="1:15" x14ac:dyDescent="0.3">
      <c r="A2280" s="167">
        <v>46076</v>
      </c>
      <c r="B2280" s="168">
        <v>1</v>
      </c>
      <c r="C2280" s="169"/>
      <c r="D2280" s="168" t="s">
        <v>1330</v>
      </c>
      <c r="E2280" s="168">
        <v>38</v>
      </c>
      <c r="F2280" s="168">
        <v>315</v>
      </c>
      <c r="G2280" s="168" t="s">
        <v>7181</v>
      </c>
      <c r="H2280" s="168">
        <v>4</v>
      </c>
      <c r="I2280" s="168" t="s">
        <v>7281</v>
      </c>
      <c r="J2280" s="168"/>
      <c r="K2280" s="168"/>
      <c r="L2280" s="171"/>
      <c r="M2280" s="171"/>
      <c r="N2280" s="168"/>
      <c r="O2280" s="168"/>
    </row>
    <row r="2281" spans="1:15" x14ac:dyDescent="0.3">
      <c r="A2281" s="167">
        <v>46076</v>
      </c>
      <c r="B2281" s="168">
        <v>1</v>
      </c>
      <c r="C2281" s="169"/>
      <c r="D2281" s="168" t="s">
        <v>1450</v>
      </c>
      <c r="E2281" s="168">
        <v>36</v>
      </c>
      <c r="F2281" s="168">
        <v>217</v>
      </c>
      <c r="G2281" s="168" t="s">
        <v>7207</v>
      </c>
      <c r="H2281" s="168">
        <v>3</v>
      </c>
      <c r="I2281" s="168" t="s">
        <v>15852</v>
      </c>
      <c r="J2281" s="168"/>
      <c r="K2281" s="168"/>
      <c r="L2281" s="171"/>
      <c r="M2281" s="171"/>
      <c r="N2281" s="168"/>
      <c r="O2281" s="168"/>
    </row>
    <row r="2282" spans="1:15" x14ac:dyDescent="0.3">
      <c r="A2282" s="167">
        <v>46076</v>
      </c>
      <c r="B2282" s="168">
        <v>1</v>
      </c>
      <c r="C2282" s="169"/>
      <c r="D2282" s="168" t="s">
        <v>1320</v>
      </c>
      <c r="E2282" s="168">
        <v>2</v>
      </c>
      <c r="F2282" s="168">
        <v>321</v>
      </c>
      <c r="G2282" s="168" t="s">
        <v>7236</v>
      </c>
      <c r="H2282" s="168">
        <v>1</v>
      </c>
      <c r="I2282" s="168" t="s">
        <v>15755</v>
      </c>
      <c r="J2282" s="168"/>
      <c r="K2282" s="168"/>
      <c r="L2282" s="171"/>
      <c r="M2282" s="171"/>
      <c r="N2282" s="168"/>
      <c r="O2282" s="168"/>
    </row>
    <row r="2283" spans="1:15" x14ac:dyDescent="0.3">
      <c r="A2283" s="167">
        <v>46076</v>
      </c>
      <c r="B2283" s="168">
        <v>1</v>
      </c>
      <c r="C2283" s="169"/>
      <c r="D2283" s="168" t="s">
        <v>1292</v>
      </c>
      <c r="E2283" s="168">
        <v>2</v>
      </c>
      <c r="F2283" s="168">
        <v>315</v>
      </c>
      <c r="G2283" s="168" t="s">
        <v>7196</v>
      </c>
      <c r="H2283" s="168">
        <v>1</v>
      </c>
      <c r="I2283" s="168" t="s">
        <v>7235</v>
      </c>
      <c r="J2283" s="168"/>
      <c r="K2283" s="168"/>
      <c r="L2283" s="171"/>
      <c r="M2283" s="171"/>
      <c r="N2283" s="168"/>
      <c r="O2283" s="168"/>
    </row>
    <row r="2284" spans="1:15" x14ac:dyDescent="0.3">
      <c r="A2284" s="167">
        <v>46076</v>
      </c>
      <c r="B2284" s="168">
        <v>1</v>
      </c>
      <c r="C2284" s="169"/>
      <c r="D2284" s="168" t="s">
        <v>1292</v>
      </c>
      <c r="E2284" s="168">
        <v>7</v>
      </c>
      <c r="F2284" s="168">
        <v>315</v>
      </c>
      <c r="G2284" s="168" t="s">
        <v>7196</v>
      </c>
      <c r="H2284" s="168">
        <v>1</v>
      </c>
      <c r="I2284" s="168" t="s">
        <v>7235</v>
      </c>
      <c r="J2284" s="168"/>
      <c r="K2284" s="168"/>
      <c r="L2284" s="171"/>
      <c r="M2284" s="171"/>
      <c r="N2284" s="168"/>
      <c r="O2284" s="168"/>
    </row>
    <row r="2285" spans="1:15" x14ac:dyDescent="0.3">
      <c r="A2285" s="167">
        <v>46076</v>
      </c>
      <c r="B2285" s="168">
        <v>1</v>
      </c>
      <c r="C2285" s="169"/>
      <c r="D2285" s="168" t="s">
        <v>2411</v>
      </c>
      <c r="E2285" s="168">
        <v>34</v>
      </c>
      <c r="F2285" s="168">
        <v>315</v>
      </c>
      <c r="G2285" s="168" t="s">
        <v>7179</v>
      </c>
      <c r="H2285" s="168">
        <v>1</v>
      </c>
      <c r="I2285" s="168" t="s">
        <v>7251</v>
      </c>
      <c r="J2285" s="168"/>
      <c r="K2285" s="168"/>
      <c r="L2285" s="171"/>
      <c r="M2285" s="171"/>
      <c r="N2285" s="168"/>
      <c r="O2285" s="168"/>
    </row>
    <row r="2286" spans="1:15" x14ac:dyDescent="0.3">
      <c r="A2286" s="167">
        <v>46076</v>
      </c>
      <c r="B2286" s="168">
        <v>2</v>
      </c>
      <c r="C2286" s="169"/>
      <c r="D2286" s="168" t="s">
        <v>1650</v>
      </c>
      <c r="E2286" s="168">
        <v>34</v>
      </c>
      <c r="F2286" s="168">
        <v>315</v>
      </c>
      <c r="G2286" s="168" t="s">
        <v>7207</v>
      </c>
      <c r="H2286" s="168">
        <v>2</v>
      </c>
      <c r="I2286" s="168" t="s">
        <v>7180</v>
      </c>
      <c r="J2286" s="168"/>
      <c r="K2286" s="168"/>
      <c r="L2286" s="171"/>
      <c r="M2286" s="171"/>
      <c r="N2286" s="168"/>
      <c r="O2286" s="168"/>
    </row>
    <row r="2287" spans="1:15" x14ac:dyDescent="0.3">
      <c r="A2287" s="167">
        <v>46076</v>
      </c>
      <c r="B2287" s="168">
        <v>1</v>
      </c>
      <c r="C2287" s="169"/>
      <c r="D2287" s="168" t="s">
        <v>1296</v>
      </c>
      <c r="E2287" s="168">
        <v>36</v>
      </c>
      <c r="F2287" s="168">
        <v>217</v>
      </c>
      <c r="G2287" s="168" t="s">
        <v>7148</v>
      </c>
      <c r="H2287" s="168">
        <v>4</v>
      </c>
      <c r="I2287" s="168" t="s">
        <v>15698</v>
      </c>
      <c r="J2287" s="168"/>
      <c r="K2287" s="168"/>
      <c r="L2287" s="171"/>
      <c r="M2287" s="171"/>
      <c r="N2287" s="168"/>
      <c r="O2287" s="168"/>
    </row>
    <row r="2288" spans="1:15" x14ac:dyDescent="0.3">
      <c r="A2288" s="167">
        <v>46076</v>
      </c>
      <c r="B2288" s="168">
        <v>1</v>
      </c>
      <c r="C2288" s="169"/>
      <c r="D2288" s="168" t="s">
        <v>1298</v>
      </c>
      <c r="E2288" s="168">
        <v>36</v>
      </c>
      <c r="F2288" s="168">
        <v>217</v>
      </c>
      <c r="G2288" s="168" t="s">
        <v>7148</v>
      </c>
      <c r="H2288" s="168">
        <v>4</v>
      </c>
      <c r="I2288" s="168" t="s">
        <v>15698</v>
      </c>
      <c r="J2288" s="168"/>
      <c r="K2288" s="168"/>
      <c r="L2288" s="171"/>
      <c r="M2288" s="171"/>
      <c r="N2288" s="168"/>
      <c r="O2288" s="168"/>
    </row>
    <row r="2289" spans="1:15" x14ac:dyDescent="0.3">
      <c r="A2289" s="167">
        <v>46076</v>
      </c>
      <c r="B2289" s="168">
        <v>2</v>
      </c>
      <c r="C2289" s="169"/>
      <c r="D2289" s="168" t="s">
        <v>1450</v>
      </c>
      <c r="E2289" s="168">
        <v>36</v>
      </c>
      <c r="F2289" s="168">
        <v>217</v>
      </c>
      <c r="G2289" s="168" t="s">
        <v>7207</v>
      </c>
      <c r="H2289" s="168">
        <v>2</v>
      </c>
      <c r="I2289" s="168" t="s">
        <v>7265</v>
      </c>
      <c r="J2289" s="168"/>
      <c r="K2289" s="168"/>
      <c r="L2289" s="171"/>
      <c r="M2289" s="171"/>
      <c r="N2289" s="168"/>
      <c r="O2289" s="168"/>
    </row>
    <row r="2290" spans="1:15" x14ac:dyDescent="0.3">
      <c r="A2290" s="167">
        <v>46076</v>
      </c>
      <c r="B2290" s="168">
        <v>2</v>
      </c>
      <c r="C2290" s="169"/>
      <c r="D2290" s="168" t="s">
        <v>1414</v>
      </c>
      <c r="E2290" s="168">
        <v>36</v>
      </c>
      <c r="F2290" s="168">
        <v>217</v>
      </c>
      <c r="G2290" s="168" t="s">
        <v>7175</v>
      </c>
      <c r="H2290" s="168">
        <v>4</v>
      </c>
      <c r="I2290" s="168" t="s">
        <v>7265</v>
      </c>
      <c r="J2290" s="168"/>
      <c r="K2290" s="168"/>
      <c r="L2290" s="171"/>
      <c r="M2290" s="171"/>
      <c r="N2290" s="168"/>
      <c r="O2290" s="168"/>
    </row>
    <row r="2291" spans="1:15" x14ac:dyDescent="0.3">
      <c r="A2291" s="167">
        <v>46076</v>
      </c>
      <c r="B2291" s="168">
        <v>2</v>
      </c>
      <c r="C2291" s="169"/>
      <c r="D2291" s="168" t="s">
        <v>1356</v>
      </c>
      <c r="E2291" s="168">
        <v>36</v>
      </c>
      <c r="F2291" s="168">
        <v>217</v>
      </c>
      <c r="G2291" s="168" t="s">
        <v>7239</v>
      </c>
      <c r="H2291" s="168">
        <v>16</v>
      </c>
      <c r="I2291" s="168" t="s">
        <v>7265</v>
      </c>
      <c r="J2291" s="168"/>
      <c r="K2291" s="168"/>
      <c r="L2291" s="171"/>
      <c r="M2291" s="171"/>
      <c r="N2291" s="168"/>
      <c r="O2291" s="168"/>
    </row>
    <row r="2292" spans="1:15" x14ac:dyDescent="0.3">
      <c r="A2292" s="167">
        <v>46076</v>
      </c>
      <c r="B2292" s="168">
        <v>2</v>
      </c>
      <c r="C2292" s="169"/>
      <c r="D2292" s="168" t="s">
        <v>1364</v>
      </c>
      <c r="E2292" s="168">
        <v>36</v>
      </c>
      <c r="F2292" s="168">
        <v>217</v>
      </c>
      <c r="G2292" s="168" t="s">
        <v>7239</v>
      </c>
      <c r="H2292" s="168">
        <v>16</v>
      </c>
      <c r="I2292" s="168" t="s">
        <v>7265</v>
      </c>
      <c r="J2292" s="168"/>
      <c r="K2292" s="168"/>
      <c r="L2292" s="171"/>
      <c r="M2292" s="171"/>
      <c r="N2292" s="168"/>
      <c r="O2292" s="168"/>
    </row>
    <row r="2293" spans="1:15" x14ac:dyDescent="0.3">
      <c r="A2293" s="167">
        <v>46076</v>
      </c>
      <c r="B2293" s="168">
        <v>2</v>
      </c>
      <c r="C2293" s="169"/>
      <c r="D2293" s="168" t="s">
        <v>2122</v>
      </c>
      <c r="E2293" s="168">
        <v>36</v>
      </c>
      <c r="F2293" s="168">
        <v>217</v>
      </c>
      <c r="G2293" s="168" t="s">
        <v>7207</v>
      </c>
      <c r="H2293" s="168">
        <v>2</v>
      </c>
      <c r="I2293" s="168" t="s">
        <v>7265</v>
      </c>
      <c r="J2293" s="168"/>
      <c r="K2293" s="168"/>
      <c r="L2293" s="171"/>
      <c r="M2293" s="171"/>
      <c r="N2293" s="168"/>
      <c r="O2293" s="168"/>
    </row>
    <row r="2294" spans="1:15" x14ac:dyDescent="0.3">
      <c r="A2294" s="167">
        <v>46076</v>
      </c>
      <c r="B2294" s="168">
        <v>2</v>
      </c>
      <c r="C2294" s="169"/>
      <c r="D2294" s="168" t="s">
        <v>1857</v>
      </c>
      <c r="E2294" s="168">
        <v>36</v>
      </c>
      <c r="F2294" s="168">
        <v>217</v>
      </c>
      <c r="G2294" s="168" t="s">
        <v>7181</v>
      </c>
      <c r="H2294" s="168">
        <v>2</v>
      </c>
      <c r="I2294" s="168" t="s">
        <v>7265</v>
      </c>
      <c r="J2294" s="168"/>
      <c r="K2294" s="168"/>
      <c r="L2294" s="171"/>
      <c r="M2294" s="171"/>
      <c r="N2294" s="168"/>
      <c r="O2294" s="168"/>
    </row>
    <row r="2295" spans="1:15" x14ac:dyDescent="0.3">
      <c r="A2295" s="173">
        <v>46076</v>
      </c>
      <c r="B2295" s="174">
        <v>2</v>
      </c>
      <c r="C2295" s="175"/>
      <c r="D2295" s="174" t="s">
        <v>15927</v>
      </c>
      <c r="E2295" s="174">
        <v>34</v>
      </c>
      <c r="F2295" s="174">
        <v>315</v>
      </c>
      <c r="G2295" s="174" t="s">
        <v>7179</v>
      </c>
      <c r="H2295" s="174">
        <v>2</v>
      </c>
      <c r="I2295" s="174" t="s">
        <v>7249</v>
      </c>
      <c r="J2295" s="174"/>
      <c r="K2295" s="174"/>
      <c r="L2295" s="177"/>
      <c r="M2295" s="177"/>
      <c r="N2295" s="174"/>
      <c r="O2295" s="174"/>
    </row>
    <row r="2296" spans="1:15" x14ac:dyDescent="0.3">
      <c r="A2296" s="173">
        <v>46076</v>
      </c>
      <c r="B2296" s="174">
        <v>1</v>
      </c>
      <c r="C2296" s="175"/>
      <c r="D2296" s="174" t="s">
        <v>3190</v>
      </c>
      <c r="E2296" s="174">
        <v>2</v>
      </c>
      <c r="F2296" s="174">
        <v>315</v>
      </c>
      <c r="G2296" s="174" t="s">
        <v>7179</v>
      </c>
      <c r="H2296" s="174">
        <v>1</v>
      </c>
      <c r="I2296" s="174" t="s">
        <v>7249</v>
      </c>
      <c r="J2296" s="174"/>
      <c r="K2296" s="174"/>
      <c r="L2296" s="177"/>
      <c r="M2296" s="177"/>
      <c r="N2296" s="174"/>
      <c r="O2296" s="174"/>
    </row>
    <row r="2297" spans="1:15" x14ac:dyDescent="0.3">
      <c r="A2297" s="173">
        <v>46076</v>
      </c>
      <c r="B2297" s="174">
        <v>1</v>
      </c>
      <c r="C2297" s="175"/>
      <c r="D2297" s="174" t="s">
        <v>3190</v>
      </c>
      <c r="E2297" s="174">
        <v>8</v>
      </c>
      <c r="F2297" s="174">
        <v>315</v>
      </c>
      <c r="G2297" s="174" t="s">
        <v>7179</v>
      </c>
      <c r="H2297" s="174">
        <v>1</v>
      </c>
      <c r="I2297" s="174" t="s">
        <v>7249</v>
      </c>
      <c r="J2297" s="174"/>
      <c r="K2297" s="174"/>
      <c r="L2297" s="177"/>
      <c r="M2297" s="177"/>
      <c r="N2297" s="174"/>
      <c r="O2297" s="174"/>
    </row>
    <row r="2298" spans="1:15" x14ac:dyDescent="0.3">
      <c r="A2298" s="167">
        <v>46076</v>
      </c>
      <c r="B2298" s="168">
        <v>1</v>
      </c>
      <c r="C2298" s="169"/>
      <c r="D2298" s="168" t="s">
        <v>2525</v>
      </c>
      <c r="E2298" s="168">
        <v>9</v>
      </c>
      <c r="F2298" s="168">
        <v>315</v>
      </c>
      <c r="G2298" s="168" t="s">
        <v>7179</v>
      </c>
      <c r="H2298" s="168">
        <v>1</v>
      </c>
      <c r="I2298" s="168" t="s">
        <v>7235</v>
      </c>
      <c r="J2298" s="168"/>
      <c r="K2298" s="168"/>
      <c r="L2298" s="171"/>
      <c r="M2298" s="171"/>
      <c r="N2298" s="168"/>
      <c r="O2298" s="168"/>
    </row>
    <row r="2299" spans="1:15" x14ac:dyDescent="0.3">
      <c r="A2299" s="173">
        <v>46076</v>
      </c>
      <c r="B2299" s="174">
        <v>1</v>
      </c>
      <c r="C2299" s="175"/>
      <c r="D2299" s="174" t="s">
        <v>3190</v>
      </c>
      <c r="E2299" s="174">
        <v>36</v>
      </c>
      <c r="F2299" s="174">
        <v>217</v>
      </c>
      <c r="G2299" s="174" t="s">
        <v>7179</v>
      </c>
      <c r="H2299" s="174">
        <v>1</v>
      </c>
      <c r="I2299" s="174" t="s">
        <v>15852</v>
      </c>
      <c r="J2299" s="174"/>
      <c r="K2299" s="174"/>
      <c r="L2299" s="177"/>
      <c r="M2299" s="177"/>
      <c r="N2299" s="174"/>
      <c r="O2299" s="174"/>
    </row>
    <row r="2300" spans="1:15" x14ac:dyDescent="0.3">
      <c r="A2300" s="167">
        <v>46076</v>
      </c>
      <c r="B2300" s="168">
        <v>1</v>
      </c>
      <c r="C2300" s="169"/>
      <c r="D2300" s="168" t="s">
        <v>1568</v>
      </c>
      <c r="E2300" s="168">
        <v>36</v>
      </c>
      <c r="F2300" s="168">
        <v>217</v>
      </c>
      <c r="G2300" s="168" t="s">
        <v>7239</v>
      </c>
      <c r="H2300" s="168">
        <v>32</v>
      </c>
      <c r="I2300" s="168" t="s">
        <v>15852</v>
      </c>
      <c r="J2300" s="168"/>
      <c r="K2300" s="168"/>
      <c r="L2300" s="171"/>
      <c r="M2300" s="171"/>
      <c r="N2300" s="168"/>
      <c r="O2300" s="168"/>
    </row>
    <row r="2301" spans="1:15" x14ac:dyDescent="0.3">
      <c r="A2301" s="167">
        <v>46076</v>
      </c>
      <c r="B2301" s="168">
        <v>3</v>
      </c>
      <c r="C2301" s="169"/>
      <c r="D2301" s="168" t="s">
        <v>1272</v>
      </c>
      <c r="E2301" s="168">
        <v>33</v>
      </c>
      <c r="F2301" s="168">
        <v>320</v>
      </c>
      <c r="G2301" s="168" t="s">
        <v>7144</v>
      </c>
      <c r="H2301" s="168">
        <v>9</v>
      </c>
      <c r="I2301" s="168" t="s">
        <v>7183</v>
      </c>
      <c r="J2301" s="168"/>
      <c r="K2301" s="168"/>
      <c r="L2301" s="171"/>
      <c r="M2301" s="171"/>
      <c r="N2301" s="168"/>
      <c r="O2301" s="168"/>
    </row>
    <row r="2302" spans="1:15" x14ac:dyDescent="0.3">
      <c r="A2302" s="167">
        <v>46076</v>
      </c>
      <c r="B2302" s="168">
        <v>2</v>
      </c>
      <c r="C2302" s="169"/>
      <c r="D2302" s="168" t="s">
        <v>2243</v>
      </c>
      <c r="E2302" s="168">
        <v>34</v>
      </c>
      <c r="F2302" s="168">
        <v>314</v>
      </c>
      <c r="G2302" s="168" t="s">
        <v>15924</v>
      </c>
      <c r="H2302" s="168">
        <v>2</v>
      </c>
      <c r="I2302" s="168" t="s">
        <v>7168</v>
      </c>
      <c r="J2302" s="168"/>
      <c r="K2302" s="168"/>
      <c r="L2302" s="171"/>
      <c r="M2302" s="171"/>
      <c r="N2302" s="168"/>
      <c r="O2302" s="168"/>
    </row>
    <row r="2303" spans="1:15" x14ac:dyDescent="0.3">
      <c r="A2303" s="167">
        <v>46076</v>
      </c>
      <c r="B2303" s="168">
        <v>1</v>
      </c>
      <c r="C2303" s="169"/>
      <c r="D2303" s="168" t="s">
        <v>1284</v>
      </c>
      <c r="E2303" s="168">
        <v>34</v>
      </c>
      <c r="F2303" s="168">
        <v>320</v>
      </c>
      <c r="G2303" s="168" t="s">
        <v>7146</v>
      </c>
      <c r="H2303" s="168">
        <v>1</v>
      </c>
      <c r="I2303" s="168" t="s">
        <v>7145</v>
      </c>
      <c r="J2303" s="168"/>
      <c r="K2303" s="168"/>
      <c r="L2303" s="171"/>
      <c r="M2303" s="171"/>
      <c r="N2303" s="168"/>
      <c r="O2303" s="168"/>
    </row>
    <row r="2304" spans="1:15" x14ac:dyDescent="0.3">
      <c r="A2304" s="167">
        <v>46076</v>
      </c>
      <c r="B2304" s="168">
        <v>1</v>
      </c>
      <c r="C2304" s="169"/>
      <c r="D2304" s="168" t="s">
        <v>1284</v>
      </c>
      <c r="E2304" s="168">
        <v>9</v>
      </c>
      <c r="F2304" s="168">
        <v>320</v>
      </c>
      <c r="G2304" s="168" t="s">
        <v>7146</v>
      </c>
      <c r="H2304" s="168">
        <v>1</v>
      </c>
      <c r="I2304" s="168" t="s">
        <v>7145</v>
      </c>
      <c r="J2304" s="168"/>
      <c r="K2304" s="168"/>
      <c r="L2304" s="171"/>
      <c r="M2304" s="171"/>
      <c r="N2304" s="168"/>
      <c r="O2304" s="168"/>
    </row>
    <row r="2305" spans="1:15" x14ac:dyDescent="0.3">
      <c r="A2305" s="167">
        <v>46076</v>
      </c>
      <c r="B2305" s="168">
        <v>1</v>
      </c>
      <c r="C2305" s="169"/>
      <c r="D2305" s="168" t="s">
        <v>1284</v>
      </c>
      <c r="E2305" s="168">
        <v>2</v>
      </c>
      <c r="F2305" s="168">
        <v>320</v>
      </c>
      <c r="G2305" s="168" t="s">
        <v>7146</v>
      </c>
      <c r="H2305" s="168">
        <v>1</v>
      </c>
      <c r="I2305" s="168" t="s">
        <v>7145</v>
      </c>
      <c r="J2305" s="168"/>
      <c r="K2305" s="168"/>
      <c r="L2305" s="171"/>
      <c r="M2305" s="171"/>
      <c r="N2305" s="168"/>
      <c r="O2305" s="168"/>
    </row>
    <row r="2306" spans="1:15" x14ac:dyDescent="0.3">
      <c r="A2306" s="167">
        <v>46076</v>
      </c>
      <c r="B2306" s="168">
        <v>2</v>
      </c>
      <c r="C2306" s="169"/>
      <c r="D2306" s="168" t="s">
        <v>1236</v>
      </c>
      <c r="E2306" s="168">
        <v>34</v>
      </c>
      <c r="F2306" s="168">
        <v>313</v>
      </c>
      <c r="G2306" s="168" t="s">
        <v>7150</v>
      </c>
      <c r="H2306" s="168">
        <v>3</v>
      </c>
      <c r="I2306" s="168" t="s">
        <v>7227</v>
      </c>
      <c r="J2306" s="168"/>
      <c r="K2306" s="168"/>
      <c r="L2306" s="171"/>
      <c r="M2306" s="171"/>
      <c r="N2306" s="168"/>
      <c r="O2306" s="168"/>
    </row>
    <row r="2307" spans="1:15" x14ac:dyDescent="0.3">
      <c r="A2307" s="167">
        <v>46076</v>
      </c>
      <c r="B2307" s="168">
        <v>2</v>
      </c>
      <c r="C2307" s="169"/>
      <c r="D2307" s="168" t="s">
        <v>1298</v>
      </c>
      <c r="E2307" s="168">
        <v>31</v>
      </c>
      <c r="F2307" s="168">
        <v>314</v>
      </c>
      <c r="G2307" s="168" t="s">
        <v>7148</v>
      </c>
      <c r="H2307" s="168">
        <v>24</v>
      </c>
      <c r="I2307" s="168" t="s">
        <v>7164</v>
      </c>
      <c r="J2307" s="168"/>
      <c r="K2307" s="168"/>
      <c r="L2307" s="171"/>
      <c r="M2307" s="171"/>
      <c r="N2307" s="168"/>
      <c r="O2307" s="168"/>
    </row>
    <row r="2308" spans="1:15" x14ac:dyDescent="0.3">
      <c r="A2308" s="167">
        <v>46076</v>
      </c>
      <c r="B2308" s="168">
        <v>2</v>
      </c>
      <c r="C2308" s="169"/>
      <c r="D2308" s="168" t="s">
        <v>1298</v>
      </c>
      <c r="E2308" s="168">
        <v>37</v>
      </c>
      <c r="F2308" s="168">
        <v>314</v>
      </c>
      <c r="G2308" s="168" t="s">
        <v>7148</v>
      </c>
      <c r="H2308" s="168">
        <v>30</v>
      </c>
      <c r="I2308" s="168" t="s">
        <v>7164</v>
      </c>
      <c r="J2308" s="168"/>
      <c r="K2308" s="168"/>
      <c r="L2308" s="171"/>
      <c r="M2308" s="171"/>
      <c r="N2308" s="168"/>
      <c r="O2308" s="168"/>
    </row>
    <row r="2309" spans="1:15" x14ac:dyDescent="0.3">
      <c r="A2309" s="167">
        <v>46076</v>
      </c>
      <c r="B2309" s="168">
        <v>3</v>
      </c>
      <c r="C2309" s="169"/>
      <c r="D2309" s="168" t="s">
        <v>1298</v>
      </c>
      <c r="E2309" s="168">
        <v>37</v>
      </c>
      <c r="F2309" s="168">
        <v>314</v>
      </c>
      <c r="G2309" s="168" t="s">
        <v>7148</v>
      </c>
      <c r="H2309" s="168">
        <v>1</v>
      </c>
      <c r="I2309" s="168" t="s">
        <v>7214</v>
      </c>
      <c r="J2309" s="168"/>
      <c r="K2309" s="168"/>
      <c r="L2309" s="171"/>
      <c r="M2309" s="171"/>
      <c r="N2309" s="168"/>
      <c r="O2309" s="168"/>
    </row>
    <row r="2310" spans="1:15" x14ac:dyDescent="0.3">
      <c r="A2310" s="167">
        <v>46076</v>
      </c>
      <c r="B2310" s="168">
        <v>3</v>
      </c>
      <c r="C2310" s="169"/>
      <c r="D2310" s="168" t="s">
        <v>1298</v>
      </c>
      <c r="E2310" s="168">
        <v>37</v>
      </c>
      <c r="F2310" s="168">
        <v>314</v>
      </c>
      <c r="G2310" s="168" t="s">
        <v>7148</v>
      </c>
      <c r="H2310" s="168">
        <v>11</v>
      </c>
      <c r="I2310" s="168" t="s">
        <v>7214</v>
      </c>
      <c r="J2310" s="168"/>
      <c r="K2310" s="168"/>
      <c r="L2310" s="171"/>
      <c r="M2310" s="171"/>
      <c r="N2310" s="168"/>
      <c r="O2310" s="168"/>
    </row>
    <row r="2311" spans="1:15" x14ac:dyDescent="0.3">
      <c r="A2311" s="167">
        <v>46076</v>
      </c>
      <c r="B2311" s="168">
        <v>2</v>
      </c>
      <c r="C2311" s="169"/>
      <c r="D2311" s="168" t="s">
        <v>1298</v>
      </c>
      <c r="E2311" s="168">
        <v>33</v>
      </c>
      <c r="F2311" s="168">
        <v>314</v>
      </c>
      <c r="G2311" s="168" t="s">
        <v>7148</v>
      </c>
      <c r="H2311" s="168">
        <v>10</v>
      </c>
      <c r="I2311" s="168" t="s">
        <v>7164</v>
      </c>
      <c r="J2311" s="168"/>
      <c r="K2311" s="168"/>
      <c r="L2311" s="171"/>
      <c r="M2311" s="171"/>
      <c r="N2311" s="168"/>
      <c r="O2311" s="168"/>
    </row>
    <row r="2312" spans="1:15" x14ac:dyDescent="0.3">
      <c r="A2312" s="167">
        <v>46076</v>
      </c>
      <c r="B2312" s="168">
        <v>2</v>
      </c>
      <c r="C2312" s="169"/>
      <c r="D2312" s="168" t="s">
        <v>1298</v>
      </c>
      <c r="E2312" s="168">
        <v>21</v>
      </c>
      <c r="F2312" s="168">
        <v>314</v>
      </c>
      <c r="G2312" s="168" t="s">
        <v>7148</v>
      </c>
      <c r="H2312" s="168">
        <v>14</v>
      </c>
      <c r="I2312" s="168" t="s">
        <v>7164</v>
      </c>
      <c r="J2312" s="168"/>
      <c r="K2312" s="168"/>
      <c r="L2312" s="171"/>
      <c r="M2312" s="171"/>
      <c r="N2312" s="168"/>
      <c r="O2312" s="168"/>
    </row>
    <row r="2313" spans="1:15" x14ac:dyDescent="0.3">
      <c r="A2313" s="167">
        <v>46076</v>
      </c>
      <c r="B2313" s="168">
        <v>2</v>
      </c>
      <c r="C2313" s="169"/>
      <c r="D2313" s="168" t="s">
        <v>1296</v>
      </c>
      <c r="E2313" s="168">
        <v>31</v>
      </c>
      <c r="F2313" s="168">
        <v>314</v>
      </c>
      <c r="G2313" s="168" t="s">
        <v>7148</v>
      </c>
      <c r="H2313" s="168">
        <v>24</v>
      </c>
      <c r="I2313" s="168" t="s">
        <v>7164</v>
      </c>
      <c r="J2313" s="168"/>
      <c r="K2313" s="168"/>
      <c r="L2313" s="171"/>
      <c r="M2313" s="171"/>
      <c r="N2313" s="168"/>
      <c r="O2313" s="168"/>
    </row>
    <row r="2314" spans="1:15" x14ac:dyDescent="0.3">
      <c r="A2314" s="167">
        <v>46076</v>
      </c>
      <c r="B2314" s="168">
        <v>2</v>
      </c>
      <c r="C2314" s="169"/>
      <c r="D2314" s="168" t="s">
        <v>1296</v>
      </c>
      <c r="E2314" s="168">
        <v>27</v>
      </c>
      <c r="F2314" s="168">
        <v>314</v>
      </c>
      <c r="G2314" s="168" t="s">
        <v>7148</v>
      </c>
      <c r="H2314" s="168">
        <v>30</v>
      </c>
      <c r="I2314" s="168" t="s">
        <v>7164</v>
      </c>
      <c r="J2314" s="168"/>
      <c r="K2314" s="168"/>
      <c r="L2314" s="171"/>
      <c r="M2314" s="171"/>
      <c r="N2314" s="168"/>
      <c r="O2314" s="168"/>
    </row>
    <row r="2315" spans="1:15" x14ac:dyDescent="0.3">
      <c r="A2315" s="167">
        <v>46076</v>
      </c>
      <c r="B2315" s="168">
        <v>2</v>
      </c>
      <c r="C2315" s="169"/>
      <c r="D2315" s="168" t="s">
        <v>1432</v>
      </c>
      <c r="E2315" s="168">
        <v>20</v>
      </c>
      <c r="F2315" s="168">
        <v>314</v>
      </c>
      <c r="G2315" s="168" t="s">
        <v>7186</v>
      </c>
      <c r="H2315" s="168">
        <v>3</v>
      </c>
      <c r="I2315" s="168" t="s">
        <v>7264</v>
      </c>
      <c r="J2315" s="168"/>
      <c r="K2315" s="168"/>
      <c r="L2315" s="171"/>
      <c r="M2315" s="171"/>
      <c r="N2315" s="168"/>
      <c r="O2315" s="168"/>
    </row>
    <row r="2316" spans="1:15" x14ac:dyDescent="0.3">
      <c r="A2316" s="167">
        <v>46076</v>
      </c>
      <c r="B2316" s="168">
        <v>2</v>
      </c>
      <c r="C2316" s="169"/>
      <c r="D2316" s="168" t="s">
        <v>1432</v>
      </c>
      <c r="E2316" s="168">
        <v>20</v>
      </c>
      <c r="F2316" s="168">
        <v>314</v>
      </c>
      <c r="G2316" s="168" t="s">
        <v>7186</v>
      </c>
      <c r="H2316" s="168">
        <v>3</v>
      </c>
      <c r="I2316" s="168" t="s">
        <v>7264</v>
      </c>
      <c r="J2316" s="168"/>
      <c r="K2316" s="168"/>
      <c r="L2316" s="171"/>
      <c r="M2316" s="171"/>
      <c r="N2316" s="168"/>
      <c r="O2316" s="168"/>
    </row>
    <row r="2317" spans="1:15" x14ac:dyDescent="0.3">
      <c r="A2317" s="167">
        <v>46076</v>
      </c>
      <c r="B2317" s="168">
        <v>2</v>
      </c>
      <c r="C2317" s="169"/>
      <c r="D2317" s="168" t="s">
        <v>1432</v>
      </c>
      <c r="E2317" s="168">
        <v>11</v>
      </c>
      <c r="F2317" s="168">
        <v>314</v>
      </c>
      <c r="G2317" s="168" t="s">
        <v>7186</v>
      </c>
      <c r="H2317" s="168">
        <v>2</v>
      </c>
      <c r="I2317" s="168" t="s">
        <v>7264</v>
      </c>
      <c r="J2317" s="168"/>
      <c r="K2317" s="168"/>
      <c r="L2317" s="171"/>
      <c r="M2317" s="171"/>
      <c r="N2317" s="168"/>
      <c r="O2317" s="168"/>
    </row>
    <row r="2318" spans="1:15" x14ac:dyDescent="0.3">
      <c r="A2318" s="167">
        <v>46076</v>
      </c>
      <c r="B2318" s="168">
        <v>2</v>
      </c>
      <c r="C2318" s="169"/>
      <c r="D2318" s="168" t="s">
        <v>1432</v>
      </c>
      <c r="E2318" s="168">
        <v>19</v>
      </c>
      <c r="F2318" s="168">
        <v>314</v>
      </c>
      <c r="G2318" s="168" t="s">
        <v>7186</v>
      </c>
      <c r="H2318" s="168">
        <v>1</v>
      </c>
      <c r="I2318" s="168" t="s">
        <v>7264</v>
      </c>
      <c r="J2318" s="168"/>
      <c r="K2318" s="168"/>
      <c r="L2318" s="171"/>
      <c r="M2318" s="171"/>
      <c r="N2318" s="168"/>
      <c r="O2318" s="168"/>
    </row>
    <row r="2319" spans="1:15" x14ac:dyDescent="0.3">
      <c r="A2319" s="167">
        <v>46076</v>
      </c>
      <c r="B2319" s="168">
        <v>3</v>
      </c>
      <c r="C2319" s="169"/>
      <c r="D2319" s="168" t="s">
        <v>1306</v>
      </c>
      <c r="E2319" s="168">
        <v>9</v>
      </c>
      <c r="F2319" s="168">
        <v>207</v>
      </c>
      <c r="G2319" s="168" t="s">
        <v>7169</v>
      </c>
      <c r="H2319" s="168">
        <v>1</v>
      </c>
      <c r="I2319" s="168" t="s">
        <v>7211</v>
      </c>
      <c r="J2319" s="168"/>
      <c r="K2319" s="168"/>
      <c r="L2319" s="171"/>
      <c r="M2319" s="171"/>
      <c r="N2319" s="168"/>
      <c r="O2319" s="168"/>
    </row>
    <row r="2320" spans="1:15" x14ac:dyDescent="0.3">
      <c r="A2320" s="167">
        <v>46076</v>
      </c>
      <c r="B2320" s="168">
        <v>2</v>
      </c>
      <c r="C2320" s="169"/>
      <c r="D2320" s="168" t="s">
        <v>15928</v>
      </c>
      <c r="E2320" s="168">
        <v>9</v>
      </c>
      <c r="F2320" s="168">
        <v>320</v>
      </c>
      <c r="G2320" s="168" t="s">
        <v>7155</v>
      </c>
      <c r="H2320" s="168">
        <v>1</v>
      </c>
      <c r="I2320" s="168" t="s">
        <v>7261</v>
      </c>
      <c r="J2320" s="168"/>
      <c r="K2320" s="168"/>
      <c r="L2320" s="171"/>
      <c r="M2320" s="171"/>
      <c r="N2320" s="168"/>
      <c r="O2320" s="168"/>
    </row>
    <row r="2321" spans="1:15" x14ac:dyDescent="0.3">
      <c r="A2321" s="167">
        <v>46076</v>
      </c>
      <c r="B2321" s="168">
        <v>2</v>
      </c>
      <c r="C2321" s="169"/>
      <c r="D2321" s="168" t="s">
        <v>15928</v>
      </c>
      <c r="E2321" s="168">
        <v>2</v>
      </c>
      <c r="F2321" s="168">
        <v>320</v>
      </c>
      <c r="G2321" s="168" t="s">
        <v>7155</v>
      </c>
      <c r="H2321" s="168">
        <v>1</v>
      </c>
      <c r="I2321" s="168" t="s">
        <v>7261</v>
      </c>
      <c r="J2321" s="168"/>
      <c r="K2321" s="168"/>
      <c r="L2321" s="171"/>
      <c r="M2321" s="171"/>
      <c r="N2321" s="168"/>
      <c r="O2321" s="168"/>
    </row>
    <row r="2322" spans="1:15" x14ac:dyDescent="0.3">
      <c r="A2322" s="167">
        <v>46076</v>
      </c>
      <c r="B2322" s="168">
        <v>2</v>
      </c>
      <c r="C2322" s="169"/>
      <c r="D2322" s="168" t="s">
        <v>1376</v>
      </c>
      <c r="E2322" s="168">
        <v>9</v>
      </c>
      <c r="F2322" s="168">
        <v>314</v>
      </c>
      <c r="G2322" s="168" t="s">
        <v>7262</v>
      </c>
      <c r="H2322" s="168">
        <v>10</v>
      </c>
      <c r="I2322" s="168" t="s">
        <v>7232</v>
      </c>
      <c r="J2322" s="168"/>
      <c r="K2322" s="168"/>
      <c r="L2322" s="171"/>
      <c r="M2322" s="171"/>
      <c r="N2322" s="168"/>
      <c r="O2322" s="168"/>
    </row>
    <row r="2323" spans="1:15" x14ac:dyDescent="0.3">
      <c r="A2323" s="167">
        <v>46076</v>
      </c>
      <c r="B2323" s="168">
        <v>2</v>
      </c>
      <c r="C2323" s="169"/>
      <c r="D2323" s="168" t="s">
        <v>1342</v>
      </c>
      <c r="E2323" s="168">
        <v>20</v>
      </c>
      <c r="F2323" s="168">
        <v>313</v>
      </c>
      <c r="G2323" s="168" t="s">
        <v>7198</v>
      </c>
      <c r="H2323" s="168">
        <v>3</v>
      </c>
      <c r="I2323" s="168" t="s">
        <v>15715</v>
      </c>
      <c r="J2323" s="168"/>
      <c r="K2323" s="168"/>
      <c r="L2323" s="171"/>
      <c r="M2323" s="171"/>
      <c r="N2323" s="168"/>
      <c r="O2323" s="168"/>
    </row>
    <row r="2324" spans="1:15" x14ac:dyDescent="0.3">
      <c r="A2324" s="167">
        <v>46076</v>
      </c>
      <c r="B2324" s="168">
        <v>2</v>
      </c>
      <c r="C2324" s="169"/>
      <c r="D2324" s="168" t="s">
        <v>1342</v>
      </c>
      <c r="E2324" s="168">
        <v>8</v>
      </c>
      <c r="F2324" s="168">
        <v>313</v>
      </c>
      <c r="G2324" s="168" t="s">
        <v>7198</v>
      </c>
      <c r="H2324" s="168">
        <v>9</v>
      </c>
      <c r="I2324" s="168" t="s">
        <v>15715</v>
      </c>
      <c r="J2324" s="168"/>
      <c r="K2324" s="168"/>
      <c r="L2324" s="171"/>
      <c r="M2324" s="171"/>
      <c r="N2324" s="168"/>
      <c r="O2324" s="168"/>
    </row>
    <row r="2325" spans="1:15" x14ac:dyDescent="0.3">
      <c r="A2325" s="167">
        <v>46076</v>
      </c>
      <c r="B2325" s="168">
        <v>2</v>
      </c>
      <c r="C2325" s="169"/>
      <c r="D2325" s="168" t="s">
        <v>1853</v>
      </c>
      <c r="E2325" s="168">
        <v>7</v>
      </c>
      <c r="F2325" s="168">
        <v>207</v>
      </c>
      <c r="G2325" s="168" t="s">
        <v>7169</v>
      </c>
      <c r="H2325" s="168">
        <v>23</v>
      </c>
      <c r="I2325" s="168" t="s">
        <v>7228</v>
      </c>
      <c r="J2325" s="168"/>
      <c r="K2325" s="168"/>
      <c r="L2325" s="171"/>
      <c r="M2325" s="171"/>
      <c r="N2325" s="168"/>
      <c r="O2325" s="168"/>
    </row>
    <row r="2326" spans="1:15" x14ac:dyDescent="0.3">
      <c r="A2326" s="167">
        <v>46076</v>
      </c>
      <c r="B2326" s="168">
        <v>2</v>
      </c>
      <c r="C2326" s="169"/>
      <c r="D2326" s="168" t="s">
        <v>1504</v>
      </c>
      <c r="E2326" s="168">
        <v>33</v>
      </c>
      <c r="F2326" s="168">
        <v>314</v>
      </c>
      <c r="G2326" s="168" t="s">
        <v>15712</v>
      </c>
      <c r="H2326" s="168">
        <v>2</v>
      </c>
      <c r="I2326" s="168" t="s">
        <v>7226</v>
      </c>
      <c r="J2326" s="168"/>
      <c r="K2326" s="168"/>
      <c r="L2326" s="171"/>
      <c r="M2326" s="171"/>
      <c r="N2326" s="168"/>
      <c r="O2326" s="168"/>
    </row>
    <row r="2327" spans="1:15" x14ac:dyDescent="0.3">
      <c r="A2327" s="167">
        <v>46076</v>
      </c>
      <c r="B2327" s="168">
        <v>2</v>
      </c>
      <c r="C2327" s="169"/>
      <c r="D2327" s="168" t="s">
        <v>1598</v>
      </c>
      <c r="E2327" s="168">
        <v>19</v>
      </c>
      <c r="F2327" s="168">
        <v>320</v>
      </c>
      <c r="G2327" s="168" t="s">
        <v>7155</v>
      </c>
      <c r="H2327" s="168">
        <v>6</v>
      </c>
      <c r="I2327" s="168" t="s">
        <v>15773</v>
      </c>
      <c r="J2327" s="168"/>
      <c r="K2327" s="168"/>
      <c r="L2327" s="171"/>
      <c r="M2327" s="171"/>
      <c r="N2327" s="168"/>
      <c r="O2327" s="168"/>
    </row>
    <row r="2328" spans="1:15" x14ac:dyDescent="0.3">
      <c r="A2328" s="173">
        <v>46076</v>
      </c>
      <c r="B2328" s="174">
        <v>2</v>
      </c>
      <c r="C2328" s="175"/>
      <c r="D2328" s="174" t="s">
        <v>15927</v>
      </c>
      <c r="E2328" s="174">
        <v>34</v>
      </c>
      <c r="F2328" s="174">
        <v>315</v>
      </c>
      <c r="G2328" s="174" t="s">
        <v>7179</v>
      </c>
      <c r="H2328" s="174">
        <v>2</v>
      </c>
      <c r="I2328" s="174" t="s">
        <v>7180</v>
      </c>
      <c r="J2328" s="174"/>
      <c r="K2328" s="174"/>
      <c r="L2328" s="177"/>
      <c r="M2328" s="177"/>
      <c r="N2328" s="174"/>
      <c r="O2328" s="174"/>
    </row>
    <row r="2329" spans="1:15" x14ac:dyDescent="0.3">
      <c r="A2329" s="167">
        <v>46076</v>
      </c>
      <c r="B2329" s="168">
        <v>2</v>
      </c>
      <c r="C2329" s="169"/>
      <c r="D2329" s="168" t="s">
        <v>1468</v>
      </c>
      <c r="E2329" s="168">
        <v>9</v>
      </c>
      <c r="F2329" s="168">
        <v>207</v>
      </c>
      <c r="G2329" s="168" t="s">
        <v>7169</v>
      </c>
      <c r="H2329" s="168">
        <v>5</v>
      </c>
      <c r="I2329" s="168" t="s">
        <v>15785</v>
      </c>
      <c r="J2329" s="168"/>
      <c r="K2329" s="168"/>
      <c r="L2329" s="171"/>
      <c r="M2329" s="171"/>
      <c r="N2329" s="168"/>
      <c r="O2329" s="168"/>
    </row>
    <row r="2330" spans="1:15" x14ac:dyDescent="0.3">
      <c r="A2330" s="167">
        <v>46076</v>
      </c>
      <c r="B2330" s="168">
        <v>2</v>
      </c>
      <c r="C2330" s="169"/>
      <c r="D2330" s="168" t="s">
        <v>1468</v>
      </c>
      <c r="E2330" s="168">
        <v>30</v>
      </c>
      <c r="F2330" s="168">
        <v>207</v>
      </c>
      <c r="G2330" s="168" t="s">
        <v>7169</v>
      </c>
      <c r="H2330" s="168">
        <v>1</v>
      </c>
      <c r="I2330" s="168" t="s">
        <v>15785</v>
      </c>
      <c r="J2330" s="168"/>
      <c r="K2330" s="168"/>
      <c r="L2330" s="171"/>
      <c r="M2330" s="171"/>
      <c r="N2330" s="168"/>
      <c r="O2330" s="168"/>
    </row>
    <row r="2331" spans="1:15" x14ac:dyDescent="0.3">
      <c r="A2331" s="167">
        <v>46076</v>
      </c>
      <c r="B2331" s="168">
        <v>3</v>
      </c>
      <c r="C2331" s="169"/>
      <c r="D2331" s="168" t="s">
        <v>1598</v>
      </c>
      <c r="E2331" s="168">
        <v>11</v>
      </c>
      <c r="F2331" s="168">
        <v>320</v>
      </c>
      <c r="G2331" s="168" t="s">
        <v>7155</v>
      </c>
      <c r="H2331" s="168">
        <v>1</v>
      </c>
      <c r="I2331" s="168" t="s">
        <v>15929</v>
      </c>
      <c r="J2331" s="168"/>
      <c r="K2331" s="168"/>
      <c r="L2331" s="171"/>
      <c r="M2331" s="171"/>
      <c r="N2331" s="168"/>
      <c r="O2331" s="168"/>
    </row>
    <row r="2332" spans="1:15" x14ac:dyDescent="0.3">
      <c r="A2332" s="167">
        <v>46076</v>
      </c>
      <c r="B2332" s="168">
        <v>3</v>
      </c>
      <c r="C2332" s="169"/>
      <c r="D2332" s="168" t="s">
        <v>1598</v>
      </c>
      <c r="E2332" s="168">
        <v>15</v>
      </c>
      <c r="F2332" s="168">
        <v>320</v>
      </c>
      <c r="G2332" s="168" t="s">
        <v>7155</v>
      </c>
      <c r="H2332" s="168">
        <v>4</v>
      </c>
      <c r="I2332" s="168" t="s">
        <v>15929</v>
      </c>
      <c r="J2332" s="168"/>
      <c r="K2332" s="168"/>
      <c r="L2332" s="171"/>
      <c r="M2332" s="171"/>
      <c r="N2332" s="168"/>
      <c r="O2332" s="168"/>
    </row>
    <row r="2333" spans="1:15" x14ac:dyDescent="0.3">
      <c r="A2333" s="167">
        <v>46076</v>
      </c>
      <c r="B2333" s="168">
        <v>3</v>
      </c>
      <c r="C2333" s="169"/>
      <c r="D2333" s="168" t="s">
        <v>1598</v>
      </c>
      <c r="E2333" s="168">
        <v>19</v>
      </c>
      <c r="F2333" s="168">
        <v>320</v>
      </c>
      <c r="G2333" s="168" t="s">
        <v>7155</v>
      </c>
      <c r="H2333" s="168">
        <v>2</v>
      </c>
      <c r="I2333" s="168" t="s">
        <v>15929</v>
      </c>
      <c r="J2333" s="168"/>
      <c r="K2333" s="168"/>
      <c r="L2333" s="171"/>
      <c r="M2333" s="171"/>
      <c r="N2333" s="168"/>
      <c r="O2333" s="168"/>
    </row>
    <row r="2334" spans="1:15" x14ac:dyDescent="0.3">
      <c r="A2334" s="167">
        <v>46076</v>
      </c>
      <c r="B2334" s="168">
        <v>2</v>
      </c>
      <c r="C2334" s="169"/>
      <c r="D2334" s="168" t="s">
        <v>1320</v>
      </c>
      <c r="E2334" s="168">
        <v>9</v>
      </c>
      <c r="F2334" s="168">
        <v>320</v>
      </c>
      <c r="G2334" s="168" t="s">
        <v>7213</v>
      </c>
      <c r="H2334" s="168">
        <v>1</v>
      </c>
      <c r="I2334" s="168" t="s">
        <v>7145</v>
      </c>
      <c r="J2334" s="168"/>
      <c r="K2334" s="168"/>
      <c r="L2334" s="171"/>
      <c r="M2334" s="171"/>
      <c r="N2334" s="168"/>
      <c r="O2334" s="168"/>
    </row>
    <row r="2335" spans="1:15" x14ac:dyDescent="0.3">
      <c r="A2335" s="167">
        <v>46076</v>
      </c>
      <c r="B2335" s="168">
        <v>3</v>
      </c>
      <c r="C2335" s="169"/>
      <c r="D2335" s="168" t="s">
        <v>1320</v>
      </c>
      <c r="E2335" s="168">
        <v>20</v>
      </c>
      <c r="F2335" s="168">
        <v>320</v>
      </c>
      <c r="G2335" s="168" t="s">
        <v>7213</v>
      </c>
      <c r="H2335" s="168">
        <v>2</v>
      </c>
      <c r="I2335" s="168" t="s">
        <v>7193</v>
      </c>
      <c r="J2335" s="168"/>
      <c r="K2335" s="168"/>
      <c r="L2335" s="171"/>
      <c r="M2335" s="171"/>
      <c r="N2335" s="168"/>
      <c r="O2335" s="168"/>
    </row>
    <row r="2336" spans="1:15" x14ac:dyDescent="0.3">
      <c r="A2336" s="167">
        <v>46076</v>
      </c>
      <c r="B2336" s="168">
        <v>2</v>
      </c>
      <c r="C2336" s="169"/>
      <c r="D2336" s="168" t="s">
        <v>1320</v>
      </c>
      <c r="E2336" s="168">
        <v>20</v>
      </c>
      <c r="F2336" s="168">
        <v>320</v>
      </c>
      <c r="G2336" s="168" t="s">
        <v>7213</v>
      </c>
      <c r="H2336" s="168">
        <v>9</v>
      </c>
      <c r="I2336" s="168" t="s">
        <v>15902</v>
      </c>
      <c r="J2336" s="168"/>
      <c r="K2336" s="168"/>
      <c r="L2336" s="171"/>
      <c r="M2336" s="171"/>
      <c r="N2336" s="168"/>
      <c r="O2336" s="168"/>
    </row>
    <row r="2337" spans="1:15" x14ac:dyDescent="0.3">
      <c r="A2337" s="167">
        <v>46076</v>
      </c>
      <c r="B2337" s="168">
        <v>1</v>
      </c>
      <c r="C2337" s="169"/>
      <c r="D2337" s="168" t="s">
        <v>1284</v>
      </c>
      <c r="E2337" s="168">
        <v>19</v>
      </c>
      <c r="F2337" s="168">
        <v>320</v>
      </c>
      <c r="G2337" s="168" t="s">
        <v>7146</v>
      </c>
      <c r="H2337" s="168">
        <v>1</v>
      </c>
      <c r="I2337" s="168" t="s">
        <v>7147</v>
      </c>
      <c r="J2337" s="168"/>
      <c r="K2337" s="168"/>
      <c r="L2337" s="171"/>
      <c r="M2337" s="171"/>
      <c r="N2337" s="168"/>
      <c r="O2337" s="168"/>
    </row>
    <row r="2338" spans="1:15" x14ac:dyDescent="0.3">
      <c r="A2338" s="167">
        <v>46076</v>
      </c>
      <c r="B2338" s="168">
        <v>2</v>
      </c>
      <c r="C2338" s="169"/>
      <c r="D2338" s="168" t="s">
        <v>1250</v>
      </c>
      <c r="E2338" s="168">
        <v>6</v>
      </c>
      <c r="F2338" s="168">
        <v>313</v>
      </c>
      <c r="G2338" s="168" t="s">
        <v>7194</v>
      </c>
      <c r="H2338" s="168">
        <v>2</v>
      </c>
      <c r="I2338" s="168" t="s">
        <v>15930</v>
      </c>
      <c r="J2338" s="168"/>
      <c r="K2338" s="168"/>
      <c r="L2338" s="171"/>
      <c r="M2338" s="171"/>
      <c r="N2338" s="168"/>
      <c r="O2338" s="168"/>
    </row>
    <row r="2339" spans="1:15" x14ac:dyDescent="0.3">
      <c r="A2339" s="167">
        <v>46076</v>
      </c>
      <c r="B2339" s="168">
        <v>2</v>
      </c>
      <c r="C2339" s="169"/>
      <c r="D2339" s="168" t="s">
        <v>1250</v>
      </c>
      <c r="E2339" s="168">
        <v>27</v>
      </c>
      <c r="F2339" s="168">
        <v>313</v>
      </c>
      <c r="G2339" s="168" t="s">
        <v>7194</v>
      </c>
      <c r="H2339" s="168">
        <v>1</v>
      </c>
      <c r="I2339" s="168" t="s">
        <v>15930</v>
      </c>
      <c r="J2339" s="168"/>
      <c r="K2339" s="168"/>
      <c r="L2339" s="171"/>
      <c r="M2339" s="171"/>
      <c r="N2339" s="168"/>
      <c r="O2339" s="168"/>
    </row>
    <row r="2340" spans="1:15" x14ac:dyDescent="0.3">
      <c r="A2340" s="167">
        <v>46076</v>
      </c>
      <c r="B2340" s="168">
        <v>1</v>
      </c>
      <c r="C2340" s="169"/>
      <c r="D2340" s="168" t="s">
        <v>1236</v>
      </c>
      <c r="E2340" s="168">
        <v>9</v>
      </c>
      <c r="F2340" s="168">
        <v>313</v>
      </c>
      <c r="G2340" s="168" t="s">
        <v>7150</v>
      </c>
      <c r="H2340" s="168">
        <v>1</v>
      </c>
      <c r="I2340" s="168" t="s">
        <v>15931</v>
      </c>
      <c r="J2340" s="168"/>
      <c r="K2340" s="168"/>
      <c r="L2340" s="171"/>
      <c r="M2340" s="171"/>
      <c r="N2340" s="168"/>
      <c r="O2340" s="168"/>
    </row>
    <row r="2341" spans="1:15" x14ac:dyDescent="0.3">
      <c r="A2341" s="167">
        <v>46076</v>
      </c>
      <c r="B2341" s="168">
        <v>1</v>
      </c>
      <c r="C2341" s="169"/>
      <c r="D2341" s="168" t="s">
        <v>1236</v>
      </c>
      <c r="E2341" s="168">
        <v>8</v>
      </c>
      <c r="F2341" s="168">
        <v>313</v>
      </c>
      <c r="G2341" s="168" t="s">
        <v>7150</v>
      </c>
      <c r="H2341" s="168">
        <v>1</v>
      </c>
      <c r="I2341" s="168" t="s">
        <v>15931</v>
      </c>
      <c r="J2341" s="168"/>
      <c r="K2341" s="168"/>
      <c r="L2341" s="171"/>
      <c r="M2341" s="171"/>
      <c r="N2341" s="168"/>
      <c r="O2341" s="168"/>
    </row>
    <row r="2342" spans="1:15" x14ac:dyDescent="0.3">
      <c r="A2342" s="167">
        <v>46076</v>
      </c>
      <c r="B2342" s="168">
        <v>1</v>
      </c>
      <c r="C2342" s="169"/>
      <c r="D2342" s="168" t="s">
        <v>1248</v>
      </c>
      <c r="E2342" s="168">
        <v>8</v>
      </c>
      <c r="F2342" s="168">
        <v>313</v>
      </c>
      <c r="G2342" s="168" t="s">
        <v>7150</v>
      </c>
      <c r="H2342" s="168">
        <v>4</v>
      </c>
      <c r="I2342" s="168" t="s">
        <v>15932</v>
      </c>
      <c r="J2342" s="168"/>
      <c r="K2342" s="168"/>
      <c r="L2342" s="171"/>
      <c r="M2342" s="171"/>
      <c r="N2342" s="168"/>
      <c r="O2342" s="168"/>
    </row>
    <row r="2343" spans="1:15" x14ac:dyDescent="0.3">
      <c r="A2343" s="167">
        <v>46076</v>
      </c>
      <c r="B2343" s="168">
        <v>1</v>
      </c>
      <c r="C2343" s="169"/>
      <c r="D2343" s="168" t="s">
        <v>1248</v>
      </c>
      <c r="E2343" s="168">
        <v>6</v>
      </c>
      <c r="F2343" s="168">
        <v>313</v>
      </c>
      <c r="G2343" s="168" t="s">
        <v>7150</v>
      </c>
      <c r="H2343" s="168">
        <v>1</v>
      </c>
      <c r="I2343" s="168" t="s">
        <v>15932</v>
      </c>
      <c r="J2343" s="168"/>
      <c r="K2343" s="168"/>
      <c r="L2343" s="171"/>
      <c r="M2343" s="171"/>
      <c r="N2343" s="168"/>
      <c r="O2343" s="168"/>
    </row>
    <row r="2344" spans="1:15" x14ac:dyDescent="0.3">
      <c r="A2344" s="167">
        <v>46076</v>
      </c>
      <c r="B2344" s="168">
        <v>1</v>
      </c>
      <c r="C2344" s="169"/>
      <c r="D2344" s="168" t="s">
        <v>1248</v>
      </c>
      <c r="E2344" s="168">
        <v>7</v>
      </c>
      <c r="F2344" s="168">
        <v>313</v>
      </c>
      <c r="G2344" s="168" t="s">
        <v>7150</v>
      </c>
      <c r="H2344" s="168">
        <v>9</v>
      </c>
      <c r="I2344" s="168" t="s">
        <v>15933</v>
      </c>
      <c r="J2344" s="168"/>
      <c r="K2344" s="168"/>
      <c r="L2344" s="171"/>
      <c r="M2344" s="171"/>
      <c r="N2344" s="168"/>
      <c r="O2344" s="168"/>
    </row>
    <row r="2345" spans="1:15" x14ac:dyDescent="0.3">
      <c r="A2345" s="167">
        <v>46076</v>
      </c>
      <c r="B2345" s="168">
        <v>1</v>
      </c>
      <c r="C2345" s="169"/>
      <c r="D2345" s="168" t="s">
        <v>1248</v>
      </c>
      <c r="E2345" s="168">
        <v>9</v>
      </c>
      <c r="F2345" s="168">
        <v>313</v>
      </c>
      <c r="G2345" s="168" t="s">
        <v>7150</v>
      </c>
      <c r="H2345" s="168">
        <v>1</v>
      </c>
      <c r="I2345" s="168" t="s">
        <v>15933</v>
      </c>
      <c r="J2345" s="168"/>
      <c r="K2345" s="168"/>
      <c r="L2345" s="171"/>
      <c r="M2345" s="171"/>
      <c r="N2345" s="168"/>
      <c r="O2345" s="168"/>
    </row>
    <row r="2346" spans="1:15" x14ac:dyDescent="0.3">
      <c r="A2346" s="167">
        <v>46076</v>
      </c>
      <c r="B2346" s="168">
        <v>1</v>
      </c>
      <c r="C2346" s="169"/>
      <c r="D2346" s="168" t="s">
        <v>1572</v>
      </c>
      <c r="E2346" s="168">
        <v>8</v>
      </c>
      <c r="F2346" s="168">
        <v>314</v>
      </c>
      <c r="G2346" s="168" t="s">
        <v>7212</v>
      </c>
      <c r="H2346" s="168">
        <v>1</v>
      </c>
      <c r="I2346" s="168" t="s">
        <v>7267</v>
      </c>
      <c r="J2346" s="168"/>
      <c r="K2346" s="168"/>
      <c r="L2346" s="171"/>
      <c r="M2346" s="171"/>
      <c r="N2346" s="168"/>
      <c r="O2346" s="168"/>
    </row>
    <row r="2347" spans="1:15" x14ac:dyDescent="0.3">
      <c r="A2347" s="167">
        <v>46076</v>
      </c>
      <c r="B2347" s="168">
        <v>1</v>
      </c>
      <c r="C2347" s="169"/>
      <c r="D2347" s="168" t="s">
        <v>1232</v>
      </c>
      <c r="E2347" s="168">
        <v>11</v>
      </c>
      <c r="F2347" s="168">
        <v>313</v>
      </c>
      <c r="G2347" s="168" t="s">
        <v>7198</v>
      </c>
      <c r="H2347" s="168">
        <v>2</v>
      </c>
      <c r="I2347" s="168" t="s">
        <v>15894</v>
      </c>
      <c r="J2347" s="168"/>
      <c r="K2347" s="168"/>
      <c r="L2347" s="171"/>
      <c r="M2347" s="171"/>
      <c r="N2347" s="168"/>
      <c r="O2347" s="168"/>
    </row>
    <row r="2348" spans="1:15" x14ac:dyDescent="0.3">
      <c r="A2348" s="167">
        <v>46076</v>
      </c>
      <c r="B2348" s="168">
        <v>1</v>
      </c>
      <c r="C2348" s="169"/>
      <c r="D2348" s="168" t="s">
        <v>1298</v>
      </c>
      <c r="E2348" s="168">
        <v>31</v>
      </c>
      <c r="F2348" s="168">
        <v>314</v>
      </c>
      <c r="G2348" s="168" t="s">
        <v>7148</v>
      </c>
      <c r="H2348" s="168">
        <v>10</v>
      </c>
      <c r="I2348" s="168" t="s">
        <v>15769</v>
      </c>
      <c r="J2348" s="168"/>
      <c r="K2348" s="168"/>
      <c r="L2348" s="171"/>
      <c r="M2348" s="171"/>
      <c r="N2348" s="168"/>
      <c r="O2348" s="168"/>
    </row>
    <row r="2349" spans="1:15" x14ac:dyDescent="0.3">
      <c r="A2349" s="167">
        <v>46076</v>
      </c>
      <c r="B2349" s="168">
        <v>1</v>
      </c>
      <c r="C2349" s="169"/>
      <c r="D2349" s="168" t="s">
        <v>1853</v>
      </c>
      <c r="E2349" s="168">
        <v>39</v>
      </c>
      <c r="F2349" s="168">
        <v>207</v>
      </c>
      <c r="G2349" s="168" t="s">
        <v>7169</v>
      </c>
      <c r="H2349" s="168">
        <v>14</v>
      </c>
      <c r="I2349" s="168" t="s">
        <v>7271</v>
      </c>
      <c r="J2349" s="168"/>
      <c r="K2349" s="168"/>
      <c r="L2349" s="171"/>
      <c r="M2349" s="171"/>
      <c r="N2349" s="168"/>
      <c r="O2349" s="168"/>
    </row>
    <row r="2350" spans="1:15" x14ac:dyDescent="0.3">
      <c r="A2350" s="167">
        <v>46076</v>
      </c>
      <c r="B2350" s="168">
        <v>1</v>
      </c>
      <c r="C2350" s="169"/>
      <c r="D2350" s="168" t="s">
        <v>1298</v>
      </c>
      <c r="E2350" s="168">
        <v>31</v>
      </c>
      <c r="F2350" s="168">
        <v>314</v>
      </c>
      <c r="G2350" s="168" t="s">
        <v>7148</v>
      </c>
      <c r="H2350" s="168">
        <v>10</v>
      </c>
      <c r="I2350" s="168" t="s">
        <v>15769</v>
      </c>
      <c r="J2350" s="168"/>
      <c r="K2350" s="168"/>
      <c r="L2350" s="171"/>
      <c r="M2350" s="171"/>
      <c r="N2350" s="168"/>
      <c r="O2350" s="168"/>
    </row>
    <row r="2351" spans="1:15" x14ac:dyDescent="0.3">
      <c r="A2351" s="167">
        <v>46076</v>
      </c>
      <c r="B2351" s="168">
        <v>1</v>
      </c>
      <c r="C2351" s="169"/>
      <c r="D2351" s="168" t="s">
        <v>1296</v>
      </c>
      <c r="E2351" s="168">
        <v>31</v>
      </c>
      <c r="F2351" s="168">
        <v>314</v>
      </c>
      <c r="G2351" s="168" t="s">
        <v>7148</v>
      </c>
      <c r="H2351" s="168">
        <v>10</v>
      </c>
      <c r="I2351" s="168" t="s">
        <v>15769</v>
      </c>
      <c r="J2351" s="168"/>
      <c r="K2351" s="168"/>
      <c r="L2351" s="171"/>
      <c r="M2351" s="171"/>
      <c r="N2351" s="168"/>
      <c r="O2351" s="168"/>
    </row>
    <row r="2352" spans="1:15" x14ac:dyDescent="0.3">
      <c r="A2352" s="167">
        <v>46076</v>
      </c>
      <c r="B2352" s="168">
        <v>1</v>
      </c>
      <c r="C2352" s="169"/>
      <c r="D2352" s="168" t="s">
        <v>1304</v>
      </c>
      <c r="E2352" s="168">
        <v>6</v>
      </c>
      <c r="F2352" s="168">
        <v>314</v>
      </c>
      <c r="G2352" s="168" t="s">
        <v>7191</v>
      </c>
      <c r="H2352" s="168">
        <v>8</v>
      </c>
      <c r="I2352" s="168" t="s">
        <v>7275</v>
      </c>
      <c r="J2352" s="168"/>
      <c r="K2352" s="168"/>
      <c r="L2352" s="171"/>
      <c r="M2352" s="171"/>
      <c r="N2352" s="168"/>
      <c r="O2352" s="168"/>
    </row>
    <row r="2353" spans="1:15" x14ac:dyDescent="0.3">
      <c r="A2353" s="167">
        <v>46076</v>
      </c>
      <c r="B2353" s="168">
        <v>1</v>
      </c>
      <c r="C2353" s="169"/>
      <c r="D2353" s="168" t="s">
        <v>1296</v>
      </c>
      <c r="E2353" s="168">
        <v>31</v>
      </c>
      <c r="F2353" s="168">
        <v>314</v>
      </c>
      <c r="G2353" s="168" t="s">
        <v>7148</v>
      </c>
      <c r="H2353" s="168">
        <v>10</v>
      </c>
      <c r="I2353" s="168" t="s">
        <v>15769</v>
      </c>
      <c r="J2353" s="168"/>
      <c r="K2353" s="168"/>
      <c r="L2353" s="171"/>
      <c r="M2353" s="171"/>
      <c r="N2353" s="168"/>
      <c r="O2353" s="168"/>
    </row>
    <row r="2354" spans="1:15" x14ac:dyDescent="0.3">
      <c r="A2354" s="167">
        <v>46076</v>
      </c>
      <c r="B2354" s="168">
        <v>1</v>
      </c>
      <c r="C2354" s="169"/>
      <c r="D2354" s="168" t="s">
        <v>1685</v>
      </c>
      <c r="E2354" s="168">
        <v>19</v>
      </c>
      <c r="F2354" s="168">
        <v>320</v>
      </c>
      <c r="G2354" s="168" t="s">
        <v>7163</v>
      </c>
      <c r="H2354" s="168">
        <v>1</v>
      </c>
      <c r="I2354" s="168" t="s">
        <v>15934</v>
      </c>
      <c r="J2354" s="168"/>
      <c r="K2354" s="168"/>
      <c r="L2354" s="171"/>
      <c r="M2354" s="171"/>
      <c r="N2354" s="168"/>
      <c r="O2354" s="168"/>
    </row>
    <row r="2355" spans="1:15" x14ac:dyDescent="0.3">
      <c r="A2355" s="167">
        <v>46076</v>
      </c>
      <c r="B2355" s="168">
        <v>1</v>
      </c>
      <c r="C2355" s="169"/>
      <c r="D2355" s="168" t="s">
        <v>1685</v>
      </c>
      <c r="E2355" s="168">
        <v>9</v>
      </c>
      <c r="F2355" s="168">
        <v>320</v>
      </c>
      <c r="G2355" s="168" t="s">
        <v>7163</v>
      </c>
      <c r="H2355" s="168">
        <v>1</v>
      </c>
      <c r="I2355" s="168" t="s">
        <v>15934</v>
      </c>
      <c r="J2355" s="168"/>
      <c r="K2355" s="168"/>
      <c r="L2355" s="171"/>
      <c r="M2355" s="171"/>
      <c r="N2355" s="168"/>
      <c r="O2355" s="168"/>
    </row>
    <row r="2356" spans="1:15" x14ac:dyDescent="0.3">
      <c r="A2356" s="167">
        <v>46076</v>
      </c>
      <c r="B2356" s="168">
        <v>1</v>
      </c>
      <c r="C2356" s="169"/>
      <c r="D2356" s="168" t="s">
        <v>1685</v>
      </c>
      <c r="E2356" s="168">
        <v>30</v>
      </c>
      <c r="F2356" s="168">
        <v>320</v>
      </c>
      <c r="G2356" s="168" t="s">
        <v>7163</v>
      </c>
      <c r="H2356" s="168">
        <v>3</v>
      </c>
      <c r="I2356" s="168" t="s">
        <v>15934</v>
      </c>
      <c r="J2356" s="168"/>
      <c r="K2356" s="168"/>
      <c r="L2356" s="171"/>
      <c r="M2356" s="171"/>
      <c r="N2356" s="168"/>
      <c r="O2356" s="168"/>
    </row>
    <row r="2357" spans="1:15" x14ac:dyDescent="0.3">
      <c r="A2357" s="167">
        <v>46076</v>
      </c>
      <c r="B2357" s="168">
        <v>1</v>
      </c>
      <c r="C2357" s="169"/>
      <c r="D2357" s="168" t="s">
        <v>1598</v>
      </c>
      <c r="E2357" s="168">
        <v>33</v>
      </c>
      <c r="F2357" s="168">
        <v>320</v>
      </c>
      <c r="G2357" s="168" t="s">
        <v>7155</v>
      </c>
      <c r="H2357" s="168">
        <v>18</v>
      </c>
      <c r="I2357" s="168" t="s">
        <v>7286</v>
      </c>
      <c r="J2357" s="168"/>
      <c r="K2357" s="168"/>
      <c r="L2357" s="171"/>
      <c r="M2357" s="171"/>
      <c r="N2357" s="168"/>
      <c r="O2357" s="168"/>
    </row>
    <row r="2358" spans="1:15" x14ac:dyDescent="0.3">
      <c r="A2358" s="167">
        <v>46076</v>
      </c>
      <c r="B2358" s="168">
        <v>1</v>
      </c>
      <c r="C2358" s="169"/>
      <c r="D2358" s="168" t="s">
        <v>1685</v>
      </c>
      <c r="E2358" s="168">
        <v>30</v>
      </c>
      <c r="F2358" s="168">
        <v>207</v>
      </c>
      <c r="G2358" s="168" t="s">
        <v>7169</v>
      </c>
      <c r="H2358" s="168">
        <v>4</v>
      </c>
      <c r="I2358" s="168" t="s">
        <v>15867</v>
      </c>
      <c r="J2358" s="168"/>
      <c r="K2358" s="168"/>
      <c r="L2358" s="171"/>
      <c r="M2358" s="171"/>
      <c r="N2358" s="168"/>
      <c r="O2358" s="168"/>
    </row>
    <row r="2359" spans="1:15" x14ac:dyDescent="0.3">
      <c r="A2359" s="167">
        <v>46076</v>
      </c>
      <c r="B2359" s="168">
        <v>1</v>
      </c>
      <c r="C2359" s="169"/>
      <c r="D2359" s="168" t="s">
        <v>1685</v>
      </c>
      <c r="E2359" s="168">
        <v>20</v>
      </c>
      <c r="F2359" s="168">
        <v>207</v>
      </c>
      <c r="G2359" s="168" t="s">
        <v>7169</v>
      </c>
      <c r="H2359" s="168">
        <v>1</v>
      </c>
      <c r="I2359" s="168" t="s">
        <v>15867</v>
      </c>
      <c r="J2359" s="168"/>
      <c r="K2359" s="168"/>
      <c r="L2359" s="171"/>
      <c r="M2359" s="171"/>
      <c r="N2359" s="168"/>
      <c r="O2359" s="168"/>
    </row>
    <row r="2360" spans="1:15" x14ac:dyDescent="0.3">
      <c r="A2360" s="167">
        <v>46076</v>
      </c>
      <c r="B2360" s="168">
        <v>1</v>
      </c>
      <c r="C2360" s="169"/>
      <c r="D2360" s="168" t="s">
        <v>1685</v>
      </c>
      <c r="E2360" s="168">
        <v>19</v>
      </c>
      <c r="F2360" s="168">
        <v>207</v>
      </c>
      <c r="G2360" s="168" t="s">
        <v>7169</v>
      </c>
      <c r="H2360" s="168">
        <v>1</v>
      </c>
      <c r="I2360" s="168" t="s">
        <v>15867</v>
      </c>
      <c r="J2360" s="168"/>
      <c r="K2360" s="168"/>
      <c r="L2360" s="171"/>
      <c r="M2360" s="171"/>
      <c r="N2360" s="168"/>
      <c r="O2360" s="168"/>
    </row>
    <row r="2361" spans="1:15" x14ac:dyDescent="0.3">
      <c r="A2361" s="167">
        <v>46076</v>
      </c>
      <c r="B2361" s="168">
        <v>1</v>
      </c>
      <c r="C2361" s="169"/>
      <c r="D2361" s="168" t="s">
        <v>1448</v>
      </c>
      <c r="E2361" s="168">
        <v>33</v>
      </c>
      <c r="F2361" s="168">
        <v>314</v>
      </c>
      <c r="G2361" s="168" t="s">
        <v>7191</v>
      </c>
      <c r="H2361" s="168">
        <v>3</v>
      </c>
      <c r="I2361" s="168" t="s">
        <v>7190</v>
      </c>
      <c r="J2361" s="168"/>
      <c r="K2361" s="168"/>
      <c r="L2361" s="171"/>
      <c r="M2361" s="171"/>
      <c r="N2361" s="168"/>
      <c r="O2361" s="168"/>
    </row>
    <row r="2362" spans="1:15" x14ac:dyDescent="0.3">
      <c r="A2362" s="167">
        <v>46076</v>
      </c>
      <c r="B2362" s="168">
        <v>1</v>
      </c>
      <c r="C2362" s="169"/>
      <c r="D2362" s="168" t="s">
        <v>2251</v>
      </c>
      <c r="E2362" s="168">
        <v>34</v>
      </c>
      <c r="F2362" s="168">
        <v>314</v>
      </c>
      <c r="G2362" s="168" t="s">
        <v>7171</v>
      </c>
      <c r="H2362" s="168">
        <v>6</v>
      </c>
      <c r="I2362" s="168" t="s">
        <v>15935</v>
      </c>
      <c r="J2362" s="168"/>
      <c r="K2362" s="168"/>
      <c r="L2362" s="171"/>
      <c r="M2362" s="171"/>
      <c r="N2362" s="168"/>
      <c r="O2362" s="168"/>
    </row>
    <row r="2363" spans="1:15" x14ac:dyDescent="0.3">
      <c r="A2363" s="167">
        <v>46076</v>
      </c>
      <c r="B2363" s="168">
        <v>2</v>
      </c>
      <c r="C2363" s="169"/>
      <c r="D2363" s="168" t="s">
        <v>1500</v>
      </c>
      <c r="E2363" s="168">
        <v>14</v>
      </c>
      <c r="F2363" s="168">
        <v>318</v>
      </c>
      <c r="G2363" s="168" t="s">
        <v>7239</v>
      </c>
      <c r="H2363" s="168">
        <v>2</v>
      </c>
      <c r="I2363" s="168" t="s">
        <v>7247</v>
      </c>
      <c r="J2363" s="168"/>
      <c r="K2363" s="168"/>
      <c r="L2363" s="171"/>
      <c r="M2363" s="171"/>
      <c r="N2363" s="168"/>
      <c r="O2363" s="168"/>
    </row>
    <row r="2364" spans="1:15" x14ac:dyDescent="0.3">
      <c r="A2364" s="173">
        <v>46076</v>
      </c>
      <c r="B2364" s="174">
        <v>2</v>
      </c>
      <c r="C2364" s="175"/>
      <c r="D2364" s="174" t="s">
        <v>1711</v>
      </c>
      <c r="E2364" s="174">
        <v>6</v>
      </c>
      <c r="F2364" s="174">
        <v>318</v>
      </c>
      <c r="G2364" s="174" t="s">
        <v>15712</v>
      </c>
      <c r="H2364" s="174">
        <v>1</v>
      </c>
      <c r="I2364" s="174" t="s">
        <v>15886</v>
      </c>
      <c r="J2364" s="174"/>
      <c r="K2364" s="174"/>
      <c r="L2364" s="177"/>
      <c r="M2364" s="177"/>
      <c r="N2364" s="174"/>
      <c r="O2364" s="174"/>
    </row>
    <row r="2365" spans="1:15" x14ac:dyDescent="0.3">
      <c r="A2365" s="167">
        <v>46076</v>
      </c>
      <c r="B2365" s="168">
        <v>1</v>
      </c>
      <c r="C2365" s="169"/>
      <c r="D2365" s="168" t="s">
        <v>1472</v>
      </c>
      <c r="E2365" s="168">
        <v>39</v>
      </c>
      <c r="F2365" s="168">
        <v>318</v>
      </c>
      <c r="G2365" s="168" t="s">
        <v>7239</v>
      </c>
      <c r="H2365" s="168">
        <v>1</v>
      </c>
      <c r="I2365" s="168" t="s">
        <v>7190</v>
      </c>
      <c r="J2365" s="168"/>
      <c r="K2365" s="168"/>
      <c r="L2365" s="171"/>
      <c r="M2365" s="171"/>
      <c r="N2365" s="168"/>
      <c r="O2365" s="168"/>
    </row>
    <row r="2366" spans="1:15" x14ac:dyDescent="0.3">
      <c r="A2366" s="167">
        <v>46076</v>
      </c>
      <c r="B2366" s="168">
        <v>1</v>
      </c>
      <c r="C2366" s="169"/>
      <c r="D2366" s="168" t="s">
        <v>1568</v>
      </c>
      <c r="E2366" s="168">
        <v>20</v>
      </c>
      <c r="F2366" s="168">
        <v>315</v>
      </c>
      <c r="G2366" s="168" t="s">
        <v>7239</v>
      </c>
      <c r="H2366" s="168">
        <v>11</v>
      </c>
      <c r="I2366" s="168" t="s">
        <v>15756</v>
      </c>
      <c r="J2366" s="168"/>
      <c r="K2366" s="168"/>
      <c r="L2366" s="171"/>
      <c r="M2366" s="171"/>
      <c r="N2366" s="168"/>
      <c r="O2366" s="168"/>
    </row>
    <row r="2367" spans="1:15" x14ac:dyDescent="0.3">
      <c r="A2367" s="167">
        <v>46076</v>
      </c>
      <c r="B2367" s="168">
        <v>1</v>
      </c>
      <c r="C2367" s="169"/>
      <c r="D2367" s="168" t="s">
        <v>1568</v>
      </c>
      <c r="E2367" s="168">
        <v>34</v>
      </c>
      <c r="F2367" s="168">
        <v>315</v>
      </c>
      <c r="G2367" s="168" t="s">
        <v>7239</v>
      </c>
      <c r="H2367" s="168">
        <v>3</v>
      </c>
      <c r="I2367" s="168" t="s">
        <v>15756</v>
      </c>
      <c r="J2367" s="168"/>
      <c r="K2367" s="168"/>
      <c r="L2367" s="171"/>
      <c r="M2367" s="171"/>
      <c r="N2367" s="168"/>
      <c r="O2367" s="168"/>
    </row>
    <row r="2368" spans="1:15" x14ac:dyDescent="0.3">
      <c r="A2368" s="167">
        <v>46077</v>
      </c>
      <c r="B2368" s="168">
        <v>2</v>
      </c>
      <c r="C2368" s="169"/>
      <c r="D2368" s="168" t="s">
        <v>1414</v>
      </c>
      <c r="E2368" s="168">
        <v>42</v>
      </c>
      <c r="F2368" s="168">
        <v>207</v>
      </c>
      <c r="G2368" s="168" t="s">
        <v>7169</v>
      </c>
      <c r="H2368" s="168">
        <v>2</v>
      </c>
      <c r="I2368" s="168" t="s">
        <v>15785</v>
      </c>
      <c r="J2368" s="168"/>
      <c r="K2368" s="168"/>
      <c r="L2368" s="171"/>
      <c r="M2368" s="171"/>
      <c r="N2368" s="168"/>
      <c r="O2368" s="168"/>
    </row>
    <row r="2369" spans="1:15" x14ac:dyDescent="0.3">
      <c r="A2369" s="167">
        <v>46077</v>
      </c>
      <c r="B2369" s="168">
        <v>2</v>
      </c>
      <c r="C2369" s="169"/>
      <c r="D2369" s="168" t="s">
        <v>2424</v>
      </c>
      <c r="E2369" s="168">
        <v>8</v>
      </c>
      <c r="F2369" s="168">
        <v>314</v>
      </c>
      <c r="G2369" s="168" t="s">
        <v>7148</v>
      </c>
      <c r="H2369" s="168">
        <v>6</v>
      </c>
      <c r="I2369" s="168" t="s">
        <v>7164</v>
      </c>
      <c r="J2369" s="168"/>
      <c r="K2369" s="168"/>
      <c r="L2369" s="171"/>
      <c r="M2369" s="171"/>
      <c r="N2369" s="168"/>
      <c r="O2369" s="168"/>
    </row>
    <row r="2370" spans="1:15" x14ac:dyDescent="0.3">
      <c r="A2370" s="167">
        <v>46077</v>
      </c>
      <c r="B2370" s="168">
        <v>2</v>
      </c>
      <c r="C2370" s="169"/>
      <c r="D2370" s="168" t="s">
        <v>2424</v>
      </c>
      <c r="E2370" s="168">
        <v>2</v>
      </c>
      <c r="F2370" s="168">
        <v>314</v>
      </c>
      <c r="G2370" s="168" t="s">
        <v>7148</v>
      </c>
      <c r="H2370" s="168">
        <v>27</v>
      </c>
      <c r="I2370" s="168" t="s">
        <v>7164</v>
      </c>
      <c r="J2370" s="168"/>
      <c r="K2370" s="168"/>
      <c r="L2370" s="171"/>
      <c r="M2370" s="171"/>
      <c r="N2370" s="168"/>
      <c r="O2370" s="168"/>
    </row>
    <row r="2371" spans="1:15" x14ac:dyDescent="0.3">
      <c r="A2371" s="167">
        <v>46077</v>
      </c>
      <c r="B2371" s="168">
        <v>1</v>
      </c>
      <c r="C2371" s="169"/>
      <c r="D2371" s="168" t="s">
        <v>1320</v>
      </c>
      <c r="E2371" s="168">
        <v>20</v>
      </c>
      <c r="F2371" s="168">
        <v>320</v>
      </c>
      <c r="G2371" s="168" t="s">
        <v>7213</v>
      </c>
      <c r="H2371" s="168">
        <v>35</v>
      </c>
      <c r="I2371" s="168" t="s">
        <v>7159</v>
      </c>
      <c r="J2371" s="168"/>
      <c r="K2371" s="168"/>
      <c r="L2371" s="171"/>
      <c r="M2371" s="171"/>
      <c r="N2371" s="168"/>
      <c r="O2371" s="168"/>
    </row>
    <row r="2372" spans="1:15" x14ac:dyDescent="0.3">
      <c r="A2372" s="167">
        <v>46077</v>
      </c>
      <c r="B2372" s="168">
        <v>1</v>
      </c>
      <c r="C2372" s="169"/>
      <c r="D2372" s="168" t="s">
        <v>2267</v>
      </c>
      <c r="E2372" s="168">
        <v>34</v>
      </c>
      <c r="F2372" s="168">
        <v>314</v>
      </c>
      <c r="G2372" s="168" t="s">
        <v>15712</v>
      </c>
      <c r="H2372" s="168">
        <v>8</v>
      </c>
      <c r="I2372" s="168" t="s">
        <v>15889</v>
      </c>
      <c r="J2372" s="168"/>
      <c r="K2372" s="168"/>
      <c r="L2372" s="171"/>
      <c r="M2372" s="171"/>
      <c r="N2372" s="168"/>
      <c r="O2372" s="168"/>
    </row>
    <row r="2373" spans="1:15" x14ac:dyDescent="0.3">
      <c r="A2373" s="167">
        <v>46077</v>
      </c>
      <c r="B2373" s="168">
        <v>1</v>
      </c>
      <c r="C2373" s="169"/>
      <c r="D2373" s="168" t="s">
        <v>1432</v>
      </c>
      <c r="E2373" s="168">
        <v>20</v>
      </c>
      <c r="F2373" s="168">
        <v>314</v>
      </c>
      <c r="G2373" s="168" t="s">
        <v>7186</v>
      </c>
      <c r="H2373" s="168">
        <v>9</v>
      </c>
      <c r="I2373" s="168" t="s">
        <v>7162</v>
      </c>
      <c r="J2373" s="168"/>
      <c r="K2373" s="168"/>
      <c r="L2373" s="171"/>
      <c r="M2373" s="171"/>
      <c r="N2373" s="168"/>
      <c r="O2373" s="168"/>
    </row>
    <row r="2374" spans="1:15" x14ac:dyDescent="0.3">
      <c r="A2374" s="167">
        <v>46077</v>
      </c>
      <c r="B2374" s="168">
        <v>1</v>
      </c>
      <c r="C2374" s="169"/>
      <c r="D2374" s="168" t="s">
        <v>1432</v>
      </c>
      <c r="E2374" s="168">
        <v>8</v>
      </c>
      <c r="F2374" s="168">
        <v>314</v>
      </c>
      <c r="G2374" s="168" t="s">
        <v>7186</v>
      </c>
      <c r="H2374" s="168">
        <v>11</v>
      </c>
      <c r="I2374" s="168" t="s">
        <v>7162</v>
      </c>
      <c r="J2374" s="168"/>
      <c r="K2374" s="168"/>
      <c r="L2374" s="171"/>
      <c r="M2374" s="171"/>
      <c r="N2374" s="168"/>
      <c r="O2374" s="168"/>
    </row>
    <row r="2375" spans="1:15" x14ac:dyDescent="0.3">
      <c r="A2375" s="167">
        <v>46077</v>
      </c>
      <c r="B2375" s="168">
        <v>2</v>
      </c>
      <c r="C2375" s="169"/>
      <c r="D2375" s="168" t="s">
        <v>2249</v>
      </c>
      <c r="E2375" s="168">
        <v>33</v>
      </c>
      <c r="F2375" s="168">
        <v>320</v>
      </c>
      <c r="G2375" s="168" t="s">
        <v>7213</v>
      </c>
      <c r="H2375" s="168">
        <v>1</v>
      </c>
      <c r="I2375" s="168" t="s">
        <v>7161</v>
      </c>
      <c r="J2375" s="168"/>
      <c r="K2375" s="168"/>
      <c r="L2375" s="171"/>
      <c r="M2375" s="171"/>
      <c r="N2375" s="168"/>
      <c r="O2375" s="168"/>
    </row>
    <row r="2376" spans="1:15" x14ac:dyDescent="0.3">
      <c r="A2376" s="167">
        <v>46077</v>
      </c>
      <c r="B2376" s="168">
        <v>1</v>
      </c>
      <c r="C2376" s="169"/>
      <c r="D2376" s="168" t="s">
        <v>1432</v>
      </c>
      <c r="E2376" s="168">
        <v>20</v>
      </c>
      <c r="F2376" s="168">
        <v>314</v>
      </c>
      <c r="G2376" s="168" t="s">
        <v>7186</v>
      </c>
      <c r="H2376" s="168">
        <v>5</v>
      </c>
      <c r="I2376" s="168" t="s">
        <v>7264</v>
      </c>
      <c r="J2376" s="168"/>
      <c r="K2376" s="168"/>
      <c r="L2376" s="171"/>
      <c r="M2376" s="171"/>
      <c r="N2376" s="168"/>
      <c r="O2376" s="168"/>
    </row>
    <row r="2377" spans="1:15" x14ac:dyDescent="0.3">
      <c r="A2377" s="167">
        <v>46077</v>
      </c>
      <c r="B2377" s="168">
        <v>2</v>
      </c>
      <c r="C2377" s="169"/>
      <c r="D2377" s="168" t="s">
        <v>1250</v>
      </c>
      <c r="E2377" s="168">
        <v>27</v>
      </c>
      <c r="F2377" s="168">
        <v>313</v>
      </c>
      <c r="G2377" s="168" t="s">
        <v>7194</v>
      </c>
      <c r="H2377" s="168">
        <v>4</v>
      </c>
      <c r="I2377" s="168" t="s">
        <v>7227</v>
      </c>
      <c r="J2377" s="168"/>
      <c r="K2377" s="168"/>
      <c r="L2377" s="171"/>
      <c r="M2377" s="171"/>
      <c r="N2377" s="168"/>
      <c r="O2377" s="168"/>
    </row>
    <row r="2378" spans="1:15" x14ac:dyDescent="0.3">
      <c r="A2378" s="167">
        <v>46077</v>
      </c>
      <c r="B2378" s="168">
        <v>2</v>
      </c>
      <c r="C2378" s="169"/>
      <c r="D2378" s="168" t="s">
        <v>1250</v>
      </c>
      <c r="E2378" s="168">
        <v>9</v>
      </c>
      <c r="F2378" s="168">
        <v>313</v>
      </c>
      <c r="G2378" s="168" t="s">
        <v>7194</v>
      </c>
      <c r="H2378" s="168">
        <v>1</v>
      </c>
      <c r="I2378" s="168" t="s">
        <v>7227</v>
      </c>
      <c r="J2378" s="168"/>
      <c r="K2378" s="168"/>
      <c r="L2378" s="171"/>
      <c r="M2378" s="171"/>
      <c r="N2378" s="168"/>
      <c r="O2378" s="168"/>
    </row>
    <row r="2379" spans="1:15" x14ac:dyDescent="0.3">
      <c r="A2379" s="167">
        <v>46077</v>
      </c>
      <c r="B2379" s="168">
        <v>3</v>
      </c>
      <c r="C2379" s="169"/>
      <c r="D2379" s="168" t="s">
        <v>1272</v>
      </c>
      <c r="E2379" s="168">
        <v>9</v>
      </c>
      <c r="F2379" s="168">
        <v>320</v>
      </c>
      <c r="G2379" s="168" t="s">
        <v>7144</v>
      </c>
      <c r="H2379" s="168">
        <v>2</v>
      </c>
      <c r="I2379" s="168" t="s">
        <v>7183</v>
      </c>
      <c r="J2379" s="168"/>
      <c r="K2379" s="168"/>
      <c r="L2379" s="171"/>
      <c r="M2379" s="171"/>
      <c r="N2379" s="168"/>
      <c r="O2379" s="168"/>
    </row>
    <row r="2380" spans="1:15" x14ac:dyDescent="0.3">
      <c r="A2380" s="167">
        <v>46077</v>
      </c>
      <c r="B2380" s="168">
        <v>2</v>
      </c>
      <c r="C2380" s="169"/>
      <c r="D2380" s="168" t="s">
        <v>2426</v>
      </c>
      <c r="E2380" s="168">
        <v>8</v>
      </c>
      <c r="F2380" s="168">
        <v>314</v>
      </c>
      <c r="G2380" s="168" t="s">
        <v>7148</v>
      </c>
      <c r="H2380" s="168">
        <v>6</v>
      </c>
      <c r="I2380" s="168" t="s">
        <v>7164</v>
      </c>
      <c r="J2380" s="168"/>
      <c r="K2380" s="168"/>
      <c r="L2380" s="171"/>
      <c r="M2380" s="171"/>
      <c r="N2380" s="168"/>
      <c r="O2380" s="168"/>
    </row>
    <row r="2381" spans="1:15" x14ac:dyDescent="0.3">
      <c r="A2381" s="167">
        <v>46077</v>
      </c>
      <c r="B2381" s="168">
        <v>2</v>
      </c>
      <c r="C2381" s="169"/>
      <c r="D2381" s="168" t="s">
        <v>1440</v>
      </c>
      <c r="E2381" s="168">
        <v>33</v>
      </c>
      <c r="F2381" s="168">
        <v>314</v>
      </c>
      <c r="G2381" s="168" t="s">
        <v>15712</v>
      </c>
      <c r="H2381" s="168">
        <v>1</v>
      </c>
      <c r="I2381" s="168" t="s">
        <v>7286</v>
      </c>
      <c r="J2381" s="168"/>
      <c r="K2381" s="168"/>
      <c r="L2381" s="171"/>
      <c r="M2381" s="171"/>
      <c r="N2381" s="168"/>
      <c r="O2381" s="168"/>
    </row>
    <row r="2382" spans="1:15" x14ac:dyDescent="0.3">
      <c r="A2382" s="167">
        <v>46077</v>
      </c>
      <c r="B2382" s="168">
        <v>2</v>
      </c>
      <c r="C2382" s="169"/>
      <c r="D2382" s="168" t="s">
        <v>1440</v>
      </c>
      <c r="E2382" s="168">
        <v>9</v>
      </c>
      <c r="F2382" s="168">
        <v>314</v>
      </c>
      <c r="G2382" s="168" t="s">
        <v>15712</v>
      </c>
      <c r="H2382" s="168">
        <v>1</v>
      </c>
      <c r="I2382" s="168" t="s">
        <v>7286</v>
      </c>
      <c r="J2382" s="168"/>
      <c r="K2382" s="168"/>
      <c r="L2382" s="171"/>
      <c r="M2382" s="171"/>
      <c r="N2382" s="168"/>
      <c r="O2382" s="168"/>
    </row>
    <row r="2383" spans="1:15" x14ac:dyDescent="0.3">
      <c r="A2383" s="173">
        <v>46077</v>
      </c>
      <c r="B2383" s="174">
        <v>2</v>
      </c>
      <c r="C2383" s="175"/>
      <c r="D2383" s="174" t="s">
        <v>2319</v>
      </c>
      <c r="E2383" s="174">
        <v>2</v>
      </c>
      <c r="F2383" s="174">
        <v>207</v>
      </c>
      <c r="G2383" s="174" t="s">
        <v>7169</v>
      </c>
      <c r="H2383" s="174">
        <v>7</v>
      </c>
      <c r="I2383" s="174" t="s">
        <v>15785</v>
      </c>
      <c r="J2383" s="174"/>
      <c r="K2383" s="174"/>
      <c r="L2383" s="177"/>
      <c r="M2383" s="177"/>
      <c r="N2383" s="174"/>
      <c r="O2383" s="174"/>
    </row>
    <row r="2384" spans="1:15" x14ac:dyDescent="0.3">
      <c r="A2384" s="167">
        <v>46077</v>
      </c>
      <c r="B2384" s="168">
        <v>2</v>
      </c>
      <c r="C2384" s="169"/>
      <c r="D2384" s="168" t="s">
        <v>1406</v>
      </c>
      <c r="E2384" s="168">
        <v>8</v>
      </c>
      <c r="F2384" s="168">
        <v>313</v>
      </c>
      <c r="G2384" s="168" t="s">
        <v>15708</v>
      </c>
      <c r="H2384" s="168">
        <v>1</v>
      </c>
      <c r="I2384" s="168" t="s">
        <v>7227</v>
      </c>
      <c r="J2384" s="168"/>
      <c r="K2384" s="168"/>
      <c r="L2384" s="171"/>
      <c r="M2384" s="171"/>
      <c r="N2384" s="168"/>
      <c r="O2384" s="168"/>
    </row>
    <row r="2385" spans="1:15" x14ac:dyDescent="0.3">
      <c r="A2385" s="167">
        <v>46077</v>
      </c>
      <c r="B2385" s="168">
        <v>2</v>
      </c>
      <c r="C2385" s="169"/>
      <c r="D2385" s="168" t="s">
        <v>1318</v>
      </c>
      <c r="E2385" s="168">
        <v>11</v>
      </c>
      <c r="F2385" s="168">
        <v>314</v>
      </c>
      <c r="G2385" s="168" t="s">
        <v>7173</v>
      </c>
      <c r="H2385" s="168">
        <v>5</v>
      </c>
      <c r="I2385" s="168" t="s">
        <v>7172</v>
      </c>
      <c r="J2385" s="168"/>
      <c r="K2385" s="168"/>
      <c r="L2385" s="171"/>
      <c r="M2385" s="171"/>
      <c r="N2385" s="168"/>
      <c r="O2385" s="168"/>
    </row>
    <row r="2386" spans="1:15" x14ac:dyDescent="0.3">
      <c r="A2386" s="167">
        <v>46077</v>
      </c>
      <c r="B2386" s="168">
        <v>2</v>
      </c>
      <c r="C2386" s="169"/>
      <c r="D2386" s="168" t="s">
        <v>1318</v>
      </c>
      <c r="E2386" s="168">
        <v>34</v>
      </c>
      <c r="F2386" s="168">
        <v>314</v>
      </c>
      <c r="G2386" s="168" t="s">
        <v>7173</v>
      </c>
      <c r="H2386" s="168">
        <v>1</v>
      </c>
      <c r="I2386" s="168" t="s">
        <v>7172</v>
      </c>
      <c r="J2386" s="168"/>
      <c r="K2386" s="168"/>
      <c r="L2386" s="171"/>
      <c r="M2386" s="171"/>
      <c r="N2386" s="168"/>
      <c r="O2386" s="168"/>
    </row>
    <row r="2387" spans="1:15" x14ac:dyDescent="0.3">
      <c r="A2387" s="167">
        <v>46077</v>
      </c>
      <c r="B2387" s="168">
        <v>2</v>
      </c>
      <c r="C2387" s="169"/>
      <c r="D2387" s="168" t="s">
        <v>1318</v>
      </c>
      <c r="E2387" s="168">
        <v>20</v>
      </c>
      <c r="F2387" s="168">
        <v>314</v>
      </c>
      <c r="G2387" s="168" t="s">
        <v>7173</v>
      </c>
      <c r="H2387" s="168">
        <v>14</v>
      </c>
      <c r="I2387" s="168" t="s">
        <v>7172</v>
      </c>
      <c r="J2387" s="168"/>
      <c r="K2387" s="168"/>
      <c r="L2387" s="171"/>
      <c r="M2387" s="171"/>
      <c r="N2387" s="168"/>
      <c r="O2387" s="168"/>
    </row>
    <row r="2388" spans="1:15" x14ac:dyDescent="0.3">
      <c r="A2388" s="167">
        <v>46077</v>
      </c>
      <c r="B2388" s="168">
        <v>2</v>
      </c>
      <c r="C2388" s="169"/>
      <c r="D2388" s="168" t="s">
        <v>1234</v>
      </c>
      <c r="E2388" s="168">
        <v>8</v>
      </c>
      <c r="F2388" s="168">
        <v>315</v>
      </c>
      <c r="G2388" s="168" t="s">
        <v>7179</v>
      </c>
      <c r="H2388" s="168">
        <v>4</v>
      </c>
      <c r="I2388" s="168" t="s">
        <v>7180</v>
      </c>
      <c r="J2388" s="168"/>
      <c r="K2388" s="168"/>
      <c r="L2388" s="171"/>
      <c r="M2388" s="171"/>
      <c r="N2388" s="168"/>
      <c r="O2388" s="168"/>
    </row>
    <row r="2389" spans="1:15" x14ac:dyDescent="0.3">
      <c r="A2389" s="167">
        <v>46077</v>
      </c>
      <c r="B2389" s="168">
        <v>2</v>
      </c>
      <c r="C2389" s="169"/>
      <c r="D2389" s="168" t="s">
        <v>1642</v>
      </c>
      <c r="E2389" s="168">
        <v>9</v>
      </c>
      <c r="F2389" s="168">
        <v>207</v>
      </c>
      <c r="G2389" s="168" t="s">
        <v>7169</v>
      </c>
      <c r="H2389" s="168">
        <v>3</v>
      </c>
      <c r="I2389" s="168" t="s">
        <v>15785</v>
      </c>
      <c r="J2389" s="168"/>
      <c r="K2389" s="168"/>
      <c r="L2389" s="171"/>
      <c r="M2389" s="171"/>
      <c r="N2389" s="168"/>
      <c r="O2389" s="168"/>
    </row>
    <row r="2390" spans="1:15" x14ac:dyDescent="0.3">
      <c r="A2390" s="167">
        <v>46077</v>
      </c>
      <c r="B2390" s="168">
        <v>2</v>
      </c>
      <c r="C2390" s="169"/>
      <c r="D2390" s="168" t="s">
        <v>1642</v>
      </c>
      <c r="E2390" s="168">
        <v>30</v>
      </c>
      <c r="F2390" s="168">
        <v>207</v>
      </c>
      <c r="G2390" s="168" t="s">
        <v>7169</v>
      </c>
      <c r="H2390" s="168">
        <v>5</v>
      </c>
      <c r="I2390" s="168" t="s">
        <v>15785</v>
      </c>
      <c r="J2390" s="168"/>
      <c r="K2390" s="168"/>
      <c r="L2390" s="171"/>
      <c r="M2390" s="171"/>
      <c r="N2390" s="168"/>
      <c r="O2390" s="168"/>
    </row>
    <row r="2391" spans="1:15" x14ac:dyDescent="0.3">
      <c r="A2391" s="167">
        <v>46077</v>
      </c>
      <c r="B2391" s="168">
        <v>2</v>
      </c>
      <c r="C2391" s="169"/>
      <c r="D2391" s="168" t="s">
        <v>2122</v>
      </c>
      <c r="E2391" s="168">
        <v>20</v>
      </c>
      <c r="F2391" s="168">
        <v>207</v>
      </c>
      <c r="G2391" s="168" t="s">
        <v>7169</v>
      </c>
      <c r="H2391" s="168">
        <v>3</v>
      </c>
      <c r="I2391" s="168" t="s">
        <v>15700</v>
      </c>
      <c r="J2391" s="168"/>
      <c r="K2391" s="168"/>
      <c r="L2391" s="171"/>
      <c r="M2391" s="171"/>
      <c r="N2391" s="168"/>
      <c r="O2391" s="168"/>
    </row>
    <row r="2392" spans="1:15" x14ac:dyDescent="0.3">
      <c r="A2392" s="167">
        <v>46077</v>
      </c>
      <c r="B2392" s="168">
        <v>2</v>
      </c>
      <c r="C2392" s="169"/>
      <c r="D2392" s="168" t="s">
        <v>1256</v>
      </c>
      <c r="E2392" s="168">
        <v>8</v>
      </c>
      <c r="F2392" s="168">
        <v>315</v>
      </c>
      <c r="G2392" s="168" t="s">
        <v>7179</v>
      </c>
      <c r="H2392" s="168">
        <v>12</v>
      </c>
      <c r="I2392" s="168" t="s">
        <v>7180</v>
      </c>
      <c r="J2392" s="168"/>
      <c r="K2392" s="168"/>
      <c r="L2392" s="171"/>
      <c r="M2392" s="171"/>
      <c r="N2392" s="168"/>
      <c r="O2392" s="168"/>
    </row>
    <row r="2393" spans="1:15" x14ac:dyDescent="0.3">
      <c r="A2393" s="167">
        <v>46077</v>
      </c>
      <c r="B2393" s="168">
        <v>3</v>
      </c>
      <c r="C2393" s="169"/>
      <c r="D2393" s="168" t="s">
        <v>1306</v>
      </c>
      <c r="E2393" s="168">
        <v>2</v>
      </c>
      <c r="F2393" s="168">
        <v>207</v>
      </c>
      <c r="G2393" s="168" t="s">
        <v>7169</v>
      </c>
      <c r="H2393" s="168">
        <v>1</v>
      </c>
      <c r="I2393" s="168" t="s">
        <v>7211</v>
      </c>
      <c r="J2393" s="168"/>
      <c r="K2393" s="168"/>
      <c r="L2393" s="171"/>
      <c r="M2393" s="171"/>
      <c r="N2393" s="168"/>
      <c r="O2393" s="168"/>
    </row>
    <row r="2394" spans="1:15" x14ac:dyDescent="0.3">
      <c r="A2394" s="167">
        <v>46077</v>
      </c>
      <c r="B2394" s="168">
        <v>2</v>
      </c>
      <c r="C2394" s="169"/>
      <c r="D2394" s="168" t="s">
        <v>1500</v>
      </c>
      <c r="E2394" s="168">
        <v>7</v>
      </c>
      <c r="F2394" s="168">
        <v>207</v>
      </c>
      <c r="G2394" s="168" t="s">
        <v>7169</v>
      </c>
      <c r="H2394" s="168">
        <v>1</v>
      </c>
      <c r="I2394" s="168" t="s">
        <v>7284</v>
      </c>
      <c r="J2394" s="168"/>
      <c r="K2394" s="168"/>
      <c r="L2394" s="171"/>
      <c r="M2394" s="171"/>
      <c r="N2394" s="168"/>
      <c r="O2394" s="168"/>
    </row>
    <row r="2395" spans="1:15" x14ac:dyDescent="0.3">
      <c r="A2395" s="167">
        <v>46077</v>
      </c>
      <c r="B2395" s="168">
        <v>2</v>
      </c>
      <c r="C2395" s="169"/>
      <c r="D2395" s="168" t="s">
        <v>1500</v>
      </c>
      <c r="E2395" s="168">
        <v>49</v>
      </c>
      <c r="F2395" s="168">
        <v>207</v>
      </c>
      <c r="G2395" s="168" t="s">
        <v>7169</v>
      </c>
      <c r="H2395" s="168">
        <v>1</v>
      </c>
      <c r="I2395" s="168" t="s">
        <v>7284</v>
      </c>
      <c r="J2395" s="168"/>
      <c r="K2395" s="168"/>
      <c r="L2395" s="171"/>
      <c r="M2395" s="171"/>
      <c r="N2395" s="168"/>
      <c r="O2395" s="168"/>
    </row>
    <row r="2396" spans="1:15" x14ac:dyDescent="0.3">
      <c r="A2396" s="167">
        <v>46077</v>
      </c>
      <c r="B2396" s="168">
        <v>2</v>
      </c>
      <c r="C2396" s="169"/>
      <c r="D2396" s="168" t="s">
        <v>1500</v>
      </c>
      <c r="E2396" s="168">
        <v>19</v>
      </c>
      <c r="F2396" s="168">
        <v>207</v>
      </c>
      <c r="G2396" s="168" t="s">
        <v>7169</v>
      </c>
      <c r="H2396" s="168">
        <v>1</v>
      </c>
      <c r="I2396" s="168" t="s">
        <v>7284</v>
      </c>
      <c r="J2396" s="168"/>
      <c r="K2396" s="168"/>
      <c r="L2396" s="171"/>
      <c r="M2396" s="171"/>
      <c r="N2396" s="168"/>
      <c r="O2396" s="168"/>
    </row>
    <row r="2397" spans="1:15" x14ac:dyDescent="0.3">
      <c r="A2397" s="167">
        <v>46077</v>
      </c>
      <c r="B2397" s="168">
        <v>2</v>
      </c>
      <c r="C2397" s="169"/>
      <c r="D2397" s="168" t="s">
        <v>1320</v>
      </c>
      <c r="E2397" s="168">
        <v>20</v>
      </c>
      <c r="F2397" s="168">
        <v>207</v>
      </c>
      <c r="G2397" s="168" t="s">
        <v>15674</v>
      </c>
      <c r="H2397" s="168">
        <v>19</v>
      </c>
      <c r="I2397" s="168" t="s">
        <v>15937</v>
      </c>
      <c r="J2397" s="168"/>
      <c r="K2397" s="168"/>
      <c r="L2397" s="171"/>
      <c r="M2397" s="171"/>
      <c r="N2397" s="168"/>
      <c r="O2397" s="168"/>
    </row>
    <row r="2398" spans="1:15" x14ac:dyDescent="0.3">
      <c r="A2398" s="167">
        <v>46077</v>
      </c>
      <c r="B2398" s="168">
        <v>1</v>
      </c>
      <c r="C2398" s="169"/>
      <c r="D2398" s="168" t="s">
        <v>1432</v>
      </c>
      <c r="E2398" s="168">
        <v>20</v>
      </c>
      <c r="F2398" s="168">
        <v>217</v>
      </c>
      <c r="G2398" s="168" t="s">
        <v>7186</v>
      </c>
      <c r="H2398" s="168">
        <v>1</v>
      </c>
      <c r="I2398" s="168" t="s">
        <v>15698</v>
      </c>
      <c r="J2398" s="168"/>
      <c r="K2398" s="168"/>
      <c r="L2398" s="171"/>
      <c r="M2398" s="171"/>
      <c r="N2398" s="168"/>
      <c r="O2398" s="168"/>
    </row>
    <row r="2399" spans="1:15" x14ac:dyDescent="0.3">
      <c r="A2399" s="167">
        <v>46077</v>
      </c>
      <c r="B2399" s="168">
        <v>1</v>
      </c>
      <c r="C2399" s="169"/>
      <c r="D2399" s="168" t="s">
        <v>1284</v>
      </c>
      <c r="E2399" s="168">
        <v>14</v>
      </c>
      <c r="F2399" s="168">
        <v>320</v>
      </c>
      <c r="G2399" s="168" t="s">
        <v>7146</v>
      </c>
      <c r="H2399" s="168">
        <v>1</v>
      </c>
      <c r="I2399" s="168" t="s">
        <v>7147</v>
      </c>
      <c r="J2399" s="168"/>
      <c r="K2399" s="168"/>
      <c r="L2399" s="171"/>
      <c r="M2399" s="171"/>
      <c r="N2399" s="168"/>
      <c r="O2399" s="168"/>
    </row>
    <row r="2400" spans="1:15" x14ac:dyDescent="0.3">
      <c r="A2400" s="167">
        <v>46077</v>
      </c>
      <c r="B2400" s="168">
        <v>1</v>
      </c>
      <c r="C2400" s="169"/>
      <c r="D2400" s="168" t="s">
        <v>1272</v>
      </c>
      <c r="E2400" s="168">
        <v>37</v>
      </c>
      <c r="F2400" s="168">
        <v>320</v>
      </c>
      <c r="G2400" s="168" t="s">
        <v>7144</v>
      </c>
      <c r="H2400" s="168">
        <v>9</v>
      </c>
      <c r="I2400" s="168" t="s">
        <v>15804</v>
      </c>
      <c r="J2400" s="168"/>
      <c r="K2400" s="168"/>
      <c r="L2400" s="171"/>
      <c r="M2400" s="171"/>
      <c r="N2400" s="168"/>
      <c r="O2400" s="168"/>
    </row>
    <row r="2401" spans="1:15" x14ac:dyDescent="0.3">
      <c r="A2401" s="167">
        <v>46077</v>
      </c>
      <c r="B2401" s="168">
        <v>1</v>
      </c>
      <c r="C2401" s="169"/>
      <c r="D2401" s="168" t="s">
        <v>1248</v>
      </c>
      <c r="E2401" s="168">
        <v>9</v>
      </c>
      <c r="F2401" s="168">
        <v>313</v>
      </c>
      <c r="G2401" s="168" t="s">
        <v>7150</v>
      </c>
      <c r="H2401" s="168">
        <v>1</v>
      </c>
      <c r="I2401" s="168" t="s">
        <v>15938</v>
      </c>
      <c r="J2401" s="168"/>
      <c r="K2401" s="168"/>
      <c r="L2401" s="171"/>
      <c r="M2401" s="171"/>
      <c r="N2401" s="168"/>
      <c r="O2401" s="168"/>
    </row>
    <row r="2402" spans="1:15" x14ac:dyDescent="0.3">
      <c r="A2402" s="167">
        <v>46077</v>
      </c>
      <c r="B2402" s="168">
        <v>1</v>
      </c>
      <c r="C2402" s="169"/>
      <c r="D2402" s="168" t="s">
        <v>1248</v>
      </c>
      <c r="E2402" s="168">
        <v>30</v>
      </c>
      <c r="F2402" s="168">
        <v>313</v>
      </c>
      <c r="G2402" s="168" t="s">
        <v>7150</v>
      </c>
      <c r="H2402" s="168">
        <v>1</v>
      </c>
      <c r="I2402" s="168" t="s">
        <v>15938</v>
      </c>
      <c r="J2402" s="168"/>
      <c r="K2402" s="168"/>
      <c r="L2402" s="171"/>
      <c r="M2402" s="171"/>
      <c r="N2402" s="168"/>
      <c r="O2402" s="168"/>
    </row>
    <row r="2403" spans="1:15" x14ac:dyDescent="0.3">
      <c r="A2403" s="167">
        <v>46077</v>
      </c>
      <c r="B2403" s="168">
        <v>1</v>
      </c>
      <c r="C2403" s="169"/>
      <c r="D2403" s="168" t="s">
        <v>1693</v>
      </c>
      <c r="E2403" s="168">
        <v>33</v>
      </c>
      <c r="F2403" s="168">
        <v>320</v>
      </c>
      <c r="G2403" s="168" t="s">
        <v>7163</v>
      </c>
      <c r="H2403" s="168">
        <v>5</v>
      </c>
      <c r="I2403" s="168" t="s">
        <v>15934</v>
      </c>
      <c r="J2403" s="168"/>
      <c r="K2403" s="168"/>
      <c r="L2403" s="171"/>
      <c r="M2403" s="171"/>
      <c r="N2403" s="168"/>
      <c r="O2403" s="168"/>
    </row>
    <row r="2404" spans="1:15" x14ac:dyDescent="0.3">
      <c r="A2404" s="167">
        <v>46077</v>
      </c>
      <c r="B2404" s="168">
        <v>1</v>
      </c>
      <c r="C2404" s="169"/>
      <c r="D2404" s="168" t="s">
        <v>1695</v>
      </c>
      <c r="E2404" s="168">
        <v>33</v>
      </c>
      <c r="F2404" s="168">
        <v>320</v>
      </c>
      <c r="G2404" s="168" t="s">
        <v>7163</v>
      </c>
      <c r="H2404" s="168">
        <v>5</v>
      </c>
      <c r="I2404" s="168" t="s">
        <v>15934</v>
      </c>
      <c r="J2404" s="168"/>
      <c r="K2404" s="168"/>
      <c r="L2404" s="171"/>
      <c r="M2404" s="171"/>
      <c r="N2404" s="168"/>
      <c r="O2404" s="168"/>
    </row>
    <row r="2405" spans="1:15" x14ac:dyDescent="0.3">
      <c r="A2405" s="167">
        <v>46077</v>
      </c>
      <c r="B2405" s="168">
        <v>1</v>
      </c>
      <c r="C2405" s="169"/>
      <c r="D2405" s="168" t="s">
        <v>1498</v>
      </c>
      <c r="E2405" s="168">
        <v>34</v>
      </c>
      <c r="F2405" s="168">
        <v>314</v>
      </c>
      <c r="G2405" s="168" t="s">
        <v>7212</v>
      </c>
      <c r="H2405" s="168">
        <v>1</v>
      </c>
      <c r="I2405" s="168" t="s">
        <v>7267</v>
      </c>
      <c r="J2405" s="168"/>
      <c r="K2405" s="168"/>
      <c r="L2405" s="171"/>
      <c r="M2405" s="171"/>
      <c r="N2405" s="168"/>
      <c r="O2405" s="168"/>
    </row>
    <row r="2406" spans="1:15" x14ac:dyDescent="0.3">
      <c r="A2406" s="167">
        <v>46077</v>
      </c>
      <c r="B2406" s="168">
        <v>1</v>
      </c>
      <c r="C2406" s="169"/>
      <c r="D2406" s="168" t="s">
        <v>1342</v>
      </c>
      <c r="E2406" s="168">
        <v>19</v>
      </c>
      <c r="F2406" s="168">
        <v>313</v>
      </c>
      <c r="G2406" s="168" t="s">
        <v>7198</v>
      </c>
      <c r="H2406" s="168">
        <v>3</v>
      </c>
      <c r="I2406" s="168" t="s">
        <v>15894</v>
      </c>
      <c r="J2406" s="168"/>
      <c r="K2406" s="168"/>
      <c r="L2406" s="171"/>
      <c r="M2406" s="171"/>
      <c r="N2406" s="168"/>
      <c r="O2406" s="168"/>
    </row>
    <row r="2407" spans="1:15" x14ac:dyDescent="0.3">
      <c r="A2407" s="167">
        <v>46077</v>
      </c>
      <c r="B2407" s="168">
        <v>1</v>
      </c>
      <c r="C2407" s="169"/>
      <c r="D2407" s="168" t="s">
        <v>1699</v>
      </c>
      <c r="E2407" s="168">
        <v>34</v>
      </c>
      <c r="F2407" s="168">
        <v>320</v>
      </c>
      <c r="G2407" s="168" t="s">
        <v>7213</v>
      </c>
      <c r="H2407" s="168">
        <v>3</v>
      </c>
      <c r="I2407" s="168" t="s">
        <v>7159</v>
      </c>
      <c r="J2407" s="168"/>
      <c r="K2407" s="168"/>
      <c r="L2407" s="171"/>
      <c r="M2407" s="171"/>
      <c r="N2407" s="168"/>
      <c r="O2407" s="168"/>
    </row>
    <row r="2408" spans="1:15" x14ac:dyDescent="0.3">
      <c r="A2408" s="167">
        <v>46077</v>
      </c>
      <c r="B2408" s="168">
        <v>1</v>
      </c>
      <c r="C2408" s="169"/>
      <c r="D2408" s="168" t="s">
        <v>1598</v>
      </c>
      <c r="E2408" s="168">
        <v>30</v>
      </c>
      <c r="F2408" s="168">
        <v>320</v>
      </c>
      <c r="G2408" s="168" t="s">
        <v>7155</v>
      </c>
      <c r="H2408" s="168">
        <v>21</v>
      </c>
      <c r="I2408" s="168" t="s">
        <v>7286</v>
      </c>
      <c r="J2408" s="168"/>
      <c r="K2408" s="168"/>
      <c r="L2408" s="171"/>
      <c r="M2408" s="171"/>
      <c r="N2408" s="168"/>
      <c r="O2408" s="168"/>
    </row>
    <row r="2409" spans="1:15" x14ac:dyDescent="0.3">
      <c r="A2409" s="167">
        <v>46077</v>
      </c>
      <c r="B2409" s="168">
        <v>1</v>
      </c>
      <c r="C2409" s="169"/>
      <c r="D2409" s="168" t="s">
        <v>1729</v>
      </c>
      <c r="E2409" s="168">
        <v>19</v>
      </c>
      <c r="F2409" s="168">
        <v>320</v>
      </c>
      <c r="G2409" s="168" t="s">
        <v>7163</v>
      </c>
      <c r="H2409" s="168">
        <v>4</v>
      </c>
      <c r="I2409" s="168" t="s">
        <v>15907</v>
      </c>
      <c r="J2409" s="168"/>
      <c r="K2409" s="168"/>
      <c r="L2409" s="171"/>
      <c r="M2409" s="171"/>
      <c r="N2409" s="168"/>
      <c r="O2409" s="168"/>
    </row>
    <row r="2410" spans="1:15" x14ac:dyDescent="0.3">
      <c r="A2410" s="167">
        <v>46077</v>
      </c>
      <c r="B2410" s="168">
        <v>1</v>
      </c>
      <c r="C2410" s="169"/>
      <c r="D2410" s="168" t="s">
        <v>1538</v>
      </c>
      <c r="E2410" s="168">
        <v>33</v>
      </c>
      <c r="F2410" s="168">
        <v>314</v>
      </c>
      <c r="G2410" s="168" t="s">
        <v>7171</v>
      </c>
      <c r="H2410" s="168">
        <v>4</v>
      </c>
      <c r="I2410" s="168" t="s">
        <v>7154</v>
      </c>
      <c r="J2410" s="168"/>
      <c r="K2410" s="168"/>
      <c r="L2410" s="171"/>
      <c r="M2410" s="171"/>
      <c r="N2410" s="168"/>
      <c r="O2410" s="168"/>
    </row>
    <row r="2411" spans="1:15" x14ac:dyDescent="0.3">
      <c r="A2411" s="167">
        <v>46077</v>
      </c>
      <c r="B2411" s="168">
        <v>1</v>
      </c>
      <c r="C2411" s="169"/>
      <c r="D2411" s="168" t="s">
        <v>1538</v>
      </c>
      <c r="E2411" s="168">
        <v>19</v>
      </c>
      <c r="F2411" s="168">
        <v>314</v>
      </c>
      <c r="G2411" s="168" t="s">
        <v>7171</v>
      </c>
      <c r="H2411" s="168">
        <v>1</v>
      </c>
      <c r="I2411" s="168" t="s">
        <v>7154</v>
      </c>
      <c r="J2411" s="168"/>
      <c r="K2411" s="168"/>
      <c r="L2411" s="171"/>
      <c r="M2411" s="171"/>
      <c r="N2411" s="168"/>
      <c r="O2411" s="168"/>
    </row>
    <row r="2412" spans="1:15" x14ac:dyDescent="0.3">
      <c r="A2412" s="167">
        <v>46077</v>
      </c>
      <c r="B2412" s="168">
        <v>1</v>
      </c>
      <c r="C2412" s="169"/>
      <c r="D2412" s="168" t="s">
        <v>1482</v>
      </c>
      <c r="E2412" s="168">
        <v>33</v>
      </c>
      <c r="F2412" s="168">
        <v>314</v>
      </c>
      <c r="G2412" s="168" t="s">
        <v>7158</v>
      </c>
      <c r="H2412" s="168">
        <v>1</v>
      </c>
      <c r="I2412" s="168" t="s">
        <v>7161</v>
      </c>
      <c r="J2412" s="168"/>
      <c r="K2412" s="168"/>
      <c r="L2412" s="171"/>
      <c r="M2412" s="171"/>
      <c r="N2412" s="168"/>
      <c r="O2412" s="168"/>
    </row>
    <row r="2413" spans="1:15" x14ac:dyDescent="0.3">
      <c r="A2413" s="173">
        <v>46077</v>
      </c>
      <c r="B2413" s="174">
        <v>1</v>
      </c>
      <c r="C2413" s="175"/>
      <c r="D2413" s="174" t="s">
        <v>1711</v>
      </c>
      <c r="E2413" s="174">
        <v>8</v>
      </c>
      <c r="F2413" s="174">
        <v>207</v>
      </c>
      <c r="G2413" s="174" t="s">
        <v>7169</v>
      </c>
      <c r="H2413" s="174">
        <v>1</v>
      </c>
      <c r="I2413" s="174" t="s">
        <v>7203</v>
      </c>
      <c r="J2413" s="174"/>
      <c r="K2413" s="174"/>
      <c r="L2413" s="177"/>
      <c r="M2413" s="177"/>
      <c r="N2413" s="174"/>
      <c r="O2413" s="174"/>
    </row>
    <row r="2414" spans="1:15" x14ac:dyDescent="0.3">
      <c r="A2414" s="167">
        <v>46077</v>
      </c>
      <c r="B2414" s="168">
        <v>1</v>
      </c>
      <c r="C2414" s="169"/>
      <c r="D2414" s="168" t="s">
        <v>2122</v>
      </c>
      <c r="E2414" s="168">
        <v>9</v>
      </c>
      <c r="F2414" s="168">
        <v>207</v>
      </c>
      <c r="G2414" s="168" t="s">
        <v>7169</v>
      </c>
      <c r="H2414" s="168">
        <v>3</v>
      </c>
      <c r="I2414" s="168" t="s">
        <v>15939</v>
      </c>
      <c r="J2414" s="168"/>
      <c r="K2414" s="168"/>
      <c r="L2414" s="171"/>
      <c r="M2414" s="171"/>
      <c r="N2414" s="168"/>
      <c r="O2414" s="168"/>
    </row>
    <row r="2415" spans="1:15" x14ac:dyDescent="0.3">
      <c r="A2415" s="167">
        <v>46077</v>
      </c>
      <c r="B2415" s="168">
        <v>1</v>
      </c>
      <c r="C2415" s="169"/>
      <c r="D2415" s="168" t="s">
        <v>1853</v>
      </c>
      <c r="E2415" s="168">
        <v>7</v>
      </c>
      <c r="F2415" s="168">
        <v>207</v>
      </c>
      <c r="G2415" s="168" t="s">
        <v>7169</v>
      </c>
      <c r="H2415" s="168">
        <v>2</v>
      </c>
      <c r="I2415" s="168" t="s">
        <v>7271</v>
      </c>
      <c r="J2415" s="168"/>
      <c r="K2415" s="168"/>
      <c r="L2415" s="171"/>
      <c r="M2415" s="171"/>
      <c r="N2415" s="168"/>
      <c r="O2415" s="168"/>
    </row>
    <row r="2416" spans="1:15" x14ac:dyDescent="0.3">
      <c r="A2416" s="167">
        <v>46077</v>
      </c>
      <c r="B2416" s="168">
        <v>1</v>
      </c>
      <c r="C2416" s="169"/>
      <c r="D2416" s="168" t="s">
        <v>1304</v>
      </c>
      <c r="E2416" s="168">
        <v>2</v>
      </c>
      <c r="F2416" s="168">
        <v>207</v>
      </c>
      <c r="G2416" s="168" t="s">
        <v>7169</v>
      </c>
      <c r="H2416" s="168">
        <v>1</v>
      </c>
      <c r="I2416" s="168" t="s">
        <v>15790</v>
      </c>
      <c r="J2416" s="168"/>
      <c r="K2416" s="168"/>
      <c r="L2416" s="171"/>
      <c r="M2416" s="171"/>
      <c r="N2416" s="168"/>
      <c r="O2416" s="168"/>
    </row>
    <row r="2417" spans="1:15" x14ac:dyDescent="0.3">
      <c r="A2417" s="167">
        <v>46077</v>
      </c>
      <c r="B2417" s="168">
        <v>1</v>
      </c>
      <c r="C2417" s="169"/>
      <c r="D2417" s="168" t="s">
        <v>2037</v>
      </c>
      <c r="E2417" s="168">
        <v>33</v>
      </c>
      <c r="F2417" s="168">
        <v>314</v>
      </c>
      <c r="G2417" s="168" t="s">
        <v>7191</v>
      </c>
      <c r="H2417" s="168">
        <v>4</v>
      </c>
      <c r="I2417" s="168" t="s">
        <v>7190</v>
      </c>
      <c r="J2417" s="168"/>
      <c r="K2417" s="168"/>
      <c r="L2417" s="171"/>
      <c r="M2417" s="171"/>
      <c r="N2417" s="168"/>
      <c r="O2417" s="168"/>
    </row>
    <row r="2418" spans="1:15" x14ac:dyDescent="0.3">
      <c r="A2418" s="167">
        <v>46077</v>
      </c>
      <c r="B2418" s="168">
        <v>1</v>
      </c>
      <c r="C2418" s="169"/>
      <c r="D2418" s="168" t="s">
        <v>1376</v>
      </c>
      <c r="E2418" s="168">
        <v>8</v>
      </c>
      <c r="F2418" s="168">
        <v>314</v>
      </c>
      <c r="G2418" s="168" t="s">
        <v>7262</v>
      </c>
      <c r="H2418" s="168">
        <v>64</v>
      </c>
      <c r="I2418" s="168" t="s">
        <v>15764</v>
      </c>
      <c r="J2418" s="168"/>
      <c r="K2418" s="168"/>
      <c r="L2418" s="171"/>
      <c r="M2418" s="171"/>
      <c r="N2418" s="168"/>
      <c r="O2418" s="168"/>
    </row>
    <row r="2419" spans="1:15" x14ac:dyDescent="0.3">
      <c r="A2419" s="173">
        <v>46077</v>
      </c>
      <c r="B2419" s="174">
        <v>1</v>
      </c>
      <c r="C2419" s="175"/>
      <c r="D2419" s="174" t="s">
        <v>1426</v>
      </c>
      <c r="E2419" s="174">
        <v>9</v>
      </c>
      <c r="F2419" s="174">
        <v>207</v>
      </c>
      <c r="G2419" s="174" t="s">
        <v>7169</v>
      </c>
      <c r="H2419" s="174">
        <v>5</v>
      </c>
      <c r="I2419" s="174" t="s">
        <v>15867</v>
      </c>
      <c r="J2419" s="174"/>
      <c r="K2419" s="174"/>
      <c r="L2419" s="177"/>
      <c r="M2419" s="177"/>
      <c r="N2419" s="174"/>
      <c r="O2419" s="174"/>
    </row>
    <row r="2420" spans="1:15" x14ac:dyDescent="0.3">
      <c r="A2420" s="173">
        <v>46077</v>
      </c>
      <c r="B2420" s="174">
        <v>1</v>
      </c>
      <c r="C2420" s="175"/>
      <c r="D2420" s="174" t="s">
        <v>1426</v>
      </c>
      <c r="E2420" s="174">
        <v>15</v>
      </c>
      <c r="F2420" s="174">
        <v>207</v>
      </c>
      <c r="G2420" s="174" t="s">
        <v>7169</v>
      </c>
      <c r="H2420" s="174">
        <v>3</v>
      </c>
      <c r="I2420" s="174" t="s">
        <v>15867</v>
      </c>
      <c r="J2420" s="174"/>
      <c r="K2420" s="174"/>
      <c r="L2420" s="177"/>
      <c r="M2420" s="177"/>
      <c r="N2420" s="174"/>
      <c r="O2420" s="174"/>
    </row>
    <row r="2421" spans="1:15" x14ac:dyDescent="0.3">
      <c r="A2421" s="173">
        <v>46077</v>
      </c>
      <c r="B2421" s="174">
        <v>1</v>
      </c>
      <c r="C2421" s="175"/>
      <c r="D2421" s="174" t="s">
        <v>1426</v>
      </c>
      <c r="E2421" s="174">
        <v>19</v>
      </c>
      <c r="F2421" s="174">
        <v>207</v>
      </c>
      <c r="G2421" s="174" t="s">
        <v>7169</v>
      </c>
      <c r="H2421" s="174">
        <v>1</v>
      </c>
      <c r="I2421" s="174" t="s">
        <v>15867</v>
      </c>
      <c r="J2421" s="174"/>
      <c r="K2421" s="174"/>
      <c r="L2421" s="177"/>
      <c r="M2421" s="177"/>
      <c r="N2421" s="174"/>
      <c r="O2421" s="174"/>
    </row>
    <row r="2422" spans="1:15" x14ac:dyDescent="0.3">
      <c r="A2422" s="167">
        <v>46077</v>
      </c>
      <c r="B2422" s="168">
        <v>1</v>
      </c>
      <c r="C2422" s="169"/>
      <c r="D2422" s="168" t="s">
        <v>2243</v>
      </c>
      <c r="E2422" s="168">
        <v>9</v>
      </c>
      <c r="F2422" s="168">
        <v>314</v>
      </c>
      <c r="G2422" s="168" t="s">
        <v>7171</v>
      </c>
      <c r="H2422" s="168">
        <v>3</v>
      </c>
      <c r="I2422" s="168" t="s">
        <v>15935</v>
      </c>
      <c r="J2422" s="168"/>
      <c r="K2422" s="168"/>
      <c r="L2422" s="171"/>
      <c r="M2422" s="171"/>
      <c r="N2422" s="168"/>
      <c r="O2422" s="168"/>
    </row>
    <row r="2423" spans="1:15" x14ac:dyDescent="0.3">
      <c r="A2423" s="167">
        <v>46077</v>
      </c>
      <c r="B2423" s="168">
        <v>1</v>
      </c>
      <c r="C2423" s="169"/>
      <c r="D2423" s="168" t="s">
        <v>2243</v>
      </c>
      <c r="E2423" s="168">
        <v>11</v>
      </c>
      <c r="F2423" s="168">
        <v>314</v>
      </c>
      <c r="G2423" s="168" t="s">
        <v>7171</v>
      </c>
      <c r="H2423" s="168">
        <v>1</v>
      </c>
      <c r="I2423" s="168" t="s">
        <v>15935</v>
      </c>
      <c r="J2423" s="168"/>
      <c r="K2423" s="168"/>
      <c r="L2423" s="171"/>
      <c r="M2423" s="171"/>
      <c r="N2423" s="168"/>
      <c r="O2423" s="168"/>
    </row>
    <row r="2424" spans="1:15" x14ac:dyDescent="0.3">
      <c r="A2424" s="167">
        <v>46077</v>
      </c>
      <c r="B2424" s="168">
        <v>2</v>
      </c>
      <c r="C2424" s="169"/>
      <c r="D2424" s="168" t="s">
        <v>1418</v>
      </c>
      <c r="E2424" s="168">
        <v>36</v>
      </c>
      <c r="F2424" s="168">
        <v>217</v>
      </c>
      <c r="G2424" s="168" t="s">
        <v>7181</v>
      </c>
      <c r="H2424" s="168">
        <v>2</v>
      </c>
      <c r="I2424" s="168" t="s">
        <v>7265</v>
      </c>
      <c r="J2424" s="168"/>
      <c r="K2424" s="168"/>
      <c r="L2424" s="171"/>
      <c r="M2424" s="171"/>
      <c r="N2424" s="168"/>
      <c r="O2424" s="168"/>
    </row>
    <row r="2425" spans="1:15" x14ac:dyDescent="0.3">
      <c r="A2425" s="167">
        <v>46077</v>
      </c>
      <c r="B2425" s="168">
        <v>2</v>
      </c>
      <c r="C2425" s="169"/>
      <c r="D2425" s="168" t="s">
        <v>1564</v>
      </c>
      <c r="E2425" s="168">
        <v>36</v>
      </c>
      <c r="F2425" s="168">
        <v>217</v>
      </c>
      <c r="G2425" s="168" t="s">
        <v>7207</v>
      </c>
      <c r="H2425" s="168">
        <v>2</v>
      </c>
      <c r="I2425" s="168" t="s">
        <v>7265</v>
      </c>
      <c r="J2425" s="168"/>
      <c r="K2425" s="168"/>
      <c r="L2425" s="171"/>
      <c r="M2425" s="171"/>
      <c r="N2425" s="168"/>
      <c r="O2425" s="168"/>
    </row>
    <row r="2426" spans="1:15" x14ac:dyDescent="0.3">
      <c r="A2426" s="167">
        <v>46077</v>
      </c>
      <c r="B2426" s="168">
        <v>1</v>
      </c>
      <c r="C2426" s="169"/>
      <c r="D2426" s="168" t="s">
        <v>1360</v>
      </c>
      <c r="E2426" s="168">
        <v>36</v>
      </c>
      <c r="F2426" s="168">
        <v>217</v>
      </c>
      <c r="G2426" s="168" t="s">
        <v>7252</v>
      </c>
      <c r="H2426" s="168">
        <v>2</v>
      </c>
      <c r="I2426" s="168" t="s">
        <v>15852</v>
      </c>
      <c r="J2426" s="168"/>
      <c r="K2426" s="168"/>
      <c r="L2426" s="171"/>
      <c r="M2426" s="171"/>
      <c r="N2426" s="168"/>
      <c r="O2426" s="168"/>
    </row>
    <row r="2427" spans="1:15" x14ac:dyDescent="0.3">
      <c r="A2427" s="167">
        <v>46077</v>
      </c>
      <c r="B2427" s="168">
        <v>1</v>
      </c>
      <c r="C2427" s="169"/>
      <c r="D2427" s="168" t="s">
        <v>1344</v>
      </c>
      <c r="E2427" s="168">
        <v>36</v>
      </c>
      <c r="F2427" s="168">
        <v>217</v>
      </c>
      <c r="G2427" s="168" t="s">
        <v>7248</v>
      </c>
      <c r="H2427" s="168">
        <v>5</v>
      </c>
      <c r="I2427" s="168" t="s">
        <v>15852</v>
      </c>
      <c r="J2427" s="168"/>
      <c r="K2427" s="168"/>
      <c r="L2427" s="171"/>
      <c r="M2427" s="171"/>
      <c r="N2427" s="168"/>
      <c r="O2427" s="168"/>
    </row>
    <row r="2428" spans="1:15" x14ac:dyDescent="0.3">
      <c r="A2428" s="167">
        <v>46077</v>
      </c>
      <c r="B2428" s="168">
        <v>1</v>
      </c>
      <c r="C2428" s="169"/>
      <c r="D2428" s="168" t="s">
        <v>2122</v>
      </c>
      <c r="E2428" s="168">
        <v>36</v>
      </c>
      <c r="F2428" s="168">
        <v>217</v>
      </c>
      <c r="G2428" s="168" t="s">
        <v>7207</v>
      </c>
      <c r="H2428" s="168">
        <v>3</v>
      </c>
      <c r="I2428" s="168" t="s">
        <v>15852</v>
      </c>
      <c r="J2428" s="168"/>
      <c r="K2428" s="168"/>
      <c r="L2428" s="171"/>
      <c r="M2428" s="171"/>
      <c r="N2428" s="168"/>
      <c r="O2428" s="168"/>
    </row>
    <row r="2429" spans="1:15" x14ac:dyDescent="0.3">
      <c r="A2429" s="167">
        <v>46077</v>
      </c>
      <c r="B2429" s="168">
        <v>1</v>
      </c>
      <c r="C2429" s="169"/>
      <c r="D2429" s="168" t="s">
        <v>1418</v>
      </c>
      <c r="E2429" s="168">
        <v>33</v>
      </c>
      <c r="F2429" s="168">
        <v>315</v>
      </c>
      <c r="G2429" s="168" t="s">
        <v>7181</v>
      </c>
      <c r="H2429" s="168">
        <v>2</v>
      </c>
      <c r="I2429" s="168" t="s">
        <v>15940</v>
      </c>
      <c r="J2429" s="168"/>
      <c r="K2429" s="168"/>
      <c r="L2429" s="171"/>
      <c r="M2429" s="171"/>
      <c r="N2429" s="168"/>
      <c r="O2429" s="168"/>
    </row>
    <row r="2430" spans="1:15" x14ac:dyDescent="0.3">
      <c r="A2430" s="167">
        <v>46077</v>
      </c>
      <c r="B2430" s="168">
        <v>1</v>
      </c>
      <c r="C2430" s="169"/>
      <c r="D2430" s="168" t="s">
        <v>1418</v>
      </c>
      <c r="E2430" s="168">
        <v>36</v>
      </c>
      <c r="F2430" s="168">
        <v>217</v>
      </c>
      <c r="G2430" s="168" t="s">
        <v>7181</v>
      </c>
      <c r="H2430" s="168">
        <v>2</v>
      </c>
      <c r="I2430" s="168" t="s">
        <v>15852</v>
      </c>
      <c r="J2430" s="168"/>
      <c r="K2430" s="168"/>
      <c r="L2430" s="171"/>
      <c r="M2430" s="171"/>
      <c r="N2430" s="168"/>
      <c r="O2430" s="168"/>
    </row>
    <row r="2431" spans="1:15" x14ac:dyDescent="0.3">
      <c r="A2431" s="167">
        <v>46077</v>
      </c>
      <c r="B2431" s="168">
        <v>1</v>
      </c>
      <c r="C2431" s="169"/>
      <c r="D2431" s="168" t="s">
        <v>1344</v>
      </c>
      <c r="E2431" s="168">
        <v>36</v>
      </c>
      <c r="F2431" s="168">
        <v>217</v>
      </c>
      <c r="G2431" s="168" t="s">
        <v>7181</v>
      </c>
      <c r="H2431" s="168">
        <v>4</v>
      </c>
      <c r="I2431" s="168" t="s">
        <v>15852</v>
      </c>
      <c r="J2431" s="168"/>
      <c r="K2431" s="168"/>
      <c r="L2431" s="171"/>
      <c r="M2431" s="171"/>
      <c r="N2431" s="168"/>
      <c r="O2431" s="168"/>
    </row>
    <row r="2432" spans="1:15" x14ac:dyDescent="0.3">
      <c r="A2432" s="167">
        <v>46077</v>
      </c>
      <c r="B2432" s="168">
        <v>1</v>
      </c>
      <c r="C2432" s="169"/>
      <c r="D2432" s="168" t="s">
        <v>1344</v>
      </c>
      <c r="E2432" s="168">
        <v>33</v>
      </c>
      <c r="F2432" s="168">
        <v>315</v>
      </c>
      <c r="G2432" s="168" t="s">
        <v>7248</v>
      </c>
      <c r="H2432" s="168">
        <v>2</v>
      </c>
      <c r="I2432" s="168" t="s">
        <v>15941</v>
      </c>
      <c r="J2432" s="168"/>
      <c r="K2432" s="168"/>
      <c r="L2432" s="171"/>
      <c r="M2432" s="171"/>
      <c r="N2432" s="168"/>
      <c r="O2432" s="168"/>
    </row>
    <row r="2433" spans="1:15" x14ac:dyDescent="0.3">
      <c r="A2433" s="167">
        <v>46077</v>
      </c>
      <c r="B2433" s="168">
        <v>1</v>
      </c>
      <c r="C2433" s="169"/>
      <c r="D2433" s="168" t="s">
        <v>1256</v>
      </c>
      <c r="E2433" s="168">
        <v>8</v>
      </c>
      <c r="F2433" s="168">
        <v>315</v>
      </c>
      <c r="G2433" s="168" t="s">
        <v>7179</v>
      </c>
      <c r="H2433" s="168">
        <v>5</v>
      </c>
      <c r="I2433" s="168" t="s">
        <v>15853</v>
      </c>
      <c r="J2433" s="168"/>
      <c r="K2433" s="168"/>
      <c r="L2433" s="171"/>
      <c r="M2433" s="171"/>
      <c r="N2433" s="168"/>
      <c r="O2433" s="168"/>
    </row>
    <row r="2434" spans="1:15" x14ac:dyDescent="0.3">
      <c r="A2434" s="167">
        <v>46077</v>
      </c>
      <c r="B2434" s="168">
        <v>1</v>
      </c>
      <c r="C2434" s="169"/>
      <c r="D2434" s="168" t="s">
        <v>1234</v>
      </c>
      <c r="E2434" s="168">
        <v>8</v>
      </c>
      <c r="F2434" s="168">
        <v>315</v>
      </c>
      <c r="G2434" s="168" t="s">
        <v>7179</v>
      </c>
      <c r="H2434" s="168">
        <v>1</v>
      </c>
      <c r="I2434" s="168" t="s">
        <v>15853</v>
      </c>
      <c r="J2434" s="168"/>
      <c r="K2434" s="168"/>
      <c r="L2434" s="171"/>
      <c r="M2434" s="171"/>
      <c r="N2434" s="168"/>
      <c r="O2434" s="168"/>
    </row>
    <row r="2435" spans="1:15" x14ac:dyDescent="0.3">
      <c r="A2435" s="167">
        <v>46077</v>
      </c>
      <c r="B2435" s="168">
        <v>1</v>
      </c>
      <c r="C2435" s="169"/>
      <c r="D2435" s="168" t="s">
        <v>2122</v>
      </c>
      <c r="E2435" s="168">
        <v>12</v>
      </c>
      <c r="F2435" s="168">
        <v>315</v>
      </c>
      <c r="G2435" s="168" t="s">
        <v>7207</v>
      </c>
      <c r="H2435" s="168">
        <v>1</v>
      </c>
      <c r="I2435" s="168" t="s">
        <v>15941</v>
      </c>
      <c r="J2435" s="168"/>
      <c r="K2435" s="168"/>
      <c r="L2435" s="171"/>
      <c r="M2435" s="171"/>
      <c r="N2435" s="168"/>
      <c r="O2435" s="168"/>
    </row>
    <row r="2436" spans="1:15" x14ac:dyDescent="0.3">
      <c r="A2436" s="167">
        <v>46077</v>
      </c>
      <c r="B2436" s="168">
        <v>1</v>
      </c>
      <c r="C2436" s="169"/>
      <c r="D2436" s="168" t="s">
        <v>2608</v>
      </c>
      <c r="E2436" s="168">
        <v>9</v>
      </c>
      <c r="F2436" s="168">
        <v>315</v>
      </c>
      <c r="G2436" s="168" t="s">
        <v>7207</v>
      </c>
      <c r="H2436" s="168">
        <v>1</v>
      </c>
      <c r="I2436" s="168" t="s">
        <v>7235</v>
      </c>
      <c r="J2436" s="168"/>
      <c r="K2436" s="168"/>
      <c r="L2436" s="171"/>
      <c r="M2436" s="171"/>
      <c r="N2436" s="168"/>
      <c r="O2436" s="168"/>
    </row>
    <row r="2437" spans="1:15" x14ac:dyDescent="0.3">
      <c r="A2437" s="167">
        <v>46077</v>
      </c>
      <c r="B2437" s="168">
        <v>1</v>
      </c>
      <c r="C2437" s="169"/>
      <c r="D2437" s="168" t="s">
        <v>1873</v>
      </c>
      <c r="E2437" s="168">
        <v>7</v>
      </c>
      <c r="F2437" s="168">
        <v>315</v>
      </c>
      <c r="G2437" s="168" t="s">
        <v>7252</v>
      </c>
      <c r="H2437" s="168">
        <v>4</v>
      </c>
      <c r="I2437" s="168" t="s">
        <v>15756</v>
      </c>
      <c r="J2437" s="168"/>
      <c r="K2437" s="168"/>
      <c r="L2437" s="171"/>
      <c r="M2437" s="171"/>
      <c r="N2437" s="168"/>
      <c r="O2437" s="168"/>
    </row>
    <row r="2438" spans="1:15" x14ac:dyDescent="0.3">
      <c r="A2438" s="167">
        <v>46077</v>
      </c>
      <c r="B2438" s="168">
        <v>1</v>
      </c>
      <c r="C2438" s="169"/>
      <c r="D2438" s="168" t="s">
        <v>1320</v>
      </c>
      <c r="E2438" s="168">
        <v>2</v>
      </c>
      <c r="F2438" s="168">
        <v>315</v>
      </c>
      <c r="G2438" s="168" t="s">
        <v>7236</v>
      </c>
      <c r="H2438" s="168">
        <v>1</v>
      </c>
      <c r="I2438" s="168" t="s">
        <v>15755</v>
      </c>
      <c r="J2438" s="168"/>
      <c r="K2438" s="168"/>
      <c r="L2438" s="171"/>
      <c r="M2438" s="171"/>
      <c r="N2438" s="168"/>
      <c r="O2438" s="168"/>
    </row>
    <row r="2439" spans="1:15" x14ac:dyDescent="0.3">
      <c r="A2439" s="167">
        <v>46077</v>
      </c>
      <c r="B2439" s="168">
        <v>1</v>
      </c>
      <c r="C2439" s="169"/>
      <c r="D2439" s="168" t="s">
        <v>2411</v>
      </c>
      <c r="E2439" s="168">
        <v>34</v>
      </c>
      <c r="F2439" s="168">
        <v>315</v>
      </c>
      <c r="G2439" s="168" t="s">
        <v>7179</v>
      </c>
      <c r="H2439" s="168">
        <v>1</v>
      </c>
      <c r="I2439" s="168" t="s">
        <v>15853</v>
      </c>
      <c r="J2439" s="168"/>
      <c r="K2439" s="168"/>
      <c r="L2439" s="171"/>
      <c r="M2439" s="171"/>
      <c r="N2439" s="168"/>
      <c r="O2439" s="168"/>
    </row>
    <row r="2440" spans="1:15" x14ac:dyDescent="0.3">
      <c r="A2440" s="167">
        <v>46077</v>
      </c>
      <c r="B2440" s="168">
        <v>1</v>
      </c>
      <c r="C2440" s="169"/>
      <c r="D2440" s="168" t="s">
        <v>1232</v>
      </c>
      <c r="E2440" s="168">
        <v>36</v>
      </c>
      <c r="F2440" s="168">
        <v>315</v>
      </c>
      <c r="G2440" s="168" t="s">
        <v>7196</v>
      </c>
      <c r="H2440" s="168">
        <v>1</v>
      </c>
      <c r="I2440" s="168" t="s">
        <v>7245</v>
      </c>
      <c r="J2440" s="168"/>
      <c r="K2440" s="168"/>
      <c r="L2440" s="171"/>
      <c r="M2440" s="171"/>
      <c r="N2440" s="168"/>
      <c r="O2440" s="168"/>
    </row>
    <row r="2441" spans="1:15" x14ac:dyDescent="0.3">
      <c r="A2441" s="167">
        <v>46077</v>
      </c>
      <c r="B2441" s="168">
        <v>1</v>
      </c>
      <c r="C2441" s="169"/>
      <c r="D2441" s="168" t="s">
        <v>1232</v>
      </c>
      <c r="E2441" s="168">
        <v>36</v>
      </c>
      <c r="F2441" s="168">
        <v>315</v>
      </c>
      <c r="G2441" s="168" t="s">
        <v>7196</v>
      </c>
      <c r="H2441" s="168">
        <v>2</v>
      </c>
      <c r="I2441" s="168" t="s">
        <v>7245</v>
      </c>
      <c r="J2441" s="168"/>
      <c r="K2441" s="168"/>
      <c r="L2441" s="171"/>
      <c r="M2441" s="171"/>
      <c r="N2441" s="168"/>
      <c r="O2441" s="168"/>
    </row>
    <row r="2442" spans="1:15" x14ac:dyDescent="0.3">
      <c r="A2442" s="167">
        <v>46077</v>
      </c>
      <c r="B2442" s="168">
        <v>1</v>
      </c>
      <c r="C2442" s="169"/>
      <c r="D2442" s="168" t="s">
        <v>2489</v>
      </c>
      <c r="E2442" s="168">
        <v>2</v>
      </c>
      <c r="F2442" s="168">
        <v>318</v>
      </c>
      <c r="G2442" s="168" t="s">
        <v>15712</v>
      </c>
      <c r="H2442" s="168">
        <v>1</v>
      </c>
      <c r="I2442" s="168" t="s">
        <v>15677</v>
      </c>
      <c r="J2442" s="168"/>
      <c r="K2442" s="168"/>
      <c r="L2442" s="171"/>
      <c r="M2442" s="171"/>
      <c r="N2442" s="168"/>
      <c r="O2442" s="168"/>
    </row>
    <row r="2443" spans="1:15" x14ac:dyDescent="0.3">
      <c r="A2443" s="167">
        <v>46077</v>
      </c>
      <c r="B2443" s="168">
        <v>1</v>
      </c>
      <c r="C2443" s="169"/>
      <c r="D2443" s="168" t="s">
        <v>1416</v>
      </c>
      <c r="E2443" s="168">
        <v>34</v>
      </c>
      <c r="F2443" s="168">
        <v>320</v>
      </c>
      <c r="G2443" s="168" t="s">
        <v>7196</v>
      </c>
      <c r="H2443" s="168">
        <v>1</v>
      </c>
      <c r="I2443" s="168" t="s">
        <v>7190</v>
      </c>
      <c r="J2443" s="168"/>
      <c r="K2443" s="168"/>
      <c r="L2443" s="171"/>
      <c r="M2443" s="171"/>
      <c r="N2443" s="168"/>
      <c r="O2443" s="168"/>
    </row>
    <row r="2444" spans="1:15" x14ac:dyDescent="0.3">
      <c r="A2444" s="167">
        <v>46077</v>
      </c>
      <c r="B2444" s="168">
        <v>1</v>
      </c>
      <c r="C2444" s="169"/>
      <c r="D2444" s="168" t="s">
        <v>1236</v>
      </c>
      <c r="E2444" s="168">
        <v>36</v>
      </c>
      <c r="F2444" s="168">
        <v>217</v>
      </c>
      <c r="G2444" s="168" t="s">
        <v>7150</v>
      </c>
      <c r="H2444" s="168">
        <v>1</v>
      </c>
      <c r="I2444" s="168" t="s">
        <v>15698</v>
      </c>
      <c r="J2444" s="168"/>
      <c r="K2444" s="168"/>
      <c r="L2444" s="171"/>
      <c r="M2444" s="171"/>
      <c r="N2444" s="168"/>
      <c r="O2444" s="168"/>
    </row>
    <row r="2445" spans="1:15" x14ac:dyDescent="0.3">
      <c r="A2445" s="167">
        <v>46078</v>
      </c>
      <c r="B2445" s="168">
        <v>1</v>
      </c>
      <c r="C2445" s="169" t="s">
        <v>15942</v>
      </c>
      <c r="D2445" s="168" t="s">
        <v>1448</v>
      </c>
      <c r="E2445" s="168">
        <v>33</v>
      </c>
      <c r="F2445" s="168">
        <v>314</v>
      </c>
      <c r="G2445" s="168" t="s">
        <v>7171</v>
      </c>
      <c r="H2445" s="168">
        <v>2</v>
      </c>
      <c r="I2445" s="168" t="s">
        <v>15943</v>
      </c>
      <c r="J2445" s="168"/>
      <c r="K2445" s="168"/>
      <c r="L2445" s="171"/>
      <c r="M2445" s="171"/>
      <c r="N2445" s="168"/>
      <c r="O2445" s="168"/>
    </row>
    <row r="2446" spans="1:15" x14ac:dyDescent="0.3">
      <c r="A2446" s="167">
        <v>46078</v>
      </c>
      <c r="B2446" s="168">
        <v>1</v>
      </c>
      <c r="C2446" s="169"/>
      <c r="D2446" s="168" t="s">
        <v>1240</v>
      </c>
      <c r="E2446" s="168">
        <v>33</v>
      </c>
      <c r="F2446" s="168">
        <v>314</v>
      </c>
      <c r="G2446" s="168" t="s">
        <v>7167</v>
      </c>
      <c r="H2446" s="168">
        <v>8</v>
      </c>
      <c r="I2446" s="168" t="s">
        <v>7190</v>
      </c>
      <c r="J2446" s="168"/>
      <c r="K2446" s="168"/>
      <c r="L2446" s="171"/>
      <c r="M2446" s="171"/>
      <c r="N2446" s="168"/>
      <c r="O2446" s="168"/>
    </row>
    <row r="2447" spans="1:15" x14ac:dyDescent="0.3">
      <c r="A2447" s="167">
        <v>46078</v>
      </c>
      <c r="B2447" s="168">
        <v>2</v>
      </c>
      <c r="C2447" s="169"/>
      <c r="D2447" s="168" t="s">
        <v>3230</v>
      </c>
      <c r="E2447" s="168">
        <v>9</v>
      </c>
      <c r="F2447" s="168">
        <v>207</v>
      </c>
      <c r="G2447" s="168" t="s">
        <v>7169</v>
      </c>
      <c r="H2447" s="168">
        <v>5</v>
      </c>
      <c r="I2447" s="168" t="s">
        <v>7230</v>
      </c>
      <c r="J2447" s="168"/>
      <c r="K2447" s="168"/>
      <c r="L2447" s="171"/>
      <c r="M2447" s="171"/>
      <c r="N2447" s="168"/>
      <c r="O2447" s="168"/>
    </row>
    <row r="2448" spans="1:15" x14ac:dyDescent="0.3">
      <c r="A2448" s="167">
        <v>46078</v>
      </c>
      <c r="B2448" s="168">
        <v>2</v>
      </c>
      <c r="C2448" s="169"/>
      <c r="D2448" s="168" t="s">
        <v>3230</v>
      </c>
      <c r="E2448" s="168">
        <v>7</v>
      </c>
      <c r="F2448" s="168">
        <v>207</v>
      </c>
      <c r="G2448" s="168" t="s">
        <v>7169</v>
      </c>
      <c r="H2448" s="168">
        <v>1</v>
      </c>
      <c r="I2448" s="168" t="s">
        <v>7230</v>
      </c>
      <c r="J2448" s="168"/>
      <c r="K2448" s="168"/>
      <c r="L2448" s="171"/>
      <c r="M2448" s="171"/>
      <c r="N2448" s="168"/>
      <c r="O2448" s="168"/>
    </row>
    <row r="2449" spans="1:15" x14ac:dyDescent="0.3">
      <c r="A2449" s="167">
        <v>46078</v>
      </c>
      <c r="B2449" s="168">
        <v>2</v>
      </c>
      <c r="C2449" s="169"/>
      <c r="D2449" s="168" t="s">
        <v>3230</v>
      </c>
      <c r="E2449" s="168">
        <v>2</v>
      </c>
      <c r="F2449" s="168">
        <v>207</v>
      </c>
      <c r="G2449" s="168" t="s">
        <v>7169</v>
      </c>
      <c r="H2449" s="168">
        <v>1</v>
      </c>
      <c r="I2449" s="168" t="s">
        <v>7230</v>
      </c>
      <c r="J2449" s="168"/>
      <c r="K2449" s="168"/>
      <c r="L2449" s="171"/>
      <c r="M2449" s="171"/>
      <c r="N2449" s="168"/>
      <c r="O2449" s="168"/>
    </row>
    <row r="2450" spans="1:15" x14ac:dyDescent="0.3">
      <c r="A2450" s="167">
        <v>46078</v>
      </c>
      <c r="B2450" s="168">
        <v>2</v>
      </c>
      <c r="C2450" s="169"/>
      <c r="D2450" s="168" t="s">
        <v>1272</v>
      </c>
      <c r="E2450" s="168">
        <v>9</v>
      </c>
      <c r="F2450" s="168">
        <v>313</v>
      </c>
      <c r="G2450" s="168" t="s">
        <v>7194</v>
      </c>
      <c r="H2450" s="168">
        <v>1</v>
      </c>
      <c r="I2450" s="168" t="s">
        <v>15944</v>
      </c>
      <c r="J2450" s="168"/>
      <c r="K2450" s="168"/>
      <c r="L2450" s="171"/>
      <c r="M2450" s="171"/>
      <c r="N2450" s="168"/>
      <c r="O2450" s="168"/>
    </row>
    <row r="2451" spans="1:15" x14ac:dyDescent="0.3">
      <c r="A2451" s="167">
        <v>46078</v>
      </c>
      <c r="B2451" s="168">
        <v>2</v>
      </c>
      <c r="C2451" s="169"/>
      <c r="D2451" s="168" t="s">
        <v>2019</v>
      </c>
      <c r="E2451" s="168">
        <v>11</v>
      </c>
      <c r="F2451" s="168">
        <v>314</v>
      </c>
      <c r="G2451" s="168" t="s">
        <v>15712</v>
      </c>
      <c r="H2451" s="168">
        <v>1</v>
      </c>
      <c r="I2451" s="168" t="s">
        <v>7286</v>
      </c>
      <c r="J2451" s="168"/>
      <c r="K2451" s="168"/>
      <c r="L2451" s="171"/>
      <c r="M2451" s="171"/>
      <c r="N2451" s="168"/>
      <c r="O2451" s="168"/>
    </row>
    <row r="2452" spans="1:15" x14ac:dyDescent="0.3">
      <c r="A2452" s="167">
        <v>46078</v>
      </c>
      <c r="B2452" s="168">
        <v>2</v>
      </c>
      <c r="C2452" s="169"/>
      <c r="D2452" s="168" t="s">
        <v>2592</v>
      </c>
      <c r="E2452" s="168">
        <v>9</v>
      </c>
      <c r="F2452" s="168">
        <v>207</v>
      </c>
      <c r="G2452" s="168" t="s">
        <v>7169</v>
      </c>
      <c r="H2452" s="168">
        <v>1</v>
      </c>
      <c r="I2452" s="168" t="s">
        <v>15935</v>
      </c>
      <c r="J2452" s="168"/>
      <c r="K2452" s="168"/>
      <c r="L2452" s="171"/>
      <c r="M2452" s="171"/>
      <c r="N2452" s="168"/>
      <c r="O2452" s="168"/>
    </row>
    <row r="2453" spans="1:15" x14ac:dyDescent="0.3">
      <c r="A2453" s="167">
        <v>46078</v>
      </c>
      <c r="B2453" s="168">
        <v>2</v>
      </c>
      <c r="C2453" s="169"/>
      <c r="D2453" s="168" t="s">
        <v>1306</v>
      </c>
      <c r="E2453" s="168">
        <v>9</v>
      </c>
      <c r="F2453" s="168">
        <v>320</v>
      </c>
      <c r="G2453" s="168" t="s">
        <v>7146</v>
      </c>
      <c r="H2453" s="168">
        <v>14</v>
      </c>
      <c r="I2453" s="168" t="s">
        <v>15945</v>
      </c>
      <c r="J2453" s="168"/>
      <c r="K2453" s="168"/>
      <c r="L2453" s="171"/>
      <c r="M2453" s="171"/>
      <c r="N2453" s="168"/>
      <c r="O2453" s="168"/>
    </row>
    <row r="2454" spans="1:15" x14ac:dyDescent="0.3">
      <c r="A2454" s="167">
        <v>46078</v>
      </c>
      <c r="B2454" s="168">
        <v>2</v>
      </c>
      <c r="C2454" s="169"/>
      <c r="D2454" s="168" t="s">
        <v>1272</v>
      </c>
      <c r="E2454" s="168">
        <v>19</v>
      </c>
      <c r="F2454" s="168">
        <v>320</v>
      </c>
      <c r="G2454" s="168" t="s">
        <v>7144</v>
      </c>
      <c r="H2454" s="168">
        <v>1</v>
      </c>
      <c r="I2454" s="168" t="s">
        <v>7161</v>
      </c>
      <c r="J2454" s="168"/>
      <c r="K2454" s="168"/>
      <c r="L2454" s="171"/>
      <c r="M2454" s="171"/>
      <c r="N2454" s="168"/>
      <c r="O2454" s="168"/>
    </row>
    <row r="2455" spans="1:15" x14ac:dyDescent="0.3">
      <c r="A2455" s="167">
        <v>46078</v>
      </c>
      <c r="B2455" s="168">
        <v>2</v>
      </c>
      <c r="C2455" s="169"/>
      <c r="D2455" s="168" t="s">
        <v>1272</v>
      </c>
      <c r="E2455" s="168">
        <v>9</v>
      </c>
      <c r="F2455" s="168">
        <v>320</v>
      </c>
      <c r="G2455" s="168" t="s">
        <v>7144</v>
      </c>
      <c r="H2455" s="168">
        <v>3</v>
      </c>
      <c r="I2455" s="168" t="s">
        <v>7161</v>
      </c>
      <c r="J2455" s="168"/>
      <c r="K2455" s="168"/>
      <c r="L2455" s="171"/>
      <c r="M2455" s="171"/>
      <c r="N2455" s="168"/>
      <c r="O2455" s="168"/>
    </row>
    <row r="2456" spans="1:15" x14ac:dyDescent="0.3">
      <c r="A2456" s="167">
        <v>46078</v>
      </c>
      <c r="B2456" s="168">
        <v>2</v>
      </c>
      <c r="C2456" s="169"/>
      <c r="D2456" s="168" t="s">
        <v>1236</v>
      </c>
      <c r="E2456" s="168">
        <v>9</v>
      </c>
      <c r="F2456" s="168">
        <v>313</v>
      </c>
      <c r="G2456" s="168" t="s">
        <v>7150</v>
      </c>
      <c r="H2456" s="168">
        <v>3</v>
      </c>
      <c r="I2456" s="168" t="s">
        <v>15830</v>
      </c>
      <c r="J2456" s="168"/>
      <c r="K2456" s="168"/>
      <c r="L2456" s="171"/>
      <c r="M2456" s="171"/>
      <c r="N2456" s="168"/>
      <c r="O2456" s="168"/>
    </row>
    <row r="2457" spans="1:15" x14ac:dyDescent="0.3">
      <c r="A2457" s="167">
        <v>46078</v>
      </c>
      <c r="B2457" s="168">
        <v>2</v>
      </c>
      <c r="C2457" s="169"/>
      <c r="D2457" s="168" t="s">
        <v>1306</v>
      </c>
      <c r="E2457" s="168">
        <v>34</v>
      </c>
      <c r="F2457" s="168">
        <v>207</v>
      </c>
      <c r="G2457" s="168" t="s">
        <v>7169</v>
      </c>
      <c r="H2457" s="168">
        <v>1</v>
      </c>
      <c r="I2457" s="168" t="s">
        <v>15946</v>
      </c>
      <c r="J2457" s="168"/>
      <c r="K2457" s="168"/>
      <c r="L2457" s="171"/>
      <c r="M2457" s="171"/>
      <c r="N2457" s="168"/>
      <c r="O2457" s="168"/>
    </row>
    <row r="2458" spans="1:15" x14ac:dyDescent="0.3">
      <c r="A2458" s="167">
        <v>46078</v>
      </c>
      <c r="B2458" s="168">
        <v>2</v>
      </c>
      <c r="C2458" s="169"/>
      <c r="D2458" s="168" t="s">
        <v>1991</v>
      </c>
      <c r="E2458" s="168">
        <v>10</v>
      </c>
      <c r="F2458" s="168">
        <v>207</v>
      </c>
      <c r="G2458" s="168" t="s">
        <v>7169</v>
      </c>
      <c r="H2458" s="168">
        <v>3</v>
      </c>
      <c r="I2458" s="168" t="s">
        <v>15947</v>
      </c>
      <c r="J2458" s="168"/>
      <c r="K2458" s="168"/>
      <c r="L2458" s="171"/>
      <c r="M2458" s="171"/>
      <c r="N2458" s="168"/>
      <c r="O2458" s="168"/>
    </row>
    <row r="2459" spans="1:15" x14ac:dyDescent="0.3">
      <c r="A2459" s="133">
        <v>46078</v>
      </c>
      <c r="B2459" s="134">
        <v>2</v>
      </c>
      <c r="D2459" s="134" t="s">
        <v>1330</v>
      </c>
      <c r="E2459" s="134">
        <v>11</v>
      </c>
      <c r="F2459" s="134">
        <v>314</v>
      </c>
      <c r="G2459" s="134" t="s">
        <v>7212</v>
      </c>
      <c r="H2459" s="134">
        <v>3</v>
      </c>
      <c r="I2459" s="134" t="s">
        <v>7210</v>
      </c>
      <c r="L2459" s="140"/>
      <c r="M2459" s="140"/>
    </row>
    <row r="2460" spans="1:15" x14ac:dyDescent="0.3">
      <c r="A2460" s="133">
        <v>46078</v>
      </c>
      <c r="B2460" s="134">
        <v>2</v>
      </c>
      <c r="D2460" s="134" t="s">
        <v>1318</v>
      </c>
      <c r="E2460" s="134">
        <v>11</v>
      </c>
      <c r="F2460" s="134">
        <v>314</v>
      </c>
      <c r="G2460" s="134" t="s">
        <v>7173</v>
      </c>
      <c r="H2460" s="134">
        <v>3</v>
      </c>
      <c r="I2460" s="134" t="s">
        <v>7172</v>
      </c>
      <c r="L2460" s="140"/>
      <c r="M2460" s="140"/>
    </row>
    <row r="2461" spans="1:15" x14ac:dyDescent="0.3">
      <c r="A2461" s="133">
        <v>46078</v>
      </c>
      <c r="B2461" s="134">
        <v>2</v>
      </c>
      <c r="D2461" s="134" t="s">
        <v>1318</v>
      </c>
      <c r="E2461" s="134">
        <v>34</v>
      </c>
      <c r="F2461" s="134">
        <v>314</v>
      </c>
      <c r="G2461" s="134" t="s">
        <v>7173</v>
      </c>
      <c r="H2461" s="134">
        <v>1</v>
      </c>
      <c r="I2461" s="134" t="s">
        <v>7172</v>
      </c>
      <c r="L2461" s="140"/>
      <c r="M2461" s="140"/>
    </row>
    <row r="2462" spans="1:15" x14ac:dyDescent="0.3">
      <c r="A2462" s="133">
        <v>46078</v>
      </c>
      <c r="B2462" s="134">
        <v>2</v>
      </c>
      <c r="D2462" s="134" t="s">
        <v>1418</v>
      </c>
      <c r="E2462" s="134">
        <v>19</v>
      </c>
      <c r="F2462" s="134">
        <v>315</v>
      </c>
      <c r="G2462" s="134" t="s">
        <v>7181</v>
      </c>
      <c r="H2462" s="134">
        <v>9</v>
      </c>
      <c r="I2462" s="134" t="s">
        <v>15948</v>
      </c>
      <c r="L2462" s="140"/>
      <c r="M2462" s="140"/>
    </row>
    <row r="2463" spans="1:15" x14ac:dyDescent="0.3">
      <c r="A2463" s="133">
        <v>46078</v>
      </c>
      <c r="B2463" s="134">
        <v>2</v>
      </c>
      <c r="D2463" s="134" t="s">
        <v>2055</v>
      </c>
      <c r="E2463" s="134">
        <v>14</v>
      </c>
      <c r="F2463" s="134">
        <v>207</v>
      </c>
      <c r="G2463" s="134" t="s">
        <v>7169</v>
      </c>
      <c r="H2463" s="134">
        <v>1</v>
      </c>
      <c r="I2463" s="134" t="s">
        <v>15785</v>
      </c>
      <c r="L2463" s="140"/>
      <c r="M2463" s="140"/>
    </row>
    <row r="2464" spans="1:15" x14ac:dyDescent="0.3">
      <c r="A2464" s="133">
        <v>46078</v>
      </c>
      <c r="B2464" s="134">
        <v>2</v>
      </c>
      <c r="D2464" s="134" t="s">
        <v>1598</v>
      </c>
      <c r="E2464" s="134">
        <v>9</v>
      </c>
      <c r="F2464" s="134">
        <v>320</v>
      </c>
      <c r="G2464" s="134" t="s">
        <v>7163</v>
      </c>
      <c r="H2464" s="134">
        <v>5</v>
      </c>
      <c r="I2464" s="134" t="s">
        <v>7162</v>
      </c>
      <c r="L2464" s="140"/>
      <c r="M2464" s="140"/>
    </row>
    <row r="2465" spans="1:13" x14ac:dyDescent="0.3">
      <c r="A2465" s="133">
        <v>46078</v>
      </c>
      <c r="B2465" s="134">
        <v>2</v>
      </c>
      <c r="D2465" s="134" t="s">
        <v>1598</v>
      </c>
      <c r="E2465" s="134">
        <v>34</v>
      </c>
      <c r="F2465" s="134">
        <v>320</v>
      </c>
      <c r="G2465" s="134" t="s">
        <v>7163</v>
      </c>
      <c r="H2465" s="134">
        <v>10</v>
      </c>
      <c r="I2465" s="134" t="s">
        <v>7162</v>
      </c>
      <c r="L2465" s="140"/>
      <c r="M2465" s="140"/>
    </row>
    <row r="2466" spans="1:13" x14ac:dyDescent="0.3">
      <c r="A2466" s="133">
        <v>46078</v>
      </c>
      <c r="B2466" s="134">
        <v>2</v>
      </c>
      <c r="D2466" s="134" t="s">
        <v>1440</v>
      </c>
      <c r="E2466" s="134">
        <v>9</v>
      </c>
      <c r="F2466" s="134">
        <v>207</v>
      </c>
      <c r="G2466" s="134" t="s">
        <v>7169</v>
      </c>
      <c r="H2466" s="134">
        <v>1</v>
      </c>
      <c r="I2466" s="134" t="s">
        <v>15949</v>
      </c>
      <c r="L2466" s="140"/>
      <c r="M2466" s="140"/>
    </row>
    <row r="2467" spans="1:13" x14ac:dyDescent="0.3">
      <c r="A2467" s="133">
        <v>46078</v>
      </c>
      <c r="B2467" s="134">
        <v>2</v>
      </c>
      <c r="D2467" s="134" t="s">
        <v>2027</v>
      </c>
      <c r="E2467" s="134">
        <v>9</v>
      </c>
      <c r="F2467" s="134">
        <v>207</v>
      </c>
      <c r="G2467" s="134" t="s">
        <v>7169</v>
      </c>
      <c r="H2467" s="134">
        <v>2</v>
      </c>
      <c r="I2467" s="134" t="s">
        <v>15700</v>
      </c>
      <c r="L2467" s="140"/>
      <c r="M2467" s="140"/>
    </row>
    <row r="2468" spans="1:13" x14ac:dyDescent="0.3">
      <c r="A2468" s="133">
        <v>46078</v>
      </c>
      <c r="B2468" s="134">
        <v>2</v>
      </c>
      <c r="D2468" s="134" t="s">
        <v>2027</v>
      </c>
      <c r="E2468" s="134">
        <v>20</v>
      </c>
      <c r="F2468" s="134">
        <v>207</v>
      </c>
      <c r="G2468" s="134" t="s">
        <v>7169</v>
      </c>
      <c r="H2468" s="134">
        <v>2</v>
      </c>
      <c r="I2468" s="134" t="s">
        <v>15700</v>
      </c>
      <c r="L2468" s="140"/>
      <c r="M2468" s="140"/>
    </row>
    <row r="2469" spans="1:13" x14ac:dyDescent="0.3">
      <c r="A2469" s="133">
        <v>46078</v>
      </c>
      <c r="B2469" s="134">
        <v>2</v>
      </c>
      <c r="D2469" s="134" t="s">
        <v>1318</v>
      </c>
      <c r="E2469" s="134">
        <v>11</v>
      </c>
      <c r="F2469" s="134">
        <v>314</v>
      </c>
      <c r="G2469" s="134" t="s">
        <v>7173</v>
      </c>
      <c r="H2469" s="134">
        <v>1</v>
      </c>
      <c r="I2469" s="134" t="s">
        <v>7259</v>
      </c>
      <c r="L2469" s="140"/>
      <c r="M2469" s="140"/>
    </row>
    <row r="2470" spans="1:13" x14ac:dyDescent="0.3">
      <c r="A2470" s="133">
        <v>46078</v>
      </c>
      <c r="B2470" s="134">
        <v>2</v>
      </c>
      <c r="D2470" s="134" t="s">
        <v>2479</v>
      </c>
      <c r="E2470" s="134">
        <v>9</v>
      </c>
      <c r="F2470" s="134">
        <v>207</v>
      </c>
      <c r="G2470" s="134" t="s">
        <v>15674</v>
      </c>
      <c r="H2470" s="134">
        <v>1</v>
      </c>
      <c r="I2470" s="134" t="s">
        <v>15937</v>
      </c>
      <c r="L2470" s="140"/>
      <c r="M2470" s="140"/>
    </row>
    <row r="2471" spans="1:13" x14ac:dyDescent="0.3">
      <c r="A2471" s="133">
        <v>46078</v>
      </c>
      <c r="B2471" s="134">
        <v>2</v>
      </c>
      <c r="D2471" s="134" t="s">
        <v>2479</v>
      </c>
      <c r="E2471" s="134">
        <v>20</v>
      </c>
      <c r="F2471" s="134">
        <v>207</v>
      </c>
      <c r="G2471" s="134" t="s">
        <v>15674</v>
      </c>
      <c r="H2471" s="134">
        <v>2</v>
      </c>
      <c r="I2471" s="134" t="s">
        <v>15937</v>
      </c>
      <c r="L2471" s="140"/>
      <c r="M2471" s="140"/>
    </row>
    <row r="2472" spans="1:13" x14ac:dyDescent="0.3">
      <c r="A2472" s="133">
        <v>46078</v>
      </c>
      <c r="B2472" s="134">
        <v>3</v>
      </c>
      <c r="D2472" s="134" t="s">
        <v>1598</v>
      </c>
      <c r="E2472" s="134">
        <v>15</v>
      </c>
      <c r="F2472" s="134">
        <v>320</v>
      </c>
      <c r="G2472" s="134" t="s">
        <v>7155</v>
      </c>
      <c r="H2472" s="134">
        <v>3</v>
      </c>
      <c r="I2472" s="134" t="s">
        <v>7166</v>
      </c>
      <c r="L2472" s="140"/>
      <c r="M2472" s="140"/>
    </row>
    <row r="2473" spans="1:13" x14ac:dyDescent="0.3">
      <c r="A2473" s="133">
        <v>46078</v>
      </c>
      <c r="B2473" s="134">
        <v>3</v>
      </c>
      <c r="D2473" s="134" t="s">
        <v>1598</v>
      </c>
      <c r="E2473" s="134">
        <v>9</v>
      </c>
      <c r="F2473" s="134">
        <v>320</v>
      </c>
      <c r="G2473" s="134" t="s">
        <v>7155</v>
      </c>
      <c r="H2473" s="134">
        <v>1</v>
      </c>
      <c r="I2473" s="134" t="s">
        <v>7166</v>
      </c>
      <c r="L2473" s="140"/>
      <c r="M2473" s="140"/>
    </row>
    <row r="2474" spans="1:13" x14ac:dyDescent="0.3">
      <c r="A2474" s="133">
        <v>46078</v>
      </c>
      <c r="B2474" s="134">
        <v>3</v>
      </c>
      <c r="D2474" s="134" t="s">
        <v>2061</v>
      </c>
      <c r="E2474" s="134">
        <v>20</v>
      </c>
      <c r="F2474" s="134">
        <v>314</v>
      </c>
      <c r="G2474" s="134" t="s">
        <v>7148</v>
      </c>
      <c r="H2474" s="134">
        <v>19</v>
      </c>
      <c r="I2474" s="134" t="s">
        <v>7214</v>
      </c>
      <c r="L2474" s="140"/>
      <c r="M2474" s="140"/>
    </row>
    <row r="2475" spans="1:13" x14ac:dyDescent="0.3">
      <c r="A2475" s="133">
        <v>46078</v>
      </c>
      <c r="B2475" s="134">
        <v>1</v>
      </c>
      <c r="D2475" s="134" t="s">
        <v>1544</v>
      </c>
      <c r="E2475" s="134">
        <v>20</v>
      </c>
      <c r="F2475" s="134">
        <v>320</v>
      </c>
      <c r="G2475" s="134" t="s">
        <v>7213</v>
      </c>
      <c r="H2475" s="134">
        <v>11</v>
      </c>
      <c r="I2475" s="134" t="s">
        <v>7159</v>
      </c>
      <c r="L2475" s="140"/>
      <c r="M2475" s="140"/>
    </row>
    <row r="2476" spans="1:13" x14ac:dyDescent="0.3">
      <c r="A2476" s="133">
        <v>46078</v>
      </c>
      <c r="B2476" s="134">
        <v>1</v>
      </c>
      <c r="D2476" s="134" t="s">
        <v>1544</v>
      </c>
      <c r="E2476" s="134">
        <v>34</v>
      </c>
      <c r="F2476" s="134">
        <v>320</v>
      </c>
      <c r="G2476" s="134" t="s">
        <v>7213</v>
      </c>
      <c r="H2476" s="134">
        <v>3</v>
      </c>
      <c r="I2476" s="134" t="s">
        <v>7159</v>
      </c>
      <c r="L2476" s="140"/>
      <c r="M2476" s="140"/>
    </row>
    <row r="2477" spans="1:13" x14ac:dyDescent="0.3">
      <c r="A2477" s="133">
        <v>46078</v>
      </c>
      <c r="B2477" s="134">
        <v>1</v>
      </c>
      <c r="D2477" s="134" t="s">
        <v>1248</v>
      </c>
      <c r="E2477" s="134">
        <v>9</v>
      </c>
      <c r="F2477" s="134">
        <v>313</v>
      </c>
      <c r="G2477" s="134" t="s">
        <v>7150</v>
      </c>
      <c r="H2477" s="134">
        <v>1</v>
      </c>
      <c r="I2477" s="134" t="s">
        <v>15950</v>
      </c>
      <c r="L2477" s="140"/>
      <c r="M2477" s="140"/>
    </row>
    <row r="2478" spans="1:13" x14ac:dyDescent="0.3">
      <c r="A2478" s="133">
        <v>46078</v>
      </c>
      <c r="B2478" s="134">
        <v>1</v>
      </c>
      <c r="D2478" s="134" t="s">
        <v>1248</v>
      </c>
      <c r="E2478" s="134">
        <v>19</v>
      </c>
      <c r="F2478" s="134">
        <v>313</v>
      </c>
      <c r="G2478" s="134" t="s">
        <v>7150</v>
      </c>
      <c r="H2478" s="134">
        <v>1</v>
      </c>
      <c r="I2478" s="134" t="s">
        <v>15950</v>
      </c>
      <c r="L2478" s="140"/>
      <c r="M2478" s="140"/>
    </row>
    <row r="2479" spans="1:13" x14ac:dyDescent="0.3">
      <c r="A2479" s="133">
        <v>46078</v>
      </c>
      <c r="B2479" s="134">
        <v>1</v>
      </c>
      <c r="D2479" s="134" t="s">
        <v>1248</v>
      </c>
      <c r="E2479" s="134">
        <v>6</v>
      </c>
      <c r="F2479" s="134">
        <v>313</v>
      </c>
      <c r="G2479" s="134" t="s">
        <v>7150</v>
      </c>
      <c r="H2479" s="134">
        <v>1</v>
      </c>
      <c r="I2479" s="134" t="s">
        <v>15950</v>
      </c>
      <c r="L2479" s="140"/>
      <c r="M2479" s="140"/>
    </row>
    <row r="2480" spans="1:13" x14ac:dyDescent="0.3">
      <c r="A2480" s="133">
        <v>46078</v>
      </c>
      <c r="B2480" s="134">
        <v>1</v>
      </c>
      <c r="D2480" s="134" t="s">
        <v>1306</v>
      </c>
      <c r="E2480" s="134">
        <v>31</v>
      </c>
      <c r="F2480" s="134">
        <v>320</v>
      </c>
      <c r="G2480" s="134" t="s">
        <v>7146</v>
      </c>
      <c r="H2480" s="134">
        <v>7</v>
      </c>
      <c r="I2480" s="134" t="s">
        <v>15728</v>
      </c>
      <c r="L2480" s="140"/>
      <c r="M2480" s="140"/>
    </row>
    <row r="2481" spans="1:13" x14ac:dyDescent="0.3">
      <c r="A2481" s="133">
        <v>46078</v>
      </c>
      <c r="B2481" s="134">
        <v>1</v>
      </c>
      <c r="D2481" s="134" t="s">
        <v>1306</v>
      </c>
      <c r="E2481" s="134">
        <v>33</v>
      </c>
      <c r="F2481" s="134">
        <v>320</v>
      </c>
      <c r="G2481" s="134" t="s">
        <v>7146</v>
      </c>
      <c r="H2481" s="134">
        <v>8</v>
      </c>
      <c r="I2481" s="134" t="s">
        <v>15728</v>
      </c>
      <c r="L2481" s="140"/>
      <c r="M2481" s="140"/>
    </row>
    <row r="2482" spans="1:13" x14ac:dyDescent="0.3">
      <c r="A2482" s="133">
        <v>46078</v>
      </c>
      <c r="B2482" s="134">
        <v>1</v>
      </c>
      <c r="D2482" s="134" t="s">
        <v>1330</v>
      </c>
      <c r="E2482" s="134">
        <v>20</v>
      </c>
      <c r="F2482" s="134">
        <v>314</v>
      </c>
      <c r="G2482" s="134" t="s">
        <v>7212</v>
      </c>
      <c r="H2482" s="134">
        <v>9</v>
      </c>
      <c r="I2482" s="134" t="s">
        <v>7267</v>
      </c>
      <c r="L2482" s="140"/>
      <c r="M2482" s="140"/>
    </row>
    <row r="2483" spans="1:13" x14ac:dyDescent="0.3">
      <c r="A2483" s="133">
        <v>46078</v>
      </c>
      <c r="B2483" s="134">
        <v>1</v>
      </c>
      <c r="D2483" s="134" t="s">
        <v>1693</v>
      </c>
      <c r="E2483" s="134">
        <v>9</v>
      </c>
      <c r="F2483" s="134">
        <v>320</v>
      </c>
      <c r="G2483" s="134" t="s">
        <v>7163</v>
      </c>
      <c r="H2483" s="134">
        <v>15</v>
      </c>
      <c r="I2483" s="134" t="s">
        <v>15907</v>
      </c>
      <c r="L2483" s="140"/>
      <c r="M2483" s="140"/>
    </row>
    <row r="2484" spans="1:13" x14ac:dyDescent="0.3">
      <c r="A2484" s="133">
        <v>46078</v>
      </c>
      <c r="B2484" s="134">
        <v>1</v>
      </c>
      <c r="D2484" s="134" t="s">
        <v>1695</v>
      </c>
      <c r="E2484" s="134">
        <v>34</v>
      </c>
      <c r="F2484" s="134">
        <v>320</v>
      </c>
      <c r="G2484" s="134" t="s">
        <v>7163</v>
      </c>
      <c r="H2484" s="134">
        <v>3</v>
      </c>
      <c r="I2484" s="134" t="s">
        <v>15907</v>
      </c>
      <c r="L2484" s="140"/>
      <c r="M2484" s="140"/>
    </row>
    <row r="2485" spans="1:13" x14ac:dyDescent="0.3">
      <c r="A2485" s="133">
        <v>46078</v>
      </c>
      <c r="B2485" s="134">
        <v>1</v>
      </c>
      <c r="D2485" s="134" t="s">
        <v>1661</v>
      </c>
      <c r="E2485" s="134">
        <v>8</v>
      </c>
      <c r="F2485" s="134">
        <v>322</v>
      </c>
      <c r="G2485" s="134" t="s">
        <v>15951</v>
      </c>
      <c r="H2485" s="134">
        <v>3</v>
      </c>
      <c r="I2485" s="134" t="s">
        <v>15730</v>
      </c>
      <c r="L2485" s="140"/>
      <c r="M2485" s="140"/>
    </row>
    <row r="2486" spans="1:13" x14ac:dyDescent="0.3">
      <c r="A2486" s="133">
        <v>46078</v>
      </c>
      <c r="B2486" s="134">
        <v>1</v>
      </c>
      <c r="D2486" s="134" t="s">
        <v>1689</v>
      </c>
      <c r="E2486" s="134">
        <v>20</v>
      </c>
      <c r="F2486" s="134">
        <v>322</v>
      </c>
      <c r="G2486" s="134" t="s">
        <v>15674</v>
      </c>
      <c r="H2486" s="134">
        <v>1</v>
      </c>
      <c r="I2486" s="134" t="s">
        <v>15857</v>
      </c>
      <c r="L2486" s="140"/>
      <c r="M2486" s="140"/>
    </row>
    <row r="2487" spans="1:13" x14ac:dyDescent="0.3">
      <c r="A2487" s="133">
        <v>46078</v>
      </c>
      <c r="B2487" s="134">
        <v>1</v>
      </c>
      <c r="D2487" s="134" t="s">
        <v>3264</v>
      </c>
      <c r="E2487" s="134">
        <v>2</v>
      </c>
      <c r="F2487" s="134">
        <v>207</v>
      </c>
      <c r="G2487" s="134" t="s">
        <v>7169</v>
      </c>
      <c r="H2487" s="134">
        <v>1</v>
      </c>
      <c r="I2487" s="134" t="s">
        <v>15867</v>
      </c>
      <c r="L2487" s="140"/>
      <c r="M2487" s="140"/>
    </row>
    <row r="2488" spans="1:13" x14ac:dyDescent="0.3">
      <c r="A2488" s="133">
        <v>46078</v>
      </c>
      <c r="B2488" s="134">
        <v>1</v>
      </c>
      <c r="D2488" s="134" t="s">
        <v>15952</v>
      </c>
      <c r="E2488" s="134">
        <v>8</v>
      </c>
      <c r="F2488" s="134">
        <v>314</v>
      </c>
      <c r="G2488" s="134" t="s">
        <v>7191</v>
      </c>
      <c r="H2488" s="134">
        <v>2</v>
      </c>
      <c r="I2488" s="134" t="s">
        <v>7149</v>
      </c>
      <c r="L2488" s="140"/>
      <c r="M2488" s="140"/>
    </row>
    <row r="2489" spans="1:13" x14ac:dyDescent="0.3">
      <c r="A2489" s="133">
        <v>46078</v>
      </c>
      <c r="B2489" s="134">
        <v>1</v>
      </c>
      <c r="D2489" s="134" t="s">
        <v>2592</v>
      </c>
      <c r="E2489" s="134">
        <v>9</v>
      </c>
      <c r="F2489" s="134">
        <v>207</v>
      </c>
      <c r="G2489" s="134" t="s">
        <v>7169</v>
      </c>
      <c r="H2489" s="134">
        <v>4</v>
      </c>
      <c r="I2489" s="134" t="s">
        <v>15867</v>
      </c>
      <c r="L2489" s="140"/>
      <c r="M2489" s="140"/>
    </row>
    <row r="2490" spans="1:13" x14ac:dyDescent="0.3">
      <c r="A2490" s="133">
        <v>46078</v>
      </c>
      <c r="B2490" s="134">
        <v>1</v>
      </c>
      <c r="D2490" s="134" t="s">
        <v>3216</v>
      </c>
      <c r="E2490" s="134">
        <v>8</v>
      </c>
      <c r="F2490" s="134">
        <v>314</v>
      </c>
      <c r="G2490" s="134" t="s">
        <v>15691</v>
      </c>
      <c r="H2490" s="134">
        <v>26</v>
      </c>
      <c r="I2490" s="134" t="s">
        <v>15694</v>
      </c>
      <c r="L2490" s="140"/>
      <c r="M2490" s="140"/>
    </row>
    <row r="2491" spans="1:13" x14ac:dyDescent="0.3">
      <c r="A2491" s="133">
        <v>46078</v>
      </c>
      <c r="B2491" s="134">
        <v>1</v>
      </c>
      <c r="D2491" s="134" t="s">
        <v>1360</v>
      </c>
      <c r="E2491" s="134">
        <v>36</v>
      </c>
      <c r="F2491" s="134">
        <v>217</v>
      </c>
      <c r="G2491" s="134" t="s">
        <v>7252</v>
      </c>
      <c r="H2491" s="134">
        <v>1</v>
      </c>
      <c r="I2491" s="134" t="s">
        <v>15852</v>
      </c>
      <c r="L2491" s="140"/>
      <c r="M2491" s="140"/>
    </row>
    <row r="2492" spans="1:13" x14ac:dyDescent="0.3">
      <c r="A2492" s="133">
        <v>46078</v>
      </c>
      <c r="B2492" s="134">
        <v>2</v>
      </c>
      <c r="D2492" s="134" t="s">
        <v>1466</v>
      </c>
      <c r="E2492" s="134">
        <v>36</v>
      </c>
      <c r="F2492" s="134">
        <v>217</v>
      </c>
      <c r="G2492" s="134" t="s">
        <v>7252</v>
      </c>
      <c r="H2492" s="134">
        <v>2</v>
      </c>
      <c r="I2492" s="134" t="s">
        <v>7265</v>
      </c>
      <c r="L2492" s="140"/>
      <c r="M2492" s="140"/>
    </row>
    <row r="2493" spans="1:13" x14ac:dyDescent="0.3">
      <c r="A2493" s="133">
        <v>46078</v>
      </c>
      <c r="B2493" s="134">
        <v>1</v>
      </c>
      <c r="D2493" s="134" t="s">
        <v>2568</v>
      </c>
      <c r="E2493" s="134">
        <v>36</v>
      </c>
      <c r="F2493" s="134">
        <v>217</v>
      </c>
      <c r="G2493" s="134" t="s">
        <v>7207</v>
      </c>
      <c r="H2493" s="134">
        <v>3</v>
      </c>
      <c r="I2493" s="134" t="s">
        <v>15852</v>
      </c>
      <c r="L2493" s="140"/>
      <c r="M2493" s="140"/>
    </row>
    <row r="2494" spans="1:13" x14ac:dyDescent="0.3">
      <c r="A2494" s="133">
        <v>46078</v>
      </c>
      <c r="B2494" s="134">
        <v>1</v>
      </c>
      <c r="D2494" s="134" t="s">
        <v>1344</v>
      </c>
      <c r="E2494" s="134">
        <v>36</v>
      </c>
      <c r="F2494" s="134">
        <v>217</v>
      </c>
      <c r="G2494" s="134" t="s">
        <v>7248</v>
      </c>
      <c r="H2494" s="134">
        <v>8</v>
      </c>
      <c r="I2494" s="134" t="s">
        <v>15852</v>
      </c>
      <c r="L2494" s="140"/>
      <c r="M2494" s="140"/>
    </row>
    <row r="2495" spans="1:13" x14ac:dyDescent="0.3">
      <c r="A2495" s="133">
        <v>46078</v>
      </c>
      <c r="B2495" s="134">
        <v>1</v>
      </c>
      <c r="D2495" s="134" t="s">
        <v>1344</v>
      </c>
      <c r="E2495" s="134">
        <v>33</v>
      </c>
      <c r="F2495" s="134">
        <v>315</v>
      </c>
      <c r="G2495" s="134" t="s">
        <v>7248</v>
      </c>
      <c r="H2495" s="134">
        <v>4</v>
      </c>
      <c r="I2495" s="134" t="s">
        <v>7235</v>
      </c>
      <c r="L2495" s="140"/>
      <c r="M2495" s="140"/>
    </row>
    <row r="2496" spans="1:13" x14ac:dyDescent="0.3">
      <c r="A2496" s="133">
        <v>46078</v>
      </c>
      <c r="B2496" s="134">
        <v>1</v>
      </c>
      <c r="D2496" s="134" t="s">
        <v>1418</v>
      </c>
      <c r="E2496" s="134">
        <v>38</v>
      </c>
      <c r="F2496" s="134">
        <v>315</v>
      </c>
      <c r="G2496" s="134" t="s">
        <v>7181</v>
      </c>
      <c r="H2496" s="134">
        <v>4</v>
      </c>
      <c r="I2496" s="134" t="s">
        <v>7281</v>
      </c>
      <c r="L2496" s="140"/>
      <c r="M2496" s="140"/>
    </row>
    <row r="2497" spans="1:14" x14ac:dyDescent="0.3">
      <c r="A2497" s="133">
        <v>46078</v>
      </c>
      <c r="B2497" s="134">
        <v>1</v>
      </c>
      <c r="D2497" s="134" t="s">
        <v>1418</v>
      </c>
      <c r="E2497" s="134">
        <v>36</v>
      </c>
      <c r="F2497" s="134">
        <v>217</v>
      </c>
      <c r="G2497" s="134" t="s">
        <v>7181</v>
      </c>
      <c r="H2497" s="134">
        <v>2</v>
      </c>
      <c r="I2497" s="134" t="s">
        <v>15852</v>
      </c>
      <c r="L2497" s="140"/>
      <c r="M2497" s="140"/>
    </row>
    <row r="2498" spans="1:14" x14ac:dyDescent="0.3">
      <c r="A2498" s="133">
        <v>46078</v>
      </c>
      <c r="B2498" s="134">
        <v>3</v>
      </c>
      <c r="D2498" s="134" t="s">
        <v>1418</v>
      </c>
      <c r="E2498" s="134">
        <v>36</v>
      </c>
      <c r="F2498" s="134">
        <v>217</v>
      </c>
      <c r="G2498" s="134" t="s">
        <v>7181</v>
      </c>
      <c r="H2498" s="134">
        <v>1</v>
      </c>
      <c r="I2498" s="134" t="s">
        <v>15688</v>
      </c>
      <c r="L2498" s="140"/>
      <c r="M2498" s="140"/>
    </row>
    <row r="2499" spans="1:14" x14ac:dyDescent="0.3">
      <c r="A2499" s="133">
        <v>46078</v>
      </c>
      <c r="B2499" s="134">
        <v>2</v>
      </c>
      <c r="D2499" s="134" t="s">
        <v>1418</v>
      </c>
      <c r="E2499" s="134">
        <v>36</v>
      </c>
      <c r="F2499" s="134">
        <v>217</v>
      </c>
      <c r="G2499" s="134" t="s">
        <v>7181</v>
      </c>
      <c r="H2499" s="134">
        <v>1</v>
      </c>
      <c r="I2499" s="134" t="s">
        <v>7265</v>
      </c>
      <c r="L2499" s="140"/>
      <c r="M2499" s="140"/>
    </row>
    <row r="2500" spans="1:14" x14ac:dyDescent="0.3">
      <c r="A2500" s="133">
        <v>46078</v>
      </c>
      <c r="B2500" s="134">
        <v>1</v>
      </c>
      <c r="D2500" s="134" t="s">
        <v>1280</v>
      </c>
      <c r="E2500" s="134">
        <v>36</v>
      </c>
      <c r="F2500" s="134">
        <v>217</v>
      </c>
      <c r="G2500" s="134" t="s">
        <v>7179</v>
      </c>
      <c r="H2500" s="134">
        <v>5</v>
      </c>
      <c r="I2500" s="134" t="s">
        <v>15852</v>
      </c>
      <c r="L2500" s="140"/>
      <c r="M2500" s="140"/>
    </row>
    <row r="2501" spans="1:14" x14ac:dyDescent="0.3">
      <c r="A2501" s="133">
        <v>46078</v>
      </c>
      <c r="B2501" s="134">
        <v>2</v>
      </c>
      <c r="D2501" s="134" t="s">
        <v>2071</v>
      </c>
      <c r="E2501" s="134">
        <v>36</v>
      </c>
      <c r="F2501" s="134">
        <v>217</v>
      </c>
      <c r="G2501" s="134" t="s">
        <v>7207</v>
      </c>
      <c r="H2501" s="134">
        <v>1</v>
      </c>
      <c r="I2501" s="134" t="s">
        <v>7265</v>
      </c>
      <c r="L2501" s="140"/>
      <c r="M2501" s="140"/>
    </row>
    <row r="2502" spans="1:14" x14ac:dyDescent="0.3">
      <c r="A2502" s="133">
        <v>46078</v>
      </c>
      <c r="B2502" s="134">
        <v>1</v>
      </c>
      <c r="D2502" s="134" t="s">
        <v>1356</v>
      </c>
      <c r="E2502" s="134">
        <v>44</v>
      </c>
      <c r="F2502" s="134">
        <v>318</v>
      </c>
      <c r="G2502" s="134" t="s">
        <v>7239</v>
      </c>
      <c r="H2502" s="134">
        <v>2</v>
      </c>
      <c r="I2502" s="134" t="s">
        <v>7243</v>
      </c>
      <c r="L2502" s="140"/>
      <c r="M2502" s="140"/>
    </row>
    <row r="2503" spans="1:14" x14ac:dyDescent="0.3">
      <c r="A2503" s="133">
        <v>46078</v>
      </c>
      <c r="B2503" s="134">
        <v>1</v>
      </c>
      <c r="D2503" s="134" t="s">
        <v>1356</v>
      </c>
      <c r="E2503" s="134">
        <v>41</v>
      </c>
      <c r="F2503" s="134">
        <v>318</v>
      </c>
      <c r="G2503" s="134" t="s">
        <v>7239</v>
      </c>
      <c r="H2503" s="134">
        <v>1</v>
      </c>
      <c r="I2503" s="134" t="s">
        <v>7243</v>
      </c>
      <c r="L2503" s="140"/>
      <c r="M2503" s="140"/>
    </row>
    <row r="2504" spans="1:14" x14ac:dyDescent="0.3">
      <c r="A2504" s="133">
        <v>46078</v>
      </c>
      <c r="B2504" s="134">
        <v>1</v>
      </c>
      <c r="D2504" s="134" t="s">
        <v>1356</v>
      </c>
      <c r="E2504" s="134">
        <v>46</v>
      </c>
      <c r="F2504" s="134">
        <v>318</v>
      </c>
      <c r="G2504" s="134" t="s">
        <v>7239</v>
      </c>
      <c r="H2504" s="134">
        <v>1</v>
      </c>
      <c r="I2504" s="134" t="s">
        <v>7243</v>
      </c>
      <c r="L2504" s="140"/>
      <c r="M2504" s="140"/>
    </row>
    <row r="2505" spans="1:14" x14ac:dyDescent="0.3">
      <c r="A2505" s="133">
        <v>46078</v>
      </c>
      <c r="B2505" s="134">
        <v>1</v>
      </c>
      <c r="D2505" s="134" t="s">
        <v>1356</v>
      </c>
      <c r="E2505" s="134">
        <v>42</v>
      </c>
      <c r="F2505" s="134">
        <v>318</v>
      </c>
      <c r="G2505" s="134" t="s">
        <v>7239</v>
      </c>
      <c r="H2505" s="134">
        <v>1</v>
      </c>
      <c r="I2505" s="134" t="s">
        <v>7243</v>
      </c>
      <c r="L2505" s="140"/>
      <c r="M2505" s="140"/>
    </row>
    <row r="2506" spans="1:14" x14ac:dyDescent="0.3">
      <c r="A2506" s="133">
        <v>46078</v>
      </c>
      <c r="B2506" s="134">
        <v>1</v>
      </c>
      <c r="D2506" s="134" t="s">
        <v>1232</v>
      </c>
      <c r="E2506" s="134">
        <v>36</v>
      </c>
      <c r="F2506" s="134">
        <v>315</v>
      </c>
      <c r="G2506" s="134" t="s">
        <v>7196</v>
      </c>
      <c r="H2506" s="134">
        <v>1</v>
      </c>
      <c r="I2506" s="134" t="s">
        <v>7245</v>
      </c>
      <c r="L2506" s="140"/>
      <c r="M2506" s="140"/>
    </row>
    <row r="2507" spans="1:14" x14ac:dyDescent="0.3">
      <c r="A2507" s="133">
        <v>46078</v>
      </c>
      <c r="B2507" s="134">
        <v>1</v>
      </c>
      <c r="D2507" s="134" t="s">
        <v>1232</v>
      </c>
      <c r="E2507" s="134">
        <v>36</v>
      </c>
      <c r="F2507" s="134">
        <v>315</v>
      </c>
      <c r="G2507" s="134" t="s">
        <v>7196</v>
      </c>
      <c r="H2507" s="134">
        <v>1</v>
      </c>
      <c r="I2507" s="134" t="s">
        <v>7245</v>
      </c>
      <c r="L2507" s="140"/>
      <c r="M2507" s="140"/>
    </row>
    <row r="2508" spans="1:14" x14ac:dyDescent="0.3">
      <c r="A2508" s="133">
        <v>46078</v>
      </c>
      <c r="B2508" s="134">
        <v>1</v>
      </c>
      <c r="D2508" s="134" t="s">
        <v>1326</v>
      </c>
      <c r="E2508" s="134">
        <v>36</v>
      </c>
      <c r="F2508" s="134">
        <v>315</v>
      </c>
      <c r="G2508" s="198" t="s">
        <v>15691</v>
      </c>
      <c r="H2508" s="134">
        <v>1</v>
      </c>
      <c r="I2508" s="134" t="s">
        <v>7245</v>
      </c>
      <c r="L2508" s="140"/>
      <c r="M2508" s="140"/>
    </row>
    <row r="2509" spans="1:14" x14ac:dyDescent="0.3">
      <c r="A2509" s="133">
        <v>46078</v>
      </c>
      <c r="B2509" s="134">
        <v>1</v>
      </c>
      <c r="D2509" s="134" t="s">
        <v>1853</v>
      </c>
      <c r="E2509" s="134">
        <v>44</v>
      </c>
      <c r="F2509" s="134">
        <v>318</v>
      </c>
      <c r="G2509" s="134" t="s">
        <v>7239</v>
      </c>
      <c r="H2509" s="134">
        <v>2</v>
      </c>
      <c r="I2509" s="134" t="s">
        <v>7243</v>
      </c>
      <c r="L2509" s="140"/>
      <c r="M2509" s="140"/>
    </row>
    <row r="2510" spans="1:14" x14ac:dyDescent="0.3">
      <c r="A2510" s="133">
        <v>46078</v>
      </c>
      <c r="B2510" s="134">
        <v>2</v>
      </c>
      <c r="D2510" s="134" t="s">
        <v>1334</v>
      </c>
      <c r="E2510" s="134">
        <v>44</v>
      </c>
      <c r="F2510" s="134">
        <v>318</v>
      </c>
      <c r="G2510" s="134" t="s">
        <v>15691</v>
      </c>
      <c r="H2510" s="134">
        <v>8</v>
      </c>
      <c r="I2510" s="134" t="s">
        <v>7247</v>
      </c>
      <c r="L2510" s="140"/>
      <c r="M2510" s="140"/>
    </row>
    <row r="2511" spans="1:14" x14ac:dyDescent="0.3">
      <c r="A2511" s="133">
        <v>46078</v>
      </c>
      <c r="B2511" s="134">
        <v>1</v>
      </c>
      <c r="D2511" s="134" t="s">
        <v>2267</v>
      </c>
      <c r="E2511" s="134">
        <v>10</v>
      </c>
      <c r="F2511" s="134">
        <v>318</v>
      </c>
      <c r="G2511" s="134" t="s">
        <v>7148</v>
      </c>
      <c r="H2511" s="134">
        <v>1</v>
      </c>
      <c r="I2511" s="134" t="s">
        <v>7190</v>
      </c>
      <c r="L2511" s="140"/>
      <c r="M2511" s="140"/>
    </row>
    <row r="2512" spans="1:14" x14ac:dyDescent="0.3">
      <c r="A2512" s="133">
        <v>46078</v>
      </c>
      <c r="B2512" s="134">
        <v>1</v>
      </c>
      <c r="D2512" s="134" t="s">
        <v>1356</v>
      </c>
      <c r="E2512" s="134">
        <v>44</v>
      </c>
      <c r="F2512" s="134">
        <v>318</v>
      </c>
      <c r="G2512" s="134" t="s">
        <v>7239</v>
      </c>
      <c r="H2512" s="134">
        <v>2</v>
      </c>
      <c r="I2512" s="134" t="s">
        <v>7243</v>
      </c>
      <c r="J2512" s="150"/>
      <c r="K2512" s="150"/>
      <c r="L2512" s="140"/>
      <c r="M2512" s="142"/>
      <c r="N2512" s="150"/>
    </row>
    <row r="2513" spans="1:13" x14ac:dyDescent="0.3">
      <c r="A2513" s="133">
        <v>46078</v>
      </c>
      <c r="B2513" s="134">
        <v>1</v>
      </c>
      <c r="D2513" s="134" t="s">
        <v>1356</v>
      </c>
      <c r="E2513" s="134">
        <v>41</v>
      </c>
      <c r="F2513" s="134">
        <v>318</v>
      </c>
      <c r="G2513" s="134" t="s">
        <v>7239</v>
      </c>
      <c r="H2513" s="134">
        <v>1</v>
      </c>
      <c r="I2513" s="134" t="s">
        <v>7243</v>
      </c>
      <c r="L2513" s="140"/>
      <c r="M2513" s="140"/>
    </row>
    <row r="2514" spans="1:13" x14ac:dyDescent="0.3">
      <c r="A2514" s="133">
        <v>46078</v>
      </c>
      <c r="B2514" s="134">
        <v>1</v>
      </c>
      <c r="D2514" s="134" t="s">
        <v>1356</v>
      </c>
      <c r="E2514" s="134">
        <v>46</v>
      </c>
      <c r="F2514" s="134">
        <v>318</v>
      </c>
      <c r="G2514" s="134" t="s">
        <v>7239</v>
      </c>
      <c r="H2514" s="134">
        <v>1</v>
      </c>
      <c r="I2514" s="134" t="s">
        <v>7243</v>
      </c>
      <c r="L2514" s="140"/>
      <c r="M2514" s="140"/>
    </row>
    <row r="2515" spans="1:13" x14ac:dyDescent="0.3">
      <c r="A2515" s="133">
        <v>46078</v>
      </c>
      <c r="B2515" s="134">
        <v>1</v>
      </c>
      <c r="D2515" s="134" t="s">
        <v>1356</v>
      </c>
      <c r="E2515" s="134">
        <v>42</v>
      </c>
      <c r="F2515" s="134">
        <v>318</v>
      </c>
      <c r="G2515" s="134" t="s">
        <v>7239</v>
      </c>
      <c r="H2515" s="134">
        <v>1</v>
      </c>
      <c r="I2515" s="134" t="s">
        <v>7243</v>
      </c>
      <c r="L2515" s="140"/>
      <c r="M2515" s="140"/>
    </row>
    <row r="2516" spans="1:13" x14ac:dyDescent="0.3">
      <c r="A2516" s="133">
        <v>46078</v>
      </c>
      <c r="B2516" s="134">
        <v>1</v>
      </c>
      <c r="D2516" s="134" t="s">
        <v>1232</v>
      </c>
      <c r="E2516" s="134">
        <v>36</v>
      </c>
      <c r="F2516" s="134">
        <v>315</v>
      </c>
      <c r="G2516" s="134" t="s">
        <v>7196</v>
      </c>
      <c r="H2516" s="134">
        <v>1</v>
      </c>
      <c r="I2516" s="134" t="s">
        <v>7245</v>
      </c>
      <c r="L2516" s="140"/>
      <c r="M2516" s="140"/>
    </row>
    <row r="2517" spans="1:13" x14ac:dyDescent="0.3">
      <c r="A2517" s="133">
        <v>46078</v>
      </c>
      <c r="B2517" s="134">
        <v>1</v>
      </c>
      <c r="D2517" s="134" t="s">
        <v>1232</v>
      </c>
      <c r="E2517" s="134">
        <v>36</v>
      </c>
      <c r="F2517" s="134">
        <v>315</v>
      </c>
      <c r="G2517" s="134" t="s">
        <v>7196</v>
      </c>
      <c r="H2517" s="134">
        <v>1</v>
      </c>
      <c r="I2517" s="134" t="s">
        <v>7245</v>
      </c>
      <c r="L2517" s="140"/>
      <c r="M2517" s="140"/>
    </row>
    <row r="2518" spans="1:13" x14ac:dyDescent="0.3">
      <c r="A2518" s="133">
        <v>46078</v>
      </c>
      <c r="B2518" s="134">
        <v>1</v>
      </c>
      <c r="D2518" s="134" t="s">
        <v>1326</v>
      </c>
      <c r="E2518" s="134">
        <v>36</v>
      </c>
      <c r="F2518" s="134">
        <v>315</v>
      </c>
      <c r="G2518" s="198" t="s">
        <v>15691</v>
      </c>
      <c r="H2518" s="134">
        <v>1</v>
      </c>
      <c r="I2518" s="134" t="s">
        <v>7245</v>
      </c>
      <c r="L2518" s="140"/>
      <c r="M2518" s="140"/>
    </row>
    <row r="2519" spans="1:13" x14ac:dyDescent="0.3">
      <c r="A2519" s="133">
        <v>46078</v>
      </c>
      <c r="B2519" s="134">
        <v>1</v>
      </c>
      <c r="D2519" s="134" t="s">
        <v>1853</v>
      </c>
      <c r="E2519" s="134">
        <v>44</v>
      </c>
      <c r="F2519" s="134">
        <v>318</v>
      </c>
      <c r="G2519" s="134" t="s">
        <v>7239</v>
      </c>
      <c r="H2519" s="134">
        <v>2</v>
      </c>
      <c r="I2519" s="134" t="s">
        <v>7243</v>
      </c>
      <c r="L2519" s="140"/>
      <c r="M2519" s="140"/>
    </row>
    <row r="2520" spans="1:13" x14ac:dyDescent="0.3">
      <c r="A2520" s="133">
        <v>46079</v>
      </c>
      <c r="B2520" s="134">
        <v>2</v>
      </c>
      <c r="D2520" s="134" t="s">
        <v>1440</v>
      </c>
      <c r="E2520" s="134">
        <v>14</v>
      </c>
      <c r="F2520" s="134">
        <v>207</v>
      </c>
      <c r="G2520" s="134" t="s">
        <v>7169</v>
      </c>
      <c r="H2520" s="134">
        <v>1</v>
      </c>
      <c r="I2520" s="134" t="s">
        <v>15949</v>
      </c>
      <c r="L2520" s="140"/>
      <c r="M2520" s="140"/>
    </row>
    <row r="2521" spans="1:13" x14ac:dyDescent="0.3">
      <c r="A2521" s="133">
        <v>46079</v>
      </c>
      <c r="B2521" s="134">
        <v>1</v>
      </c>
      <c r="D2521" s="134" t="s">
        <v>1264</v>
      </c>
      <c r="E2521" s="134">
        <v>33</v>
      </c>
      <c r="F2521" s="134">
        <v>314</v>
      </c>
      <c r="G2521" s="134" t="s">
        <v>7191</v>
      </c>
      <c r="H2521" s="134">
        <v>3</v>
      </c>
      <c r="I2521" s="134" t="s">
        <v>15958</v>
      </c>
      <c r="L2521" s="140"/>
      <c r="M2521" s="140"/>
    </row>
    <row r="2522" spans="1:13" x14ac:dyDescent="0.3">
      <c r="A2522" s="133">
        <v>46079</v>
      </c>
      <c r="B2522" s="134">
        <v>1</v>
      </c>
      <c r="D2522" s="134" t="s">
        <v>1240</v>
      </c>
      <c r="E2522" s="134">
        <v>20</v>
      </c>
      <c r="F2522" s="134">
        <v>314</v>
      </c>
      <c r="G2522" s="134" t="s">
        <v>7146</v>
      </c>
      <c r="H2522" s="134">
        <v>2</v>
      </c>
      <c r="I2522" s="134" t="s">
        <v>15764</v>
      </c>
      <c r="L2522" s="140"/>
      <c r="M2522" s="140"/>
    </row>
    <row r="2523" spans="1:13" x14ac:dyDescent="0.3">
      <c r="A2523" s="133">
        <v>46079</v>
      </c>
      <c r="B2523" s="134">
        <v>1</v>
      </c>
      <c r="D2523" s="134" t="s">
        <v>1240</v>
      </c>
      <c r="E2523" s="134">
        <v>8</v>
      </c>
      <c r="F2523" s="134">
        <v>314</v>
      </c>
      <c r="G2523" s="134" t="s">
        <v>7146</v>
      </c>
      <c r="H2523" s="134">
        <v>2</v>
      </c>
      <c r="I2523" s="134" t="s">
        <v>15764</v>
      </c>
      <c r="L2523" s="140"/>
      <c r="M2523" s="140"/>
    </row>
    <row r="2524" spans="1:13" x14ac:dyDescent="0.3">
      <c r="A2524" s="133">
        <v>46079</v>
      </c>
      <c r="B2524" s="134">
        <v>1</v>
      </c>
      <c r="D2524" s="134" t="s">
        <v>1332</v>
      </c>
      <c r="E2524" s="134">
        <v>33</v>
      </c>
      <c r="F2524" s="134">
        <v>314</v>
      </c>
      <c r="G2524" s="134" t="s">
        <v>7173</v>
      </c>
      <c r="H2524" s="134">
        <v>4</v>
      </c>
      <c r="I2524" s="134" t="s">
        <v>7187</v>
      </c>
      <c r="L2524" s="140"/>
      <c r="M2524" s="140"/>
    </row>
    <row r="2525" spans="1:13" x14ac:dyDescent="0.3">
      <c r="A2525" s="133">
        <v>46079</v>
      </c>
      <c r="B2525" s="134">
        <v>1</v>
      </c>
      <c r="D2525" s="134" t="s">
        <v>1885</v>
      </c>
      <c r="E2525" s="134">
        <v>19</v>
      </c>
      <c r="F2525" s="134">
        <v>314</v>
      </c>
      <c r="G2525" s="134" t="s">
        <v>7158</v>
      </c>
      <c r="H2525" s="134">
        <v>3</v>
      </c>
      <c r="I2525" s="134" t="s">
        <v>7161</v>
      </c>
      <c r="L2525" s="140"/>
      <c r="M2525" s="140"/>
    </row>
    <row r="2526" spans="1:13" x14ac:dyDescent="0.3">
      <c r="A2526" s="133">
        <v>46079</v>
      </c>
      <c r="B2526" s="134">
        <v>1</v>
      </c>
      <c r="D2526" s="134" t="s">
        <v>1885</v>
      </c>
      <c r="E2526" s="134">
        <v>2</v>
      </c>
      <c r="F2526" s="134">
        <v>314</v>
      </c>
      <c r="G2526" s="134" t="s">
        <v>7158</v>
      </c>
      <c r="H2526" s="134">
        <v>1</v>
      </c>
      <c r="I2526" s="134" t="s">
        <v>7161</v>
      </c>
      <c r="L2526" s="140"/>
      <c r="M2526" s="140"/>
    </row>
    <row r="2527" spans="1:13" x14ac:dyDescent="0.3">
      <c r="A2527" s="133">
        <v>46079</v>
      </c>
      <c r="B2527" s="134">
        <v>1</v>
      </c>
      <c r="D2527" s="134" t="s">
        <v>1304</v>
      </c>
      <c r="E2527" s="134">
        <v>8</v>
      </c>
      <c r="F2527" s="134">
        <v>314</v>
      </c>
      <c r="G2527" s="134" t="s">
        <v>7191</v>
      </c>
      <c r="H2527" s="134">
        <v>3</v>
      </c>
      <c r="I2527" s="134" t="s">
        <v>7275</v>
      </c>
      <c r="L2527" s="140"/>
      <c r="M2527" s="140"/>
    </row>
    <row r="2528" spans="1:13" x14ac:dyDescent="0.3">
      <c r="A2528" s="133">
        <v>46079</v>
      </c>
      <c r="B2528" s="134">
        <v>1</v>
      </c>
      <c r="D2528" s="134" t="s">
        <v>1428</v>
      </c>
      <c r="E2528" s="134">
        <v>33</v>
      </c>
      <c r="F2528" s="134">
        <v>314</v>
      </c>
      <c r="G2528" s="134" t="s">
        <v>7171</v>
      </c>
      <c r="H2528" s="134">
        <v>2</v>
      </c>
      <c r="I2528" s="134" t="s">
        <v>15793</v>
      </c>
      <c r="L2528" s="140"/>
      <c r="M2528" s="140"/>
    </row>
    <row r="2529" spans="1:13" x14ac:dyDescent="0.3">
      <c r="A2529" s="133">
        <v>46079</v>
      </c>
      <c r="B2529" s="134">
        <v>1</v>
      </c>
      <c r="D2529" s="134" t="s">
        <v>1428</v>
      </c>
      <c r="E2529" s="134">
        <v>11</v>
      </c>
      <c r="F2529" s="134">
        <v>314</v>
      </c>
      <c r="G2529" s="134" t="s">
        <v>7171</v>
      </c>
      <c r="H2529" s="134">
        <v>1</v>
      </c>
      <c r="I2529" s="134" t="s">
        <v>15793</v>
      </c>
      <c r="L2529" s="140"/>
      <c r="M2529" s="140"/>
    </row>
    <row r="2530" spans="1:13" x14ac:dyDescent="0.3">
      <c r="A2530" s="133">
        <v>46079</v>
      </c>
      <c r="B2530" s="134">
        <v>1</v>
      </c>
      <c r="D2530" s="134" t="s">
        <v>3302</v>
      </c>
      <c r="E2530" s="134">
        <v>33</v>
      </c>
      <c r="F2530" s="134">
        <v>314</v>
      </c>
      <c r="G2530" s="134" t="s">
        <v>7148</v>
      </c>
      <c r="H2530" s="134">
        <v>12</v>
      </c>
      <c r="I2530" s="134" t="s">
        <v>15769</v>
      </c>
      <c r="L2530" s="140"/>
      <c r="M2530" s="140"/>
    </row>
    <row r="2531" spans="1:13" x14ac:dyDescent="0.3">
      <c r="A2531" s="133">
        <v>46079</v>
      </c>
      <c r="B2531" s="134">
        <v>1</v>
      </c>
      <c r="D2531" s="134" t="s">
        <v>1424</v>
      </c>
      <c r="E2531" s="134">
        <v>19</v>
      </c>
      <c r="F2531" s="134">
        <v>314</v>
      </c>
      <c r="G2531" s="134" t="s">
        <v>15691</v>
      </c>
      <c r="H2531" s="134">
        <v>1</v>
      </c>
      <c r="I2531" s="134" t="s">
        <v>15694</v>
      </c>
      <c r="L2531" s="140"/>
      <c r="M2531" s="140"/>
    </row>
    <row r="2532" spans="1:13" x14ac:dyDescent="0.3">
      <c r="A2532" s="133">
        <v>46079</v>
      </c>
      <c r="B2532" s="134">
        <v>1</v>
      </c>
      <c r="D2532" s="134" t="s">
        <v>2424</v>
      </c>
      <c r="E2532" s="134">
        <v>20</v>
      </c>
      <c r="F2532" s="134">
        <v>314</v>
      </c>
      <c r="G2532" s="134" t="s">
        <v>7148</v>
      </c>
      <c r="H2532" s="134">
        <v>4</v>
      </c>
      <c r="I2532" s="134" t="s">
        <v>7149</v>
      </c>
      <c r="L2532" s="140"/>
      <c r="M2532" s="140"/>
    </row>
    <row r="2533" spans="1:13" x14ac:dyDescent="0.3">
      <c r="A2533" s="133">
        <v>46079</v>
      </c>
      <c r="B2533" s="134">
        <v>1</v>
      </c>
      <c r="D2533" s="134" t="s">
        <v>2426</v>
      </c>
      <c r="E2533" s="134">
        <v>20</v>
      </c>
      <c r="F2533" s="134">
        <v>314</v>
      </c>
      <c r="G2533" s="134" t="s">
        <v>7148</v>
      </c>
      <c r="H2533" s="134">
        <v>1</v>
      </c>
      <c r="I2533" s="134" t="s">
        <v>15769</v>
      </c>
      <c r="L2533" s="140"/>
      <c r="M2533" s="140"/>
    </row>
    <row r="2534" spans="1:13" x14ac:dyDescent="0.3">
      <c r="A2534" s="133">
        <v>46079</v>
      </c>
      <c r="B2534" s="134">
        <v>1</v>
      </c>
      <c r="D2534" s="134" t="s">
        <v>1853</v>
      </c>
      <c r="E2534" s="134">
        <v>39</v>
      </c>
      <c r="F2534" s="134">
        <v>207</v>
      </c>
      <c r="G2534" s="134" t="s">
        <v>7169</v>
      </c>
      <c r="H2534" s="134">
        <v>10</v>
      </c>
      <c r="I2534" s="134" t="s">
        <v>7271</v>
      </c>
      <c r="L2534" s="140"/>
      <c r="M2534" s="140"/>
    </row>
    <row r="2535" spans="1:13" x14ac:dyDescent="0.3">
      <c r="A2535" s="133">
        <v>46079</v>
      </c>
      <c r="B2535" s="134">
        <v>1</v>
      </c>
      <c r="D2535" s="134" t="s">
        <v>1829</v>
      </c>
      <c r="E2535" s="134">
        <v>9</v>
      </c>
      <c r="F2535" s="134">
        <v>314</v>
      </c>
      <c r="G2535" s="134" t="s">
        <v>7212</v>
      </c>
      <c r="H2535" s="134">
        <v>1</v>
      </c>
      <c r="I2535" s="134" t="s">
        <v>7267</v>
      </c>
      <c r="L2535" s="140"/>
      <c r="M2535" s="140"/>
    </row>
    <row r="2536" spans="1:13" x14ac:dyDescent="0.3">
      <c r="A2536" s="133">
        <v>46079</v>
      </c>
      <c r="B2536" s="134">
        <v>1</v>
      </c>
      <c r="D2536" s="134" t="s">
        <v>1829</v>
      </c>
      <c r="E2536" s="134">
        <v>11</v>
      </c>
      <c r="F2536" s="134">
        <v>314</v>
      </c>
      <c r="G2536" s="134" t="s">
        <v>7212</v>
      </c>
      <c r="H2536" s="134">
        <v>1</v>
      </c>
      <c r="I2536" s="134" t="s">
        <v>7267</v>
      </c>
      <c r="L2536" s="140"/>
      <c r="M2536" s="140"/>
    </row>
    <row r="2537" spans="1:13" x14ac:dyDescent="0.3">
      <c r="A2537" s="133">
        <v>46079</v>
      </c>
      <c r="B2537" s="134">
        <v>1</v>
      </c>
      <c r="D2537" s="134" t="s">
        <v>1644</v>
      </c>
      <c r="E2537" s="134">
        <v>9</v>
      </c>
      <c r="F2537" s="134">
        <v>207</v>
      </c>
      <c r="G2537" s="134" t="s">
        <v>7169</v>
      </c>
      <c r="H2537" s="134">
        <v>1</v>
      </c>
      <c r="I2537" s="134" t="s">
        <v>15959</v>
      </c>
      <c r="L2537" s="140"/>
      <c r="M2537" s="140"/>
    </row>
    <row r="2538" spans="1:13" x14ac:dyDescent="0.3">
      <c r="A2538" s="133">
        <v>46079</v>
      </c>
      <c r="B2538" s="134">
        <v>1</v>
      </c>
      <c r="D2538" s="134" t="s">
        <v>1306</v>
      </c>
      <c r="E2538" s="134">
        <v>19</v>
      </c>
      <c r="F2538" s="134">
        <v>320</v>
      </c>
      <c r="G2538" s="134" t="s">
        <v>7146</v>
      </c>
      <c r="H2538" s="134">
        <v>22</v>
      </c>
      <c r="I2538" s="134" t="s">
        <v>7147</v>
      </c>
      <c r="L2538" s="140"/>
      <c r="M2538" s="140"/>
    </row>
    <row r="2539" spans="1:13" x14ac:dyDescent="0.3">
      <c r="A2539" s="133">
        <v>46079</v>
      </c>
      <c r="B2539" s="134">
        <v>1</v>
      </c>
      <c r="D2539" s="134" t="s">
        <v>1598</v>
      </c>
      <c r="E2539" s="134">
        <v>31</v>
      </c>
      <c r="F2539" s="134">
        <v>320</v>
      </c>
      <c r="G2539" s="134" t="s">
        <v>7155</v>
      </c>
      <c r="H2539" s="134">
        <v>12</v>
      </c>
      <c r="I2539" s="134" t="s">
        <v>7286</v>
      </c>
      <c r="L2539" s="140"/>
      <c r="M2539" s="140"/>
    </row>
    <row r="2540" spans="1:13" x14ac:dyDescent="0.3">
      <c r="A2540" s="133">
        <v>46079</v>
      </c>
      <c r="B2540" s="134">
        <v>1</v>
      </c>
      <c r="D2540" s="134" t="s">
        <v>1598</v>
      </c>
      <c r="E2540" s="134">
        <v>19</v>
      </c>
      <c r="F2540" s="134">
        <v>320</v>
      </c>
      <c r="G2540" s="134" t="s">
        <v>7155</v>
      </c>
      <c r="H2540" s="134">
        <v>8</v>
      </c>
      <c r="I2540" s="134" t="s">
        <v>7286</v>
      </c>
      <c r="L2540" s="140"/>
      <c r="M2540" s="140"/>
    </row>
    <row r="2541" spans="1:13" x14ac:dyDescent="0.3">
      <c r="A2541" s="133">
        <v>46079</v>
      </c>
      <c r="B2541" s="134">
        <v>1</v>
      </c>
      <c r="D2541" s="134" t="s">
        <v>1250</v>
      </c>
      <c r="E2541" s="134">
        <v>9</v>
      </c>
      <c r="F2541" s="134">
        <v>313</v>
      </c>
      <c r="G2541" s="134" t="s">
        <v>7194</v>
      </c>
      <c r="H2541" s="134">
        <v>1</v>
      </c>
      <c r="I2541" s="134" t="s">
        <v>15790</v>
      </c>
      <c r="L2541" s="140"/>
      <c r="M2541" s="140"/>
    </row>
    <row r="2542" spans="1:13" x14ac:dyDescent="0.3">
      <c r="A2542" s="133">
        <v>46079</v>
      </c>
      <c r="B2542" s="134">
        <v>1</v>
      </c>
      <c r="D2542" s="134" t="s">
        <v>1236</v>
      </c>
      <c r="E2542" s="134">
        <v>35</v>
      </c>
      <c r="F2542" s="134">
        <v>313</v>
      </c>
      <c r="G2542" s="134" t="s">
        <v>7150</v>
      </c>
      <c r="H2542" s="134">
        <v>1</v>
      </c>
      <c r="I2542" s="134" t="s">
        <v>15725</v>
      </c>
      <c r="L2542" s="140"/>
      <c r="M2542" s="140"/>
    </row>
    <row r="2543" spans="1:13" x14ac:dyDescent="0.3">
      <c r="A2543" s="133">
        <v>46079</v>
      </c>
      <c r="B2543" s="134">
        <v>1</v>
      </c>
      <c r="D2543" s="134" t="s">
        <v>1390</v>
      </c>
      <c r="E2543" s="134">
        <v>8</v>
      </c>
      <c r="F2543" s="134">
        <v>314</v>
      </c>
      <c r="G2543" s="134" t="s">
        <v>7262</v>
      </c>
      <c r="H2543" s="134">
        <v>21</v>
      </c>
      <c r="I2543" s="134" t="s">
        <v>15764</v>
      </c>
      <c r="L2543" s="140"/>
      <c r="M2543" s="140"/>
    </row>
    <row r="2544" spans="1:13" x14ac:dyDescent="0.3">
      <c r="A2544" s="133">
        <v>46079</v>
      </c>
      <c r="B2544" s="134">
        <v>1</v>
      </c>
      <c r="D2544" s="134" t="s">
        <v>1544</v>
      </c>
      <c r="E2544" s="134">
        <v>34</v>
      </c>
      <c r="F2544" s="134">
        <v>320</v>
      </c>
      <c r="G2544" s="134" t="s">
        <v>7213</v>
      </c>
      <c r="H2544" s="134">
        <v>45</v>
      </c>
      <c r="I2544" s="134" t="s">
        <v>7154</v>
      </c>
      <c r="L2544" s="140"/>
      <c r="M2544" s="140"/>
    </row>
    <row r="2545" spans="1:13" x14ac:dyDescent="0.3">
      <c r="A2545" s="133">
        <v>46079</v>
      </c>
      <c r="B2545" s="134">
        <v>1</v>
      </c>
      <c r="D2545" s="134" t="s">
        <v>1598</v>
      </c>
      <c r="E2545" s="134">
        <v>19</v>
      </c>
      <c r="F2545" s="134">
        <v>320</v>
      </c>
      <c r="G2545" s="134" t="s">
        <v>7155</v>
      </c>
      <c r="H2545" s="134">
        <v>3</v>
      </c>
      <c r="I2545" s="134" t="s">
        <v>7162</v>
      </c>
      <c r="L2545" s="140"/>
      <c r="M2545" s="140"/>
    </row>
    <row r="2546" spans="1:13" x14ac:dyDescent="0.3">
      <c r="A2546" s="133">
        <v>46079</v>
      </c>
      <c r="B2546" s="134">
        <v>1</v>
      </c>
      <c r="D2546" s="134" t="s">
        <v>1598</v>
      </c>
      <c r="E2546" s="134">
        <v>9</v>
      </c>
      <c r="F2546" s="134">
        <v>320</v>
      </c>
      <c r="G2546" s="134" t="s">
        <v>7155</v>
      </c>
      <c r="H2546" s="134">
        <v>4</v>
      </c>
      <c r="I2546" s="134" t="s">
        <v>7162</v>
      </c>
      <c r="L2546" s="140"/>
      <c r="M2546" s="140"/>
    </row>
    <row r="2547" spans="1:13" x14ac:dyDescent="0.3">
      <c r="A2547" s="133">
        <v>46079</v>
      </c>
      <c r="B2547" s="134">
        <v>1</v>
      </c>
      <c r="D2547" s="134" t="s">
        <v>1598</v>
      </c>
      <c r="E2547" s="134">
        <v>30</v>
      </c>
      <c r="F2547" s="134">
        <v>320</v>
      </c>
      <c r="G2547" s="134" t="s">
        <v>7155</v>
      </c>
      <c r="H2547" s="134">
        <v>2</v>
      </c>
      <c r="I2547" s="134" t="s">
        <v>7162</v>
      </c>
      <c r="L2547" s="140"/>
      <c r="M2547" s="140"/>
    </row>
    <row r="2548" spans="1:13" x14ac:dyDescent="0.3">
      <c r="A2548" s="133">
        <v>46079</v>
      </c>
      <c r="B2548" s="134">
        <v>3</v>
      </c>
      <c r="D2548" s="134" t="s">
        <v>1598</v>
      </c>
      <c r="E2548" s="134">
        <v>9</v>
      </c>
      <c r="F2548" s="134">
        <v>320</v>
      </c>
      <c r="G2548" s="134" t="s">
        <v>7155</v>
      </c>
      <c r="H2548" s="134">
        <v>21</v>
      </c>
      <c r="I2548" s="134" t="s">
        <v>7166</v>
      </c>
      <c r="L2548" s="140"/>
      <c r="M2548" s="140"/>
    </row>
    <row r="2549" spans="1:13" x14ac:dyDescent="0.3">
      <c r="A2549" s="133">
        <v>46079</v>
      </c>
      <c r="B2549" s="134">
        <v>2</v>
      </c>
      <c r="D2549" s="134" t="s">
        <v>1464</v>
      </c>
      <c r="E2549" s="134">
        <v>34</v>
      </c>
      <c r="F2549" s="134">
        <v>315</v>
      </c>
      <c r="G2549" s="134" t="s">
        <v>7179</v>
      </c>
      <c r="H2549" s="134">
        <v>1</v>
      </c>
      <c r="I2549" s="134" t="s">
        <v>7180</v>
      </c>
      <c r="L2549" s="140"/>
      <c r="M2549" s="140"/>
    </row>
    <row r="2550" spans="1:13" x14ac:dyDescent="0.3">
      <c r="A2550" s="133">
        <v>46079</v>
      </c>
      <c r="B2550" s="134">
        <v>3</v>
      </c>
      <c r="D2550" s="134" t="s">
        <v>1544</v>
      </c>
      <c r="E2550" s="134">
        <v>20</v>
      </c>
      <c r="F2550" s="134">
        <v>320</v>
      </c>
      <c r="G2550" s="134" t="s">
        <v>7213</v>
      </c>
      <c r="H2550" s="134">
        <v>1</v>
      </c>
      <c r="I2550" s="134" t="s">
        <v>7238</v>
      </c>
      <c r="L2550" s="140"/>
      <c r="M2550" s="140"/>
    </row>
    <row r="2551" spans="1:13" x14ac:dyDescent="0.3">
      <c r="A2551" s="133">
        <v>46079</v>
      </c>
      <c r="B2551" s="134">
        <v>1</v>
      </c>
      <c r="D2551" s="134" t="s">
        <v>1304</v>
      </c>
      <c r="E2551" s="134">
        <v>2</v>
      </c>
      <c r="F2551" s="134">
        <v>314</v>
      </c>
      <c r="G2551" s="134" t="s">
        <v>7191</v>
      </c>
      <c r="H2551" s="134">
        <v>10</v>
      </c>
      <c r="I2551" s="134" t="s">
        <v>7190</v>
      </c>
      <c r="L2551" s="140"/>
      <c r="M2551" s="140"/>
    </row>
    <row r="2552" spans="1:13" x14ac:dyDescent="0.3">
      <c r="A2552" s="133">
        <v>46079</v>
      </c>
      <c r="B2552" s="134">
        <v>2</v>
      </c>
      <c r="D2552" s="134" t="s">
        <v>1394</v>
      </c>
      <c r="E2552" s="134">
        <v>19</v>
      </c>
      <c r="F2552" s="134">
        <v>207</v>
      </c>
      <c r="G2552" s="134" t="s">
        <v>7169</v>
      </c>
      <c r="H2552" s="134">
        <v>2</v>
      </c>
      <c r="I2552" s="134" t="s">
        <v>15960</v>
      </c>
      <c r="L2552" s="140"/>
      <c r="M2552" s="140"/>
    </row>
    <row r="2553" spans="1:13" x14ac:dyDescent="0.3">
      <c r="A2553" s="133">
        <v>46079</v>
      </c>
      <c r="B2553" s="134">
        <v>2</v>
      </c>
      <c r="D2553" s="134" t="s">
        <v>1544</v>
      </c>
      <c r="E2553" s="134">
        <v>9</v>
      </c>
      <c r="F2553" s="134">
        <v>320</v>
      </c>
      <c r="G2553" s="134" t="s">
        <v>7213</v>
      </c>
      <c r="H2553" s="134">
        <v>10</v>
      </c>
      <c r="I2553" s="134" t="s">
        <v>7277</v>
      </c>
      <c r="L2553" s="140"/>
      <c r="M2553" s="140"/>
    </row>
    <row r="2554" spans="1:13" x14ac:dyDescent="0.3">
      <c r="A2554" s="133">
        <v>46079</v>
      </c>
      <c r="B2554" s="134">
        <v>2</v>
      </c>
      <c r="D2554" s="134" t="s">
        <v>1544</v>
      </c>
      <c r="E2554" s="134">
        <v>34</v>
      </c>
      <c r="F2554" s="134">
        <v>320</v>
      </c>
      <c r="G2554" s="134" t="s">
        <v>7213</v>
      </c>
      <c r="H2554" s="134">
        <v>6</v>
      </c>
      <c r="I2554" s="134" t="s">
        <v>7277</v>
      </c>
      <c r="L2554" s="140"/>
      <c r="M2554" s="140"/>
    </row>
    <row r="2555" spans="1:13" x14ac:dyDescent="0.3">
      <c r="A2555" s="133">
        <v>46079</v>
      </c>
      <c r="B2555" s="134">
        <v>2</v>
      </c>
      <c r="D2555" s="134" t="s">
        <v>1392</v>
      </c>
      <c r="E2555" s="134">
        <v>33</v>
      </c>
      <c r="F2555" s="134">
        <v>314</v>
      </c>
      <c r="G2555" s="134" t="s">
        <v>7213</v>
      </c>
      <c r="H2555" s="134">
        <v>1</v>
      </c>
      <c r="I2555" s="134" t="s">
        <v>15736</v>
      </c>
      <c r="L2555" s="140"/>
      <c r="M2555" s="140"/>
    </row>
    <row r="2556" spans="1:13" x14ac:dyDescent="0.3">
      <c r="A2556" s="133">
        <v>46079</v>
      </c>
      <c r="B2556" s="134">
        <v>2</v>
      </c>
      <c r="D2556" s="134" t="s">
        <v>1416</v>
      </c>
      <c r="E2556" s="134">
        <v>27</v>
      </c>
      <c r="F2556" s="134">
        <v>207</v>
      </c>
      <c r="G2556" s="134" t="s">
        <v>7169</v>
      </c>
      <c r="H2556" s="134">
        <v>14</v>
      </c>
      <c r="I2556" s="134" t="s">
        <v>15947</v>
      </c>
      <c r="L2556" s="140"/>
      <c r="M2556" s="140"/>
    </row>
    <row r="2557" spans="1:13" x14ac:dyDescent="0.3">
      <c r="A2557" s="133">
        <v>46079</v>
      </c>
      <c r="B2557" s="134">
        <v>2</v>
      </c>
      <c r="D2557" s="134" t="s">
        <v>1416</v>
      </c>
      <c r="E2557" s="134">
        <v>42</v>
      </c>
      <c r="F2557" s="134">
        <v>207</v>
      </c>
      <c r="G2557" s="134" t="s">
        <v>7169</v>
      </c>
      <c r="H2557" s="134">
        <v>24</v>
      </c>
      <c r="I2557" s="134" t="s">
        <v>15947</v>
      </c>
      <c r="L2557" s="140"/>
      <c r="M2557" s="140"/>
    </row>
    <row r="2558" spans="1:13" x14ac:dyDescent="0.3">
      <c r="A2558" s="133">
        <v>46079</v>
      </c>
      <c r="B2558" s="134">
        <v>2</v>
      </c>
      <c r="D2558" s="134" t="s">
        <v>1306</v>
      </c>
      <c r="E2558" s="134">
        <v>34</v>
      </c>
      <c r="F2558" s="134">
        <v>320</v>
      </c>
      <c r="G2558" s="134" t="s">
        <v>7146</v>
      </c>
      <c r="H2558" s="134">
        <v>6</v>
      </c>
      <c r="I2558" s="134" t="s">
        <v>7145</v>
      </c>
      <c r="L2558" s="140"/>
      <c r="M2558" s="140"/>
    </row>
    <row r="2559" spans="1:13" x14ac:dyDescent="0.3">
      <c r="A2559" s="133">
        <v>46079</v>
      </c>
      <c r="B2559" s="134">
        <v>2</v>
      </c>
      <c r="D2559" s="134" t="s">
        <v>1306</v>
      </c>
      <c r="E2559" s="134">
        <v>10</v>
      </c>
      <c r="F2559" s="134">
        <v>320</v>
      </c>
      <c r="G2559" s="134" t="s">
        <v>7146</v>
      </c>
      <c r="H2559" s="134">
        <v>10</v>
      </c>
      <c r="I2559" s="134" t="s">
        <v>7145</v>
      </c>
      <c r="L2559" s="140"/>
      <c r="M2559" s="140"/>
    </row>
    <row r="2560" spans="1:13" x14ac:dyDescent="0.3">
      <c r="A2560" s="133">
        <v>46079</v>
      </c>
      <c r="B2560" s="134">
        <v>2</v>
      </c>
      <c r="D2560" s="134" t="s">
        <v>1306</v>
      </c>
      <c r="E2560" s="134">
        <v>18</v>
      </c>
      <c r="F2560" s="134">
        <v>320</v>
      </c>
      <c r="G2560" s="134" t="s">
        <v>7146</v>
      </c>
      <c r="H2560" s="134">
        <v>1</v>
      </c>
      <c r="I2560" s="134" t="s">
        <v>7145</v>
      </c>
      <c r="L2560" s="140"/>
      <c r="M2560" s="140"/>
    </row>
    <row r="2561" spans="1:15" x14ac:dyDescent="0.3">
      <c r="A2561" s="133">
        <v>46079</v>
      </c>
      <c r="B2561" s="134">
        <v>2</v>
      </c>
      <c r="D2561" s="134" t="s">
        <v>1384</v>
      </c>
      <c r="E2561" s="134">
        <v>8</v>
      </c>
      <c r="F2561" s="134">
        <v>207</v>
      </c>
      <c r="G2561" s="134" t="s">
        <v>7169</v>
      </c>
      <c r="H2561" s="134">
        <v>1</v>
      </c>
      <c r="I2561" s="134" t="s">
        <v>15961</v>
      </c>
      <c r="L2561" s="140"/>
      <c r="M2561" s="140"/>
    </row>
    <row r="2562" spans="1:15" x14ac:dyDescent="0.3">
      <c r="A2562" s="133">
        <v>46079</v>
      </c>
      <c r="B2562" s="134">
        <v>3</v>
      </c>
      <c r="D2562" s="134" t="s">
        <v>1490</v>
      </c>
      <c r="E2562" s="134">
        <v>9</v>
      </c>
      <c r="F2562" s="134">
        <v>214</v>
      </c>
      <c r="G2562" s="134" t="s">
        <v>7186</v>
      </c>
      <c r="H2562" s="134">
        <v>19</v>
      </c>
      <c r="I2562" s="134" t="s">
        <v>7185</v>
      </c>
      <c r="L2562" s="140"/>
      <c r="M2562" s="140"/>
    </row>
    <row r="2563" spans="1:15" x14ac:dyDescent="0.3">
      <c r="A2563" s="133">
        <v>46079</v>
      </c>
      <c r="B2563" s="134">
        <v>3</v>
      </c>
      <c r="D2563" s="134" t="s">
        <v>1572</v>
      </c>
      <c r="E2563" s="134">
        <v>8</v>
      </c>
      <c r="F2563" s="134">
        <v>314</v>
      </c>
      <c r="G2563" s="134" t="s">
        <v>7171</v>
      </c>
      <c r="H2563" s="134">
        <v>4</v>
      </c>
      <c r="I2563" s="134" t="s">
        <v>15736</v>
      </c>
      <c r="L2563" s="140"/>
      <c r="M2563" s="140"/>
    </row>
    <row r="2564" spans="1:15" x14ac:dyDescent="0.3">
      <c r="A2564" s="133">
        <v>46079</v>
      </c>
      <c r="B2564" s="134">
        <v>3</v>
      </c>
      <c r="D2564" s="134" t="s">
        <v>1572</v>
      </c>
      <c r="E2564" s="134">
        <v>33</v>
      </c>
      <c r="F2564" s="134">
        <v>314</v>
      </c>
      <c r="G2564" s="134" t="s">
        <v>7171</v>
      </c>
      <c r="H2564" s="134">
        <v>4</v>
      </c>
      <c r="I2564" s="134" t="s">
        <v>15736</v>
      </c>
      <c r="L2564" s="140"/>
      <c r="M2564" s="140"/>
    </row>
    <row r="2565" spans="1:15" x14ac:dyDescent="0.3">
      <c r="A2565" s="133">
        <v>46079</v>
      </c>
      <c r="B2565" s="134">
        <v>2</v>
      </c>
      <c r="D2565" s="134" t="s">
        <v>1644</v>
      </c>
      <c r="E2565" s="134">
        <v>8</v>
      </c>
      <c r="F2565" s="134">
        <v>207</v>
      </c>
      <c r="G2565" s="134" t="s">
        <v>7169</v>
      </c>
      <c r="H2565" s="134">
        <v>5</v>
      </c>
      <c r="I2565" s="134" t="s">
        <v>15937</v>
      </c>
      <c r="L2565" s="140"/>
      <c r="M2565" s="140"/>
    </row>
    <row r="2566" spans="1:15" x14ac:dyDescent="0.3">
      <c r="A2566" s="133">
        <v>46079</v>
      </c>
      <c r="B2566" s="134">
        <v>1</v>
      </c>
      <c r="D2566" s="134" t="s">
        <v>3242</v>
      </c>
      <c r="E2566" s="134">
        <v>30</v>
      </c>
      <c r="F2566" s="134">
        <v>315</v>
      </c>
      <c r="G2566" s="134" t="s">
        <v>15962</v>
      </c>
      <c r="H2566" s="134">
        <v>2</v>
      </c>
      <c r="I2566" s="134" t="s">
        <v>15941</v>
      </c>
      <c r="L2566" s="140"/>
      <c r="M2566" s="140"/>
    </row>
    <row r="2567" spans="1:15" x14ac:dyDescent="0.3">
      <c r="A2567" s="133">
        <v>46079</v>
      </c>
      <c r="B2567" s="134">
        <v>1</v>
      </c>
      <c r="D2567" s="134" t="s">
        <v>3242</v>
      </c>
      <c r="E2567" s="134">
        <v>48</v>
      </c>
      <c r="F2567" s="134">
        <v>315</v>
      </c>
      <c r="G2567" s="134" t="s">
        <v>15962</v>
      </c>
      <c r="H2567" s="134">
        <v>1</v>
      </c>
      <c r="I2567" s="134" t="s">
        <v>15941</v>
      </c>
      <c r="L2567" s="140"/>
      <c r="M2567" s="140"/>
    </row>
    <row r="2568" spans="1:15" s="135" customFormat="1" x14ac:dyDescent="0.3">
      <c r="A2568" s="133">
        <v>46079</v>
      </c>
      <c r="B2568" s="134">
        <v>1</v>
      </c>
      <c r="C2568" s="139"/>
      <c r="D2568" s="134" t="s">
        <v>3242</v>
      </c>
      <c r="E2568" s="134">
        <v>44</v>
      </c>
      <c r="F2568" s="134">
        <v>315</v>
      </c>
      <c r="G2568" s="134" t="s">
        <v>15962</v>
      </c>
      <c r="H2568" s="134">
        <v>1</v>
      </c>
      <c r="I2568" s="134" t="s">
        <v>15941</v>
      </c>
      <c r="J2568" s="147"/>
      <c r="K2568" s="147"/>
      <c r="L2568" s="140"/>
      <c r="M2568" s="140"/>
      <c r="N2568" s="147"/>
      <c r="O2568" s="147"/>
    </row>
    <row r="2569" spans="1:15" x14ac:dyDescent="0.3">
      <c r="A2569" s="133">
        <v>46079</v>
      </c>
      <c r="B2569" s="134">
        <v>1</v>
      </c>
      <c r="D2569" s="134" t="s">
        <v>3242</v>
      </c>
      <c r="E2569" s="134">
        <v>20</v>
      </c>
      <c r="F2569" s="134">
        <v>315</v>
      </c>
      <c r="G2569" s="134" t="s">
        <v>15962</v>
      </c>
      <c r="H2569" s="134">
        <v>7</v>
      </c>
      <c r="I2569" s="134" t="s">
        <v>15941</v>
      </c>
      <c r="L2569" s="140"/>
      <c r="M2569" s="140"/>
    </row>
    <row r="2570" spans="1:15" x14ac:dyDescent="0.3">
      <c r="A2570" s="133">
        <v>46079</v>
      </c>
      <c r="B2570" s="134">
        <v>1</v>
      </c>
      <c r="D2570" s="134" t="s">
        <v>1418</v>
      </c>
      <c r="E2570" s="134">
        <v>36</v>
      </c>
      <c r="F2570" s="134">
        <v>217</v>
      </c>
      <c r="G2570" s="134" t="s">
        <v>7181</v>
      </c>
      <c r="H2570" s="134">
        <v>2</v>
      </c>
      <c r="I2570" s="134" t="s">
        <v>15852</v>
      </c>
      <c r="L2570" s="140"/>
      <c r="M2570" s="140"/>
    </row>
    <row r="2571" spans="1:15" x14ac:dyDescent="0.3">
      <c r="A2571" s="133">
        <v>46079</v>
      </c>
      <c r="B2571" s="134">
        <v>1</v>
      </c>
      <c r="D2571" s="134" t="s">
        <v>1280</v>
      </c>
      <c r="E2571" s="134">
        <v>36</v>
      </c>
      <c r="F2571" s="134">
        <v>217</v>
      </c>
      <c r="G2571" s="134" t="s">
        <v>7179</v>
      </c>
      <c r="H2571" s="134">
        <v>1</v>
      </c>
      <c r="I2571" s="134" t="s">
        <v>15852</v>
      </c>
      <c r="L2571" s="140"/>
      <c r="M2571" s="140"/>
    </row>
    <row r="2572" spans="1:15" x14ac:dyDescent="0.3">
      <c r="A2572" s="133">
        <v>46079</v>
      </c>
      <c r="B2572" s="134">
        <v>1</v>
      </c>
      <c r="D2572" s="134" t="s">
        <v>1650</v>
      </c>
      <c r="E2572" s="134">
        <v>20</v>
      </c>
      <c r="F2572" s="134">
        <v>315</v>
      </c>
      <c r="G2572" s="134" t="s">
        <v>7179</v>
      </c>
      <c r="H2572" s="134">
        <v>1</v>
      </c>
      <c r="I2572" s="134" t="s">
        <v>15853</v>
      </c>
      <c r="L2572" s="140"/>
      <c r="M2572" s="140"/>
    </row>
    <row r="2573" spans="1:15" x14ac:dyDescent="0.3">
      <c r="A2573" s="133">
        <v>46079</v>
      </c>
      <c r="B2573" s="134">
        <v>1</v>
      </c>
      <c r="D2573" s="134" t="s">
        <v>1464</v>
      </c>
      <c r="E2573" s="134">
        <v>9</v>
      </c>
      <c r="F2573" s="134">
        <v>315</v>
      </c>
      <c r="G2573" s="134" t="s">
        <v>7179</v>
      </c>
      <c r="H2573" s="134">
        <v>1</v>
      </c>
      <c r="I2573" s="134" t="s">
        <v>15853</v>
      </c>
      <c r="L2573" s="140"/>
      <c r="M2573" s="140"/>
    </row>
    <row r="2574" spans="1:15" x14ac:dyDescent="0.3">
      <c r="A2574" s="133">
        <v>46079</v>
      </c>
      <c r="B2574" s="134">
        <v>1</v>
      </c>
      <c r="D2574" s="134" t="s">
        <v>2071</v>
      </c>
      <c r="E2574" s="134">
        <v>36</v>
      </c>
      <c r="F2574" s="134">
        <v>217</v>
      </c>
      <c r="G2574" s="134" t="s">
        <v>7207</v>
      </c>
      <c r="H2574" s="134">
        <v>1</v>
      </c>
      <c r="I2574" s="134" t="s">
        <v>15852</v>
      </c>
      <c r="L2574" s="140"/>
      <c r="M2574" s="140"/>
    </row>
    <row r="2575" spans="1:15" x14ac:dyDescent="0.3">
      <c r="A2575" s="133">
        <v>46079</v>
      </c>
      <c r="B2575" s="134">
        <v>1</v>
      </c>
      <c r="D2575" s="134" t="s">
        <v>2071</v>
      </c>
      <c r="E2575" s="134">
        <v>39</v>
      </c>
      <c r="F2575" s="134">
        <v>315</v>
      </c>
      <c r="G2575" s="134" t="s">
        <v>7207</v>
      </c>
      <c r="H2575" s="134">
        <v>1</v>
      </c>
      <c r="I2575" s="134" t="s">
        <v>7235</v>
      </c>
      <c r="L2575" s="140"/>
      <c r="M2575" s="140"/>
    </row>
    <row r="2576" spans="1:15" x14ac:dyDescent="0.3">
      <c r="A2576" s="133">
        <v>46079</v>
      </c>
      <c r="B2576" s="134">
        <v>1</v>
      </c>
      <c r="D2576" s="134" t="s">
        <v>1344</v>
      </c>
      <c r="E2576" s="134">
        <v>36</v>
      </c>
      <c r="F2576" s="134">
        <v>217</v>
      </c>
      <c r="G2576" s="134" t="s">
        <v>7248</v>
      </c>
      <c r="H2576" s="134">
        <v>4</v>
      </c>
      <c r="I2576" s="134" t="s">
        <v>15852</v>
      </c>
      <c r="L2576" s="140"/>
      <c r="M2576" s="140"/>
      <c r="O2576" s="150"/>
    </row>
    <row r="2577" spans="1:13" x14ac:dyDescent="0.3">
      <c r="A2577" s="133">
        <v>46079</v>
      </c>
      <c r="B2577" s="134">
        <v>1</v>
      </c>
      <c r="D2577" s="134" t="s">
        <v>1344</v>
      </c>
      <c r="E2577" s="134">
        <v>9</v>
      </c>
      <c r="F2577" s="134">
        <v>315</v>
      </c>
      <c r="G2577" s="134" t="s">
        <v>7248</v>
      </c>
      <c r="H2577" s="134">
        <v>1</v>
      </c>
      <c r="I2577" s="134" t="s">
        <v>15941</v>
      </c>
      <c r="L2577" s="140"/>
      <c r="M2577" s="140"/>
    </row>
    <row r="2578" spans="1:13" x14ac:dyDescent="0.3">
      <c r="A2578" s="133">
        <v>46079</v>
      </c>
      <c r="B2578" s="134">
        <v>1</v>
      </c>
      <c r="D2578" s="134" t="s">
        <v>1344</v>
      </c>
      <c r="E2578" s="134">
        <v>11</v>
      </c>
      <c r="F2578" s="134">
        <v>315</v>
      </c>
      <c r="G2578" s="134" t="s">
        <v>7248</v>
      </c>
      <c r="H2578" s="134">
        <v>3</v>
      </c>
      <c r="I2578" s="134" t="s">
        <v>15941</v>
      </c>
      <c r="L2578" s="140"/>
      <c r="M2578" s="140"/>
    </row>
    <row r="2579" spans="1:13" x14ac:dyDescent="0.3">
      <c r="A2579" s="133">
        <v>46079</v>
      </c>
      <c r="B2579" s="134">
        <v>2</v>
      </c>
      <c r="D2579" s="134" t="s">
        <v>1344</v>
      </c>
      <c r="E2579" s="134">
        <v>36</v>
      </c>
      <c r="F2579" s="134">
        <v>217</v>
      </c>
      <c r="G2579" s="134" t="s">
        <v>7248</v>
      </c>
      <c r="H2579" s="134">
        <v>4</v>
      </c>
      <c r="I2579" s="134" t="s">
        <v>7265</v>
      </c>
      <c r="L2579" s="140"/>
      <c r="M2579" s="140"/>
    </row>
    <row r="2580" spans="1:13" x14ac:dyDescent="0.3">
      <c r="A2580" s="133">
        <v>46079</v>
      </c>
      <c r="B2580" s="134">
        <v>1</v>
      </c>
      <c r="D2580" s="134" t="s">
        <v>1466</v>
      </c>
      <c r="E2580" s="134">
        <v>36</v>
      </c>
      <c r="F2580" s="134">
        <v>217</v>
      </c>
      <c r="G2580" s="134" t="s">
        <v>7252</v>
      </c>
      <c r="H2580" s="134">
        <v>2</v>
      </c>
      <c r="I2580" s="134" t="s">
        <v>15852</v>
      </c>
      <c r="L2580" s="140"/>
      <c r="M2580" s="140"/>
    </row>
    <row r="2581" spans="1:13" x14ac:dyDescent="0.3">
      <c r="A2581" s="133">
        <v>46079</v>
      </c>
      <c r="B2581" s="134">
        <v>1</v>
      </c>
      <c r="D2581" s="134" t="s">
        <v>1302</v>
      </c>
      <c r="E2581" s="134">
        <v>7</v>
      </c>
      <c r="F2581" s="134">
        <v>315</v>
      </c>
      <c r="G2581" s="134" t="s">
        <v>7248</v>
      </c>
      <c r="H2581" s="134">
        <v>2</v>
      </c>
      <c r="I2581" s="134" t="s">
        <v>15941</v>
      </c>
      <c r="L2581" s="140"/>
      <c r="M2581" s="140"/>
    </row>
    <row r="2582" spans="1:13" x14ac:dyDescent="0.3">
      <c r="A2582" s="133">
        <v>46079</v>
      </c>
      <c r="B2582" s="134">
        <v>1</v>
      </c>
      <c r="D2582" s="134" t="s">
        <v>1302</v>
      </c>
      <c r="E2582" s="134">
        <v>19</v>
      </c>
      <c r="F2582" s="134">
        <v>315</v>
      </c>
      <c r="G2582" s="134" t="s">
        <v>7248</v>
      </c>
      <c r="H2582" s="134">
        <v>1</v>
      </c>
      <c r="I2582" s="134" t="s">
        <v>15941</v>
      </c>
      <c r="L2582" s="140"/>
      <c r="M2582" s="140"/>
    </row>
    <row r="2583" spans="1:13" x14ac:dyDescent="0.3">
      <c r="A2583" s="133">
        <v>46079</v>
      </c>
      <c r="B2583" s="134">
        <v>1</v>
      </c>
      <c r="D2583" s="134" t="s">
        <v>1302</v>
      </c>
      <c r="E2583" s="134">
        <v>11</v>
      </c>
      <c r="F2583" s="134">
        <v>315</v>
      </c>
      <c r="G2583" s="134" t="s">
        <v>7248</v>
      </c>
      <c r="H2583" s="134">
        <v>1</v>
      </c>
      <c r="I2583" s="134" t="s">
        <v>15941</v>
      </c>
      <c r="L2583" s="140"/>
      <c r="M2583" s="140"/>
    </row>
    <row r="2584" spans="1:13" x14ac:dyDescent="0.3">
      <c r="A2584" s="133">
        <v>46079</v>
      </c>
      <c r="B2584" s="134">
        <v>2</v>
      </c>
      <c r="D2584" s="134" t="s">
        <v>1344</v>
      </c>
      <c r="E2584" s="134">
        <v>36</v>
      </c>
      <c r="F2584" s="134">
        <v>217</v>
      </c>
      <c r="G2584" s="134" t="s">
        <v>7248</v>
      </c>
      <c r="H2584" s="134">
        <v>4</v>
      </c>
      <c r="I2584" s="134" t="s">
        <v>15688</v>
      </c>
      <c r="L2584" s="140"/>
      <c r="M2584" s="140"/>
    </row>
    <row r="2585" spans="1:13" x14ac:dyDescent="0.3">
      <c r="A2585" s="133">
        <v>46079</v>
      </c>
      <c r="B2585" s="134">
        <v>1</v>
      </c>
      <c r="D2585" s="134" t="s">
        <v>1466</v>
      </c>
      <c r="E2585" s="134">
        <v>36</v>
      </c>
      <c r="F2585" s="134">
        <v>217</v>
      </c>
      <c r="G2585" s="134" t="s">
        <v>7252</v>
      </c>
      <c r="H2585" s="134">
        <v>1</v>
      </c>
      <c r="I2585" s="134" t="s">
        <v>7265</v>
      </c>
      <c r="L2585" s="140"/>
      <c r="M2585" s="140"/>
    </row>
    <row r="2586" spans="1:13" x14ac:dyDescent="0.3">
      <c r="A2586" s="133">
        <v>46079</v>
      </c>
      <c r="B2586" s="134">
        <v>2</v>
      </c>
      <c r="D2586" s="134" t="s">
        <v>1466</v>
      </c>
      <c r="E2586" s="134">
        <v>2</v>
      </c>
      <c r="F2586" s="134">
        <v>315</v>
      </c>
      <c r="G2586" s="134" t="s">
        <v>7252</v>
      </c>
      <c r="H2586" s="134">
        <v>2</v>
      </c>
      <c r="I2586" s="134" t="s">
        <v>7208</v>
      </c>
      <c r="L2586" s="140"/>
      <c r="M2586" s="140"/>
    </row>
    <row r="2587" spans="1:13" x14ac:dyDescent="0.3">
      <c r="A2587" s="133">
        <v>46079</v>
      </c>
      <c r="B2587" s="134">
        <v>3</v>
      </c>
      <c r="D2587" s="134" t="s">
        <v>1466</v>
      </c>
      <c r="E2587" s="134">
        <v>36</v>
      </c>
      <c r="F2587" s="134">
        <v>217</v>
      </c>
      <c r="G2587" s="134" t="s">
        <v>7252</v>
      </c>
      <c r="H2587" s="134">
        <v>1</v>
      </c>
      <c r="I2587" s="134" t="s">
        <v>15688</v>
      </c>
      <c r="L2587" s="140"/>
      <c r="M2587" s="140"/>
    </row>
    <row r="2588" spans="1:13" x14ac:dyDescent="0.3">
      <c r="A2588" s="133">
        <v>46079</v>
      </c>
      <c r="B2588" s="134">
        <v>1</v>
      </c>
      <c r="D2588" s="134" t="s">
        <v>1713</v>
      </c>
      <c r="E2588" s="134">
        <v>2</v>
      </c>
      <c r="F2588" s="134">
        <v>318</v>
      </c>
      <c r="G2588" s="134" t="s">
        <v>15712</v>
      </c>
      <c r="H2588" s="134">
        <v>1</v>
      </c>
      <c r="I2588" s="134" t="s">
        <v>7243</v>
      </c>
      <c r="L2588" s="140"/>
      <c r="M2588" s="140"/>
    </row>
    <row r="2589" spans="1:13" x14ac:dyDescent="0.3">
      <c r="A2589" s="133">
        <v>46079</v>
      </c>
      <c r="B2589" s="134">
        <v>1</v>
      </c>
      <c r="D2589" s="134" t="s">
        <v>1713</v>
      </c>
      <c r="E2589" s="134">
        <v>8</v>
      </c>
      <c r="F2589" s="134">
        <v>318</v>
      </c>
      <c r="G2589" s="134" t="s">
        <v>15712</v>
      </c>
      <c r="H2589" s="134">
        <v>1</v>
      </c>
      <c r="I2589" s="134" t="s">
        <v>7243</v>
      </c>
      <c r="L2589" s="140"/>
      <c r="M2589" s="140"/>
    </row>
    <row r="2590" spans="1:13" x14ac:dyDescent="0.3">
      <c r="A2590" s="133">
        <v>46079</v>
      </c>
      <c r="B2590" s="134">
        <v>1</v>
      </c>
      <c r="D2590" s="134" t="s">
        <v>1536</v>
      </c>
      <c r="E2590" s="134">
        <v>19</v>
      </c>
      <c r="F2590" s="134">
        <v>315</v>
      </c>
      <c r="G2590" s="198" t="s">
        <v>15691</v>
      </c>
      <c r="H2590" s="134">
        <v>1</v>
      </c>
      <c r="I2590" s="134" t="s">
        <v>7245</v>
      </c>
      <c r="L2590" s="140"/>
      <c r="M2590" s="140"/>
    </row>
    <row r="2591" spans="1:13" x14ac:dyDescent="0.3">
      <c r="A2591" s="133">
        <v>46079</v>
      </c>
      <c r="B2591" s="134">
        <v>1</v>
      </c>
      <c r="D2591" s="134" t="s">
        <v>1536</v>
      </c>
      <c r="E2591" s="134">
        <v>2</v>
      </c>
      <c r="F2591" s="134">
        <v>315</v>
      </c>
      <c r="G2591" s="198" t="s">
        <v>15691</v>
      </c>
      <c r="H2591" s="134">
        <v>3</v>
      </c>
      <c r="I2591" s="134" t="s">
        <v>7245</v>
      </c>
      <c r="L2591" s="140"/>
      <c r="M2591" s="140"/>
    </row>
    <row r="2592" spans="1:13" x14ac:dyDescent="0.3">
      <c r="A2592" s="133">
        <v>46079</v>
      </c>
      <c r="B2592" s="134">
        <v>1</v>
      </c>
      <c r="D2592" s="134" t="s">
        <v>1232</v>
      </c>
      <c r="E2592" s="134">
        <v>36</v>
      </c>
      <c r="F2592" s="134">
        <v>315</v>
      </c>
      <c r="G2592" s="134" t="s">
        <v>7158</v>
      </c>
      <c r="H2592" s="134">
        <v>1</v>
      </c>
      <c r="I2592" s="134" t="s">
        <v>7245</v>
      </c>
      <c r="L2592" s="140"/>
      <c r="M2592" s="140"/>
    </row>
    <row r="2593" spans="1:15" x14ac:dyDescent="0.3">
      <c r="A2593" s="133">
        <v>46079</v>
      </c>
      <c r="B2593" s="134">
        <v>1</v>
      </c>
      <c r="D2593" s="134" t="s">
        <v>1232</v>
      </c>
      <c r="E2593" s="134">
        <v>36</v>
      </c>
      <c r="F2593" s="134">
        <v>315</v>
      </c>
      <c r="G2593" s="134" t="s">
        <v>7158</v>
      </c>
      <c r="H2593" s="134">
        <v>1</v>
      </c>
      <c r="I2593" s="134" t="s">
        <v>7245</v>
      </c>
      <c r="L2593" s="140"/>
      <c r="M2593" s="140"/>
    </row>
    <row r="2594" spans="1:15" x14ac:dyDescent="0.3">
      <c r="A2594" s="133">
        <v>46079</v>
      </c>
      <c r="B2594" s="134">
        <v>2</v>
      </c>
      <c r="D2594" s="134" t="s">
        <v>1468</v>
      </c>
      <c r="E2594" s="134">
        <v>20</v>
      </c>
      <c r="F2594" s="134">
        <v>322</v>
      </c>
      <c r="G2594" s="134" t="s">
        <v>7213</v>
      </c>
      <c r="H2594" s="134">
        <v>2</v>
      </c>
      <c r="I2594" s="134" t="s">
        <v>7176</v>
      </c>
      <c r="L2594" s="140"/>
      <c r="M2594" s="140"/>
    </row>
    <row r="2595" spans="1:15" x14ac:dyDescent="0.3">
      <c r="A2595" s="133">
        <v>46079</v>
      </c>
      <c r="B2595" s="134">
        <v>2</v>
      </c>
      <c r="D2595" s="134" t="s">
        <v>1260</v>
      </c>
      <c r="E2595" s="134">
        <v>9</v>
      </c>
      <c r="F2595" s="134">
        <v>207</v>
      </c>
      <c r="G2595" s="134" t="s">
        <v>7169</v>
      </c>
      <c r="H2595" s="134">
        <v>3</v>
      </c>
      <c r="I2595" s="134" t="s">
        <v>15700</v>
      </c>
      <c r="L2595" s="140"/>
      <c r="M2595" s="140"/>
    </row>
    <row r="2596" spans="1:15" x14ac:dyDescent="0.3">
      <c r="A2596" s="133">
        <v>46079</v>
      </c>
      <c r="B2596" s="134">
        <v>2</v>
      </c>
      <c r="D2596" s="134" t="s">
        <v>1260</v>
      </c>
      <c r="E2596" s="134">
        <v>30</v>
      </c>
      <c r="F2596" s="134">
        <v>207</v>
      </c>
      <c r="G2596" s="134" t="s">
        <v>7169</v>
      </c>
      <c r="H2596" s="134">
        <v>6</v>
      </c>
      <c r="I2596" s="134" t="s">
        <v>15700</v>
      </c>
      <c r="L2596" s="140"/>
      <c r="M2596" s="140"/>
    </row>
    <row r="2597" spans="1:15" x14ac:dyDescent="0.3">
      <c r="A2597" s="133">
        <v>46079</v>
      </c>
      <c r="B2597" s="134">
        <v>2</v>
      </c>
      <c r="D2597" s="134" t="s">
        <v>3216</v>
      </c>
      <c r="E2597" s="134">
        <v>9</v>
      </c>
      <c r="F2597" s="134">
        <v>207</v>
      </c>
      <c r="G2597" s="134" t="s">
        <v>7169</v>
      </c>
      <c r="H2597" s="134">
        <v>96</v>
      </c>
      <c r="I2597" s="134" t="s">
        <v>7228</v>
      </c>
      <c r="L2597" s="140"/>
      <c r="M2597" s="140"/>
      <c r="O2597" s="150"/>
    </row>
    <row r="2598" spans="1:15" x14ac:dyDescent="0.3">
      <c r="A2598" s="133">
        <v>46080</v>
      </c>
      <c r="B2598" s="134">
        <v>3</v>
      </c>
      <c r="D2598" s="134" t="s">
        <v>1306</v>
      </c>
      <c r="E2598" s="134">
        <v>9</v>
      </c>
      <c r="F2598" s="134">
        <v>320</v>
      </c>
      <c r="G2598" s="134" t="s">
        <v>7146</v>
      </c>
      <c r="H2598" s="134">
        <v>1</v>
      </c>
      <c r="I2598" s="134" t="s">
        <v>15963</v>
      </c>
      <c r="L2598" s="140"/>
      <c r="M2598" s="140"/>
    </row>
    <row r="2599" spans="1:15" x14ac:dyDescent="0.3">
      <c r="A2599" s="133">
        <v>46080</v>
      </c>
      <c r="B2599" s="134">
        <v>2</v>
      </c>
      <c r="D2599" s="134" t="s">
        <v>1236</v>
      </c>
      <c r="E2599" s="134">
        <v>6</v>
      </c>
      <c r="F2599" s="134">
        <v>313</v>
      </c>
      <c r="G2599" s="134" t="s">
        <v>7150</v>
      </c>
      <c r="H2599" s="134">
        <v>1</v>
      </c>
      <c r="I2599" s="134" t="s">
        <v>7229</v>
      </c>
      <c r="L2599" s="140"/>
      <c r="M2599" s="140"/>
    </row>
    <row r="2600" spans="1:15" x14ac:dyDescent="0.3">
      <c r="A2600" s="133">
        <v>46080</v>
      </c>
      <c r="B2600" s="134">
        <v>2</v>
      </c>
      <c r="D2600" s="134" t="s">
        <v>1306</v>
      </c>
      <c r="E2600" s="134">
        <v>9</v>
      </c>
      <c r="F2600" s="134">
        <v>320</v>
      </c>
      <c r="G2600" s="134" t="s">
        <v>7146</v>
      </c>
      <c r="H2600" s="134">
        <v>5</v>
      </c>
      <c r="I2600" s="134" t="s">
        <v>7145</v>
      </c>
      <c r="L2600" s="140"/>
      <c r="M2600" s="140"/>
    </row>
    <row r="2601" spans="1:15" x14ac:dyDescent="0.3">
      <c r="A2601" s="133">
        <v>46080</v>
      </c>
      <c r="B2601" s="134">
        <v>2</v>
      </c>
      <c r="D2601" s="134" t="s">
        <v>1306</v>
      </c>
      <c r="E2601" s="134">
        <v>34</v>
      </c>
      <c r="F2601" s="134">
        <v>320</v>
      </c>
      <c r="G2601" s="134" t="s">
        <v>7146</v>
      </c>
      <c r="H2601" s="134">
        <v>2</v>
      </c>
      <c r="I2601" s="134" t="s">
        <v>7145</v>
      </c>
      <c r="L2601" s="140"/>
      <c r="M2601" s="140"/>
    </row>
    <row r="2602" spans="1:15" x14ac:dyDescent="0.3">
      <c r="A2602" s="133">
        <v>46080</v>
      </c>
      <c r="B2602" s="134">
        <v>2</v>
      </c>
      <c r="D2602" s="134" t="s">
        <v>1328</v>
      </c>
      <c r="E2602" s="134">
        <v>33</v>
      </c>
      <c r="F2602" s="134">
        <v>314</v>
      </c>
      <c r="G2602" s="134" t="s">
        <v>15712</v>
      </c>
      <c r="H2602" s="134">
        <v>9</v>
      </c>
      <c r="I2602" s="134" t="s">
        <v>7286</v>
      </c>
      <c r="L2602" s="140"/>
      <c r="M2602" s="140"/>
    </row>
    <row r="2603" spans="1:15" x14ac:dyDescent="0.3">
      <c r="A2603" s="133">
        <v>46080</v>
      </c>
      <c r="B2603" s="134">
        <v>2</v>
      </c>
      <c r="D2603" s="134" t="s">
        <v>1250</v>
      </c>
      <c r="E2603" s="134">
        <v>6</v>
      </c>
      <c r="F2603" s="134">
        <v>313</v>
      </c>
      <c r="G2603" s="134" t="s">
        <v>7194</v>
      </c>
      <c r="H2603" s="134">
        <v>1</v>
      </c>
      <c r="I2603" s="134" t="s">
        <v>7227</v>
      </c>
      <c r="L2603" s="140"/>
      <c r="M2603" s="140"/>
    </row>
    <row r="2604" spans="1:15" x14ac:dyDescent="0.3">
      <c r="A2604" s="133">
        <v>46080</v>
      </c>
      <c r="B2604" s="134">
        <v>2</v>
      </c>
      <c r="D2604" s="134" t="s">
        <v>1250</v>
      </c>
      <c r="E2604" s="134">
        <v>9</v>
      </c>
      <c r="F2604" s="134">
        <v>313</v>
      </c>
      <c r="G2604" s="134" t="s">
        <v>7194</v>
      </c>
      <c r="H2604" s="134">
        <v>1</v>
      </c>
      <c r="I2604" s="134" t="s">
        <v>7227</v>
      </c>
      <c r="L2604" s="140"/>
      <c r="M2604" s="140"/>
    </row>
    <row r="2605" spans="1:15" s="135" customFormat="1" x14ac:dyDescent="0.3">
      <c r="A2605" s="133">
        <v>46080</v>
      </c>
      <c r="B2605" s="134">
        <v>2</v>
      </c>
      <c r="C2605" s="139"/>
      <c r="D2605" s="134" t="s">
        <v>1302</v>
      </c>
      <c r="E2605" s="134">
        <v>7</v>
      </c>
      <c r="F2605" s="134">
        <v>207</v>
      </c>
      <c r="G2605" s="134" t="s">
        <v>7169</v>
      </c>
      <c r="H2605" s="134">
        <v>5</v>
      </c>
      <c r="I2605" s="134" t="s">
        <v>15700</v>
      </c>
      <c r="J2605" s="147"/>
      <c r="K2605" s="147"/>
      <c r="L2605" s="140"/>
      <c r="M2605" s="140"/>
      <c r="N2605" s="147"/>
      <c r="O2605" s="147"/>
    </row>
    <row r="2606" spans="1:15" s="135" customFormat="1" x14ac:dyDescent="0.3">
      <c r="A2606" s="133">
        <v>46080</v>
      </c>
      <c r="B2606" s="134">
        <v>2</v>
      </c>
      <c r="C2606" s="139"/>
      <c r="D2606" s="134" t="s">
        <v>1408</v>
      </c>
      <c r="E2606" s="134">
        <v>9</v>
      </c>
      <c r="F2606" s="134">
        <v>207</v>
      </c>
      <c r="G2606" s="134" t="s">
        <v>7181</v>
      </c>
      <c r="H2606" s="134">
        <v>1</v>
      </c>
      <c r="I2606" s="134" t="s">
        <v>15964</v>
      </c>
      <c r="J2606" s="147"/>
      <c r="K2606" s="147"/>
      <c r="L2606" s="140"/>
      <c r="M2606" s="140"/>
      <c r="N2606" s="147"/>
      <c r="O2606" s="147"/>
    </row>
    <row r="2607" spans="1:15" s="135" customFormat="1" x14ac:dyDescent="0.3">
      <c r="A2607" s="133">
        <v>46080</v>
      </c>
      <c r="B2607" s="134">
        <v>2</v>
      </c>
      <c r="C2607" s="139"/>
      <c r="D2607" s="134" t="s">
        <v>1352</v>
      </c>
      <c r="E2607" s="134">
        <v>20</v>
      </c>
      <c r="F2607" s="134">
        <v>322</v>
      </c>
      <c r="G2607" s="134" t="s">
        <v>7175</v>
      </c>
      <c r="H2607" s="134">
        <v>1</v>
      </c>
      <c r="I2607" s="134" t="s">
        <v>7176</v>
      </c>
      <c r="J2607" s="147"/>
      <c r="K2607" s="147"/>
      <c r="L2607" s="140"/>
      <c r="M2607" s="140"/>
      <c r="N2607" s="147"/>
      <c r="O2607" s="147"/>
    </row>
    <row r="2608" spans="1:15" s="135" customFormat="1" x14ac:dyDescent="0.3">
      <c r="A2608" s="133">
        <v>46080</v>
      </c>
      <c r="B2608" s="134">
        <v>3</v>
      </c>
      <c r="C2608" s="139"/>
      <c r="D2608" s="134" t="s">
        <v>1534</v>
      </c>
      <c r="E2608" s="134">
        <v>11</v>
      </c>
      <c r="F2608" s="134">
        <v>313</v>
      </c>
      <c r="G2608" s="134" t="s">
        <v>7269</v>
      </c>
      <c r="H2608" s="134">
        <v>1</v>
      </c>
      <c r="I2608" s="134" t="s">
        <v>15965</v>
      </c>
      <c r="J2608" s="147"/>
      <c r="K2608" s="147"/>
      <c r="L2608" s="140"/>
      <c r="M2608" s="140"/>
      <c r="N2608" s="147"/>
      <c r="O2608" s="147"/>
    </row>
    <row r="2609" spans="1:15" x14ac:dyDescent="0.3">
      <c r="A2609" s="133">
        <v>46080</v>
      </c>
      <c r="B2609" s="134">
        <v>2</v>
      </c>
      <c r="D2609" s="134" t="s">
        <v>1598</v>
      </c>
      <c r="E2609" s="134">
        <v>30</v>
      </c>
      <c r="F2609" s="134">
        <v>320</v>
      </c>
      <c r="G2609" s="134" t="s">
        <v>7155</v>
      </c>
      <c r="H2609" s="134">
        <v>9</v>
      </c>
      <c r="I2609" s="134" t="s">
        <v>7162</v>
      </c>
      <c r="L2609" s="140"/>
      <c r="M2609" s="140"/>
    </row>
    <row r="2610" spans="1:15" x14ac:dyDescent="0.3">
      <c r="A2610" s="133">
        <v>46080</v>
      </c>
      <c r="B2610" s="134">
        <v>2</v>
      </c>
      <c r="D2610" s="134" t="s">
        <v>1598</v>
      </c>
      <c r="E2610" s="134">
        <v>9</v>
      </c>
      <c r="F2610" s="134">
        <v>320</v>
      </c>
      <c r="G2610" s="134" t="s">
        <v>7155</v>
      </c>
      <c r="H2610" s="134">
        <v>11</v>
      </c>
      <c r="I2610" s="134" t="s">
        <v>7162</v>
      </c>
      <c r="L2610" s="140"/>
      <c r="M2610" s="140"/>
    </row>
    <row r="2611" spans="1:15" x14ac:dyDescent="0.3">
      <c r="A2611" s="133">
        <v>46080</v>
      </c>
      <c r="B2611" s="134">
        <v>3</v>
      </c>
      <c r="D2611" s="134" t="s">
        <v>1598</v>
      </c>
      <c r="E2611" s="134">
        <v>9</v>
      </c>
      <c r="F2611" s="134">
        <v>320</v>
      </c>
      <c r="G2611" s="134" t="s">
        <v>7155</v>
      </c>
      <c r="H2611" s="134">
        <v>6</v>
      </c>
      <c r="I2611" s="134" t="s">
        <v>7166</v>
      </c>
      <c r="L2611" s="140"/>
      <c r="M2611" s="140"/>
      <c r="O2611" s="150"/>
    </row>
    <row r="2612" spans="1:15" x14ac:dyDescent="0.3">
      <c r="A2612" s="133">
        <v>46080</v>
      </c>
      <c r="B2612" s="134">
        <v>1</v>
      </c>
      <c r="D2612" s="134" t="s">
        <v>1490</v>
      </c>
      <c r="E2612" s="134">
        <v>9</v>
      </c>
      <c r="F2612" s="134">
        <v>314</v>
      </c>
      <c r="G2612" s="134" t="s">
        <v>7186</v>
      </c>
      <c r="H2612" s="134">
        <v>23</v>
      </c>
      <c r="I2612" s="134" t="s">
        <v>7162</v>
      </c>
      <c r="L2612" s="140"/>
      <c r="M2612" s="140"/>
    </row>
    <row r="2613" spans="1:15" x14ac:dyDescent="0.3">
      <c r="A2613" s="133">
        <v>46080</v>
      </c>
      <c r="B2613" s="134">
        <v>1</v>
      </c>
      <c r="D2613" s="134" t="s">
        <v>1306</v>
      </c>
      <c r="E2613" s="134">
        <v>9</v>
      </c>
      <c r="F2613" s="134">
        <v>320</v>
      </c>
      <c r="G2613" s="134" t="s">
        <v>7146</v>
      </c>
      <c r="H2613" s="134">
        <v>9</v>
      </c>
      <c r="I2613" s="134" t="s">
        <v>7243</v>
      </c>
      <c r="L2613" s="140"/>
      <c r="M2613" s="140"/>
    </row>
    <row r="2614" spans="1:15" x14ac:dyDescent="0.3">
      <c r="A2614" s="133">
        <v>46080</v>
      </c>
      <c r="B2614" s="134">
        <v>1</v>
      </c>
      <c r="D2614" s="134" t="s">
        <v>1572</v>
      </c>
      <c r="E2614" s="134">
        <v>8</v>
      </c>
      <c r="F2614" s="134">
        <v>314</v>
      </c>
      <c r="G2614" s="134" t="s">
        <v>7171</v>
      </c>
      <c r="H2614" s="134">
        <v>13</v>
      </c>
      <c r="I2614" s="134" t="s">
        <v>15889</v>
      </c>
      <c r="L2614" s="140"/>
      <c r="M2614" s="140"/>
    </row>
    <row r="2615" spans="1:15" x14ac:dyDescent="0.3">
      <c r="A2615" s="133">
        <v>46080</v>
      </c>
      <c r="B2615" s="134">
        <v>1</v>
      </c>
      <c r="D2615" s="134" t="s">
        <v>1594</v>
      </c>
      <c r="E2615" s="134">
        <v>33</v>
      </c>
      <c r="F2615" s="134">
        <v>314</v>
      </c>
      <c r="G2615" s="134" t="s">
        <v>7167</v>
      </c>
      <c r="H2615" s="134">
        <v>4</v>
      </c>
      <c r="I2615" s="134" t="s">
        <v>7190</v>
      </c>
      <c r="L2615" s="140"/>
      <c r="M2615" s="140"/>
    </row>
    <row r="2616" spans="1:15" x14ac:dyDescent="0.3">
      <c r="A2616" s="133">
        <v>46080</v>
      </c>
      <c r="B2616" s="134">
        <v>1</v>
      </c>
      <c r="D2616" s="134" t="s">
        <v>1829</v>
      </c>
      <c r="E2616" s="134">
        <v>34</v>
      </c>
      <c r="F2616" s="134">
        <v>314</v>
      </c>
      <c r="G2616" s="134" t="s">
        <v>7212</v>
      </c>
      <c r="H2616" s="134">
        <v>1</v>
      </c>
      <c r="I2616" s="134" t="s">
        <v>7267</v>
      </c>
      <c r="L2616" s="140"/>
      <c r="M2616" s="140"/>
    </row>
    <row r="2617" spans="1:15" x14ac:dyDescent="0.3">
      <c r="A2617" s="133">
        <v>46080</v>
      </c>
      <c r="B2617" s="134">
        <v>1</v>
      </c>
      <c r="D2617" s="134" t="s">
        <v>1392</v>
      </c>
      <c r="E2617" s="134">
        <v>33</v>
      </c>
      <c r="F2617" s="134">
        <v>314</v>
      </c>
      <c r="G2617" s="134" t="s">
        <v>7189</v>
      </c>
      <c r="H2617" s="134">
        <v>3</v>
      </c>
      <c r="I2617" s="134" t="s">
        <v>7243</v>
      </c>
      <c r="L2617" s="140"/>
      <c r="M2617" s="140"/>
    </row>
    <row r="2618" spans="1:15" x14ac:dyDescent="0.3">
      <c r="A2618" s="133">
        <v>46080</v>
      </c>
      <c r="B2618" s="134">
        <v>1</v>
      </c>
      <c r="D2618" s="134" t="s">
        <v>1392</v>
      </c>
      <c r="E2618" s="134">
        <v>9</v>
      </c>
      <c r="F2618" s="134">
        <v>314</v>
      </c>
      <c r="G2618" s="134" t="s">
        <v>7189</v>
      </c>
      <c r="H2618" s="134">
        <v>2</v>
      </c>
      <c r="I2618" s="134" t="s">
        <v>7243</v>
      </c>
      <c r="L2618" s="140"/>
      <c r="M2618" s="140"/>
    </row>
    <row r="2619" spans="1:15" x14ac:dyDescent="0.3">
      <c r="A2619" s="133">
        <v>46080</v>
      </c>
      <c r="B2619" s="134">
        <v>1</v>
      </c>
      <c r="D2619" s="134" t="s">
        <v>1392</v>
      </c>
      <c r="E2619" s="134">
        <v>11</v>
      </c>
      <c r="F2619" s="134">
        <v>314</v>
      </c>
      <c r="G2619" s="134" t="s">
        <v>7189</v>
      </c>
      <c r="H2619" s="134">
        <v>1</v>
      </c>
      <c r="I2619" s="134" t="s">
        <v>7243</v>
      </c>
      <c r="L2619" s="140"/>
      <c r="M2619" s="140"/>
    </row>
    <row r="2620" spans="1:15" x14ac:dyDescent="0.3">
      <c r="A2620" s="133">
        <v>46080</v>
      </c>
      <c r="B2620" s="134">
        <v>1</v>
      </c>
      <c r="D2620" s="134" t="s">
        <v>1811</v>
      </c>
      <c r="E2620" s="134">
        <v>7</v>
      </c>
      <c r="F2620" s="134">
        <v>314</v>
      </c>
      <c r="G2620" s="134" t="s">
        <v>7262</v>
      </c>
      <c r="H2620" s="134">
        <v>1</v>
      </c>
      <c r="I2620" s="134" t="s">
        <v>15764</v>
      </c>
      <c r="L2620" s="140"/>
      <c r="M2620" s="140"/>
    </row>
    <row r="2621" spans="1:15" x14ac:dyDescent="0.3">
      <c r="A2621" s="133">
        <v>46080</v>
      </c>
      <c r="B2621" s="134">
        <v>1</v>
      </c>
      <c r="D2621" s="134" t="s">
        <v>1392</v>
      </c>
      <c r="E2621" s="134">
        <v>38</v>
      </c>
      <c r="F2621" s="134">
        <v>314</v>
      </c>
      <c r="G2621" s="134" t="s">
        <v>7191</v>
      </c>
      <c r="H2621" s="134">
        <v>2</v>
      </c>
      <c r="I2621" s="134" t="s">
        <v>7149</v>
      </c>
      <c r="L2621" s="140"/>
      <c r="M2621" s="140"/>
    </row>
    <row r="2622" spans="1:15" x14ac:dyDescent="0.3">
      <c r="A2622" s="133">
        <v>46080</v>
      </c>
      <c r="B2622" s="134">
        <v>1</v>
      </c>
      <c r="D2622" s="134" t="s">
        <v>1961</v>
      </c>
      <c r="E2622" s="134">
        <v>33</v>
      </c>
      <c r="F2622" s="134">
        <v>314</v>
      </c>
      <c r="G2622" s="134" t="s">
        <v>7173</v>
      </c>
      <c r="H2622" s="134">
        <v>4</v>
      </c>
      <c r="I2622" s="134" t="s">
        <v>7187</v>
      </c>
      <c r="L2622" s="140"/>
      <c r="M2622" s="140"/>
    </row>
    <row r="2623" spans="1:15" x14ac:dyDescent="0.3">
      <c r="A2623" s="133">
        <v>46080</v>
      </c>
      <c r="B2623" s="134">
        <v>1</v>
      </c>
      <c r="D2623" s="134" t="s">
        <v>1961</v>
      </c>
      <c r="E2623" s="134">
        <v>8</v>
      </c>
      <c r="F2623" s="134">
        <v>314</v>
      </c>
      <c r="G2623" s="134" t="s">
        <v>7173</v>
      </c>
      <c r="H2623" s="134">
        <v>4</v>
      </c>
      <c r="I2623" s="134" t="s">
        <v>7187</v>
      </c>
      <c r="L2623" s="140"/>
      <c r="M2623" s="140"/>
    </row>
    <row r="2624" spans="1:15" x14ac:dyDescent="0.3">
      <c r="A2624" s="133">
        <v>46080</v>
      </c>
      <c r="B2624" s="134">
        <v>1</v>
      </c>
      <c r="D2624" s="134" t="s">
        <v>1272</v>
      </c>
      <c r="E2624" s="134">
        <v>9</v>
      </c>
      <c r="F2624" s="134">
        <v>320</v>
      </c>
      <c r="G2624" s="134" t="s">
        <v>7144</v>
      </c>
      <c r="H2624" s="134">
        <v>2</v>
      </c>
      <c r="I2624" s="134" t="s">
        <v>7145</v>
      </c>
      <c r="L2624" s="140"/>
      <c r="M2624" s="140"/>
    </row>
    <row r="2625" spans="1:13" ht="28.8" x14ac:dyDescent="0.3">
      <c r="A2625" s="133">
        <v>46080</v>
      </c>
      <c r="B2625" s="134">
        <v>1</v>
      </c>
      <c r="D2625" s="134" t="s">
        <v>1248</v>
      </c>
      <c r="E2625" s="134">
        <v>2</v>
      </c>
      <c r="F2625" s="134">
        <v>313</v>
      </c>
      <c r="G2625" s="134" t="s">
        <v>7150</v>
      </c>
      <c r="H2625" s="134">
        <v>1</v>
      </c>
      <c r="I2625" s="201" t="s">
        <v>15966</v>
      </c>
      <c r="L2625" s="140"/>
      <c r="M2625" s="140"/>
    </row>
    <row r="2626" spans="1:13" ht="28.8" x14ac:dyDescent="0.3">
      <c r="A2626" s="133">
        <v>46080</v>
      </c>
      <c r="B2626" s="134">
        <v>1</v>
      </c>
      <c r="D2626" s="134" t="s">
        <v>1248</v>
      </c>
      <c r="E2626" s="134">
        <v>7</v>
      </c>
      <c r="F2626" s="134">
        <v>313</v>
      </c>
      <c r="G2626" s="134" t="s">
        <v>7150</v>
      </c>
      <c r="H2626" s="134">
        <v>1</v>
      </c>
      <c r="I2626" s="201" t="s">
        <v>15966</v>
      </c>
      <c r="L2626" s="140"/>
      <c r="M2626" s="140"/>
    </row>
    <row r="2627" spans="1:13" ht="28.8" x14ac:dyDescent="0.3">
      <c r="A2627" s="133">
        <v>46080</v>
      </c>
      <c r="B2627" s="134">
        <v>1</v>
      </c>
      <c r="D2627" s="134" t="s">
        <v>1248</v>
      </c>
      <c r="E2627" s="134">
        <v>6</v>
      </c>
      <c r="F2627" s="134">
        <v>313</v>
      </c>
      <c r="G2627" s="134" t="s">
        <v>7150</v>
      </c>
      <c r="H2627" s="134">
        <v>1</v>
      </c>
      <c r="I2627" s="201" t="s">
        <v>15966</v>
      </c>
      <c r="L2627" s="140"/>
      <c r="M2627" s="140"/>
    </row>
    <row r="2628" spans="1:13" x14ac:dyDescent="0.3">
      <c r="A2628" s="133">
        <v>46080</v>
      </c>
      <c r="B2628" s="134">
        <v>1</v>
      </c>
      <c r="D2628" s="134" t="s">
        <v>1250</v>
      </c>
      <c r="E2628" s="134">
        <v>35</v>
      </c>
      <c r="F2628" s="134">
        <v>313</v>
      </c>
      <c r="G2628" s="134" t="s">
        <v>7194</v>
      </c>
      <c r="H2628" s="134">
        <v>2</v>
      </c>
      <c r="I2628" s="134" t="s">
        <v>15724</v>
      </c>
      <c r="L2628" s="140"/>
      <c r="M2628" s="140"/>
    </row>
    <row r="2629" spans="1:13" x14ac:dyDescent="0.3">
      <c r="A2629" s="133">
        <v>46080</v>
      </c>
      <c r="B2629" s="134">
        <v>1</v>
      </c>
      <c r="D2629" s="134" t="s">
        <v>1534</v>
      </c>
      <c r="E2629" s="134">
        <v>9</v>
      </c>
      <c r="F2629" s="134">
        <v>313</v>
      </c>
      <c r="G2629" s="134" t="s">
        <v>7198</v>
      </c>
      <c r="H2629" s="134">
        <v>1</v>
      </c>
      <c r="I2629" s="134" t="s">
        <v>15894</v>
      </c>
      <c r="L2629" s="140"/>
      <c r="M2629" s="140"/>
    </row>
    <row r="2630" spans="1:13" x14ac:dyDescent="0.3">
      <c r="A2630" s="133">
        <v>46080</v>
      </c>
      <c r="B2630" s="134">
        <v>1</v>
      </c>
      <c r="D2630" s="134" t="s">
        <v>3242</v>
      </c>
      <c r="E2630" s="134">
        <v>20</v>
      </c>
      <c r="F2630" s="134">
        <v>318</v>
      </c>
      <c r="G2630" s="134" t="s">
        <v>15766</v>
      </c>
      <c r="H2630" s="134">
        <v>3</v>
      </c>
      <c r="I2630" s="134" t="s">
        <v>15677</v>
      </c>
      <c r="L2630" s="140"/>
      <c r="M2630" s="140"/>
    </row>
    <row r="2631" spans="1:13" x14ac:dyDescent="0.3">
      <c r="A2631" s="133">
        <v>46080</v>
      </c>
      <c r="B2631" s="134">
        <v>1</v>
      </c>
      <c r="D2631" s="134" t="s">
        <v>1510</v>
      </c>
      <c r="E2631" s="134">
        <v>9</v>
      </c>
      <c r="F2631" s="134">
        <v>320</v>
      </c>
      <c r="G2631" s="134" t="s">
        <v>7213</v>
      </c>
      <c r="H2631" s="134">
        <v>4</v>
      </c>
      <c r="I2631" s="134" t="s">
        <v>7243</v>
      </c>
      <c r="L2631" s="140"/>
      <c r="M2631" s="140"/>
    </row>
    <row r="2632" spans="1:13" x14ac:dyDescent="0.3">
      <c r="A2632" s="133">
        <v>46080</v>
      </c>
      <c r="B2632" s="134">
        <v>1</v>
      </c>
      <c r="D2632" s="134" t="s">
        <v>1510</v>
      </c>
      <c r="E2632" s="134">
        <v>9</v>
      </c>
      <c r="F2632" s="134">
        <v>320</v>
      </c>
      <c r="G2632" s="134" t="s">
        <v>7213</v>
      </c>
      <c r="H2632" s="134">
        <v>15</v>
      </c>
      <c r="I2632" s="134" t="s">
        <v>15728</v>
      </c>
      <c r="L2632" s="140"/>
      <c r="M2632" s="140"/>
    </row>
    <row r="2633" spans="1:13" x14ac:dyDescent="0.3">
      <c r="A2633" s="133">
        <v>46080</v>
      </c>
      <c r="B2633" s="134">
        <v>1</v>
      </c>
      <c r="D2633" s="134" t="s">
        <v>1510</v>
      </c>
      <c r="E2633" s="134">
        <v>34</v>
      </c>
      <c r="F2633" s="134">
        <v>320</v>
      </c>
      <c r="G2633" s="134" t="s">
        <v>7213</v>
      </c>
      <c r="H2633" s="134">
        <v>3</v>
      </c>
      <c r="I2633" s="134" t="s">
        <v>15728</v>
      </c>
      <c r="L2633" s="140"/>
      <c r="M2633" s="140"/>
    </row>
    <row r="2634" spans="1:13" x14ac:dyDescent="0.3">
      <c r="A2634" s="133">
        <v>46080</v>
      </c>
      <c r="B2634" s="134">
        <v>1</v>
      </c>
      <c r="D2634" s="134" t="s">
        <v>1510</v>
      </c>
      <c r="E2634" s="134">
        <v>34</v>
      </c>
      <c r="F2634" s="134">
        <v>320</v>
      </c>
      <c r="G2634" s="134" t="s">
        <v>7213</v>
      </c>
      <c r="H2634" s="134">
        <v>2</v>
      </c>
      <c r="I2634" s="134" t="s">
        <v>7154</v>
      </c>
      <c r="L2634" s="140"/>
      <c r="M2634" s="140"/>
    </row>
    <row r="2635" spans="1:13" x14ac:dyDescent="0.3">
      <c r="A2635" s="133">
        <v>46080</v>
      </c>
      <c r="B2635" s="134">
        <v>1</v>
      </c>
      <c r="D2635" s="134" t="s">
        <v>1510</v>
      </c>
      <c r="E2635" s="134">
        <v>33</v>
      </c>
      <c r="F2635" s="134">
        <v>320</v>
      </c>
      <c r="G2635" s="134" t="s">
        <v>7213</v>
      </c>
      <c r="H2635" s="134">
        <v>10</v>
      </c>
      <c r="I2635" s="134" t="s">
        <v>7154</v>
      </c>
      <c r="L2635" s="140"/>
      <c r="M2635" s="140"/>
    </row>
    <row r="2636" spans="1:13" x14ac:dyDescent="0.3">
      <c r="A2636" s="133">
        <v>46080</v>
      </c>
      <c r="B2636" s="134">
        <v>1</v>
      </c>
      <c r="D2636" s="134" t="s">
        <v>1510</v>
      </c>
      <c r="E2636" s="134">
        <v>19</v>
      </c>
      <c r="F2636" s="134">
        <v>320</v>
      </c>
      <c r="G2636" s="134" t="s">
        <v>7213</v>
      </c>
      <c r="H2636" s="134">
        <v>2</v>
      </c>
      <c r="I2636" s="134" t="s">
        <v>7154</v>
      </c>
      <c r="L2636" s="140"/>
      <c r="M2636" s="140"/>
    </row>
    <row r="2637" spans="1:13" x14ac:dyDescent="0.3">
      <c r="A2637" s="133">
        <v>46080</v>
      </c>
      <c r="B2637" s="134">
        <v>1</v>
      </c>
      <c r="D2637" s="134" t="s">
        <v>1869</v>
      </c>
      <c r="E2637" s="134">
        <v>36</v>
      </c>
      <c r="F2637" s="134">
        <v>217</v>
      </c>
      <c r="G2637" s="134" t="s">
        <v>7181</v>
      </c>
      <c r="H2637" s="134">
        <v>2</v>
      </c>
      <c r="I2637" s="134" t="s">
        <v>15852</v>
      </c>
      <c r="L2637" s="140"/>
      <c r="M2637" s="140"/>
    </row>
    <row r="2638" spans="1:13" x14ac:dyDescent="0.3">
      <c r="A2638" s="133">
        <v>46080</v>
      </c>
      <c r="B2638" s="134">
        <v>1</v>
      </c>
      <c r="D2638" s="134" t="s">
        <v>2566</v>
      </c>
      <c r="E2638" s="134">
        <v>36</v>
      </c>
      <c r="F2638" s="134">
        <v>217</v>
      </c>
      <c r="G2638" s="134" t="s">
        <v>7207</v>
      </c>
      <c r="H2638" s="134">
        <v>2</v>
      </c>
      <c r="I2638" s="134" t="s">
        <v>15852</v>
      </c>
      <c r="L2638" s="140"/>
      <c r="M2638" s="140"/>
    </row>
    <row r="2639" spans="1:13" x14ac:dyDescent="0.3">
      <c r="A2639" s="133">
        <v>46080</v>
      </c>
      <c r="B2639" s="134">
        <v>1</v>
      </c>
      <c r="D2639" s="134" t="s">
        <v>15967</v>
      </c>
      <c r="E2639" s="134">
        <v>36</v>
      </c>
      <c r="F2639" s="134">
        <v>217</v>
      </c>
      <c r="G2639" s="134" t="s">
        <v>7179</v>
      </c>
      <c r="H2639" s="134">
        <v>2</v>
      </c>
      <c r="I2639" s="134" t="s">
        <v>15852</v>
      </c>
      <c r="L2639" s="140"/>
      <c r="M2639" s="140"/>
    </row>
    <row r="2640" spans="1:13" x14ac:dyDescent="0.3">
      <c r="A2640" s="133">
        <v>46080</v>
      </c>
      <c r="B2640" s="134">
        <v>1</v>
      </c>
      <c r="D2640" s="134" t="s">
        <v>3186</v>
      </c>
      <c r="E2640" s="134">
        <v>34</v>
      </c>
      <c r="F2640" s="134">
        <v>315</v>
      </c>
      <c r="G2640" s="134" t="s">
        <v>7179</v>
      </c>
      <c r="H2640" s="134">
        <v>1</v>
      </c>
      <c r="I2640" s="134" t="s">
        <v>15941</v>
      </c>
      <c r="L2640" s="140"/>
      <c r="M2640" s="140"/>
    </row>
    <row r="2641" spans="1:13" x14ac:dyDescent="0.3">
      <c r="A2641" s="133">
        <v>46080</v>
      </c>
      <c r="B2641" s="134">
        <v>2</v>
      </c>
      <c r="D2641" s="134" t="s">
        <v>1594</v>
      </c>
      <c r="E2641" s="134">
        <v>36</v>
      </c>
      <c r="F2641" s="134">
        <v>217</v>
      </c>
      <c r="G2641" s="134" t="s">
        <v>7181</v>
      </c>
      <c r="H2641" s="134">
        <v>1</v>
      </c>
      <c r="I2641" s="134" t="s">
        <v>7265</v>
      </c>
      <c r="L2641" s="140"/>
      <c r="M2641" s="140"/>
    </row>
    <row r="2642" spans="1:13" x14ac:dyDescent="0.3">
      <c r="A2642" s="133">
        <v>46080</v>
      </c>
      <c r="B2642" s="134">
        <v>2</v>
      </c>
      <c r="D2642" s="134" t="s">
        <v>1466</v>
      </c>
      <c r="E2642" s="134">
        <v>36</v>
      </c>
      <c r="F2642" s="134">
        <v>217</v>
      </c>
      <c r="G2642" s="134" t="s">
        <v>7252</v>
      </c>
      <c r="H2642" s="134">
        <v>1</v>
      </c>
      <c r="I2642" s="134" t="s">
        <v>7265</v>
      </c>
      <c r="L2642" s="140"/>
      <c r="M2642" s="140"/>
    </row>
    <row r="2643" spans="1:13" x14ac:dyDescent="0.3">
      <c r="A2643" s="133">
        <v>46080</v>
      </c>
      <c r="B2643" s="134">
        <v>2</v>
      </c>
      <c r="D2643" s="134" t="s">
        <v>1853</v>
      </c>
      <c r="E2643" s="134">
        <v>36</v>
      </c>
      <c r="F2643" s="134">
        <v>217</v>
      </c>
      <c r="G2643" s="134" t="s">
        <v>7239</v>
      </c>
      <c r="H2643" s="134">
        <v>16</v>
      </c>
      <c r="I2643" s="134" t="s">
        <v>7265</v>
      </c>
      <c r="L2643" s="140"/>
      <c r="M2643" s="140"/>
    </row>
    <row r="2644" spans="1:13" x14ac:dyDescent="0.3">
      <c r="A2644" s="133">
        <v>46080</v>
      </c>
      <c r="B2644" s="134">
        <v>3</v>
      </c>
      <c r="D2644" s="134" t="s">
        <v>1466</v>
      </c>
      <c r="E2644" s="134">
        <v>36</v>
      </c>
      <c r="F2644" s="134">
        <v>217</v>
      </c>
      <c r="G2644" s="134" t="s">
        <v>7252</v>
      </c>
      <c r="H2644" s="134">
        <v>1</v>
      </c>
      <c r="I2644" s="134" t="s">
        <v>15688</v>
      </c>
      <c r="L2644" s="140"/>
      <c r="M2644" s="140"/>
    </row>
    <row r="2645" spans="1:13" x14ac:dyDescent="0.3">
      <c r="A2645" s="133">
        <v>46080</v>
      </c>
      <c r="B2645" s="134">
        <v>3</v>
      </c>
      <c r="D2645" s="134" t="s">
        <v>1853</v>
      </c>
      <c r="E2645" s="134">
        <v>36</v>
      </c>
      <c r="F2645" s="134">
        <v>217</v>
      </c>
      <c r="G2645" s="134" t="s">
        <v>7239</v>
      </c>
      <c r="H2645" s="134">
        <v>16</v>
      </c>
      <c r="I2645" s="134" t="s">
        <v>15688</v>
      </c>
      <c r="L2645" s="140"/>
      <c r="M2645" s="140"/>
    </row>
    <row r="2646" spans="1:13" x14ac:dyDescent="0.3">
      <c r="A2646" s="133">
        <v>46080</v>
      </c>
      <c r="B2646" s="134">
        <v>3</v>
      </c>
      <c r="D2646" s="134" t="s">
        <v>1594</v>
      </c>
      <c r="E2646" s="134">
        <v>36</v>
      </c>
      <c r="F2646" s="134">
        <v>217</v>
      </c>
      <c r="G2646" s="134" t="s">
        <v>7181</v>
      </c>
      <c r="H2646" s="134">
        <v>1</v>
      </c>
      <c r="I2646" s="134" t="s">
        <v>15688</v>
      </c>
      <c r="L2646" s="140"/>
      <c r="M2646" s="140"/>
    </row>
    <row r="2647" spans="1:13" x14ac:dyDescent="0.3">
      <c r="A2647" s="133">
        <v>46080</v>
      </c>
      <c r="B2647" s="134">
        <v>1</v>
      </c>
      <c r="D2647" s="134" t="s">
        <v>1584</v>
      </c>
      <c r="E2647" s="134">
        <v>2</v>
      </c>
      <c r="F2647" s="134">
        <v>315</v>
      </c>
      <c r="G2647" s="134" t="s">
        <v>15691</v>
      </c>
      <c r="H2647" s="134">
        <v>3</v>
      </c>
      <c r="I2647" s="134" t="s">
        <v>7245</v>
      </c>
      <c r="L2647" s="140"/>
      <c r="M2647" s="140"/>
    </row>
    <row r="2648" spans="1:13" x14ac:dyDescent="0.3">
      <c r="A2648" s="133">
        <v>46080</v>
      </c>
      <c r="B2648" s="134">
        <v>1</v>
      </c>
      <c r="D2648" s="134" t="s">
        <v>1326</v>
      </c>
      <c r="E2648" s="134">
        <v>36</v>
      </c>
      <c r="F2648" s="134">
        <v>315</v>
      </c>
      <c r="G2648" s="134" t="s">
        <v>15691</v>
      </c>
      <c r="H2648" s="134">
        <v>1</v>
      </c>
      <c r="I2648" s="134" t="s">
        <v>7245</v>
      </c>
      <c r="L2648" s="140"/>
      <c r="M2648" s="140"/>
    </row>
    <row r="2649" spans="1:13" x14ac:dyDescent="0.3">
      <c r="A2649" s="133">
        <v>46080</v>
      </c>
      <c r="B2649" s="134">
        <v>1</v>
      </c>
      <c r="D2649" s="134" t="s">
        <v>1232</v>
      </c>
      <c r="E2649" s="134">
        <v>36</v>
      </c>
      <c r="F2649" s="134">
        <v>315</v>
      </c>
      <c r="G2649" s="134" t="s">
        <v>7198</v>
      </c>
      <c r="H2649" s="134">
        <v>1</v>
      </c>
      <c r="I2649" s="134" t="s">
        <v>7245</v>
      </c>
      <c r="L2649" s="140"/>
      <c r="M2649" s="140"/>
    </row>
    <row r="2650" spans="1:13" x14ac:dyDescent="0.3">
      <c r="A2650" s="133">
        <v>46080</v>
      </c>
      <c r="B2650" s="134">
        <v>1</v>
      </c>
      <c r="D2650" s="134" t="s">
        <v>2491</v>
      </c>
      <c r="E2650" s="134">
        <v>8</v>
      </c>
      <c r="F2650" s="134">
        <v>318</v>
      </c>
      <c r="G2650" s="134" t="s">
        <v>15712</v>
      </c>
      <c r="H2650" s="134">
        <v>3</v>
      </c>
      <c r="I2650" s="134" t="s">
        <v>7190</v>
      </c>
      <c r="L2650" s="140"/>
      <c r="M2650" s="140"/>
    </row>
    <row r="2651" spans="1:13" x14ac:dyDescent="0.3">
      <c r="A2651" s="133">
        <v>46080</v>
      </c>
      <c r="B2651" s="134">
        <v>1</v>
      </c>
      <c r="D2651" s="134" t="s">
        <v>2489</v>
      </c>
      <c r="E2651" s="134">
        <v>9</v>
      </c>
      <c r="F2651" s="134">
        <v>318</v>
      </c>
      <c r="G2651" s="134" t="s">
        <v>15712</v>
      </c>
      <c r="H2651" s="134">
        <v>1</v>
      </c>
      <c r="I2651" s="134" t="s">
        <v>15677</v>
      </c>
      <c r="L2651" s="140"/>
      <c r="M2651" s="140"/>
    </row>
    <row r="2652" spans="1:13" x14ac:dyDescent="0.3">
      <c r="A2652" s="133">
        <v>46080</v>
      </c>
      <c r="B2652" s="134">
        <v>1</v>
      </c>
      <c r="D2652" s="134" t="s">
        <v>1486</v>
      </c>
      <c r="E2652" s="134">
        <v>34</v>
      </c>
      <c r="F2652" s="134">
        <v>207</v>
      </c>
      <c r="G2652" s="134" t="s">
        <v>7169</v>
      </c>
      <c r="H2652" s="134">
        <v>12</v>
      </c>
      <c r="I2652" s="134" t="s">
        <v>15867</v>
      </c>
      <c r="L2652" s="140"/>
      <c r="M2652" s="140"/>
    </row>
    <row r="2653" spans="1:13" x14ac:dyDescent="0.3">
      <c r="A2653" s="133">
        <v>46080</v>
      </c>
      <c r="B2653" s="134">
        <v>1</v>
      </c>
      <c r="D2653" s="134" t="s">
        <v>1689</v>
      </c>
      <c r="E2653" s="134">
        <v>1</v>
      </c>
      <c r="F2653" s="134">
        <v>322</v>
      </c>
      <c r="G2653" s="134" t="s">
        <v>15674</v>
      </c>
      <c r="H2653" s="134">
        <v>2</v>
      </c>
      <c r="I2653" s="134" t="s">
        <v>7225</v>
      </c>
      <c r="L2653" s="140"/>
      <c r="M2653" s="140"/>
    </row>
    <row r="2654" spans="1:13" x14ac:dyDescent="0.3">
      <c r="A2654" s="133">
        <v>46080</v>
      </c>
      <c r="B2654" s="134">
        <v>1</v>
      </c>
      <c r="D2654" s="134" t="s">
        <v>1416</v>
      </c>
      <c r="E2654" s="134">
        <v>45</v>
      </c>
      <c r="F2654" s="134">
        <v>207</v>
      </c>
      <c r="G2654" s="134" t="s">
        <v>7169</v>
      </c>
      <c r="H2654" s="134">
        <v>1</v>
      </c>
      <c r="I2654" s="134" t="s">
        <v>7203</v>
      </c>
      <c r="L2654" s="140"/>
      <c r="M2654" s="140"/>
    </row>
    <row r="2655" spans="1:13" x14ac:dyDescent="0.3">
      <c r="A2655" s="133">
        <v>46081</v>
      </c>
      <c r="B2655" s="134">
        <v>2</v>
      </c>
      <c r="D2655" s="134" t="s">
        <v>1644</v>
      </c>
      <c r="E2655" s="134">
        <v>9</v>
      </c>
      <c r="F2655" s="134">
        <v>207</v>
      </c>
      <c r="G2655" s="134" t="s">
        <v>7169</v>
      </c>
      <c r="H2655" s="134">
        <v>3</v>
      </c>
      <c r="I2655" s="134" t="s">
        <v>15937</v>
      </c>
      <c r="L2655" s="140"/>
      <c r="M2655" s="140"/>
    </row>
    <row r="2656" spans="1:13" x14ac:dyDescent="0.3">
      <c r="A2656" s="133">
        <v>46081</v>
      </c>
      <c r="B2656" s="134">
        <v>2</v>
      </c>
      <c r="D2656" s="134" t="s">
        <v>1270</v>
      </c>
      <c r="E2656" s="134">
        <v>33</v>
      </c>
      <c r="F2656" s="134">
        <v>314</v>
      </c>
      <c r="G2656" s="134" t="s">
        <v>7186</v>
      </c>
      <c r="H2656" s="134">
        <v>6</v>
      </c>
      <c r="I2656" s="134" t="s">
        <v>7275</v>
      </c>
      <c r="L2656" s="140"/>
      <c r="M2656" s="140"/>
    </row>
    <row r="2657" spans="1:15" x14ac:dyDescent="0.3">
      <c r="A2657" s="133">
        <v>46081</v>
      </c>
      <c r="B2657" s="134">
        <v>2</v>
      </c>
      <c r="D2657" s="134" t="s">
        <v>1458</v>
      </c>
      <c r="E2657" s="134">
        <v>34</v>
      </c>
      <c r="F2657" s="134">
        <v>314</v>
      </c>
      <c r="G2657" s="134" t="s">
        <v>7212</v>
      </c>
      <c r="H2657" s="134">
        <v>1</v>
      </c>
      <c r="I2657" s="134" t="s">
        <v>7210</v>
      </c>
      <c r="L2657" s="140"/>
      <c r="M2657" s="140"/>
    </row>
    <row r="2658" spans="1:15" x14ac:dyDescent="0.3">
      <c r="A2658" s="133">
        <v>46081</v>
      </c>
      <c r="B2658" s="134">
        <v>2</v>
      </c>
      <c r="D2658" s="134" t="s">
        <v>1510</v>
      </c>
      <c r="E2658" s="134">
        <v>19</v>
      </c>
      <c r="F2658" s="134">
        <v>320</v>
      </c>
      <c r="G2658" s="134" t="s">
        <v>7213</v>
      </c>
      <c r="H2658" s="134">
        <v>1</v>
      </c>
      <c r="I2658" s="134" t="s">
        <v>15866</v>
      </c>
      <c r="L2658" s="140"/>
      <c r="M2658" s="140"/>
      <c r="O2658" s="150"/>
    </row>
    <row r="2659" spans="1:15" x14ac:dyDescent="0.3">
      <c r="A2659" s="133">
        <v>46081</v>
      </c>
      <c r="B2659" s="134">
        <v>2</v>
      </c>
      <c r="D2659" s="134" t="s">
        <v>1510</v>
      </c>
      <c r="E2659" s="134">
        <v>34</v>
      </c>
      <c r="F2659" s="134">
        <v>320</v>
      </c>
      <c r="G2659" s="134" t="s">
        <v>7213</v>
      </c>
      <c r="H2659" s="134">
        <v>1</v>
      </c>
      <c r="I2659" s="134" t="s">
        <v>15866</v>
      </c>
      <c r="L2659" s="140"/>
      <c r="M2659" s="140"/>
      <c r="O2659" s="150"/>
    </row>
    <row r="2660" spans="1:15" x14ac:dyDescent="0.3">
      <c r="A2660" s="133">
        <v>46081</v>
      </c>
      <c r="B2660" s="134">
        <v>1</v>
      </c>
      <c r="D2660" s="134" t="s">
        <v>1853</v>
      </c>
      <c r="E2660" s="134">
        <v>39</v>
      </c>
      <c r="F2660" s="134">
        <v>318</v>
      </c>
      <c r="G2660" s="134" t="s">
        <v>7248</v>
      </c>
      <c r="H2660" s="134">
        <v>1</v>
      </c>
      <c r="I2660" s="134" t="s">
        <v>15677</v>
      </c>
      <c r="L2660" s="140"/>
      <c r="M2660" s="140"/>
    </row>
    <row r="2661" spans="1:15" x14ac:dyDescent="0.3">
      <c r="A2661" s="133">
        <v>46081</v>
      </c>
      <c r="B2661" s="134">
        <v>1</v>
      </c>
      <c r="D2661" s="134" t="s">
        <v>1853</v>
      </c>
      <c r="E2661" s="134">
        <v>42</v>
      </c>
      <c r="F2661" s="134">
        <v>318</v>
      </c>
      <c r="G2661" s="134" t="s">
        <v>7248</v>
      </c>
      <c r="H2661" s="134">
        <v>1</v>
      </c>
      <c r="I2661" s="134" t="s">
        <v>15677</v>
      </c>
      <c r="L2661" s="140"/>
      <c r="M2661" s="140"/>
    </row>
    <row r="2662" spans="1:15" x14ac:dyDescent="0.3">
      <c r="A2662" s="133">
        <v>46081</v>
      </c>
      <c r="B2662" s="134">
        <v>1</v>
      </c>
      <c r="D2662" s="134" t="s">
        <v>1853</v>
      </c>
      <c r="E2662" s="134">
        <v>44</v>
      </c>
      <c r="F2662" s="134">
        <v>318</v>
      </c>
      <c r="G2662" s="134" t="s">
        <v>7248</v>
      </c>
      <c r="H2662" s="134">
        <v>1</v>
      </c>
      <c r="I2662" s="134" t="s">
        <v>15677</v>
      </c>
      <c r="L2662" s="140"/>
      <c r="M2662" s="140"/>
    </row>
    <row r="2663" spans="1:15" x14ac:dyDescent="0.3">
      <c r="A2663" s="133">
        <v>46081</v>
      </c>
      <c r="B2663" s="134">
        <v>1</v>
      </c>
      <c r="D2663" s="134" t="s">
        <v>1466</v>
      </c>
      <c r="E2663" s="134">
        <v>36</v>
      </c>
      <c r="F2663" s="134">
        <v>217</v>
      </c>
      <c r="G2663" s="134" t="s">
        <v>7252</v>
      </c>
      <c r="H2663" s="134">
        <v>2</v>
      </c>
      <c r="I2663" s="134" t="s">
        <v>15852</v>
      </c>
      <c r="L2663" s="140"/>
      <c r="M2663" s="140"/>
    </row>
    <row r="2664" spans="1:15" x14ac:dyDescent="0.3">
      <c r="A2664" s="133">
        <v>46081</v>
      </c>
      <c r="B2664" s="134">
        <v>1</v>
      </c>
      <c r="D2664" s="134" t="s">
        <v>1344</v>
      </c>
      <c r="E2664" s="134">
        <v>36</v>
      </c>
      <c r="F2664" s="134">
        <v>217</v>
      </c>
      <c r="G2664" s="134" t="s">
        <v>7248</v>
      </c>
      <c r="H2664" s="134">
        <v>8</v>
      </c>
      <c r="I2664" s="134" t="s">
        <v>15852</v>
      </c>
      <c r="L2664" s="140"/>
      <c r="M2664" s="140"/>
    </row>
    <row r="2665" spans="1:15" x14ac:dyDescent="0.3">
      <c r="A2665" s="133">
        <v>46081</v>
      </c>
      <c r="B2665" s="134">
        <v>1</v>
      </c>
      <c r="D2665" s="134" t="s">
        <v>1711</v>
      </c>
      <c r="E2665" s="134">
        <v>11</v>
      </c>
      <c r="F2665" s="134">
        <v>318</v>
      </c>
      <c r="G2665" s="134" t="s">
        <v>15712</v>
      </c>
      <c r="H2665" s="134">
        <v>4</v>
      </c>
      <c r="I2665" s="134" t="s">
        <v>7243</v>
      </c>
      <c r="L2665" s="140"/>
      <c r="M2665" s="140"/>
    </row>
    <row r="2666" spans="1:15" x14ac:dyDescent="0.3">
      <c r="A2666" s="133">
        <v>46081</v>
      </c>
      <c r="B2666" s="134">
        <v>1</v>
      </c>
      <c r="D2666" s="134" t="s">
        <v>1711</v>
      </c>
      <c r="E2666" s="134">
        <v>2</v>
      </c>
      <c r="F2666" s="134">
        <v>318</v>
      </c>
      <c r="G2666" s="134" t="s">
        <v>15712</v>
      </c>
      <c r="H2666" s="134">
        <v>3</v>
      </c>
      <c r="I2666" s="134" t="s">
        <v>7243</v>
      </c>
      <c r="L2666" s="140"/>
      <c r="M2666" s="140"/>
    </row>
    <row r="2667" spans="1:15" x14ac:dyDescent="0.3">
      <c r="A2667" s="133">
        <v>46081</v>
      </c>
      <c r="B2667" s="134">
        <v>1</v>
      </c>
      <c r="D2667" s="134" t="s">
        <v>1711</v>
      </c>
      <c r="E2667" s="134">
        <v>41</v>
      </c>
      <c r="F2667" s="134">
        <v>318</v>
      </c>
      <c r="G2667" s="134" t="s">
        <v>15712</v>
      </c>
      <c r="H2667" s="134">
        <v>3</v>
      </c>
      <c r="I2667" s="134" t="s">
        <v>7243</v>
      </c>
      <c r="L2667" s="140"/>
      <c r="M2667" s="140"/>
    </row>
    <row r="2668" spans="1:15" x14ac:dyDescent="0.3">
      <c r="A2668" s="133">
        <v>46081</v>
      </c>
      <c r="B2668" s="134">
        <v>1</v>
      </c>
      <c r="D2668" s="134" t="s">
        <v>1334</v>
      </c>
      <c r="E2668" s="134">
        <v>41</v>
      </c>
      <c r="F2668" s="134">
        <v>318</v>
      </c>
      <c r="G2668" s="134" t="s">
        <v>15712</v>
      </c>
      <c r="H2668" s="134">
        <v>1</v>
      </c>
      <c r="I2668" s="134" t="s">
        <v>15677</v>
      </c>
      <c r="L2668" s="140"/>
      <c r="M2668" s="140"/>
    </row>
    <row r="2669" spans="1:15" x14ac:dyDescent="0.3">
      <c r="A2669" s="133">
        <v>46081</v>
      </c>
      <c r="B2669" s="134">
        <v>1</v>
      </c>
      <c r="D2669" s="134" t="s">
        <v>1458</v>
      </c>
      <c r="E2669" s="134">
        <v>24</v>
      </c>
      <c r="F2669" s="134">
        <v>314</v>
      </c>
      <c r="G2669" s="134" t="s">
        <v>7212</v>
      </c>
      <c r="H2669" s="134">
        <v>1</v>
      </c>
      <c r="I2669" s="134" t="s">
        <v>15694</v>
      </c>
      <c r="L2669" s="140"/>
      <c r="M2669" s="140"/>
    </row>
    <row r="2670" spans="1:15" x14ac:dyDescent="0.3">
      <c r="A2670" s="133">
        <v>46082</v>
      </c>
      <c r="B2670" s="134">
        <v>1</v>
      </c>
      <c r="D2670" s="134" t="s">
        <v>1306</v>
      </c>
      <c r="E2670" s="134">
        <v>20</v>
      </c>
      <c r="F2670" s="134">
        <v>320</v>
      </c>
      <c r="G2670" s="134" t="s">
        <v>7146</v>
      </c>
      <c r="H2670" s="134">
        <v>24</v>
      </c>
      <c r="I2670" s="134" t="s">
        <v>7159</v>
      </c>
      <c r="L2670" s="140"/>
      <c r="M2670" s="140"/>
    </row>
    <row r="2671" spans="1:15" x14ac:dyDescent="0.3">
      <c r="A2671" s="133">
        <v>46082</v>
      </c>
      <c r="B2671" s="134">
        <v>1</v>
      </c>
      <c r="D2671" s="134" t="s">
        <v>1306</v>
      </c>
      <c r="E2671" s="134">
        <v>9</v>
      </c>
      <c r="F2671" s="134">
        <v>320</v>
      </c>
      <c r="G2671" s="134" t="s">
        <v>7146</v>
      </c>
      <c r="H2671" s="134">
        <v>14</v>
      </c>
      <c r="I2671" s="134" t="s">
        <v>7159</v>
      </c>
      <c r="L2671" s="140"/>
      <c r="M2671" s="140"/>
    </row>
    <row r="2672" spans="1:15" x14ac:dyDescent="0.3">
      <c r="A2672" s="133">
        <v>46083</v>
      </c>
      <c r="B2672" s="134">
        <v>2</v>
      </c>
      <c r="D2672" s="134" t="s">
        <v>2443</v>
      </c>
      <c r="E2672" s="134">
        <v>15</v>
      </c>
      <c r="F2672" s="134">
        <v>207</v>
      </c>
      <c r="G2672" s="134" t="s">
        <v>7169</v>
      </c>
      <c r="H2672" s="134">
        <v>2</v>
      </c>
      <c r="I2672" s="134" t="s">
        <v>7229</v>
      </c>
      <c r="L2672" s="140"/>
      <c r="M2672" s="140"/>
    </row>
    <row r="2673" spans="1:13" x14ac:dyDescent="0.3">
      <c r="A2673" s="133">
        <v>46083</v>
      </c>
      <c r="B2673" s="134">
        <v>2</v>
      </c>
      <c r="D2673" s="134" t="s">
        <v>1478</v>
      </c>
      <c r="E2673" s="134">
        <v>2</v>
      </c>
      <c r="F2673" s="134">
        <v>320</v>
      </c>
      <c r="G2673" s="134" t="s">
        <v>7155</v>
      </c>
      <c r="H2673" s="134">
        <v>4</v>
      </c>
      <c r="I2673" s="134" t="s">
        <v>7162</v>
      </c>
      <c r="L2673" s="140"/>
      <c r="M2673" s="140"/>
    </row>
    <row r="2674" spans="1:13" x14ac:dyDescent="0.3">
      <c r="A2674" s="133">
        <v>46083</v>
      </c>
      <c r="B2674" s="134">
        <v>2</v>
      </c>
      <c r="D2674" s="134" t="s">
        <v>1478</v>
      </c>
      <c r="E2674" s="134">
        <v>9</v>
      </c>
      <c r="F2674" s="134">
        <v>320</v>
      </c>
      <c r="G2674" s="134" t="s">
        <v>7155</v>
      </c>
      <c r="H2674" s="134">
        <v>3</v>
      </c>
      <c r="I2674" s="134" t="s">
        <v>7162</v>
      </c>
      <c r="L2674" s="140"/>
      <c r="M2674" s="140"/>
    </row>
    <row r="2675" spans="1:13" x14ac:dyDescent="0.3">
      <c r="A2675" s="133">
        <v>46083</v>
      </c>
      <c r="B2675" s="134">
        <v>2</v>
      </c>
      <c r="D2675" s="134" t="s">
        <v>1478</v>
      </c>
      <c r="E2675" s="134">
        <v>20</v>
      </c>
      <c r="F2675" s="134">
        <v>320</v>
      </c>
      <c r="G2675" s="134" t="s">
        <v>7155</v>
      </c>
      <c r="H2675" s="134">
        <v>1</v>
      </c>
      <c r="I2675" s="134" t="s">
        <v>7162</v>
      </c>
      <c r="L2675" s="140"/>
      <c r="M2675" s="140"/>
    </row>
    <row r="2676" spans="1:13" x14ac:dyDescent="0.3">
      <c r="A2676" s="133">
        <v>46083</v>
      </c>
      <c r="B2676" s="134">
        <v>2</v>
      </c>
      <c r="D2676" s="134" t="s">
        <v>1478</v>
      </c>
      <c r="E2676" s="134">
        <v>33</v>
      </c>
      <c r="F2676" s="134">
        <v>320</v>
      </c>
      <c r="G2676" s="134" t="s">
        <v>7155</v>
      </c>
      <c r="H2676" s="134">
        <v>10</v>
      </c>
      <c r="I2676" s="134" t="s">
        <v>7162</v>
      </c>
      <c r="L2676" s="140"/>
      <c r="M2676" s="140"/>
    </row>
    <row r="2677" spans="1:13" x14ac:dyDescent="0.3">
      <c r="A2677" s="133">
        <v>46083</v>
      </c>
      <c r="B2677" s="134">
        <v>2</v>
      </c>
      <c r="D2677" s="134" t="s">
        <v>1478</v>
      </c>
      <c r="E2677" s="134">
        <v>34</v>
      </c>
      <c r="F2677" s="134">
        <v>320</v>
      </c>
      <c r="G2677" s="134" t="s">
        <v>7155</v>
      </c>
      <c r="H2677" s="134">
        <v>2</v>
      </c>
      <c r="I2677" s="134" t="s">
        <v>7166</v>
      </c>
      <c r="L2677" s="140"/>
      <c r="M2677" s="140"/>
    </row>
    <row r="2678" spans="1:13" x14ac:dyDescent="0.3">
      <c r="A2678" s="133">
        <v>46083</v>
      </c>
      <c r="B2678" s="134">
        <v>2</v>
      </c>
      <c r="D2678" s="134" t="s">
        <v>1478</v>
      </c>
      <c r="E2678" s="134">
        <v>2</v>
      </c>
      <c r="F2678" s="134">
        <v>320</v>
      </c>
      <c r="G2678" s="134" t="s">
        <v>7155</v>
      </c>
      <c r="H2678" s="134">
        <v>1</v>
      </c>
      <c r="I2678" s="134" t="s">
        <v>7166</v>
      </c>
      <c r="L2678" s="140"/>
      <c r="M2678" s="140"/>
    </row>
    <row r="2679" spans="1:13" x14ac:dyDescent="0.3">
      <c r="A2679" s="133">
        <v>46083</v>
      </c>
      <c r="B2679" s="134">
        <v>2</v>
      </c>
      <c r="D2679" s="134" t="s">
        <v>1484</v>
      </c>
      <c r="E2679" s="134">
        <v>20</v>
      </c>
      <c r="F2679" s="134">
        <v>207</v>
      </c>
      <c r="G2679" s="134" t="s">
        <v>15674</v>
      </c>
      <c r="H2679" s="134">
        <v>5</v>
      </c>
      <c r="I2679" s="134" t="s">
        <v>7170</v>
      </c>
      <c r="L2679" s="140"/>
      <c r="M2679" s="140"/>
    </row>
    <row r="2680" spans="1:13" x14ac:dyDescent="0.3">
      <c r="A2680" s="133">
        <v>46083</v>
      </c>
      <c r="B2680" s="134">
        <v>2</v>
      </c>
      <c r="D2680" s="134" t="s">
        <v>1280</v>
      </c>
      <c r="E2680" s="134">
        <v>11</v>
      </c>
      <c r="F2680" s="134">
        <v>315</v>
      </c>
      <c r="G2680" s="134" t="s">
        <v>7179</v>
      </c>
      <c r="H2680" s="134">
        <v>1</v>
      </c>
      <c r="I2680" s="134" t="s">
        <v>15841</v>
      </c>
      <c r="L2680" s="140"/>
      <c r="M2680" s="140"/>
    </row>
    <row r="2681" spans="1:13" x14ac:dyDescent="0.3">
      <c r="A2681" s="133">
        <v>46083</v>
      </c>
      <c r="B2681" s="134">
        <v>2</v>
      </c>
      <c r="D2681" s="134" t="s">
        <v>1280</v>
      </c>
      <c r="E2681" s="134">
        <v>20</v>
      </c>
      <c r="F2681" s="134">
        <v>315</v>
      </c>
      <c r="G2681" s="134" t="s">
        <v>7179</v>
      </c>
      <c r="H2681" s="134">
        <v>1</v>
      </c>
      <c r="I2681" s="134" t="s">
        <v>15841</v>
      </c>
      <c r="L2681" s="140"/>
      <c r="M2681" s="140"/>
    </row>
    <row r="2682" spans="1:13" x14ac:dyDescent="0.3">
      <c r="A2682" s="133">
        <v>46083</v>
      </c>
      <c r="B2682" s="134">
        <v>2</v>
      </c>
      <c r="D2682" s="134" t="s">
        <v>2443</v>
      </c>
      <c r="E2682" s="134">
        <v>9</v>
      </c>
      <c r="F2682" s="134">
        <v>207</v>
      </c>
      <c r="G2682" s="134" t="s">
        <v>7169</v>
      </c>
      <c r="H2682" s="134">
        <v>8</v>
      </c>
      <c r="I2682" s="134" t="s">
        <v>7229</v>
      </c>
      <c r="L2682" s="140"/>
      <c r="M2682" s="140"/>
    </row>
    <row r="2683" spans="1:13" x14ac:dyDescent="0.3">
      <c r="A2683" s="133">
        <v>46083</v>
      </c>
      <c r="B2683" s="134">
        <v>2</v>
      </c>
      <c r="D2683" s="134" t="s">
        <v>2600</v>
      </c>
      <c r="E2683" s="134">
        <v>19</v>
      </c>
      <c r="F2683" s="134">
        <v>207</v>
      </c>
      <c r="G2683" s="134" t="s">
        <v>7169</v>
      </c>
      <c r="H2683" s="134">
        <v>9</v>
      </c>
      <c r="I2683" s="134" t="s">
        <v>15969</v>
      </c>
      <c r="L2683" s="140"/>
      <c r="M2683" s="140"/>
    </row>
    <row r="2684" spans="1:13" x14ac:dyDescent="0.3">
      <c r="A2684" s="133">
        <v>46083</v>
      </c>
      <c r="B2684" s="134">
        <v>2</v>
      </c>
      <c r="D2684" s="134" t="s">
        <v>2600</v>
      </c>
      <c r="E2684" s="134">
        <v>9</v>
      </c>
      <c r="F2684" s="134">
        <v>207</v>
      </c>
      <c r="G2684" s="134" t="s">
        <v>7169</v>
      </c>
      <c r="H2684" s="134">
        <v>1</v>
      </c>
      <c r="I2684" s="134" t="s">
        <v>15969</v>
      </c>
      <c r="L2684" s="140"/>
      <c r="M2684" s="140"/>
    </row>
    <row r="2685" spans="1:13" x14ac:dyDescent="0.3">
      <c r="A2685" s="133">
        <v>46083</v>
      </c>
      <c r="B2685" s="134">
        <v>2</v>
      </c>
      <c r="D2685" s="134" t="s">
        <v>2600</v>
      </c>
      <c r="E2685" s="134">
        <v>30</v>
      </c>
      <c r="F2685" s="134">
        <v>207</v>
      </c>
      <c r="G2685" s="134" t="s">
        <v>7169</v>
      </c>
      <c r="H2685" s="134">
        <v>3</v>
      </c>
      <c r="I2685" s="134" t="s">
        <v>15969</v>
      </c>
      <c r="L2685" s="140"/>
      <c r="M2685" s="140"/>
    </row>
    <row r="2686" spans="1:13" x14ac:dyDescent="0.3">
      <c r="A2686" s="133">
        <v>46083</v>
      </c>
      <c r="B2686" s="134">
        <v>2</v>
      </c>
      <c r="D2686" s="134" t="s">
        <v>1260</v>
      </c>
      <c r="E2686" s="134">
        <v>30</v>
      </c>
      <c r="F2686" s="134">
        <v>207</v>
      </c>
      <c r="G2686" s="134" t="s">
        <v>7169</v>
      </c>
      <c r="H2686" s="134">
        <v>1</v>
      </c>
      <c r="I2686" s="134" t="s">
        <v>15969</v>
      </c>
      <c r="L2686" s="140"/>
      <c r="M2686" s="140"/>
    </row>
    <row r="2687" spans="1:13" x14ac:dyDescent="0.3">
      <c r="A2687" s="133">
        <v>46083</v>
      </c>
      <c r="B2687" s="134">
        <v>2</v>
      </c>
      <c r="D2687" s="134" t="s">
        <v>1260</v>
      </c>
      <c r="E2687" s="134">
        <v>9</v>
      </c>
      <c r="F2687" s="134">
        <v>207</v>
      </c>
      <c r="G2687" s="134" t="s">
        <v>7169</v>
      </c>
      <c r="H2687" s="134">
        <v>1</v>
      </c>
      <c r="I2687" s="134" t="s">
        <v>15969</v>
      </c>
      <c r="L2687" s="140"/>
      <c r="M2687" s="140"/>
    </row>
    <row r="2688" spans="1:13" x14ac:dyDescent="0.3">
      <c r="A2688" s="133">
        <v>46083</v>
      </c>
      <c r="B2688" s="134">
        <v>2</v>
      </c>
      <c r="D2688" s="134" t="s">
        <v>1468</v>
      </c>
      <c r="E2688" s="134">
        <v>30</v>
      </c>
      <c r="F2688" s="134">
        <v>207</v>
      </c>
      <c r="G2688" s="134" t="s">
        <v>7169</v>
      </c>
      <c r="H2688" s="134">
        <v>2</v>
      </c>
      <c r="I2688" s="134" t="s">
        <v>7170</v>
      </c>
      <c r="L2688" s="140"/>
      <c r="M2688" s="140"/>
    </row>
    <row r="2689" spans="1:13" x14ac:dyDescent="0.3">
      <c r="A2689" s="133">
        <v>46083</v>
      </c>
      <c r="B2689" s="134">
        <v>2</v>
      </c>
      <c r="D2689" s="134" t="s">
        <v>3300</v>
      </c>
      <c r="E2689" s="134">
        <v>19</v>
      </c>
      <c r="F2689" s="134">
        <v>313</v>
      </c>
      <c r="G2689" s="134" t="s">
        <v>7198</v>
      </c>
      <c r="H2689" s="134">
        <v>2</v>
      </c>
      <c r="I2689" s="134" t="s">
        <v>15970</v>
      </c>
      <c r="L2689" s="140"/>
      <c r="M2689" s="140"/>
    </row>
    <row r="2690" spans="1:13" x14ac:dyDescent="0.3">
      <c r="A2690" s="133">
        <v>46083</v>
      </c>
      <c r="B2690" s="134">
        <v>3</v>
      </c>
      <c r="D2690" s="134" t="s">
        <v>1270</v>
      </c>
      <c r="E2690" s="134">
        <v>11</v>
      </c>
      <c r="F2690" s="134">
        <v>314</v>
      </c>
      <c r="G2690" s="134" t="s">
        <v>7186</v>
      </c>
      <c r="H2690" s="134">
        <v>1</v>
      </c>
      <c r="I2690" s="134" t="s">
        <v>7185</v>
      </c>
      <c r="L2690" s="140"/>
      <c r="M2690" s="140"/>
    </row>
    <row r="2691" spans="1:13" x14ac:dyDescent="0.3">
      <c r="A2691" s="133">
        <v>46083</v>
      </c>
      <c r="B2691" s="134">
        <v>2</v>
      </c>
      <c r="D2691" s="134" t="s">
        <v>1594</v>
      </c>
      <c r="E2691" s="134">
        <v>34</v>
      </c>
      <c r="F2691" s="134">
        <v>207</v>
      </c>
      <c r="G2691" s="134" t="s">
        <v>7181</v>
      </c>
      <c r="H2691" s="134">
        <v>1</v>
      </c>
      <c r="I2691" s="134" t="s">
        <v>15964</v>
      </c>
      <c r="L2691" s="140"/>
      <c r="M2691" s="140"/>
    </row>
    <row r="2692" spans="1:13" x14ac:dyDescent="0.3">
      <c r="A2692" s="133">
        <v>46083</v>
      </c>
      <c r="B2692" s="134">
        <v>2</v>
      </c>
      <c r="D2692" s="134" t="s">
        <v>1228</v>
      </c>
      <c r="E2692" s="134">
        <v>33</v>
      </c>
      <c r="F2692" s="134">
        <v>314</v>
      </c>
      <c r="G2692" s="134" t="s">
        <v>7148</v>
      </c>
      <c r="H2692" s="134">
        <v>10</v>
      </c>
      <c r="I2692" s="134" t="s">
        <v>7164</v>
      </c>
      <c r="L2692" s="140"/>
      <c r="M2692" s="140"/>
    </row>
    <row r="2693" spans="1:13" x14ac:dyDescent="0.3">
      <c r="A2693" s="133">
        <v>46083</v>
      </c>
      <c r="B2693" s="134">
        <v>2</v>
      </c>
      <c r="D2693" s="134" t="s">
        <v>1304</v>
      </c>
      <c r="E2693" s="134">
        <v>21</v>
      </c>
      <c r="F2693" s="134">
        <v>314</v>
      </c>
      <c r="G2693" s="134" t="s">
        <v>15691</v>
      </c>
      <c r="H2693" s="134">
        <v>1</v>
      </c>
      <c r="I2693" s="134" t="s">
        <v>7166</v>
      </c>
      <c r="L2693" s="140"/>
      <c r="M2693" s="140"/>
    </row>
    <row r="2694" spans="1:13" x14ac:dyDescent="0.3">
      <c r="A2694" s="133">
        <v>46083</v>
      </c>
      <c r="B2694" s="134">
        <v>2</v>
      </c>
      <c r="D2694" s="134" t="s">
        <v>1304</v>
      </c>
      <c r="E2694" s="134">
        <v>19</v>
      </c>
      <c r="F2694" s="134">
        <v>314</v>
      </c>
      <c r="G2694" s="134" t="s">
        <v>15691</v>
      </c>
      <c r="H2694" s="134">
        <v>2</v>
      </c>
      <c r="I2694" s="134" t="s">
        <v>7166</v>
      </c>
      <c r="L2694" s="140"/>
      <c r="M2694" s="140"/>
    </row>
    <row r="2695" spans="1:13" x14ac:dyDescent="0.3">
      <c r="A2695" s="133">
        <v>46083</v>
      </c>
      <c r="B2695" s="134">
        <v>2</v>
      </c>
      <c r="D2695" s="134" t="s">
        <v>1250</v>
      </c>
      <c r="E2695" s="134">
        <v>6</v>
      </c>
      <c r="F2695" s="134">
        <v>313</v>
      </c>
      <c r="G2695" s="134" t="s">
        <v>7194</v>
      </c>
      <c r="H2695" s="134">
        <v>1</v>
      </c>
      <c r="I2695" s="134" t="s">
        <v>15714</v>
      </c>
      <c r="L2695" s="140"/>
      <c r="M2695" s="140"/>
    </row>
    <row r="2696" spans="1:13" x14ac:dyDescent="0.3">
      <c r="A2696" s="133">
        <v>46083</v>
      </c>
      <c r="B2696" s="134">
        <v>3</v>
      </c>
      <c r="D2696" s="134" t="s">
        <v>1238</v>
      </c>
      <c r="E2696" s="134">
        <v>34</v>
      </c>
      <c r="F2696" s="134">
        <v>320</v>
      </c>
      <c r="G2696" s="134" t="s">
        <v>7213</v>
      </c>
      <c r="H2696" s="134">
        <v>1</v>
      </c>
      <c r="I2696" s="134" t="s">
        <v>7183</v>
      </c>
      <c r="L2696" s="140"/>
      <c r="M2696" s="140"/>
    </row>
    <row r="2697" spans="1:13" x14ac:dyDescent="0.3">
      <c r="A2697" s="133">
        <v>46083</v>
      </c>
      <c r="B2697" s="134">
        <v>2</v>
      </c>
      <c r="D2697" s="134" t="s">
        <v>1238</v>
      </c>
      <c r="E2697" s="134">
        <v>9</v>
      </c>
      <c r="F2697" s="134">
        <v>320</v>
      </c>
      <c r="G2697" s="134" t="s">
        <v>7213</v>
      </c>
      <c r="H2697" s="134">
        <v>3</v>
      </c>
      <c r="I2697" s="134" t="s">
        <v>7277</v>
      </c>
      <c r="L2697" s="140"/>
      <c r="M2697" s="140"/>
    </row>
    <row r="2698" spans="1:13" x14ac:dyDescent="0.3">
      <c r="A2698" s="133">
        <v>46083</v>
      </c>
      <c r="B2698" s="134">
        <v>2</v>
      </c>
      <c r="D2698" s="134" t="s">
        <v>1244</v>
      </c>
      <c r="E2698" s="134">
        <v>9</v>
      </c>
      <c r="F2698" s="134">
        <v>320</v>
      </c>
      <c r="G2698" s="134" t="s">
        <v>7213</v>
      </c>
      <c r="H2698" s="134">
        <v>5</v>
      </c>
      <c r="I2698" s="134" t="s">
        <v>7277</v>
      </c>
      <c r="L2698" s="140"/>
      <c r="M2698" s="140"/>
    </row>
    <row r="2699" spans="1:13" x14ac:dyDescent="0.3">
      <c r="A2699" s="133">
        <v>46083</v>
      </c>
      <c r="B2699" s="134">
        <v>2</v>
      </c>
      <c r="D2699" s="134" t="s">
        <v>1230</v>
      </c>
      <c r="E2699" s="134">
        <v>33</v>
      </c>
      <c r="F2699" s="134">
        <v>314</v>
      </c>
      <c r="G2699" s="134" t="s">
        <v>7148</v>
      </c>
      <c r="H2699" s="134">
        <v>10</v>
      </c>
      <c r="I2699" s="134" t="s">
        <v>7164</v>
      </c>
      <c r="L2699" s="140"/>
      <c r="M2699" s="140"/>
    </row>
    <row r="2700" spans="1:13" x14ac:dyDescent="0.3">
      <c r="A2700" s="133">
        <v>46083</v>
      </c>
      <c r="B2700" s="134">
        <v>2</v>
      </c>
      <c r="D2700" s="134" t="s">
        <v>1228</v>
      </c>
      <c r="E2700" s="134">
        <v>33</v>
      </c>
      <c r="F2700" s="134">
        <v>314</v>
      </c>
      <c r="G2700" s="134" t="s">
        <v>7148</v>
      </c>
      <c r="H2700" s="134">
        <v>15</v>
      </c>
      <c r="I2700" s="134" t="s">
        <v>7214</v>
      </c>
      <c r="L2700" s="140"/>
      <c r="M2700" s="140"/>
    </row>
    <row r="2701" spans="1:13" x14ac:dyDescent="0.3">
      <c r="A2701" s="133">
        <v>46083</v>
      </c>
      <c r="B2701" s="134">
        <v>3</v>
      </c>
      <c r="D2701" s="134" t="s">
        <v>1230</v>
      </c>
      <c r="E2701" s="134">
        <v>33</v>
      </c>
      <c r="F2701" s="134">
        <v>314</v>
      </c>
      <c r="G2701" s="134" t="s">
        <v>7148</v>
      </c>
      <c r="H2701" s="134">
        <v>15</v>
      </c>
      <c r="I2701" s="134" t="s">
        <v>7214</v>
      </c>
      <c r="L2701" s="140"/>
      <c r="M2701" s="140"/>
    </row>
    <row r="2702" spans="1:13" x14ac:dyDescent="0.3">
      <c r="A2702" s="133">
        <v>46083</v>
      </c>
      <c r="B2702" s="134">
        <v>1</v>
      </c>
      <c r="D2702" s="134" t="s">
        <v>1308</v>
      </c>
      <c r="E2702" s="134">
        <v>34</v>
      </c>
      <c r="F2702" s="134">
        <v>320</v>
      </c>
      <c r="G2702" s="134" t="s">
        <v>7155</v>
      </c>
      <c r="H2702" s="134">
        <v>30</v>
      </c>
      <c r="I2702" s="134" t="s">
        <v>7286</v>
      </c>
      <c r="L2702" s="140"/>
      <c r="M2702" s="140"/>
    </row>
    <row r="2703" spans="1:13" x14ac:dyDescent="0.3">
      <c r="A2703" s="133">
        <v>46083</v>
      </c>
      <c r="B2703" s="134">
        <v>1</v>
      </c>
      <c r="D2703" s="134" t="s">
        <v>1346</v>
      </c>
      <c r="E2703" s="134">
        <v>32</v>
      </c>
      <c r="F2703" s="134">
        <v>314</v>
      </c>
      <c r="G2703" s="134" t="s">
        <v>7189</v>
      </c>
      <c r="H2703" s="134">
        <v>33</v>
      </c>
      <c r="I2703" s="134" t="s">
        <v>7221</v>
      </c>
      <c r="L2703" s="140"/>
      <c r="M2703" s="140"/>
    </row>
    <row r="2704" spans="1:13" x14ac:dyDescent="0.3">
      <c r="A2704" s="133">
        <v>46083</v>
      </c>
      <c r="B2704" s="134">
        <v>1</v>
      </c>
      <c r="D2704" s="134" t="s">
        <v>1346</v>
      </c>
      <c r="E2704" s="134">
        <v>20</v>
      </c>
      <c r="F2704" s="134">
        <v>314</v>
      </c>
      <c r="G2704" s="134" t="s">
        <v>7189</v>
      </c>
      <c r="H2704" s="134">
        <v>19</v>
      </c>
      <c r="I2704" s="134" t="s">
        <v>7221</v>
      </c>
      <c r="L2704" s="140"/>
      <c r="M2704" s="140"/>
    </row>
    <row r="2705" spans="1:13" x14ac:dyDescent="0.3">
      <c r="A2705" s="133">
        <v>46083</v>
      </c>
      <c r="B2705" s="134">
        <v>1</v>
      </c>
      <c r="D2705" s="134" t="s">
        <v>3304</v>
      </c>
      <c r="E2705" s="134">
        <v>33</v>
      </c>
      <c r="F2705" s="134">
        <v>314</v>
      </c>
      <c r="G2705" s="134" t="s">
        <v>7148</v>
      </c>
      <c r="H2705" s="134">
        <v>10</v>
      </c>
      <c r="I2705" s="134" t="s">
        <v>15769</v>
      </c>
      <c r="L2705" s="140"/>
      <c r="M2705" s="140"/>
    </row>
    <row r="2706" spans="1:13" x14ac:dyDescent="0.3">
      <c r="A2706" s="133">
        <v>46083</v>
      </c>
      <c r="B2706" s="134">
        <v>1</v>
      </c>
      <c r="D2706" s="134" t="s">
        <v>1484</v>
      </c>
      <c r="E2706" s="134">
        <v>20</v>
      </c>
      <c r="F2706" s="134">
        <v>322</v>
      </c>
      <c r="G2706" s="134" t="s">
        <v>15674</v>
      </c>
      <c r="H2706" s="134">
        <v>1</v>
      </c>
      <c r="I2706" s="134" t="s">
        <v>7225</v>
      </c>
      <c r="L2706" s="140"/>
      <c r="M2706" s="140"/>
    </row>
    <row r="2707" spans="1:13" x14ac:dyDescent="0.3">
      <c r="A2707" s="133">
        <v>46083</v>
      </c>
      <c r="B2707" s="134">
        <v>1</v>
      </c>
      <c r="D2707" s="134" t="s">
        <v>1484</v>
      </c>
      <c r="E2707" s="134">
        <v>34</v>
      </c>
      <c r="F2707" s="134">
        <v>322</v>
      </c>
      <c r="G2707" s="134" t="s">
        <v>15674</v>
      </c>
      <c r="H2707" s="134">
        <v>13</v>
      </c>
      <c r="I2707" s="134" t="s">
        <v>7225</v>
      </c>
      <c r="L2707" s="140"/>
      <c r="M2707" s="140"/>
    </row>
    <row r="2708" spans="1:13" x14ac:dyDescent="0.3">
      <c r="A2708" s="133">
        <v>46083</v>
      </c>
      <c r="B2708" s="134">
        <v>1</v>
      </c>
      <c r="D2708" s="134" t="s">
        <v>1486</v>
      </c>
      <c r="E2708" s="134">
        <v>9</v>
      </c>
      <c r="F2708" s="134">
        <v>207</v>
      </c>
      <c r="G2708" s="134" t="s">
        <v>7169</v>
      </c>
      <c r="H2708" s="134">
        <v>2</v>
      </c>
      <c r="I2708" s="134" t="s">
        <v>15971</v>
      </c>
      <c r="L2708" s="140"/>
      <c r="M2708" s="140"/>
    </row>
    <row r="2709" spans="1:13" x14ac:dyDescent="0.3">
      <c r="A2709" s="133">
        <v>46083</v>
      </c>
      <c r="B2709" s="134">
        <v>1</v>
      </c>
      <c r="D2709" s="134" t="s">
        <v>1486</v>
      </c>
      <c r="E2709" s="134">
        <v>30</v>
      </c>
      <c r="F2709" s="134">
        <v>207</v>
      </c>
      <c r="G2709" s="134" t="s">
        <v>7169</v>
      </c>
      <c r="H2709" s="134">
        <v>2</v>
      </c>
      <c r="I2709" s="134" t="s">
        <v>15971</v>
      </c>
      <c r="L2709" s="140"/>
      <c r="M2709" s="140"/>
    </row>
    <row r="2710" spans="1:13" x14ac:dyDescent="0.3">
      <c r="A2710" s="133">
        <v>46083</v>
      </c>
      <c r="B2710" s="134">
        <v>1</v>
      </c>
      <c r="D2710" s="134" t="s">
        <v>1486</v>
      </c>
      <c r="E2710" s="134">
        <v>2</v>
      </c>
      <c r="F2710" s="134">
        <v>207</v>
      </c>
      <c r="G2710" s="134" t="s">
        <v>7169</v>
      </c>
      <c r="H2710" s="134">
        <v>1</v>
      </c>
      <c r="I2710" s="134" t="s">
        <v>15971</v>
      </c>
      <c r="L2710" s="140"/>
      <c r="M2710" s="140"/>
    </row>
    <row r="2711" spans="1:13" x14ac:dyDescent="0.3">
      <c r="A2711" s="133">
        <v>46083</v>
      </c>
      <c r="B2711" s="134">
        <v>1</v>
      </c>
      <c r="D2711" s="134" t="s">
        <v>1953</v>
      </c>
      <c r="E2711" s="134">
        <v>33</v>
      </c>
      <c r="F2711" s="134">
        <v>314</v>
      </c>
      <c r="G2711" s="134" t="s">
        <v>15691</v>
      </c>
      <c r="H2711" s="134">
        <v>5</v>
      </c>
      <c r="I2711" s="134" t="s">
        <v>15694</v>
      </c>
      <c r="L2711" s="140"/>
      <c r="M2711" s="140"/>
    </row>
    <row r="2712" spans="1:13" x14ac:dyDescent="0.3">
      <c r="A2712" s="133">
        <v>46083</v>
      </c>
      <c r="B2712" s="134">
        <v>1</v>
      </c>
      <c r="D2712" s="134" t="s">
        <v>1262</v>
      </c>
      <c r="E2712" s="134">
        <v>33</v>
      </c>
      <c r="F2712" s="134">
        <v>314</v>
      </c>
      <c r="G2712" s="134" t="s">
        <v>7262</v>
      </c>
      <c r="H2712" s="134">
        <v>8</v>
      </c>
      <c r="I2712" s="134" t="s">
        <v>15764</v>
      </c>
      <c r="L2712" s="140"/>
      <c r="M2712" s="140"/>
    </row>
    <row r="2713" spans="1:13" x14ac:dyDescent="0.3">
      <c r="A2713" s="133">
        <v>46083</v>
      </c>
      <c r="B2713" s="134">
        <v>1</v>
      </c>
      <c r="D2713" s="134" t="s">
        <v>2027</v>
      </c>
      <c r="E2713" s="134">
        <v>2</v>
      </c>
      <c r="F2713" s="134">
        <v>207</v>
      </c>
      <c r="G2713" s="134" t="s">
        <v>7169</v>
      </c>
      <c r="H2713" s="134">
        <v>2</v>
      </c>
      <c r="I2713" s="134" t="s">
        <v>15972</v>
      </c>
      <c r="L2713" s="140"/>
      <c r="M2713" s="140"/>
    </row>
    <row r="2714" spans="1:13" x14ac:dyDescent="0.3">
      <c r="A2714" s="133">
        <v>46083</v>
      </c>
      <c r="B2714" s="134">
        <v>1</v>
      </c>
      <c r="D2714" s="134" t="s">
        <v>1334</v>
      </c>
      <c r="E2714" s="134">
        <v>8</v>
      </c>
      <c r="F2714" s="134">
        <v>314</v>
      </c>
      <c r="G2714" s="134" t="s">
        <v>7186</v>
      </c>
      <c r="H2714" s="134">
        <v>18</v>
      </c>
      <c r="I2714" s="134" t="s">
        <v>7162</v>
      </c>
      <c r="L2714" s="140"/>
      <c r="M2714" s="140"/>
    </row>
    <row r="2715" spans="1:13" x14ac:dyDescent="0.3">
      <c r="A2715" s="133">
        <v>46083</v>
      </c>
      <c r="B2715" s="134">
        <v>1</v>
      </c>
      <c r="D2715" s="134" t="s">
        <v>1572</v>
      </c>
      <c r="E2715" s="134">
        <v>8</v>
      </c>
      <c r="F2715" s="134">
        <v>314</v>
      </c>
      <c r="G2715" s="134" t="s">
        <v>7171</v>
      </c>
      <c r="H2715" s="134">
        <v>14</v>
      </c>
      <c r="I2715" s="134" t="s">
        <v>15791</v>
      </c>
      <c r="L2715" s="140"/>
      <c r="M2715" s="140"/>
    </row>
    <row r="2716" spans="1:13" x14ac:dyDescent="0.3">
      <c r="A2716" s="133">
        <v>46083</v>
      </c>
      <c r="B2716" s="134">
        <v>1</v>
      </c>
      <c r="D2716" s="134" t="s">
        <v>1244</v>
      </c>
      <c r="E2716" s="134">
        <v>33</v>
      </c>
      <c r="F2716" s="134">
        <v>320</v>
      </c>
      <c r="G2716" s="134" t="s">
        <v>7213</v>
      </c>
      <c r="H2716" s="134">
        <v>4</v>
      </c>
      <c r="I2716" s="134" t="s">
        <v>7154</v>
      </c>
      <c r="L2716" s="140"/>
      <c r="M2716" s="140"/>
    </row>
    <row r="2717" spans="1:13" x14ac:dyDescent="0.3">
      <c r="A2717" s="133">
        <v>46083</v>
      </c>
      <c r="B2717" s="134">
        <v>1</v>
      </c>
      <c r="D2717" s="134" t="s">
        <v>1238</v>
      </c>
      <c r="E2717" s="134">
        <v>33</v>
      </c>
      <c r="F2717" s="134">
        <v>320</v>
      </c>
      <c r="G2717" s="134" t="s">
        <v>7213</v>
      </c>
      <c r="H2717" s="134">
        <v>4</v>
      </c>
      <c r="I2717" s="134" t="s">
        <v>7154</v>
      </c>
      <c r="L2717" s="140"/>
      <c r="M2717" s="140"/>
    </row>
    <row r="2718" spans="1:13" x14ac:dyDescent="0.3">
      <c r="A2718" s="133">
        <v>46083</v>
      </c>
      <c r="B2718" s="134">
        <v>1</v>
      </c>
      <c r="D2718" s="134" t="s">
        <v>1292</v>
      </c>
      <c r="E2718" s="134">
        <v>33</v>
      </c>
      <c r="F2718" s="134">
        <v>314</v>
      </c>
      <c r="G2718" s="134" t="s">
        <v>15691</v>
      </c>
      <c r="H2718" s="134">
        <v>4</v>
      </c>
      <c r="I2718" s="134" t="s">
        <v>15846</v>
      </c>
      <c r="L2718" s="140"/>
      <c r="M2718" s="140"/>
    </row>
    <row r="2719" spans="1:13" x14ac:dyDescent="0.3">
      <c r="A2719" s="133">
        <v>46083</v>
      </c>
      <c r="B2719" s="134">
        <v>1</v>
      </c>
      <c r="D2719" s="134" t="s">
        <v>1644</v>
      </c>
      <c r="E2719" s="134">
        <v>9</v>
      </c>
      <c r="F2719" s="134">
        <v>207</v>
      </c>
      <c r="G2719" s="134" t="s">
        <v>15973</v>
      </c>
      <c r="H2719" s="134">
        <v>2</v>
      </c>
      <c r="I2719" s="134" t="s">
        <v>15974</v>
      </c>
      <c r="L2719" s="140"/>
      <c r="M2719" s="140"/>
    </row>
    <row r="2720" spans="1:13" x14ac:dyDescent="0.3">
      <c r="A2720" s="133">
        <v>46083</v>
      </c>
      <c r="B2720" s="134">
        <v>3</v>
      </c>
      <c r="D2720" s="134" t="s">
        <v>1230</v>
      </c>
      <c r="E2720" s="134">
        <v>36</v>
      </c>
      <c r="F2720" s="134">
        <v>217</v>
      </c>
      <c r="G2720" s="134" t="s">
        <v>7148</v>
      </c>
      <c r="H2720" s="134">
        <v>2</v>
      </c>
      <c r="I2720" s="134" t="s">
        <v>7190</v>
      </c>
      <c r="L2720" s="140"/>
      <c r="M2720" s="140"/>
    </row>
    <row r="2721" spans="1:13" x14ac:dyDescent="0.3">
      <c r="A2721" s="133">
        <v>46083</v>
      </c>
      <c r="B2721" s="134">
        <v>3</v>
      </c>
      <c r="D2721" s="134" t="s">
        <v>1228</v>
      </c>
      <c r="E2721" s="134">
        <v>36</v>
      </c>
      <c r="F2721" s="134">
        <v>217</v>
      </c>
      <c r="G2721" s="134" t="s">
        <v>7148</v>
      </c>
      <c r="H2721" s="134">
        <v>2</v>
      </c>
      <c r="I2721" s="134" t="s">
        <v>7190</v>
      </c>
      <c r="L2721" s="140"/>
      <c r="M2721" s="140"/>
    </row>
    <row r="2722" spans="1:13" x14ac:dyDescent="0.3">
      <c r="A2722" s="133">
        <v>46083</v>
      </c>
      <c r="B2722" s="134">
        <v>3</v>
      </c>
      <c r="D2722" s="134" t="s">
        <v>1853</v>
      </c>
      <c r="E2722" s="134">
        <v>36</v>
      </c>
      <c r="F2722" s="134">
        <v>217</v>
      </c>
      <c r="G2722" s="134" t="s">
        <v>7239</v>
      </c>
      <c r="H2722" s="134">
        <v>16</v>
      </c>
      <c r="I2722" s="134" t="s">
        <v>15688</v>
      </c>
      <c r="L2722" s="140"/>
      <c r="M2722" s="140"/>
    </row>
    <row r="2723" spans="1:13" x14ac:dyDescent="0.3">
      <c r="A2723" s="133">
        <v>46083</v>
      </c>
      <c r="B2723" s="134">
        <v>3</v>
      </c>
      <c r="D2723" s="134" t="s">
        <v>1564</v>
      </c>
      <c r="E2723" s="134">
        <v>36</v>
      </c>
      <c r="F2723" s="134">
        <v>217</v>
      </c>
      <c r="G2723" s="134" t="s">
        <v>7207</v>
      </c>
      <c r="H2723" s="134">
        <v>2</v>
      </c>
      <c r="I2723" s="134" t="s">
        <v>15688</v>
      </c>
      <c r="L2723" s="140"/>
      <c r="M2723" s="140"/>
    </row>
    <row r="2724" spans="1:13" x14ac:dyDescent="0.3">
      <c r="A2724" s="133">
        <v>46083</v>
      </c>
      <c r="B2724" s="134">
        <v>2</v>
      </c>
      <c r="D2724" s="134" t="s">
        <v>1280</v>
      </c>
      <c r="E2724" s="134">
        <v>36</v>
      </c>
      <c r="F2724" s="134">
        <v>217</v>
      </c>
      <c r="G2724" s="134" t="s">
        <v>7179</v>
      </c>
      <c r="H2724" s="134">
        <v>1</v>
      </c>
      <c r="I2724" s="134" t="s">
        <v>7265</v>
      </c>
      <c r="L2724" s="140"/>
      <c r="M2724" s="140"/>
    </row>
    <row r="2725" spans="1:13" x14ac:dyDescent="0.3">
      <c r="A2725" s="133">
        <v>46083</v>
      </c>
      <c r="B2725" s="134">
        <v>2</v>
      </c>
      <c r="D2725" s="134" t="s">
        <v>1853</v>
      </c>
      <c r="E2725" s="134">
        <v>36</v>
      </c>
      <c r="F2725" s="134">
        <v>217</v>
      </c>
      <c r="G2725" s="134" t="s">
        <v>7239</v>
      </c>
      <c r="H2725" s="134">
        <v>16</v>
      </c>
      <c r="I2725" s="134" t="s">
        <v>7265</v>
      </c>
      <c r="L2725" s="140"/>
      <c r="M2725" s="140"/>
    </row>
    <row r="2726" spans="1:13" x14ac:dyDescent="0.3">
      <c r="A2726" s="133">
        <v>46083</v>
      </c>
      <c r="B2726" s="134">
        <v>2</v>
      </c>
      <c r="D2726" s="134" t="s">
        <v>1564</v>
      </c>
      <c r="E2726" s="134">
        <v>36</v>
      </c>
      <c r="F2726" s="134">
        <v>217</v>
      </c>
      <c r="G2726" s="134" t="s">
        <v>7207</v>
      </c>
      <c r="H2726" s="134">
        <v>2</v>
      </c>
      <c r="I2726" s="134" t="s">
        <v>7265</v>
      </c>
      <c r="L2726" s="140"/>
      <c r="M2726" s="140"/>
    </row>
    <row r="2727" spans="1:13" x14ac:dyDescent="0.3">
      <c r="A2727" s="133">
        <v>46083</v>
      </c>
      <c r="B2727" s="134">
        <v>2</v>
      </c>
      <c r="D2727" s="134" t="s">
        <v>1510</v>
      </c>
      <c r="E2727" s="134">
        <v>9</v>
      </c>
      <c r="F2727" s="134">
        <v>315</v>
      </c>
      <c r="G2727" s="134" t="s">
        <v>7179</v>
      </c>
      <c r="H2727" s="134">
        <v>1</v>
      </c>
      <c r="I2727" s="134" t="s">
        <v>7251</v>
      </c>
      <c r="L2727" s="140"/>
      <c r="M2727" s="140"/>
    </row>
    <row r="2728" spans="1:13" x14ac:dyDescent="0.3">
      <c r="A2728" s="133">
        <v>46083</v>
      </c>
      <c r="B2728" s="134">
        <v>1</v>
      </c>
      <c r="D2728" s="134" t="s">
        <v>1362</v>
      </c>
      <c r="E2728" s="134">
        <v>36</v>
      </c>
      <c r="F2728" s="134">
        <v>217</v>
      </c>
      <c r="G2728" s="134" t="s">
        <v>7181</v>
      </c>
      <c r="H2728" s="134">
        <v>4</v>
      </c>
      <c r="I2728" s="134" t="s">
        <v>15852</v>
      </c>
      <c r="L2728" s="140"/>
      <c r="M2728" s="140"/>
    </row>
    <row r="2729" spans="1:13" x14ac:dyDescent="0.3">
      <c r="A2729" s="133">
        <v>46083</v>
      </c>
      <c r="B2729" s="134">
        <v>1</v>
      </c>
      <c r="D2729" s="134" t="s">
        <v>1280</v>
      </c>
      <c r="E2729" s="134">
        <v>36</v>
      </c>
      <c r="F2729" s="134">
        <v>217</v>
      </c>
      <c r="G2729" s="134" t="s">
        <v>7179</v>
      </c>
      <c r="H2729" s="134">
        <v>2</v>
      </c>
      <c r="I2729" s="134" t="s">
        <v>15852</v>
      </c>
      <c r="L2729" s="140"/>
      <c r="M2729" s="140"/>
    </row>
    <row r="2730" spans="1:13" x14ac:dyDescent="0.3">
      <c r="A2730" s="133">
        <v>46083</v>
      </c>
      <c r="B2730" s="134">
        <v>1</v>
      </c>
      <c r="D2730" s="134" t="s">
        <v>1853</v>
      </c>
      <c r="E2730" s="134">
        <v>36</v>
      </c>
      <c r="F2730" s="134">
        <v>217</v>
      </c>
      <c r="G2730" s="134" t="s">
        <v>7239</v>
      </c>
      <c r="H2730" s="134">
        <v>66</v>
      </c>
      <c r="I2730" s="134" t="s">
        <v>15852</v>
      </c>
      <c r="L2730" s="140"/>
      <c r="M2730" s="140"/>
    </row>
    <row r="2731" spans="1:13" x14ac:dyDescent="0.3">
      <c r="A2731" s="133">
        <v>46083</v>
      </c>
      <c r="B2731" s="134">
        <v>1</v>
      </c>
      <c r="D2731" s="134" t="s">
        <v>1564</v>
      </c>
      <c r="E2731" s="134">
        <v>36</v>
      </c>
      <c r="F2731" s="134">
        <v>217</v>
      </c>
      <c r="G2731" s="134" t="s">
        <v>7207</v>
      </c>
      <c r="H2731" s="134">
        <v>5</v>
      </c>
      <c r="I2731" s="134" t="s">
        <v>15852</v>
      </c>
      <c r="L2731" s="140"/>
      <c r="M2731" s="140"/>
    </row>
    <row r="2732" spans="1:13" x14ac:dyDescent="0.3">
      <c r="A2732" s="133">
        <v>46083</v>
      </c>
      <c r="B2732" s="134">
        <v>1</v>
      </c>
      <c r="D2732" s="134" t="s">
        <v>1326</v>
      </c>
      <c r="E2732" s="134">
        <v>36</v>
      </c>
      <c r="F2732" s="134">
        <v>315</v>
      </c>
      <c r="G2732" s="134" t="s">
        <v>15691</v>
      </c>
      <c r="H2732" s="134">
        <v>1</v>
      </c>
      <c r="I2732" s="134" t="s">
        <v>7235</v>
      </c>
      <c r="L2732" s="140"/>
      <c r="M2732" s="140"/>
    </row>
    <row r="2733" spans="1:13" x14ac:dyDescent="0.3">
      <c r="A2733" s="133">
        <v>46083</v>
      </c>
      <c r="B2733" s="134">
        <v>1</v>
      </c>
      <c r="D2733" s="134" t="s">
        <v>1232</v>
      </c>
      <c r="E2733" s="134">
        <v>36</v>
      </c>
      <c r="F2733" s="134">
        <v>315</v>
      </c>
      <c r="G2733" s="134" t="s">
        <v>7196</v>
      </c>
      <c r="H2733" s="134">
        <v>1</v>
      </c>
      <c r="I2733" s="134" t="s">
        <v>7235</v>
      </c>
      <c r="L2733" s="140"/>
      <c r="M2733" s="140"/>
    </row>
    <row r="2734" spans="1:13" x14ac:dyDescent="0.3">
      <c r="A2734" s="133">
        <v>46083</v>
      </c>
      <c r="B2734" s="134">
        <v>1</v>
      </c>
      <c r="D2734" s="134" t="s">
        <v>2491</v>
      </c>
      <c r="E2734" s="134">
        <v>44</v>
      </c>
      <c r="F2734" s="134">
        <v>318</v>
      </c>
      <c r="G2734" s="134" t="s">
        <v>15712</v>
      </c>
      <c r="H2734" s="134">
        <v>1</v>
      </c>
      <c r="I2734" s="134" t="s">
        <v>7247</v>
      </c>
      <c r="L2734" s="140"/>
      <c r="M2734" s="140"/>
    </row>
    <row r="2735" spans="1:13" x14ac:dyDescent="0.3">
      <c r="A2735" s="133">
        <v>46084</v>
      </c>
      <c r="B2735" s="134">
        <v>3</v>
      </c>
      <c r="D2735" s="134" t="s">
        <v>1624</v>
      </c>
      <c r="E2735" s="134">
        <v>20</v>
      </c>
      <c r="F2735" s="134">
        <v>320</v>
      </c>
      <c r="G2735" s="134" t="s">
        <v>7146</v>
      </c>
      <c r="H2735" s="134">
        <v>1</v>
      </c>
      <c r="I2735" s="134" t="s">
        <v>7238</v>
      </c>
      <c r="L2735" s="140"/>
      <c r="M2735" s="140"/>
    </row>
    <row r="2736" spans="1:13" x14ac:dyDescent="0.3">
      <c r="A2736" s="133">
        <v>46084</v>
      </c>
      <c r="B2736" s="134">
        <v>3</v>
      </c>
      <c r="D2736" s="134" t="s">
        <v>1320</v>
      </c>
      <c r="E2736" s="134">
        <v>9</v>
      </c>
      <c r="F2736" s="134">
        <v>320</v>
      </c>
      <c r="G2736" s="134" t="s">
        <v>7155</v>
      </c>
      <c r="H2736" s="134">
        <v>4</v>
      </c>
      <c r="I2736" s="134" t="s">
        <v>15786</v>
      </c>
      <c r="L2736" s="140"/>
      <c r="M2736" s="140"/>
    </row>
    <row r="2737" spans="1:13" x14ac:dyDescent="0.3">
      <c r="A2737" s="133">
        <v>46084</v>
      </c>
      <c r="B2737" s="134">
        <v>3</v>
      </c>
      <c r="D2737" s="134" t="s">
        <v>1320</v>
      </c>
      <c r="E2737" s="134">
        <v>19</v>
      </c>
      <c r="F2737" s="134">
        <v>320</v>
      </c>
      <c r="G2737" s="134" t="s">
        <v>7155</v>
      </c>
      <c r="H2737" s="134">
        <v>4</v>
      </c>
      <c r="I2737" s="134" t="s">
        <v>15786</v>
      </c>
      <c r="L2737" s="140"/>
      <c r="M2737" s="140"/>
    </row>
    <row r="2738" spans="1:13" x14ac:dyDescent="0.3">
      <c r="A2738" s="133">
        <v>46084</v>
      </c>
      <c r="B2738" s="134">
        <v>3</v>
      </c>
      <c r="D2738" s="134" t="s">
        <v>1320</v>
      </c>
      <c r="E2738" s="134">
        <v>34</v>
      </c>
      <c r="F2738" s="134">
        <v>320</v>
      </c>
      <c r="G2738" s="134" t="s">
        <v>7155</v>
      </c>
      <c r="H2738" s="134">
        <v>4</v>
      </c>
      <c r="I2738" s="134" t="s">
        <v>15786</v>
      </c>
      <c r="L2738" s="140"/>
      <c r="M2738" s="140"/>
    </row>
    <row r="2739" spans="1:13" x14ac:dyDescent="0.3">
      <c r="A2739" s="133">
        <v>46084</v>
      </c>
      <c r="B2739" s="134">
        <v>2</v>
      </c>
      <c r="D2739" s="134" t="s">
        <v>1683</v>
      </c>
      <c r="E2739" s="134">
        <v>34</v>
      </c>
      <c r="F2739" s="134">
        <v>320</v>
      </c>
      <c r="G2739" s="134" t="s">
        <v>7155</v>
      </c>
      <c r="H2739" s="134">
        <v>12</v>
      </c>
      <c r="I2739" s="134" t="s">
        <v>7162</v>
      </c>
      <c r="L2739" s="140"/>
      <c r="M2739" s="140"/>
    </row>
    <row r="2740" spans="1:13" x14ac:dyDescent="0.3">
      <c r="A2740" s="133">
        <v>46084</v>
      </c>
      <c r="B2740" s="134">
        <v>2</v>
      </c>
      <c r="D2740" s="134" t="s">
        <v>1683</v>
      </c>
      <c r="E2740" s="134">
        <v>9</v>
      </c>
      <c r="F2740" s="134">
        <v>320</v>
      </c>
      <c r="G2740" s="134" t="s">
        <v>7155</v>
      </c>
      <c r="H2740" s="134">
        <v>10</v>
      </c>
      <c r="I2740" s="134" t="s">
        <v>7162</v>
      </c>
      <c r="L2740" s="140"/>
      <c r="M2740" s="140"/>
    </row>
    <row r="2741" spans="1:13" x14ac:dyDescent="0.3">
      <c r="A2741" s="133">
        <v>46084</v>
      </c>
      <c r="B2741" s="134">
        <v>2</v>
      </c>
      <c r="D2741" s="134" t="s">
        <v>1683</v>
      </c>
      <c r="E2741" s="134">
        <v>14</v>
      </c>
      <c r="F2741" s="134">
        <v>320</v>
      </c>
      <c r="G2741" s="134" t="s">
        <v>7155</v>
      </c>
      <c r="H2741" s="134">
        <v>7</v>
      </c>
      <c r="I2741" s="134" t="s">
        <v>7162</v>
      </c>
      <c r="L2741" s="140"/>
      <c r="M2741" s="140"/>
    </row>
    <row r="2742" spans="1:13" x14ac:dyDescent="0.3">
      <c r="A2742" s="133">
        <v>46084</v>
      </c>
      <c r="B2742" s="134">
        <v>2</v>
      </c>
      <c r="D2742" s="134" t="s">
        <v>1346</v>
      </c>
      <c r="E2742" s="134">
        <v>20</v>
      </c>
      <c r="F2742" s="134">
        <v>314</v>
      </c>
      <c r="G2742" s="134" t="s">
        <v>7189</v>
      </c>
      <c r="H2742" s="134">
        <v>4</v>
      </c>
      <c r="I2742" s="134" t="s">
        <v>7226</v>
      </c>
      <c r="L2742" s="140"/>
      <c r="M2742" s="140"/>
    </row>
    <row r="2743" spans="1:13" x14ac:dyDescent="0.3">
      <c r="A2743" s="133">
        <v>46084</v>
      </c>
      <c r="B2743" s="134">
        <v>2</v>
      </c>
      <c r="D2743" s="134" t="s">
        <v>1250</v>
      </c>
      <c r="E2743" s="134">
        <v>6</v>
      </c>
      <c r="F2743" s="134">
        <v>313</v>
      </c>
      <c r="G2743" s="134" t="s">
        <v>7194</v>
      </c>
      <c r="H2743" s="134">
        <v>2</v>
      </c>
      <c r="I2743" s="134" t="s">
        <v>15970</v>
      </c>
      <c r="L2743" s="140"/>
      <c r="M2743" s="140"/>
    </row>
    <row r="2744" spans="1:13" x14ac:dyDescent="0.3">
      <c r="A2744" s="133">
        <v>46084</v>
      </c>
      <c r="B2744" s="134">
        <v>2</v>
      </c>
      <c r="D2744" s="134" t="s">
        <v>1250</v>
      </c>
      <c r="E2744" s="134">
        <v>9</v>
      </c>
      <c r="F2744" s="134">
        <v>313</v>
      </c>
      <c r="G2744" s="134" t="s">
        <v>7194</v>
      </c>
      <c r="H2744" s="134">
        <v>2</v>
      </c>
      <c r="I2744" s="134" t="s">
        <v>15970</v>
      </c>
      <c r="L2744" s="140"/>
      <c r="M2744" s="140"/>
    </row>
    <row r="2745" spans="1:13" x14ac:dyDescent="0.3">
      <c r="A2745" s="133">
        <v>46084</v>
      </c>
      <c r="B2745" s="134">
        <v>2</v>
      </c>
      <c r="D2745" s="134" t="s">
        <v>1236</v>
      </c>
      <c r="E2745" s="134">
        <v>7</v>
      </c>
      <c r="F2745" s="134">
        <v>313</v>
      </c>
      <c r="G2745" s="134" t="s">
        <v>7150</v>
      </c>
      <c r="H2745" s="134">
        <v>1</v>
      </c>
      <c r="I2745" s="134" t="s">
        <v>15732</v>
      </c>
      <c r="L2745" s="140"/>
      <c r="M2745" s="140"/>
    </row>
    <row r="2746" spans="1:13" x14ac:dyDescent="0.3">
      <c r="A2746" s="133">
        <v>46084</v>
      </c>
      <c r="B2746" s="134">
        <v>2</v>
      </c>
      <c r="D2746" s="134" t="s">
        <v>1230</v>
      </c>
      <c r="E2746" s="134">
        <v>31</v>
      </c>
      <c r="F2746" s="134">
        <v>314</v>
      </c>
      <c r="G2746" s="134" t="s">
        <v>7148</v>
      </c>
      <c r="H2746" s="134">
        <v>9</v>
      </c>
      <c r="I2746" s="134" t="s">
        <v>7164</v>
      </c>
      <c r="L2746" s="140"/>
      <c r="M2746" s="140"/>
    </row>
    <row r="2747" spans="1:13" x14ac:dyDescent="0.3">
      <c r="A2747" s="133">
        <v>46084</v>
      </c>
      <c r="B2747" s="134">
        <v>2</v>
      </c>
      <c r="D2747" s="134" t="s">
        <v>1230</v>
      </c>
      <c r="E2747" s="134">
        <v>37</v>
      </c>
      <c r="F2747" s="134">
        <v>314</v>
      </c>
      <c r="G2747" s="134" t="s">
        <v>7148</v>
      </c>
      <c r="H2747" s="134">
        <v>10</v>
      </c>
      <c r="I2747" s="134" t="s">
        <v>7164</v>
      </c>
      <c r="L2747" s="140"/>
      <c r="M2747" s="140"/>
    </row>
    <row r="2748" spans="1:13" x14ac:dyDescent="0.3">
      <c r="A2748" s="133">
        <v>46084</v>
      </c>
      <c r="B2748" s="134">
        <v>2</v>
      </c>
      <c r="D2748" s="134" t="s">
        <v>1228</v>
      </c>
      <c r="E2748" s="134">
        <v>31</v>
      </c>
      <c r="F2748" s="134">
        <v>314</v>
      </c>
      <c r="G2748" s="134" t="s">
        <v>7148</v>
      </c>
      <c r="H2748" s="134">
        <v>9</v>
      </c>
      <c r="I2748" s="134" t="s">
        <v>7164</v>
      </c>
      <c r="L2748" s="140"/>
      <c r="M2748" s="140"/>
    </row>
    <row r="2749" spans="1:13" x14ac:dyDescent="0.3">
      <c r="A2749" s="133">
        <v>46084</v>
      </c>
      <c r="B2749" s="134">
        <v>2</v>
      </c>
      <c r="D2749" s="134" t="s">
        <v>1228</v>
      </c>
      <c r="E2749" s="134">
        <v>37</v>
      </c>
      <c r="F2749" s="134">
        <v>314</v>
      </c>
      <c r="G2749" s="134" t="s">
        <v>7148</v>
      </c>
      <c r="H2749" s="134">
        <v>10</v>
      </c>
      <c r="I2749" s="134" t="s">
        <v>7164</v>
      </c>
      <c r="L2749" s="140"/>
      <c r="M2749" s="140"/>
    </row>
    <row r="2750" spans="1:13" x14ac:dyDescent="0.3">
      <c r="A2750" s="133">
        <v>46084</v>
      </c>
      <c r="B2750" s="134">
        <v>2</v>
      </c>
      <c r="D2750" s="134" t="s">
        <v>1376</v>
      </c>
      <c r="E2750" s="134">
        <v>15</v>
      </c>
      <c r="F2750" s="134">
        <v>315</v>
      </c>
      <c r="G2750" s="134" t="s">
        <v>7262</v>
      </c>
      <c r="H2750" s="134">
        <v>7</v>
      </c>
      <c r="I2750" s="134" t="s">
        <v>15676</v>
      </c>
      <c r="L2750" s="140"/>
      <c r="M2750" s="140"/>
    </row>
    <row r="2751" spans="1:13" x14ac:dyDescent="0.3">
      <c r="A2751" s="133">
        <v>46084</v>
      </c>
      <c r="B2751" s="134">
        <v>2</v>
      </c>
      <c r="D2751" s="134" t="s">
        <v>1302</v>
      </c>
      <c r="E2751" s="134">
        <v>11</v>
      </c>
      <c r="F2751" s="134">
        <v>315</v>
      </c>
      <c r="G2751" s="134" t="s">
        <v>7248</v>
      </c>
      <c r="H2751" s="134">
        <v>1</v>
      </c>
      <c r="I2751" s="134" t="s">
        <v>7208</v>
      </c>
      <c r="L2751" s="140"/>
      <c r="M2751" s="140"/>
    </row>
    <row r="2752" spans="1:13" x14ac:dyDescent="0.3">
      <c r="A2752" s="133">
        <v>46084</v>
      </c>
      <c r="B2752" s="134">
        <v>2</v>
      </c>
      <c r="D2752" s="134" t="s">
        <v>1302</v>
      </c>
      <c r="E2752" s="134">
        <v>11</v>
      </c>
      <c r="F2752" s="134">
        <v>315</v>
      </c>
      <c r="G2752" s="134" t="s">
        <v>7248</v>
      </c>
      <c r="H2752" s="134">
        <v>6</v>
      </c>
      <c r="I2752" s="134" t="s">
        <v>7259</v>
      </c>
      <c r="L2752" s="140"/>
      <c r="M2752" s="140"/>
    </row>
    <row r="2753" spans="1:15" x14ac:dyDescent="0.3">
      <c r="A2753" s="133">
        <v>46084</v>
      </c>
      <c r="B2753" s="134">
        <v>2</v>
      </c>
      <c r="D2753" s="134" t="s">
        <v>1234</v>
      </c>
      <c r="E2753" s="134">
        <v>8</v>
      </c>
      <c r="F2753" s="134">
        <v>315</v>
      </c>
      <c r="G2753" s="134" t="s">
        <v>7179</v>
      </c>
      <c r="H2753" s="134">
        <v>4</v>
      </c>
      <c r="I2753" s="134" t="s">
        <v>7180</v>
      </c>
      <c r="L2753" s="140"/>
      <c r="M2753" s="140"/>
    </row>
    <row r="2754" spans="1:15" x14ac:dyDescent="0.3">
      <c r="A2754" s="133">
        <v>46084</v>
      </c>
      <c r="B2754" s="134">
        <v>2</v>
      </c>
      <c r="D2754" s="134" t="s">
        <v>1244</v>
      </c>
      <c r="E2754" s="134">
        <v>37</v>
      </c>
      <c r="F2754" s="134">
        <v>320</v>
      </c>
      <c r="G2754" s="134" t="s">
        <v>7213</v>
      </c>
      <c r="H2754" s="134">
        <v>5</v>
      </c>
      <c r="I2754" s="134" t="s">
        <v>7277</v>
      </c>
      <c r="L2754" s="140"/>
      <c r="M2754" s="140"/>
    </row>
    <row r="2755" spans="1:15" x14ac:dyDescent="0.3">
      <c r="A2755" s="133">
        <v>46084</v>
      </c>
      <c r="B2755" s="134">
        <v>3</v>
      </c>
      <c r="D2755" s="134" t="s">
        <v>1558</v>
      </c>
      <c r="E2755" s="134">
        <v>20</v>
      </c>
      <c r="F2755" s="134">
        <v>314</v>
      </c>
      <c r="G2755" s="134" t="s">
        <v>7189</v>
      </c>
      <c r="H2755" s="134">
        <v>6</v>
      </c>
      <c r="I2755" s="134" t="s">
        <v>15733</v>
      </c>
      <c r="L2755" s="140"/>
      <c r="M2755" s="140"/>
    </row>
    <row r="2756" spans="1:15" x14ac:dyDescent="0.3">
      <c r="A2756" s="133">
        <v>46084</v>
      </c>
      <c r="B2756" s="134">
        <v>3</v>
      </c>
      <c r="D2756" s="134" t="s">
        <v>1338</v>
      </c>
      <c r="E2756" s="134">
        <v>34</v>
      </c>
      <c r="F2756" s="134">
        <v>320</v>
      </c>
      <c r="G2756" s="134" t="s">
        <v>7144</v>
      </c>
      <c r="H2756" s="134">
        <v>9</v>
      </c>
      <c r="I2756" s="134" t="s">
        <v>7183</v>
      </c>
      <c r="L2756" s="140"/>
      <c r="M2756" s="140"/>
    </row>
    <row r="2757" spans="1:15" x14ac:dyDescent="0.3">
      <c r="A2757" s="133">
        <v>46084</v>
      </c>
      <c r="B2757" s="134">
        <v>3</v>
      </c>
      <c r="D2757" s="134" t="s">
        <v>1338</v>
      </c>
      <c r="E2757" s="134">
        <v>9</v>
      </c>
      <c r="F2757" s="134">
        <v>320</v>
      </c>
      <c r="G2757" s="134" t="s">
        <v>7144</v>
      </c>
      <c r="H2757" s="134">
        <v>1</v>
      </c>
      <c r="I2757" s="134" t="s">
        <v>7183</v>
      </c>
      <c r="L2757" s="140"/>
      <c r="M2757" s="140"/>
    </row>
    <row r="2758" spans="1:15" s="135" customFormat="1" x14ac:dyDescent="0.3">
      <c r="A2758" s="133">
        <v>46084</v>
      </c>
      <c r="B2758" s="134">
        <v>2</v>
      </c>
      <c r="C2758" s="139"/>
      <c r="D2758" s="134" t="s">
        <v>1306</v>
      </c>
      <c r="E2758" s="134">
        <v>9</v>
      </c>
      <c r="F2758" s="134">
        <v>207</v>
      </c>
      <c r="G2758" s="134" t="s">
        <v>7169</v>
      </c>
      <c r="H2758" s="134">
        <v>2</v>
      </c>
      <c r="I2758" s="134" t="s">
        <v>15947</v>
      </c>
      <c r="J2758" s="147"/>
      <c r="K2758" s="147"/>
      <c r="L2758" s="140"/>
      <c r="M2758" s="140"/>
      <c r="N2758" s="147"/>
      <c r="O2758" s="150"/>
    </row>
    <row r="2759" spans="1:15" s="135" customFormat="1" x14ac:dyDescent="0.3">
      <c r="A2759" s="133">
        <v>46084</v>
      </c>
      <c r="B2759" s="134">
        <v>3</v>
      </c>
      <c r="C2759" s="139"/>
      <c r="D2759" s="134" t="s">
        <v>1286</v>
      </c>
      <c r="E2759" s="134">
        <v>11</v>
      </c>
      <c r="F2759" s="134">
        <v>314</v>
      </c>
      <c r="G2759" s="134" t="s">
        <v>15708</v>
      </c>
      <c r="H2759" s="134">
        <v>6</v>
      </c>
      <c r="I2759" s="134" t="s">
        <v>15978</v>
      </c>
      <c r="J2759" s="147"/>
      <c r="K2759" s="147"/>
      <c r="L2759" s="140"/>
      <c r="M2759" s="140"/>
      <c r="N2759" s="147"/>
      <c r="O2759" s="150"/>
    </row>
    <row r="2760" spans="1:15" s="135" customFormat="1" x14ac:dyDescent="0.3">
      <c r="A2760" s="133">
        <v>46084</v>
      </c>
      <c r="B2760" s="134">
        <v>2</v>
      </c>
      <c r="C2760" s="139"/>
      <c r="D2760" s="134" t="s">
        <v>1440</v>
      </c>
      <c r="E2760" s="134">
        <v>15</v>
      </c>
      <c r="F2760" s="134">
        <v>207</v>
      </c>
      <c r="G2760" s="134" t="s">
        <v>7169</v>
      </c>
      <c r="H2760" s="134">
        <v>2</v>
      </c>
      <c r="I2760" s="134" t="s">
        <v>7284</v>
      </c>
      <c r="J2760" s="147"/>
      <c r="K2760" s="147"/>
      <c r="L2760" s="140"/>
      <c r="M2760" s="140"/>
      <c r="N2760" s="147"/>
      <c r="O2760" s="150"/>
    </row>
    <row r="2761" spans="1:15" x14ac:dyDescent="0.3">
      <c r="A2761" s="133">
        <v>46084</v>
      </c>
      <c r="B2761" s="134">
        <v>2</v>
      </c>
      <c r="D2761" s="134" t="s">
        <v>1644</v>
      </c>
      <c r="E2761" s="134">
        <v>8</v>
      </c>
      <c r="F2761" s="134">
        <v>207</v>
      </c>
      <c r="G2761" s="134" t="s">
        <v>7169</v>
      </c>
      <c r="H2761" s="134">
        <v>8</v>
      </c>
      <c r="I2761" s="134" t="s">
        <v>7170</v>
      </c>
      <c r="L2761" s="140"/>
      <c r="M2761" s="140"/>
    </row>
    <row r="2762" spans="1:15" x14ac:dyDescent="0.3">
      <c r="A2762" s="133">
        <v>46084</v>
      </c>
      <c r="B2762" s="134">
        <v>2</v>
      </c>
      <c r="D2762" s="134" t="s">
        <v>1644</v>
      </c>
      <c r="E2762" s="134">
        <v>9</v>
      </c>
      <c r="F2762" s="134">
        <v>207</v>
      </c>
      <c r="G2762" s="134" t="s">
        <v>7169</v>
      </c>
      <c r="H2762" s="134">
        <v>11</v>
      </c>
      <c r="I2762" s="134" t="s">
        <v>7170</v>
      </c>
      <c r="L2762" s="140"/>
      <c r="M2762" s="140"/>
    </row>
    <row r="2763" spans="1:15" x14ac:dyDescent="0.3">
      <c r="A2763" s="133">
        <v>46084</v>
      </c>
      <c r="B2763" s="134">
        <v>2</v>
      </c>
      <c r="D2763" s="134" t="s">
        <v>1644</v>
      </c>
      <c r="E2763" s="134">
        <v>34</v>
      </c>
      <c r="F2763" s="134">
        <v>207</v>
      </c>
      <c r="G2763" s="134" t="s">
        <v>7169</v>
      </c>
      <c r="H2763" s="134">
        <v>2</v>
      </c>
      <c r="I2763" s="134" t="s">
        <v>7170</v>
      </c>
      <c r="L2763" s="140"/>
      <c r="M2763" s="140"/>
    </row>
    <row r="2764" spans="1:15" x14ac:dyDescent="0.3">
      <c r="A2764" s="133">
        <v>46084</v>
      </c>
      <c r="B2764" s="134">
        <v>2</v>
      </c>
      <c r="D2764" s="134" t="s">
        <v>2317</v>
      </c>
      <c r="E2764" s="134">
        <v>34</v>
      </c>
      <c r="F2764" s="134">
        <v>207</v>
      </c>
      <c r="G2764" s="134" t="s">
        <v>7169</v>
      </c>
      <c r="H2764" s="134">
        <v>1</v>
      </c>
      <c r="I2764" s="134" t="s">
        <v>15785</v>
      </c>
      <c r="L2764" s="140"/>
      <c r="M2764" s="140"/>
    </row>
    <row r="2765" spans="1:15" x14ac:dyDescent="0.3">
      <c r="A2765" s="133">
        <v>46084</v>
      </c>
      <c r="B2765" s="134">
        <v>1</v>
      </c>
      <c r="D2765" s="134" t="s">
        <v>1711</v>
      </c>
      <c r="E2765" s="134">
        <v>46</v>
      </c>
      <c r="F2765" s="134">
        <v>207</v>
      </c>
      <c r="G2765" s="134" t="s">
        <v>7169</v>
      </c>
      <c r="H2765" s="134">
        <v>1</v>
      </c>
      <c r="I2765" s="134" t="s">
        <v>7203</v>
      </c>
      <c r="L2765" s="140"/>
      <c r="M2765" s="140"/>
    </row>
    <row r="2766" spans="1:15" x14ac:dyDescent="0.3">
      <c r="A2766" s="133">
        <v>46084</v>
      </c>
      <c r="B2766" s="134">
        <v>1</v>
      </c>
      <c r="D2766" s="134" t="s">
        <v>1711</v>
      </c>
      <c r="E2766" s="134">
        <v>8</v>
      </c>
      <c r="F2766" s="134">
        <v>207</v>
      </c>
      <c r="G2766" s="134" t="s">
        <v>7169</v>
      </c>
      <c r="H2766" s="134">
        <v>1</v>
      </c>
      <c r="I2766" s="134" t="s">
        <v>7203</v>
      </c>
      <c r="L2766" s="140"/>
      <c r="M2766" s="140"/>
    </row>
    <row r="2767" spans="1:15" x14ac:dyDescent="0.3">
      <c r="A2767" s="133">
        <v>46084</v>
      </c>
      <c r="B2767" s="134">
        <v>1</v>
      </c>
      <c r="D2767" s="134" t="s">
        <v>1711</v>
      </c>
      <c r="E2767" s="134">
        <v>14</v>
      </c>
      <c r="F2767" s="134">
        <v>207</v>
      </c>
      <c r="G2767" s="134" t="s">
        <v>7169</v>
      </c>
      <c r="H2767" s="134">
        <v>1</v>
      </c>
      <c r="I2767" s="134" t="s">
        <v>7203</v>
      </c>
      <c r="L2767" s="140"/>
      <c r="M2767" s="140"/>
    </row>
    <row r="2768" spans="1:15" x14ac:dyDescent="0.3">
      <c r="A2768" s="133">
        <v>46084</v>
      </c>
      <c r="B2768" s="134">
        <v>1</v>
      </c>
      <c r="D2768" s="134" t="s">
        <v>1404</v>
      </c>
      <c r="E2768" s="134">
        <v>33</v>
      </c>
      <c r="F2768" s="134">
        <v>314</v>
      </c>
      <c r="G2768" s="134" t="s">
        <v>7212</v>
      </c>
      <c r="H2768" s="134">
        <v>5</v>
      </c>
      <c r="I2768" s="134" t="s">
        <v>7267</v>
      </c>
      <c r="L2768" s="140"/>
      <c r="M2768" s="140"/>
    </row>
    <row r="2769" spans="1:13" x14ac:dyDescent="0.3">
      <c r="A2769" s="133">
        <v>46084</v>
      </c>
      <c r="B2769" s="134">
        <v>1</v>
      </c>
      <c r="D2769" s="134" t="s">
        <v>1260</v>
      </c>
      <c r="E2769" s="134">
        <v>19</v>
      </c>
      <c r="F2769" s="134">
        <v>207</v>
      </c>
      <c r="G2769" s="134" t="s">
        <v>7169</v>
      </c>
      <c r="H2769" s="134">
        <v>1</v>
      </c>
      <c r="I2769" s="134" t="s">
        <v>15894</v>
      </c>
      <c r="L2769" s="140"/>
      <c r="M2769" s="140"/>
    </row>
    <row r="2770" spans="1:13" x14ac:dyDescent="0.3">
      <c r="A2770" s="133">
        <v>46084</v>
      </c>
      <c r="B2770" s="134">
        <v>1</v>
      </c>
      <c r="D2770" s="134" t="s">
        <v>1468</v>
      </c>
      <c r="E2770" s="134">
        <v>34</v>
      </c>
      <c r="F2770" s="134">
        <v>207</v>
      </c>
      <c r="G2770" s="134" t="s">
        <v>7169</v>
      </c>
      <c r="H2770" s="134">
        <v>10</v>
      </c>
      <c r="I2770" s="134" t="s">
        <v>15974</v>
      </c>
      <c r="L2770" s="140"/>
      <c r="M2770" s="140"/>
    </row>
    <row r="2771" spans="1:13" x14ac:dyDescent="0.3">
      <c r="A2771" s="133">
        <v>46084</v>
      </c>
      <c r="B2771" s="134">
        <v>1</v>
      </c>
      <c r="D2771" s="134" t="s">
        <v>1468</v>
      </c>
      <c r="E2771" s="134">
        <v>15</v>
      </c>
      <c r="F2771" s="134">
        <v>207</v>
      </c>
      <c r="G2771" s="134" t="s">
        <v>7169</v>
      </c>
      <c r="H2771" s="134">
        <v>1</v>
      </c>
      <c r="I2771" s="134" t="s">
        <v>15974</v>
      </c>
      <c r="L2771" s="140"/>
      <c r="M2771" s="140"/>
    </row>
    <row r="2772" spans="1:13" x14ac:dyDescent="0.3">
      <c r="A2772" s="133">
        <v>46084</v>
      </c>
      <c r="B2772" s="134">
        <v>1</v>
      </c>
      <c r="D2772" s="134" t="s">
        <v>1448</v>
      </c>
      <c r="E2772" s="134">
        <v>33</v>
      </c>
      <c r="F2772" s="134">
        <v>314</v>
      </c>
      <c r="G2772" s="134" t="s">
        <v>7191</v>
      </c>
      <c r="H2772" s="134">
        <v>3</v>
      </c>
      <c r="I2772" s="134" t="s">
        <v>7187</v>
      </c>
      <c r="L2772" s="140"/>
      <c r="M2772" s="140"/>
    </row>
    <row r="2773" spans="1:13" x14ac:dyDescent="0.3">
      <c r="A2773" s="133">
        <v>46084</v>
      </c>
      <c r="B2773" s="134">
        <v>1</v>
      </c>
      <c r="D2773" s="134" t="s">
        <v>1428</v>
      </c>
      <c r="E2773" s="134">
        <v>8</v>
      </c>
      <c r="F2773" s="134">
        <v>314</v>
      </c>
      <c r="G2773" s="134" t="s">
        <v>7191</v>
      </c>
      <c r="H2773" s="134">
        <v>2</v>
      </c>
      <c r="I2773" s="134" t="s">
        <v>7187</v>
      </c>
      <c r="L2773" s="140"/>
      <c r="M2773" s="140"/>
    </row>
    <row r="2774" spans="1:13" x14ac:dyDescent="0.3">
      <c r="A2774" s="133">
        <v>46084</v>
      </c>
      <c r="B2774" s="134">
        <v>1</v>
      </c>
      <c r="D2774" s="134" t="s">
        <v>1440</v>
      </c>
      <c r="E2774" s="134">
        <v>33</v>
      </c>
      <c r="F2774" s="134">
        <v>314</v>
      </c>
      <c r="G2774" s="134" t="s">
        <v>7262</v>
      </c>
      <c r="H2774" s="134">
        <v>2</v>
      </c>
      <c r="I2774" s="134" t="s">
        <v>15764</v>
      </c>
      <c r="L2774" s="140"/>
      <c r="M2774" s="140"/>
    </row>
    <row r="2775" spans="1:13" x14ac:dyDescent="0.3">
      <c r="A2775" s="133">
        <v>46084</v>
      </c>
      <c r="B2775" s="134">
        <v>1</v>
      </c>
      <c r="D2775" s="134" t="s">
        <v>1440</v>
      </c>
      <c r="E2775" s="134">
        <v>7</v>
      </c>
      <c r="F2775" s="134">
        <v>314</v>
      </c>
      <c r="G2775" s="134" t="s">
        <v>7262</v>
      </c>
      <c r="H2775" s="134">
        <v>8</v>
      </c>
      <c r="I2775" s="134" t="s">
        <v>15764</v>
      </c>
      <c r="L2775" s="140"/>
      <c r="M2775" s="140"/>
    </row>
    <row r="2776" spans="1:13" x14ac:dyDescent="0.3">
      <c r="A2776" s="133">
        <v>46084</v>
      </c>
      <c r="B2776" s="134">
        <v>1</v>
      </c>
      <c r="D2776" s="134" t="s">
        <v>1440</v>
      </c>
      <c r="E2776" s="134">
        <v>9</v>
      </c>
      <c r="F2776" s="134">
        <v>314</v>
      </c>
      <c r="G2776" s="134" t="s">
        <v>7262</v>
      </c>
      <c r="H2776" s="134">
        <v>1</v>
      </c>
      <c r="I2776" s="134" t="s">
        <v>15764</v>
      </c>
      <c r="L2776" s="140"/>
      <c r="M2776" s="140"/>
    </row>
    <row r="2777" spans="1:13" x14ac:dyDescent="0.3">
      <c r="A2777" s="133">
        <v>46084</v>
      </c>
      <c r="B2777" s="134">
        <v>1</v>
      </c>
      <c r="D2777" s="134" t="s">
        <v>1404</v>
      </c>
      <c r="E2777" s="134">
        <v>20</v>
      </c>
      <c r="F2777" s="134">
        <v>314</v>
      </c>
      <c r="G2777" s="134" t="s">
        <v>7212</v>
      </c>
      <c r="H2777" s="134">
        <v>1</v>
      </c>
      <c r="I2777" s="134" t="s">
        <v>7267</v>
      </c>
      <c r="L2777" s="140"/>
      <c r="M2777" s="140"/>
    </row>
    <row r="2778" spans="1:13" x14ac:dyDescent="0.3">
      <c r="A2778" s="133">
        <v>46084</v>
      </c>
      <c r="B2778" s="134">
        <v>1</v>
      </c>
      <c r="D2778" s="134" t="s">
        <v>1404</v>
      </c>
      <c r="E2778" s="134">
        <v>19</v>
      </c>
      <c r="F2778" s="134">
        <v>314</v>
      </c>
      <c r="G2778" s="134" t="s">
        <v>7212</v>
      </c>
      <c r="H2778" s="134">
        <v>1</v>
      </c>
      <c r="I2778" s="134" t="s">
        <v>7267</v>
      </c>
      <c r="L2778" s="140"/>
      <c r="M2778" s="140"/>
    </row>
    <row r="2779" spans="1:13" x14ac:dyDescent="0.3">
      <c r="A2779" s="133">
        <v>46084</v>
      </c>
      <c r="B2779" s="134">
        <v>1</v>
      </c>
      <c r="D2779" s="134" t="s">
        <v>1352</v>
      </c>
      <c r="E2779" s="134">
        <v>33</v>
      </c>
      <c r="F2779" s="134">
        <v>314</v>
      </c>
      <c r="G2779" s="134" t="s">
        <v>7171</v>
      </c>
      <c r="H2779" s="134">
        <v>4</v>
      </c>
      <c r="I2779" s="134" t="s">
        <v>15750</v>
      </c>
      <c r="L2779" s="140"/>
      <c r="M2779" s="140"/>
    </row>
    <row r="2780" spans="1:13" x14ac:dyDescent="0.3">
      <c r="A2780" s="133">
        <v>46084</v>
      </c>
      <c r="B2780" s="134">
        <v>1</v>
      </c>
      <c r="D2780" s="134" t="s">
        <v>1520</v>
      </c>
      <c r="E2780" s="134">
        <v>33</v>
      </c>
      <c r="F2780" s="134">
        <v>314</v>
      </c>
      <c r="G2780" s="134" t="s">
        <v>7146</v>
      </c>
      <c r="H2780" s="134">
        <v>4</v>
      </c>
      <c r="I2780" s="134" t="s">
        <v>7190</v>
      </c>
      <c r="L2780" s="140"/>
      <c r="M2780" s="140"/>
    </row>
    <row r="2781" spans="1:13" x14ac:dyDescent="0.3">
      <c r="A2781" s="133">
        <v>46084</v>
      </c>
      <c r="B2781" s="134">
        <v>1</v>
      </c>
      <c r="D2781" s="134" t="s">
        <v>3242</v>
      </c>
      <c r="E2781" s="134">
        <v>20</v>
      </c>
      <c r="F2781" s="134">
        <v>318</v>
      </c>
      <c r="G2781" s="134" t="s">
        <v>15766</v>
      </c>
      <c r="H2781" s="134">
        <v>1</v>
      </c>
      <c r="I2781" s="134" t="s">
        <v>15894</v>
      </c>
      <c r="L2781" s="140"/>
      <c r="M2781" s="140"/>
    </row>
    <row r="2782" spans="1:13" x14ac:dyDescent="0.3">
      <c r="A2782" s="133">
        <v>46084</v>
      </c>
      <c r="B2782" s="134">
        <v>1</v>
      </c>
      <c r="D2782" s="134" t="s">
        <v>1346</v>
      </c>
      <c r="E2782" s="134">
        <v>8</v>
      </c>
      <c r="F2782" s="134">
        <v>314</v>
      </c>
      <c r="G2782" s="134" t="s">
        <v>7189</v>
      </c>
      <c r="H2782" s="134">
        <v>3</v>
      </c>
      <c r="I2782" s="134" t="s">
        <v>7273</v>
      </c>
      <c r="L2782" s="140"/>
      <c r="M2782" s="140"/>
    </row>
    <row r="2783" spans="1:13" x14ac:dyDescent="0.3">
      <c r="A2783" s="133">
        <v>46084</v>
      </c>
      <c r="B2783" s="134">
        <v>1</v>
      </c>
      <c r="D2783" s="134" t="s">
        <v>1244</v>
      </c>
      <c r="E2783" s="134">
        <v>19</v>
      </c>
      <c r="F2783" s="134">
        <v>320</v>
      </c>
      <c r="G2783" s="134" t="s">
        <v>7213</v>
      </c>
      <c r="H2783" s="134">
        <v>2</v>
      </c>
      <c r="I2783" s="134" t="s">
        <v>7154</v>
      </c>
      <c r="L2783" s="140"/>
      <c r="M2783" s="140"/>
    </row>
    <row r="2784" spans="1:13" x14ac:dyDescent="0.3">
      <c r="A2784" s="133">
        <v>46084</v>
      </c>
      <c r="B2784" s="134">
        <v>1</v>
      </c>
      <c r="D2784" s="134" t="s">
        <v>1244</v>
      </c>
      <c r="E2784" s="134">
        <v>24</v>
      </c>
      <c r="F2784" s="134">
        <v>320</v>
      </c>
      <c r="G2784" s="134" t="s">
        <v>7213</v>
      </c>
      <c r="H2784" s="134">
        <v>2</v>
      </c>
      <c r="I2784" s="134" t="s">
        <v>7154</v>
      </c>
      <c r="L2784" s="140"/>
      <c r="M2784" s="140"/>
    </row>
    <row r="2785" spans="1:13" x14ac:dyDescent="0.3">
      <c r="A2785" s="133">
        <v>46084</v>
      </c>
      <c r="B2785" s="134">
        <v>1</v>
      </c>
      <c r="D2785" s="134" t="s">
        <v>1238</v>
      </c>
      <c r="E2785" s="134">
        <v>19</v>
      </c>
      <c r="F2785" s="134">
        <v>320</v>
      </c>
      <c r="G2785" s="134" t="s">
        <v>7213</v>
      </c>
      <c r="H2785" s="134">
        <v>1</v>
      </c>
      <c r="I2785" s="134" t="s">
        <v>7154</v>
      </c>
      <c r="L2785" s="140"/>
      <c r="M2785" s="140"/>
    </row>
    <row r="2786" spans="1:13" x14ac:dyDescent="0.3">
      <c r="A2786" s="133">
        <v>46084</v>
      </c>
      <c r="B2786" s="134">
        <v>1</v>
      </c>
      <c r="D2786" s="134" t="s">
        <v>1236</v>
      </c>
      <c r="E2786" s="134">
        <v>35</v>
      </c>
      <c r="F2786" s="134">
        <v>313</v>
      </c>
      <c r="G2786" s="134" t="s">
        <v>7150</v>
      </c>
      <c r="H2786" s="134">
        <v>5</v>
      </c>
      <c r="I2786" s="134" t="s">
        <v>15979</v>
      </c>
      <c r="L2786" s="140"/>
      <c r="M2786" s="140"/>
    </row>
    <row r="2787" spans="1:13" x14ac:dyDescent="0.3">
      <c r="A2787" s="133">
        <v>46084</v>
      </c>
      <c r="B2787" s="134">
        <v>1</v>
      </c>
      <c r="D2787" s="134" t="s">
        <v>1236</v>
      </c>
      <c r="E2787" s="134">
        <v>6</v>
      </c>
      <c r="F2787" s="134">
        <v>313</v>
      </c>
      <c r="G2787" s="134" t="s">
        <v>7150</v>
      </c>
      <c r="H2787" s="134">
        <v>1</v>
      </c>
      <c r="I2787" s="134" t="s">
        <v>15979</v>
      </c>
      <c r="L2787" s="140"/>
      <c r="M2787" s="140"/>
    </row>
    <row r="2788" spans="1:13" x14ac:dyDescent="0.3">
      <c r="A2788" s="133">
        <v>46084</v>
      </c>
      <c r="B2788" s="134">
        <v>1</v>
      </c>
      <c r="D2788" s="134" t="s">
        <v>1248</v>
      </c>
      <c r="E2788" s="134">
        <v>7</v>
      </c>
      <c r="F2788" s="134">
        <v>313</v>
      </c>
      <c r="G2788" s="134" t="s">
        <v>7150</v>
      </c>
      <c r="H2788" s="134">
        <v>4</v>
      </c>
      <c r="I2788" s="134" t="s">
        <v>15979</v>
      </c>
      <c r="L2788" s="140"/>
      <c r="M2788" s="140"/>
    </row>
    <row r="2789" spans="1:13" x14ac:dyDescent="0.3">
      <c r="A2789" s="133">
        <v>46084</v>
      </c>
      <c r="B2789" s="134">
        <v>1</v>
      </c>
      <c r="D2789" s="134" t="s">
        <v>1250</v>
      </c>
      <c r="E2789" s="134">
        <v>6</v>
      </c>
      <c r="F2789" s="134">
        <v>313</v>
      </c>
      <c r="G2789" s="134" t="s">
        <v>7194</v>
      </c>
      <c r="H2789" s="134">
        <v>1</v>
      </c>
      <c r="I2789" s="134" t="s">
        <v>15790</v>
      </c>
      <c r="L2789" s="140"/>
      <c r="M2789" s="140"/>
    </row>
    <row r="2790" spans="1:13" x14ac:dyDescent="0.3">
      <c r="A2790" s="133">
        <v>46084</v>
      </c>
      <c r="B2790" s="134">
        <v>1</v>
      </c>
      <c r="D2790" s="134" t="s">
        <v>1230</v>
      </c>
      <c r="E2790" s="134">
        <v>19</v>
      </c>
      <c r="F2790" s="134">
        <v>207</v>
      </c>
      <c r="G2790" s="134" t="s">
        <v>7169</v>
      </c>
      <c r="H2790" s="134">
        <v>1</v>
      </c>
      <c r="I2790" s="134" t="s">
        <v>15867</v>
      </c>
      <c r="L2790" s="140"/>
      <c r="M2790" s="140"/>
    </row>
    <row r="2791" spans="1:13" x14ac:dyDescent="0.3">
      <c r="A2791" s="133">
        <v>46084</v>
      </c>
      <c r="B2791" s="134">
        <v>1</v>
      </c>
      <c r="D2791" s="134" t="s">
        <v>1568</v>
      </c>
      <c r="E2791" s="134">
        <v>36</v>
      </c>
      <c r="F2791" s="134">
        <v>217</v>
      </c>
      <c r="G2791" s="134" t="s">
        <v>7239</v>
      </c>
      <c r="H2791" s="134">
        <v>16</v>
      </c>
      <c r="I2791" s="134" t="s">
        <v>15852</v>
      </c>
      <c r="L2791" s="140"/>
      <c r="M2791" s="140"/>
    </row>
    <row r="2792" spans="1:13" x14ac:dyDescent="0.3">
      <c r="A2792" s="133">
        <v>46084</v>
      </c>
      <c r="B2792" s="134">
        <v>1</v>
      </c>
      <c r="D2792" s="134" t="s">
        <v>1362</v>
      </c>
      <c r="E2792" s="134">
        <v>36</v>
      </c>
      <c r="F2792" s="134">
        <v>217</v>
      </c>
      <c r="G2792" s="134" t="s">
        <v>7181</v>
      </c>
      <c r="H2792" s="134">
        <v>3</v>
      </c>
      <c r="I2792" s="134" t="s">
        <v>15852</v>
      </c>
      <c r="L2792" s="140"/>
      <c r="M2792" s="140"/>
    </row>
    <row r="2793" spans="1:13" x14ac:dyDescent="0.3">
      <c r="A2793" s="133">
        <v>46084</v>
      </c>
      <c r="B2793" s="134">
        <v>1</v>
      </c>
      <c r="D2793" s="134" t="s">
        <v>1857</v>
      </c>
      <c r="E2793" s="134">
        <v>36</v>
      </c>
      <c r="F2793" s="134">
        <v>217</v>
      </c>
      <c r="G2793" s="134" t="s">
        <v>7181</v>
      </c>
      <c r="H2793" s="134">
        <v>8</v>
      </c>
      <c r="I2793" s="134" t="s">
        <v>15852</v>
      </c>
      <c r="L2793" s="140"/>
      <c r="M2793" s="140"/>
    </row>
    <row r="2794" spans="1:13" x14ac:dyDescent="0.3">
      <c r="A2794" s="133">
        <v>46084</v>
      </c>
      <c r="B2794" s="134">
        <v>3</v>
      </c>
      <c r="D2794" s="134" t="s">
        <v>1230</v>
      </c>
      <c r="E2794" s="134">
        <v>36</v>
      </c>
      <c r="F2794" s="134">
        <v>217</v>
      </c>
      <c r="G2794" s="134" t="s">
        <v>7148</v>
      </c>
      <c r="H2794" s="134">
        <v>4</v>
      </c>
      <c r="I2794" s="134" t="s">
        <v>7190</v>
      </c>
      <c r="L2794" s="140"/>
      <c r="M2794" s="140"/>
    </row>
    <row r="2795" spans="1:13" x14ac:dyDescent="0.3">
      <c r="A2795" s="133">
        <v>46084</v>
      </c>
      <c r="B2795" s="134">
        <v>3</v>
      </c>
      <c r="D2795" s="134" t="s">
        <v>1228</v>
      </c>
      <c r="E2795" s="134">
        <v>36</v>
      </c>
      <c r="F2795" s="134">
        <v>217</v>
      </c>
      <c r="G2795" s="134" t="s">
        <v>7148</v>
      </c>
      <c r="H2795" s="134">
        <v>4</v>
      </c>
      <c r="I2795" s="134" t="s">
        <v>7190</v>
      </c>
      <c r="L2795" s="140"/>
      <c r="M2795" s="140"/>
    </row>
    <row r="2796" spans="1:13" x14ac:dyDescent="0.3">
      <c r="A2796" s="133">
        <v>46084</v>
      </c>
      <c r="B2796" s="134">
        <v>3</v>
      </c>
      <c r="D2796" s="134" t="s">
        <v>1234</v>
      </c>
      <c r="E2796" s="134">
        <v>36</v>
      </c>
      <c r="F2796" s="134">
        <v>217</v>
      </c>
      <c r="G2796" s="134" t="s">
        <v>7179</v>
      </c>
      <c r="H2796" s="134">
        <v>1</v>
      </c>
      <c r="I2796" s="134" t="s">
        <v>15688</v>
      </c>
      <c r="L2796" s="140"/>
      <c r="M2796" s="140"/>
    </row>
    <row r="2797" spans="1:13" x14ac:dyDescent="0.3">
      <c r="A2797" s="133">
        <v>46084</v>
      </c>
      <c r="B2797" s="134">
        <v>3</v>
      </c>
      <c r="D2797" s="134" t="s">
        <v>1360</v>
      </c>
      <c r="E2797" s="134">
        <v>36</v>
      </c>
      <c r="F2797" s="134">
        <v>217</v>
      </c>
      <c r="G2797" s="134" t="s">
        <v>7252</v>
      </c>
      <c r="H2797" s="134">
        <v>1</v>
      </c>
      <c r="I2797" s="134" t="s">
        <v>15688</v>
      </c>
      <c r="L2797" s="140"/>
      <c r="M2797" s="140"/>
    </row>
    <row r="2798" spans="1:13" x14ac:dyDescent="0.3">
      <c r="A2798" s="133">
        <v>46084</v>
      </c>
      <c r="B2798" s="134">
        <v>3</v>
      </c>
      <c r="D2798" s="134" t="s">
        <v>1857</v>
      </c>
      <c r="E2798" s="134">
        <v>36</v>
      </c>
      <c r="F2798" s="134">
        <v>217</v>
      </c>
      <c r="G2798" s="134" t="s">
        <v>7181</v>
      </c>
      <c r="H2798" s="134">
        <v>1</v>
      </c>
      <c r="I2798" s="134" t="s">
        <v>15688</v>
      </c>
      <c r="L2798" s="140"/>
      <c r="M2798" s="140"/>
    </row>
    <row r="2799" spans="1:13" x14ac:dyDescent="0.3">
      <c r="A2799" s="133">
        <v>46084</v>
      </c>
      <c r="B2799" s="134">
        <v>3</v>
      </c>
      <c r="D2799" s="134" t="s">
        <v>1302</v>
      </c>
      <c r="E2799" s="134">
        <v>36</v>
      </c>
      <c r="F2799" s="134">
        <v>217</v>
      </c>
      <c r="G2799" s="134" t="s">
        <v>7248</v>
      </c>
      <c r="H2799" s="134">
        <v>8</v>
      </c>
      <c r="I2799" s="134" t="s">
        <v>15688</v>
      </c>
      <c r="L2799" s="140"/>
      <c r="M2799" s="140"/>
    </row>
    <row r="2800" spans="1:13" x14ac:dyDescent="0.3">
      <c r="A2800" s="133">
        <v>46084</v>
      </c>
      <c r="B2800" s="134">
        <v>2</v>
      </c>
      <c r="D2800" s="134" t="s">
        <v>1857</v>
      </c>
      <c r="E2800" s="134">
        <v>36</v>
      </c>
      <c r="F2800" s="134">
        <v>217</v>
      </c>
      <c r="G2800" s="134" t="s">
        <v>7181</v>
      </c>
      <c r="H2800" s="134">
        <v>2</v>
      </c>
      <c r="I2800" s="134" t="s">
        <v>7265</v>
      </c>
      <c r="L2800" s="140"/>
      <c r="M2800" s="140"/>
    </row>
    <row r="2801" spans="1:15" x14ac:dyDescent="0.3">
      <c r="A2801" s="133">
        <v>46084</v>
      </c>
      <c r="B2801" s="134">
        <v>2</v>
      </c>
      <c r="D2801" s="134" t="s">
        <v>1302</v>
      </c>
      <c r="E2801" s="134">
        <v>36</v>
      </c>
      <c r="F2801" s="134">
        <v>217</v>
      </c>
      <c r="G2801" s="134" t="s">
        <v>7248</v>
      </c>
      <c r="H2801" s="134">
        <v>8</v>
      </c>
      <c r="I2801" s="134" t="s">
        <v>7265</v>
      </c>
      <c r="L2801" s="140"/>
      <c r="M2801" s="140"/>
    </row>
    <row r="2802" spans="1:15" x14ac:dyDescent="0.3">
      <c r="A2802" s="133">
        <v>46084</v>
      </c>
      <c r="B2802" s="134">
        <v>2</v>
      </c>
      <c r="D2802" s="134" t="s">
        <v>1230</v>
      </c>
      <c r="E2802" s="134">
        <v>36</v>
      </c>
      <c r="F2802" s="134">
        <v>217</v>
      </c>
      <c r="G2802" s="134" t="s">
        <v>7148</v>
      </c>
      <c r="H2802" s="134">
        <v>2</v>
      </c>
      <c r="I2802" s="134" t="s">
        <v>7282</v>
      </c>
      <c r="L2802" s="140"/>
      <c r="M2802" s="140"/>
    </row>
    <row r="2803" spans="1:15" x14ac:dyDescent="0.3">
      <c r="A2803" s="133">
        <v>46084</v>
      </c>
      <c r="B2803" s="134">
        <v>2</v>
      </c>
      <c r="D2803" s="134" t="s">
        <v>1228</v>
      </c>
      <c r="E2803" s="134">
        <v>36</v>
      </c>
      <c r="F2803" s="134">
        <v>217</v>
      </c>
      <c r="G2803" s="134" t="s">
        <v>7148</v>
      </c>
      <c r="H2803" s="134">
        <v>2</v>
      </c>
      <c r="I2803" s="134" t="s">
        <v>7282</v>
      </c>
      <c r="L2803" s="140"/>
      <c r="M2803" s="140"/>
    </row>
    <row r="2804" spans="1:15" x14ac:dyDescent="0.3">
      <c r="A2804" s="133">
        <v>46084</v>
      </c>
      <c r="B2804" s="134">
        <v>2</v>
      </c>
      <c r="D2804" s="134" t="s">
        <v>1642</v>
      </c>
      <c r="E2804" s="134">
        <v>30</v>
      </c>
      <c r="F2804" s="134">
        <v>207</v>
      </c>
      <c r="G2804" s="134" t="s">
        <v>7169</v>
      </c>
      <c r="H2804" s="134">
        <v>17</v>
      </c>
      <c r="I2804" s="134" t="s">
        <v>15980</v>
      </c>
      <c r="L2804" s="140"/>
      <c r="M2804" s="140"/>
    </row>
    <row r="2805" spans="1:15" s="135" customFormat="1" x14ac:dyDescent="0.3">
      <c r="A2805" s="133">
        <v>46084</v>
      </c>
      <c r="B2805" s="134">
        <v>2</v>
      </c>
      <c r="C2805" s="139"/>
      <c r="D2805" s="134" t="s">
        <v>1642</v>
      </c>
      <c r="E2805" s="134">
        <v>15</v>
      </c>
      <c r="F2805" s="134">
        <v>207</v>
      </c>
      <c r="G2805" s="134" t="s">
        <v>7169</v>
      </c>
      <c r="H2805" s="134">
        <v>15</v>
      </c>
      <c r="I2805" s="134" t="s">
        <v>15980</v>
      </c>
      <c r="J2805" s="147"/>
      <c r="K2805" s="147"/>
      <c r="L2805" s="140"/>
      <c r="M2805" s="140"/>
      <c r="N2805" s="147"/>
      <c r="O2805" s="150"/>
    </row>
    <row r="2806" spans="1:15" x14ac:dyDescent="0.3">
      <c r="A2806" s="133">
        <v>46084</v>
      </c>
      <c r="B2806" s="134">
        <v>2</v>
      </c>
      <c r="D2806" s="134" t="s">
        <v>1642</v>
      </c>
      <c r="E2806" s="134">
        <v>9</v>
      </c>
      <c r="F2806" s="134">
        <v>207</v>
      </c>
      <c r="G2806" s="134" t="s">
        <v>7169</v>
      </c>
      <c r="H2806" s="134">
        <v>5</v>
      </c>
      <c r="I2806" s="134" t="s">
        <v>15980</v>
      </c>
      <c r="L2806" s="140"/>
      <c r="M2806" s="140"/>
    </row>
    <row r="2807" spans="1:15" x14ac:dyDescent="0.3">
      <c r="A2807" s="133">
        <v>46084</v>
      </c>
      <c r="B2807" s="134">
        <v>2</v>
      </c>
      <c r="D2807" s="134" t="s">
        <v>1230</v>
      </c>
      <c r="E2807" s="134">
        <v>36</v>
      </c>
      <c r="F2807" s="134">
        <v>217</v>
      </c>
      <c r="G2807" s="134" t="s">
        <v>7148</v>
      </c>
      <c r="H2807" s="134">
        <v>2</v>
      </c>
      <c r="I2807" s="134" t="s">
        <v>7282</v>
      </c>
      <c r="L2807" s="140"/>
      <c r="M2807" s="140"/>
    </row>
    <row r="2808" spans="1:15" x14ac:dyDescent="0.3">
      <c r="A2808" s="133">
        <v>46084</v>
      </c>
      <c r="B2808" s="134">
        <v>2</v>
      </c>
      <c r="D2808" s="134" t="s">
        <v>1228</v>
      </c>
      <c r="E2808" s="134">
        <v>36</v>
      </c>
      <c r="F2808" s="134">
        <v>217</v>
      </c>
      <c r="G2808" s="134" t="s">
        <v>7148</v>
      </c>
      <c r="H2808" s="134">
        <v>2</v>
      </c>
      <c r="I2808" s="134" t="s">
        <v>7282</v>
      </c>
      <c r="L2808" s="140"/>
      <c r="M2808" s="140"/>
    </row>
    <row r="2809" spans="1:15" x14ac:dyDescent="0.3">
      <c r="A2809" s="133">
        <v>46084</v>
      </c>
      <c r="B2809" s="134">
        <v>1</v>
      </c>
      <c r="D2809" s="134" t="s">
        <v>1568</v>
      </c>
      <c r="E2809" s="134">
        <v>34</v>
      </c>
      <c r="F2809" s="134">
        <v>315</v>
      </c>
      <c r="G2809" s="134" t="s">
        <v>7239</v>
      </c>
      <c r="H2809" s="134">
        <v>14</v>
      </c>
      <c r="I2809" s="198" t="s">
        <v>15756</v>
      </c>
      <c r="L2809" s="140"/>
      <c r="M2809" s="140"/>
    </row>
    <row r="2810" spans="1:15" x14ac:dyDescent="0.3">
      <c r="A2810" s="133">
        <v>46084</v>
      </c>
      <c r="B2810" s="134">
        <v>1</v>
      </c>
      <c r="D2810" s="134" t="s">
        <v>1568</v>
      </c>
      <c r="E2810" s="134">
        <v>20</v>
      </c>
      <c r="F2810" s="134">
        <v>315</v>
      </c>
      <c r="G2810" s="134" t="s">
        <v>7239</v>
      </c>
      <c r="H2810" s="134">
        <v>14</v>
      </c>
      <c r="I2810" s="198" t="s">
        <v>15756</v>
      </c>
      <c r="L2810" s="140"/>
      <c r="M2810" s="140"/>
    </row>
    <row r="2811" spans="1:15" x14ac:dyDescent="0.3">
      <c r="A2811" s="133">
        <v>46084</v>
      </c>
      <c r="B2811" s="134">
        <v>1</v>
      </c>
      <c r="D2811" s="134" t="s">
        <v>1302</v>
      </c>
      <c r="E2811" s="134">
        <v>33</v>
      </c>
      <c r="F2811" s="134">
        <v>315</v>
      </c>
      <c r="G2811" s="134" t="s">
        <v>7248</v>
      </c>
      <c r="H2811" s="134">
        <v>2</v>
      </c>
      <c r="I2811" s="134" t="s">
        <v>7235</v>
      </c>
      <c r="L2811" s="140"/>
      <c r="M2811" s="140"/>
    </row>
    <row r="2812" spans="1:15" x14ac:dyDescent="0.3">
      <c r="A2812" s="133">
        <v>46084</v>
      </c>
      <c r="B2812" s="134">
        <v>1</v>
      </c>
      <c r="D2812" s="134" t="s">
        <v>1302</v>
      </c>
      <c r="E2812" s="134">
        <v>11</v>
      </c>
      <c r="F2812" s="134">
        <v>315</v>
      </c>
      <c r="G2812" s="134" t="s">
        <v>7248</v>
      </c>
      <c r="H2812" s="134">
        <v>1</v>
      </c>
      <c r="I2812" s="134" t="s">
        <v>7235</v>
      </c>
      <c r="L2812" s="140"/>
      <c r="M2812" s="140"/>
    </row>
    <row r="2813" spans="1:15" x14ac:dyDescent="0.3">
      <c r="A2813" s="133">
        <v>46084</v>
      </c>
      <c r="B2813" s="134">
        <v>1</v>
      </c>
      <c r="D2813" s="134" t="s">
        <v>1230</v>
      </c>
      <c r="E2813" s="134">
        <v>36</v>
      </c>
      <c r="F2813" s="134">
        <v>217</v>
      </c>
      <c r="G2813" s="134" t="s">
        <v>7148</v>
      </c>
      <c r="H2813" s="134">
        <v>2</v>
      </c>
      <c r="I2813" s="134" t="s">
        <v>15698</v>
      </c>
      <c r="L2813" s="140"/>
      <c r="M2813" s="140"/>
    </row>
    <row r="2814" spans="1:15" x14ac:dyDescent="0.3">
      <c r="A2814" s="133">
        <v>46084</v>
      </c>
      <c r="B2814" s="134">
        <v>1</v>
      </c>
      <c r="D2814" s="134" t="s">
        <v>1228</v>
      </c>
      <c r="E2814" s="134">
        <v>36</v>
      </c>
      <c r="F2814" s="134">
        <v>217</v>
      </c>
      <c r="G2814" s="134" t="s">
        <v>7148</v>
      </c>
      <c r="H2814" s="134">
        <v>2</v>
      </c>
      <c r="I2814" s="134" t="s">
        <v>15698</v>
      </c>
      <c r="L2814" s="140"/>
      <c r="M2814" s="140"/>
    </row>
    <row r="2815" spans="1:15" x14ac:dyDescent="0.3">
      <c r="A2815" s="133">
        <v>46084</v>
      </c>
      <c r="B2815" s="134">
        <v>1</v>
      </c>
      <c r="D2815" s="134" t="s">
        <v>1308</v>
      </c>
      <c r="E2815" s="134">
        <v>34</v>
      </c>
      <c r="F2815" s="134">
        <v>315</v>
      </c>
      <c r="G2815" s="134" t="s">
        <v>7179</v>
      </c>
      <c r="H2815" s="134">
        <v>3</v>
      </c>
      <c r="I2815" s="134" t="s">
        <v>15853</v>
      </c>
      <c r="L2815" s="140"/>
      <c r="M2815" s="140"/>
    </row>
    <row r="2816" spans="1:15" x14ac:dyDescent="0.3">
      <c r="A2816" s="133">
        <v>46084</v>
      </c>
      <c r="B2816" s="134">
        <v>1</v>
      </c>
      <c r="D2816" s="134" t="s">
        <v>1308</v>
      </c>
      <c r="E2816" s="134">
        <v>2</v>
      </c>
      <c r="F2816" s="134">
        <v>315</v>
      </c>
      <c r="G2816" s="134" t="s">
        <v>7179</v>
      </c>
      <c r="H2816" s="134">
        <v>1</v>
      </c>
      <c r="I2816" s="134" t="s">
        <v>15853</v>
      </c>
      <c r="L2816" s="140"/>
      <c r="M2816" s="140"/>
    </row>
    <row r="2817" spans="1:13" x14ac:dyDescent="0.3">
      <c r="A2817" s="133">
        <v>46084</v>
      </c>
      <c r="B2817" s="134">
        <v>1</v>
      </c>
      <c r="D2817" s="134" t="s">
        <v>1308</v>
      </c>
      <c r="E2817" s="134">
        <v>9</v>
      </c>
      <c r="F2817" s="134">
        <v>315</v>
      </c>
      <c r="G2817" s="134" t="s">
        <v>7179</v>
      </c>
      <c r="H2817" s="134">
        <v>1</v>
      </c>
      <c r="I2817" s="134" t="s">
        <v>15853</v>
      </c>
      <c r="L2817" s="140"/>
      <c r="M2817" s="140"/>
    </row>
    <row r="2818" spans="1:13" x14ac:dyDescent="0.3">
      <c r="A2818" s="133">
        <v>46084</v>
      </c>
      <c r="B2818" s="134">
        <v>1</v>
      </c>
      <c r="D2818" s="134" t="s">
        <v>1478</v>
      </c>
      <c r="E2818" s="134">
        <v>2</v>
      </c>
      <c r="F2818" s="134">
        <v>315</v>
      </c>
      <c r="G2818" s="134" t="s">
        <v>7179</v>
      </c>
      <c r="H2818" s="134">
        <v>2</v>
      </c>
      <c r="I2818" s="134" t="s">
        <v>15853</v>
      </c>
      <c r="L2818" s="140"/>
      <c r="M2818" s="140"/>
    </row>
    <row r="2819" spans="1:13" x14ac:dyDescent="0.3">
      <c r="A2819" s="133">
        <v>46084</v>
      </c>
      <c r="B2819" s="134">
        <v>1</v>
      </c>
      <c r="D2819" s="134" t="s">
        <v>1478</v>
      </c>
      <c r="E2819" s="134">
        <v>34</v>
      </c>
      <c r="F2819" s="134">
        <v>315</v>
      </c>
      <c r="G2819" s="134" t="s">
        <v>7179</v>
      </c>
      <c r="H2819" s="134">
        <v>1</v>
      </c>
      <c r="I2819" s="134" t="s">
        <v>15853</v>
      </c>
      <c r="L2819" s="140"/>
      <c r="M2819" s="140"/>
    </row>
    <row r="2820" spans="1:13" x14ac:dyDescent="0.3">
      <c r="A2820" s="133">
        <v>46084</v>
      </c>
      <c r="B2820" s="134">
        <v>1</v>
      </c>
      <c r="D2820" s="134" t="s">
        <v>1234</v>
      </c>
      <c r="E2820" s="134">
        <v>8</v>
      </c>
      <c r="F2820" s="134">
        <v>315</v>
      </c>
      <c r="G2820" s="134" t="s">
        <v>7179</v>
      </c>
      <c r="H2820" s="134">
        <v>1</v>
      </c>
      <c r="I2820" s="134" t="s">
        <v>15853</v>
      </c>
      <c r="L2820" s="140"/>
      <c r="M2820" s="140"/>
    </row>
    <row r="2821" spans="1:13" x14ac:dyDescent="0.3">
      <c r="A2821" s="133">
        <v>46084</v>
      </c>
      <c r="B2821" s="134">
        <v>1</v>
      </c>
      <c r="D2821" s="134" t="s">
        <v>1314</v>
      </c>
      <c r="E2821" s="134">
        <v>20</v>
      </c>
      <c r="F2821" s="134">
        <v>315</v>
      </c>
      <c r="G2821" s="134" t="s">
        <v>7179</v>
      </c>
      <c r="H2821" s="134">
        <v>3</v>
      </c>
      <c r="I2821" s="134" t="s">
        <v>15941</v>
      </c>
      <c r="L2821" s="140"/>
      <c r="M2821" s="140"/>
    </row>
    <row r="2822" spans="1:13" x14ac:dyDescent="0.3">
      <c r="A2822" s="133">
        <v>46084</v>
      </c>
      <c r="B2822" s="134">
        <v>1</v>
      </c>
      <c r="D2822" s="134" t="s">
        <v>1316</v>
      </c>
      <c r="E2822" s="134">
        <v>34</v>
      </c>
      <c r="F2822" s="134">
        <v>315</v>
      </c>
      <c r="G2822" s="134" t="s">
        <v>7179</v>
      </c>
      <c r="H2822" s="134">
        <v>1</v>
      </c>
      <c r="I2822" s="134" t="s">
        <v>15941</v>
      </c>
      <c r="L2822" s="140"/>
      <c r="M2822" s="140"/>
    </row>
    <row r="2823" spans="1:13" x14ac:dyDescent="0.3">
      <c r="A2823" s="133">
        <v>46084</v>
      </c>
      <c r="B2823" s="134">
        <v>1</v>
      </c>
      <c r="D2823" s="134" t="s">
        <v>1310</v>
      </c>
      <c r="E2823" s="134">
        <v>8</v>
      </c>
      <c r="F2823" s="134">
        <v>315</v>
      </c>
      <c r="G2823" s="134" t="s">
        <v>7179</v>
      </c>
      <c r="H2823" s="134">
        <v>2</v>
      </c>
      <c r="I2823" s="134" t="s">
        <v>15941</v>
      </c>
      <c r="L2823" s="140"/>
      <c r="M2823" s="140"/>
    </row>
    <row r="2824" spans="1:13" x14ac:dyDescent="0.3">
      <c r="A2824" s="133">
        <v>46084</v>
      </c>
      <c r="B2824" s="134">
        <v>1</v>
      </c>
      <c r="D2824" s="134" t="s">
        <v>1310</v>
      </c>
      <c r="E2824" s="134">
        <v>11</v>
      </c>
      <c r="F2824" s="134">
        <v>315</v>
      </c>
      <c r="G2824" s="134" t="s">
        <v>7179</v>
      </c>
      <c r="H2824" s="134">
        <v>1</v>
      </c>
      <c r="I2824" s="134" t="s">
        <v>15941</v>
      </c>
      <c r="L2824" s="140"/>
      <c r="M2824" s="140"/>
    </row>
    <row r="2825" spans="1:13" x14ac:dyDescent="0.3">
      <c r="A2825" s="133">
        <v>46084</v>
      </c>
      <c r="B2825" s="134">
        <v>1</v>
      </c>
      <c r="D2825" s="134" t="s">
        <v>1234</v>
      </c>
      <c r="E2825" s="134">
        <v>36</v>
      </c>
      <c r="F2825" s="134">
        <v>217</v>
      </c>
      <c r="G2825" s="134" t="s">
        <v>7179</v>
      </c>
      <c r="H2825" s="134">
        <v>1</v>
      </c>
      <c r="I2825" s="134" t="s">
        <v>15852</v>
      </c>
      <c r="L2825" s="140"/>
      <c r="M2825" s="140"/>
    </row>
    <row r="2826" spans="1:13" x14ac:dyDescent="0.3">
      <c r="A2826" s="133">
        <v>46084</v>
      </c>
      <c r="B2826" s="134">
        <v>1</v>
      </c>
      <c r="D2826" s="134" t="s">
        <v>3218</v>
      </c>
      <c r="E2826" s="134">
        <v>33</v>
      </c>
      <c r="F2826" s="134">
        <v>315</v>
      </c>
      <c r="G2826" s="134" t="s">
        <v>7207</v>
      </c>
      <c r="H2826" s="134">
        <v>64</v>
      </c>
      <c r="I2826" s="134" t="s">
        <v>15852</v>
      </c>
      <c r="L2826" s="140"/>
      <c r="M2826" s="140"/>
    </row>
    <row r="2827" spans="1:13" x14ac:dyDescent="0.3">
      <c r="A2827" s="133">
        <v>46084</v>
      </c>
      <c r="B2827" s="134">
        <v>1</v>
      </c>
      <c r="D2827" s="134" t="s">
        <v>1302</v>
      </c>
      <c r="E2827" s="134">
        <v>36</v>
      </c>
      <c r="F2827" s="134">
        <v>217</v>
      </c>
      <c r="G2827" s="134" t="s">
        <v>7248</v>
      </c>
      <c r="H2827" s="134">
        <v>8</v>
      </c>
      <c r="I2827" s="134" t="s">
        <v>15852</v>
      </c>
      <c r="L2827" s="140"/>
      <c r="M2827" s="140"/>
    </row>
    <row r="2828" spans="1:13" x14ac:dyDescent="0.3">
      <c r="A2828" s="133">
        <v>46084</v>
      </c>
      <c r="B2828" s="134">
        <v>1</v>
      </c>
      <c r="D2828" s="134" t="s">
        <v>1853</v>
      </c>
      <c r="E2828" s="134">
        <v>33</v>
      </c>
      <c r="F2828" s="134">
        <v>315</v>
      </c>
      <c r="G2828" s="134" t="s">
        <v>7239</v>
      </c>
      <c r="H2828" s="134">
        <v>16</v>
      </c>
      <c r="I2828" s="134" t="s">
        <v>15852</v>
      </c>
      <c r="L2828" s="140"/>
      <c r="M2828" s="140"/>
    </row>
    <row r="2829" spans="1:13" x14ac:dyDescent="0.3">
      <c r="A2829" s="133">
        <v>46084</v>
      </c>
      <c r="B2829" s="134">
        <v>1</v>
      </c>
      <c r="D2829" s="134" t="s">
        <v>1853</v>
      </c>
      <c r="E2829" s="134">
        <v>36</v>
      </c>
      <c r="F2829" s="134">
        <v>217</v>
      </c>
      <c r="G2829" s="134" t="s">
        <v>7239</v>
      </c>
      <c r="H2829" s="134">
        <v>32</v>
      </c>
      <c r="I2829" s="134" t="s">
        <v>15852</v>
      </c>
      <c r="L2829" s="140"/>
      <c r="M2829" s="140"/>
    </row>
    <row r="2830" spans="1:13" x14ac:dyDescent="0.3">
      <c r="A2830" s="133">
        <v>46084</v>
      </c>
      <c r="B2830" s="134">
        <v>1</v>
      </c>
      <c r="D2830" s="134" t="s">
        <v>2491</v>
      </c>
      <c r="E2830" s="134">
        <v>44</v>
      </c>
      <c r="F2830" s="134">
        <v>318</v>
      </c>
      <c r="G2830" s="134" t="s">
        <v>15712</v>
      </c>
      <c r="H2830" s="134">
        <v>2</v>
      </c>
      <c r="I2830" s="134" t="s">
        <v>7247</v>
      </c>
      <c r="L2830" s="140"/>
      <c r="M2830" s="140"/>
    </row>
    <row r="2831" spans="1:13" x14ac:dyDescent="0.3">
      <c r="A2831" s="133">
        <v>46084</v>
      </c>
      <c r="B2831" s="134">
        <v>3</v>
      </c>
      <c r="D2831" s="134" t="s">
        <v>1282</v>
      </c>
      <c r="E2831" s="134">
        <v>11</v>
      </c>
      <c r="F2831" s="134">
        <v>315</v>
      </c>
      <c r="G2831" s="134" t="s">
        <v>7196</v>
      </c>
      <c r="H2831" s="134">
        <v>5</v>
      </c>
      <c r="I2831" s="134" t="s">
        <v>7232</v>
      </c>
      <c r="L2831" s="140"/>
      <c r="M2831" s="140"/>
    </row>
    <row r="2832" spans="1:13" x14ac:dyDescent="0.3">
      <c r="A2832" s="133">
        <v>46084</v>
      </c>
      <c r="B2832" s="134">
        <v>1</v>
      </c>
      <c r="D2832" s="134" t="s">
        <v>1232</v>
      </c>
      <c r="E2832" s="134">
        <v>36</v>
      </c>
      <c r="F2832" s="134">
        <v>315</v>
      </c>
      <c r="G2832" s="134" t="s">
        <v>7196</v>
      </c>
      <c r="H2832" s="134">
        <v>2</v>
      </c>
      <c r="I2832" s="134" t="s">
        <v>7245</v>
      </c>
      <c r="L2832" s="140"/>
      <c r="M2832" s="140"/>
    </row>
    <row r="2833" spans="1:13" x14ac:dyDescent="0.3">
      <c r="A2833" s="133">
        <v>46084</v>
      </c>
      <c r="B2833" s="134">
        <v>1</v>
      </c>
      <c r="D2833" s="134" t="s">
        <v>1292</v>
      </c>
      <c r="E2833" s="134">
        <v>2</v>
      </c>
      <c r="F2833" s="134">
        <v>315</v>
      </c>
      <c r="G2833" s="134" t="s">
        <v>7196</v>
      </c>
      <c r="H2833" s="134">
        <v>2</v>
      </c>
      <c r="I2833" s="134" t="s">
        <v>7245</v>
      </c>
      <c r="L2833" s="140"/>
      <c r="M2833" s="140"/>
    </row>
    <row r="2834" spans="1:13" x14ac:dyDescent="0.3">
      <c r="A2834" s="133">
        <v>46084</v>
      </c>
      <c r="B2834" s="134">
        <v>1</v>
      </c>
      <c r="D2834" s="134" t="s">
        <v>1292</v>
      </c>
      <c r="E2834" s="134">
        <v>7</v>
      </c>
      <c r="F2834" s="134">
        <v>315</v>
      </c>
      <c r="G2834" s="134" t="s">
        <v>7196</v>
      </c>
      <c r="H2834" s="134">
        <v>7</v>
      </c>
      <c r="I2834" s="134" t="s">
        <v>7245</v>
      </c>
      <c r="L2834" s="140"/>
      <c r="M2834" s="140"/>
    </row>
    <row r="2835" spans="1:13" x14ac:dyDescent="0.3">
      <c r="A2835" s="133">
        <v>46084</v>
      </c>
      <c r="B2835" s="134">
        <v>1</v>
      </c>
      <c r="D2835" s="134" t="s">
        <v>1292</v>
      </c>
      <c r="E2835" s="134">
        <v>34</v>
      </c>
      <c r="F2835" s="134">
        <v>315</v>
      </c>
      <c r="G2835" s="134" t="s">
        <v>7196</v>
      </c>
      <c r="H2835" s="134">
        <v>2</v>
      </c>
      <c r="I2835" s="134" t="s">
        <v>7245</v>
      </c>
      <c r="L2835" s="140"/>
      <c r="M2835" s="140"/>
    </row>
    <row r="2836" spans="1:13" x14ac:dyDescent="0.3">
      <c r="A2836" s="133">
        <v>46084</v>
      </c>
      <c r="B2836" s="134">
        <v>1</v>
      </c>
      <c r="D2836" s="134" t="s">
        <v>1282</v>
      </c>
      <c r="E2836" s="134">
        <v>2</v>
      </c>
      <c r="F2836" s="134">
        <v>315</v>
      </c>
      <c r="G2836" s="134" t="s">
        <v>7196</v>
      </c>
      <c r="H2836" s="134">
        <v>1</v>
      </c>
      <c r="I2836" s="134" t="s">
        <v>7245</v>
      </c>
      <c r="L2836" s="140"/>
      <c r="M2836" s="140"/>
    </row>
    <row r="2837" spans="1:13" x14ac:dyDescent="0.3">
      <c r="A2837" s="133">
        <v>46084</v>
      </c>
      <c r="B2837" s="134">
        <v>2</v>
      </c>
      <c r="D2837" s="134" t="s">
        <v>1284</v>
      </c>
      <c r="E2837" s="134">
        <v>34</v>
      </c>
      <c r="F2837" s="134">
        <v>320</v>
      </c>
      <c r="G2837" s="134" t="s">
        <v>7213</v>
      </c>
      <c r="H2837" s="134">
        <v>100</v>
      </c>
      <c r="I2837" s="134" t="s">
        <v>7277</v>
      </c>
      <c r="L2837" s="140"/>
      <c r="M2837" s="140"/>
    </row>
    <row r="2838" spans="1:13" x14ac:dyDescent="0.3">
      <c r="A2838" s="133">
        <v>46085</v>
      </c>
      <c r="B2838" s="134">
        <v>1</v>
      </c>
      <c r="D2838" s="134" t="s">
        <v>1346</v>
      </c>
      <c r="E2838" s="134">
        <v>20</v>
      </c>
      <c r="F2838" s="134">
        <v>314</v>
      </c>
      <c r="G2838" s="134" t="s">
        <v>7189</v>
      </c>
      <c r="H2838" s="134">
        <v>67</v>
      </c>
      <c r="I2838" s="134" t="s">
        <v>15816</v>
      </c>
      <c r="L2838" s="140"/>
      <c r="M2838" s="140"/>
    </row>
    <row r="2839" spans="1:13" x14ac:dyDescent="0.3">
      <c r="A2839" s="133">
        <v>46085</v>
      </c>
      <c r="B2839" s="134">
        <v>1</v>
      </c>
      <c r="D2839" s="134" t="s">
        <v>1346</v>
      </c>
      <c r="E2839" s="134">
        <v>34</v>
      </c>
      <c r="F2839" s="134">
        <v>314</v>
      </c>
      <c r="G2839" s="134" t="s">
        <v>7189</v>
      </c>
      <c r="H2839" s="134">
        <v>8</v>
      </c>
      <c r="I2839" s="134" t="s">
        <v>15816</v>
      </c>
      <c r="L2839" s="140"/>
      <c r="M2839" s="140"/>
    </row>
    <row r="2840" spans="1:13" x14ac:dyDescent="0.3">
      <c r="A2840" s="133">
        <v>46085</v>
      </c>
      <c r="B2840" s="134">
        <v>2</v>
      </c>
      <c r="D2840" s="134" t="s">
        <v>1346</v>
      </c>
      <c r="E2840" s="134">
        <v>20</v>
      </c>
      <c r="F2840" s="134">
        <v>314</v>
      </c>
      <c r="G2840" s="134" t="s">
        <v>7189</v>
      </c>
      <c r="H2840" s="134">
        <v>16</v>
      </c>
      <c r="I2840" s="134" t="s">
        <v>7226</v>
      </c>
      <c r="L2840" s="140"/>
      <c r="M2840" s="140"/>
    </row>
    <row r="2841" spans="1:13" x14ac:dyDescent="0.3">
      <c r="A2841" s="133">
        <v>46085</v>
      </c>
      <c r="B2841" s="134">
        <v>2</v>
      </c>
      <c r="D2841" s="134" t="s">
        <v>1346</v>
      </c>
      <c r="E2841" s="134">
        <v>34</v>
      </c>
      <c r="F2841" s="134">
        <v>314</v>
      </c>
      <c r="G2841" s="134" t="s">
        <v>7189</v>
      </c>
      <c r="H2841" s="134">
        <v>25</v>
      </c>
      <c r="I2841" s="134" t="s">
        <v>7226</v>
      </c>
      <c r="L2841" s="140"/>
      <c r="M2841" s="140"/>
    </row>
    <row r="2842" spans="1:13" x14ac:dyDescent="0.3">
      <c r="A2842" s="133">
        <v>46085</v>
      </c>
      <c r="B2842" s="134">
        <v>1</v>
      </c>
      <c r="D2842" s="134" t="s">
        <v>1733</v>
      </c>
      <c r="E2842" s="134">
        <v>9</v>
      </c>
      <c r="F2842" s="134">
        <v>207</v>
      </c>
      <c r="G2842" s="134" t="s">
        <v>7169</v>
      </c>
      <c r="H2842" s="134">
        <v>4</v>
      </c>
      <c r="I2842" s="134" t="s">
        <v>7203</v>
      </c>
      <c r="L2842" s="140"/>
      <c r="M2842" s="140"/>
    </row>
    <row r="2843" spans="1:13" x14ac:dyDescent="0.3">
      <c r="A2843" s="133">
        <v>46085</v>
      </c>
      <c r="B2843" s="134">
        <v>1</v>
      </c>
      <c r="D2843" s="134" t="s">
        <v>1250</v>
      </c>
      <c r="E2843" s="134">
        <v>6</v>
      </c>
      <c r="F2843" s="134">
        <v>313</v>
      </c>
      <c r="G2843" s="134" t="s">
        <v>7194</v>
      </c>
      <c r="H2843" s="134">
        <v>1</v>
      </c>
      <c r="I2843" s="134" t="s">
        <v>15818</v>
      </c>
      <c r="L2843" s="140"/>
      <c r="M2843" s="140"/>
    </row>
    <row r="2844" spans="1:13" x14ac:dyDescent="0.3">
      <c r="A2844" s="133">
        <v>46085</v>
      </c>
      <c r="B2844" s="134">
        <v>1</v>
      </c>
      <c r="D2844" s="134" t="s">
        <v>1250</v>
      </c>
      <c r="E2844" s="134">
        <v>9</v>
      </c>
      <c r="F2844" s="134">
        <v>313</v>
      </c>
      <c r="G2844" s="134" t="s">
        <v>7194</v>
      </c>
      <c r="H2844" s="134">
        <v>2</v>
      </c>
      <c r="I2844" s="134" t="s">
        <v>15818</v>
      </c>
      <c r="L2844" s="140"/>
      <c r="M2844" s="140"/>
    </row>
    <row r="2845" spans="1:13" x14ac:dyDescent="0.3">
      <c r="A2845" s="133">
        <v>46085</v>
      </c>
      <c r="B2845" s="134">
        <v>1</v>
      </c>
      <c r="D2845" s="134" t="s">
        <v>1616</v>
      </c>
      <c r="E2845" s="134">
        <v>9</v>
      </c>
      <c r="F2845" s="134">
        <v>314</v>
      </c>
      <c r="G2845" s="134" t="s">
        <v>15691</v>
      </c>
      <c r="H2845" s="134">
        <v>33</v>
      </c>
      <c r="I2845" s="134" t="s">
        <v>15694</v>
      </c>
      <c r="L2845" s="140"/>
      <c r="M2845" s="140"/>
    </row>
    <row r="2846" spans="1:13" x14ac:dyDescent="0.3">
      <c r="A2846" s="133">
        <v>46085</v>
      </c>
      <c r="B2846" s="134">
        <v>1</v>
      </c>
      <c r="D2846" s="134" t="s">
        <v>1376</v>
      </c>
      <c r="E2846" s="134">
        <v>7</v>
      </c>
      <c r="F2846" s="134">
        <v>314</v>
      </c>
      <c r="G2846" s="134" t="s">
        <v>7262</v>
      </c>
      <c r="H2846" s="134">
        <v>3</v>
      </c>
      <c r="I2846" s="134" t="s">
        <v>15982</v>
      </c>
      <c r="L2846" s="140"/>
      <c r="M2846" s="140"/>
    </row>
    <row r="2847" spans="1:13" x14ac:dyDescent="0.3">
      <c r="A2847" s="133">
        <v>46085</v>
      </c>
      <c r="B2847" s="134">
        <v>1</v>
      </c>
      <c r="D2847" s="134" t="s">
        <v>1286</v>
      </c>
      <c r="E2847" s="134">
        <v>11</v>
      </c>
      <c r="F2847" s="134">
        <v>313</v>
      </c>
      <c r="G2847" s="134" t="s">
        <v>7196</v>
      </c>
      <c r="H2847" s="134">
        <v>6</v>
      </c>
      <c r="I2847" s="134" t="s">
        <v>15983</v>
      </c>
      <c r="L2847" s="140"/>
      <c r="M2847" s="140"/>
    </row>
    <row r="2848" spans="1:13" x14ac:dyDescent="0.3">
      <c r="A2848" s="133">
        <v>46085</v>
      </c>
      <c r="B2848" s="134">
        <v>1</v>
      </c>
      <c r="D2848" s="134" t="s">
        <v>1286</v>
      </c>
      <c r="E2848" s="134">
        <v>6</v>
      </c>
      <c r="F2848" s="134">
        <v>313</v>
      </c>
      <c r="G2848" s="134" t="s">
        <v>7196</v>
      </c>
      <c r="H2848" s="134">
        <v>2</v>
      </c>
      <c r="I2848" s="134" t="s">
        <v>15983</v>
      </c>
      <c r="L2848" s="140"/>
      <c r="M2848" s="140"/>
    </row>
    <row r="2849" spans="1:13" x14ac:dyDescent="0.3">
      <c r="A2849" s="133">
        <v>46085</v>
      </c>
      <c r="B2849" s="134">
        <v>1</v>
      </c>
      <c r="D2849" s="134" t="s">
        <v>1290</v>
      </c>
      <c r="E2849" s="134">
        <v>19</v>
      </c>
      <c r="F2849" s="134">
        <v>314</v>
      </c>
      <c r="G2849" s="134" t="s">
        <v>7212</v>
      </c>
      <c r="H2849" s="134">
        <v>6</v>
      </c>
      <c r="I2849" s="134" t="s">
        <v>7267</v>
      </c>
      <c r="L2849" s="140"/>
      <c r="M2849" s="140"/>
    </row>
    <row r="2850" spans="1:13" x14ac:dyDescent="0.3">
      <c r="A2850" s="133">
        <v>46085</v>
      </c>
      <c r="B2850" s="134">
        <v>1</v>
      </c>
      <c r="D2850" s="134" t="s">
        <v>1334</v>
      </c>
      <c r="E2850" s="134">
        <v>46</v>
      </c>
      <c r="F2850" s="134">
        <v>207</v>
      </c>
      <c r="G2850" s="134" t="s">
        <v>7169</v>
      </c>
      <c r="H2850" s="134">
        <v>1</v>
      </c>
      <c r="I2850" s="134" t="s">
        <v>7203</v>
      </c>
      <c r="L2850" s="140"/>
      <c r="M2850" s="140"/>
    </row>
    <row r="2851" spans="1:13" x14ac:dyDescent="0.3">
      <c r="A2851" s="133">
        <v>46085</v>
      </c>
      <c r="B2851" s="134">
        <v>1</v>
      </c>
      <c r="D2851" s="134" t="s">
        <v>1334</v>
      </c>
      <c r="E2851" s="134">
        <v>8</v>
      </c>
      <c r="F2851" s="134">
        <v>207</v>
      </c>
      <c r="G2851" s="134" t="s">
        <v>7169</v>
      </c>
      <c r="H2851" s="134">
        <v>1</v>
      </c>
      <c r="I2851" s="134" t="s">
        <v>7203</v>
      </c>
      <c r="L2851" s="140"/>
      <c r="M2851" s="140"/>
    </row>
    <row r="2852" spans="1:13" x14ac:dyDescent="0.3">
      <c r="A2852" s="133">
        <v>46085</v>
      </c>
      <c r="B2852" s="134">
        <v>1</v>
      </c>
      <c r="D2852" s="134" t="s">
        <v>1683</v>
      </c>
      <c r="E2852" s="134">
        <v>34</v>
      </c>
      <c r="F2852" s="134">
        <v>320</v>
      </c>
      <c r="G2852" s="134" t="s">
        <v>7155</v>
      </c>
      <c r="H2852" s="134">
        <v>3</v>
      </c>
      <c r="I2852" s="134" t="s">
        <v>7286</v>
      </c>
      <c r="L2852" s="140"/>
      <c r="M2852" s="140"/>
    </row>
    <row r="2853" spans="1:13" x14ac:dyDescent="0.3">
      <c r="A2853" s="133">
        <v>46085</v>
      </c>
      <c r="B2853" s="134">
        <v>1</v>
      </c>
      <c r="D2853" s="134" t="s">
        <v>1683</v>
      </c>
      <c r="E2853" s="134">
        <v>31</v>
      </c>
      <c r="F2853" s="134">
        <v>320</v>
      </c>
      <c r="G2853" s="134" t="s">
        <v>7155</v>
      </c>
      <c r="H2853" s="134">
        <v>2</v>
      </c>
      <c r="I2853" s="134" t="s">
        <v>7286</v>
      </c>
      <c r="L2853" s="140"/>
      <c r="M2853" s="140"/>
    </row>
    <row r="2854" spans="1:13" x14ac:dyDescent="0.3">
      <c r="A2854" s="133">
        <v>46085</v>
      </c>
      <c r="B2854" s="134">
        <v>1</v>
      </c>
      <c r="D2854" s="134" t="s">
        <v>1709</v>
      </c>
      <c r="E2854" s="134">
        <v>33</v>
      </c>
      <c r="F2854" s="134">
        <v>314</v>
      </c>
      <c r="G2854" s="134" t="s">
        <v>7148</v>
      </c>
      <c r="H2854" s="134">
        <v>8</v>
      </c>
      <c r="I2854" s="134" t="s">
        <v>15769</v>
      </c>
      <c r="L2854" s="140"/>
      <c r="M2854" s="140"/>
    </row>
    <row r="2855" spans="1:13" x14ac:dyDescent="0.3">
      <c r="A2855" s="133">
        <v>46085</v>
      </c>
      <c r="B2855" s="134">
        <v>1</v>
      </c>
      <c r="D2855" s="134" t="s">
        <v>1709</v>
      </c>
      <c r="E2855" s="134">
        <v>32</v>
      </c>
      <c r="F2855" s="134">
        <v>314</v>
      </c>
      <c r="G2855" s="134" t="s">
        <v>7148</v>
      </c>
      <c r="H2855" s="134">
        <v>16</v>
      </c>
      <c r="I2855" s="134" t="s">
        <v>15769</v>
      </c>
      <c r="L2855" s="140"/>
      <c r="M2855" s="140"/>
    </row>
    <row r="2856" spans="1:13" x14ac:dyDescent="0.3">
      <c r="A2856" s="133">
        <v>46085</v>
      </c>
      <c r="B2856" s="134">
        <v>1</v>
      </c>
      <c r="D2856" s="134" t="s">
        <v>1432</v>
      </c>
      <c r="E2856" s="134">
        <v>33</v>
      </c>
      <c r="F2856" s="134">
        <v>314</v>
      </c>
      <c r="G2856" s="134" t="s">
        <v>7186</v>
      </c>
      <c r="H2856" s="134">
        <v>7</v>
      </c>
      <c r="I2856" s="134" t="s">
        <v>7162</v>
      </c>
      <c r="L2856" s="140"/>
      <c r="M2856" s="140"/>
    </row>
    <row r="2857" spans="1:13" x14ac:dyDescent="0.3">
      <c r="A2857" s="133">
        <v>46086</v>
      </c>
      <c r="B2857" s="134">
        <v>1</v>
      </c>
      <c r="D2857" s="134" t="s">
        <v>1624</v>
      </c>
      <c r="E2857" s="134">
        <v>2</v>
      </c>
      <c r="F2857" s="134">
        <v>217</v>
      </c>
      <c r="G2857" s="134" t="s">
        <v>7169</v>
      </c>
      <c r="H2857" s="134">
        <v>2</v>
      </c>
      <c r="I2857" s="134" t="s">
        <v>7217</v>
      </c>
      <c r="L2857" s="140"/>
      <c r="M2857" s="140"/>
    </row>
    <row r="2858" spans="1:13" x14ac:dyDescent="0.3">
      <c r="A2858" s="133">
        <v>46085</v>
      </c>
      <c r="B2858" s="134">
        <v>3</v>
      </c>
      <c r="D2858" s="134" t="s">
        <v>1346</v>
      </c>
      <c r="E2858" s="134">
        <v>34</v>
      </c>
      <c r="F2858" s="134">
        <v>314</v>
      </c>
      <c r="G2858" s="134" t="s">
        <v>7189</v>
      </c>
      <c r="H2858" s="134">
        <v>2</v>
      </c>
      <c r="I2858" s="134" t="s">
        <v>15733</v>
      </c>
      <c r="L2858" s="140"/>
      <c r="M2858" s="140"/>
    </row>
    <row r="2859" spans="1:13" x14ac:dyDescent="0.3">
      <c r="A2859" s="133">
        <v>46085</v>
      </c>
      <c r="B2859" s="134">
        <v>2</v>
      </c>
      <c r="D2859" s="134" t="s">
        <v>2126</v>
      </c>
      <c r="E2859" s="134">
        <v>9</v>
      </c>
      <c r="F2859" s="134">
        <v>207</v>
      </c>
      <c r="G2859" s="134" t="s">
        <v>7169</v>
      </c>
      <c r="H2859" s="134">
        <v>2</v>
      </c>
      <c r="I2859" s="134" t="s">
        <v>15984</v>
      </c>
      <c r="L2859" s="140"/>
      <c r="M2859" s="140"/>
    </row>
    <row r="2860" spans="1:13" x14ac:dyDescent="0.3">
      <c r="A2860" s="133">
        <v>46085</v>
      </c>
      <c r="B2860" s="134">
        <v>2</v>
      </c>
      <c r="D2860" s="134" t="s">
        <v>2126</v>
      </c>
      <c r="E2860" s="134">
        <v>2</v>
      </c>
      <c r="F2860" s="134">
        <v>207</v>
      </c>
      <c r="G2860" s="134" t="s">
        <v>7169</v>
      </c>
      <c r="H2860" s="134">
        <v>1</v>
      </c>
      <c r="I2860" s="134" t="s">
        <v>15984</v>
      </c>
      <c r="L2860" s="140"/>
      <c r="M2860" s="140"/>
    </row>
    <row r="2861" spans="1:13" x14ac:dyDescent="0.3">
      <c r="A2861" s="133">
        <v>46085</v>
      </c>
      <c r="B2861" s="134">
        <v>2</v>
      </c>
      <c r="D2861" s="134" t="s">
        <v>2231</v>
      </c>
      <c r="E2861" s="134">
        <v>9</v>
      </c>
      <c r="F2861" s="134">
        <v>320</v>
      </c>
      <c r="G2861" s="134" t="s">
        <v>7146</v>
      </c>
      <c r="H2861" s="134">
        <v>5</v>
      </c>
      <c r="I2861" s="134" t="s">
        <v>7145</v>
      </c>
      <c r="L2861" s="140"/>
      <c r="M2861" s="140"/>
    </row>
    <row r="2862" spans="1:13" x14ac:dyDescent="0.3">
      <c r="A2862" s="133">
        <v>46085</v>
      </c>
      <c r="B2862" s="134">
        <v>3</v>
      </c>
      <c r="D2862" s="134" t="s">
        <v>1286</v>
      </c>
      <c r="E2862" s="134">
        <v>19</v>
      </c>
      <c r="F2862" s="134">
        <v>313</v>
      </c>
      <c r="G2862" s="134" t="s">
        <v>7196</v>
      </c>
      <c r="H2862" s="134">
        <v>1</v>
      </c>
      <c r="I2862" s="134" t="s">
        <v>15786</v>
      </c>
      <c r="L2862" s="140"/>
      <c r="M2862" s="140"/>
    </row>
    <row r="2863" spans="1:13" x14ac:dyDescent="0.3">
      <c r="A2863" s="133">
        <v>46085</v>
      </c>
      <c r="B2863" s="134">
        <v>2</v>
      </c>
      <c r="D2863" s="134" t="s">
        <v>1272</v>
      </c>
      <c r="E2863" s="134">
        <v>6</v>
      </c>
      <c r="F2863" s="134">
        <v>313</v>
      </c>
      <c r="G2863" s="134" t="s">
        <v>7194</v>
      </c>
      <c r="H2863" s="134">
        <v>1</v>
      </c>
      <c r="I2863" s="134" t="s">
        <v>15985</v>
      </c>
      <c r="L2863" s="140"/>
      <c r="M2863" s="140"/>
    </row>
    <row r="2864" spans="1:13" x14ac:dyDescent="0.3">
      <c r="A2864" s="133">
        <v>46085</v>
      </c>
      <c r="B2864" s="134">
        <v>2</v>
      </c>
      <c r="D2864" s="134" t="s">
        <v>1286</v>
      </c>
      <c r="E2864" s="134">
        <v>11</v>
      </c>
      <c r="F2864" s="134">
        <v>313</v>
      </c>
      <c r="G2864" s="134" t="s">
        <v>7269</v>
      </c>
      <c r="H2864" s="134">
        <v>2</v>
      </c>
      <c r="I2864" s="134" t="s">
        <v>7255</v>
      </c>
      <c r="L2864" s="140"/>
      <c r="M2864" s="140"/>
    </row>
    <row r="2865" spans="1:13" x14ac:dyDescent="0.3">
      <c r="A2865" s="133">
        <v>46085</v>
      </c>
      <c r="B2865" s="134">
        <v>2</v>
      </c>
      <c r="D2865" s="134" t="s">
        <v>1250</v>
      </c>
      <c r="E2865" s="134">
        <v>6</v>
      </c>
      <c r="F2865" s="134">
        <v>313</v>
      </c>
      <c r="G2865" s="134" t="s">
        <v>7194</v>
      </c>
      <c r="H2865" s="134">
        <v>2</v>
      </c>
      <c r="I2865" s="134" t="s">
        <v>15732</v>
      </c>
      <c r="L2865" s="140"/>
      <c r="M2865" s="140"/>
    </row>
    <row r="2866" spans="1:13" x14ac:dyDescent="0.3">
      <c r="A2866" s="133">
        <v>46085</v>
      </c>
      <c r="B2866" s="134">
        <v>2</v>
      </c>
      <c r="D2866" s="134" t="s">
        <v>1244</v>
      </c>
      <c r="E2866" s="134">
        <v>37</v>
      </c>
      <c r="F2866" s="134">
        <v>320</v>
      </c>
      <c r="G2866" s="134" t="s">
        <v>7213</v>
      </c>
      <c r="H2866" s="134">
        <v>11</v>
      </c>
      <c r="I2866" s="134" t="s">
        <v>7277</v>
      </c>
      <c r="L2866" s="140"/>
      <c r="M2866" s="140"/>
    </row>
    <row r="2867" spans="1:13" x14ac:dyDescent="0.3">
      <c r="A2867" s="133">
        <v>46085</v>
      </c>
      <c r="B2867" s="134">
        <v>2</v>
      </c>
      <c r="D2867" s="134" t="s">
        <v>1238</v>
      </c>
      <c r="E2867" s="134">
        <v>34</v>
      </c>
      <c r="F2867" s="134">
        <v>320</v>
      </c>
      <c r="G2867" s="134" t="s">
        <v>7213</v>
      </c>
      <c r="H2867" s="134">
        <v>10</v>
      </c>
      <c r="I2867" s="134" t="s">
        <v>7277</v>
      </c>
      <c r="L2867" s="140"/>
      <c r="M2867" s="140"/>
    </row>
    <row r="2868" spans="1:13" x14ac:dyDescent="0.3">
      <c r="A2868" s="133">
        <v>46085</v>
      </c>
      <c r="B2868" s="134">
        <v>3</v>
      </c>
      <c r="D2868" s="134" t="s">
        <v>1352</v>
      </c>
      <c r="E2868" s="134">
        <v>11</v>
      </c>
      <c r="F2868" s="134">
        <v>314</v>
      </c>
      <c r="G2868" s="134" t="s">
        <v>7171</v>
      </c>
      <c r="H2868" s="134">
        <v>2</v>
      </c>
      <c r="I2868" s="134" t="s">
        <v>7185</v>
      </c>
      <c r="L2868" s="140"/>
      <c r="M2868" s="140"/>
    </row>
    <row r="2869" spans="1:13" x14ac:dyDescent="0.3">
      <c r="A2869" s="133">
        <v>46085</v>
      </c>
      <c r="B2869" s="134">
        <v>2</v>
      </c>
      <c r="D2869" s="134" t="s">
        <v>1568</v>
      </c>
      <c r="E2869" s="134">
        <v>11</v>
      </c>
      <c r="F2869" s="134">
        <v>315</v>
      </c>
      <c r="G2869" s="134" t="s">
        <v>7239</v>
      </c>
      <c r="H2869" s="134">
        <v>3</v>
      </c>
      <c r="I2869" s="134" t="s">
        <v>7259</v>
      </c>
      <c r="L2869" s="140"/>
      <c r="M2869" s="140"/>
    </row>
    <row r="2870" spans="1:13" x14ac:dyDescent="0.3">
      <c r="A2870" s="133">
        <v>46085</v>
      </c>
      <c r="B2870" s="134">
        <v>2</v>
      </c>
      <c r="D2870" s="134" t="s">
        <v>1304</v>
      </c>
      <c r="E2870" s="134">
        <v>19</v>
      </c>
      <c r="F2870" s="134">
        <v>207</v>
      </c>
      <c r="G2870" s="134" t="s">
        <v>7169</v>
      </c>
      <c r="H2870" s="134">
        <v>1</v>
      </c>
      <c r="I2870" s="134" t="s">
        <v>7170</v>
      </c>
      <c r="L2870" s="140"/>
      <c r="M2870" s="140"/>
    </row>
    <row r="2871" spans="1:13" x14ac:dyDescent="0.3">
      <c r="A2871" s="133">
        <v>46084</v>
      </c>
      <c r="B2871" s="134">
        <v>2</v>
      </c>
      <c r="D2871" s="134" t="s">
        <v>1248</v>
      </c>
      <c r="E2871" s="134">
        <v>7</v>
      </c>
      <c r="F2871" s="134">
        <v>313</v>
      </c>
      <c r="G2871" s="134" t="s">
        <v>7150</v>
      </c>
      <c r="H2871" s="134">
        <v>2</v>
      </c>
      <c r="I2871" s="134" t="s">
        <v>15732</v>
      </c>
      <c r="L2871" s="140"/>
      <c r="M2871" s="140"/>
    </row>
    <row r="2872" spans="1:13" x14ac:dyDescent="0.3">
      <c r="A2872" s="133">
        <v>46085</v>
      </c>
      <c r="B2872" s="134">
        <v>3</v>
      </c>
      <c r="D2872" s="134" t="s">
        <v>1352</v>
      </c>
      <c r="E2872" s="134">
        <v>8</v>
      </c>
      <c r="F2872" s="134">
        <v>314</v>
      </c>
      <c r="G2872" s="134" t="s">
        <v>7171</v>
      </c>
      <c r="H2872" s="134">
        <v>4</v>
      </c>
      <c r="I2872" s="134" t="s">
        <v>7259</v>
      </c>
      <c r="L2872" s="140"/>
      <c r="M2872" s="140"/>
    </row>
    <row r="2873" spans="1:13" x14ac:dyDescent="0.3">
      <c r="A2873" s="133">
        <v>46085</v>
      </c>
      <c r="B2873" s="134">
        <v>3</v>
      </c>
      <c r="D2873" s="134" t="s">
        <v>1308</v>
      </c>
      <c r="E2873" s="134">
        <v>34</v>
      </c>
      <c r="F2873" s="134">
        <v>320</v>
      </c>
      <c r="G2873" s="134" t="s">
        <v>7155</v>
      </c>
      <c r="H2873" s="134">
        <v>1</v>
      </c>
      <c r="I2873" s="134" t="s">
        <v>7166</v>
      </c>
      <c r="L2873" s="140"/>
      <c r="M2873" s="140"/>
    </row>
    <row r="2874" spans="1:13" x14ac:dyDescent="0.3">
      <c r="A2874" s="133">
        <v>46085</v>
      </c>
      <c r="B2874" s="134">
        <v>3</v>
      </c>
      <c r="D2874" s="134" t="s">
        <v>1308</v>
      </c>
      <c r="E2874" s="134">
        <v>19</v>
      </c>
      <c r="F2874" s="134">
        <v>320</v>
      </c>
      <c r="G2874" s="134" t="s">
        <v>7155</v>
      </c>
      <c r="H2874" s="134">
        <v>2</v>
      </c>
      <c r="I2874" s="134" t="s">
        <v>7166</v>
      </c>
      <c r="L2874" s="140"/>
      <c r="M2874" s="140"/>
    </row>
    <row r="2875" spans="1:13" x14ac:dyDescent="0.3">
      <c r="A2875" s="133">
        <v>46085</v>
      </c>
      <c r="B2875" s="134">
        <v>3</v>
      </c>
      <c r="D2875" s="134" t="s">
        <v>1532</v>
      </c>
      <c r="E2875" s="134">
        <v>20</v>
      </c>
      <c r="F2875" s="134">
        <v>320</v>
      </c>
      <c r="G2875" s="134" t="s">
        <v>7163</v>
      </c>
      <c r="H2875" s="134">
        <v>3</v>
      </c>
      <c r="I2875" s="134" t="s">
        <v>15799</v>
      </c>
      <c r="L2875" s="140"/>
      <c r="M2875" s="140"/>
    </row>
    <row r="2876" spans="1:13" x14ac:dyDescent="0.3">
      <c r="A2876" s="133">
        <v>46085</v>
      </c>
      <c r="B2876" s="134">
        <v>2</v>
      </c>
      <c r="D2876" s="134" t="s">
        <v>1683</v>
      </c>
      <c r="E2876" s="134">
        <v>19</v>
      </c>
      <c r="F2876" s="134">
        <v>320</v>
      </c>
      <c r="G2876" s="134" t="s">
        <v>7155</v>
      </c>
      <c r="H2876" s="134">
        <v>3</v>
      </c>
      <c r="I2876" s="134" t="s">
        <v>7162</v>
      </c>
      <c r="L2876" s="140"/>
      <c r="M2876" s="140"/>
    </row>
    <row r="2877" spans="1:13" x14ac:dyDescent="0.3">
      <c r="A2877" s="133">
        <v>46085</v>
      </c>
      <c r="B2877" s="134">
        <v>3</v>
      </c>
      <c r="D2877" s="134" t="s">
        <v>1532</v>
      </c>
      <c r="E2877" s="134">
        <v>20</v>
      </c>
      <c r="F2877" s="134">
        <v>320</v>
      </c>
      <c r="G2877" s="134" t="s">
        <v>7163</v>
      </c>
      <c r="H2877" s="134">
        <v>1</v>
      </c>
      <c r="I2877" s="134" t="s">
        <v>7166</v>
      </c>
      <c r="L2877" s="140"/>
      <c r="M2877" s="140"/>
    </row>
    <row r="2878" spans="1:13" x14ac:dyDescent="0.3">
      <c r="A2878" s="133">
        <v>46085</v>
      </c>
      <c r="B2878" s="134">
        <v>3</v>
      </c>
      <c r="D2878" s="134" t="s">
        <v>1709</v>
      </c>
      <c r="E2878" s="134">
        <v>20</v>
      </c>
      <c r="F2878" s="134">
        <v>314</v>
      </c>
      <c r="G2878" s="134" t="s">
        <v>7148</v>
      </c>
      <c r="H2878" s="134">
        <v>8</v>
      </c>
      <c r="I2878" s="134" t="s">
        <v>7214</v>
      </c>
      <c r="L2878" s="140"/>
      <c r="M2878" s="140"/>
    </row>
    <row r="2879" spans="1:13" x14ac:dyDescent="0.3">
      <c r="A2879" s="133">
        <v>46085</v>
      </c>
      <c r="B2879" s="134">
        <v>2</v>
      </c>
      <c r="D2879" s="134" t="s">
        <v>1709</v>
      </c>
      <c r="E2879" s="134">
        <v>20</v>
      </c>
      <c r="F2879" s="134">
        <v>314</v>
      </c>
      <c r="G2879" s="134" t="s">
        <v>7148</v>
      </c>
      <c r="H2879" s="134">
        <v>18</v>
      </c>
      <c r="I2879" s="134" t="s">
        <v>7164</v>
      </c>
      <c r="L2879" s="140"/>
      <c r="M2879" s="140"/>
    </row>
    <row r="2880" spans="1:13" x14ac:dyDescent="0.3">
      <c r="A2880" s="133">
        <v>46085</v>
      </c>
      <c r="B2880" s="134">
        <v>2</v>
      </c>
      <c r="D2880" s="134" t="s">
        <v>1661</v>
      </c>
      <c r="E2880" s="134">
        <v>20</v>
      </c>
      <c r="F2880" s="134">
        <v>322</v>
      </c>
      <c r="G2880" s="134" t="s">
        <v>7175</v>
      </c>
      <c r="H2880" s="134">
        <v>1</v>
      </c>
      <c r="I2880" s="134" t="s">
        <v>7176</v>
      </c>
      <c r="L2880" s="140"/>
      <c r="M2880" s="140"/>
    </row>
    <row r="2881" spans="1:13" x14ac:dyDescent="0.3">
      <c r="A2881" s="133">
        <v>46085</v>
      </c>
      <c r="B2881" s="134">
        <v>2</v>
      </c>
      <c r="D2881" s="134" t="s">
        <v>1659</v>
      </c>
      <c r="E2881" s="134">
        <v>19</v>
      </c>
      <c r="F2881" s="134">
        <v>322</v>
      </c>
      <c r="G2881" s="134" t="s">
        <v>7175</v>
      </c>
      <c r="H2881" s="134">
        <v>1</v>
      </c>
      <c r="I2881" s="134" t="s">
        <v>7176</v>
      </c>
      <c r="L2881" s="140"/>
      <c r="M2881" s="140"/>
    </row>
    <row r="2882" spans="1:13" x14ac:dyDescent="0.3">
      <c r="A2882" s="133">
        <v>46085</v>
      </c>
      <c r="B2882" s="134">
        <v>2</v>
      </c>
      <c r="D2882" s="134" t="s">
        <v>2594</v>
      </c>
      <c r="E2882" s="134">
        <v>33</v>
      </c>
      <c r="F2882" s="134">
        <v>314</v>
      </c>
      <c r="G2882" s="134" t="s">
        <v>15712</v>
      </c>
      <c r="H2882" s="134">
        <v>4</v>
      </c>
      <c r="I2882" s="134" t="s">
        <v>7286</v>
      </c>
      <c r="L2882" s="140"/>
      <c r="M2882" s="140"/>
    </row>
    <row r="2883" spans="1:13" x14ac:dyDescent="0.3">
      <c r="A2883" s="133">
        <v>46085</v>
      </c>
      <c r="B2883" s="134">
        <v>2</v>
      </c>
      <c r="D2883" s="134" t="s">
        <v>2590</v>
      </c>
      <c r="E2883" s="134">
        <v>6</v>
      </c>
      <c r="F2883" s="134">
        <v>207</v>
      </c>
      <c r="G2883" s="134" t="s">
        <v>7169</v>
      </c>
      <c r="H2883" s="134">
        <v>2</v>
      </c>
      <c r="I2883" s="134" t="s">
        <v>15986</v>
      </c>
      <c r="L2883" s="140"/>
      <c r="M2883" s="140"/>
    </row>
    <row r="2884" spans="1:13" x14ac:dyDescent="0.3">
      <c r="A2884" s="133">
        <v>46085</v>
      </c>
      <c r="B2884" s="134">
        <v>2</v>
      </c>
      <c r="D2884" s="134" t="s">
        <v>2590</v>
      </c>
      <c r="E2884" s="134">
        <v>9</v>
      </c>
      <c r="F2884" s="134">
        <v>207</v>
      </c>
      <c r="G2884" s="134" t="s">
        <v>7169</v>
      </c>
      <c r="H2884" s="134">
        <v>2</v>
      </c>
      <c r="I2884" s="134" t="s">
        <v>15986</v>
      </c>
      <c r="L2884" s="140"/>
      <c r="M2884" s="140"/>
    </row>
    <row r="2885" spans="1:13" x14ac:dyDescent="0.3">
      <c r="A2885" s="133">
        <v>46085</v>
      </c>
      <c r="B2885" s="134">
        <v>2</v>
      </c>
      <c r="D2885" s="134" t="s">
        <v>2027</v>
      </c>
      <c r="E2885" s="134">
        <v>9</v>
      </c>
      <c r="F2885" s="134">
        <v>207</v>
      </c>
      <c r="G2885" s="134" t="s">
        <v>7169</v>
      </c>
      <c r="H2885" s="134">
        <v>1</v>
      </c>
      <c r="I2885" s="134" t="s">
        <v>15759</v>
      </c>
      <c r="L2885" s="140"/>
      <c r="M2885" s="140"/>
    </row>
    <row r="2886" spans="1:13" x14ac:dyDescent="0.3">
      <c r="A2886" s="133">
        <v>46085</v>
      </c>
      <c r="B2886" s="134">
        <v>2</v>
      </c>
      <c r="D2886" s="134" t="s">
        <v>2033</v>
      </c>
      <c r="E2886" s="134">
        <v>30</v>
      </c>
      <c r="F2886" s="134">
        <v>207</v>
      </c>
      <c r="G2886" s="134" t="s">
        <v>7169</v>
      </c>
      <c r="H2886" s="134">
        <v>5</v>
      </c>
      <c r="I2886" s="134" t="s">
        <v>15700</v>
      </c>
      <c r="L2886" s="140"/>
      <c r="M2886" s="140"/>
    </row>
    <row r="2887" spans="1:13" x14ac:dyDescent="0.3">
      <c r="A2887" s="133">
        <v>46085</v>
      </c>
      <c r="B2887" s="134">
        <v>2</v>
      </c>
      <c r="D2887" s="134" t="s">
        <v>1358</v>
      </c>
      <c r="E2887" s="134">
        <v>36</v>
      </c>
      <c r="F2887" s="134">
        <v>217</v>
      </c>
      <c r="G2887" s="134" t="s">
        <v>7181</v>
      </c>
      <c r="H2887" s="134">
        <v>1</v>
      </c>
      <c r="I2887" s="134" t="s">
        <v>7265</v>
      </c>
      <c r="L2887" s="140"/>
      <c r="M2887" s="140"/>
    </row>
    <row r="2888" spans="1:13" x14ac:dyDescent="0.3">
      <c r="A2888" s="133">
        <v>46085</v>
      </c>
      <c r="B2888" s="134">
        <v>2</v>
      </c>
      <c r="D2888" s="134" t="s">
        <v>1594</v>
      </c>
      <c r="E2888" s="134">
        <v>36</v>
      </c>
      <c r="F2888" s="134">
        <v>217</v>
      </c>
      <c r="G2888" s="134" t="s">
        <v>7181</v>
      </c>
      <c r="H2888" s="134">
        <v>1</v>
      </c>
      <c r="I2888" s="134" t="s">
        <v>7265</v>
      </c>
      <c r="L2888" s="140"/>
      <c r="M2888" s="140"/>
    </row>
    <row r="2889" spans="1:13" x14ac:dyDescent="0.3">
      <c r="A2889" s="133">
        <v>46085</v>
      </c>
      <c r="B2889" s="134">
        <v>1</v>
      </c>
      <c r="D2889" s="134" t="s">
        <v>1230</v>
      </c>
      <c r="E2889" s="134">
        <v>36</v>
      </c>
      <c r="F2889" s="134">
        <v>217</v>
      </c>
      <c r="G2889" s="134" t="s">
        <v>7148</v>
      </c>
      <c r="H2889" s="134">
        <v>2</v>
      </c>
      <c r="I2889" s="134" t="s">
        <v>15698</v>
      </c>
      <c r="L2889" s="140"/>
      <c r="M2889" s="140"/>
    </row>
    <row r="2890" spans="1:13" x14ac:dyDescent="0.3">
      <c r="A2890" s="133">
        <v>46085</v>
      </c>
      <c r="B2890" s="134">
        <v>1</v>
      </c>
      <c r="D2890" s="134" t="s">
        <v>1228</v>
      </c>
      <c r="E2890" s="134">
        <v>36</v>
      </c>
      <c r="F2890" s="134">
        <v>217</v>
      </c>
      <c r="G2890" s="134" t="s">
        <v>7148</v>
      </c>
      <c r="H2890" s="134">
        <v>2</v>
      </c>
      <c r="I2890" s="134" t="s">
        <v>15698</v>
      </c>
      <c r="L2890" s="140"/>
      <c r="M2890" s="140"/>
    </row>
    <row r="2891" spans="1:13" x14ac:dyDescent="0.3">
      <c r="A2891" s="133">
        <v>46085</v>
      </c>
      <c r="B2891" s="134">
        <v>1</v>
      </c>
      <c r="D2891" s="134" t="s">
        <v>1360</v>
      </c>
      <c r="E2891" s="134">
        <v>36</v>
      </c>
      <c r="F2891" s="134">
        <v>217</v>
      </c>
      <c r="G2891" s="134" t="s">
        <v>7252</v>
      </c>
      <c r="H2891" s="134">
        <v>2</v>
      </c>
      <c r="I2891" s="134" t="s">
        <v>15852</v>
      </c>
      <c r="L2891" s="140"/>
      <c r="M2891" s="140"/>
    </row>
    <row r="2892" spans="1:13" x14ac:dyDescent="0.3">
      <c r="A2892" s="133">
        <v>46085</v>
      </c>
      <c r="B2892" s="134">
        <v>1</v>
      </c>
      <c r="D2892" s="134" t="s">
        <v>1588</v>
      </c>
      <c r="E2892" s="134">
        <v>40</v>
      </c>
      <c r="F2892" s="134">
        <v>315</v>
      </c>
      <c r="G2892" s="134" t="s">
        <v>7181</v>
      </c>
      <c r="H2892" s="134">
        <v>1</v>
      </c>
      <c r="I2892" s="134" t="s">
        <v>15941</v>
      </c>
      <c r="L2892" s="140"/>
      <c r="M2892" s="140"/>
    </row>
    <row r="2893" spans="1:13" x14ac:dyDescent="0.3">
      <c r="A2893" s="133">
        <v>46085</v>
      </c>
      <c r="B2893" s="134">
        <v>1</v>
      </c>
      <c r="D2893" s="134" t="s">
        <v>1588</v>
      </c>
      <c r="E2893" s="134">
        <v>33</v>
      </c>
      <c r="F2893" s="134">
        <v>315</v>
      </c>
      <c r="G2893" s="134" t="s">
        <v>7181</v>
      </c>
      <c r="H2893" s="134">
        <v>1</v>
      </c>
      <c r="I2893" s="134" t="s">
        <v>15941</v>
      </c>
      <c r="L2893" s="140"/>
      <c r="M2893" s="140"/>
    </row>
    <row r="2894" spans="1:13" x14ac:dyDescent="0.3">
      <c r="A2894" s="133">
        <v>46085</v>
      </c>
      <c r="B2894" s="134">
        <v>1</v>
      </c>
      <c r="D2894" s="134" t="s">
        <v>1308</v>
      </c>
      <c r="E2894" s="134">
        <v>34</v>
      </c>
      <c r="F2894" s="134">
        <v>315</v>
      </c>
      <c r="G2894" s="134" t="s">
        <v>7179</v>
      </c>
      <c r="H2894" s="134">
        <v>28</v>
      </c>
      <c r="I2894" s="134" t="s">
        <v>7251</v>
      </c>
      <c r="L2894" s="140"/>
      <c r="M2894" s="140"/>
    </row>
    <row r="2895" spans="1:13" x14ac:dyDescent="0.3">
      <c r="A2895" s="133">
        <v>46085</v>
      </c>
      <c r="B2895" s="134">
        <v>1</v>
      </c>
      <c r="D2895" s="134" t="s">
        <v>1234</v>
      </c>
      <c r="E2895" s="134">
        <v>36</v>
      </c>
      <c r="F2895" s="134">
        <v>217</v>
      </c>
      <c r="G2895" s="134" t="s">
        <v>7179</v>
      </c>
      <c r="H2895" s="134">
        <v>3</v>
      </c>
      <c r="I2895" s="134" t="s">
        <v>15852</v>
      </c>
      <c r="L2895" s="140"/>
      <c r="M2895" s="140"/>
    </row>
    <row r="2896" spans="1:13" x14ac:dyDescent="0.3">
      <c r="A2896" s="133">
        <v>46085</v>
      </c>
      <c r="B2896" s="134">
        <v>3</v>
      </c>
      <c r="D2896" s="134" t="s">
        <v>2126</v>
      </c>
      <c r="E2896" s="134">
        <v>36</v>
      </c>
      <c r="F2896" s="134">
        <v>217</v>
      </c>
      <c r="G2896" s="134" t="s">
        <v>7207</v>
      </c>
      <c r="H2896" s="134">
        <v>1</v>
      </c>
      <c r="I2896" s="134" t="s">
        <v>15688</v>
      </c>
      <c r="L2896" s="140"/>
      <c r="M2896" s="140"/>
    </row>
    <row r="2897" spans="1:13" x14ac:dyDescent="0.3">
      <c r="A2897" s="133">
        <v>46085</v>
      </c>
      <c r="B2897" s="134">
        <v>3</v>
      </c>
      <c r="D2897" s="134" t="s">
        <v>1568</v>
      </c>
      <c r="E2897" s="134">
        <v>36</v>
      </c>
      <c r="F2897" s="134">
        <v>217</v>
      </c>
      <c r="G2897" s="134" t="s">
        <v>7239</v>
      </c>
      <c r="H2897" s="134">
        <v>16</v>
      </c>
      <c r="I2897" s="134" t="s">
        <v>15688</v>
      </c>
      <c r="L2897" s="140"/>
      <c r="M2897" s="140"/>
    </row>
    <row r="2898" spans="1:13" x14ac:dyDescent="0.3">
      <c r="A2898" s="133">
        <v>46085</v>
      </c>
      <c r="B2898" s="134">
        <v>2</v>
      </c>
      <c r="D2898" s="134" t="s">
        <v>3218</v>
      </c>
      <c r="E2898" s="134">
        <v>36</v>
      </c>
      <c r="F2898" s="134">
        <v>217</v>
      </c>
      <c r="G2898" s="134" t="s">
        <v>7207</v>
      </c>
      <c r="H2898" s="134">
        <v>1</v>
      </c>
      <c r="I2898" s="134" t="s">
        <v>7265</v>
      </c>
      <c r="L2898" s="140"/>
      <c r="M2898" s="140"/>
    </row>
    <row r="2899" spans="1:13" x14ac:dyDescent="0.3">
      <c r="A2899" s="133">
        <v>46085</v>
      </c>
      <c r="B2899" s="134">
        <v>2</v>
      </c>
      <c r="D2899" s="134" t="s">
        <v>2126</v>
      </c>
      <c r="E2899" s="134">
        <v>36</v>
      </c>
      <c r="F2899" s="134">
        <v>217</v>
      </c>
      <c r="G2899" s="134" t="s">
        <v>7207</v>
      </c>
      <c r="H2899" s="134">
        <v>2</v>
      </c>
      <c r="I2899" s="134" t="s">
        <v>7265</v>
      </c>
      <c r="L2899" s="140"/>
      <c r="M2899" s="140"/>
    </row>
    <row r="2900" spans="1:13" x14ac:dyDescent="0.3">
      <c r="A2900" s="133">
        <v>46085</v>
      </c>
      <c r="B2900" s="134">
        <v>2</v>
      </c>
      <c r="D2900" s="134" t="s">
        <v>1568</v>
      </c>
      <c r="E2900" s="134">
        <v>36</v>
      </c>
      <c r="F2900" s="134">
        <v>217</v>
      </c>
      <c r="G2900" s="134" t="s">
        <v>7239</v>
      </c>
      <c r="H2900" s="134">
        <v>16</v>
      </c>
      <c r="I2900" s="134" t="s">
        <v>7265</v>
      </c>
      <c r="L2900" s="140"/>
      <c r="M2900" s="140"/>
    </row>
    <row r="2901" spans="1:13" x14ac:dyDescent="0.3">
      <c r="A2901" s="133">
        <v>46085</v>
      </c>
      <c r="B2901" s="134">
        <v>1</v>
      </c>
      <c r="D2901" s="134" t="s">
        <v>3218</v>
      </c>
      <c r="E2901" s="134">
        <v>36</v>
      </c>
      <c r="F2901" s="134">
        <v>217</v>
      </c>
      <c r="G2901" s="134" t="s">
        <v>7207</v>
      </c>
      <c r="H2901" s="134">
        <v>3</v>
      </c>
      <c r="I2901" s="134" t="s">
        <v>15852</v>
      </c>
      <c r="L2901" s="140"/>
      <c r="M2901" s="140"/>
    </row>
    <row r="2902" spans="1:13" x14ac:dyDescent="0.3">
      <c r="A2902" s="133">
        <v>46085</v>
      </c>
      <c r="B2902" s="134">
        <v>1</v>
      </c>
      <c r="D2902" s="134" t="s">
        <v>1568</v>
      </c>
      <c r="E2902" s="134">
        <v>36</v>
      </c>
      <c r="F2902" s="134">
        <v>217</v>
      </c>
      <c r="G2902" s="134" t="s">
        <v>7239</v>
      </c>
      <c r="H2902" s="134">
        <v>32</v>
      </c>
      <c r="I2902" s="134" t="s">
        <v>15852</v>
      </c>
      <c r="L2902" s="140"/>
      <c r="M2902" s="140"/>
    </row>
    <row r="2903" spans="1:13" x14ac:dyDescent="0.3">
      <c r="A2903" s="133">
        <v>46085</v>
      </c>
      <c r="B2903" s="134">
        <v>1</v>
      </c>
      <c r="D2903" s="134" t="s">
        <v>1534</v>
      </c>
      <c r="E2903" s="134">
        <v>33</v>
      </c>
      <c r="F2903" s="134">
        <v>315</v>
      </c>
      <c r="G2903" s="134" t="s">
        <v>7239</v>
      </c>
      <c r="H2903" s="134">
        <v>43</v>
      </c>
      <c r="I2903" s="134" t="s">
        <v>15756</v>
      </c>
      <c r="L2903" s="140"/>
      <c r="M2903" s="140"/>
    </row>
    <row r="2904" spans="1:13" x14ac:dyDescent="0.3">
      <c r="A2904" s="133">
        <v>46085</v>
      </c>
      <c r="B2904" s="134">
        <v>1</v>
      </c>
      <c r="D2904" s="134" t="s">
        <v>1534</v>
      </c>
      <c r="E2904" s="134">
        <v>2</v>
      </c>
      <c r="F2904" s="134">
        <v>315</v>
      </c>
      <c r="G2904" s="134" t="s">
        <v>7239</v>
      </c>
      <c r="H2904" s="134">
        <v>2</v>
      </c>
      <c r="I2904" s="134" t="s">
        <v>15756</v>
      </c>
      <c r="L2904" s="140"/>
      <c r="M2904" s="140"/>
    </row>
    <row r="2905" spans="1:13" x14ac:dyDescent="0.3">
      <c r="A2905" s="133">
        <v>46085</v>
      </c>
      <c r="B2905" s="134">
        <v>3</v>
      </c>
      <c r="D2905" s="134" t="s">
        <v>1282</v>
      </c>
      <c r="E2905" s="134">
        <v>2</v>
      </c>
      <c r="F2905" s="134">
        <v>315</v>
      </c>
      <c r="G2905" s="134" t="s">
        <v>7196</v>
      </c>
      <c r="H2905" s="134">
        <v>1</v>
      </c>
      <c r="I2905" s="134" t="s">
        <v>7232</v>
      </c>
      <c r="L2905" s="140"/>
      <c r="M2905" s="140"/>
    </row>
    <row r="2906" spans="1:13" x14ac:dyDescent="0.3">
      <c r="A2906" s="133">
        <v>46085</v>
      </c>
      <c r="B2906" s="134">
        <v>1</v>
      </c>
      <c r="D2906" s="134" t="s">
        <v>1292</v>
      </c>
      <c r="E2906" s="134">
        <v>2</v>
      </c>
      <c r="F2906" s="134">
        <v>315</v>
      </c>
      <c r="G2906" s="134" t="s">
        <v>7196</v>
      </c>
      <c r="H2906" s="134">
        <v>2</v>
      </c>
      <c r="I2906" s="134" t="s">
        <v>7245</v>
      </c>
      <c r="L2906" s="140"/>
      <c r="M2906" s="140"/>
    </row>
    <row r="2907" spans="1:13" x14ac:dyDescent="0.3">
      <c r="A2907" s="133">
        <v>46085</v>
      </c>
      <c r="B2907" s="134">
        <v>1</v>
      </c>
      <c r="D2907" s="134" t="s">
        <v>1232</v>
      </c>
      <c r="E2907" s="134">
        <v>36</v>
      </c>
      <c r="F2907" s="134">
        <v>315</v>
      </c>
      <c r="G2907" s="134" t="s">
        <v>7196</v>
      </c>
      <c r="H2907" s="134">
        <v>2</v>
      </c>
      <c r="I2907" s="134" t="s">
        <v>7245</v>
      </c>
      <c r="L2907" s="140"/>
      <c r="M2907" s="140"/>
    </row>
    <row r="2908" spans="1:13" x14ac:dyDescent="0.3">
      <c r="A2908" s="133">
        <v>46086</v>
      </c>
      <c r="B2908" s="134">
        <v>3</v>
      </c>
      <c r="D2908" s="134" t="s">
        <v>2247</v>
      </c>
      <c r="E2908" s="134">
        <v>9</v>
      </c>
      <c r="F2908" s="134">
        <v>314</v>
      </c>
      <c r="G2908" s="134" t="s">
        <v>7148</v>
      </c>
      <c r="H2908" s="134">
        <v>5</v>
      </c>
      <c r="I2908" s="134" t="s">
        <v>7214</v>
      </c>
      <c r="L2908" s="140"/>
      <c r="M2908" s="140"/>
    </row>
    <row r="2909" spans="1:13" x14ac:dyDescent="0.3">
      <c r="A2909" s="133">
        <v>46086</v>
      </c>
      <c r="B2909" s="134">
        <v>1</v>
      </c>
      <c r="D2909" s="134" t="s">
        <v>1346</v>
      </c>
      <c r="E2909" s="134">
        <v>20</v>
      </c>
      <c r="F2909" s="134">
        <v>314</v>
      </c>
      <c r="G2909" s="134" t="s">
        <v>7189</v>
      </c>
      <c r="H2909" s="134">
        <v>40</v>
      </c>
      <c r="I2909" s="134" t="s">
        <v>15991</v>
      </c>
      <c r="L2909" s="140"/>
      <c r="M2909" s="140"/>
    </row>
    <row r="2910" spans="1:13" x14ac:dyDescent="0.3">
      <c r="A2910" s="133">
        <v>46086</v>
      </c>
      <c r="B2910" s="134">
        <v>1</v>
      </c>
      <c r="D2910" s="134" t="s">
        <v>1346</v>
      </c>
      <c r="E2910" s="134">
        <v>34</v>
      </c>
      <c r="F2910" s="134">
        <v>314</v>
      </c>
      <c r="G2910" s="134" t="s">
        <v>7189</v>
      </c>
      <c r="H2910" s="134">
        <v>45</v>
      </c>
      <c r="I2910" s="134" t="s">
        <v>15991</v>
      </c>
      <c r="L2910" s="140"/>
      <c r="M2910" s="140"/>
    </row>
    <row r="2911" spans="1:13" x14ac:dyDescent="0.3">
      <c r="A2911" s="133">
        <v>46086</v>
      </c>
      <c r="B2911" s="134">
        <v>1</v>
      </c>
      <c r="D2911" s="134" t="s">
        <v>2111</v>
      </c>
      <c r="E2911" s="134">
        <v>8</v>
      </c>
      <c r="F2911" s="134">
        <v>314</v>
      </c>
      <c r="G2911" s="134" t="s">
        <v>15691</v>
      </c>
      <c r="H2911" s="134">
        <v>25</v>
      </c>
      <c r="I2911" s="134" t="s">
        <v>15694</v>
      </c>
      <c r="L2911" s="140"/>
      <c r="M2911" s="140"/>
    </row>
    <row r="2912" spans="1:13" x14ac:dyDescent="0.3">
      <c r="A2912" s="133">
        <v>46086</v>
      </c>
      <c r="B2912" s="134">
        <v>1</v>
      </c>
      <c r="D2912" s="134" t="s">
        <v>2111</v>
      </c>
      <c r="E2912" s="134">
        <v>19</v>
      </c>
      <c r="F2912" s="134">
        <v>314</v>
      </c>
      <c r="G2912" s="134" t="s">
        <v>15691</v>
      </c>
      <c r="H2912" s="134">
        <v>24</v>
      </c>
      <c r="I2912" s="134" t="s">
        <v>15694</v>
      </c>
      <c r="L2912" s="140"/>
      <c r="M2912" s="140"/>
    </row>
    <row r="2913" spans="1:13" x14ac:dyDescent="0.3">
      <c r="A2913" s="133">
        <v>46086</v>
      </c>
      <c r="B2913" s="134">
        <v>1</v>
      </c>
      <c r="D2913" s="134" t="s">
        <v>1242</v>
      </c>
      <c r="E2913" s="134">
        <v>33</v>
      </c>
      <c r="F2913" s="134">
        <v>314</v>
      </c>
      <c r="G2913" s="134" t="s">
        <v>7186</v>
      </c>
      <c r="H2913" s="134">
        <v>6</v>
      </c>
      <c r="I2913" s="134" t="s">
        <v>7162</v>
      </c>
      <c r="L2913" s="140"/>
      <c r="M2913" s="140"/>
    </row>
    <row r="2914" spans="1:13" x14ac:dyDescent="0.3">
      <c r="A2914" s="133">
        <v>46086</v>
      </c>
      <c r="B2914" s="134">
        <v>1</v>
      </c>
      <c r="D2914" s="134" t="s">
        <v>1302</v>
      </c>
      <c r="E2914" s="134">
        <v>7</v>
      </c>
      <c r="F2914" s="134">
        <v>207</v>
      </c>
      <c r="G2914" s="134" t="s">
        <v>7248</v>
      </c>
      <c r="H2914" s="134">
        <v>1</v>
      </c>
      <c r="I2914" s="134" t="s">
        <v>7190</v>
      </c>
      <c r="L2914" s="140"/>
      <c r="M2914" s="140"/>
    </row>
    <row r="2915" spans="1:13" x14ac:dyDescent="0.3">
      <c r="A2915" s="133">
        <v>46086</v>
      </c>
      <c r="B2915" s="134">
        <v>1</v>
      </c>
      <c r="D2915" s="134" t="s">
        <v>1330</v>
      </c>
      <c r="E2915" s="134">
        <v>20</v>
      </c>
      <c r="F2915" s="134">
        <v>314</v>
      </c>
      <c r="G2915" s="134" t="s">
        <v>7212</v>
      </c>
      <c r="H2915" s="134">
        <v>1</v>
      </c>
      <c r="I2915" s="134" t="s">
        <v>7267</v>
      </c>
      <c r="L2915" s="140"/>
      <c r="M2915" s="140"/>
    </row>
    <row r="2916" spans="1:13" x14ac:dyDescent="0.3">
      <c r="A2916" s="133">
        <v>46086</v>
      </c>
      <c r="B2916" s="134">
        <v>1</v>
      </c>
      <c r="D2916" s="134" t="s">
        <v>1885</v>
      </c>
      <c r="E2916" s="134">
        <v>33</v>
      </c>
      <c r="F2916" s="134">
        <v>314</v>
      </c>
      <c r="G2916" s="134" t="s">
        <v>7173</v>
      </c>
      <c r="H2916" s="134">
        <v>4</v>
      </c>
      <c r="I2916" s="134" t="s">
        <v>7187</v>
      </c>
      <c r="L2916" s="140"/>
      <c r="M2916" s="140"/>
    </row>
    <row r="2917" spans="1:13" x14ac:dyDescent="0.3">
      <c r="A2917" s="133">
        <v>46086</v>
      </c>
      <c r="B2917" s="134">
        <v>1</v>
      </c>
      <c r="D2917" s="134" t="s">
        <v>15992</v>
      </c>
      <c r="E2917" s="134">
        <v>33</v>
      </c>
      <c r="F2917" s="134">
        <v>314</v>
      </c>
      <c r="G2917" s="134" t="s">
        <v>7191</v>
      </c>
      <c r="H2917" s="134">
        <v>3</v>
      </c>
      <c r="I2917" s="134" t="s">
        <v>7161</v>
      </c>
      <c r="L2917" s="140"/>
      <c r="M2917" s="140"/>
    </row>
    <row r="2918" spans="1:13" x14ac:dyDescent="0.3">
      <c r="A2918" s="133">
        <v>46086</v>
      </c>
      <c r="B2918" s="134">
        <v>1</v>
      </c>
      <c r="D2918" s="134" t="s">
        <v>1488</v>
      </c>
      <c r="E2918" s="134">
        <v>21</v>
      </c>
      <c r="F2918" s="134">
        <v>314</v>
      </c>
      <c r="G2918" s="134" t="s">
        <v>7167</v>
      </c>
      <c r="H2918" s="134">
        <v>2</v>
      </c>
      <c r="I2918" s="134" t="s">
        <v>7190</v>
      </c>
      <c r="L2918" s="140"/>
      <c r="M2918" s="140"/>
    </row>
    <row r="2919" spans="1:13" x14ac:dyDescent="0.3">
      <c r="A2919" s="133">
        <v>46086</v>
      </c>
      <c r="B2919" s="134">
        <v>1</v>
      </c>
      <c r="D2919" s="134" t="s">
        <v>2055</v>
      </c>
      <c r="E2919" s="134">
        <v>8</v>
      </c>
      <c r="F2919" s="134">
        <v>314</v>
      </c>
      <c r="G2919" s="134" t="s">
        <v>15691</v>
      </c>
      <c r="H2919" s="134">
        <v>3</v>
      </c>
      <c r="I2919" s="134" t="s">
        <v>15694</v>
      </c>
      <c r="L2919" s="140"/>
      <c r="M2919" s="140"/>
    </row>
    <row r="2920" spans="1:13" x14ac:dyDescent="0.3">
      <c r="A2920" s="133">
        <v>46086</v>
      </c>
      <c r="B2920" s="134">
        <v>1</v>
      </c>
      <c r="D2920" s="134" t="s">
        <v>1488</v>
      </c>
      <c r="E2920" s="134">
        <v>8</v>
      </c>
      <c r="F2920" s="134">
        <v>314</v>
      </c>
      <c r="G2920" s="134" t="s">
        <v>7167</v>
      </c>
      <c r="H2920" s="134">
        <v>17</v>
      </c>
      <c r="I2920" s="134" t="s">
        <v>7190</v>
      </c>
      <c r="L2920" s="140"/>
      <c r="M2920" s="140"/>
    </row>
    <row r="2921" spans="1:13" x14ac:dyDescent="0.3">
      <c r="A2921" s="133">
        <v>46086</v>
      </c>
      <c r="B2921" s="134">
        <v>1</v>
      </c>
      <c r="D2921" s="134" t="s">
        <v>1272</v>
      </c>
      <c r="E2921" s="134">
        <v>9</v>
      </c>
      <c r="F2921" s="134">
        <v>313</v>
      </c>
      <c r="G2921" s="134" t="s">
        <v>7194</v>
      </c>
      <c r="H2921" s="134">
        <v>2</v>
      </c>
      <c r="I2921" s="134" t="s">
        <v>15993</v>
      </c>
      <c r="L2921" s="140"/>
      <c r="M2921" s="140"/>
    </row>
    <row r="2922" spans="1:13" x14ac:dyDescent="0.3">
      <c r="A2922" s="133">
        <v>46086</v>
      </c>
      <c r="B2922" s="134">
        <v>1</v>
      </c>
      <c r="D2922" s="134" t="s">
        <v>1286</v>
      </c>
      <c r="E2922" s="134">
        <v>9</v>
      </c>
      <c r="F2922" s="134">
        <v>313</v>
      </c>
      <c r="G2922" s="134" t="s">
        <v>7198</v>
      </c>
      <c r="H2922" s="134">
        <v>2</v>
      </c>
      <c r="I2922" s="134" t="s">
        <v>15894</v>
      </c>
      <c r="L2922" s="140"/>
      <c r="M2922" s="140"/>
    </row>
    <row r="2923" spans="1:13" x14ac:dyDescent="0.3">
      <c r="A2923" s="133">
        <v>46086</v>
      </c>
      <c r="B2923" s="134">
        <v>1</v>
      </c>
      <c r="D2923" s="134" t="s">
        <v>1286</v>
      </c>
      <c r="E2923" s="134">
        <v>11</v>
      </c>
      <c r="F2923" s="134">
        <v>313</v>
      </c>
      <c r="G2923" s="134" t="s">
        <v>7198</v>
      </c>
      <c r="H2923" s="134">
        <v>1</v>
      </c>
      <c r="I2923" s="134" t="s">
        <v>15894</v>
      </c>
      <c r="L2923" s="140"/>
      <c r="M2923" s="140"/>
    </row>
    <row r="2924" spans="1:13" x14ac:dyDescent="0.3">
      <c r="A2924" s="133">
        <v>46086</v>
      </c>
      <c r="B2924" s="134">
        <v>1</v>
      </c>
      <c r="D2924" s="134" t="s">
        <v>1869</v>
      </c>
      <c r="E2924" s="134">
        <v>33</v>
      </c>
      <c r="F2924" s="134">
        <v>314</v>
      </c>
      <c r="G2924" s="134" t="s">
        <v>7262</v>
      </c>
      <c r="H2924" s="134">
        <v>4</v>
      </c>
      <c r="I2924" s="134" t="s">
        <v>7275</v>
      </c>
      <c r="L2924" s="140"/>
      <c r="M2924" s="140"/>
    </row>
    <row r="2925" spans="1:13" x14ac:dyDescent="0.3">
      <c r="A2925" s="133">
        <v>46086</v>
      </c>
      <c r="B2925" s="134">
        <v>1</v>
      </c>
      <c r="D2925" s="134" t="s">
        <v>1869</v>
      </c>
      <c r="E2925" s="134">
        <v>11</v>
      </c>
      <c r="F2925" s="134">
        <v>314</v>
      </c>
      <c r="G2925" s="134" t="s">
        <v>7262</v>
      </c>
      <c r="H2925" s="134">
        <v>1</v>
      </c>
      <c r="I2925" s="134" t="s">
        <v>7275</v>
      </c>
      <c r="L2925" s="140"/>
      <c r="M2925" s="140"/>
    </row>
    <row r="2926" spans="1:13" x14ac:dyDescent="0.3">
      <c r="A2926" s="133">
        <v>46086</v>
      </c>
      <c r="B2926" s="134">
        <v>1</v>
      </c>
      <c r="D2926" s="134" t="s">
        <v>1532</v>
      </c>
      <c r="E2926" s="134">
        <v>8</v>
      </c>
      <c r="F2926" s="134">
        <v>320</v>
      </c>
      <c r="G2926" s="134" t="s">
        <v>7163</v>
      </c>
      <c r="H2926" s="134">
        <v>1</v>
      </c>
      <c r="I2926" s="134" t="s">
        <v>15834</v>
      </c>
      <c r="L2926" s="140"/>
      <c r="M2926" s="140"/>
    </row>
    <row r="2927" spans="1:13" x14ac:dyDescent="0.3">
      <c r="A2927" s="133">
        <v>46086</v>
      </c>
      <c r="B2927" s="134">
        <v>1</v>
      </c>
      <c r="D2927" s="134" t="s">
        <v>1532</v>
      </c>
      <c r="E2927" s="134">
        <v>31</v>
      </c>
      <c r="F2927" s="134">
        <v>320</v>
      </c>
      <c r="G2927" s="134" t="s">
        <v>7163</v>
      </c>
      <c r="H2927" s="134">
        <v>9</v>
      </c>
      <c r="I2927" s="134" t="s">
        <v>15834</v>
      </c>
      <c r="L2927" s="140"/>
      <c r="M2927" s="140"/>
    </row>
    <row r="2928" spans="1:13" x14ac:dyDescent="0.3">
      <c r="A2928" s="133">
        <v>46086</v>
      </c>
      <c r="B2928" s="134">
        <v>1</v>
      </c>
      <c r="D2928" s="134" t="s">
        <v>1532</v>
      </c>
      <c r="E2928" s="134">
        <v>24</v>
      </c>
      <c r="F2928" s="134">
        <v>320</v>
      </c>
      <c r="G2928" s="134" t="s">
        <v>7163</v>
      </c>
      <c r="H2928" s="134">
        <v>1</v>
      </c>
      <c r="I2928" s="134" t="s">
        <v>15834</v>
      </c>
      <c r="L2928" s="140"/>
      <c r="M2928" s="140"/>
    </row>
    <row r="2929" spans="1:15" x14ac:dyDescent="0.3">
      <c r="A2929" s="133">
        <v>46086</v>
      </c>
      <c r="B2929" s="134">
        <v>1</v>
      </c>
      <c r="D2929" s="134" t="s">
        <v>1338</v>
      </c>
      <c r="E2929" s="134">
        <v>34</v>
      </c>
      <c r="F2929" s="134">
        <v>320</v>
      </c>
      <c r="G2929" s="134" t="s">
        <v>7144</v>
      </c>
      <c r="H2929" s="134">
        <v>2</v>
      </c>
      <c r="I2929" s="134" t="s">
        <v>15743</v>
      </c>
      <c r="L2929" s="140"/>
      <c r="M2929" s="140"/>
    </row>
    <row r="2930" spans="1:15" x14ac:dyDescent="0.3">
      <c r="A2930" s="133">
        <v>46086</v>
      </c>
      <c r="B2930" s="134">
        <v>1</v>
      </c>
      <c r="D2930" s="134" t="s">
        <v>1338</v>
      </c>
      <c r="E2930" s="134">
        <v>11</v>
      </c>
      <c r="F2930" s="134">
        <v>320</v>
      </c>
      <c r="G2930" s="134" t="s">
        <v>7144</v>
      </c>
      <c r="H2930" s="134">
        <v>1</v>
      </c>
      <c r="I2930" s="134" t="s">
        <v>15743</v>
      </c>
      <c r="L2930" s="140"/>
      <c r="M2930" s="140"/>
    </row>
    <row r="2931" spans="1:15" x14ac:dyDescent="0.3">
      <c r="A2931" s="133">
        <v>46086</v>
      </c>
      <c r="B2931" s="134">
        <v>1</v>
      </c>
      <c r="D2931" s="134" t="s">
        <v>3198</v>
      </c>
      <c r="E2931" s="134">
        <v>9</v>
      </c>
      <c r="F2931" s="134">
        <v>207</v>
      </c>
      <c r="G2931" s="134" t="s">
        <v>7169</v>
      </c>
      <c r="H2931" s="134">
        <v>23</v>
      </c>
      <c r="I2931" s="134" t="s">
        <v>15972</v>
      </c>
      <c r="L2931" s="140"/>
      <c r="M2931" s="140"/>
    </row>
    <row r="2932" spans="1:15" x14ac:dyDescent="0.3">
      <c r="A2932" s="133">
        <v>46086</v>
      </c>
      <c r="B2932" s="134">
        <v>3</v>
      </c>
      <c r="D2932" s="134" t="s">
        <v>1408</v>
      </c>
      <c r="E2932" s="134">
        <v>36</v>
      </c>
      <c r="F2932" s="134">
        <v>217</v>
      </c>
      <c r="G2932" s="134" t="s">
        <v>7181</v>
      </c>
      <c r="H2932" s="134">
        <v>1</v>
      </c>
      <c r="I2932" s="134" t="s">
        <v>15688</v>
      </c>
      <c r="L2932" s="140"/>
      <c r="M2932" s="140"/>
    </row>
    <row r="2933" spans="1:15" x14ac:dyDescent="0.3">
      <c r="A2933" s="133">
        <v>46086</v>
      </c>
      <c r="B2933" s="134">
        <v>1</v>
      </c>
      <c r="D2933" s="134" t="s">
        <v>1650</v>
      </c>
      <c r="E2933" s="134">
        <v>34</v>
      </c>
      <c r="F2933" s="134">
        <v>315</v>
      </c>
      <c r="G2933" s="134" t="s">
        <v>7179</v>
      </c>
      <c r="H2933" s="134">
        <v>2</v>
      </c>
      <c r="I2933" s="134" t="s">
        <v>15853</v>
      </c>
      <c r="L2933" s="140"/>
      <c r="M2933" s="140"/>
    </row>
    <row r="2934" spans="1:15" x14ac:dyDescent="0.3">
      <c r="A2934" s="133">
        <v>46086</v>
      </c>
      <c r="B2934" s="134">
        <v>1</v>
      </c>
      <c r="D2934" s="134" t="s">
        <v>1650</v>
      </c>
      <c r="E2934" s="134">
        <v>8</v>
      </c>
      <c r="F2934" s="134">
        <v>315</v>
      </c>
      <c r="G2934" s="134" t="s">
        <v>7179</v>
      </c>
      <c r="H2934" s="134">
        <v>1</v>
      </c>
      <c r="I2934" s="134" t="s">
        <v>15853</v>
      </c>
      <c r="L2934" s="140"/>
      <c r="M2934" s="140"/>
    </row>
    <row r="2935" spans="1:15" x14ac:dyDescent="0.3">
      <c r="A2935" s="133">
        <v>46086</v>
      </c>
      <c r="B2935" s="134">
        <v>1</v>
      </c>
      <c r="D2935" s="134" t="s">
        <v>1532</v>
      </c>
      <c r="E2935" s="134">
        <v>20</v>
      </c>
      <c r="F2935" s="134">
        <v>315</v>
      </c>
      <c r="G2935" s="134" t="s">
        <v>7179</v>
      </c>
      <c r="H2935" s="134">
        <v>1</v>
      </c>
      <c r="I2935" s="134" t="s">
        <v>15853</v>
      </c>
      <c r="L2935" s="140"/>
      <c r="M2935" s="140"/>
    </row>
    <row r="2936" spans="1:15" x14ac:dyDescent="0.3">
      <c r="A2936" s="133">
        <v>46086</v>
      </c>
      <c r="B2936" s="134">
        <v>1</v>
      </c>
      <c r="D2936" s="134" t="s">
        <v>1532</v>
      </c>
      <c r="E2936" s="134">
        <v>9</v>
      </c>
      <c r="F2936" s="134">
        <v>315</v>
      </c>
      <c r="G2936" s="134" t="s">
        <v>7179</v>
      </c>
      <c r="H2936" s="134">
        <v>3</v>
      </c>
      <c r="I2936" s="134" t="s">
        <v>15853</v>
      </c>
      <c r="L2936" s="140"/>
      <c r="M2936" s="140"/>
    </row>
    <row r="2937" spans="1:15" s="135" customFormat="1" x14ac:dyDescent="0.3">
      <c r="A2937" s="133">
        <v>46086</v>
      </c>
      <c r="B2937" s="134">
        <v>1</v>
      </c>
      <c r="C2937" s="139"/>
      <c r="D2937" s="134" t="s">
        <v>1464</v>
      </c>
      <c r="E2937" s="134">
        <v>9</v>
      </c>
      <c r="F2937" s="134">
        <v>315</v>
      </c>
      <c r="G2937" s="134" t="s">
        <v>7179</v>
      </c>
      <c r="H2937" s="134">
        <v>2</v>
      </c>
      <c r="I2937" s="134" t="s">
        <v>15853</v>
      </c>
      <c r="J2937" s="147"/>
      <c r="K2937" s="147"/>
      <c r="L2937" s="140"/>
      <c r="M2937" s="140"/>
      <c r="N2937" s="147"/>
      <c r="O2937" s="150"/>
    </row>
    <row r="2938" spans="1:15" x14ac:dyDescent="0.3">
      <c r="A2938" s="133">
        <v>46086</v>
      </c>
      <c r="B2938" s="134">
        <v>1</v>
      </c>
      <c r="D2938" s="134" t="s">
        <v>1338</v>
      </c>
      <c r="E2938" s="134">
        <v>20</v>
      </c>
      <c r="F2938" s="134">
        <v>315</v>
      </c>
      <c r="G2938" s="134" t="s">
        <v>7179</v>
      </c>
      <c r="H2938" s="134">
        <v>1</v>
      </c>
      <c r="I2938" s="134" t="s">
        <v>15941</v>
      </c>
      <c r="L2938" s="140"/>
      <c r="M2938" s="140"/>
    </row>
    <row r="2939" spans="1:15" x14ac:dyDescent="0.3">
      <c r="A2939" s="133">
        <v>46086</v>
      </c>
      <c r="B2939" s="134">
        <v>1</v>
      </c>
      <c r="D2939" s="134" t="s">
        <v>1338</v>
      </c>
      <c r="E2939" s="134">
        <v>2</v>
      </c>
      <c r="F2939" s="134">
        <v>315</v>
      </c>
      <c r="G2939" s="134" t="s">
        <v>7179</v>
      </c>
      <c r="H2939" s="134">
        <v>1</v>
      </c>
      <c r="I2939" s="134" t="s">
        <v>15941</v>
      </c>
      <c r="L2939" s="140"/>
      <c r="M2939" s="140"/>
    </row>
    <row r="2940" spans="1:15" x14ac:dyDescent="0.3">
      <c r="A2940" s="133">
        <v>46086</v>
      </c>
      <c r="B2940" s="134">
        <v>1</v>
      </c>
      <c r="D2940" s="134" t="s">
        <v>1338</v>
      </c>
      <c r="E2940" s="134">
        <v>34</v>
      </c>
      <c r="F2940" s="134">
        <v>315</v>
      </c>
      <c r="G2940" s="134" t="s">
        <v>7179</v>
      </c>
      <c r="H2940" s="134">
        <v>1</v>
      </c>
      <c r="I2940" s="134" t="s">
        <v>15941</v>
      </c>
      <c r="L2940" s="140"/>
      <c r="M2940" s="140"/>
    </row>
    <row r="2941" spans="1:15" x14ac:dyDescent="0.3">
      <c r="A2941" s="133">
        <v>46086</v>
      </c>
      <c r="B2941" s="134">
        <v>1</v>
      </c>
      <c r="D2941" s="134" t="s">
        <v>1588</v>
      </c>
      <c r="E2941" s="134">
        <v>20</v>
      </c>
      <c r="F2941" s="134">
        <v>315</v>
      </c>
      <c r="G2941" s="134" t="s">
        <v>7179</v>
      </c>
      <c r="H2941" s="134">
        <v>3</v>
      </c>
      <c r="I2941" s="134" t="s">
        <v>15941</v>
      </c>
      <c r="L2941" s="140"/>
      <c r="M2941" s="140"/>
    </row>
    <row r="2942" spans="1:15" x14ac:dyDescent="0.3">
      <c r="A2942" s="133">
        <v>46086</v>
      </c>
      <c r="B2942" s="134">
        <v>1</v>
      </c>
      <c r="D2942" s="134" t="s">
        <v>1588</v>
      </c>
      <c r="E2942" s="134">
        <v>8</v>
      </c>
      <c r="F2942" s="134">
        <v>315</v>
      </c>
      <c r="G2942" s="134" t="s">
        <v>7179</v>
      </c>
      <c r="H2942" s="134">
        <v>1</v>
      </c>
      <c r="I2942" s="134" t="s">
        <v>15941</v>
      </c>
      <c r="L2942" s="140"/>
      <c r="M2942" s="140"/>
    </row>
    <row r="2943" spans="1:15" x14ac:dyDescent="0.3">
      <c r="A2943" s="133">
        <v>46086</v>
      </c>
      <c r="B2943" s="134">
        <v>1</v>
      </c>
      <c r="D2943" s="134" t="s">
        <v>2415</v>
      </c>
      <c r="E2943" s="134">
        <v>34</v>
      </c>
      <c r="F2943" s="134">
        <v>315</v>
      </c>
      <c r="G2943" s="134" t="s">
        <v>7179</v>
      </c>
      <c r="H2943" s="134">
        <v>2</v>
      </c>
      <c r="I2943" s="134" t="s">
        <v>15941</v>
      </c>
      <c r="L2943" s="140"/>
      <c r="M2943" s="140"/>
    </row>
    <row r="2944" spans="1:15" x14ac:dyDescent="0.3">
      <c r="A2944" s="133">
        <v>46086</v>
      </c>
      <c r="B2944" s="134">
        <v>1</v>
      </c>
      <c r="D2944" s="134" t="s">
        <v>1873</v>
      </c>
      <c r="E2944" s="134">
        <v>11</v>
      </c>
      <c r="F2944" s="134">
        <v>315</v>
      </c>
      <c r="G2944" s="134" t="s">
        <v>7252</v>
      </c>
      <c r="H2944" s="134">
        <v>1</v>
      </c>
      <c r="I2944" s="134" t="s">
        <v>15756</v>
      </c>
      <c r="L2944" s="140"/>
      <c r="M2944" s="140"/>
    </row>
    <row r="2945" spans="1:13" x14ac:dyDescent="0.3">
      <c r="A2945" s="133">
        <v>46086</v>
      </c>
      <c r="B2945" s="134">
        <v>1</v>
      </c>
      <c r="D2945" s="134" t="s">
        <v>1234</v>
      </c>
      <c r="E2945" s="134">
        <v>34</v>
      </c>
      <c r="F2945" s="134">
        <v>315</v>
      </c>
      <c r="G2945" s="134" t="s">
        <v>7179</v>
      </c>
      <c r="H2945" s="134">
        <v>2</v>
      </c>
      <c r="I2945" s="134" t="s">
        <v>15994</v>
      </c>
      <c r="L2945" s="140"/>
      <c r="M2945" s="140"/>
    </row>
    <row r="2946" spans="1:13" x14ac:dyDescent="0.3">
      <c r="A2946" s="133">
        <v>46086</v>
      </c>
      <c r="B2946" s="134">
        <v>1</v>
      </c>
      <c r="D2946" s="134" t="s">
        <v>1308</v>
      </c>
      <c r="E2946" s="134">
        <v>34</v>
      </c>
      <c r="F2946" s="134">
        <v>315</v>
      </c>
      <c r="G2946" s="134" t="s">
        <v>7179</v>
      </c>
      <c r="H2946" s="134">
        <v>1</v>
      </c>
      <c r="I2946" s="134" t="s">
        <v>7251</v>
      </c>
      <c r="L2946" s="140"/>
      <c r="M2946" s="140"/>
    </row>
    <row r="2947" spans="1:13" x14ac:dyDescent="0.3">
      <c r="A2947" s="133">
        <v>46086</v>
      </c>
      <c r="B2947" s="134">
        <v>1</v>
      </c>
      <c r="D2947" s="134" t="s">
        <v>3192</v>
      </c>
      <c r="E2947" s="134">
        <v>36</v>
      </c>
      <c r="F2947" s="134">
        <v>217</v>
      </c>
      <c r="G2947" s="134" t="s">
        <v>7239</v>
      </c>
      <c r="H2947" s="134">
        <v>14</v>
      </c>
      <c r="I2947" s="134" t="s">
        <v>15852</v>
      </c>
      <c r="L2947" s="140"/>
      <c r="M2947" s="140"/>
    </row>
    <row r="2948" spans="1:13" x14ac:dyDescent="0.3">
      <c r="A2948" s="133">
        <v>46086</v>
      </c>
      <c r="B2948" s="134">
        <v>1</v>
      </c>
      <c r="D2948" s="134" t="s">
        <v>2126</v>
      </c>
      <c r="E2948" s="134">
        <v>36</v>
      </c>
      <c r="F2948" s="134">
        <v>217</v>
      </c>
      <c r="G2948" s="134" t="s">
        <v>7207</v>
      </c>
      <c r="H2948" s="134">
        <v>4</v>
      </c>
      <c r="I2948" s="134" t="s">
        <v>15852</v>
      </c>
      <c r="L2948" s="140"/>
      <c r="M2948" s="140"/>
    </row>
    <row r="2949" spans="1:13" x14ac:dyDescent="0.3">
      <c r="A2949" s="133">
        <v>46086</v>
      </c>
      <c r="B2949" s="134">
        <v>1</v>
      </c>
      <c r="D2949" s="134" t="s">
        <v>1360</v>
      </c>
      <c r="E2949" s="134">
        <v>36</v>
      </c>
      <c r="F2949" s="134">
        <v>217</v>
      </c>
      <c r="G2949" s="134" t="s">
        <v>7252</v>
      </c>
      <c r="H2949" s="134">
        <v>2</v>
      </c>
      <c r="I2949" s="134" t="s">
        <v>15852</v>
      </c>
      <c r="L2949" s="140"/>
      <c r="M2949" s="140"/>
    </row>
    <row r="2950" spans="1:13" x14ac:dyDescent="0.3">
      <c r="A2950" s="133">
        <v>46086</v>
      </c>
      <c r="B2950" s="134">
        <v>1</v>
      </c>
      <c r="D2950" s="134" t="s">
        <v>1234</v>
      </c>
      <c r="E2950" s="134">
        <v>36</v>
      </c>
      <c r="F2950" s="134">
        <v>217</v>
      </c>
      <c r="G2950" s="134" t="s">
        <v>7179</v>
      </c>
      <c r="H2950" s="134">
        <v>1</v>
      </c>
      <c r="I2950" s="134" t="s">
        <v>15852</v>
      </c>
      <c r="L2950" s="140"/>
      <c r="M2950" s="140"/>
    </row>
    <row r="2951" spans="1:13" x14ac:dyDescent="0.3">
      <c r="A2951" s="133">
        <v>46086</v>
      </c>
      <c r="B2951" s="134">
        <v>1</v>
      </c>
      <c r="D2951" s="134" t="s">
        <v>1418</v>
      </c>
      <c r="E2951" s="134">
        <v>36</v>
      </c>
      <c r="F2951" s="134">
        <v>217</v>
      </c>
      <c r="G2951" s="134" t="s">
        <v>7252</v>
      </c>
      <c r="H2951" s="134">
        <v>3</v>
      </c>
      <c r="I2951" s="134" t="s">
        <v>15852</v>
      </c>
      <c r="L2951" s="140"/>
      <c r="M2951" s="140"/>
    </row>
    <row r="2952" spans="1:13" x14ac:dyDescent="0.3">
      <c r="A2952" s="133">
        <v>46086</v>
      </c>
      <c r="B2952" s="134">
        <v>2</v>
      </c>
      <c r="D2952" s="134" t="s">
        <v>2126</v>
      </c>
      <c r="E2952" s="134">
        <v>36</v>
      </c>
      <c r="F2952" s="134">
        <v>217</v>
      </c>
      <c r="G2952" s="134" t="s">
        <v>7207</v>
      </c>
      <c r="H2952" s="134">
        <v>1</v>
      </c>
      <c r="I2952" s="134" t="s">
        <v>7265</v>
      </c>
      <c r="L2952" s="140"/>
      <c r="M2952" s="140"/>
    </row>
    <row r="2953" spans="1:13" x14ac:dyDescent="0.3">
      <c r="A2953" s="133">
        <v>46086</v>
      </c>
      <c r="B2953" s="134">
        <v>2</v>
      </c>
      <c r="D2953" s="134" t="s">
        <v>1418</v>
      </c>
      <c r="E2953" s="134">
        <v>36</v>
      </c>
      <c r="F2953" s="134">
        <v>217</v>
      </c>
      <c r="G2953" s="134" t="s">
        <v>7252</v>
      </c>
      <c r="H2953" s="134">
        <v>1</v>
      </c>
      <c r="I2953" s="134" t="s">
        <v>7265</v>
      </c>
      <c r="L2953" s="140"/>
      <c r="M2953" s="140"/>
    </row>
    <row r="2954" spans="1:13" x14ac:dyDescent="0.3">
      <c r="A2954" s="133">
        <v>46086</v>
      </c>
      <c r="B2954" s="134">
        <v>2</v>
      </c>
      <c r="D2954" s="134" t="s">
        <v>1408</v>
      </c>
      <c r="E2954" s="134">
        <v>36</v>
      </c>
      <c r="F2954" s="134">
        <v>217</v>
      </c>
      <c r="G2954" s="134" t="s">
        <v>7181</v>
      </c>
      <c r="H2954" s="134">
        <v>2</v>
      </c>
      <c r="I2954" s="134" t="s">
        <v>15995</v>
      </c>
      <c r="L2954" s="140"/>
      <c r="M2954" s="140"/>
    </row>
    <row r="2955" spans="1:13" x14ac:dyDescent="0.3">
      <c r="A2955" s="133">
        <v>46086</v>
      </c>
      <c r="B2955" s="134">
        <v>1</v>
      </c>
      <c r="D2955" s="134" t="s">
        <v>2126</v>
      </c>
      <c r="E2955" s="134">
        <v>36</v>
      </c>
      <c r="F2955" s="134">
        <v>217</v>
      </c>
      <c r="G2955" s="134" t="s">
        <v>7207</v>
      </c>
      <c r="H2955" s="134">
        <v>1</v>
      </c>
      <c r="I2955" s="134" t="s">
        <v>15688</v>
      </c>
      <c r="L2955" s="140"/>
      <c r="M2955" s="140"/>
    </row>
    <row r="2956" spans="1:13" x14ac:dyDescent="0.3">
      <c r="A2956" s="133">
        <v>46086</v>
      </c>
      <c r="B2956" s="134">
        <v>3</v>
      </c>
      <c r="D2956" s="134" t="s">
        <v>1418</v>
      </c>
      <c r="E2956" s="134">
        <v>36</v>
      </c>
      <c r="F2956" s="134">
        <v>217</v>
      </c>
      <c r="G2956" s="134" t="s">
        <v>7252</v>
      </c>
      <c r="H2956" s="134">
        <v>1</v>
      </c>
      <c r="I2956" s="134" t="s">
        <v>15688</v>
      </c>
      <c r="L2956" s="140"/>
      <c r="M2956" s="140"/>
    </row>
    <row r="2957" spans="1:13" x14ac:dyDescent="0.3">
      <c r="A2957" s="133">
        <v>46086</v>
      </c>
      <c r="B2957" s="134">
        <v>2</v>
      </c>
      <c r="D2957" s="134" t="s">
        <v>1284</v>
      </c>
      <c r="E2957" s="134">
        <v>33</v>
      </c>
      <c r="F2957" s="134">
        <v>320</v>
      </c>
      <c r="G2957" s="134" t="s">
        <v>7146</v>
      </c>
      <c r="H2957" s="134">
        <v>16</v>
      </c>
      <c r="I2957" s="134" t="s">
        <v>7145</v>
      </c>
      <c r="L2957" s="140"/>
      <c r="M2957" s="140"/>
    </row>
    <row r="2958" spans="1:13" x14ac:dyDescent="0.3">
      <c r="A2958" s="133">
        <v>46086</v>
      </c>
      <c r="B2958" s="134">
        <v>2</v>
      </c>
      <c r="D2958" s="134" t="s">
        <v>1284</v>
      </c>
      <c r="E2958" s="134">
        <v>9</v>
      </c>
      <c r="F2958" s="134">
        <v>320</v>
      </c>
      <c r="G2958" s="134" t="s">
        <v>7146</v>
      </c>
      <c r="H2958" s="134">
        <v>3</v>
      </c>
      <c r="I2958" s="134" t="s">
        <v>7145</v>
      </c>
      <c r="L2958" s="140"/>
      <c r="M2958" s="140"/>
    </row>
    <row r="2959" spans="1:13" x14ac:dyDescent="0.3">
      <c r="A2959" s="133">
        <v>46086</v>
      </c>
      <c r="B2959" s="134">
        <v>3</v>
      </c>
      <c r="D2959" s="134" t="s">
        <v>1284</v>
      </c>
      <c r="E2959" s="134">
        <v>20</v>
      </c>
      <c r="F2959" s="134">
        <v>320</v>
      </c>
      <c r="G2959" s="134" t="s">
        <v>7146</v>
      </c>
      <c r="H2959" s="134">
        <v>7</v>
      </c>
      <c r="I2959" s="134" t="s">
        <v>7238</v>
      </c>
      <c r="L2959" s="140"/>
      <c r="M2959" s="140"/>
    </row>
    <row r="2960" spans="1:13" x14ac:dyDescent="0.3">
      <c r="A2960" s="133">
        <v>46086</v>
      </c>
      <c r="B2960" s="134">
        <v>3</v>
      </c>
      <c r="D2960" s="134" t="s">
        <v>1284</v>
      </c>
      <c r="E2960" s="134">
        <v>9</v>
      </c>
      <c r="F2960" s="134">
        <v>320</v>
      </c>
      <c r="G2960" s="134" t="s">
        <v>7146</v>
      </c>
      <c r="H2960" s="134">
        <v>3</v>
      </c>
      <c r="I2960" s="134" t="s">
        <v>7238</v>
      </c>
      <c r="L2960" s="140"/>
      <c r="M2960" s="140"/>
    </row>
    <row r="2961" spans="1:13" x14ac:dyDescent="0.3">
      <c r="A2961" s="133">
        <v>46086</v>
      </c>
      <c r="B2961" s="134">
        <v>2</v>
      </c>
      <c r="D2961" s="134" t="s">
        <v>3332</v>
      </c>
      <c r="E2961" s="134">
        <v>11</v>
      </c>
      <c r="F2961" s="134">
        <v>313</v>
      </c>
      <c r="G2961" s="134" t="s">
        <v>7196</v>
      </c>
      <c r="H2961" s="134">
        <v>1</v>
      </c>
      <c r="I2961" s="134" t="s">
        <v>15714</v>
      </c>
      <c r="L2961" s="140"/>
      <c r="M2961" s="140"/>
    </row>
    <row r="2962" spans="1:13" x14ac:dyDescent="0.3">
      <c r="A2962" s="133">
        <v>46086</v>
      </c>
      <c r="B2962" s="134">
        <v>2</v>
      </c>
      <c r="D2962" s="134" t="s">
        <v>3332</v>
      </c>
      <c r="E2962" s="134">
        <v>19</v>
      </c>
      <c r="F2962" s="134">
        <v>313</v>
      </c>
      <c r="G2962" s="134" t="s">
        <v>7196</v>
      </c>
      <c r="H2962" s="134">
        <v>2</v>
      </c>
      <c r="I2962" s="134" t="s">
        <v>15714</v>
      </c>
      <c r="L2962" s="140"/>
      <c r="M2962" s="140"/>
    </row>
    <row r="2963" spans="1:13" x14ac:dyDescent="0.3">
      <c r="A2963" s="133">
        <v>46086</v>
      </c>
      <c r="B2963" s="134">
        <v>2</v>
      </c>
      <c r="D2963" s="134" t="s">
        <v>1863</v>
      </c>
      <c r="E2963" s="134">
        <v>11</v>
      </c>
      <c r="F2963" s="134">
        <v>313</v>
      </c>
      <c r="G2963" s="134" t="s">
        <v>7196</v>
      </c>
      <c r="H2963" s="134">
        <v>1</v>
      </c>
      <c r="I2963" s="134" t="s">
        <v>15714</v>
      </c>
      <c r="L2963" s="140"/>
      <c r="M2963" s="140"/>
    </row>
    <row r="2964" spans="1:13" x14ac:dyDescent="0.3">
      <c r="A2964" s="133">
        <v>46086</v>
      </c>
      <c r="B2964" s="134">
        <v>2</v>
      </c>
      <c r="D2964" s="134" t="s">
        <v>1250</v>
      </c>
      <c r="E2964" s="134">
        <v>9</v>
      </c>
      <c r="F2964" s="134">
        <v>313</v>
      </c>
      <c r="G2964" s="134" t="s">
        <v>7194</v>
      </c>
      <c r="H2964" s="134">
        <v>4</v>
      </c>
      <c r="I2964" s="134" t="s">
        <v>7229</v>
      </c>
      <c r="L2964" s="140"/>
      <c r="M2964" s="140"/>
    </row>
    <row r="2965" spans="1:13" x14ac:dyDescent="0.3">
      <c r="A2965" s="133">
        <v>46086</v>
      </c>
      <c r="B2965" s="134">
        <v>2</v>
      </c>
      <c r="D2965" s="134" t="s">
        <v>1238</v>
      </c>
      <c r="E2965" s="134">
        <v>37</v>
      </c>
      <c r="F2965" s="134">
        <v>320</v>
      </c>
      <c r="G2965" s="134" t="s">
        <v>7213</v>
      </c>
      <c r="H2965" s="134">
        <v>1</v>
      </c>
      <c r="I2965" s="134" t="s">
        <v>15996</v>
      </c>
      <c r="L2965" s="140"/>
      <c r="M2965" s="140"/>
    </row>
    <row r="2966" spans="1:13" x14ac:dyDescent="0.3">
      <c r="A2966" s="133">
        <v>46086</v>
      </c>
      <c r="B2966" s="134">
        <v>2</v>
      </c>
      <c r="D2966" s="134" t="s">
        <v>1332</v>
      </c>
      <c r="E2966" s="134">
        <v>19</v>
      </c>
      <c r="F2966" s="134">
        <v>314</v>
      </c>
      <c r="G2966" s="134" t="s">
        <v>7158</v>
      </c>
      <c r="H2966" s="134">
        <v>1</v>
      </c>
      <c r="I2966" s="134" t="s">
        <v>7159</v>
      </c>
      <c r="L2966" s="140"/>
      <c r="M2966" s="140"/>
    </row>
    <row r="2967" spans="1:13" x14ac:dyDescent="0.3">
      <c r="A2967" s="133">
        <v>46086</v>
      </c>
      <c r="B2967" s="134">
        <v>2</v>
      </c>
      <c r="D2967" s="134" t="s">
        <v>1242</v>
      </c>
      <c r="E2967" s="134">
        <v>11</v>
      </c>
      <c r="F2967" s="134">
        <v>314</v>
      </c>
      <c r="G2967" s="134" t="s">
        <v>7186</v>
      </c>
      <c r="H2967" s="134">
        <v>1</v>
      </c>
      <c r="I2967" s="134" t="s">
        <v>15997</v>
      </c>
      <c r="L2967" s="140"/>
      <c r="M2967" s="140"/>
    </row>
    <row r="2968" spans="1:13" x14ac:dyDescent="0.3">
      <c r="A2968" s="133">
        <v>46086</v>
      </c>
      <c r="B2968" s="134">
        <v>2</v>
      </c>
      <c r="D2968" s="134" t="s">
        <v>1244</v>
      </c>
      <c r="E2968" s="134">
        <v>37</v>
      </c>
      <c r="F2968" s="134">
        <v>320</v>
      </c>
      <c r="G2968" s="134" t="s">
        <v>7213</v>
      </c>
      <c r="H2968" s="134">
        <v>2</v>
      </c>
      <c r="I2968" s="134" t="s">
        <v>7277</v>
      </c>
      <c r="L2968" s="140"/>
      <c r="M2968" s="140"/>
    </row>
    <row r="2969" spans="1:13" x14ac:dyDescent="0.3">
      <c r="A2969" s="133">
        <v>46086</v>
      </c>
      <c r="B2969" s="134">
        <v>2</v>
      </c>
      <c r="D2969" s="134" t="s">
        <v>1733</v>
      </c>
      <c r="E2969" s="134">
        <v>9</v>
      </c>
      <c r="F2969" s="134">
        <v>207</v>
      </c>
      <c r="G2969" s="134" t="s">
        <v>7169</v>
      </c>
      <c r="H2969" s="134">
        <v>8</v>
      </c>
      <c r="I2969" s="134" t="s">
        <v>15700</v>
      </c>
      <c r="L2969" s="140"/>
      <c r="M2969" s="140"/>
    </row>
    <row r="2970" spans="1:13" x14ac:dyDescent="0.3">
      <c r="A2970" s="133">
        <v>46086</v>
      </c>
      <c r="B2970" s="134">
        <v>2</v>
      </c>
      <c r="D2970" s="134" t="s">
        <v>1650</v>
      </c>
      <c r="E2970" s="134">
        <v>11</v>
      </c>
      <c r="F2970" s="134">
        <v>315</v>
      </c>
      <c r="G2970" s="134" t="s">
        <v>7179</v>
      </c>
      <c r="H2970" s="134">
        <v>2</v>
      </c>
      <c r="I2970" s="134" t="s">
        <v>15841</v>
      </c>
      <c r="L2970" s="140"/>
      <c r="M2970" s="140"/>
    </row>
    <row r="2971" spans="1:13" x14ac:dyDescent="0.3">
      <c r="A2971" s="133">
        <v>46086</v>
      </c>
      <c r="B2971" s="134">
        <v>2</v>
      </c>
      <c r="D2971" s="134" t="s">
        <v>1406</v>
      </c>
      <c r="E2971" s="134">
        <v>6</v>
      </c>
      <c r="F2971" s="134">
        <v>315</v>
      </c>
      <c r="G2971" s="134" t="s">
        <v>7181</v>
      </c>
      <c r="H2971" s="134">
        <v>3</v>
      </c>
      <c r="I2971" s="134" t="s">
        <v>15875</v>
      </c>
      <c r="L2971" s="140"/>
      <c r="M2971" s="140"/>
    </row>
    <row r="2972" spans="1:13" x14ac:dyDescent="0.3">
      <c r="A2972" s="133">
        <v>46086</v>
      </c>
      <c r="B2972" s="134">
        <v>2</v>
      </c>
      <c r="D2972" s="134" t="s">
        <v>1250</v>
      </c>
      <c r="E2972" s="134">
        <v>6</v>
      </c>
      <c r="F2972" s="134">
        <v>313</v>
      </c>
      <c r="G2972" s="134" t="s">
        <v>7194</v>
      </c>
      <c r="H2972" s="134">
        <v>2</v>
      </c>
      <c r="I2972" s="134" t="s">
        <v>15998</v>
      </c>
      <c r="L2972" s="140"/>
      <c r="M2972" s="140"/>
    </row>
    <row r="2973" spans="1:13" x14ac:dyDescent="0.3">
      <c r="A2973" s="133">
        <v>46086</v>
      </c>
      <c r="B2973" s="134">
        <v>2</v>
      </c>
      <c r="D2973" s="134" t="s">
        <v>1322</v>
      </c>
      <c r="E2973" s="134">
        <v>34</v>
      </c>
      <c r="F2973" s="134">
        <v>207</v>
      </c>
      <c r="G2973" s="134" t="s">
        <v>15674</v>
      </c>
      <c r="H2973" s="134">
        <v>1</v>
      </c>
      <c r="I2973" s="134" t="s">
        <v>7283</v>
      </c>
      <c r="L2973" s="140"/>
      <c r="M2973" s="140"/>
    </row>
    <row r="2974" spans="1:13" x14ac:dyDescent="0.3">
      <c r="A2974" s="133">
        <v>46086</v>
      </c>
      <c r="B2974" s="134">
        <v>2</v>
      </c>
      <c r="D2974" s="134" t="s">
        <v>1568</v>
      </c>
      <c r="E2974" s="134">
        <v>20</v>
      </c>
      <c r="F2974" s="134">
        <v>322</v>
      </c>
      <c r="G2974" s="134" t="s">
        <v>7175</v>
      </c>
      <c r="H2974" s="134">
        <v>2</v>
      </c>
      <c r="I2974" s="134" t="s">
        <v>7176</v>
      </c>
      <c r="L2974" s="140"/>
      <c r="M2974" s="140"/>
    </row>
    <row r="2975" spans="1:13" x14ac:dyDescent="0.3">
      <c r="A2975" s="133">
        <v>46086</v>
      </c>
      <c r="B2975" s="134">
        <v>2</v>
      </c>
      <c r="D2975" s="134" t="s">
        <v>1286</v>
      </c>
      <c r="E2975" s="134">
        <v>9</v>
      </c>
      <c r="F2975" s="134">
        <v>322</v>
      </c>
      <c r="G2975" s="134" t="s">
        <v>7175</v>
      </c>
      <c r="H2975" s="134">
        <v>6</v>
      </c>
      <c r="I2975" s="134" t="s">
        <v>7176</v>
      </c>
      <c r="L2975" s="140"/>
      <c r="M2975" s="140"/>
    </row>
    <row r="2976" spans="1:13" x14ac:dyDescent="0.3">
      <c r="A2976" s="133">
        <v>46086</v>
      </c>
      <c r="B2976" s="134">
        <v>2</v>
      </c>
      <c r="D2976" s="134" t="s">
        <v>1306</v>
      </c>
      <c r="E2976" s="134">
        <v>34</v>
      </c>
      <c r="F2976" s="134">
        <v>207</v>
      </c>
      <c r="G2976" s="134" t="s">
        <v>7169</v>
      </c>
      <c r="H2976" s="134">
        <v>1</v>
      </c>
      <c r="I2976" s="134" t="s">
        <v>15947</v>
      </c>
      <c r="L2976" s="140"/>
      <c r="M2976" s="140"/>
    </row>
    <row r="2977" spans="1:13" x14ac:dyDescent="0.3">
      <c r="A2977" s="133">
        <v>46086</v>
      </c>
      <c r="B2977" s="134">
        <v>2</v>
      </c>
      <c r="D2977" s="134" t="s">
        <v>1306</v>
      </c>
      <c r="E2977" s="134">
        <v>10</v>
      </c>
      <c r="F2977" s="134">
        <v>207</v>
      </c>
      <c r="G2977" s="134" t="s">
        <v>7169</v>
      </c>
      <c r="H2977" s="134">
        <v>3</v>
      </c>
      <c r="I2977" s="134" t="s">
        <v>15947</v>
      </c>
      <c r="L2977" s="140"/>
      <c r="M2977" s="140"/>
    </row>
    <row r="2978" spans="1:13" x14ac:dyDescent="0.3">
      <c r="A2978" s="133">
        <v>46086</v>
      </c>
      <c r="B2978" s="134">
        <v>2</v>
      </c>
      <c r="D2978" s="134" t="s">
        <v>3218</v>
      </c>
      <c r="E2978" s="134">
        <v>9</v>
      </c>
      <c r="F2978" s="134">
        <v>207</v>
      </c>
      <c r="G2978" s="134" t="s">
        <v>7169</v>
      </c>
      <c r="H2978" s="134">
        <v>1</v>
      </c>
      <c r="I2978" s="134" t="s">
        <v>15999</v>
      </c>
      <c r="L2978" s="140"/>
      <c r="M2978" s="140"/>
    </row>
    <row r="2979" spans="1:13" x14ac:dyDescent="0.3">
      <c r="A2979" s="133">
        <v>46086</v>
      </c>
      <c r="B2979" s="134">
        <v>2</v>
      </c>
      <c r="D2979" s="134" t="s">
        <v>1885</v>
      </c>
      <c r="E2979" s="134">
        <v>33</v>
      </c>
      <c r="F2979" s="134">
        <v>314</v>
      </c>
      <c r="G2979" s="134" t="s">
        <v>7158</v>
      </c>
      <c r="H2979" s="134">
        <v>3</v>
      </c>
      <c r="I2979" s="134" t="s">
        <v>7159</v>
      </c>
      <c r="L2979" s="140"/>
      <c r="M2979" s="140"/>
    </row>
    <row r="2980" spans="1:13" x14ac:dyDescent="0.3">
      <c r="A2980" s="133">
        <v>46086</v>
      </c>
      <c r="B2980" s="134">
        <v>3</v>
      </c>
      <c r="D2980" s="134" t="s">
        <v>2111</v>
      </c>
      <c r="E2980" s="134">
        <v>9</v>
      </c>
      <c r="F2980" s="134">
        <v>314</v>
      </c>
      <c r="G2980" s="134" t="s">
        <v>15691</v>
      </c>
      <c r="H2980" s="134">
        <v>3</v>
      </c>
      <c r="I2980" s="134" t="s">
        <v>16000</v>
      </c>
      <c r="L2980" s="140"/>
      <c r="M2980" s="140"/>
    </row>
    <row r="2981" spans="1:13" x14ac:dyDescent="0.3">
      <c r="A2981" s="133">
        <v>46084</v>
      </c>
      <c r="B2981" s="134">
        <v>3</v>
      </c>
      <c r="D2981" s="134" t="s">
        <v>1230</v>
      </c>
      <c r="E2981" s="134">
        <v>37</v>
      </c>
      <c r="F2981" s="134">
        <v>314</v>
      </c>
      <c r="G2981" s="134" t="s">
        <v>7148</v>
      </c>
      <c r="H2981" s="134">
        <v>12</v>
      </c>
      <c r="I2981" s="134" t="s">
        <v>7214</v>
      </c>
      <c r="L2981" s="140"/>
      <c r="M2981" s="140"/>
    </row>
    <row r="2982" spans="1:13" x14ac:dyDescent="0.3">
      <c r="A2982" s="133">
        <v>46086</v>
      </c>
      <c r="B2982" s="134">
        <v>3</v>
      </c>
      <c r="D2982" s="134" t="s">
        <v>1242</v>
      </c>
      <c r="E2982" s="134">
        <v>20</v>
      </c>
      <c r="F2982" s="134">
        <v>314</v>
      </c>
      <c r="G2982" s="134" t="s">
        <v>7186</v>
      </c>
      <c r="H2982" s="134">
        <v>1</v>
      </c>
      <c r="I2982" s="134" t="s">
        <v>15978</v>
      </c>
      <c r="L2982" s="140"/>
      <c r="M2982" s="140"/>
    </row>
    <row r="2983" spans="1:13" x14ac:dyDescent="0.3">
      <c r="A2983" s="133">
        <v>46086</v>
      </c>
      <c r="B2983" s="134">
        <v>2</v>
      </c>
      <c r="D2983" s="134" t="s">
        <v>16001</v>
      </c>
      <c r="E2983" s="134">
        <v>34</v>
      </c>
      <c r="F2983" s="134">
        <v>207</v>
      </c>
      <c r="G2983" s="134" t="s">
        <v>7169</v>
      </c>
      <c r="H2983" s="134">
        <v>1</v>
      </c>
      <c r="I2983" s="134" t="s">
        <v>15947</v>
      </c>
      <c r="L2983" s="140"/>
      <c r="M2983" s="140"/>
    </row>
    <row r="2984" spans="1:13" x14ac:dyDescent="0.3">
      <c r="A2984" s="133">
        <v>46086</v>
      </c>
      <c r="B2984" s="134">
        <v>2</v>
      </c>
      <c r="D2984" s="134" t="s">
        <v>2047</v>
      </c>
      <c r="E2984" s="134">
        <v>34</v>
      </c>
      <c r="F2984" s="134">
        <v>207</v>
      </c>
      <c r="G2984" s="134" t="s">
        <v>7169</v>
      </c>
      <c r="H2984" s="134">
        <v>1</v>
      </c>
      <c r="I2984" s="134" t="s">
        <v>15947</v>
      </c>
      <c r="L2984" s="140"/>
      <c r="M2984" s="140"/>
    </row>
    <row r="2985" spans="1:13" x14ac:dyDescent="0.3">
      <c r="A2985" s="133">
        <v>46086</v>
      </c>
      <c r="B2985" s="134">
        <v>2</v>
      </c>
      <c r="D2985" s="134" t="s">
        <v>1384</v>
      </c>
      <c r="E2985" s="134">
        <v>19</v>
      </c>
      <c r="F2985" s="134">
        <v>207</v>
      </c>
      <c r="G2985" s="134" t="s">
        <v>7169</v>
      </c>
      <c r="H2985" s="134">
        <v>2</v>
      </c>
      <c r="I2985" s="134" t="s">
        <v>16002</v>
      </c>
      <c r="L2985" s="140"/>
      <c r="M2985" s="140"/>
    </row>
    <row r="2986" spans="1:13" x14ac:dyDescent="0.3">
      <c r="A2986" s="133">
        <v>46086</v>
      </c>
      <c r="B2986" s="134">
        <v>2</v>
      </c>
      <c r="D2986" s="134" t="s">
        <v>1384</v>
      </c>
      <c r="E2986" s="134">
        <v>30</v>
      </c>
      <c r="F2986" s="134">
        <v>207</v>
      </c>
      <c r="G2986" s="134" t="s">
        <v>7169</v>
      </c>
      <c r="H2986" s="134">
        <v>2</v>
      </c>
      <c r="I2986" s="134" t="s">
        <v>16002</v>
      </c>
      <c r="L2986" s="140"/>
      <c r="M2986" s="140"/>
    </row>
    <row r="2987" spans="1:13" x14ac:dyDescent="0.3">
      <c r="A2987" s="133">
        <v>46086</v>
      </c>
      <c r="B2987" s="134">
        <v>1</v>
      </c>
      <c r="D2987" s="134" t="s">
        <v>1352</v>
      </c>
      <c r="E2987" s="134">
        <v>11</v>
      </c>
      <c r="F2987" s="134">
        <v>314</v>
      </c>
      <c r="G2987" s="134" t="s">
        <v>7171</v>
      </c>
      <c r="H2987" s="134">
        <v>2</v>
      </c>
      <c r="I2987" s="134" t="s">
        <v>7273</v>
      </c>
      <c r="L2987" s="140"/>
      <c r="M2987" s="140"/>
    </row>
    <row r="2988" spans="1:13" x14ac:dyDescent="0.3">
      <c r="A2988" s="133">
        <v>46086</v>
      </c>
      <c r="B2988" s="134">
        <v>1</v>
      </c>
      <c r="D2988" s="134" t="s">
        <v>1352</v>
      </c>
      <c r="E2988" s="134">
        <v>8</v>
      </c>
      <c r="F2988" s="134">
        <v>314</v>
      </c>
      <c r="G2988" s="134" t="s">
        <v>7171</v>
      </c>
      <c r="H2988" s="134">
        <v>4</v>
      </c>
      <c r="I2988" s="134" t="s">
        <v>7273</v>
      </c>
      <c r="L2988" s="140"/>
      <c r="M2988" s="140"/>
    </row>
    <row r="2989" spans="1:13" x14ac:dyDescent="0.3">
      <c r="A2989" s="133">
        <v>46086</v>
      </c>
      <c r="B2989" s="134">
        <v>1</v>
      </c>
      <c r="D2989" s="134" t="s">
        <v>1232</v>
      </c>
      <c r="E2989" s="134">
        <v>36</v>
      </c>
      <c r="F2989" s="134">
        <v>315</v>
      </c>
      <c r="G2989" s="134" t="s">
        <v>7196</v>
      </c>
      <c r="H2989" s="134">
        <v>2</v>
      </c>
      <c r="I2989" s="134" t="s">
        <v>7245</v>
      </c>
      <c r="L2989" s="140"/>
      <c r="M2989" s="140"/>
    </row>
    <row r="2990" spans="1:13" x14ac:dyDescent="0.3">
      <c r="A2990" s="133">
        <v>46086</v>
      </c>
      <c r="B2990" s="134">
        <v>1</v>
      </c>
      <c r="D2990" s="134" t="s">
        <v>1282</v>
      </c>
      <c r="E2990" s="134">
        <v>2</v>
      </c>
      <c r="F2990" s="134">
        <v>315</v>
      </c>
      <c r="G2990" s="134" t="s">
        <v>7196</v>
      </c>
      <c r="H2990" s="134">
        <v>2</v>
      </c>
      <c r="I2990" s="134" t="s">
        <v>7245</v>
      </c>
      <c r="L2990" s="140"/>
      <c r="M2990" s="140"/>
    </row>
    <row r="2991" spans="1:13" x14ac:dyDescent="0.3">
      <c r="A2991" s="133">
        <v>46086</v>
      </c>
      <c r="B2991" s="134">
        <v>1</v>
      </c>
      <c r="D2991" s="134" t="s">
        <v>1292</v>
      </c>
      <c r="E2991" s="134">
        <v>2</v>
      </c>
      <c r="F2991" s="134">
        <v>315</v>
      </c>
      <c r="G2991" s="134" t="s">
        <v>7196</v>
      </c>
      <c r="H2991" s="134">
        <v>2</v>
      </c>
      <c r="I2991" s="134" t="s">
        <v>16003</v>
      </c>
      <c r="L2991" s="140"/>
      <c r="M2991" s="140"/>
    </row>
    <row r="2992" spans="1:13" x14ac:dyDescent="0.3">
      <c r="A2992" s="133">
        <v>46086</v>
      </c>
      <c r="B2992" s="134">
        <v>3</v>
      </c>
      <c r="D2992" s="134" t="s">
        <v>1282</v>
      </c>
      <c r="E2992" s="134">
        <v>34</v>
      </c>
      <c r="F2992" s="134">
        <v>315</v>
      </c>
      <c r="G2992" s="134" t="s">
        <v>16004</v>
      </c>
      <c r="H2992" s="134">
        <v>2</v>
      </c>
      <c r="I2992" s="134" t="s">
        <v>7232</v>
      </c>
      <c r="L2992" s="140"/>
      <c r="M2992" s="140"/>
    </row>
    <row r="2993" spans="1:13" x14ac:dyDescent="0.3">
      <c r="A2993" s="133">
        <v>46086</v>
      </c>
      <c r="B2993" s="134">
        <v>1</v>
      </c>
      <c r="D2993" s="134" t="s">
        <v>2491</v>
      </c>
      <c r="E2993" s="134">
        <v>44</v>
      </c>
      <c r="F2993" s="134">
        <v>318</v>
      </c>
      <c r="G2993" s="134" t="s">
        <v>15712</v>
      </c>
      <c r="H2993" s="134">
        <v>2</v>
      </c>
      <c r="I2993" s="134" t="s">
        <v>16005</v>
      </c>
      <c r="L2993" s="140"/>
      <c r="M2993" s="140"/>
    </row>
    <row r="2994" spans="1:13" x14ac:dyDescent="0.3">
      <c r="A2994" s="133">
        <v>46086</v>
      </c>
      <c r="B2994" s="134">
        <v>1</v>
      </c>
      <c r="D2994" s="134" t="s">
        <v>1534</v>
      </c>
      <c r="E2994" s="134">
        <v>34</v>
      </c>
      <c r="F2994" s="134">
        <v>313</v>
      </c>
      <c r="G2994" s="134" t="s">
        <v>7158</v>
      </c>
      <c r="H2994" s="134">
        <v>139</v>
      </c>
      <c r="I2994" s="134" t="s">
        <v>15852</v>
      </c>
      <c r="L2994" s="140"/>
      <c r="M2994" s="140"/>
    </row>
    <row r="2995" spans="1:13" x14ac:dyDescent="0.3">
      <c r="A2995" s="133">
        <v>46086</v>
      </c>
      <c r="B2995" s="134">
        <v>1</v>
      </c>
      <c r="D2995" s="134" t="s">
        <v>2071</v>
      </c>
      <c r="E2995" s="134">
        <v>36</v>
      </c>
      <c r="F2995" s="134">
        <v>217</v>
      </c>
      <c r="G2995" s="134" t="s">
        <v>7248</v>
      </c>
      <c r="H2995" s="134">
        <v>2</v>
      </c>
      <c r="I2995" s="134" t="s">
        <v>15852</v>
      </c>
      <c r="L2995" s="140"/>
      <c r="M2995" s="140"/>
    </row>
    <row r="2996" spans="1:13" x14ac:dyDescent="0.3">
      <c r="L2996" s="140"/>
      <c r="M2996" s="140"/>
    </row>
    <row r="2997" spans="1:13" x14ac:dyDescent="0.3">
      <c r="L2997" s="140"/>
      <c r="M2997" s="140"/>
    </row>
    <row r="2998" spans="1:13" x14ac:dyDescent="0.3">
      <c r="L2998" s="140"/>
      <c r="M2998" s="140"/>
    </row>
    <row r="2999" spans="1:13" x14ac:dyDescent="0.3">
      <c r="L2999" s="140"/>
      <c r="M2999" s="140"/>
    </row>
    <row r="3000" spans="1:13" x14ac:dyDescent="0.3">
      <c r="L3000" s="140"/>
      <c r="M3000" s="140"/>
    </row>
    <row r="3001" spans="1:13" x14ac:dyDescent="0.3">
      <c r="L3001" s="140"/>
      <c r="M3001" s="140"/>
    </row>
    <row r="3002" spans="1:13" x14ac:dyDescent="0.3">
      <c r="L3002" s="140"/>
      <c r="M3002" s="140"/>
    </row>
    <row r="3003" spans="1:13" x14ac:dyDescent="0.3">
      <c r="L3003" s="140"/>
      <c r="M3003" s="140"/>
    </row>
    <row r="3004" spans="1:13" x14ac:dyDescent="0.3">
      <c r="L3004" s="140"/>
      <c r="M3004" s="140"/>
    </row>
    <row r="3005" spans="1:13" x14ac:dyDescent="0.3">
      <c r="L3005" s="140"/>
      <c r="M3005" s="140"/>
    </row>
    <row r="3006" spans="1:13" x14ac:dyDescent="0.3">
      <c r="L3006" s="140"/>
      <c r="M3006" s="140"/>
    </row>
    <row r="3007" spans="1:13" x14ac:dyDescent="0.3">
      <c r="L3007" s="140"/>
      <c r="M3007" s="140"/>
    </row>
    <row r="3008" spans="1:13" x14ac:dyDescent="0.3">
      <c r="L3008" s="140"/>
      <c r="M3008" s="140"/>
    </row>
    <row r="3009" spans="12:13" x14ac:dyDescent="0.3">
      <c r="L3009" s="140"/>
      <c r="M3009" s="140"/>
    </row>
    <row r="3010" spans="12:13" x14ac:dyDescent="0.3">
      <c r="L3010" s="140"/>
      <c r="M3010" s="140"/>
    </row>
    <row r="3011" spans="12:13" x14ac:dyDescent="0.3">
      <c r="L3011" s="140"/>
      <c r="M3011" s="140"/>
    </row>
    <row r="3012" spans="12:13" x14ac:dyDescent="0.3">
      <c r="L3012" s="140"/>
      <c r="M3012" s="140"/>
    </row>
    <row r="3013" spans="12:13" x14ac:dyDescent="0.3">
      <c r="L3013" s="140"/>
      <c r="M3013" s="140"/>
    </row>
    <row r="3014" spans="12:13" x14ac:dyDescent="0.3">
      <c r="L3014" s="140"/>
      <c r="M3014" s="140"/>
    </row>
    <row r="3015" spans="12:13" x14ac:dyDescent="0.3">
      <c r="L3015" s="140"/>
      <c r="M3015" s="140"/>
    </row>
    <row r="3016" spans="12:13" x14ac:dyDescent="0.3">
      <c r="L3016" s="140"/>
      <c r="M3016" s="140"/>
    </row>
    <row r="3017" spans="12:13" x14ac:dyDescent="0.3">
      <c r="L3017" s="140"/>
      <c r="M3017" s="140"/>
    </row>
    <row r="3018" spans="12:13" x14ac:dyDescent="0.3">
      <c r="L3018" s="140"/>
      <c r="M3018" s="140"/>
    </row>
    <row r="3019" spans="12:13" x14ac:dyDescent="0.3">
      <c r="L3019" s="140"/>
      <c r="M3019" s="140"/>
    </row>
    <row r="3020" spans="12:13" x14ac:dyDescent="0.3">
      <c r="L3020" s="140"/>
      <c r="M3020" s="140"/>
    </row>
    <row r="3021" spans="12:13" x14ac:dyDescent="0.3">
      <c r="L3021" s="140"/>
      <c r="M3021" s="140"/>
    </row>
    <row r="3022" spans="12:13" x14ac:dyDescent="0.3">
      <c r="L3022" s="140"/>
      <c r="M3022" s="140"/>
    </row>
    <row r="3023" spans="12:13" x14ac:dyDescent="0.3">
      <c r="L3023" s="140"/>
      <c r="M3023" s="140"/>
    </row>
    <row r="3024" spans="12:13" x14ac:dyDescent="0.3">
      <c r="L3024" s="140"/>
      <c r="M3024" s="140"/>
    </row>
    <row r="3025" spans="12:13" x14ac:dyDescent="0.3">
      <c r="L3025" s="140"/>
      <c r="M3025" s="140"/>
    </row>
    <row r="3026" spans="12:13" x14ac:dyDescent="0.3">
      <c r="L3026" s="140"/>
      <c r="M3026" s="140"/>
    </row>
    <row r="3027" spans="12:13" x14ac:dyDescent="0.3">
      <c r="L3027" s="140"/>
      <c r="M3027" s="140"/>
    </row>
    <row r="3028" spans="12:13" x14ac:dyDescent="0.3">
      <c r="L3028" s="140"/>
      <c r="M3028" s="140"/>
    </row>
    <row r="3029" spans="12:13" x14ac:dyDescent="0.3">
      <c r="L3029" s="140"/>
      <c r="M3029" s="140"/>
    </row>
    <row r="3030" spans="12:13" x14ac:dyDescent="0.3">
      <c r="L3030" s="140"/>
      <c r="M3030" s="140"/>
    </row>
    <row r="3031" spans="12:13" x14ac:dyDescent="0.3">
      <c r="L3031" s="140"/>
      <c r="M3031" s="140"/>
    </row>
    <row r="3032" spans="12:13" x14ac:dyDescent="0.3">
      <c r="L3032" s="140"/>
      <c r="M3032" s="140"/>
    </row>
    <row r="3033" spans="12:13" x14ac:dyDescent="0.3">
      <c r="L3033" s="140"/>
      <c r="M3033" s="140"/>
    </row>
    <row r="3034" spans="12:13" x14ac:dyDescent="0.3">
      <c r="L3034" s="140"/>
      <c r="M3034" s="140"/>
    </row>
    <row r="3035" spans="12:13" x14ac:dyDescent="0.3">
      <c r="L3035" s="140"/>
      <c r="M3035" s="140"/>
    </row>
    <row r="3036" spans="12:13" x14ac:dyDescent="0.3">
      <c r="L3036" s="140"/>
      <c r="M3036" s="140"/>
    </row>
    <row r="3037" spans="12:13" x14ac:dyDescent="0.3">
      <c r="L3037" s="140"/>
      <c r="M3037" s="140"/>
    </row>
    <row r="3038" spans="12:13" x14ac:dyDescent="0.3">
      <c r="L3038" s="140"/>
      <c r="M3038" s="140"/>
    </row>
    <row r="3039" spans="12:13" x14ac:dyDescent="0.3">
      <c r="L3039" s="140"/>
      <c r="M3039" s="140"/>
    </row>
    <row r="3040" spans="12:13" x14ac:dyDescent="0.3">
      <c r="L3040" s="140"/>
      <c r="M3040" s="140"/>
    </row>
    <row r="3041" spans="12:13" x14ac:dyDescent="0.3">
      <c r="L3041" s="140"/>
      <c r="M3041" s="140"/>
    </row>
    <row r="3042" spans="12:13" x14ac:dyDescent="0.3">
      <c r="L3042" s="140"/>
      <c r="M3042" s="140"/>
    </row>
    <row r="3043" spans="12:13" x14ac:dyDescent="0.3">
      <c r="L3043" s="140"/>
      <c r="M3043" s="140"/>
    </row>
    <row r="3044" spans="12:13" x14ac:dyDescent="0.3">
      <c r="L3044" s="140"/>
      <c r="M3044" s="140"/>
    </row>
    <row r="3045" spans="12:13" x14ac:dyDescent="0.3">
      <c r="L3045" s="140"/>
      <c r="M3045" s="140"/>
    </row>
    <row r="3046" spans="12:13" x14ac:dyDescent="0.3">
      <c r="L3046" s="140"/>
      <c r="M3046" s="140"/>
    </row>
    <row r="3047" spans="12:13" x14ac:dyDescent="0.3">
      <c r="L3047" s="140"/>
      <c r="M3047" s="140"/>
    </row>
    <row r="3048" spans="12:13" x14ac:dyDescent="0.3">
      <c r="L3048" s="140"/>
      <c r="M3048" s="140"/>
    </row>
    <row r="3049" spans="12:13" x14ac:dyDescent="0.3">
      <c r="L3049" s="140"/>
      <c r="M3049" s="140"/>
    </row>
    <row r="3050" spans="12:13" x14ac:dyDescent="0.3">
      <c r="L3050" s="140"/>
      <c r="M3050" s="140"/>
    </row>
    <row r="3051" spans="12:13" x14ac:dyDescent="0.3">
      <c r="L3051" s="140"/>
      <c r="M3051" s="140"/>
    </row>
    <row r="3052" spans="12:13" x14ac:dyDescent="0.3">
      <c r="L3052" s="140"/>
      <c r="M3052" s="140"/>
    </row>
    <row r="3053" spans="12:13" x14ac:dyDescent="0.3">
      <c r="L3053" s="140"/>
      <c r="M3053" s="140"/>
    </row>
    <row r="3054" spans="12:13" x14ac:dyDescent="0.3">
      <c r="L3054" s="140"/>
      <c r="M3054" s="140"/>
    </row>
    <row r="3055" spans="12:13" x14ac:dyDescent="0.3">
      <c r="L3055" s="140"/>
      <c r="M3055" s="140"/>
    </row>
    <row r="3056" spans="12:13" x14ac:dyDescent="0.3">
      <c r="L3056" s="140"/>
      <c r="M3056" s="140"/>
    </row>
    <row r="3057" spans="12:13" x14ac:dyDescent="0.3">
      <c r="L3057" s="140"/>
      <c r="M3057" s="140"/>
    </row>
    <row r="3058" spans="12:13" x14ac:dyDescent="0.3">
      <c r="L3058" s="140"/>
      <c r="M3058" s="140"/>
    </row>
    <row r="3059" spans="12:13" x14ac:dyDescent="0.3">
      <c r="L3059" s="140"/>
      <c r="M3059" s="140"/>
    </row>
    <row r="3060" spans="12:13" x14ac:dyDescent="0.3">
      <c r="L3060" s="140"/>
      <c r="M3060" s="140"/>
    </row>
    <row r="3061" spans="12:13" x14ac:dyDescent="0.3">
      <c r="L3061" s="140"/>
      <c r="M3061" s="140"/>
    </row>
    <row r="3062" spans="12:13" x14ac:dyDescent="0.3">
      <c r="L3062" s="140"/>
      <c r="M3062" s="140"/>
    </row>
    <row r="3063" spans="12:13" x14ac:dyDescent="0.3">
      <c r="L3063" s="140"/>
      <c r="M3063" s="140"/>
    </row>
    <row r="3064" spans="12:13" x14ac:dyDescent="0.3">
      <c r="L3064" s="140"/>
      <c r="M3064" s="140"/>
    </row>
    <row r="3065" spans="12:13" x14ac:dyDescent="0.3">
      <c r="L3065" s="140"/>
      <c r="M3065" s="140"/>
    </row>
    <row r="3066" spans="12:13" x14ac:dyDescent="0.3">
      <c r="L3066" s="140"/>
      <c r="M3066" s="140"/>
    </row>
    <row r="3067" spans="12:13" x14ac:dyDescent="0.3">
      <c r="L3067" s="140"/>
      <c r="M3067" s="140"/>
    </row>
    <row r="3068" spans="12:13" x14ac:dyDescent="0.3">
      <c r="L3068" s="140"/>
      <c r="M3068" s="140"/>
    </row>
    <row r="3069" spans="12:13" x14ac:dyDescent="0.3">
      <c r="L3069" s="140"/>
      <c r="M3069" s="140"/>
    </row>
    <row r="3070" spans="12:13" x14ac:dyDescent="0.3">
      <c r="L3070" s="140"/>
      <c r="M3070" s="140"/>
    </row>
    <row r="3071" spans="12:13" x14ac:dyDescent="0.3">
      <c r="L3071" s="140"/>
      <c r="M3071" s="140"/>
    </row>
    <row r="3072" spans="12:13" x14ac:dyDescent="0.3">
      <c r="L3072" s="140"/>
      <c r="M3072" s="140"/>
    </row>
    <row r="3073" spans="12:13" x14ac:dyDescent="0.3">
      <c r="L3073" s="140"/>
      <c r="M3073" s="140"/>
    </row>
    <row r="3074" spans="12:13" x14ac:dyDescent="0.3">
      <c r="L3074" s="140"/>
      <c r="M3074" s="140"/>
    </row>
    <row r="3075" spans="12:13" x14ac:dyDescent="0.3">
      <c r="L3075" s="140"/>
      <c r="M3075" s="140"/>
    </row>
    <row r="3076" spans="12:13" x14ac:dyDescent="0.3">
      <c r="L3076" s="140"/>
      <c r="M3076" s="140"/>
    </row>
    <row r="3077" spans="12:13" x14ac:dyDescent="0.3">
      <c r="L3077" s="140"/>
      <c r="M3077" s="140"/>
    </row>
    <row r="3078" spans="12:13" x14ac:dyDescent="0.3">
      <c r="L3078" s="140"/>
      <c r="M3078" s="140"/>
    </row>
    <row r="3079" spans="12:13" x14ac:dyDescent="0.3">
      <c r="L3079" s="140"/>
      <c r="M3079" s="140"/>
    </row>
    <row r="3080" spans="12:13" x14ac:dyDescent="0.3">
      <c r="L3080" s="140"/>
      <c r="M3080" s="140"/>
    </row>
    <row r="3081" spans="12:13" x14ac:dyDescent="0.3">
      <c r="L3081" s="140"/>
      <c r="M3081" s="140"/>
    </row>
    <row r="3082" spans="12:13" x14ac:dyDescent="0.3">
      <c r="L3082" s="140"/>
      <c r="M3082" s="140"/>
    </row>
    <row r="3083" spans="12:13" x14ac:dyDescent="0.3">
      <c r="L3083" s="140"/>
      <c r="M3083" s="140"/>
    </row>
    <row r="3084" spans="12:13" x14ac:dyDescent="0.3">
      <c r="L3084" s="140"/>
      <c r="M3084" s="140"/>
    </row>
    <row r="3085" spans="12:13" x14ac:dyDescent="0.3">
      <c r="L3085" s="140"/>
      <c r="M3085" s="140"/>
    </row>
    <row r="3086" spans="12:13" x14ac:dyDescent="0.3">
      <c r="L3086" s="140"/>
      <c r="M3086" s="140"/>
    </row>
    <row r="3087" spans="12:13" x14ac:dyDescent="0.3">
      <c r="L3087" s="140"/>
      <c r="M3087" s="140"/>
    </row>
    <row r="3088" spans="12:13" x14ac:dyDescent="0.3">
      <c r="L3088" s="140"/>
      <c r="M3088" s="140"/>
    </row>
    <row r="3089" spans="1:15" x14ac:dyDescent="0.3">
      <c r="L3089" s="140"/>
      <c r="M3089" s="140"/>
    </row>
    <row r="3090" spans="1:15" x14ac:dyDescent="0.3">
      <c r="L3090" s="140"/>
      <c r="M3090" s="140"/>
    </row>
    <row r="3091" spans="1:15" x14ac:dyDescent="0.3">
      <c r="L3091" s="140"/>
      <c r="M3091" s="140"/>
    </row>
    <row r="3092" spans="1:15" x14ac:dyDescent="0.3">
      <c r="L3092" s="140"/>
      <c r="M3092" s="140"/>
    </row>
    <row r="3093" spans="1:15" x14ac:dyDescent="0.3">
      <c r="L3093" s="140"/>
      <c r="M3093" s="140"/>
    </row>
    <row r="3094" spans="1:15" x14ac:dyDescent="0.3">
      <c r="L3094" s="140"/>
      <c r="M3094" s="140"/>
    </row>
    <row r="3095" spans="1:15" x14ac:dyDescent="0.3">
      <c r="L3095" s="140"/>
      <c r="M3095" s="140"/>
    </row>
    <row r="3096" spans="1:15" x14ac:dyDescent="0.3">
      <c r="L3096" s="140"/>
      <c r="M3096" s="140"/>
    </row>
    <row r="3097" spans="1:15" x14ac:dyDescent="0.3">
      <c r="L3097" s="140"/>
      <c r="M3097" s="140"/>
    </row>
    <row r="3098" spans="1:15" x14ac:dyDescent="0.3">
      <c r="L3098" s="140"/>
      <c r="M3098" s="140"/>
    </row>
    <row r="3099" spans="1:15" x14ac:dyDescent="0.3">
      <c r="L3099" s="140"/>
      <c r="M3099" s="140"/>
    </row>
    <row r="3100" spans="1:15" x14ac:dyDescent="0.3">
      <c r="L3100" s="140"/>
      <c r="M3100" s="140"/>
    </row>
    <row r="3101" spans="1:15" x14ac:dyDescent="0.3">
      <c r="L3101" s="140"/>
      <c r="M3101" s="140"/>
    </row>
    <row r="3102" spans="1:15" x14ac:dyDescent="0.3">
      <c r="L3102" s="140"/>
      <c r="M3102" s="140"/>
    </row>
    <row r="3103" spans="1:15" x14ac:dyDescent="0.3">
      <c r="L3103" s="140"/>
      <c r="M3103" s="140"/>
    </row>
    <row r="3104" spans="1:15" s="135" customFormat="1" x14ac:dyDescent="0.3">
      <c r="A3104" s="133"/>
      <c r="B3104" s="134"/>
      <c r="C3104" s="139"/>
      <c r="D3104" s="134"/>
      <c r="E3104" s="134"/>
      <c r="F3104" s="134"/>
      <c r="G3104" s="134"/>
      <c r="H3104" s="134"/>
      <c r="I3104" s="134"/>
      <c r="J3104" s="147"/>
      <c r="K3104" s="147"/>
      <c r="L3104" s="140"/>
      <c r="M3104" s="140"/>
      <c r="N3104" s="147"/>
      <c r="O3104" s="150"/>
    </row>
    <row r="3105" spans="1:15" s="135" customFormat="1" x14ac:dyDescent="0.3">
      <c r="A3105" s="133"/>
      <c r="B3105" s="134"/>
      <c r="C3105" s="139"/>
      <c r="D3105" s="134"/>
      <c r="E3105" s="134"/>
      <c r="F3105" s="134"/>
      <c r="G3105" s="134"/>
      <c r="H3105" s="134"/>
      <c r="I3105" s="134"/>
      <c r="J3105" s="147"/>
      <c r="K3105" s="147"/>
      <c r="L3105" s="140"/>
      <c r="M3105" s="140"/>
      <c r="N3105" s="147"/>
      <c r="O3105" s="150"/>
    </row>
    <row r="3106" spans="1:15" x14ac:dyDescent="0.3">
      <c r="L3106" s="140"/>
      <c r="M3106" s="140"/>
    </row>
    <row r="3107" spans="1:15" x14ac:dyDescent="0.3">
      <c r="L3107" s="140"/>
      <c r="M3107" s="140"/>
    </row>
    <row r="3108" spans="1:15" x14ac:dyDescent="0.3">
      <c r="L3108" s="140"/>
      <c r="M3108" s="140"/>
    </row>
    <row r="3109" spans="1:15" x14ac:dyDescent="0.3">
      <c r="L3109" s="140"/>
      <c r="M3109" s="140"/>
    </row>
    <row r="3110" spans="1:15" x14ac:dyDescent="0.3">
      <c r="L3110" s="140"/>
      <c r="M3110" s="140"/>
    </row>
    <row r="3111" spans="1:15" x14ac:dyDescent="0.3">
      <c r="L3111" s="140"/>
      <c r="M3111" s="140"/>
    </row>
    <row r="3112" spans="1:15" s="135" customFormat="1" x14ac:dyDescent="0.3">
      <c r="A3112" s="133"/>
      <c r="B3112" s="134"/>
      <c r="C3112" s="139"/>
      <c r="D3112" s="134"/>
      <c r="E3112" s="134"/>
      <c r="F3112" s="134"/>
      <c r="G3112" s="134"/>
      <c r="H3112" s="134"/>
      <c r="I3112" s="134"/>
      <c r="J3112" s="147"/>
      <c r="K3112" s="147"/>
      <c r="L3112" s="140"/>
      <c r="M3112" s="140"/>
      <c r="N3112" s="147"/>
      <c r="O3112" s="150"/>
    </row>
    <row r="3113" spans="1:15" s="135" customFormat="1" x14ac:dyDescent="0.3">
      <c r="A3113" s="133"/>
      <c r="B3113" s="134"/>
      <c r="C3113" s="139"/>
      <c r="D3113" s="134"/>
      <c r="E3113" s="134"/>
      <c r="F3113" s="134"/>
      <c r="G3113" s="134"/>
      <c r="H3113" s="134"/>
      <c r="I3113" s="134"/>
      <c r="J3113" s="147"/>
      <c r="K3113" s="147"/>
      <c r="L3113" s="140"/>
      <c r="M3113" s="140"/>
      <c r="N3113" s="147"/>
      <c r="O3113" s="150"/>
    </row>
    <row r="3114" spans="1:15" s="135" customFormat="1" x14ac:dyDescent="0.3">
      <c r="A3114" s="133"/>
      <c r="B3114" s="134"/>
      <c r="C3114" s="139"/>
      <c r="D3114" s="134"/>
      <c r="E3114" s="134"/>
      <c r="F3114" s="134"/>
      <c r="G3114" s="134"/>
      <c r="H3114" s="134"/>
      <c r="I3114" s="134"/>
      <c r="J3114" s="147"/>
      <c r="K3114" s="147"/>
      <c r="L3114" s="140"/>
      <c r="M3114" s="140"/>
      <c r="N3114" s="147"/>
      <c r="O3114" s="150"/>
    </row>
    <row r="3115" spans="1:15" s="135" customFormat="1" x14ac:dyDescent="0.3">
      <c r="A3115" s="133"/>
      <c r="B3115" s="134"/>
      <c r="C3115" s="139"/>
      <c r="D3115" s="134"/>
      <c r="E3115" s="134"/>
      <c r="F3115" s="134"/>
      <c r="G3115" s="134"/>
      <c r="H3115" s="134"/>
      <c r="I3115" s="134"/>
      <c r="J3115" s="147"/>
      <c r="K3115" s="147"/>
      <c r="L3115" s="140"/>
      <c r="M3115" s="140"/>
      <c r="N3115" s="147"/>
      <c r="O3115" s="150"/>
    </row>
    <row r="3116" spans="1:15" x14ac:dyDescent="0.3">
      <c r="L3116" s="140"/>
      <c r="M3116" s="140"/>
    </row>
    <row r="3117" spans="1:15" x14ac:dyDescent="0.3">
      <c r="L3117" s="140"/>
      <c r="M3117" s="140"/>
    </row>
    <row r="3118" spans="1:15" x14ac:dyDescent="0.3">
      <c r="L3118" s="140"/>
      <c r="M3118" s="140"/>
    </row>
    <row r="3119" spans="1:15" x14ac:dyDescent="0.3">
      <c r="L3119" s="140"/>
      <c r="M3119" s="140"/>
    </row>
    <row r="3120" spans="1:15" x14ac:dyDescent="0.3">
      <c r="L3120" s="140"/>
      <c r="M3120" s="140"/>
    </row>
    <row r="3121" spans="1:15" x14ac:dyDescent="0.3">
      <c r="L3121" s="140"/>
      <c r="M3121" s="140"/>
    </row>
    <row r="3122" spans="1:15" x14ac:dyDescent="0.3">
      <c r="L3122" s="140"/>
      <c r="M3122" s="140"/>
    </row>
    <row r="3123" spans="1:15" x14ac:dyDescent="0.3">
      <c r="L3123" s="140"/>
      <c r="M3123" s="140"/>
    </row>
    <row r="3124" spans="1:15" x14ac:dyDescent="0.3">
      <c r="L3124" s="140"/>
      <c r="M3124" s="140"/>
    </row>
    <row r="3125" spans="1:15" x14ac:dyDescent="0.3">
      <c r="L3125" s="140"/>
      <c r="M3125" s="140"/>
    </row>
    <row r="3126" spans="1:15" x14ac:dyDescent="0.3">
      <c r="L3126" s="140"/>
      <c r="M3126" s="140"/>
    </row>
    <row r="3127" spans="1:15" x14ac:dyDescent="0.3">
      <c r="L3127" s="140"/>
      <c r="M3127" s="140"/>
    </row>
    <row r="3128" spans="1:15" x14ac:dyDescent="0.3">
      <c r="L3128" s="140"/>
      <c r="M3128" s="140"/>
    </row>
    <row r="3129" spans="1:15" s="135" customFormat="1" x14ac:dyDescent="0.3">
      <c r="A3129" s="133"/>
      <c r="B3129" s="134"/>
      <c r="C3129" s="139"/>
      <c r="D3129" s="134"/>
      <c r="E3129" s="134"/>
      <c r="F3129" s="134"/>
      <c r="G3129" s="134"/>
      <c r="H3129" s="134"/>
      <c r="I3129" s="134"/>
      <c r="J3129" s="147"/>
      <c r="K3129" s="147"/>
      <c r="L3129" s="140"/>
      <c r="M3129" s="140"/>
      <c r="N3129" s="147"/>
      <c r="O3129" s="150"/>
    </row>
    <row r="3130" spans="1:15" x14ac:dyDescent="0.3">
      <c r="L3130" s="140"/>
      <c r="M3130" s="140"/>
    </row>
    <row r="3131" spans="1:15" x14ac:dyDescent="0.3">
      <c r="L3131" s="140"/>
      <c r="M3131" s="140"/>
    </row>
    <row r="3132" spans="1:15" x14ac:dyDescent="0.3">
      <c r="L3132" s="140"/>
      <c r="M3132" s="140"/>
    </row>
    <row r="3133" spans="1:15" x14ac:dyDescent="0.3">
      <c r="L3133" s="140"/>
      <c r="M3133" s="140"/>
    </row>
    <row r="3134" spans="1:15" x14ac:dyDescent="0.3">
      <c r="L3134" s="140"/>
      <c r="M3134" s="140"/>
    </row>
    <row r="3135" spans="1:15" x14ac:dyDescent="0.3">
      <c r="L3135" s="140"/>
      <c r="M3135" s="140"/>
    </row>
    <row r="3136" spans="1:15" x14ac:dyDescent="0.3">
      <c r="L3136" s="140"/>
      <c r="M3136" s="140"/>
    </row>
    <row r="3137" spans="12:13" x14ac:dyDescent="0.3">
      <c r="L3137" s="140"/>
      <c r="M3137" s="140"/>
    </row>
    <row r="3138" spans="12:13" x14ac:dyDescent="0.3">
      <c r="L3138" s="140"/>
      <c r="M3138" s="140"/>
    </row>
    <row r="3139" spans="12:13" x14ac:dyDescent="0.3">
      <c r="L3139" s="140"/>
      <c r="M3139" s="140"/>
    </row>
    <row r="3140" spans="12:13" x14ac:dyDescent="0.3">
      <c r="L3140" s="140"/>
      <c r="M3140" s="140"/>
    </row>
    <row r="3141" spans="12:13" x14ac:dyDescent="0.3">
      <c r="L3141" s="140"/>
      <c r="M3141" s="140"/>
    </row>
    <row r="3142" spans="12:13" x14ac:dyDescent="0.3">
      <c r="L3142" s="140"/>
      <c r="M3142" s="140"/>
    </row>
    <row r="3143" spans="12:13" x14ac:dyDescent="0.3">
      <c r="L3143" s="140"/>
      <c r="M3143" s="140"/>
    </row>
    <row r="3144" spans="12:13" x14ac:dyDescent="0.3">
      <c r="L3144" s="140"/>
      <c r="M3144" s="140"/>
    </row>
    <row r="3145" spans="12:13" x14ac:dyDescent="0.3">
      <c r="L3145" s="140"/>
      <c r="M3145" s="140"/>
    </row>
    <row r="3146" spans="12:13" x14ac:dyDescent="0.3">
      <c r="L3146" s="140"/>
      <c r="M3146" s="140"/>
    </row>
    <row r="3147" spans="12:13" x14ac:dyDescent="0.3">
      <c r="L3147" s="140"/>
      <c r="M3147" s="140"/>
    </row>
    <row r="3148" spans="12:13" x14ac:dyDescent="0.3">
      <c r="L3148" s="140"/>
      <c r="M3148" s="140"/>
    </row>
    <row r="3149" spans="12:13" x14ac:dyDescent="0.3">
      <c r="L3149" s="140"/>
      <c r="M3149" s="140"/>
    </row>
    <row r="3150" spans="12:13" x14ac:dyDescent="0.3">
      <c r="L3150" s="140"/>
      <c r="M3150" s="140"/>
    </row>
    <row r="3151" spans="12:13" x14ac:dyDescent="0.3">
      <c r="L3151" s="140"/>
      <c r="M3151" s="140"/>
    </row>
    <row r="3152" spans="12:13" x14ac:dyDescent="0.3">
      <c r="L3152" s="140"/>
      <c r="M3152" s="140"/>
    </row>
    <row r="3153" spans="12:13" x14ac:dyDescent="0.3">
      <c r="L3153" s="140"/>
      <c r="M3153" s="140"/>
    </row>
    <row r="3154" spans="12:13" x14ac:dyDescent="0.3">
      <c r="L3154" s="140"/>
      <c r="M3154" s="140"/>
    </row>
    <row r="3155" spans="12:13" x14ac:dyDescent="0.3">
      <c r="L3155" s="140"/>
      <c r="M3155" s="140"/>
    </row>
    <row r="3156" spans="12:13" x14ac:dyDescent="0.3">
      <c r="L3156" s="140"/>
      <c r="M3156" s="140"/>
    </row>
    <row r="3157" spans="12:13" x14ac:dyDescent="0.3">
      <c r="L3157" s="140"/>
      <c r="M3157" s="140"/>
    </row>
    <row r="3158" spans="12:13" x14ac:dyDescent="0.3">
      <c r="L3158" s="140"/>
      <c r="M3158" s="140"/>
    </row>
    <row r="3159" spans="12:13" x14ac:dyDescent="0.3">
      <c r="L3159" s="140"/>
      <c r="M3159" s="140"/>
    </row>
    <row r="3160" spans="12:13" x14ac:dyDescent="0.3">
      <c r="L3160" s="140"/>
      <c r="M3160" s="140"/>
    </row>
    <row r="3161" spans="12:13" x14ac:dyDescent="0.3">
      <c r="L3161" s="140"/>
      <c r="M3161" s="140"/>
    </row>
    <row r="3162" spans="12:13" x14ac:dyDescent="0.3">
      <c r="L3162" s="140"/>
      <c r="M3162" s="140"/>
    </row>
    <row r="3163" spans="12:13" x14ac:dyDescent="0.3">
      <c r="L3163" s="140"/>
      <c r="M3163" s="140"/>
    </row>
    <row r="3164" spans="12:13" x14ac:dyDescent="0.3">
      <c r="L3164" s="140"/>
      <c r="M3164" s="140"/>
    </row>
    <row r="3165" spans="12:13" x14ac:dyDescent="0.3">
      <c r="L3165" s="140"/>
      <c r="M3165" s="140"/>
    </row>
    <row r="3166" spans="12:13" x14ac:dyDescent="0.3">
      <c r="L3166" s="140"/>
      <c r="M3166" s="140"/>
    </row>
    <row r="3167" spans="12:13" x14ac:dyDescent="0.3">
      <c r="L3167" s="140"/>
      <c r="M3167" s="140"/>
    </row>
    <row r="3168" spans="12:13" x14ac:dyDescent="0.3">
      <c r="L3168" s="140"/>
      <c r="M3168" s="140"/>
    </row>
    <row r="3169" spans="1:15" x14ac:dyDescent="0.3">
      <c r="L3169" s="140"/>
      <c r="M3169" s="140"/>
    </row>
    <row r="3170" spans="1:15" x14ac:dyDescent="0.3">
      <c r="L3170" s="140"/>
      <c r="M3170" s="140"/>
    </row>
    <row r="3171" spans="1:15" s="135" customFormat="1" x14ac:dyDescent="0.3">
      <c r="A3171" s="133"/>
      <c r="B3171" s="134"/>
      <c r="C3171" s="139"/>
      <c r="D3171" s="134"/>
      <c r="E3171" s="134"/>
      <c r="F3171" s="134"/>
      <c r="G3171" s="134"/>
      <c r="H3171" s="134"/>
      <c r="I3171" s="134"/>
      <c r="J3171" s="147"/>
      <c r="K3171" s="147"/>
      <c r="L3171" s="140"/>
      <c r="M3171" s="140"/>
      <c r="N3171" s="147"/>
      <c r="O3171" s="150"/>
    </row>
    <row r="3172" spans="1:15" s="135" customFormat="1" x14ac:dyDescent="0.3">
      <c r="A3172" s="133"/>
      <c r="B3172" s="134"/>
      <c r="C3172" s="139"/>
      <c r="D3172" s="134"/>
      <c r="E3172" s="134"/>
      <c r="F3172" s="134"/>
      <c r="G3172" s="134"/>
      <c r="H3172" s="134"/>
      <c r="I3172" s="134"/>
      <c r="J3172" s="147"/>
      <c r="K3172" s="147"/>
      <c r="L3172" s="140"/>
      <c r="M3172" s="140"/>
      <c r="N3172" s="147"/>
      <c r="O3172" s="150"/>
    </row>
    <row r="3173" spans="1:15" s="135" customFormat="1" x14ac:dyDescent="0.3">
      <c r="A3173" s="133"/>
      <c r="B3173" s="134"/>
      <c r="C3173" s="139"/>
      <c r="D3173" s="134"/>
      <c r="E3173" s="134"/>
      <c r="F3173" s="134"/>
      <c r="G3173" s="134"/>
      <c r="H3173" s="134"/>
      <c r="I3173" s="134"/>
      <c r="J3173" s="147"/>
      <c r="K3173" s="147"/>
      <c r="L3173" s="140"/>
      <c r="M3173" s="140"/>
      <c r="N3173" s="147"/>
      <c r="O3173" s="150"/>
    </row>
    <row r="3174" spans="1:15" s="135" customFormat="1" x14ac:dyDescent="0.3">
      <c r="A3174" s="133"/>
      <c r="B3174" s="134"/>
      <c r="C3174" s="139"/>
      <c r="D3174" s="134"/>
      <c r="E3174" s="134"/>
      <c r="F3174" s="134"/>
      <c r="G3174" s="134"/>
      <c r="H3174" s="134"/>
      <c r="I3174" s="134"/>
      <c r="J3174" s="147"/>
      <c r="K3174" s="147"/>
      <c r="L3174" s="140"/>
      <c r="M3174" s="140"/>
      <c r="N3174" s="147"/>
      <c r="O3174" s="150"/>
    </row>
    <row r="3175" spans="1:15" x14ac:dyDescent="0.3">
      <c r="L3175" s="140"/>
      <c r="M3175" s="140"/>
    </row>
    <row r="3176" spans="1:15" x14ac:dyDescent="0.3">
      <c r="L3176" s="140"/>
      <c r="M3176" s="140"/>
    </row>
    <row r="3177" spans="1:15" x14ac:dyDescent="0.3">
      <c r="L3177" s="140"/>
      <c r="M3177" s="140"/>
    </row>
    <row r="3178" spans="1:15" x14ac:dyDescent="0.3">
      <c r="L3178" s="140"/>
      <c r="M3178" s="140"/>
    </row>
    <row r="3179" spans="1:15" x14ac:dyDescent="0.3">
      <c r="L3179" s="140"/>
      <c r="M3179" s="140"/>
    </row>
    <row r="3180" spans="1:15" x14ac:dyDescent="0.3">
      <c r="L3180" s="140"/>
      <c r="M3180" s="140"/>
    </row>
    <row r="3181" spans="1:15" x14ac:dyDescent="0.3">
      <c r="L3181" s="140"/>
      <c r="M3181" s="140"/>
    </row>
    <row r="3182" spans="1:15" x14ac:dyDescent="0.3">
      <c r="L3182" s="140"/>
      <c r="M3182" s="140"/>
    </row>
    <row r="3183" spans="1:15" x14ac:dyDescent="0.3">
      <c r="L3183" s="140"/>
      <c r="M3183" s="140"/>
    </row>
    <row r="3184" spans="1:15" x14ac:dyDescent="0.3">
      <c r="L3184" s="140"/>
      <c r="M3184" s="140"/>
    </row>
    <row r="3185" spans="12:13" x14ac:dyDescent="0.3">
      <c r="L3185" s="140"/>
      <c r="M3185" s="140"/>
    </row>
    <row r="3186" spans="12:13" x14ac:dyDescent="0.3">
      <c r="L3186" s="140"/>
      <c r="M3186" s="140"/>
    </row>
    <row r="3187" spans="12:13" x14ac:dyDescent="0.3">
      <c r="L3187" s="140"/>
      <c r="M3187" s="140"/>
    </row>
    <row r="3188" spans="12:13" x14ac:dyDescent="0.3">
      <c r="L3188" s="140"/>
      <c r="M3188" s="140"/>
    </row>
    <row r="3189" spans="12:13" x14ac:dyDescent="0.3">
      <c r="L3189" s="140"/>
      <c r="M3189" s="140"/>
    </row>
    <row r="3190" spans="12:13" x14ac:dyDescent="0.3">
      <c r="L3190" s="140"/>
      <c r="M3190" s="140"/>
    </row>
    <row r="3191" spans="12:13" x14ac:dyDescent="0.3">
      <c r="L3191" s="140"/>
      <c r="M3191" s="140"/>
    </row>
    <row r="3192" spans="12:13" x14ac:dyDescent="0.3">
      <c r="L3192" s="140"/>
      <c r="M3192" s="140"/>
    </row>
    <row r="3193" spans="12:13" x14ac:dyDescent="0.3">
      <c r="L3193" s="140"/>
      <c r="M3193" s="140"/>
    </row>
    <row r="3194" spans="12:13" x14ac:dyDescent="0.3">
      <c r="L3194" s="140"/>
      <c r="M3194" s="140"/>
    </row>
    <row r="3195" spans="12:13" x14ac:dyDescent="0.3">
      <c r="L3195" s="140"/>
      <c r="M3195" s="140"/>
    </row>
    <row r="3196" spans="12:13" x14ac:dyDescent="0.3">
      <c r="L3196" s="140"/>
      <c r="M3196" s="140"/>
    </row>
    <row r="3197" spans="12:13" x14ac:dyDescent="0.3">
      <c r="L3197" s="140"/>
      <c r="M3197" s="140"/>
    </row>
    <row r="3198" spans="12:13" x14ac:dyDescent="0.3">
      <c r="L3198" s="140"/>
      <c r="M3198" s="140"/>
    </row>
    <row r="3199" spans="12:13" x14ac:dyDescent="0.3">
      <c r="L3199" s="140"/>
      <c r="M3199" s="140"/>
    </row>
    <row r="3200" spans="12:13" x14ac:dyDescent="0.3">
      <c r="L3200" s="140"/>
      <c r="M3200" s="140"/>
    </row>
    <row r="3201" spans="12:13" x14ac:dyDescent="0.3">
      <c r="L3201" s="140"/>
      <c r="M3201" s="140"/>
    </row>
    <row r="3202" spans="12:13" x14ac:dyDescent="0.3">
      <c r="L3202" s="140"/>
      <c r="M3202" s="140"/>
    </row>
    <row r="3203" spans="12:13" x14ac:dyDescent="0.3">
      <c r="L3203" s="140"/>
      <c r="M3203" s="140"/>
    </row>
    <row r="3204" spans="12:13" x14ac:dyDescent="0.3">
      <c r="L3204" s="140"/>
      <c r="M3204" s="140"/>
    </row>
    <row r="3205" spans="12:13" x14ac:dyDescent="0.3">
      <c r="L3205" s="140"/>
      <c r="M3205" s="140"/>
    </row>
    <row r="3206" spans="12:13" x14ac:dyDescent="0.3">
      <c r="L3206" s="140"/>
      <c r="M3206" s="140"/>
    </row>
    <row r="3207" spans="12:13" x14ac:dyDescent="0.3">
      <c r="L3207" s="140"/>
      <c r="M3207" s="140"/>
    </row>
    <row r="3208" spans="12:13" x14ac:dyDescent="0.3">
      <c r="L3208" s="140"/>
      <c r="M3208" s="140"/>
    </row>
    <row r="3209" spans="12:13" x14ac:dyDescent="0.3">
      <c r="L3209" s="140"/>
      <c r="M3209" s="140"/>
    </row>
    <row r="3210" spans="12:13" x14ac:dyDescent="0.3">
      <c r="L3210" s="140"/>
      <c r="M3210" s="140"/>
    </row>
    <row r="3211" spans="12:13" x14ac:dyDescent="0.3">
      <c r="L3211" s="140"/>
      <c r="M3211" s="140"/>
    </row>
    <row r="3212" spans="12:13" x14ac:dyDescent="0.3">
      <c r="L3212" s="140"/>
      <c r="M3212" s="140"/>
    </row>
    <row r="3213" spans="12:13" x14ac:dyDescent="0.3">
      <c r="L3213" s="140"/>
      <c r="M3213" s="140"/>
    </row>
    <row r="3214" spans="12:13" x14ac:dyDescent="0.3">
      <c r="L3214" s="140"/>
      <c r="M3214" s="140"/>
    </row>
    <row r="3215" spans="12:13" x14ac:dyDescent="0.3">
      <c r="L3215" s="140"/>
      <c r="M3215" s="140"/>
    </row>
    <row r="3216" spans="12:13" x14ac:dyDescent="0.3">
      <c r="L3216" s="140"/>
      <c r="M3216" s="140"/>
    </row>
    <row r="3217" spans="12:13" x14ac:dyDescent="0.3">
      <c r="L3217" s="140"/>
      <c r="M3217" s="140"/>
    </row>
    <row r="3218" spans="12:13" x14ac:dyDescent="0.3">
      <c r="L3218" s="140"/>
      <c r="M3218" s="140"/>
    </row>
    <row r="3219" spans="12:13" x14ac:dyDescent="0.3">
      <c r="L3219" s="140"/>
      <c r="M3219" s="140"/>
    </row>
    <row r="3220" spans="12:13" x14ac:dyDescent="0.3">
      <c r="L3220" s="140"/>
      <c r="M3220" s="140"/>
    </row>
    <row r="3221" spans="12:13" x14ac:dyDescent="0.3">
      <c r="L3221" s="140"/>
      <c r="M3221" s="140"/>
    </row>
    <row r="3222" spans="12:13" x14ac:dyDescent="0.3">
      <c r="L3222" s="140"/>
      <c r="M3222" s="140"/>
    </row>
    <row r="3223" spans="12:13" x14ac:dyDescent="0.3">
      <c r="L3223" s="140"/>
      <c r="M3223" s="140"/>
    </row>
    <row r="3224" spans="12:13" x14ac:dyDescent="0.3">
      <c r="L3224" s="140"/>
      <c r="M3224" s="140"/>
    </row>
    <row r="3225" spans="12:13" x14ac:dyDescent="0.3">
      <c r="L3225" s="140"/>
      <c r="M3225" s="140"/>
    </row>
    <row r="3226" spans="12:13" x14ac:dyDescent="0.3">
      <c r="L3226" s="140"/>
      <c r="M3226" s="140"/>
    </row>
    <row r="3227" spans="12:13" x14ac:dyDescent="0.3">
      <c r="L3227" s="140"/>
      <c r="M3227" s="140"/>
    </row>
    <row r="3228" spans="12:13" x14ac:dyDescent="0.3">
      <c r="L3228" s="140"/>
      <c r="M3228" s="140"/>
    </row>
    <row r="3229" spans="12:13" x14ac:dyDescent="0.3">
      <c r="L3229" s="140"/>
      <c r="M3229" s="140"/>
    </row>
    <row r="3230" spans="12:13" x14ac:dyDescent="0.3">
      <c r="L3230" s="140"/>
      <c r="M3230" s="140"/>
    </row>
    <row r="3231" spans="12:13" x14ac:dyDescent="0.3">
      <c r="L3231" s="140"/>
      <c r="M3231" s="140"/>
    </row>
    <row r="3232" spans="12:13" x14ac:dyDescent="0.3">
      <c r="L3232" s="140"/>
      <c r="M3232" s="140"/>
    </row>
    <row r="3233" spans="12:13" x14ac:dyDescent="0.3">
      <c r="L3233" s="140"/>
      <c r="M3233" s="140"/>
    </row>
    <row r="3234" spans="12:13" x14ac:dyDescent="0.3">
      <c r="L3234" s="140"/>
      <c r="M3234" s="140"/>
    </row>
    <row r="3235" spans="12:13" x14ac:dyDescent="0.3">
      <c r="L3235" s="140"/>
      <c r="M3235" s="140"/>
    </row>
    <row r="3236" spans="12:13" x14ac:dyDescent="0.3">
      <c r="L3236" s="140"/>
      <c r="M3236" s="140"/>
    </row>
    <row r="3237" spans="12:13" x14ac:dyDescent="0.3">
      <c r="L3237" s="140"/>
      <c r="M3237" s="140"/>
    </row>
    <row r="3238" spans="12:13" x14ac:dyDescent="0.3">
      <c r="L3238" s="140"/>
      <c r="M3238" s="140"/>
    </row>
    <row r="3239" spans="12:13" x14ac:dyDescent="0.3">
      <c r="L3239" s="140"/>
      <c r="M3239" s="140"/>
    </row>
    <row r="3240" spans="12:13" x14ac:dyDescent="0.3">
      <c r="L3240" s="140"/>
      <c r="M3240" s="140"/>
    </row>
    <row r="3241" spans="12:13" x14ac:dyDescent="0.3">
      <c r="L3241" s="140"/>
      <c r="M3241" s="140"/>
    </row>
    <row r="3242" spans="12:13" x14ac:dyDescent="0.3">
      <c r="L3242" s="140"/>
      <c r="M3242" s="140"/>
    </row>
    <row r="3243" spans="12:13" x14ac:dyDescent="0.3">
      <c r="L3243" s="140"/>
      <c r="M3243" s="140"/>
    </row>
    <row r="3244" spans="12:13" x14ac:dyDescent="0.3">
      <c r="L3244" s="140"/>
      <c r="M3244" s="140"/>
    </row>
    <row r="3245" spans="12:13" x14ac:dyDescent="0.3">
      <c r="L3245" s="140"/>
      <c r="M3245" s="140"/>
    </row>
    <row r="3246" spans="12:13" x14ac:dyDescent="0.3">
      <c r="L3246" s="140"/>
      <c r="M3246" s="140"/>
    </row>
    <row r="3247" spans="12:13" x14ac:dyDescent="0.3">
      <c r="L3247" s="140"/>
      <c r="M3247" s="140"/>
    </row>
    <row r="3248" spans="12:13" x14ac:dyDescent="0.3">
      <c r="L3248" s="140"/>
      <c r="M3248" s="140"/>
    </row>
    <row r="3249" spans="12:13" x14ac:dyDescent="0.3">
      <c r="L3249" s="140"/>
      <c r="M3249" s="140"/>
    </row>
    <row r="3250" spans="12:13" x14ac:dyDescent="0.3">
      <c r="L3250" s="140"/>
      <c r="M3250" s="140"/>
    </row>
    <row r="3251" spans="12:13" x14ac:dyDescent="0.3">
      <c r="L3251" s="140"/>
      <c r="M3251" s="140"/>
    </row>
    <row r="3252" spans="12:13" x14ac:dyDescent="0.3">
      <c r="L3252" s="140"/>
      <c r="M3252" s="140"/>
    </row>
    <row r="3253" spans="12:13" x14ac:dyDescent="0.3">
      <c r="L3253" s="140"/>
      <c r="M3253" s="140"/>
    </row>
    <row r="3254" spans="12:13" x14ac:dyDescent="0.3">
      <c r="L3254" s="140"/>
      <c r="M3254" s="140"/>
    </row>
    <row r="3255" spans="12:13" x14ac:dyDescent="0.3">
      <c r="L3255" s="140"/>
      <c r="M3255" s="140"/>
    </row>
    <row r="3256" spans="12:13" x14ac:dyDescent="0.3">
      <c r="L3256" s="140"/>
      <c r="M3256" s="140"/>
    </row>
    <row r="3257" spans="12:13" x14ac:dyDescent="0.3">
      <c r="L3257" s="140"/>
      <c r="M3257" s="140"/>
    </row>
    <row r="3258" spans="12:13" x14ac:dyDescent="0.3">
      <c r="L3258" s="140"/>
      <c r="M3258" s="140"/>
    </row>
    <row r="3259" spans="12:13" x14ac:dyDescent="0.3">
      <c r="L3259" s="140"/>
      <c r="M3259" s="140"/>
    </row>
    <row r="3260" spans="12:13" x14ac:dyDescent="0.3">
      <c r="L3260" s="140"/>
      <c r="M3260" s="140"/>
    </row>
    <row r="3261" spans="12:13" x14ac:dyDescent="0.3">
      <c r="L3261" s="140"/>
      <c r="M3261" s="140"/>
    </row>
    <row r="3262" spans="12:13" x14ac:dyDescent="0.3">
      <c r="L3262" s="140"/>
      <c r="M3262" s="140"/>
    </row>
    <row r="3263" spans="12:13" x14ac:dyDescent="0.3">
      <c r="L3263" s="140"/>
      <c r="M3263" s="140"/>
    </row>
    <row r="3264" spans="12:13" x14ac:dyDescent="0.3">
      <c r="L3264" s="140"/>
      <c r="M3264" s="140"/>
    </row>
    <row r="3265" spans="12:13" x14ac:dyDescent="0.3">
      <c r="L3265" s="140"/>
      <c r="M3265" s="140"/>
    </row>
    <row r="3266" spans="12:13" x14ac:dyDescent="0.3">
      <c r="L3266" s="140"/>
      <c r="M3266" s="140"/>
    </row>
    <row r="3267" spans="12:13" x14ac:dyDescent="0.3">
      <c r="L3267" s="140"/>
      <c r="M3267" s="140"/>
    </row>
    <row r="3268" spans="12:13" x14ac:dyDescent="0.3">
      <c r="L3268" s="140"/>
      <c r="M3268" s="140"/>
    </row>
    <row r="3269" spans="12:13" x14ac:dyDescent="0.3">
      <c r="L3269" s="140"/>
      <c r="M3269" s="140"/>
    </row>
    <row r="3270" spans="12:13" x14ac:dyDescent="0.3">
      <c r="L3270" s="140"/>
      <c r="M3270" s="140"/>
    </row>
    <row r="3271" spans="12:13" x14ac:dyDescent="0.3">
      <c r="L3271" s="140"/>
      <c r="M3271" s="140"/>
    </row>
    <row r="3272" spans="12:13" x14ac:dyDescent="0.3">
      <c r="L3272" s="140"/>
      <c r="M3272" s="140"/>
    </row>
    <row r="3273" spans="12:13" x14ac:dyDescent="0.3">
      <c r="L3273" s="140"/>
      <c r="M3273" s="140"/>
    </row>
    <row r="3274" spans="12:13" x14ac:dyDescent="0.3">
      <c r="L3274" s="140"/>
      <c r="M3274" s="140"/>
    </row>
    <row r="3275" spans="12:13" x14ac:dyDescent="0.3">
      <c r="L3275" s="140"/>
      <c r="M3275" s="140"/>
    </row>
    <row r="3276" spans="12:13" x14ac:dyDescent="0.3">
      <c r="L3276" s="140"/>
      <c r="M3276" s="140"/>
    </row>
    <row r="3277" spans="12:13" x14ac:dyDescent="0.3">
      <c r="L3277" s="140"/>
      <c r="M3277" s="140"/>
    </row>
    <row r="3278" spans="12:13" x14ac:dyDescent="0.3">
      <c r="L3278" s="140"/>
      <c r="M3278" s="140"/>
    </row>
    <row r="3279" spans="12:13" x14ac:dyDescent="0.3">
      <c r="L3279" s="140"/>
      <c r="M3279" s="140"/>
    </row>
    <row r="3280" spans="12:13" x14ac:dyDescent="0.3">
      <c r="L3280" s="140"/>
      <c r="M3280" s="140"/>
    </row>
    <row r="3281" spans="12:13" x14ac:dyDescent="0.3">
      <c r="L3281" s="140"/>
      <c r="M3281" s="140"/>
    </row>
    <row r="3282" spans="12:13" x14ac:dyDescent="0.3">
      <c r="L3282" s="140"/>
      <c r="M3282" s="140"/>
    </row>
    <row r="3283" spans="12:13" x14ac:dyDescent="0.3">
      <c r="L3283" s="140"/>
      <c r="M3283" s="140"/>
    </row>
    <row r="3284" spans="12:13" x14ac:dyDescent="0.3">
      <c r="L3284" s="140"/>
      <c r="M3284" s="140"/>
    </row>
    <row r="3285" spans="12:13" x14ac:dyDescent="0.3">
      <c r="L3285" s="140"/>
      <c r="M3285" s="140"/>
    </row>
    <row r="3286" spans="12:13" x14ac:dyDescent="0.3">
      <c r="L3286" s="140"/>
      <c r="M3286" s="140"/>
    </row>
    <row r="3287" spans="12:13" x14ac:dyDescent="0.3">
      <c r="L3287" s="140"/>
      <c r="M3287" s="140"/>
    </row>
    <row r="3288" spans="12:13" x14ac:dyDescent="0.3">
      <c r="L3288" s="140"/>
      <c r="M3288" s="140"/>
    </row>
    <row r="3289" spans="12:13" x14ac:dyDescent="0.3">
      <c r="L3289" s="140"/>
      <c r="M3289" s="140"/>
    </row>
    <row r="3290" spans="12:13" x14ac:dyDescent="0.3">
      <c r="L3290" s="140"/>
      <c r="M3290" s="140"/>
    </row>
    <row r="3291" spans="12:13" x14ac:dyDescent="0.3">
      <c r="L3291" s="140"/>
      <c r="M3291" s="140"/>
    </row>
    <row r="3292" spans="12:13" x14ac:dyDescent="0.3">
      <c r="L3292" s="140"/>
      <c r="M3292" s="140"/>
    </row>
    <row r="3293" spans="12:13" x14ac:dyDescent="0.3">
      <c r="L3293" s="140"/>
      <c r="M3293" s="140"/>
    </row>
    <row r="3294" spans="12:13" x14ac:dyDescent="0.3">
      <c r="L3294" s="140"/>
      <c r="M3294" s="140"/>
    </row>
    <row r="3295" spans="12:13" x14ac:dyDescent="0.3">
      <c r="L3295" s="140"/>
      <c r="M3295" s="140"/>
    </row>
    <row r="3296" spans="12:13" x14ac:dyDescent="0.3">
      <c r="L3296" s="140"/>
      <c r="M3296" s="140"/>
    </row>
    <row r="3297" spans="12:13" x14ac:dyDescent="0.3">
      <c r="L3297" s="140"/>
      <c r="M3297" s="140"/>
    </row>
    <row r="3298" spans="12:13" x14ac:dyDescent="0.3">
      <c r="L3298" s="140"/>
      <c r="M3298" s="140"/>
    </row>
    <row r="3299" spans="12:13" x14ac:dyDescent="0.3">
      <c r="L3299" s="140"/>
      <c r="M3299" s="140"/>
    </row>
    <row r="3300" spans="12:13" x14ac:dyDescent="0.3">
      <c r="L3300" s="140"/>
      <c r="M3300" s="140"/>
    </row>
    <row r="3301" spans="12:13" x14ac:dyDescent="0.3">
      <c r="L3301" s="140"/>
      <c r="M3301" s="140"/>
    </row>
    <row r="3302" spans="12:13" x14ac:dyDescent="0.3">
      <c r="L3302" s="140"/>
      <c r="M3302" s="140"/>
    </row>
    <row r="3303" spans="12:13" x14ac:dyDescent="0.3">
      <c r="L3303" s="140"/>
      <c r="M3303" s="140"/>
    </row>
    <row r="3304" spans="12:13" x14ac:dyDescent="0.3">
      <c r="L3304" s="140"/>
      <c r="M3304" s="140"/>
    </row>
    <row r="3305" spans="12:13" x14ac:dyDescent="0.3">
      <c r="L3305" s="140"/>
      <c r="M3305" s="140"/>
    </row>
    <row r="3306" spans="12:13" x14ac:dyDescent="0.3">
      <c r="L3306" s="140"/>
      <c r="M3306" s="140"/>
    </row>
    <row r="3307" spans="12:13" x14ac:dyDescent="0.3">
      <c r="L3307" s="140"/>
      <c r="M3307" s="140"/>
    </row>
    <row r="3308" spans="12:13" x14ac:dyDescent="0.3">
      <c r="L3308" s="140"/>
      <c r="M3308" s="140"/>
    </row>
    <row r="3309" spans="12:13" x14ac:dyDescent="0.3">
      <c r="L3309" s="140"/>
      <c r="M3309" s="140"/>
    </row>
    <row r="3310" spans="12:13" x14ac:dyDescent="0.3">
      <c r="L3310" s="140"/>
      <c r="M3310" s="140"/>
    </row>
    <row r="3311" spans="12:13" x14ac:dyDescent="0.3">
      <c r="L3311" s="140"/>
      <c r="M3311" s="140"/>
    </row>
    <row r="3312" spans="12:13" x14ac:dyDescent="0.3">
      <c r="L3312" s="140"/>
      <c r="M3312" s="140"/>
    </row>
    <row r="3313" spans="12:13" x14ac:dyDescent="0.3">
      <c r="L3313" s="140"/>
      <c r="M3313" s="140"/>
    </row>
    <row r="3314" spans="12:13" x14ac:dyDescent="0.3">
      <c r="L3314" s="140"/>
      <c r="M3314" s="140"/>
    </row>
    <row r="3315" spans="12:13" x14ac:dyDescent="0.3">
      <c r="L3315" s="140"/>
      <c r="M3315" s="140"/>
    </row>
    <row r="3316" spans="12:13" x14ac:dyDescent="0.3">
      <c r="L3316" s="140"/>
      <c r="M3316" s="140"/>
    </row>
    <row r="3317" spans="12:13" x14ac:dyDescent="0.3">
      <c r="L3317" s="140"/>
      <c r="M3317" s="140"/>
    </row>
    <row r="3318" spans="12:13" x14ac:dyDescent="0.3">
      <c r="L3318" s="140"/>
      <c r="M3318" s="140"/>
    </row>
    <row r="3319" spans="12:13" x14ac:dyDescent="0.3">
      <c r="L3319" s="140"/>
      <c r="M3319" s="140"/>
    </row>
    <row r="3320" spans="12:13" x14ac:dyDescent="0.3">
      <c r="L3320" s="140"/>
      <c r="M3320" s="140"/>
    </row>
    <row r="3321" spans="12:13" x14ac:dyDescent="0.3">
      <c r="L3321" s="140"/>
      <c r="M3321" s="140"/>
    </row>
    <row r="3322" spans="12:13" x14ac:dyDescent="0.3">
      <c r="L3322" s="140"/>
      <c r="M3322" s="140"/>
    </row>
    <row r="3323" spans="12:13" x14ac:dyDescent="0.3">
      <c r="L3323" s="140"/>
      <c r="M3323" s="140"/>
    </row>
    <row r="3324" spans="12:13" x14ac:dyDescent="0.3">
      <c r="L3324" s="140"/>
      <c r="M3324" s="140"/>
    </row>
    <row r="3325" spans="12:13" x14ac:dyDescent="0.3">
      <c r="L3325" s="140"/>
      <c r="M3325" s="140"/>
    </row>
    <row r="3326" spans="12:13" x14ac:dyDescent="0.3">
      <c r="L3326" s="140"/>
      <c r="M3326" s="140"/>
    </row>
    <row r="3327" spans="12:13" x14ac:dyDescent="0.3">
      <c r="L3327" s="140"/>
      <c r="M3327" s="140"/>
    </row>
    <row r="3328" spans="12:13" x14ac:dyDescent="0.3">
      <c r="L3328" s="140"/>
      <c r="M3328" s="140"/>
    </row>
    <row r="3329" spans="12:13" x14ac:dyDescent="0.3">
      <c r="L3329" s="140"/>
      <c r="M3329" s="140"/>
    </row>
    <row r="3330" spans="12:13" x14ac:dyDescent="0.3">
      <c r="L3330" s="140"/>
      <c r="M3330" s="140"/>
    </row>
    <row r="3331" spans="12:13" x14ac:dyDescent="0.3">
      <c r="L3331" s="140"/>
      <c r="M3331" s="140"/>
    </row>
    <row r="3332" spans="12:13" x14ac:dyDescent="0.3">
      <c r="L3332" s="140"/>
      <c r="M3332" s="140"/>
    </row>
    <row r="3333" spans="12:13" x14ac:dyDescent="0.3">
      <c r="L3333" s="140"/>
      <c r="M3333" s="140"/>
    </row>
    <row r="3334" spans="12:13" x14ac:dyDescent="0.3">
      <c r="L3334" s="140"/>
      <c r="M3334" s="140"/>
    </row>
    <row r="3335" spans="12:13" x14ac:dyDescent="0.3">
      <c r="L3335" s="140"/>
      <c r="M3335" s="140"/>
    </row>
    <row r="3336" spans="12:13" x14ac:dyDescent="0.3">
      <c r="L3336" s="140"/>
      <c r="M3336" s="140"/>
    </row>
    <row r="3337" spans="12:13" x14ac:dyDescent="0.3">
      <c r="L3337" s="140"/>
      <c r="M3337" s="140"/>
    </row>
    <row r="3338" spans="12:13" x14ac:dyDescent="0.3">
      <c r="L3338" s="140"/>
      <c r="M3338" s="140"/>
    </row>
    <row r="3339" spans="12:13" x14ac:dyDescent="0.3">
      <c r="L3339" s="140"/>
      <c r="M3339" s="140"/>
    </row>
    <row r="3340" spans="12:13" x14ac:dyDescent="0.3">
      <c r="L3340" s="140"/>
      <c r="M3340" s="140"/>
    </row>
    <row r="3341" spans="12:13" x14ac:dyDescent="0.3">
      <c r="L3341" s="140"/>
      <c r="M3341" s="140"/>
    </row>
    <row r="3342" spans="12:13" x14ac:dyDescent="0.3">
      <c r="L3342" s="140"/>
      <c r="M3342" s="140"/>
    </row>
    <row r="3343" spans="12:13" x14ac:dyDescent="0.3">
      <c r="L3343" s="140"/>
      <c r="M3343" s="140"/>
    </row>
    <row r="3344" spans="12:13" x14ac:dyDescent="0.3">
      <c r="L3344" s="140"/>
      <c r="M3344" s="140"/>
    </row>
    <row r="3345" spans="12:13" x14ac:dyDescent="0.3">
      <c r="L3345" s="140"/>
      <c r="M3345" s="140"/>
    </row>
    <row r="3346" spans="12:13" x14ac:dyDescent="0.3">
      <c r="L3346" s="140"/>
      <c r="M3346" s="140"/>
    </row>
    <row r="3347" spans="12:13" x14ac:dyDescent="0.3">
      <c r="L3347" s="140"/>
      <c r="M3347" s="140"/>
    </row>
    <row r="3348" spans="12:13" x14ac:dyDescent="0.3">
      <c r="L3348" s="140"/>
      <c r="M3348" s="140"/>
    </row>
    <row r="3349" spans="12:13" x14ac:dyDescent="0.3">
      <c r="L3349" s="140"/>
      <c r="M3349" s="140"/>
    </row>
    <row r="3350" spans="12:13" x14ac:dyDescent="0.3">
      <c r="L3350" s="140"/>
      <c r="M3350" s="140"/>
    </row>
    <row r="3351" spans="12:13" x14ac:dyDescent="0.3">
      <c r="L3351" s="140"/>
      <c r="M3351" s="140"/>
    </row>
    <row r="3352" spans="12:13" x14ac:dyDescent="0.3">
      <c r="L3352" s="140"/>
      <c r="M3352" s="140"/>
    </row>
    <row r="3353" spans="12:13" x14ac:dyDescent="0.3">
      <c r="L3353" s="140"/>
      <c r="M3353" s="140"/>
    </row>
    <row r="3354" spans="12:13" x14ac:dyDescent="0.3">
      <c r="L3354" s="140"/>
      <c r="M3354" s="140"/>
    </row>
    <row r="3355" spans="12:13" x14ac:dyDescent="0.3">
      <c r="L3355" s="140"/>
      <c r="M3355" s="140"/>
    </row>
    <row r="3356" spans="12:13" x14ac:dyDescent="0.3">
      <c r="L3356" s="140"/>
      <c r="M3356" s="140"/>
    </row>
    <row r="3357" spans="12:13" x14ac:dyDescent="0.3">
      <c r="L3357" s="140"/>
      <c r="M3357" s="140"/>
    </row>
    <row r="3358" spans="12:13" x14ac:dyDescent="0.3">
      <c r="L3358" s="140"/>
      <c r="M3358" s="140"/>
    </row>
    <row r="3359" spans="12:13" x14ac:dyDescent="0.3">
      <c r="L3359" s="140"/>
      <c r="M3359" s="140"/>
    </row>
    <row r="3360" spans="12:13" x14ac:dyDescent="0.3">
      <c r="L3360" s="140"/>
      <c r="M3360" s="140"/>
    </row>
    <row r="3361" spans="1:15" x14ac:dyDescent="0.3">
      <c r="L3361" s="140"/>
      <c r="M3361" s="140"/>
    </row>
    <row r="3362" spans="1:15" x14ac:dyDescent="0.3">
      <c r="L3362" s="140"/>
      <c r="M3362" s="140"/>
    </row>
    <row r="3363" spans="1:15" x14ac:dyDescent="0.3">
      <c r="L3363" s="140"/>
      <c r="M3363" s="140"/>
    </row>
    <row r="3364" spans="1:15" x14ac:dyDescent="0.3">
      <c r="L3364" s="140"/>
      <c r="M3364" s="140"/>
    </row>
    <row r="3365" spans="1:15" x14ac:dyDescent="0.3">
      <c r="L3365" s="140"/>
      <c r="M3365" s="140"/>
    </row>
    <row r="3366" spans="1:15" x14ac:dyDescent="0.3">
      <c r="L3366" s="140"/>
      <c r="M3366" s="140"/>
    </row>
    <row r="3367" spans="1:15" x14ac:dyDescent="0.3">
      <c r="L3367" s="140"/>
      <c r="M3367" s="140"/>
    </row>
    <row r="3368" spans="1:15" x14ac:dyDescent="0.3">
      <c r="L3368" s="140"/>
      <c r="M3368" s="140"/>
    </row>
    <row r="3369" spans="1:15" x14ac:dyDescent="0.3">
      <c r="L3369" s="140"/>
      <c r="M3369" s="140"/>
    </row>
    <row r="3370" spans="1:15" x14ac:dyDescent="0.3">
      <c r="L3370" s="140"/>
      <c r="M3370" s="140"/>
    </row>
    <row r="3371" spans="1:15" s="135" customFormat="1" x14ac:dyDescent="0.3">
      <c r="A3371" s="133"/>
      <c r="B3371" s="134"/>
      <c r="C3371" s="139"/>
      <c r="D3371" s="134"/>
      <c r="E3371" s="134"/>
      <c r="F3371" s="134"/>
      <c r="G3371" s="134"/>
      <c r="H3371" s="134"/>
      <c r="I3371" s="134"/>
      <c r="J3371" s="147"/>
      <c r="K3371" s="147"/>
      <c r="L3371" s="140"/>
      <c r="M3371" s="140"/>
      <c r="N3371" s="147"/>
      <c r="O3371" s="150"/>
    </row>
    <row r="3372" spans="1:15" s="135" customFormat="1" x14ac:dyDescent="0.3">
      <c r="A3372" s="133"/>
      <c r="B3372" s="134"/>
      <c r="C3372" s="139"/>
      <c r="D3372" s="134"/>
      <c r="E3372" s="134"/>
      <c r="F3372" s="134"/>
      <c r="G3372" s="134"/>
      <c r="H3372" s="134"/>
      <c r="I3372" s="134"/>
      <c r="J3372" s="147"/>
      <c r="K3372" s="147"/>
      <c r="L3372" s="140"/>
      <c r="M3372" s="140"/>
      <c r="N3372" s="147"/>
      <c r="O3372" s="150"/>
    </row>
    <row r="3373" spans="1:15" x14ac:dyDescent="0.3">
      <c r="L3373" s="140"/>
      <c r="M3373" s="140"/>
    </row>
    <row r="3374" spans="1:15" x14ac:dyDescent="0.3">
      <c r="L3374" s="140"/>
      <c r="M3374" s="140"/>
    </row>
    <row r="3375" spans="1:15" x14ac:dyDescent="0.3">
      <c r="L3375" s="140"/>
      <c r="M3375" s="140"/>
    </row>
    <row r="3376" spans="1:15" x14ac:dyDescent="0.3">
      <c r="L3376" s="140"/>
      <c r="M3376" s="140"/>
    </row>
    <row r="3377" spans="12:13" x14ac:dyDescent="0.3">
      <c r="L3377" s="140"/>
      <c r="M3377" s="140"/>
    </row>
    <row r="3378" spans="12:13" x14ac:dyDescent="0.3">
      <c r="L3378" s="140"/>
      <c r="M3378" s="140"/>
    </row>
    <row r="3379" spans="12:13" x14ac:dyDescent="0.3">
      <c r="L3379" s="140"/>
      <c r="M3379" s="140"/>
    </row>
    <row r="3380" spans="12:13" x14ac:dyDescent="0.3">
      <c r="L3380" s="140"/>
      <c r="M3380" s="140"/>
    </row>
    <row r="3381" spans="12:13" x14ac:dyDescent="0.3">
      <c r="L3381" s="140"/>
      <c r="M3381" s="140"/>
    </row>
    <row r="3382" spans="12:13" x14ac:dyDescent="0.3">
      <c r="L3382" s="140"/>
      <c r="M3382" s="140"/>
    </row>
    <row r="3383" spans="12:13" x14ac:dyDescent="0.3">
      <c r="L3383" s="140"/>
      <c r="M3383" s="140"/>
    </row>
    <row r="3384" spans="12:13" x14ac:dyDescent="0.3">
      <c r="L3384" s="140"/>
      <c r="M3384" s="140"/>
    </row>
    <row r="3385" spans="12:13" x14ac:dyDescent="0.3">
      <c r="L3385" s="140"/>
      <c r="M3385" s="140"/>
    </row>
    <row r="3386" spans="12:13" x14ac:dyDescent="0.3">
      <c r="L3386" s="140"/>
      <c r="M3386" s="140"/>
    </row>
    <row r="3387" spans="12:13" x14ac:dyDescent="0.3">
      <c r="L3387" s="140"/>
      <c r="M3387" s="140"/>
    </row>
    <row r="3388" spans="12:13" x14ac:dyDescent="0.3">
      <c r="L3388" s="140"/>
      <c r="M3388" s="140"/>
    </row>
    <row r="3389" spans="12:13" x14ac:dyDescent="0.3">
      <c r="L3389" s="140"/>
      <c r="M3389" s="140"/>
    </row>
    <row r="3390" spans="12:13" x14ac:dyDescent="0.3">
      <c r="L3390" s="140"/>
      <c r="M3390" s="140"/>
    </row>
    <row r="3391" spans="12:13" x14ac:dyDescent="0.3">
      <c r="L3391" s="140"/>
      <c r="M3391" s="140"/>
    </row>
    <row r="3392" spans="12:13" x14ac:dyDescent="0.3">
      <c r="L3392" s="140"/>
      <c r="M3392" s="140"/>
    </row>
    <row r="3393" spans="12:13" x14ac:dyDescent="0.3">
      <c r="L3393" s="140"/>
      <c r="M3393" s="140"/>
    </row>
    <row r="3394" spans="12:13" x14ac:dyDescent="0.3">
      <c r="L3394" s="140"/>
      <c r="M3394" s="140"/>
    </row>
    <row r="3395" spans="12:13" x14ac:dyDescent="0.3">
      <c r="L3395" s="140"/>
      <c r="M3395" s="140"/>
    </row>
    <row r="3396" spans="12:13" x14ac:dyDescent="0.3">
      <c r="L3396" s="140"/>
      <c r="M3396" s="140"/>
    </row>
    <row r="3397" spans="12:13" x14ac:dyDescent="0.3">
      <c r="L3397" s="140"/>
      <c r="M3397" s="140"/>
    </row>
    <row r="3398" spans="12:13" x14ac:dyDescent="0.3">
      <c r="L3398" s="140"/>
      <c r="M3398" s="140"/>
    </row>
    <row r="3399" spans="12:13" x14ac:dyDescent="0.3">
      <c r="L3399" s="140"/>
      <c r="M3399" s="140"/>
    </row>
    <row r="3400" spans="12:13" x14ac:dyDescent="0.3">
      <c r="L3400" s="140"/>
      <c r="M3400" s="140"/>
    </row>
    <row r="3401" spans="12:13" x14ac:dyDescent="0.3">
      <c r="L3401" s="140"/>
      <c r="M3401" s="140"/>
    </row>
    <row r="3402" spans="12:13" x14ac:dyDescent="0.3">
      <c r="L3402" s="140"/>
      <c r="M3402" s="140"/>
    </row>
    <row r="3403" spans="12:13" x14ac:dyDescent="0.3">
      <c r="L3403" s="140"/>
      <c r="M3403" s="140"/>
    </row>
    <row r="3404" spans="12:13" x14ac:dyDescent="0.3">
      <c r="L3404" s="140"/>
      <c r="M3404" s="140"/>
    </row>
    <row r="3405" spans="12:13" x14ac:dyDescent="0.3">
      <c r="L3405" s="140"/>
      <c r="M3405" s="140"/>
    </row>
    <row r="3406" spans="12:13" x14ac:dyDescent="0.3">
      <c r="L3406" s="140"/>
      <c r="M3406" s="140"/>
    </row>
    <row r="3407" spans="12:13" x14ac:dyDescent="0.3">
      <c r="L3407" s="140"/>
      <c r="M3407" s="140"/>
    </row>
    <row r="3408" spans="12:13" x14ac:dyDescent="0.3">
      <c r="L3408" s="140"/>
      <c r="M3408" s="140"/>
    </row>
    <row r="3409" spans="12:13" x14ac:dyDescent="0.3">
      <c r="L3409" s="140"/>
      <c r="M3409" s="140"/>
    </row>
    <row r="3410" spans="12:13" x14ac:dyDescent="0.3">
      <c r="L3410" s="140"/>
      <c r="M3410" s="140"/>
    </row>
    <row r="3411" spans="12:13" x14ac:dyDescent="0.3">
      <c r="L3411" s="140"/>
      <c r="M3411" s="140"/>
    </row>
    <row r="3412" spans="12:13" x14ac:dyDescent="0.3">
      <c r="L3412" s="140"/>
      <c r="M3412" s="140"/>
    </row>
    <row r="3413" spans="12:13" x14ac:dyDescent="0.3">
      <c r="L3413" s="140"/>
      <c r="M3413" s="140"/>
    </row>
    <row r="3414" spans="12:13" x14ac:dyDescent="0.3">
      <c r="L3414" s="140"/>
      <c r="M3414" s="140"/>
    </row>
    <row r="3415" spans="12:13" x14ac:dyDescent="0.3">
      <c r="L3415" s="140"/>
      <c r="M3415" s="140"/>
    </row>
    <row r="3416" spans="12:13" x14ac:dyDescent="0.3">
      <c r="L3416" s="140"/>
      <c r="M3416" s="140"/>
    </row>
    <row r="3417" spans="12:13" x14ac:dyDescent="0.3">
      <c r="L3417" s="140"/>
      <c r="M3417" s="140"/>
    </row>
    <row r="3418" spans="12:13" x14ac:dyDescent="0.3">
      <c r="L3418" s="140"/>
      <c r="M3418" s="140"/>
    </row>
    <row r="3419" spans="12:13" x14ac:dyDescent="0.3">
      <c r="L3419" s="140"/>
      <c r="M3419" s="140"/>
    </row>
    <row r="3420" spans="12:13" x14ac:dyDescent="0.3">
      <c r="L3420" s="140"/>
      <c r="M3420" s="140"/>
    </row>
    <row r="3421" spans="12:13" x14ac:dyDescent="0.3">
      <c r="L3421" s="140"/>
      <c r="M3421" s="140"/>
    </row>
    <row r="3422" spans="12:13" x14ac:dyDescent="0.3">
      <c r="L3422" s="140"/>
      <c r="M3422" s="140"/>
    </row>
    <row r="3423" spans="12:13" x14ac:dyDescent="0.3">
      <c r="L3423" s="140"/>
      <c r="M3423" s="140"/>
    </row>
    <row r="3424" spans="12:13" x14ac:dyDescent="0.3">
      <c r="L3424" s="140"/>
      <c r="M3424" s="140"/>
    </row>
    <row r="3425" spans="12:13" x14ac:dyDescent="0.3">
      <c r="L3425" s="140"/>
      <c r="M3425" s="140"/>
    </row>
    <row r="3426" spans="12:13" x14ac:dyDescent="0.3">
      <c r="L3426" s="140"/>
      <c r="M3426" s="140"/>
    </row>
    <row r="3427" spans="12:13" x14ac:dyDescent="0.3">
      <c r="L3427" s="140"/>
      <c r="M3427" s="140"/>
    </row>
    <row r="3428" spans="12:13" x14ac:dyDescent="0.3">
      <c r="L3428" s="140"/>
      <c r="M3428" s="140"/>
    </row>
    <row r="3429" spans="12:13" x14ac:dyDescent="0.3">
      <c r="L3429" s="140"/>
      <c r="M3429" s="140"/>
    </row>
    <row r="3430" spans="12:13" x14ac:dyDescent="0.3">
      <c r="L3430" s="140"/>
      <c r="M3430" s="140"/>
    </row>
    <row r="3431" spans="12:13" x14ac:dyDescent="0.3">
      <c r="L3431" s="140"/>
      <c r="M3431" s="140"/>
    </row>
    <row r="3432" spans="12:13" x14ac:dyDescent="0.3">
      <c r="L3432" s="140"/>
      <c r="M3432" s="140"/>
    </row>
    <row r="3433" spans="12:13" x14ac:dyDescent="0.3">
      <c r="L3433" s="140"/>
      <c r="M3433" s="140"/>
    </row>
    <row r="3434" spans="12:13" x14ac:dyDescent="0.3">
      <c r="L3434" s="140"/>
      <c r="M3434" s="140"/>
    </row>
    <row r="3435" spans="12:13" x14ac:dyDescent="0.3">
      <c r="L3435" s="140"/>
      <c r="M3435" s="140"/>
    </row>
    <row r="3436" spans="12:13" x14ac:dyDescent="0.3">
      <c r="L3436" s="140"/>
      <c r="M3436" s="140"/>
    </row>
    <row r="3437" spans="12:13" x14ac:dyDescent="0.3">
      <c r="L3437" s="140"/>
      <c r="M3437" s="140"/>
    </row>
    <row r="3438" spans="12:13" x14ac:dyDescent="0.3">
      <c r="L3438" s="140"/>
      <c r="M3438" s="140"/>
    </row>
    <row r="3439" spans="12:13" x14ac:dyDescent="0.3">
      <c r="L3439" s="140"/>
      <c r="M3439" s="140"/>
    </row>
    <row r="3440" spans="12:13" x14ac:dyDescent="0.3">
      <c r="L3440" s="140"/>
      <c r="M3440" s="140"/>
    </row>
    <row r="3441" spans="12:13" x14ac:dyDescent="0.3">
      <c r="L3441" s="140"/>
      <c r="M3441" s="140"/>
    </row>
    <row r="3442" spans="12:13" x14ac:dyDescent="0.3">
      <c r="L3442" s="140"/>
      <c r="M3442" s="140"/>
    </row>
    <row r="3443" spans="12:13" x14ac:dyDescent="0.3">
      <c r="L3443" s="140"/>
      <c r="M3443" s="140"/>
    </row>
    <row r="3444" spans="12:13" x14ac:dyDescent="0.3">
      <c r="L3444" s="140"/>
      <c r="M3444" s="140"/>
    </row>
    <row r="3445" spans="12:13" x14ac:dyDescent="0.3">
      <c r="L3445" s="140"/>
      <c r="M3445" s="140"/>
    </row>
    <row r="3446" spans="12:13" x14ac:dyDescent="0.3">
      <c r="L3446" s="140"/>
      <c r="M3446" s="140"/>
    </row>
    <row r="3447" spans="12:13" x14ac:dyDescent="0.3">
      <c r="L3447" s="140"/>
      <c r="M3447" s="140"/>
    </row>
    <row r="3448" spans="12:13" x14ac:dyDescent="0.3">
      <c r="L3448" s="140"/>
      <c r="M3448" s="140"/>
    </row>
    <row r="3449" spans="12:13" x14ac:dyDescent="0.3">
      <c r="L3449" s="140"/>
      <c r="M3449" s="140"/>
    </row>
    <row r="3450" spans="12:13" x14ac:dyDescent="0.3">
      <c r="L3450" s="140"/>
      <c r="M3450" s="140"/>
    </row>
    <row r="3451" spans="12:13" x14ac:dyDescent="0.3">
      <c r="L3451" s="140"/>
      <c r="M3451" s="140"/>
    </row>
    <row r="3452" spans="12:13" x14ac:dyDescent="0.3">
      <c r="L3452" s="140"/>
      <c r="M3452" s="140"/>
    </row>
    <row r="3453" spans="12:13" x14ac:dyDescent="0.3">
      <c r="L3453" s="140"/>
      <c r="M3453" s="140"/>
    </row>
    <row r="3454" spans="12:13" x14ac:dyDescent="0.3">
      <c r="L3454" s="140"/>
      <c r="M3454" s="140"/>
    </row>
    <row r="3455" spans="12:13" x14ac:dyDescent="0.3">
      <c r="L3455" s="140"/>
      <c r="M3455" s="140"/>
    </row>
    <row r="3456" spans="12:13" x14ac:dyDescent="0.3">
      <c r="L3456" s="140"/>
      <c r="M3456" s="140"/>
    </row>
    <row r="3457" spans="12:13" x14ac:dyDescent="0.3">
      <c r="L3457" s="140"/>
      <c r="M3457" s="140"/>
    </row>
    <row r="3458" spans="12:13" x14ac:dyDescent="0.3">
      <c r="L3458" s="140"/>
      <c r="M3458" s="140"/>
    </row>
    <row r="3459" spans="12:13" x14ac:dyDescent="0.3">
      <c r="L3459" s="140"/>
      <c r="M3459" s="140"/>
    </row>
    <row r="3460" spans="12:13" x14ac:dyDescent="0.3">
      <c r="L3460" s="140"/>
      <c r="M3460" s="140"/>
    </row>
    <row r="3461" spans="12:13" x14ac:dyDescent="0.3">
      <c r="L3461" s="140"/>
      <c r="M3461" s="140"/>
    </row>
    <row r="3462" spans="12:13" x14ac:dyDescent="0.3">
      <c r="L3462" s="140"/>
      <c r="M3462" s="140"/>
    </row>
    <row r="3463" spans="12:13" x14ac:dyDescent="0.3">
      <c r="L3463" s="140"/>
      <c r="M3463" s="140"/>
    </row>
    <row r="3464" spans="12:13" x14ac:dyDescent="0.3">
      <c r="L3464" s="140"/>
      <c r="M3464" s="140"/>
    </row>
    <row r="3465" spans="12:13" x14ac:dyDescent="0.3">
      <c r="L3465" s="140"/>
      <c r="M3465" s="140"/>
    </row>
    <row r="3466" spans="12:13" x14ac:dyDescent="0.3">
      <c r="L3466" s="140"/>
      <c r="M3466" s="140"/>
    </row>
    <row r="3467" spans="12:13" x14ac:dyDescent="0.3">
      <c r="L3467" s="140"/>
      <c r="M3467" s="140"/>
    </row>
    <row r="3468" spans="12:13" x14ac:dyDescent="0.3">
      <c r="L3468" s="140"/>
      <c r="M3468" s="140"/>
    </row>
    <row r="3469" spans="12:13" x14ac:dyDescent="0.3">
      <c r="L3469" s="140"/>
      <c r="M3469" s="140"/>
    </row>
    <row r="3470" spans="12:13" x14ac:dyDescent="0.3">
      <c r="L3470" s="140"/>
      <c r="M3470" s="140"/>
    </row>
    <row r="3471" spans="12:13" x14ac:dyDescent="0.3">
      <c r="L3471" s="140"/>
      <c r="M3471" s="140"/>
    </row>
    <row r="3472" spans="12:13" x14ac:dyDescent="0.3">
      <c r="L3472" s="140"/>
      <c r="M3472" s="140"/>
    </row>
    <row r="3473" spans="12:13" x14ac:dyDescent="0.3">
      <c r="L3473" s="140"/>
      <c r="M3473" s="140"/>
    </row>
    <row r="3474" spans="12:13" x14ac:dyDescent="0.3">
      <c r="L3474" s="140"/>
      <c r="M3474" s="140"/>
    </row>
    <row r="3475" spans="12:13" x14ac:dyDescent="0.3">
      <c r="L3475" s="140"/>
      <c r="M3475" s="140"/>
    </row>
    <row r="3476" spans="12:13" x14ac:dyDescent="0.3">
      <c r="L3476" s="140"/>
      <c r="M3476" s="140"/>
    </row>
    <row r="3477" spans="12:13" x14ac:dyDescent="0.3">
      <c r="L3477" s="140"/>
      <c r="M3477" s="140"/>
    </row>
    <row r="3478" spans="12:13" x14ac:dyDescent="0.3">
      <c r="L3478" s="140"/>
      <c r="M3478" s="140"/>
    </row>
    <row r="3479" spans="12:13" x14ac:dyDescent="0.3">
      <c r="L3479" s="140"/>
      <c r="M3479" s="140"/>
    </row>
    <row r="3480" spans="12:13" x14ac:dyDescent="0.3">
      <c r="L3480" s="140"/>
      <c r="M3480" s="140"/>
    </row>
    <row r="3481" spans="12:13" x14ac:dyDescent="0.3">
      <c r="L3481" s="140"/>
      <c r="M3481" s="140"/>
    </row>
    <row r="3482" spans="12:13" x14ac:dyDescent="0.3">
      <c r="L3482" s="140"/>
      <c r="M3482" s="140"/>
    </row>
    <row r="3483" spans="12:13" x14ac:dyDescent="0.3">
      <c r="L3483" s="140"/>
      <c r="M3483" s="140"/>
    </row>
    <row r="3484" spans="12:13" x14ac:dyDescent="0.3">
      <c r="L3484" s="140"/>
      <c r="M3484" s="140"/>
    </row>
    <row r="3485" spans="12:13" x14ac:dyDescent="0.3">
      <c r="L3485" s="140"/>
      <c r="M3485" s="140"/>
    </row>
    <row r="3486" spans="12:13" x14ac:dyDescent="0.3">
      <c r="L3486" s="140"/>
      <c r="M3486" s="140"/>
    </row>
    <row r="3487" spans="12:13" x14ac:dyDescent="0.3">
      <c r="L3487" s="140"/>
      <c r="M3487" s="140"/>
    </row>
    <row r="3488" spans="12:13" x14ac:dyDescent="0.3">
      <c r="L3488" s="140"/>
      <c r="M3488" s="140"/>
    </row>
    <row r="3489" spans="12:13" x14ac:dyDescent="0.3">
      <c r="L3489" s="140"/>
      <c r="M3489" s="140"/>
    </row>
    <row r="3490" spans="12:13" x14ac:dyDescent="0.3">
      <c r="L3490" s="140"/>
      <c r="M3490" s="140"/>
    </row>
    <row r="3491" spans="12:13" x14ac:dyDescent="0.3">
      <c r="L3491" s="140"/>
      <c r="M3491" s="140"/>
    </row>
    <row r="3492" spans="12:13" x14ac:dyDescent="0.3">
      <c r="L3492" s="140"/>
      <c r="M3492" s="140"/>
    </row>
    <row r="3493" spans="12:13" x14ac:dyDescent="0.3">
      <c r="L3493" s="140"/>
      <c r="M3493" s="140"/>
    </row>
    <row r="3494" spans="12:13" x14ac:dyDescent="0.3">
      <c r="L3494" s="140"/>
      <c r="M3494" s="140"/>
    </row>
    <row r="3495" spans="12:13" x14ac:dyDescent="0.3">
      <c r="L3495" s="140"/>
      <c r="M3495" s="140"/>
    </row>
    <row r="3496" spans="12:13" x14ac:dyDescent="0.3">
      <c r="L3496" s="140"/>
      <c r="M3496" s="140"/>
    </row>
    <row r="3497" spans="12:13" x14ac:dyDescent="0.3">
      <c r="L3497" s="140"/>
      <c r="M3497" s="140"/>
    </row>
    <row r="3498" spans="12:13" x14ac:dyDescent="0.3">
      <c r="L3498" s="140"/>
      <c r="M3498" s="140"/>
    </row>
    <row r="3499" spans="12:13" x14ac:dyDescent="0.3">
      <c r="L3499" s="140"/>
      <c r="M3499" s="140"/>
    </row>
    <row r="3500" spans="12:13" x14ac:dyDescent="0.3">
      <c r="L3500" s="140"/>
      <c r="M3500" s="140"/>
    </row>
    <row r="3501" spans="12:13" x14ac:dyDescent="0.3">
      <c r="L3501" s="140"/>
      <c r="M3501" s="140"/>
    </row>
    <row r="3502" spans="12:13" x14ac:dyDescent="0.3">
      <c r="L3502" s="140"/>
      <c r="M3502" s="140"/>
    </row>
    <row r="3503" spans="12:13" x14ac:dyDescent="0.3">
      <c r="L3503" s="140"/>
      <c r="M3503" s="140"/>
    </row>
    <row r="3504" spans="12:13" x14ac:dyDescent="0.3">
      <c r="L3504" s="140"/>
      <c r="M3504" s="140"/>
    </row>
    <row r="3505" spans="12:13" x14ac:dyDescent="0.3">
      <c r="L3505" s="140"/>
      <c r="M3505" s="140"/>
    </row>
    <row r="3506" spans="12:13" x14ac:dyDescent="0.3">
      <c r="L3506" s="140"/>
      <c r="M3506" s="140"/>
    </row>
    <row r="3507" spans="12:13" x14ac:dyDescent="0.3">
      <c r="L3507" s="140"/>
      <c r="M3507" s="140"/>
    </row>
    <row r="3508" spans="12:13" x14ac:dyDescent="0.3">
      <c r="L3508" s="140"/>
      <c r="M3508" s="140"/>
    </row>
    <row r="3509" spans="12:13" x14ac:dyDescent="0.3">
      <c r="L3509" s="140"/>
      <c r="M3509" s="140"/>
    </row>
    <row r="3510" spans="12:13" x14ac:dyDescent="0.3">
      <c r="L3510" s="140"/>
      <c r="M3510" s="140"/>
    </row>
    <row r="3511" spans="12:13" x14ac:dyDescent="0.3">
      <c r="L3511" s="140"/>
      <c r="M3511" s="140"/>
    </row>
    <row r="3512" spans="12:13" x14ac:dyDescent="0.3">
      <c r="L3512" s="140"/>
      <c r="M3512" s="140"/>
    </row>
    <row r="3513" spans="12:13" x14ac:dyDescent="0.3">
      <c r="L3513" s="140"/>
      <c r="M3513" s="140"/>
    </row>
    <row r="3514" spans="12:13" x14ac:dyDescent="0.3">
      <c r="L3514" s="140"/>
      <c r="M3514" s="140"/>
    </row>
    <row r="3515" spans="12:13" x14ac:dyDescent="0.3">
      <c r="L3515" s="140"/>
      <c r="M3515" s="140"/>
    </row>
    <row r="3516" spans="12:13" x14ac:dyDescent="0.3">
      <c r="L3516" s="140"/>
      <c r="M3516" s="140"/>
    </row>
    <row r="3517" spans="12:13" x14ac:dyDescent="0.3">
      <c r="L3517" s="140"/>
      <c r="M3517" s="140"/>
    </row>
    <row r="3518" spans="12:13" x14ac:dyDescent="0.3">
      <c r="L3518" s="140"/>
      <c r="M3518" s="140"/>
    </row>
    <row r="3519" spans="12:13" x14ac:dyDescent="0.3">
      <c r="L3519" s="140"/>
      <c r="M3519" s="140"/>
    </row>
    <row r="3520" spans="12:13" x14ac:dyDescent="0.3">
      <c r="L3520" s="140"/>
      <c r="M3520" s="140"/>
    </row>
    <row r="3521" spans="12:13" x14ac:dyDescent="0.3">
      <c r="L3521" s="140"/>
      <c r="M3521" s="140"/>
    </row>
    <row r="3522" spans="12:13" x14ac:dyDescent="0.3">
      <c r="L3522" s="140"/>
      <c r="M3522" s="140"/>
    </row>
    <row r="3523" spans="12:13" x14ac:dyDescent="0.3">
      <c r="L3523" s="140"/>
      <c r="M3523" s="140"/>
    </row>
    <row r="3524" spans="12:13" x14ac:dyDescent="0.3">
      <c r="L3524" s="140"/>
      <c r="M3524" s="140"/>
    </row>
    <row r="3525" spans="12:13" x14ac:dyDescent="0.3">
      <c r="L3525" s="140"/>
      <c r="M3525" s="140"/>
    </row>
    <row r="3526" spans="12:13" x14ac:dyDescent="0.3">
      <c r="L3526" s="140"/>
      <c r="M3526" s="140"/>
    </row>
    <row r="3527" spans="12:13" x14ac:dyDescent="0.3">
      <c r="L3527" s="140"/>
      <c r="M3527" s="140"/>
    </row>
    <row r="3528" spans="12:13" x14ac:dyDescent="0.3">
      <c r="L3528" s="140"/>
      <c r="M3528" s="140"/>
    </row>
    <row r="3529" spans="12:13" x14ac:dyDescent="0.3">
      <c r="L3529" s="140"/>
      <c r="M3529" s="140"/>
    </row>
    <row r="3530" spans="12:13" x14ac:dyDescent="0.3">
      <c r="L3530" s="140"/>
      <c r="M3530" s="140"/>
    </row>
    <row r="3531" spans="12:13" x14ac:dyDescent="0.3">
      <c r="L3531" s="140"/>
      <c r="M3531" s="140"/>
    </row>
    <row r="3532" spans="12:13" x14ac:dyDescent="0.3">
      <c r="L3532" s="140"/>
      <c r="M3532" s="140"/>
    </row>
    <row r="3533" spans="12:13" x14ac:dyDescent="0.3">
      <c r="L3533" s="140"/>
      <c r="M3533" s="140"/>
    </row>
    <row r="3534" spans="12:13" x14ac:dyDescent="0.3">
      <c r="L3534" s="140"/>
      <c r="M3534" s="140"/>
    </row>
    <row r="3535" spans="12:13" x14ac:dyDescent="0.3">
      <c r="L3535" s="140"/>
      <c r="M3535" s="140"/>
    </row>
    <row r="3536" spans="12:13" x14ac:dyDescent="0.3">
      <c r="L3536" s="140"/>
      <c r="M3536" s="140"/>
    </row>
    <row r="3537" spans="12:13" x14ac:dyDescent="0.3">
      <c r="L3537" s="140"/>
      <c r="M3537" s="140"/>
    </row>
    <row r="3538" spans="12:13" x14ac:dyDescent="0.3">
      <c r="L3538" s="140"/>
      <c r="M3538" s="140"/>
    </row>
    <row r="3539" spans="12:13" x14ac:dyDescent="0.3">
      <c r="L3539" s="140"/>
      <c r="M3539" s="140"/>
    </row>
    <row r="3540" spans="12:13" x14ac:dyDescent="0.3">
      <c r="L3540" s="140"/>
      <c r="M3540" s="140"/>
    </row>
    <row r="3541" spans="12:13" x14ac:dyDescent="0.3">
      <c r="L3541" s="140"/>
      <c r="M3541" s="140"/>
    </row>
    <row r="3542" spans="12:13" x14ac:dyDescent="0.3">
      <c r="L3542" s="140"/>
      <c r="M3542" s="140"/>
    </row>
    <row r="3543" spans="12:13" x14ac:dyDescent="0.3">
      <c r="L3543" s="140"/>
      <c r="M3543" s="140"/>
    </row>
    <row r="3544" spans="12:13" x14ac:dyDescent="0.3">
      <c r="L3544" s="140"/>
      <c r="M3544" s="140"/>
    </row>
    <row r="3545" spans="12:13" x14ac:dyDescent="0.3">
      <c r="L3545" s="140"/>
      <c r="M3545" s="140"/>
    </row>
    <row r="3546" spans="12:13" x14ac:dyDescent="0.3">
      <c r="L3546" s="140"/>
      <c r="M3546" s="140"/>
    </row>
    <row r="3547" spans="12:13" x14ac:dyDescent="0.3">
      <c r="L3547" s="140"/>
      <c r="M3547" s="140"/>
    </row>
    <row r="3548" spans="12:13" x14ac:dyDescent="0.3">
      <c r="L3548" s="140"/>
      <c r="M3548" s="140"/>
    </row>
    <row r="3549" spans="12:13" x14ac:dyDescent="0.3">
      <c r="L3549" s="140"/>
      <c r="M3549" s="140"/>
    </row>
    <row r="3550" spans="12:13" x14ac:dyDescent="0.3">
      <c r="L3550" s="140"/>
      <c r="M3550" s="140"/>
    </row>
    <row r="3551" spans="12:13" x14ac:dyDescent="0.3">
      <c r="L3551" s="140"/>
      <c r="M3551" s="140"/>
    </row>
    <row r="3552" spans="12:13" x14ac:dyDescent="0.3">
      <c r="L3552" s="140"/>
      <c r="M3552" s="140"/>
    </row>
    <row r="3553" spans="12:13" x14ac:dyDescent="0.3">
      <c r="L3553" s="140"/>
      <c r="M3553" s="140"/>
    </row>
    <row r="3554" spans="12:13" x14ac:dyDescent="0.3">
      <c r="L3554" s="140"/>
      <c r="M3554" s="140"/>
    </row>
    <row r="3555" spans="12:13" x14ac:dyDescent="0.3">
      <c r="L3555" s="140"/>
      <c r="M3555" s="140"/>
    </row>
    <row r="3556" spans="12:13" x14ac:dyDescent="0.3">
      <c r="L3556" s="140"/>
      <c r="M3556" s="140"/>
    </row>
    <row r="3557" spans="12:13" x14ac:dyDescent="0.3">
      <c r="L3557" s="140"/>
      <c r="M3557" s="140"/>
    </row>
    <row r="3558" spans="12:13" x14ac:dyDescent="0.3">
      <c r="L3558" s="140"/>
      <c r="M3558" s="140"/>
    </row>
    <row r="3559" spans="12:13" x14ac:dyDescent="0.3">
      <c r="L3559" s="140"/>
      <c r="M3559" s="140"/>
    </row>
    <row r="3560" spans="12:13" x14ac:dyDescent="0.3">
      <c r="L3560" s="140"/>
      <c r="M3560" s="140"/>
    </row>
    <row r="3561" spans="12:13" x14ac:dyDescent="0.3">
      <c r="L3561" s="140"/>
      <c r="M3561" s="140"/>
    </row>
    <row r="3562" spans="12:13" x14ac:dyDescent="0.3">
      <c r="L3562" s="140"/>
      <c r="M3562" s="140"/>
    </row>
    <row r="3563" spans="12:13" x14ac:dyDescent="0.3">
      <c r="L3563" s="140"/>
      <c r="M3563" s="140"/>
    </row>
    <row r="3564" spans="12:13" x14ac:dyDescent="0.3">
      <c r="L3564" s="140"/>
      <c r="M3564" s="140"/>
    </row>
    <row r="3565" spans="12:13" x14ac:dyDescent="0.3">
      <c r="L3565" s="140"/>
      <c r="M3565" s="140"/>
    </row>
    <row r="3566" spans="12:13" x14ac:dyDescent="0.3">
      <c r="L3566" s="140"/>
      <c r="M3566" s="140"/>
    </row>
    <row r="3567" spans="12:13" x14ac:dyDescent="0.3">
      <c r="L3567" s="140"/>
      <c r="M3567" s="140"/>
    </row>
    <row r="3568" spans="12:13" x14ac:dyDescent="0.3">
      <c r="L3568" s="140"/>
      <c r="M3568" s="140"/>
    </row>
    <row r="3569" spans="12:13" x14ac:dyDescent="0.3">
      <c r="L3569" s="140"/>
      <c r="M3569" s="140"/>
    </row>
    <row r="3570" spans="12:13" x14ac:dyDescent="0.3">
      <c r="L3570" s="140"/>
      <c r="M3570" s="140"/>
    </row>
    <row r="3571" spans="12:13" x14ac:dyDescent="0.3">
      <c r="L3571" s="140"/>
      <c r="M3571" s="140"/>
    </row>
    <row r="3572" spans="12:13" x14ac:dyDescent="0.3">
      <c r="L3572" s="140"/>
      <c r="M3572" s="140"/>
    </row>
    <row r="3573" spans="12:13" x14ac:dyDescent="0.3">
      <c r="L3573" s="140"/>
      <c r="M3573" s="140"/>
    </row>
    <row r="3574" spans="12:13" x14ac:dyDescent="0.3">
      <c r="L3574" s="140"/>
      <c r="M3574" s="140"/>
    </row>
    <row r="3575" spans="12:13" x14ac:dyDescent="0.3">
      <c r="L3575" s="140"/>
      <c r="M3575" s="140"/>
    </row>
    <row r="3576" spans="12:13" x14ac:dyDescent="0.3">
      <c r="L3576" s="140"/>
      <c r="M3576" s="140"/>
    </row>
    <row r="3577" spans="12:13" x14ac:dyDescent="0.3">
      <c r="L3577" s="140"/>
      <c r="M3577" s="140"/>
    </row>
    <row r="3578" spans="12:13" x14ac:dyDescent="0.3">
      <c r="L3578" s="140"/>
      <c r="M3578" s="140"/>
    </row>
    <row r="3579" spans="12:13" x14ac:dyDescent="0.3">
      <c r="L3579" s="140"/>
      <c r="M3579" s="140"/>
    </row>
    <row r="3580" spans="12:13" x14ac:dyDescent="0.3">
      <c r="L3580" s="140"/>
      <c r="M3580" s="140"/>
    </row>
    <row r="3581" spans="12:13" x14ac:dyDescent="0.3">
      <c r="L3581" s="140"/>
      <c r="M3581" s="140"/>
    </row>
    <row r="3582" spans="12:13" x14ac:dyDescent="0.3">
      <c r="L3582" s="140"/>
      <c r="M3582" s="140"/>
    </row>
    <row r="3583" spans="12:13" x14ac:dyDescent="0.3">
      <c r="L3583" s="140"/>
      <c r="M3583" s="140"/>
    </row>
    <row r="3584" spans="12:13" x14ac:dyDescent="0.3">
      <c r="L3584" s="140"/>
      <c r="M3584" s="140"/>
    </row>
    <row r="3585" spans="12:13" x14ac:dyDescent="0.3">
      <c r="L3585" s="140"/>
      <c r="M3585" s="140"/>
    </row>
    <row r="3586" spans="12:13" x14ac:dyDescent="0.3">
      <c r="L3586" s="140"/>
      <c r="M3586" s="140"/>
    </row>
    <row r="3587" spans="12:13" x14ac:dyDescent="0.3">
      <c r="L3587" s="140"/>
      <c r="M3587" s="140"/>
    </row>
    <row r="3588" spans="12:13" x14ac:dyDescent="0.3">
      <c r="L3588" s="140"/>
      <c r="M3588" s="140"/>
    </row>
    <row r="3589" spans="12:13" x14ac:dyDescent="0.3">
      <c r="L3589" s="140"/>
      <c r="M3589" s="140"/>
    </row>
    <row r="3590" spans="12:13" x14ac:dyDescent="0.3">
      <c r="L3590" s="140"/>
      <c r="M3590" s="140"/>
    </row>
    <row r="3591" spans="12:13" x14ac:dyDescent="0.3">
      <c r="L3591" s="140"/>
      <c r="M3591" s="140"/>
    </row>
    <row r="3592" spans="12:13" x14ac:dyDescent="0.3">
      <c r="L3592" s="140"/>
      <c r="M3592" s="140"/>
    </row>
    <row r="3593" spans="12:13" x14ac:dyDescent="0.3">
      <c r="L3593" s="140"/>
      <c r="M3593" s="140"/>
    </row>
    <row r="3594" spans="12:13" x14ac:dyDescent="0.3">
      <c r="L3594" s="140"/>
      <c r="M3594" s="140"/>
    </row>
    <row r="3595" spans="12:13" x14ac:dyDescent="0.3">
      <c r="L3595" s="140"/>
      <c r="M3595" s="140"/>
    </row>
    <row r="3596" spans="12:13" x14ac:dyDescent="0.3">
      <c r="L3596" s="140"/>
      <c r="M3596" s="140"/>
    </row>
    <row r="3597" spans="12:13" x14ac:dyDescent="0.3">
      <c r="L3597" s="140"/>
      <c r="M3597" s="140"/>
    </row>
    <row r="3598" spans="12:13" x14ac:dyDescent="0.3">
      <c r="L3598" s="140"/>
      <c r="M3598" s="140"/>
    </row>
    <row r="3599" spans="12:13" x14ac:dyDescent="0.3">
      <c r="L3599" s="140"/>
      <c r="M3599" s="140"/>
    </row>
    <row r="3600" spans="12:13" x14ac:dyDescent="0.3">
      <c r="L3600" s="140"/>
      <c r="M3600" s="140"/>
    </row>
    <row r="3601" spans="12:13" x14ac:dyDescent="0.3">
      <c r="L3601" s="140"/>
      <c r="M3601" s="140"/>
    </row>
    <row r="3602" spans="12:13" x14ac:dyDescent="0.3">
      <c r="L3602" s="140"/>
      <c r="M3602" s="140"/>
    </row>
    <row r="3603" spans="12:13" x14ac:dyDescent="0.3">
      <c r="L3603" s="140"/>
      <c r="M3603" s="140"/>
    </row>
    <row r="3604" spans="12:13" x14ac:dyDescent="0.3">
      <c r="L3604" s="140"/>
      <c r="M3604" s="140"/>
    </row>
    <row r="3605" spans="12:13" x14ac:dyDescent="0.3">
      <c r="L3605" s="140"/>
      <c r="M3605" s="140"/>
    </row>
    <row r="3606" spans="12:13" x14ac:dyDescent="0.3">
      <c r="L3606" s="140"/>
      <c r="M3606" s="140"/>
    </row>
    <row r="3607" spans="12:13" x14ac:dyDescent="0.3">
      <c r="L3607" s="140"/>
      <c r="M3607" s="140"/>
    </row>
    <row r="3608" spans="12:13" x14ac:dyDescent="0.3">
      <c r="L3608" s="140"/>
      <c r="M3608" s="140"/>
    </row>
    <row r="3609" spans="12:13" x14ac:dyDescent="0.3">
      <c r="L3609" s="140"/>
      <c r="M3609" s="140"/>
    </row>
    <row r="3610" spans="12:13" x14ac:dyDescent="0.3">
      <c r="L3610" s="140"/>
      <c r="M3610" s="140"/>
    </row>
    <row r="3611" spans="12:13" x14ac:dyDescent="0.3">
      <c r="L3611" s="140"/>
      <c r="M3611" s="140"/>
    </row>
    <row r="3612" spans="12:13" x14ac:dyDescent="0.3">
      <c r="L3612" s="140"/>
      <c r="M3612" s="140"/>
    </row>
    <row r="3613" spans="12:13" x14ac:dyDescent="0.3">
      <c r="L3613" s="140"/>
      <c r="M3613" s="140"/>
    </row>
    <row r="3614" spans="12:13" x14ac:dyDescent="0.3">
      <c r="L3614" s="140"/>
      <c r="M3614" s="140"/>
    </row>
    <row r="3615" spans="12:13" x14ac:dyDescent="0.3">
      <c r="L3615" s="140"/>
      <c r="M3615" s="140"/>
    </row>
    <row r="3616" spans="12:13" x14ac:dyDescent="0.3">
      <c r="L3616" s="140"/>
      <c r="M3616" s="140"/>
    </row>
    <row r="3617" spans="12:13" x14ac:dyDescent="0.3">
      <c r="L3617" s="140"/>
      <c r="M3617" s="140"/>
    </row>
    <row r="3618" spans="12:13" x14ac:dyDescent="0.3">
      <c r="L3618" s="140"/>
      <c r="M3618" s="140"/>
    </row>
    <row r="3619" spans="12:13" x14ac:dyDescent="0.3">
      <c r="L3619" s="140"/>
      <c r="M3619" s="140"/>
    </row>
    <row r="3620" spans="12:13" x14ac:dyDescent="0.3">
      <c r="L3620" s="140"/>
      <c r="M3620" s="140"/>
    </row>
    <row r="3621" spans="12:13" x14ac:dyDescent="0.3">
      <c r="L3621" s="140"/>
      <c r="M3621" s="140"/>
    </row>
    <row r="3622" spans="12:13" x14ac:dyDescent="0.3">
      <c r="L3622" s="140"/>
      <c r="M3622" s="140"/>
    </row>
    <row r="3623" spans="12:13" x14ac:dyDescent="0.3">
      <c r="L3623" s="140"/>
      <c r="M3623" s="140"/>
    </row>
    <row r="3624" spans="12:13" x14ac:dyDescent="0.3">
      <c r="L3624" s="140"/>
      <c r="M3624" s="140"/>
    </row>
    <row r="3625" spans="12:13" x14ac:dyDescent="0.3">
      <c r="L3625" s="140"/>
      <c r="M3625" s="140"/>
    </row>
    <row r="3626" spans="12:13" x14ac:dyDescent="0.3">
      <c r="L3626" s="140"/>
      <c r="M3626" s="140"/>
    </row>
    <row r="3627" spans="12:13" x14ac:dyDescent="0.3">
      <c r="L3627" s="140"/>
      <c r="M3627" s="140"/>
    </row>
    <row r="3628" spans="12:13" x14ac:dyDescent="0.3">
      <c r="L3628" s="140"/>
      <c r="M3628" s="140"/>
    </row>
    <row r="3629" spans="12:13" x14ac:dyDescent="0.3">
      <c r="L3629" s="140"/>
      <c r="M3629" s="140"/>
    </row>
    <row r="3630" spans="12:13" x14ac:dyDescent="0.3">
      <c r="L3630" s="140"/>
      <c r="M3630" s="140"/>
    </row>
    <row r="3631" spans="12:13" x14ac:dyDescent="0.3">
      <c r="L3631" s="140"/>
      <c r="M3631" s="140"/>
    </row>
    <row r="3632" spans="12:13" x14ac:dyDescent="0.3">
      <c r="L3632" s="140"/>
      <c r="M3632" s="140"/>
    </row>
    <row r="3633" spans="12:13" x14ac:dyDescent="0.3">
      <c r="L3633" s="140"/>
      <c r="M3633" s="140"/>
    </row>
    <row r="3634" spans="12:13" x14ac:dyDescent="0.3">
      <c r="L3634" s="140"/>
      <c r="M3634" s="140"/>
    </row>
    <row r="3635" spans="12:13" x14ac:dyDescent="0.3">
      <c r="L3635" s="140"/>
      <c r="M3635" s="140"/>
    </row>
    <row r="3636" spans="12:13" x14ac:dyDescent="0.3">
      <c r="L3636" s="140"/>
      <c r="M3636" s="140"/>
    </row>
    <row r="3637" spans="12:13" x14ac:dyDescent="0.3">
      <c r="L3637" s="140"/>
      <c r="M3637" s="140"/>
    </row>
    <row r="3638" spans="12:13" x14ac:dyDescent="0.3">
      <c r="L3638" s="140"/>
      <c r="M3638" s="140"/>
    </row>
    <row r="3639" spans="12:13" x14ac:dyDescent="0.3">
      <c r="L3639" s="140"/>
      <c r="M3639" s="140"/>
    </row>
    <row r="3640" spans="12:13" x14ac:dyDescent="0.3">
      <c r="L3640" s="140"/>
      <c r="M3640" s="140"/>
    </row>
    <row r="3641" spans="12:13" x14ac:dyDescent="0.3">
      <c r="L3641" s="140"/>
      <c r="M3641" s="140"/>
    </row>
    <row r="3642" spans="12:13" x14ac:dyDescent="0.3">
      <c r="L3642" s="140"/>
      <c r="M3642" s="140"/>
    </row>
    <row r="3643" spans="12:13" x14ac:dyDescent="0.3">
      <c r="L3643" s="140"/>
      <c r="M3643" s="140"/>
    </row>
    <row r="3644" spans="12:13" x14ac:dyDescent="0.3">
      <c r="L3644" s="140"/>
      <c r="M3644" s="140"/>
    </row>
    <row r="3645" spans="12:13" x14ac:dyDescent="0.3">
      <c r="L3645" s="140"/>
      <c r="M3645" s="140"/>
    </row>
    <row r="3646" spans="12:13" x14ac:dyDescent="0.3">
      <c r="L3646" s="140"/>
      <c r="M3646" s="140"/>
    </row>
    <row r="3647" spans="12:13" x14ac:dyDescent="0.3">
      <c r="L3647" s="140"/>
      <c r="M3647" s="140"/>
    </row>
    <row r="3648" spans="12:13" x14ac:dyDescent="0.3">
      <c r="L3648" s="140"/>
      <c r="M3648" s="140"/>
    </row>
    <row r="3649" spans="12:13" x14ac:dyDescent="0.3">
      <c r="L3649" s="140"/>
      <c r="M3649" s="140"/>
    </row>
    <row r="3650" spans="12:13" x14ac:dyDescent="0.3">
      <c r="L3650" s="140"/>
      <c r="M3650" s="140"/>
    </row>
    <row r="3651" spans="12:13" x14ac:dyDescent="0.3">
      <c r="L3651" s="140"/>
      <c r="M3651" s="140"/>
    </row>
    <row r="3652" spans="12:13" x14ac:dyDescent="0.3">
      <c r="L3652" s="140"/>
      <c r="M3652" s="140"/>
    </row>
    <row r="3653" spans="12:13" x14ac:dyDescent="0.3">
      <c r="L3653" s="140"/>
      <c r="M3653" s="140"/>
    </row>
    <row r="3654" spans="12:13" x14ac:dyDescent="0.3">
      <c r="L3654" s="140"/>
      <c r="M3654" s="140"/>
    </row>
    <row r="3655" spans="12:13" x14ac:dyDescent="0.3">
      <c r="L3655" s="140"/>
      <c r="M3655" s="140"/>
    </row>
    <row r="3656" spans="12:13" x14ac:dyDescent="0.3">
      <c r="L3656" s="140"/>
      <c r="M3656" s="140"/>
    </row>
    <row r="3657" spans="12:13" x14ac:dyDescent="0.3">
      <c r="L3657" s="140"/>
      <c r="M3657" s="140"/>
    </row>
    <row r="3658" spans="12:13" x14ac:dyDescent="0.3">
      <c r="L3658" s="140"/>
      <c r="M3658" s="140"/>
    </row>
    <row r="3659" spans="12:13" x14ac:dyDescent="0.3">
      <c r="L3659" s="140"/>
      <c r="M3659" s="140"/>
    </row>
    <row r="3660" spans="12:13" x14ac:dyDescent="0.3">
      <c r="L3660" s="140"/>
      <c r="M3660" s="140"/>
    </row>
    <row r="3661" spans="12:13" x14ac:dyDescent="0.3">
      <c r="L3661" s="140"/>
      <c r="M3661" s="140"/>
    </row>
    <row r="3662" spans="12:13" x14ac:dyDescent="0.3">
      <c r="L3662" s="140"/>
      <c r="M3662" s="140"/>
    </row>
    <row r="3663" spans="12:13" x14ac:dyDescent="0.3">
      <c r="L3663" s="140"/>
      <c r="M3663" s="140"/>
    </row>
    <row r="3664" spans="12:13" x14ac:dyDescent="0.3">
      <c r="L3664" s="140"/>
      <c r="M3664" s="140"/>
    </row>
    <row r="3665" spans="1:15" x14ac:dyDescent="0.3">
      <c r="L3665" s="140"/>
      <c r="M3665" s="140"/>
    </row>
    <row r="3666" spans="1:15" x14ac:dyDescent="0.3">
      <c r="L3666" s="140"/>
      <c r="M3666" s="140"/>
    </row>
    <row r="3667" spans="1:15" x14ac:dyDescent="0.3">
      <c r="L3667" s="140"/>
      <c r="M3667" s="140"/>
    </row>
    <row r="3668" spans="1:15" x14ac:dyDescent="0.3">
      <c r="L3668" s="140"/>
      <c r="M3668" s="140"/>
    </row>
    <row r="3669" spans="1:15" x14ac:dyDescent="0.3">
      <c r="L3669" s="140"/>
      <c r="M3669" s="140"/>
    </row>
    <row r="3670" spans="1:15" s="135" customFormat="1" x14ac:dyDescent="0.3">
      <c r="A3670" s="133"/>
      <c r="B3670" s="134"/>
      <c r="C3670" s="139"/>
      <c r="D3670" s="134"/>
      <c r="E3670" s="134"/>
      <c r="F3670" s="134"/>
      <c r="G3670" s="134"/>
      <c r="H3670" s="134"/>
      <c r="I3670" s="134"/>
      <c r="J3670" s="147"/>
      <c r="K3670" s="147"/>
      <c r="L3670" s="140"/>
      <c r="M3670" s="140"/>
      <c r="N3670" s="147"/>
      <c r="O3670" s="150"/>
    </row>
    <row r="3671" spans="1:15" x14ac:dyDescent="0.3">
      <c r="L3671" s="140"/>
      <c r="M3671" s="140"/>
    </row>
    <row r="3672" spans="1:15" x14ac:dyDescent="0.3">
      <c r="L3672" s="140"/>
      <c r="M3672" s="140"/>
    </row>
    <row r="3673" spans="1:15" x14ac:dyDescent="0.3">
      <c r="L3673" s="140"/>
      <c r="M3673" s="140"/>
    </row>
    <row r="3674" spans="1:15" x14ac:dyDescent="0.3">
      <c r="L3674" s="140"/>
      <c r="M3674" s="140"/>
    </row>
    <row r="3675" spans="1:15" x14ac:dyDescent="0.3">
      <c r="L3675" s="140"/>
      <c r="M3675" s="140"/>
    </row>
    <row r="3676" spans="1:15" x14ac:dyDescent="0.3">
      <c r="L3676" s="140"/>
      <c r="M3676" s="140"/>
    </row>
    <row r="3677" spans="1:15" x14ac:dyDescent="0.3">
      <c r="L3677" s="140"/>
      <c r="M3677" s="140"/>
    </row>
    <row r="3678" spans="1:15" x14ac:dyDescent="0.3">
      <c r="L3678" s="140"/>
      <c r="M3678" s="140"/>
    </row>
    <row r="3679" spans="1:15" x14ac:dyDescent="0.3">
      <c r="L3679" s="140"/>
      <c r="M3679" s="140"/>
    </row>
    <row r="3680" spans="1:15" x14ac:dyDescent="0.3">
      <c r="L3680" s="140"/>
      <c r="M3680" s="140"/>
    </row>
    <row r="3681" spans="1:15" x14ac:dyDescent="0.3">
      <c r="L3681" s="140"/>
      <c r="M3681" s="140"/>
    </row>
    <row r="3682" spans="1:15" x14ac:dyDescent="0.3">
      <c r="L3682" s="140"/>
      <c r="M3682" s="140"/>
    </row>
    <row r="3683" spans="1:15" x14ac:dyDescent="0.3">
      <c r="L3683" s="140"/>
      <c r="M3683" s="140"/>
    </row>
    <row r="3684" spans="1:15" x14ac:dyDescent="0.3">
      <c r="L3684" s="140"/>
      <c r="M3684" s="140"/>
    </row>
    <row r="3685" spans="1:15" x14ac:dyDescent="0.3">
      <c r="L3685" s="140"/>
      <c r="M3685" s="140"/>
    </row>
    <row r="3686" spans="1:15" x14ac:dyDescent="0.3">
      <c r="L3686" s="140"/>
      <c r="M3686" s="140"/>
    </row>
    <row r="3687" spans="1:15" x14ac:dyDescent="0.3">
      <c r="L3687" s="140"/>
      <c r="M3687" s="140"/>
    </row>
    <row r="3688" spans="1:15" x14ac:dyDescent="0.3">
      <c r="L3688" s="140"/>
      <c r="M3688" s="140"/>
    </row>
    <row r="3689" spans="1:15" x14ac:dyDescent="0.3">
      <c r="L3689" s="140"/>
      <c r="M3689" s="140"/>
    </row>
    <row r="3690" spans="1:15" x14ac:dyDescent="0.3">
      <c r="L3690" s="140"/>
      <c r="M3690" s="140"/>
    </row>
    <row r="3691" spans="1:15" x14ac:dyDescent="0.3">
      <c r="L3691" s="140"/>
      <c r="M3691" s="140"/>
    </row>
    <row r="3692" spans="1:15" s="135" customFormat="1" x14ac:dyDescent="0.3">
      <c r="A3692" s="133"/>
      <c r="B3692" s="134"/>
      <c r="C3692" s="139"/>
      <c r="D3692" s="134"/>
      <c r="E3692" s="134"/>
      <c r="F3692" s="134"/>
      <c r="G3692" s="134"/>
      <c r="H3692" s="134"/>
      <c r="I3692" s="134"/>
      <c r="J3692" s="147"/>
      <c r="K3692" s="147"/>
      <c r="L3692" s="140"/>
      <c r="M3692" s="140"/>
      <c r="N3692" s="147"/>
      <c r="O3692" s="150"/>
    </row>
    <row r="3693" spans="1:15" x14ac:dyDescent="0.3">
      <c r="L3693" s="140"/>
      <c r="M3693" s="140"/>
    </row>
    <row r="3694" spans="1:15" x14ac:dyDescent="0.3">
      <c r="L3694" s="140"/>
      <c r="M3694" s="140"/>
    </row>
    <row r="3695" spans="1:15" x14ac:dyDescent="0.3">
      <c r="L3695" s="140"/>
      <c r="M3695" s="140"/>
    </row>
    <row r="3696" spans="1:15" x14ac:dyDescent="0.3">
      <c r="L3696" s="140"/>
      <c r="M3696" s="140"/>
    </row>
    <row r="3697" spans="12:13" x14ac:dyDescent="0.3">
      <c r="L3697" s="140"/>
      <c r="M3697" s="140"/>
    </row>
    <row r="3698" spans="12:13" x14ac:dyDescent="0.3">
      <c r="L3698" s="140"/>
      <c r="M3698" s="140"/>
    </row>
    <row r="3699" spans="12:13" x14ac:dyDescent="0.3">
      <c r="L3699" s="140"/>
      <c r="M3699" s="140"/>
    </row>
    <row r="3700" spans="12:13" x14ac:dyDescent="0.3">
      <c r="L3700" s="140"/>
      <c r="M3700" s="140"/>
    </row>
    <row r="3701" spans="12:13" x14ac:dyDescent="0.3">
      <c r="L3701" s="140"/>
      <c r="M3701" s="140"/>
    </row>
    <row r="3702" spans="12:13" x14ac:dyDescent="0.3">
      <c r="L3702" s="140"/>
      <c r="M3702" s="140"/>
    </row>
    <row r="3703" spans="12:13" x14ac:dyDescent="0.3">
      <c r="L3703" s="140"/>
      <c r="M3703" s="140"/>
    </row>
    <row r="3704" spans="12:13" x14ac:dyDescent="0.3">
      <c r="L3704" s="140"/>
      <c r="M3704" s="140"/>
    </row>
    <row r="3705" spans="12:13" x14ac:dyDescent="0.3">
      <c r="L3705" s="140"/>
      <c r="M3705" s="140"/>
    </row>
    <row r="3706" spans="12:13" x14ac:dyDescent="0.3">
      <c r="L3706" s="140"/>
      <c r="M3706" s="140"/>
    </row>
    <row r="3707" spans="12:13" x14ac:dyDescent="0.3">
      <c r="L3707" s="140"/>
      <c r="M3707" s="140"/>
    </row>
    <row r="3708" spans="12:13" x14ac:dyDescent="0.3">
      <c r="L3708" s="140"/>
      <c r="M3708" s="140"/>
    </row>
    <row r="3709" spans="12:13" x14ac:dyDescent="0.3">
      <c r="L3709" s="140"/>
      <c r="M3709" s="140"/>
    </row>
    <row r="3710" spans="12:13" x14ac:dyDescent="0.3">
      <c r="L3710" s="140"/>
      <c r="M3710" s="140"/>
    </row>
    <row r="3711" spans="12:13" x14ac:dyDescent="0.3">
      <c r="L3711" s="140"/>
      <c r="M3711" s="140"/>
    </row>
    <row r="3712" spans="12:13" x14ac:dyDescent="0.3">
      <c r="L3712" s="140"/>
      <c r="M3712" s="140"/>
    </row>
    <row r="3713" spans="12:13" x14ac:dyDescent="0.3">
      <c r="L3713" s="140"/>
      <c r="M3713" s="140"/>
    </row>
    <row r="3714" spans="12:13" x14ac:dyDescent="0.3">
      <c r="L3714" s="140"/>
      <c r="M3714" s="140"/>
    </row>
    <row r="3715" spans="12:13" x14ac:dyDescent="0.3">
      <c r="L3715" s="140"/>
      <c r="M3715" s="140"/>
    </row>
    <row r="3716" spans="12:13" x14ac:dyDescent="0.3">
      <c r="L3716" s="140"/>
      <c r="M3716" s="140"/>
    </row>
    <row r="3717" spans="12:13" x14ac:dyDescent="0.3">
      <c r="L3717" s="140"/>
      <c r="M3717" s="140"/>
    </row>
    <row r="3718" spans="12:13" x14ac:dyDescent="0.3">
      <c r="L3718" s="140"/>
      <c r="M3718" s="140"/>
    </row>
    <row r="3719" spans="12:13" x14ac:dyDescent="0.3">
      <c r="L3719" s="140"/>
      <c r="M3719" s="140"/>
    </row>
    <row r="3720" spans="12:13" x14ac:dyDescent="0.3">
      <c r="L3720" s="140"/>
      <c r="M3720" s="140"/>
    </row>
    <row r="3721" spans="12:13" x14ac:dyDescent="0.3">
      <c r="L3721" s="140"/>
      <c r="M3721" s="140"/>
    </row>
    <row r="3722" spans="12:13" x14ac:dyDescent="0.3">
      <c r="L3722" s="140"/>
      <c r="M3722" s="140"/>
    </row>
    <row r="3723" spans="12:13" x14ac:dyDescent="0.3">
      <c r="L3723" s="140"/>
      <c r="M3723" s="140"/>
    </row>
    <row r="3724" spans="12:13" x14ac:dyDescent="0.3">
      <c r="L3724" s="140"/>
      <c r="M3724" s="140"/>
    </row>
    <row r="3725" spans="12:13" x14ac:dyDescent="0.3">
      <c r="L3725" s="140"/>
      <c r="M3725" s="140"/>
    </row>
    <row r="3726" spans="12:13" x14ac:dyDescent="0.3">
      <c r="L3726" s="140"/>
      <c r="M3726" s="140"/>
    </row>
    <row r="3727" spans="12:13" x14ac:dyDescent="0.3">
      <c r="L3727" s="140"/>
      <c r="M3727" s="140"/>
    </row>
    <row r="3728" spans="12:13" x14ac:dyDescent="0.3">
      <c r="L3728" s="140"/>
      <c r="M3728" s="140"/>
    </row>
    <row r="3729" spans="12:13" x14ac:dyDescent="0.3">
      <c r="L3729" s="140"/>
      <c r="M3729" s="140"/>
    </row>
    <row r="3730" spans="12:13" x14ac:dyDescent="0.3">
      <c r="L3730" s="140"/>
      <c r="M3730" s="140"/>
    </row>
    <row r="3731" spans="12:13" x14ac:dyDescent="0.3">
      <c r="L3731" s="140"/>
      <c r="M3731" s="140"/>
    </row>
    <row r="3732" spans="12:13" x14ac:dyDescent="0.3">
      <c r="L3732" s="140"/>
      <c r="M3732" s="140"/>
    </row>
    <row r="3733" spans="12:13" x14ac:dyDescent="0.3">
      <c r="L3733" s="140"/>
      <c r="M3733" s="140"/>
    </row>
    <row r="3734" spans="12:13" x14ac:dyDescent="0.3">
      <c r="L3734" s="140"/>
      <c r="M3734" s="140"/>
    </row>
    <row r="3735" spans="12:13" x14ac:dyDescent="0.3">
      <c r="L3735" s="140"/>
      <c r="M3735" s="140"/>
    </row>
    <row r="3736" spans="12:13" x14ac:dyDescent="0.3">
      <c r="L3736" s="140"/>
      <c r="M3736" s="140"/>
    </row>
    <row r="3737" spans="12:13" x14ac:dyDescent="0.3">
      <c r="L3737" s="140"/>
      <c r="M3737" s="140"/>
    </row>
    <row r="3738" spans="12:13" x14ac:dyDescent="0.3">
      <c r="L3738" s="140"/>
      <c r="M3738" s="140"/>
    </row>
    <row r="3739" spans="12:13" x14ac:dyDescent="0.3">
      <c r="L3739" s="140"/>
      <c r="M3739" s="140"/>
    </row>
    <row r="3740" spans="12:13" x14ac:dyDescent="0.3">
      <c r="L3740" s="140"/>
      <c r="M3740" s="140"/>
    </row>
    <row r="3741" spans="12:13" x14ac:dyDescent="0.3">
      <c r="L3741" s="140"/>
      <c r="M3741" s="140"/>
    </row>
    <row r="3742" spans="12:13" x14ac:dyDescent="0.3">
      <c r="L3742" s="140"/>
      <c r="M3742" s="140"/>
    </row>
    <row r="3743" spans="12:13" x14ac:dyDescent="0.3">
      <c r="L3743" s="140"/>
      <c r="M3743" s="140"/>
    </row>
    <row r="3744" spans="12:13" x14ac:dyDescent="0.3">
      <c r="L3744" s="140"/>
      <c r="M3744" s="140"/>
    </row>
    <row r="3745" spans="12:13" x14ac:dyDescent="0.3">
      <c r="L3745" s="140"/>
      <c r="M3745" s="140"/>
    </row>
    <row r="3746" spans="12:13" x14ac:dyDescent="0.3">
      <c r="L3746" s="140"/>
      <c r="M3746" s="140"/>
    </row>
    <row r="3747" spans="12:13" x14ac:dyDescent="0.3">
      <c r="L3747" s="140"/>
      <c r="M3747" s="140"/>
    </row>
    <row r="3748" spans="12:13" x14ac:dyDescent="0.3">
      <c r="L3748" s="140"/>
      <c r="M3748" s="140"/>
    </row>
    <row r="3749" spans="12:13" x14ac:dyDescent="0.3">
      <c r="L3749" s="140"/>
      <c r="M3749" s="140"/>
    </row>
    <row r="3750" spans="12:13" x14ac:dyDescent="0.3">
      <c r="L3750" s="140"/>
      <c r="M3750" s="140"/>
    </row>
    <row r="3751" spans="12:13" x14ac:dyDescent="0.3">
      <c r="L3751" s="140"/>
      <c r="M3751" s="140"/>
    </row>
    <row r="3752" spans="12:13" x14ac:dyDescent="0.3">
      <c r="L3752" s="140"/>
      <c r="M3752" s="140"/>
    </row>
    <row r="3753" spans="12:13" x14ac:dyDescent="0.3">
      <c r="L3753" s="140"/>
      <c r="M3753" s="140"/>
    </row>
    <row r="3754" spans="12:13" x14ac:dyDescent="0.3">
      <c r="L3754" s="140"/>
      <c r="M3754" s="140"/>
    </row>
    <row r="3755" spans="12:13" x14ac:dyDescent="0.3">
      <c r="L3755" s="140"/>
      <c r="M3755" s="140"/>
    </row>
    <row r="3756" spans="12:13" x14ac:dyDescent="0.3">
      <c r="L3756" s="140"/>
      <c r="M3756" s="140"/>
    </row>
    <row r="3757" spans="12:13" x14ac:dyDescent="0.3">
      <c r="L3757" s="140"/>
      <c r="M3757" s="140"/>
    </row>
    <row r="3758" spans="12:13" x14ac:dyDescent="0.3">
      <c r="L3758" s="140"/>
      <c r="M3758" s="140"/>
    </row>
    <row r="3759" spans="12:13" x14ac:dyDescent="0.3">
      <c r="L3759" s="140"/>
      <c r="M3759" s="140"/>
    </row>
    <row r="3760" spans="12:13" x14ac:dyDescent="0.3">
      <c r="L3760" s="140"/>
      <c r="M3760" s="140"/>
    </row>
    <row r="3761" spans="12:13" x14ac:dyDescent="0.3">
      <c r="L3761" s="140"/>
      <c r="M3761" s="140"/>
    </row>
    <row r="3762" spans="12:13" x14ac:dyDescent="0.3">
      <c r="L3762" s="140"/>
      <c r="M3762" s="140"/>
    </row>
    <row r="3763" spans="12:13" x14ac:dyDescent="0.3">
      <c r="L3763" s="140"/>
      <c r="M3763" s="140"/>
    </row>
    <row r="3764" spans="12:13" x14ac:dyDescent="0.3">
      <c r="L3764" s="140"/>
      <c r="M3764" s="140"/>
    </row>
    <row r="3765" spans="12:13" x14ac:dyDescent="0.3">
      <c r="L3765" s="140"/>
      <c r="M3765" s="140"/>
    </row>
    <row r="3766" spans="12:13" x14ac:dyDescent="0.3">
      <c r="L3766" s="140"/>
      <c r="M3766" s="140"/>
    </row>
    <row r="3767" spans="12:13" x14ac:dyDescent="0.3">
      <c r="L3767" s="140"/>
      <c r="M3767" s="140"/>
    </row>
    <row r="3768" spans="12:13" x14ac:dyDescent="0.3">
      <c r="L3768" s="140"/>
      <c r="M3768" s="140"/>
    </row>
    <row r="3769" spans="12:13" x14ac:dyDescent="0.3">
      <c r="L3769" s="140"/>
      <c r="M3769" s="140"/>
    </row>
    <row r="3770" spans="12:13" x14ac:dyDescent="0.3">
      <c r="L3770" s="140"/>
      <c r="M3770" s="140"/>
    </row>
    <row r="3771" spans="12:13" x14ac:dyDescent="0.3">
      <c r="L3771" s="140"/>
      <c r="M3771" s="140"/>
    </row>
    <row r="3772" spans="12:13" x14ac:dyDescent="0.3">
      <c r="L3772" s="140"/>
      <c r="M3772" s="140"/>
    </row>
    <row r="3773" spans="12:13" x14ac:dyDescent="0.3">
      <c r="L3773" s="140"/>
      <c r="M3773" s="140"/>
    </row>
    <row r="3774" spans="12:13" x14ac:dyDescent="0.3">
      <c r="L3774" s="140"/>
      <c r="M3774" s="140"/>
    </row>
    <row r="3775" spans="12:13" x14ac:dyDescent="0.3">
      <c r="L3775" s="140"/>
      <c r="M3775" s="140"/>
    </row>
    <row r="3776" spans="12:13" x14ac:dyDescent="0.3">
      <c r="L3776" s="140"/>
      <c r="M3776" s="140"/>
    </row>
    <row r="3777" spans="12:13" x14ac:dyDescent="0.3">
      <c r="L3777" s="140"/>
      <c r="M3777" s="140"/>
    </row>
    <row r="3778" spans="12:13" x14ac:dyDescent="0.3">
      <c r="L3778" s="140"/>
      <c r="M3778" s="140"/>
    </row>
    <row r="3779" spans="12:13" x14ac:dyDescent="0.3">
      <c r="L3779" s="140"/>
      <c r="M3779" s="140"/>
    </row>
    <row r="3780" spans="12:13" x14ac:dyDescent="0.3">
      <c r="L3780" s="140"/>
      <c r="M3780" s="140"/>
    </row>
    <row r="3781" spans="12:13" x14ac:dyDescent="0.3">
      <c r="L3781" s="140"/>
      <c r="M3781" s="140"/>
    </row>
    <row r="3782" spans="12:13" x14ac:dyDescent="0.3">
      <c r="L3782" s="140"/>
      <c r="M3782" s="140"/>
    </row>
    <row r="3783" spans="12:13" x14ac:dyDescent="0.3">
      <c r="L3783" s="140"/>
      <c r="M3783" s="140"/>
    </row>
    <row r="3784" spans="12:13" x14ac:dyDescent="0.3">
      <c r="L3784" s="140"/>
      <c r="M3784" s="140"/>
    </row>
    <row r="3785" spans="12:13" x14ac:dyDescent="0.3">
      <c r="L3785" s="140"/>
      <c r="M3785" s="140"/>
    </row>
    <row r="3786" spans="12:13" x14ac:dyDescent="0.3">
      <c r="L3786" s="140"/>
      <c r="M3786" s="140"/>
    </row>
    <row r="3787" spans="12:13" x14ac:dyDescent="0.3">
      <c r="L3787" s="140"/>
      <c r="M3787" s="140"/>
    </row>
    <row r="3788" spans="12:13" x14ac:dyDescent="0.3">
      <c r="L3788" s="140"/>
      <c r="M3788" s="140"/>
    </row>
    <row r="3789" spans="12:13" x14ac:dyDescent="0.3">
      <c r="L3789" s="140"/>
      <c r="M3789" s="140"/>
    </row>
    <row r="3790" spans="12:13" x14ac:dyDescent="0.3">
      <c r="L3790" s="140"/>
      <c r="M3790" s="140"/>
    </row>
    <row r="3791" spans="12:13" x14ac:dyDescent="0.3">
      <c r="L3791" s="140"/>
      <c r="M3791" s="140"/>
    </row>
    <row r="3792" spans="12:13" x14ac:dyDescent="0.3">
      <c r="L3792" s="140"/>
      <c r="M3792" s="140"/>
    </row>
    <row r="3793" spans="12:13" x14ac:dyDescent="0.3">
      <c r="L3793" s="140"/>
      <c r="M3793" s="140"/>
    </row>
    <row r="3794" spans="12:13" x14ac:dyDescent="0.3">
      <c r="L3794" s="140"/>
      <c r="M3794" s="140"/>
    </row>
    <row r="3795" spans="12:13" x14ac:dyDescent="0.3">
      <c r="L3795" s="140"/>
      <c r="M3795" s="140"/>
    </row>
    <row r="3796" spans="12:13" x14ac:dyDescent="0.3">
      <c r="L3796" s="140"/>
      <c r="M3796" s="140"/>
    </row>
    <row r="3797" spans="12:13" x14ac:dyDescent="0.3">
      <c r="L3797" s="140"/>
      <c r="M3797" s="140"/>
    </row>
    <row r="3798" spans="12:13" x14ac:dyDescent="0.3">
      <c r="L3798" s="140"/>
      <c r="M3798" s="140"/>
    </row>
    <row r="3799" spans="12:13" x14ac:dyDescent="0.3">
      <c r="L3799" s="140"/>
      <c r="M3799" s="140"/>
    </row>
    <row r="3800" spans="12:13" x14ac:dyDescent="0.3">
      <c r="L3800" s="140"/>
      <c r="M3800" s="140"/>
    </row>
    <row r="3801" spans="12:13" x14ac:dyDescent="0.3">
      <c r="L3801" s="140"/>
      <c r="M3801" s="140"/>
    </row>
    <row r="3802" spans="12:13" x14ac:dyDescent="0.3">
      <c r="L3802" s="140"/>
      <c r="M3802" s="140"/>
    </row>
    <row r="3803" spans="12:13" x14ac:dyDescent="0.3">
      <c r="L3803" s="140"/>
      <c r="M3803" s="140"/>
    </row>
    <row r="3804" spans="12:13" x14ac:dyDescent="0.3">
      <c r="L3804" s="140"/>
      <c r="M3804" s="140"/>
    </row>
    <row r="3805" spans="12:13" x14ac:dyDescent="0.3">
      <c r="L3805" s="140"/>
      <c r="M3805" s="140"/>
    </row>
    <row r="3806" spans="12:13" x14ac:dyDescent="0.3">
      <c r="L3806" s="140"/>
      <c r="M3806" s="140"/>
    </row>
    <row r="3807" spans="12:13" x14ac:dyDescent="0.3">
      <c r="L3807" s="140"/>
      <c r="M3807" s="140"/>
    </row>
    <row r="3808" spans="12:13" x14ac:dyDescent="0.3">
      <c r="L3808" s="140"/>
      <c r="M3808" s="140"/>
    </row>
    <row r="3809" spans="12:13" x14ac:dyDescent="0.3">
      <c r="L3809" s="140"/>
      <c r="M3809" s="140"/>
    </row>
    <row r="3810" spans="12:13" x14ac:dyDescent="0.3">
      <c r="L3810" s="140"/>
      <c r="M3810" s="140"/>
    </row>
    <row r="3811" spans="12:13" x14ac:dyDescent="0.3">
      <c r="L3811" s="140"/>
      <c r="M3811" s="140"/>
    </row>
    <row r="3812" spans="12:13" x14ac:dyDescent="0.3">
      <c r="L3812" s="140"/>
      <c r="M3812" s="140"/>
    </row>
    <row r="3813" spans="12:13" x14ac:dyDescent="0.3">
      <c r="L3813" s="140"/>
      <c r="M3813" s="140"/>
    </row>
    <row r="3814" spans="12:13" x14ac:dyDescent="0.3">
      <c r="L3814" s="140"/>
      <c r="M3814" s="140"/>
    </row>
    <row r="3815" spans="12:13" x14ac:dyDescent="0.3">
      <c r="L3815" s="140"/>
      <c r="M3815" s="140"/>
    </row>
    <row r="3816" spans="12:13" x14ac:dyDescent="0.3">
      <c r="L3816" s="140"/>
      <c r="M3816" s="140"/>
    </row>
    <row r="3817" spans="12:13" x14ac:dyDescent="0.3">
      <c r="L3817" s="140"/>
      <c r="M3817" s="140"/>
    </row>
    <row r="3818" spans="12:13" x14ac:dyDescent="0.3">
      <c r="L3818" s="140"/>
      <c r="M3818" s="140"/>
    </row>
    <row r="3819" spans="12:13" x14ac:dyDescent="0.3">
      <c r="L3819" s="140"/>
      <c r="M3819" s="140"/>
    </row>
    <row r="3820" spans="12:13" x14ac:dyDescent="0.3">
      <c r="L3820" s="140"/>
      <c r="M3820" s="140"/>
    </row>
    <row r="3821" spans="12:13" x14ac:dyDescent="0.3">
      <c r="L3821" s="140"/>
      <c r="M3821" s="140"/>
    </row>
    <row r="3822" spans="12:13" x14ac:dyDescent="0.3">
      <c r="L3822" s="140"/>
      <c r="M3822" s="140"/>
    </row>
    <row r="3823" spans="12:13" x14ac:dyDescent="0.3">
      <c r="L3823" s="140"/>
      <c r="M3823" s="140"/>
    </row>
    <row r="3824" spans="12:13" x14ac:dyDescent="0.3">
      <c r="L3824" s="140"/>
      <c r="M3824" s="140"/>
    </row>
    <row r="3825" spans="12:13" x14ac:dyDescent="0.3">
      <c r="L3825" s="140"/>
      <c r="M3825" s="140"/>
    </row>
    <row r="3826" spans="12:13" x14ac:dyDescent="0.3">
      <c r="L3826" s="140"/>
      <c r="M3826" s="140"/>
    </row>
    <row r="3827" spans="12:13" x14ac:dyDescent="0.3">
      <c r="L3827" s="140"/>
      <c r="M3827" s="140"/>
    </row>
    <row r="3828" spans="12:13" x14ac:dyDescent="0.3">
      <c r="L3828" s="140"/>
      <c r="M3828" s="140"/>
    </row>
    <row r="3829" spans="12:13" x14ac:dyDescent="0.3">
      <c r="L3829" s="140"/>
      <c r="M3829" s="140"/>
    </row>
    <row r="3830" spans="12:13" x14ac:dyDescent="0.3">
      <c r="L3830" s="140"/>
      <c r="M3830" s="140"/>
    </row>
    <row r="3831" spans="12:13" x14ac:dyDescent="0.3">
      <c r="L3831" s="140"/>
      <c r="M3831" s="140"/>
    </row>
    <row r="3832" spans="12:13" x14ac:dyDescent="0.3">
      <c r="L3832" s="140"/>
      <c r="M3832" s="140"/>
    </row>
    <row r="3833" spans="12:13" x14ac:dyDescent="0.3">
      <c r="L3833" s="140"/>
      <c r="M3833" s="140"/>
    </row>
    <row r="3834" spans="12:13" x14ac:dyDescent="0.3">
      <c r="L3834" s="140"/>
      <c r="M3834" s="140"/>
    </row>
    <row r="3835" spans="12:13" x14ac:dyDescent="0.3">
      <c r="L3835" s="140"/>
      <c r="M3835" s="140"/>
    </row>
    <row r="3836" spans="12:13" x14ac:dyDescent="0.3">
      <c r="L3836" s="140"/>
      <c r="M3836" s="140"/>
    </row>
    <row r="3837" spans="12:13" x14ac:dyDescent="0.3">
      <c r="L3837" s="140"/>
      <c r="M3837" s="140"/>
    </row>
    <row r="3838" spans="12:13" x14ac:dyDescent="0.3">
      <c r="L3838" s="140"/>
      <c r="M3838" s="140"/>
    </row>
    <row r="3839" spans="12:13" x14ac:dyDescent="0.3">
      <c r="L3839" s="140"/>
      <c r="M3839" s="140"/>
    </row>
    <row r="3840" spans="12:13" x14ac:dyDescent="0.3">
      <c r="L3840" s="140"/>
      <c r="M3840" s="140"/>
    </row>
    <row r="3841" spans="12:13" x14ac:dyDescent="0.3">
      <c r="L3841" s="140"/>
      <c r="M3841" s="140"/>
    </row>
    <row r="3842" spans="12:13" x14ac:dyDescent="0.3">
      <c r="L3842" s="140"/>
      <c r="M3842" s="140"/>
    </row>
    <row r="3843" spans="12:13" x14ac:dyDescent="0.3">
      <c r="L3843" s="140"/>
      <c r="M3843" s="140"/>
    </row>
    <row r="3844" spans="12:13" x14ac:dyDescent="0.3">
      <c r="L3844" s="140"/>
      <c r="M3844" s="140"/>
    </row>
    <row r="3845" spans="12:13" x14ac:dyDescent="0.3">
      <c r="L3845" s="140"/>
      <c r="M3845" s="140"/>
    </row>
    <row r="3846" spans="12:13" x14ac:dyDescent="0.3">
      <c r="L3846" s="140"/>
      <c r="M3846" s="140"/>
    </row>
    <row r="3847" spans="12:13" x14ac:dyDescent="0.3">
      <c r="L3847" s="140"/>
      <c r="M3847" s="140"/>
    </row>
    <row r="3848" spans="12:13" x14ac:dyDescent="0.3">
      <c r="L3848" s="140"/>
      <c r="M3848" s="140"/>
    </row>
    <row r="3849" spans="12:13" x14ac:dyDescent="0.3">
      <c r="L3849" s="140"/>
      <c r="M3849" s="140"/>
    </row>
    <row r="3850" spans="12:13" x14ac:dyDescent="0.3">
      <c r="L3850" s="140"/>
      <c r="M3850" s="140"/>
    </row>
    <row r="3851" spans="12:13" x14ac:dyDescent="0.3">
      <c r="L3851" s="140"/>
      <c r="M3851" s="140"/>
    </row>
    <row r="3852" spans="12:13" x14ac:dyDescent="0.3">
      <c r="L3852" s="140"/>
      <c r="M3852" s="140"/>
    </row>
    <row r="3853" spans="12:13" x14ac:dyDescent="0.3">
      <c r="L3853" s="140"/>
      <c r="M3853" s="140"/>
    </row>
    <row r="3854" spans="12:13" x14ac:dyDescent="0.3">
      <c r="L3854" s="140"/>
      <c r="M3854" s="140"/>
    </row>
    <row r="3855" spans="12:13" x14ac:dyDescent="0.3">
      <c r="L3855" s="140"/>
      <c r="M3855" s="140"/>
    </row>
    <row r="3856" spans="12:13" x14ac:dyDescent="0.3">
      <c r="L3856" s="140"/>
      <c r="M3856" s="140"/>
    </row>
    <row r="3857" spans="12:13" x14ac:dyDescent="0.3">
      <c r="L3857" s="140"/>
      <c r="M3857" s="140"/>
    </row>
    <row r="3858" spans="12:13" x14ac:dyDescent="0.3">
      <c r="L3858" s="140"/>
      <c r="M3858" s="140"/>
    </row>
    <row r="3859" spans="12:13" x14ac:dyDescent="0.3">
      <c r="L3859" s="140"/>
      <c r="M3859" s="140"/>
    </row>
    <row r="3860" spans="12:13" x14ac:dyDescent="0.3">
      <c r="L3860" s="140"/>
      <c r="M3860" s="140"/>
    </row>
    <row r="3861" spans="12:13" x14ac:dyDescent="0.3">
      <c r="L3861" s="140"/>
      <c r="M3861" s="140"/>
    </row>
    <row r="3862" spans="12:13" x14ac:dyDescent="0.3">
      <c r="L3862" s="140"/>
      <c r="M3862" s="140"/>
    </row>
    <row r="3863" spans="12:13" x14ac:dyDescent="0.3">
      <c r="L3863" s="140"/>
      <c r="M3863" s="140"/>
    </row>
    <row r="3864" spans="12:13" x14ac:dyDescent="0.3">
      <c r="L3864" s="140"/>
      <c r="M3864" s="140"/>
    </row>
    <row r="3865" spans="12:13" x14ac:dyDescent="0.3">
      <c r="L3865" s="140"/>
      <c r="M3865" s="140"/>
    </row>
    <row r="3866" spans="12:13" x14ac:dyDescent="0.3">
      <c r="L3866" s="140"/>
      <c r="M3866" s="140"/>
    </row>
    <row r="3867" spans="12:13" x14ac:dyDescent="0.3">
      <c r="L3867" s="140"/>
      <c r="M3867" s="140"/>
    </row>
    <row r="3868" spans="12:13" x14ac:dyDescent="0.3">
      <c r="L3868" s="140"/>
      <c r="M3868" s="140"/>
    </row>
    <row r="3869" spans="12:13" x14ac:dyDescent="0.3">
      <c r="L3869" s="140"/>
      <c r="M3869" s="140"/>
    </row>
    <row r="3870" spans="12:13" x14ac:dyDescent="0.3">
      <c r="L3870" s="140"/>
      <c r="M3870" s="140"/>
    </row>
    <row r="3871" spans="12:13" x14ac:dyDescent="0.3">
      <c r="L3871" s="140"/>
      <c r="M3871" s="140"/>
    </row>
    <row r="3872" spans="12:13" x14ac:dyDescent="0.3">
      <c r="L3872" s="140"/>
      <c r="M3872" s="140"/>
    </row>
    <row r="3873" spans="12:13" x14ac:dyDescent="0.3">
      <c r="L3873" s="140"/>
      <c r="M3873" s="140"/>
    </row>
    <row r="3874" spans="12:13" x14ac:dyDescent="0.3">
      <c r="L3874" s="140"/>
      <c r="M3874" s="140"/>
    </row>
    <row r="3875" spans="12:13" x14ac:dyDescent="0.3">
      <c r="L3875" s="140"/>
      <c r="M3875" s="140"/>
    </row>
    <row r="3876" spans="12:13" x14ac:dyDescent="0.3">
      <c r="L3876" s="140"/>
      <c r="M3876" s="140"/>
    </row>
    <row r="3877" spans="12:13" x14ac:dyDescent="0.3">
      <c r="L3877" s="140"/>
      <c r="M3877" s="140"/>
    </row>
    <row r="3878" spans="12:13" x14ac:dyDescent="0.3">
      <c r="L3878" s="140"/>
      <c r="M3878" s="140"/>
    </row>
    <row r="3879" spans="12:13" x14ac:dyDescent="0.3">
      <c r="L3879" s="140"/>
      <c r="M3879" s="140"/>
    </row>
    <row r="3880" spans="12:13" x14ac:dyDescent="0.3">
      <c r="L3880" s="140"/>
      <c r="M3880" s="140"/>
    </row>
    <row r="3881" spans="12:13" x14ac:dyDescent="0.3">
      <c r="L3881" s="140"/>
      <c r="M3881" s="140"/>
    </row>
    <row r="3882" spans="12:13" x14ac:dyDescent="0.3">
      <c r="L3882" s="140"/>
      <c r="M3882" s="140"/>
    </row>
    <row r="3883" spans="12:13" x14ac:dyDescent="0.3">
      <c r="L3883" s="140"/>
      <c r="M3883" s="140"/>
    </row>
    <row r="3884" spans="12:13" x14ac:dyDescent="0.3">
      <c r="L3884" s="140"/>
      <c r="M3884" s="140"/>
    </row>
    <row r="3885" spans="12:13" x14ac:dyDescent="0.3">
      <c r="L3885" s="140"/>
      <c r="M3885" s="140"/>
    </row>
    <row r="3886" spans="12:13" x14ac:dyDescent="0.3">
      <c r="L3886" s="140"/>
      <c r="M3886" s="140"/>
    </row>
    <row r="3887" spans="12:13" x14ac:dyDescent="0.3">
      <c r="L3887" s="140"/>
      <c r="M3887" s="140"/>
    </row>
    <row r="3888" spans="12:13" x14ac:dyDescent="0.3">
      <c r="L3888" s="140"/>
      <c r="M3888" s="140"/>
    </row>
    <row r="3889" spans="12:13" x14ac:dyDescent="0.3">
      <c r="L3889" s="140"/>
      <c r="M3889" s="140"/>
    </row>
    <row r="3890" spans="12:13" x14ac:dyDescent="0.3">
      <c r="L3890" s="140"/>
      <c r="M3890" s="140"/>
    </row>
    <row r="3891" spans="12:13" x14ac:dyDescent="0.3">
      <c r="L3891" s="140"/>
      <c r="M3891" s="140"/>
    </row>
    <row r="3892" spans="12:13" x14ac:dyDescent="0.3">
      <c r="L3892" s="140"/>
      <c r="M3892" s="140"/>
    </row>
    <row r="3893" spans="12:13" x14ac:dyDescent="0.3">
      <c r="L3893" s="140"/>
      <c r="M3893" s="140"/>
    </row>
    <row r="3894" spans="12:13" x14ac:dyDescent="0.3">
      <c r="L3894" s="140"/>
      <c r="M3894" s="140"/>
    </row>
    <row r="3895" spans="12:13" x14ac:dyDescent="0.3">
      <c r="L3895" s="140"/>
      <c r="M3895" s="140"/>
    </row>
    <row r="3896" spans="12:13" x14ac:dyDescent="0.3">
      <c r="L3896" s="140"/>
      <c r="M3896" s="140"/>
    </row>
    <row r="3897" spans="12:13" x14ac:dyDescent="0.3">
      <c r="L3897" s="140"/>
      <c r="M3897" s="140"/>
    </row>
    <row r="3898" spans="12:13" x14ac:dyDescent="0.3">
      <c r="L3898" s="140"/>
      <c r="M3898" s="140"/>
    </row>
    <row r="3899" spans="12:13" x14ac:dyDescent="0.3">
      <c r="L3899" s="140"/>
      <c r="M3899" s="140"/>
    </row>
    <row r="3900" spans="12:13" x14ac:dyDescent="0.3">
      <c r="L3900" s="140"/>
      <c r="M3900" s="140"/>
    </row>
    <row r="3901" spans="12:13" x14ac:dyDescent="0.3">
      <c r="L3901" s="140"/>
      <c r="M3901" s="140"/>
    </row>
    <row r="3902" spans="12:13" x14ac:dyDescent="0.3">
      <c r="L3902" s="140"/>
      <c r="M3902" s="140"/>
    </row>
    <row r="3903" spans="12:13" x14ac:dyDescent="0.3">
      <c r="L3903" s="140"/>
      <c r="M3903" s="140"/>
    </row>
    <row r="3904" spans="12:13" x14ac:dyDescent="0.3">
      <c r="L3904" s="140"/>
      <c r="M3904" s="140"/>
    </row>
    <row r="3905" spans="12:13" x14ac:dyDescent="0.3">
      <c r="L3905" s="140"/>
      <c r="M3905" s="140"/>
    </row>
    <row r="3906" spans="12:13" x14ac:dyDescent="0.3">
      <c r="L3906" s="140"/>
      <c r="M3906" s="140"/>
    </row>
    <row r="3907" spans="12:13" x14ac:dyDescent="0.3">
      <c r="L3907" s="140"/>
      <c r="M3907" s="140"/>
    </row>
    <row r="3908" spans="12:13" x14ac:dyDescent="0.3">
      <c r="L3908" s="140"/>
      <c r="M3908" s="140"/>
    </row>
    <row r="3909" spans="12:13" x14ac:dyDescent="0.3">
      <c r="L3909" s="140"/>
      <c r="M3909" s="140"/>
    </row>
    <row r="3910" spans="12:13" x14ac:dyDescent="0.3">
      <c r="L3910" s="140"/>
      <c r="M3910" s="140"/>
    </row>
    <row r="3911" spans="12:13" x14ac:dyDescent="0.3">
      <c r="L3911" s="140"/>
      <c r="M3911" s="140"/>
    </row>
    <row r="3912" spans="12:13" x14ac:dyDescent="0.3">
      <c r="L3912" s="140"/>
      <c r="M3912" s="140"/>
    </row>
    <row r="3913" spans="12:13" x14ac:dyDescent="0.3">
      <c r="L3913" s="140"/>
      <c r="M3913" s="140"/>
    </row>
    <row r="3914" spans="12:13" x14ac:dyDescent="0.3">
      <c r="L3914" s="140"/>
      <c r="M3914" s="140"/>
    </row>
    <row r="3915" spans="12:13" x14ac:dyDescent="0.3">
      <c r="L3915" s="140"/>
      <c r="M3915" s="140"/>
    </row>
    <row r="3916" spans="12:13" x14ac:dyDescent="0.3">
      <c r="L3916" s="140"/>
      <c r="M3916" s="140"/>
    </row>
    <row r="3917" spans="12:13" x14ac:dyDescent="0.3">
      <c r="L3917" s="140"/>
      <c r="M3917" s="140"/>
    </row>
    <row r="3918" spans="12:13" x14ac:dyDescent="0.3">
      <c r="L3918" s="140"/>
      <c r="M3918" s="140"/>
    </row>
    <row r="3919" spans="12:13" x14ac:dyDescent="0.3">
      <c r="L3919" s="140"/>
      <c r="M3919" s="140"/>
    </row>
    <row r="3920" spans="12:13" x14ac:dyDescent="0.3">
      <c r="L3920" s="140"/>
      <c r="M3920" s="140"/>
    </row>
    <row r="3921" spans="12:13" x14ac:dyDescent="0.3">
      <c r="L3921" s="140"/>
      <c r="M3921" s="140"/>
    </row>
    <row r="3922" spans="12:13" x14ac:dyDescent="0.3">
      <c r="L3922" s="140"/>
      <c r="M3922" s="140"/>
    </row>
    <row r="3923" spans="12:13" x14ac:dyDescent="0.3">
      <c r="L3923" s="140"/>
      <c r="M3923" s="140"/>
    </row>
    <row r="3924" spans="12:13" x14ac:dyDescent="0.3">
      <c r="L3924" s="140"/>
      <c r="M3924" s="140"/>
    </row>
    <row r="3925" spans="12:13" x14ac:dyDescent="0.3">
      <c r="L3925" s="140"/>
      <c r="M3925" s="140"/>
    </row>
    <row r="3926" spans="12:13" x14ac:dyDescent="0.3">
      <c r="L3926" s="140"/>
      <c r="M3926" s="140"/>
    </row>
    <row r="3927" spans="12:13" x14ac:dyDescent="0.3">
      <c r="L3927" s="140"/>
      <c r="M3927" s="140"/>
    </row>
    <row r="3928" spans="12:13" x14ac:dyDescent="0.3">
      <c r="L3928" s="140"/>
      <c r="M3928" s="140"/>
    </row>
    <row r="3929" spans="12:13" x14ac:dyDescent="0.3">
      <c r="L3929" s="140"/>
      <c r="M3929" s="140"/>
    </row>
    <row r="3930" spans="12:13" x14ac:dyDescent="0.3">
      <c r="L3930" s="140"/>
      <c r="M3930" s="140"/>
    </row>
    <row r="3931" spans="12:13" x14ac:dyDescent="0.3">
      <c r="L3931" s="140"/>
      <c r="M3931" s="140"/>
    </row>
    <row r="3932" spans="12:13" x14ac:dyDescent="0.3">
      <c r="L3932" s="140"/>
      <c r="M3932" s="140"/>
    </row>
    <row r="3933" spans="12:13" x14ac:dyDescent="0.3">
      <c r="L3933" s="140"/>
      <c r="M3933" s="140"/>
    </row>
    <row r="3934" spans="12:13" x14ac:dyDescent="0.3">
      <c r="L3934" s="140"/>
      <c r="M3934" s="140"/>
    </row>
    <row r="3935" spans="12:13" x14ac:dyDescent="0.3">
      <c r="L3935" s="140"/>
      <c r="M3935" s="140"/>
    </row>
    <row r="3936" spans="12:13" x14ac:dyDescent="0.3">
      <c r="L3936" s="140"/>
      <c r="M3936" s="140"/>
    </row>
    <row r="3937" spans="12:13" x14ac:dyDescent="0.3">
      <c r="L3937" s="140"/>
      <c r="M3937" s="140"/>
    </row>
    <row r="3938" spans="12:13" x14ac:dyDescent="0.3">
      <c r="L3938" s="140"/>
      <c r="M3938" s="140"/>
    </row>
    <row r="3939" spans="12:13" x14ac:dyDescent="0.3">
      <c r="L3939" s="140"/>
      <c r="M3939" s="140"/>
    </row>
    <row r="3940" spans="12:13" x14ac:dyDescent="0.3">
      <c r="L3940" s="140"/>
      <c r="M3940" s="140"/>
    </row>
    <row r="3941" spans="12:13" x14ac:dyDescent="0.3">
      <c r="L3941" s="140"/>
      <c r="M3941" s="140"/>
    </row>
    <row r="3942" spans="12:13" x14ac:dyDescent="0.3">
      <c r="L3942" s="140"/>
      <c r="M3942" s="140"/>
    </row>
    <row r="3943" spans="12:13" x14ac:dyDescent="0.3">
      <c r="L3943" s="140"/>
      <c r="M3943" s="140"/>
    </row>
    <row r="3944" spans="12:13" x14ac:dyDescent="0.3">
      <c r="L3944" s="140"/>
      <c r="M3944" s="140"/>
    </row>
    <row r="3945" spans="12:13" x14ac:dyDescent="0.3">
      <c r="L3945" s="140"/>
      <c r="M3945" s="140"/>
    </row>
    <row r="3946" spans="12:13" x14ac:dyDescent="0.3">
      <c r="L3946" s="140"/>
      <c r="M3946" s="140"/>
    </row>
    <row r="3947" spans="12:13" x14ac:dyDescent="0.3">
      <c r="L3947" s="140"/>
      <c r="M3947" s="140"/>
    </row>
    <row r="3948" spans="12:13" x14ac:dyDescent="0.3">
      <c r="L3948" s="140"/>
      <c r="M3948" s="140"/>
    </row>
    <row r="3949" spans="12:13" x14ac:dyDescent="0.3">
      <c r="L3949" s="140"/>
      <c r="M3949" s="140"/>
    </row>
    <row r="3950" spans="12:13" x14ac:dyDescent="0.3">
      <c r="L3950" s="140"/>
      <c r="M3950" s="140"/>
    </row>
    <row r="3951" spans="12:13" x14ac:dyDescent="0.3">
      <c r="L3951" s="140"/>
      <c r="M3951" s="140"/>
    </row>
    <row r="3952" spans="12:13" x14ac:dyDescent="0.3">
      <c r="L3952" s="140"/>
      <c r="M3952" s="140"/>
    </row>
    <row r="3953" spans="12:13" x14ac:dyDescent="0.3">
      <c r="L3953" s="140"/>
      <c r="M3953" s="140"/>
    </row>
    <row r="3954" spans="12:13" x14ac:dyDescent="0.3">
      <c r="L3954" s="140"/>
      <c r="M3954" s="140"/>
    </row>
    <row r="3955" spans="12:13" x14ac:dyDescent="0.3">
      <c r="L3955" s="140"/>
      <c r="M3955" s="140"/>
    </row>
    <row r="3956" spans="12:13" x14ac:dyDescent="0.3">
      <c r="L3956" s="140"/>
      <c r="M3956" s="140"/>
    </row>
    <row r="3957" spans="12:13" x14ac:dyDescent="0.3">
      <c r="L3957" s="140"/>
      <c r="M3957" s="140"/>
    </row>
    <row r="3958" spans="12:13" x14ac:dyDescent="0.3">
      <c r="L3958" s="140"/>
      <c r="M3958" s="140"/>
    </row>
    <row r="3959" spans="12:13" x14ac:dyDescent="0.3">
      <c r="L3959" s="140"/>
      <c r="M3959" s="140"/>
    </row>
    <row r="3960" spans="12:13" x14ac:dyDescent="0.3">
      <c r="L3960" s="140"/>
      <c r="M3960" s="140"/>
    </row>
    <row r="3961" spans="12:13" x14ac:dyDescent="0.3">
      <c r="L3961" s="140"/>
      <c r="M3961" s="140"/>
    </row>
    <row r="3962" spans="12:13" x14ac:dyDescent="0.3">
      <c r="L3962" s="140"/>
      <c r="M3962" s="140"/>
    </row>
    <row r="3963" spans="12:13" x14ac:dyDescent="0.3">
      <c r="L3963" s="140"/>
      <c r="M3963" s="140"/>
    </row>
    <row r="3964" spans="12:13" x14ac:dyDescent="0.3">
      <c r="L3964" s="140"/>
      <c r="M3964" s="140"/>
    </row>
    <row r="3965" spans="12:13" x14ac:dyDescent="0.3">
      <c r="L3965" s="140"/>
      <c r="M3965" s="140"/>
    </row>
    <row r="3966" spans="12:13" x14ac:dyDescent="0.3">
      <c r="L3966" s="140"/>
      <c r="M3966" s="140"/>
    </row>
    <row r="3967" spans="12:13" x14ac:dyDescent="0.3">
      <c r="L3967" s="140"/>
      <c r="M3967" s="140"/>
    </row>
    <row r="3968" spans="12:13" x14ac:dyDescent="0.3">
      <c r="L3968" s="140"/>
      <c r="M3968" s="140"/>
    </row>
    <row r="3969" spans="12:13" x14ac:dyDescent="0.3">
      <c r="L3969" s="140"/>
      <c r="M3969" s="140"/>
    </row>
    <row r="3970" spans="12:13" x14ac:dyDescent="0.3">
      <c r="L3970" s="140"/>
      <c r="M3970" s="140"/>
    </row>
    <row r="3971" spans="12:13" x14ac:dyDescent="0.3">
      <c r="L3971" s="140"/>
      <c r="M3971" s="140"/>
    </row>
    <row r="3972" spans="12:13" x14ac:dyDescent="0.3">
      <c r="L3972" s="140"/>
      <c r="M3972" s="140"/>
    </row>
    <row r="3973" spans="12:13" x14ac:dyDescent="0.3">
      <c r="L3973" s="140"/>
      <c r="M3973" s="140"/>
    </row>
    <row r="3974" spans="12:13" x14ac:dyDescent="0.3">
      <c r="L3974" s="140"/>
      <c r="M3974" s="140"/>
    </row>
    <row r="3975" spans="12:13" x14ac:dyDescent="0.3">
      <c r="L3975" s="140"/>
      <c r="M3975" s="140"/>
    </row>
    <row r="3976" spans="12:13" x14ac:dyDescent="0.3">
      <c r="L3976" s="140"/>
      <c r="M3976" s="140"/>
    </row>
    <row r="3977" spans="12:13" x14ac:dyDescent="0.3">
      <c r="L3977" s="140"/>
      <c r="M3977" s="140"/>
    </row>
    <row r="3978" spans="12:13" x14ac:dyDescent="0.3">
      <c r="L3978" s="140"/>
      <c r="M3978" s="140"/>
    </row>
    <row r="3979" spans="12:13" x14ac:dyDescent="0.3">
      <c r="L3979" s="140"/>
      <c r="M3979" s="140"/>
    </row>
    <row r="3980" spans="12:13" x14ac:dyDescent="0.3">
      <c r="L3980" s="140"/>
      <c r="M3980" s="140"/>
    </row>
    <row r="3981" spans="12:13" x14ac:dyDescent="0.3">
      <c r="L3981" s="140"/>
      <c r="M3981" s="140"/>
    </row>
    <row r="3982" spans="12:13" x14ac:dyDescent="0.3">
      <c r="L3982" s="140"/>
      <c r="M3982" s="140"/>
    </row>
    <row r="3983" spans="12:13" x14ac:dyDescent="0.3">
      <c r="L3983" s="140"/>
      <c r="M3983" s="140"/>
    </row>
    <row r="3984" spans="12:13" x14ac:dyDescent="0.3">
      <c r="L3984" s="140"/>
      <c r="M3984" s="140"/>
    </row>
    <row r="3985" spans="12:13" x14ac:dyDescent="0.3">
      <c r="L3985" s="140"/>
      <c r="M3985" s="140"/>
    </row>
    <row r="3986" spans="12:13" x14ac:dyDescent="0.3">
      <c r="L3986" s="140"/>
      <c r="M3986" s="140"/>
    </row>
    <row r="3987" spans="12:13" x14ac:dyDescent="0.3">
      <c r="L3987" s="140"/>
      <c r="M3987" s="140"/>
    </row>
    <row r="3988" spans="12:13" x14ac:dyDescent="0.3">
      <c r="L3988" s="140"/>
      <c r="M3988" s="140"/>
    </row>
    <row r="3989" spans="12:13" x14ac:dyDescent="0.3">
      <c r="L3989" s="140"/>
      <c r="M3989" s="140"/>
    </row>
    <row r="3990" spans="12:13" x14ac:dyDescent="0.3">
      <c r="L3990" s="140"/>
      <c r="M3990" s="140"/>
    </row>
    <row r="3991" spans="12:13" x14ac:dyDescent="0.3">
      <c r="L3991" s="140"/>
      <c r="M3991" s="140"/>
    </row>
    <row r="3992" spans="12:13" x14ac:dyDescent="0.3">
      <c r="L3992" s="140"/>
      <c r="M3992" s="140"/>
    </row>
    <row r="3993" spans="12:13" x14ac:dyDescent="0.3">
      <c r="L3993" s="140"/>
      <c r="M3993" s="140"/>
    </row>
    <row r="3994" spans="12:13" x14ac:dyDescent="0.3">
      <c r="L3994" s="140"/>
      <c r="M3994" s="140"/>
    </row>
    <row r="3995" spans="12:13" x14ac:dyDescent="0.3">
      <c r="L3995" s="140"/>
      <c r="M3995" s="140"/>
    </row>
    <row r="3996" spans="12:13" x14ac:dyDescent="0.3">
      <c r="L3996" s="140"/>
      <c r="M3996" s="140"/>
    </row>
    <row r="3997" spans="12:13" x14ac:dyDescent="0.3">
      <c r="L3997" s="140"/>
      <c r="M3997" s="140"/>
    </row>
    <row r="3998" spans="12:13" x14ac:dyDescent="0.3">
      <c r="L3998" s="140"/>
      <c r="M3998" s="140"/>
    </row>
    <row r="3999" spans="12:13" x14ac:dyDescent="0.3">
      <c r="L3999" s="140"/>
      <c r="M3999" s="140"/>
    </row>
    <row r="4000" spans="12:13" x14ac:dyDescent="0.3">
      <c r="L4000" s="140"/>
      <c r="M4000" s="140"/>
    </row>
    <row r="4001" spans="12:13" x14ac:dyDescent="0.3">
      <c r="L4001" s="140"/>
      <c r="M4001" s="140"/>
    </row>
    <row r="4002" spans="12:13" x14ac:dyDescent="0.3">
      <c r="L4002" s="140"/>
      <c r="M4002" s="140"/>
    </row>
    <row r="4003" spans="12:13" x14ac:dyDescent="0.3">
      <c r="L4003" s="140"/>
      <c r="M4003" s="140"/>
    </row>
    <row r="4004" spans="12:13" x14ac:dyDescent="0.3">
      <c r="L4004" s="140"/>
      <c r="M4004" s="140"/>
    </row>
    <row r="4005" spans="12:13" x14ac:dyDescent="0.3">
      <c r="L4005" s="140"/>
      <c r="M4005" s="140"/>
    </row>
    <row r="4006" spans="12:13" x14ac:dyDescent="0.3">
      <c r="L4006" s="140"/>
      <c r="M4006" s="140"/>
    </row>
    <row r="4007" spans="12:13" x14ac:dyDescent="0.3">
      <c r="L4007" s="140"/>
      <c r="M4007" s="140"/>
    </row>
    <row r="4008" spans="12:13" x14ac:dyDescent="0.3">
      <c r="L4008" s="140"/>
      <c r="M4008" s="140"/>
    </row>
    <row r="4009" spans="12:13" x14ac:dyDescent="0.3">
      <c r="L4009" s="140"/>
      <c r="M4009" s="140"/>
    </row>
    <row r="4010" spans="12:13" x14ac:dyDescent="0.3">
      <c r="L4010" s="140"/>
      <c r="M4010" s="140"/>
    </row>
    <row r="4011" spans="12:13" x14ac:dyDescent="0.3">
      <c r="L4011" s="140"/>
      <c r="M4011" s="140"/>
    </row>
    <row r="4012" spans="12:13" x14ac:dyDescent="0.3">
      <c r="L4012" s="140"/>
      <c r="M4012" s="140"/>
    </row>
    <row r="4013" spans="12:13" x14ac:dyDescent="0.3">
      <c r="L4013" s="140"/>
      <c r="M4013" s="140"/>
    </row>
    <row r="4014" spans="12:13" x14ac:dyDescent="0.3">
      <c r="L4014" s="140"/>
      <c r="M4014" s="140"/>
    </row>
    <row r="4015" spans="12:13" x14ac:dyDescent="0.3">
      <c r="L4015" s="140"/>
      <c r="M4015" s="140"/>
    </row>
    <row r="4016" spans="12:13" x14ac:dyDescent="0.3">
      <c r="L4016" s="140"/>
      <c r="M4016" s="140"/>
    </row>
    <row r="4017" spans="12:13" x14ac:dyDescent="0.3">
      <c r="L4017" s="140"/>
      <c r="M4017" s="140"/>
    </row>
    <row r="4018" spans="12:13" x14ac:dyDescent="0.3">
      <c r="L4018" s="140"/>
      <c r="M4018" s="140"/>
    </row>
    <row r="4019" spans="12:13" x14ac:dyDescent="0.3">
      <c r="L4019" s="140"/>
      <c r="M4019" s="140"/>
    </row>
    <row r="4020" spans="12:13" x14ac:dyDescent="0.3">
      <c r="L4020" s="140"/>
      <c r="M4020" s="140"/>
    </row>
    <row r="4021" spans="12:13" x14ac:dyDescent="0.3">
      <c r="L4021" s="140"/>
      <c r="M4021" s="140"/>
    </row>
    <row r="4022" spans="12:13" x14ac:dyDescent="0.3">
      <c r="L4022" s="140"/>
      <c r="M4022" s="140"/>
    </row>
    <row r="4023" spans="12:13" x14ac:dyDescent="0.3">
      <c r="L4023" s="140"/>
      <c r="M4023" s="140"/>
    </row>
    <row r="4024" spans="12:13" x14ac:dyDescent="0.3">
      <c r="L4024" s="140"/>
      <c r="M4024" s="140"/>
    </row>
    <row r="4025" spans="12:13" x14ac:dyDescent="0.3">
      <c r="L4025" s="140"/>
      <c r="M4025" s="140"/>
    </row>
    <row r="4026" spans="12:13" x14ac:dyDescent="0.3">
      <c r="L4026" s="140"/>
      <c r="M4026" s="140"/>
    </row>
    <row r="4027" spans="12:13" x14ac:dyDescent="0.3">
      <c r="L4027" s="140"/>
      <c r="M4027" s="140"/>
    </row>
    <row r="4028" spans="12:13" x14ac:dyDescent="0.3">
      <c r="L4028" s="140"/>
      <c r="M4028" s="140"/>
    </row>
    <row r="4029" spans="12:13" x14ac:dyDescent="0.3">
      <c r="L4029" s="140"/>
      <c r="M4029" s="140"/>
    </row>
    <row r="4030" spans="12:13" x14ac:dyDescent="0.3">
      <c r="L4030" s="140"/>
      <c r="M4030" s="140"/>
    </row>
    <row r="4031" spans="12:13" x14ac:dyDescent="0.3">
      <c r="L4031" s="140"/>
      <c r="M4031" s="140"/>
    </row>
    <row r="4032" spans="12:13" x14ac:dyDescent="0.3">
      <c r="L4032" s="140"/>
      <c r="M4032" s="140"/>
    </row>
    <row r="4033" spans="12:13" x14ac:dyDescent="0.3">
      <c r="L4033" s="140"/>
      <c r="M4033" s="140"/>
    </row>
    <row r="4034" spans="12:13" x14ac:dyDescent="0.3">
      <c r="L4034" s="140"/>
      <c r="M4034" s="140"/>
    </row>
    <row r="4035" spans="12:13" x14ac:dyDescent="0.3">
      <c r="L4035" s="140"/>
      <c r="M4035" s="140"/>
    </row>
    <row r="4036" spans="12:13" x14ac:dyDescent="0.3">
      <c r="L4036" s="140"/>
      <c r="M4036" s="140"/>
    </row>
    <row r="4037" spans="12:13" x14ac:dyDescent="0.3">
      <c r="L4037" s="140"/>
      <c r="M4037" s="140"/>
    </row>
    <row r="4038" spans="12:13" x14ac:dyDescent="0.3">
      <c r="L4038" s="140"/>
      <c r="M4038" s="140"/>
    </row>
    <row r="4039" spans="12:13" x14ac:dyDescent="0.3">
      <c r="L4039" s="140"/>
      <c r="M4039" s="140"/>
    </row>
    <row r="4040" spans="12:13" x14ac:dyDescent="0.3">
      <c r="L4040" s="140"/>
      <c r="M4040" s="140"/>
    </row>
    <row r="4041" spans="12:13" x14ac:dyDescent="0.3">
      <c r="L4041" s="140"/>
      <c r="M4041" s="140"/>
    </row>
    <row r="4042" spans="12:13" x14ac:dyDescent="0.3">
      <c r="L4042" s="140"/>
      <c r="M4042" s="140"/>
    </row>
    <row r="4043" spans="12:13" x14ac:dyDescent="0.3">
      <c r="L4043" s="140"/>
      <c r="M4043" s="140"/>
    </row>
    <row r="4044" spans="12:13" x14ac:dyDescent="0.3">
      <c r="L4044" s="140"/>
      <c r="M4044" s="140"/>
    </row>
    <row r="4045" spans="12:13" x14ac:dyDescent="0.3">
      <c r="L4045" s="140"/>
      <c r="M4045" s="140"/>
    </row>
    <row r="4046" spans="12:13" x14ac:dyDescent="0.3">
      <c r="L4046" s="140"/>
      <c r="M4046" s="140"/>
    </row>
    <row r="4047" spans="12:13" x14ac:dyDescent="0.3">
      <c r="L4047" s="140"/>
      <c r="M4047" s="140"/>
    </row>
    <row r="4048" spans="12:13" x14ac:dyDescent="0.3">
      <c r="L4048" s="140"/>
      <c r="M4048" s="140"/>
    </row>
    <row r="4049" spans="12:13" x14ac:dyDescent="0.3">
      <c r="L4049" s="140"/>
      <c r="M4049" s="140"/>
    </row>
    <row r="4050" spans="12:13" x14ac:dyDescent="0.3">
      <c r="L4050" s="140"/>
      <c r="M4050" s="140"/>
    </row>
    <row r="4051" spans="12:13" x14ac:dyDescent="0.3">
      <c r="L4051" s="140"/>
      <c r="M4051" s="140"/>
    </row>
    <row r="4052" spans="12:13" x14ac:dyDescent="0.3">
      <c r="L4052" s="140"/>
      <c r="M4052" s="140"/>
    </row>
    <row r="4053" spans="12:13" x14ac:dyDescent="0.3">
      <c r="L4053" s="140"/>
      <c r="M4053" s="140"/>
    </row>
    <row r="4054" spans="12:13" x14ac:dyDescent="0.3">
      <c r="L4054" s="140"/>
      <c r="M4054" s="140"/>
    </row>
    <row r="4055" spans="12:13" x14ac:dyDescent="0.3">
      <c r="L4055" s="140"/>
      <c r="M4055" s="140"/>
    </row>
    <row r="4056" spans="12:13" x14ac:dyDescent="0.3">
      <c r="L4056" s="140"/>
      <c r="M4056" s="140"/>
    </row>
    <row r="4057" spans="12:13" x14ac:dyDescent="0.3">
      <c r="L4057" s="140"/>
      <c r="M4057" s="140"/>
    </row>
    <row r="4058" spans="12:13" x14ac:dyDescent="0.3">
      <c r="L4058" s="140"/>
      <c r="M4058" s="140"/>
    </row>
    <row r="4059" spans="12:13" x14ac:dyDescent="0.3">
      <c r="L4059" s="140"/>
      <c r="M4059" s="140"/>
    </row>
    <row r="4060" spans="12:13" x14ac:dyDescent="0.3">
      <c r="L4060" s="140"/>
      <c r="M4060" s="140"/>
    </row>
    <row r="4061" spans="12:13" x14ac:dyDescent="0.3">
      <c r="L4061" s="140"/>
      <c r="M4061" s="140"/>
    </row>
    <row r="4062" spans="12:13" x14ac:dyDescent="0.3">
      <c r="L4062" s="140"/>
      <c r="M4062" s="140"/>
    </row>
    <row r="4063" spans="12:13" x14ac:dyDescent="0.3">
      <c r="L4063" s="140"/>
      <c r="M4063" s="140"/>
    </row>
    <row r="4064" spans="12:13" x14ac:dyDescent="0.3">
      <c r="L4064" s="140"/>
      <c r="M4064" s="140"/>
    </row>
    <row r="4065" spans="12:13" x14ac:dyDescent="0.3">
      <c r="L4065" s="140"/>
      <c r="M4065" s="140"/>
    </row>
    <row r="4066" spans="12:13" x14ac:dyDescent="0.3">
      <c r="L4066" s="140"/>
      <c r="M4066" s="140"/>
    </row>
    <row r="4067" spans="12:13" x14ac:dyDescent="0.3">
      <c r="L4067" s="140"/>
      <c r="M4067" s="140"/>
    </row>
    <row r="4068" spans="12:13" x14ac:dyDescent="0.3">
      <c r="L4068" s="140"/>
      <c r="M4068" s="140"/>
    </row>
    <row r="4069" spans="12:13" x14ac:dyDescent="0.3">
      <c r="L4069" s="140"/>
      <c r="M4069" s="140"/>
    </row>
    <row r="4070" spans="12:13" x14ac:dyDescent="0.3">
      <c r="L4070" s="140"/>
      <c r="M4070" s="140"/>
    </row>
    <row r="4071" spans="12:13" x14ac:dyDescent="0.3">
      <c r="L4071" s="140"/>
      <c r="M4071" s="140"/>
    </row>
    <row r="4072" spans="12:13" x14ac:dyDescent="0.3">
      <c r="L4072" s="140"/>
      <c r="M4072" s="140"/>
    </row>
    <row r="4073" spans="12:13" x14ac:dyDescent="0.3">
      <c r="L4073" s="140"/>
      <c r="M4073" s="140"/>
    </row>
    <row r="4074" spans="12:13" x14ac:dyDescent="0.3">
      <c r="L4074" s="140"/>
      <c r="M4074" s="140"/>
    </row>
    <row r="4075" spans="12:13" x14ac:dyDescent="0.3">
      <c r="L4075" s="140"/>
      <c r="M4075" s="140"/>
    </row>
    <row r="4076" spans="12:13" x14ac:dyDescent="0.3">
      <c r="L4076" s="140"/>
      <c r="M4076" s="140"/>
    </row>
    <row r="4077" spans="12:13" x14ac:dyDescent="0.3">
      <c r="L4077" s="140"/>
      <c r="M4077" s="140"/>
    </row>
    <row r="4078" spans="12:13" x14ac:dyDescent="0.3">
      <c r="L4078" s="140"/>
      <c r="M4078" s="140"/>
    </row>
    <row r="4079" spans="12:13" x14ac:dyDescent="0.3">
      <c r="L4079" s="140"/>
      <c r="M4079" s="140"/>
    </row>
    <row r="4080" spans="12:13" x14ac:dyDescent="0.3">
      <c r="L4080" s="140"/>
      <c r="M4080" s="140"/>
    </row>
    <row r="4081" spans="12:13" x14ac:dyDescent="0.3">
      <c r="L4081" s="140"/>
      <c r="M4081" s="140"/>
    </row>
    <row r="4082" spans="12:13" x14ac:dyDescent="0.3">
      <c r="L4082" s="140"/>
      <c r="M4082" s="140"/>
    </row>
    <row r="4083" spans="12:13" x14ac:dyDescent="0.3">
      <c r="L4083" s="140"/>
      <c r="M4083" s="140"/>
    </row>
    <row r="4084" spans="12:13" x14ac:dyDescent="0.3">
      <c r="L4084" s="140"/>
      <c r="M4084" s="140"/>
    </row>
    <row r="4085" spans="12:13" x14ac:dyDescent="0.3">
      <c r="L4085" s="140"/>
      <c r="M4085" s="140"/>
    </row>
    <row r="4086" spans="12:13" x14ac:dyDescent="0.3">
      <c r="L4086" s="140"/>
      <c r="M4086" s="140"/>
    </row>
    <row r="4087" spans="12:13" x14ac:dyDescent="0.3">
      <c r="L4087" s="140"/>
      <c r="M4087" s="140"/>
    </row>
    <row r="4088" spans="12:13" x14ac:dyDescent="0.3">
      <c r="L4088" s="140"/>
      <c r="M4088" s="140"/>
    </row>
    <row r="4089" spans="12:13" x14ac:dyDescent="0.3">
      <c r="L4089" s="140"/>
      <c r="M4089" s="140"/>
    </row>
    <row r="4090" spans="12:13" x14ac:dyDescent="0.3">
      <c r="L4090" s="140"/>
      <c r="M4090" s="140"/>
    </row>
    <row r="4091" spans="12:13" x14ac:dyDescent="0.3">
      <c r="L4091" s="140"/>
      <c r="M4091" s="140"/>
    </row>
    <row r="4092" spans="12:13" x14ac:dyDescent="0.3">
      <c r="L4092" s="140"/>
      <c r="M4092" s="140"/>
    </row>
    <row r="4093" spans="12:13" x14ac:dyDescent="0.3">
      <c r="L4093" s="140"/>
      <c r="M4093" s="140"/>
    </row>
    <row r="4094" spans="12:13" x14ac:dyDescent="0.3">
      <c r="L4094" s="140"/>
      <c r="M4094" s="140"/>
    </row>
    <row r="4095" spans="12:13" x14ac:dyDescent="0.3">
      <c r="L4095" s="140"/>
      <c r="M4095" s="140"/>
    </row>
    <row r="4096" spans="12:13" x14ac:dyDescent="0.3">
      <c r="L4096" s="140"/>
      <c r="M4096" s="140"/>
    </row>
    <row r="4097" spans="12:13" x14ac:dyDescent="0.3">
      <c r="L4097" s="140"/>
      <c r="M4097" s="140"/>
    </row>
    <row r="4098" spans="12:13" x14ac:dyDescent="0.3">
      <c r="L4098" s="140"/>
      <c r="M4098" s="140"/>
    </row>
    <row r="4099" spans="12:13" x14ac:dyDescent="0.3">
      <c r="L4099" s="140"/>
      <c r="M4099" s="140"/>
    </row>
    <row r="4100" spans="12:13" x14ac:dyDescent="0.3">
      <c r="L4100" s="140"/>
      <c r="M4100" s="140"/>
    </row>
    <row r="4101" spans="12:13" x14ac:dyDescent="0.3">
      <c r="L4101" s="140"/>
      <c r="M4101" s="140"/>
    </row>
    <row r="4102" spans="12:13" x14ac:dyDescent="0.3">
      <c r="L4102" s="140"/>
      <c r="M4102" s="140"/>
    </row>
    <row r="4103" spans="12:13" x14ac:dyDescent="0.3">
      <c r="L4103" s="140"/>
      <c r="M4103" s="140"/>
    </row>
    <row r="4104" spans="12:13" x14ac:dyDescent="0.3">
      <c r="L4104" s="140"/>
      <c r="M4104" s="140"/>
    </row>
    <row r="4105" spans="12:13" x14ac:dyDescent="0.3">
      <c r="L4105" s="140"/>
      <c r="M4105" s="140"/>
    </row>
    <row r="4106" spans="12:13" x14ac:dyDescent="0.3">
      <c r="L4106" s="140"/>
      <c r="M4106" s="140"/>
    </row>
    <row r="4107" spans="12:13" x14ac:dyDescent="0.3">
      <c r="L4107" s="140"/>
      <c r="M4107" s="140"/>
    </row>
    <row r="4108" spans="12:13" x14ac:dyDescent="0.3">
      <c r="L4108" s="140"/>
      <c r="M4108" s="140"/>
    </row>
    <row r="4109" spans="12:13" x14ac:dyDescent="0.3">
      <c r="L4109" s="140"/>
      <c r="M4109" s="140"/>
    </row>
    <row r="4110" spans="12:13" x14ac:dyDescent="0.3">
      <c r="L4110" s="140"/>
      <c r="M4110" s="140"/>
    </row>
    <row r="4111" spans="12:13" x14ac:dyDescent="0.3">
      <c r="L4111" s="140"/>
      <c r="M4111" s="140"/>
    </row>
    <row r="4112" spans="12:13" x14ac:dyDescent="0.3">
      <c r="L4112" s="140"/>
      <c r="M4112" s="140"/>
    </row>
    <row r="4113" spans="12:13" x14ac:dyDescent="0.3">
      <c r="L4113" s="140"/>
      <c r="M4113" s="140"/>
    </row>
    <row r="4114" spans="12:13" x14ac:dyDescent="0.3">
      <c r="L4114" s="140"/>
      <c r="M4114" s="140"/>
    </row>
    <row r="4115" spans="12:13" x14ac:dyDescent="0.3">
      <c r="L4115" s="140"/>
      <c r="M4115" s="140"/>
    </row>
    <row r="4116" spans="12:13" x14ac:dyDescent="0.3">
      <c r="L4116" s="140"/>
      <c r="M4116" s="140"/>
    </row>
    <row r="4117" spans="12:13" x14ac:dyDescent="0.3">
      <c r="L4117" s="140"/>
      <c r="M4117" s="140"/>
    </row>
    <row r="4118" spans="12:13" x14ac:dyDescent="0.3">
      <c r="L4118" s="140"/>
      <c r="M4118" s="140"/>
    </row>
    <row r="4119" spans="12:13" x14ac:dyDescent="0.3">
      <c r="L4119" s="140"/>
      <c r="M4119" s="140"/>
    </row>
    <row r="4120" spans="12:13" x14ac:dyDescent="0.3">
      <c r="L4120" s="140"/>
      <c r="M4120" s="140"/>
    </row>
    <row r="4121" spans="12:13" x14ac:dyDescent="0.3">
      <c r="L4121" s="140"/>
      <c r="M4121" s="140"/>
    </row>
    <row r="4122" spans="12:13" x14ac:dyDescent="0.3">
      <c r="L4122" s="140"/>
      <c r="M4122" s="140"/>
    </row>
    <row r="4123" spans="12:13" x14ac:dyDescent="0.3">
      <c r="L4123" s="140"/>
      <c r="M4123" s="140"/>
    </row>
    <row r="4124" spans="12:13" x14ac:dyDescent="0.3">
      <c r="L4124" s="140"/>
      <c r="M4124" s="140"/>
    </row>
    <row r="4125" spans="12:13" x14ac:dyDescent="0.3">
      <c r="L4125" s="140"/>
      <c r="M4125" s="140"/>
    </row>
    <row r="4126" spans="12:13" x14ac:dyDescent="0.3">
      <c r="L4126" s="140"/>
      <c r="M4126" s="140"/>
    </row>
    <row r="4127" spans="12:13" x14ac:dyDescent="0.3">
      <c r="L4127" s="140"/>
      <c r="M4127" s="140"/>
    </row>
    <row r="4128" spans="12:13" x14ac:dyDescent="0.3">
      <c r="L4128" s="140"/>
      <c r="M4128" s="140"/>
    </row>
    <row r="4129" spans="12:13" x14ac:dyDescent="0.3">
      <c r="L4129" s="140"/>
      <c r="M4129" s="140"/>
    </row>
    <row r="4130" spans="12:13" x14ac:dyDescent="0.3">
      <c r="L4130" s="140"/>
      <c r="M4130" s="140"/>
    </row>
    <row r="4131" spans="12:13" x14ac:dyDescent="0.3">
      <c r="L4131" s="140"/>
      <c r="M4131" s="140"/>
    </row>
    <row r="4132" spans="12:13" x14ac:dyDescent="0.3">
      <c r="L4132" s="140"/>
      <c r="M4132" s="140"/>
    </row>
    <row r="4133" spans="12:13" x14ac:dyDescent="0.3">
      <c r="L4133" s="140"/>
      <c r="M4133" s="140"/>
    </row>
    <row r="4134" spans="12:13" x14ac:dyDescent="0.3">
      <c r="L4134" s="140"/>
      <c r="M4134" s="140"/>
    </row>
    <row r="4135" spans="12:13" x14ac:dyDescent="0.3">
      <c r="L4135" s="140"/>
      <c r="M4135" s="140"/>
    </row>
    <row r="4136" spans="12:13" x14ac:dyDescent="0.3">
      <c r="L4136" s="140"/>
      <c r="M4136" s="140"/>
    </row>
    <row r="4137" spans="12:13" x14ac:dyDescent="0.3">
      <c r="L4137" s="140"/>
      <c r="M4137" s="140"/>
    </row>
    <row r="4138" spans="12:13" x14ac:dyDescent="0.3">
      <c r="L4138" s="140"/>
      <c r="M4138" s="140"/>
    </row>
    <row r="4139" spans="12:13" x14ac:dyDescent="0.3">
      <c r="L4139" s="140"/>
      <c r="M4139" s="140"/>
    </row>
    <row r="4140" spans="12:13" x14ac:dyDescent="0.3">
      <c r="L4140" s="140"/>
      <c r="M4140" s="140"/>
    </row>
    <row r="4141" spans="12:13" x14ac:dyDescent="0.3">
      <c r="L4141" s="140"/>
      <c r="M4141" s="140"/>
    </row>
    <row r="4142" spans="12:13" x14ac:dyDescent="0.3">
      <c r="L4142" s="140"/>
      <c r="M4142" s="140"/>
    </row>
    <row r="4143" spans="12:13" x14ac:dyDescent="0.3">
      <c r="L4143" s="140"/>
      <c r="M4143" s="140"/>
    </row>
    <row r="4144" spans="12:13" x14ac:dyDescent="0.3">
      <c r="L4144" s="140"/>
      <c r="M4144" s="140"/>
    </row>
    <row r="4145" spans="12:13" x14ac:dyDescent="0.3">
      <c r="L4145" s="140"/>
      <c r="M4145" s="140"/>
    </row>
    <row r="4146" spans="12:13" x14ac:dyDescent="0.3">
      <c r="L4146" s="140"/>
      <c r="M4146" s="140"/>
    </row>
    <row r="4147" spans="12:13" x14ac:dyDescent="0.3">
      <c r="L4147" s="140"/>
      <c r="M4147" s="140"/>
    </row>
    <row r="4148" spans="12:13" x14ac:dyDescent="0.3">
      <c r="L4148" s="140"/>
      <c r="M4148" s="140"/>
    </row>
    <row r="4149" spans="12:13" x14ac:dyDescent="0.3">
      <c r="L4149" s="140"/>
      <c r="M4149" s="140"/>
    </row>
    <row r="4150" spans="12:13" x14ac:dyDescent="0.3">
      <c r="L4150" s="140"/>
      <c r="M4150" s="140"/>
    </row>
    <row r="4151" spans="12:13" x14ac:dyDescent="0.3">
      <c r="L4151" s="140"/>
      <c r="M4151" s="140"/>
    </row>
    <row r="4152" spans="12:13" x14ac:dyDescent="0.3">
      <c r="L4152" s="140"/>
      <c r="M4152" s="140"/>
    </row>
    <row r="4153" spans="12:13" x14ac:dyDescent="0.3">
      <c r="L4153" s="140"/>
      <c r="M4153" s="140"/>
    </row>
    <row r="4154" spans="12:13" x14ac:dyDescent="0.3">
      <c r="L4154" s="140"/>
      <c r="M4154" s="140"/>
    </row>
    <row r="4155" spans="12:13" x14ac:dyDescent="0.3">
      <c r="L4155" s="140"/>
      <c r="M4155" s="140"/>
    </row>
    <row r="4156" spans="12:13" x14ac:dyDescent="0.3">
      <c r="L4156" s="140"/>
      <c r="M4156" s="140"/>
    </row>
    <row r="4157" spans="12:13" x14ac:dyDescent="0.3">
      <c r="L4157" s="140"/>
      <c r="M4157" s="140"/>
    </row>
    <row r="4158" spans="12:13" x14ac:dyDescent="0.3">
      <c r="L4158" s="140"/>
      <c r="M4158" s="140"/>
    </row>
    <row r="4159" spans="12:13" x14ac:dyDescent="0.3">
      <c r="L4159" s="140"/>
      <c r="M4159" s="140"/>
    </row>
    <row r="4160" spans="12:13" x14ac:dyDescent="0.3">
      <c r="L4160" s="140"/>
      <c r="M4160" s="140"/>
    </row>
    <row r="4161" spans="12:13" x14ac:dyDescent="0.3">
      <c r="L4161" s="140"/>
      <c r="M4161" s="140"/>
    </row>
    <row r="4162" spans="12:13" x14ac:dyDescent="0.3">
      <c r="L4162" s="140"/>
      <c r="M4162" s="140"/>
    </row>
    <row r="4163" spans="12:13" x14ac:dyDescent="0.3">
      <c r="L4163" s="140"/>
      <c r="M4163" s="140"/>
    </row>
    <row r="4164" spans="12:13" x14ac:dyDescent="0.3">
      <c r="L4164" s="140"/>
      <c r="M4164" s="140"/>
    </row>
    <row r="4165" spans="12:13" x14ac:dyDescent="0.3">
      <c r="L4165" s="140"/>
      <c r="M4165" s="140"/>
    </row>
    <row r="4166" spans="12:13" x14ac:dyDescent="0.3">
      <c r="L4166" s="140"/>
      <c r="M4166" s="140"/>
    </row>
    <row r="4167" spans="12:13" x14ac:dyDescent="0.3">
      <c r="L4167" s="140"/>
      <c r="M4167" s="140"/>
    </row>
    <row r="4168" spans="12:13" x14ac:dyDescent="0.3">
      <c r="L4168" s="140"/>
      <c r="M4168" s="140"/>
    </row>
    <row r="4169" spans="12:13" x14ac:dyDescent="0.3">
      <c r="L4169" s="140"/>
      <c r="M4169" s="140"/>
    </row>
    <row r="4170" spans="12:13" x14ac:dyDescent="0.3">
      <c r="L4170" s="140"/>
      <c r="M4170" s="140"/>
    </row>
    <row r="4171" spans="12:13" x14ac:dyDescent="0.3">
      <c r="L4171" s="140"/>
      <c r="M4171" s="140"/>
    </row>
    <row r="4172" spans="12:13" x14ac:dyDescent="0.3">
      <c r="L4172" s="140"/>
      <c r="M4172" s="140"/>
    </row>
    <row r="4173" spans="12:13" x14ac:dyDescent="0.3">
      <c r="L4173" s="140"/>
      <c r="M4173" s="140"/>
    </row>
    <row r="4174" spans="12:13" x14ac:dyDescent="0.3">
      <c r="L4174" s="140"/>
      <c r="M4174" s="140"/>
    </row>
    <row r="4175" spans="12:13" x14ac:dyDescent="0.3">
      <c r="L4175" s="140"/>
      <c r="M4175" s="140"/>
    </row>
    <row r="4176" spans="12:13" x14ac:dyDescent="0.3">
      <c r="L4176" s="140"/>
      <c r="M4176" s="140"/>
    </row>
    <row r="4177" spans="12:13" x14ac:dyDescent="0.3">
      <c r="L4177" s="140"/>
      <c r="M4177" s="140"/>
    </row>
    <row r="4178" spans="12:13" x14ac:dyDescent="0.3">
      <c r="L4178" s="140"/>
      <c r="M4178" s="140"/>
    </row>
    <row r="4179" spans="12:13" x14ac:dyDescent="0.3">
      <c r="L4179" s="140"/>
      <c r="M4179" s="140"/>
    </row>
    <row r="4180" spans="12:13" x14ac:dyDescent="0.3">
      <c r="L4180" s="140"/>
      <c r="M4180" s="140"/>
    </row>
    <row r="4181" spans="12:13" x14ac:dyDescent="0.3">
      <c r="L4181" s="140"/>
      <c r="M4181" s="140"/>
    </row>
    <row r="4182" spans="12:13" x14ac:dyDescent="0.3">
      <c r="L4182" s="140"/>
      <c r="M4182" s="140"/>
    </row>
    <row r="4183" spans="12:13" x14ac:dyDescent="0.3">
      <c r="L4183" s="140"/>
      <c r="M4183" s="140"/>
    </row>
    <row r="4184" spans="12:13" x14ac:dyDescent="0.3">
      <c r="L4184" s="140"/>
      <c r="M4184" s="140"/>
    </row>
    <row r="4185" spans="12:13" x14ac:dyDescent="0.3">
      <c r="L4185" s="140"/>
      <c r="M4185" s="140"/>
    </row>
    <row r="4186" spans="12:13" x14ac:dyDescent="0.3">
      <c r="L4186" s="140"/>
      <c r="M4186" s="140"/>
    </row>
    <row r="4187" spans="12:13" x14ac:dyDescent="0.3">
      <c r="L4187" s="140"/>
      <c r="M4187" s="140"/>
    </row>
    <row r="4188" spans="12:13" x14ac:dyDescent="0.3">
      <c r="L4188" s="140"/>
      <c r="M4188" s="140"/>
    </row>
    <row r="4189" spans="12:13" x14ac:dyDescent="0.3">
      <c r="L4189" s="140"/>
      <c r="M4189" s="140"/>
    </row>
    <row r="4190" spans="12:13" x14ac:dyDescent="0.3">
      <c r="L4190" s="140"/>
      <c r="M4190" s="140"/>
    </row>
    <row r="4191" spans="12:13" x14ac:dyDescent="0.3">
      <c r="L4191" s="140"/>
      <c r="M4191" s="140"/>
    </row>
    <row r="4192" spans="12:13" x14ac:dyDescent="0.3">
      <c r="L4192" s="140"/>
      <c r="M4192" s="140"/>
    </row>
    <row r="4193" spans="12:13" x14ac:dyDescent="0.3">
      <c r="L4193" s="140"/>
      <c r="M4193" s="140"/>
    </row>
    <row r="4194" spans="12:13" x14ac:dyDescent="0.3">
      <c r="L4194" s="140"/>
      <c r="M4194" s="140"/>
    </row>
    <row r="4195" spans="12:13" x14ac:dyDescent="0.3">
      <c r="L4195" s="140"/>
      <c r="M4195" s="140"/>
    </row>
    <row r="4196" spans="12:13" x14ac:dyDescent="0.3">
      <c r="L4196" s="140"/>
      <c r="M4196" s="140"/>
    </row>
    <row r="4197" spans="12:13" x14ac:dyDescent="0.3">
      <c r="L4197" s="140"/>
      <c r="M4197" s="140"/>
    </row>
    <row r="4198" spans="12:13" x14ac:dyDescent="0.3">
      <c r="L4198" s="140"/>
      <c r="M4198" s="140"/>
    </row>
    <row r="4199" spans="12:13" x14ac:dyDescent="0.3">
      <c r="L4199" s="140"/>
      <c r="M4199" s="140"/>
    </row>
    <row r="4200" spans="12:13" x14ac:dyDescent="0.3">
      <c r="L4200" s="140"/>
      <c r="M4200" s="140"/>
    </row>
    <row r="4201" spans="12:13" x14ac:dyDescent="0.3">
      <c r="L4201" s="140"/>
      <c r="M4201" s="140"/>
    </row>
    <row r="4202" spans="12:13" x14ac:dyDescent="0.3">
      <c r="L4202" s="140"/>
      <c r="M4202" s="140"/>
    </row>
    <row r="4203" spans="12:13" x14ac:dyDescent="0.3">
      <c r="L4203" s="140"/>
      <c r="M4203" s="140"/>
    </row>
    <row r="4204" spans="12:13" x14ac:dyDescent="0.3">
      <c r="L4204" s="140"/>
      <c r="M4204" s="140"/>
    </row>
    <row r="4205" spans="12:13" x14ac:dyDescent="0.3">
      <c r="L4205" s="140"/>
      <c r="M4205" s="140"/>
    </row>
    <row r="4206" spans="12:13" x14ac:dyDescent="0.3">
      <c r="L4206" s="140"/>
      <c r="M4206" s="140"/>
    </row>
    <row r="4207" spans="12:13" x14ac:dyDescent="0.3">
      <c r="L4207" s="140"/>
      <c r="M4207" s="140"/>
    </row>
    <row r="4208" spans="12:13" x14ac:dyDescent="0.3">
      <c r="L4208" s="140"/>
      <c r="M4208" s="140"/>
    </row>
    <row r="4209" spans="12:13" x14ac:dyDescent="0.3">
      <c r="L4209" s="140"/>
      <c r="M4209" s="140"/>
    </row>
    <row r="4210" spans="12:13" x14ac:dyDescent="0.3">
      <c r="L4210" s="140"/>
      <c r="M4210" s="140"/>
    </row>
    <row r="4211" spans="12:13" x14ac:dyDescent="0.3">
      <c r="L4211" s="140"/>
      <c r="M4211" s="140"/>
    </row>
    <row r="4212" spans="12:13" x14ac:dyDescent="0.3">
      <c r="L4212" s="140"/>
      <c r="M4212" s="140"/>
    </row>
    <row r="4213" spans="12:13" x14ac:dyDescent="0.3">
      <c r="L4213" s="140"/>
      <c r="M4213" s="140"/>
    </row>
    <row r="4214" spans="12:13" x14ac:dyDescent="0.3">
      <c r="L4214" s="140"/>
      <c r="M4214" s="140"/>
    </row>
    <row r="4215" spans="12:13" x14ac:dyDescent="0.3">
      <c r="L4215" s="140"/>
      <c r="M4215" s="140"/>
    </row>
    <row r="4216" spans="12:13" x14ac:dyDescent="0.3">
      <c r="L4216" s="140"/>
      <c r="M4216" s="140"/>
    </row>
    <row r="4217" spans="12:13" x14ac:dyDescent="0.3">
      <c r="L4217" s="140"/>
      <c r="M4217" s="140"/>
    </row>
    <row r="4218" spans="12:13" x14ac:dyDescent="0.3">
      <c r="L4218" s="140"/>
      <c r="M4218" s="140"/>
    </row>
    <row r="4219" spans="12:13" x14ac:dyDescent="0.3">
      <c r="L4219" s="140"/>
      <c r="M4219" s="140"/>
    </row>
    <row r="4220" spans="12:13" x14ac:dyDescent="0.3">
      <c r="L4220" s="140"/>
      <c r="M4220" s="140"/>
    </row>
    <row r="4221" spans="12:13" x14ac:dyDescent="0.3">
      <c r="L4221" s="140"/>
      <c r="M4221" s="140"/>
    </row>
    <row r="4222" spans="12:13" x14ac:dyDescent="0.3">
      <c r="L4222" s="140"/>
      <c r="M4222" s="140"/>
    </row>
    <row r="4223" spans="12:13" x14ac:dyDescent="0.3">
      <c r="L4223" s="140"/>
      <c r="M4223" s="140"/>
    </row>
    <row r="4224" spans="12:13" x14ac:dyDescent="0.3">
      <c r="L4224" s="140"/>
      <c r="M4224" s="140"/>
    </row>
    <row r="4225" spans="1:15" x14ac:dyDescent="0.3">
      <c r="L4225" s="140"/>
      <c r="M4225" s="140"/>
    </row>
    <row r="4226" spans="1:15" x14ac:dyDescent="0.3">
      <c r="L4226" s="140"/>
      <c r="M4226" s="140"/>
    </row>
    <row r="4227" spans="1:15" x14ac:dyDescent="0.3">
      <c r="L4227" s="140"/>
      <c r="M4227" s="140"/>
    </row>
    <row r="4228" spans="1:15" x14ac:dyDescent="0.3">
      <c r="L4228" s="140"/>
      <c r="M4228" s="140"/>
    </row>
    <row r="4229" spans="1:15" x14ac:dyDescent="0.3">
      <c r="L4229" s="140"/>
      <c r="M4229" s="140"/>
    </row>
    <row r="4230" spans="1:15" s="135" customFormat="1" x14ac:dyDescent="0.3">
      <c r="A4230" s="133"/>
      <c r="B4230" s="134"/>
      <c r="C4230" s="139"/>
      <c r="D4230" s="134"/>
      <c r="E4230" s="134"/>
      <c r="F4230" s="134"/>
      <c r="G4230" s="134"/>
      <c r="H4230" s="134"/>
      <c r="I4230" s="134"/>
      <c r="J4230" s="147"/>
      <c r="K4230" s="147"/>
      <c r="L4230" s="140"/>
      <c r="M4230" s="140"/>
      <c r="N4230" s="147"/>
      <c r="O4230" s="150"/>
    </row>
    <row r="4231" spans="1:15" s="135" customFormat="1" x14ac:dyDescent="0.3">
      <c r="A4231" s="133"/>
      <c r="B4231" s="134"/>
      <c r="C4231" s="139"/>
      <c r="D4231" s="134"/>
      <c r="E4231" s="134"/>
      <c r="F4231" s="134"/>
      <c r="G4231" s="134"/>
      <c r="H4231" s="134"/>
      <c r="I4231" s="134"/>
      <c r="J4231" s="147"/>
      <c r="K4231" s="147"/>
      <c r="L4231" s="140"/>
      <c r="M4231" s="140"/>
      <c r="N4231" s="147"/>
      <c r="O4231" s="150"/>
    </row>
    <row r="4232" spans="1:15" s="135" customFormat="1" x14ac:dyDescent="0.3">
      <c r="A4232" s="133"/>
      <c r="B4232" s="134"/>
      <c r="C4232" s="139"/>
      <c r="D4232" s="134"/>
      <c r="E4232" s="134"/>
      <c r="F4232" s="134"/>
      <c r="G4232" s="134"/>
      <c r="H4232" s="134"/>
      <c r="I4232" s="134"/>
      <c r="J4232" s="147"/>
      <c r="K4232" s="147"/>
      <c r="L4232" s="140"/>
      <c r="M4232" s="140"/>
      <c r="N4232" s="147"/>
      <c r="O4232" s="150"/>
    </row>
    <row r="4233" spans="1:15" s="135" customFormat="1" x14ac:dyDescent="0.3">
      <c r="A4233" s="133"/>
      <c r="B4233" s="134"/>
      <c r="C4233" s="139"/>
      <c r="D4233" s="134"/>
      <c r="E4233" s="134"/>
      <c r="F4233" s="134"/>
      <c r="G4233" s="134"/>
      <c r="H4233" s="134"/>
      <c r="I4233" s="134"/>
      <c r="J4233" s="147"/>
      <c r="K4233" s="147"/>
      <c r="L4233" s="140"/>
      <c r="M4233" s="140"/>
      <c r="N4233" s="147"/>
      <c r="O4233" s="150"/>
    </row>
    <row r="4234" spans="1:15" s="135" customFormat="1" x14ac:dyDescent="0.3">
      <c r="A4234" s="133"/>
      <c r="B4234" s="134"/>
      <c r="C4234" s="139"/>
      <c r="D4234" s="134"/>
      <c r="E4234" s="134"/>
      <c r="F4234" s="134"/>
      <c r="G4234" s="134"/>
      <c r="H4234" s="134"/>
      <c r="I4234" s="134"/>
      <c r="J4234" s="147"/>
      <c r="K4234" s="147"/>
      <c r="L4234" s="140"/>
      <c r="M4234" s="140"/>
      <c r="N4234" s="147"/>
      <c r="O4234" s="150"/>
    </row>
    <row r="4235" spans="1:15" s="135" customFormat="1" x14ac:dyDescent="0.3">
      <c r="A4235" s="133"/>
      <c r="B4235" s="134"/>
      <c r="C4235" s="139"/>
      <c r="D4235" s="134"/>
      <c r="E4235" s="134"/>
      <c r="F4235" s="134"/>
      <c r="G4235" s="134"/>
      <c r="H4235" s="134"/>
      <c r="I4235" s="134"/>
      <c r="J4235" s="147"/>
      <c r="K4235" s="147"/>
      <c r="L4235" s="140"/>
      <c r="M4235" s="140"/>
      <c r="N4235" s="147"/>
      <c r="O4235" s="150"/>
    </row>
    <row r="4236" spans="1:15" s="135" customFormat="1" x14ac:dyDescent="0.3">
      <c r="A4236" s="133"/>
      <c r="B4236" s="134"/>
      <c r="C4236" s="139"/>
      <c r="D4236" s="134"/>
      <c r="E4236" s="134"/>
      <c r="F4236" s="134"/>
      <c r="G4236" s="134"/>
      <c r="H4236" s="134"/>
      <c r="I4236" s="134"/>
      <c r="J4236" s="147"/>
      <c r="K4236" s="147"/>
      <c r="L4236" s="140"/>
      <c r="M4236" s="140"/>
      <c r="N4236" s="147"/>
      <c r="O4236" s="150"/>
    </row>
    <row r="4237" spans="1:15" s="135" customFormat="1" x14ac:dyDescent="0.3">
      <c r="A4237" s="133"/>
      <c r="B4237" s="134"/>
      <c r="C4237" s="139"/>
      <c r="D4237" s="134"/>
      <c r="E4237" s="134"/>
      <c r="F4237" s="134"/>
      <c r="G4237" s="134"/>
      <c r="H4237" s="134"/>
      <c r="I4237" s="134"/>
      <c r="J4237" s="147"/>
      <c r="K4237" s="147"/>
      <c r="L4237" s="140"/>
      <c r="M4237" s="140"/>
      <c r="N4237" s="147"/>
      <c r="O4237" s="150"/>
    </row>
    <row r="4238" spans="1:15" s="135" customFormat="1" x14ac:dyDescent="0.3">
      <c r="A4238" s="133"/>
      <c r="B4238" s="134"/>
      <c r="C4238" s="139"/>
      <c r="D4238" s="134"/>
      <c r="E4238" s="134"/>
      <c r="F4238" s="134"/>
      <c r="G4238" s="134"/>
      <c r="H4238" s="134"/>
      <c r="I4238" s="134"/>
      <c r="J4238" s="147"/>
      <c r="K4238" s="147"/>
      <c r="L4238" s="140"/>
      <c r="M4238" s="140"/>
      <c r="N4238" s="147"/>
      <c r="O4238" s="150"/>
    </row>
    <row r="4239" spans="1:15" s="135" customFormat="1" x14ac:dyDescent="0.3">
      <c r="A4239" s="133"/>
      <c r="B4239" s="134"/>
      <c r="C4239" s="139"/>
      <c r="D4239" s="134"/>
      <c r="E4239" s="134"/>
      <c r="F4239" s="134"/>
      <c r="G4239" s="134"/>
      <c r="H4239" s="134"/>
      <c r="I4239" s="134"/>
      <c r="J4239" s="147"/>
      <c r="K4239" s="147"/>
      <c r="L4239" s="140"/>
      <c r="M4239" s="140"/>
      <c r="N4239" s="147"/>
      <c r="O4239" s="150"/>
    </row>
    <row r="4240" spans="1:15" s="135" customFormat="1" x14ac:dyDescent="0.3">
      <c r="A4240" s="133"/>
      <c r="B4240" s="134"/>
      <c r="C4240" s="139"/>
      <c r="D4240" s="134"/>
      <c r="E4240" s="134"/>
      <c r="F4240" s="134"/>
      <c r="G4240" s="134"/>
      <c r="H4240" s="134"/>
      <c r="I4240" s="134"/>
      <c r="J4240" s="147"/>
      <c r="K4240" s="147"/>
      <c r="L4240" s="140"/>
      <c r="M4240" s="140"/>
      <c r="N4240" s="147"/>
      <c r="O4240" s="150"/>
    </row>
    <row r="4241" spans="1:15" s="135" customFormat="1" x14ac:dyDescent="0.3">
      <c r="A4241" s="133"/>
      <c r="B4241" s="134"/>
      <c r="C4241" s="139"/>
      <c r="D4241" s="134"/>
      <c r="E4241" s="134"/>
      <c r="F4241" s="134"/>
      <c r="G4241" s="134"/>
      <c r="H4241" s="134"/>
      <c r="I4241" s="134"/>
      <c r="J4241" s="147"/>
      <c r="K4241" s="147"/>
      <c r="L4241" s="140"/>
      <c r="M4241" s="140"/>
      <c r="N4241" s="147"/>
      <c r="O4241" s="150"/>
    </row>
    <row r="4242" spans="1:15" s="135" customFormat="1" x14ac:dyDescent="0.3">
      <c r="A4242" s="133"/>
      <c r="B4242" s="134"/>
      <c r="C4242" s="139"/>
      <c r="D4242" s="134"/>
      <c r="E4242" s="134"/>
      <c r="F4242" s="134"/>
      <c r="G4242" s="134"/>
      <c r="H4242" s="134"/>
      <c r="I4242" s="134"/>
      <c r="J4242" s="147"/>
      <c r="K4242" s="147"/>
      <c r="L4242" s="140"/>
      <c r="M4242" s="140"/>
      <c r="N4242" s="147"/>
      <c r="O4242" s="150"/>
    </row>
    <row r="4243" spans="1:15" s="135" customFormat="1" x14ac:dyDescent="0.3">
      <c r="A4243" s="133"/>
      <c r="B4243" s="134"/>
      <c r="C4243" s="139"/>
      <c r="D4243" s="134"/>
      <c r="E4243" s="134"/>
      <c r="F4243" s="134"/>
      <c r="G4243" s="134"/>
      <c r="H4243" s="134"/>
      <c r="I4243" s="134"/>
      <c r="J4243" s="147"/>
      <c r="K4243" s="147"/>
      <c r="L4243" s="140"/>
      <c r="M4243" s="140"/>
      <c r="N4243" s="147"/>
      <c r="O4243" s="150"/>
    </row>
    <row r="4244" spans="1:15" s="135" customFormat="1" x14ac:dyDescent="0.3">
      <c r="A4244" s="133"/>
      <c r="B4244" s="134"/>
      <c r="C4244" s="139"/>
      <c r="D4244" s="134"/>
      <c r="E4244" s="134"/>
      <c r="F4244" s="134"/>
      <c r="G4244" s="134"/>
      <c r="H4244" s="134"/>
      <c r="I4244" s="134"/>
      <c r="J4244" s="147"/>
      <c r="K4244" s="147"/>
      <c r="L4244" s="140"/>
      <c r="M4244" s="140"/>
      <c r="N4244" s="147"/>
      <c r="O4244" s="150"/>
    </row>
    <row r="4245" spans="1:15" s="135" customFormat="1" x14ac:dyDescent="0.3">
      <c r="A4245" s="133"/>
      <c r="B4245" s="134"/>
      <c r="C4245" s="139"/>
      <c r="D4245" s="134"/>
      <c r="E4245" s="134"/>
      <c r="F4245" s="134"/>
      <c r="G4245" s="134"/>
      <c r="H4245" s="134"/>
      <c r="I4245" s="134"/>
      <c r="J4245" s="147"/>
      <c r="K4245" s="147"/>
      <c r="L4245" s="140"/>
      <c r="M4245" s="140"/>
      <c r="N4245" s="147"/>
      <c r="O4245" s="150"/>
    </row>
    <row r="4246" spans="1:15" s="135" customFormat="1" x14ac:dyDescent="0.3">
      <c r="A4246" s="133"/>
      <c r="B4246" s="134"/>
      <c r="C4246" s="139"/>
      <c r="D4246" s="134"/>
      <c r="E4246" s="134"/>
      <c r="F4246" s="134"/>
      <c r="G4246" s="134"/>
      <c r="H4246" s="134"/>
      <c r="I4246" s="134"/>
      <c r="J4246" s="147"/>
      <c r="K4246" s="147"/>
      <c r="L4246" s="140"/>
      <c r="M4246" s="140"/>
      <c r="N4246" s="147"/>
      <c r="O4246" s="150"/>
    </row>
    <row r="4247" spans="1:15" x14ac:dyDescent="0.3">
      <c r="L4247" s="140"/>
      <c r="M4247" s="140"/>
    </row>
    <row r="4248" spans="1:15" x14ac:dyDescent="0.3">
      <c r="L4248" s="140"/>
      <c r="M4248" s="140"/>
    </row>
    <row r="4249" spans="1:15" x14ac:dyDescent="0.3">
      <c r="L4249" s="140"/>
      <c r="M4249" s="140"/>
    </row>
    <row r="4250" spans="1:15" x14ac:dyDescent="0.3">
      <c r="L4250" s="140"/>
      <c r="M4250" s="140"/>
    </row>
    <row r="4251" spans="1:15" x14ac:dyDescent="0.3">
      <c r="L4251" s="140"/>
      <c r="M4251" s="140"/>
    </row>
    <row r="4252" spans="1:15" x14ac:dyDescent="0.3">
      <c r="L4252" s="140"/>
      <c r="M4252" s="140"/>
    </row>
    <row r="4253" spans="1:15" x14ac:dyDescent="0.3">
      <c r="L4253" s="140"/>
      <c r="M4253" s="140"/>
    </row>
    <row r="4254" spans="1:15" x14ac:dyDescent="0.3">
      <c r="L4254" s="140"/>
      <c r="M4254" s="140"/>
    </row>
    <row r="4255" spans="1:15" x14ac:dyDescent="0.3">
      <c r="L4255" s="140"/>
      <c r="M4255" s="140"/>
    </row>
    <row r="4256" spans="1:15" x14ac:dyDescent="0.3">
      <c r="L4256" s="140"/>
      <c r="M4256" s="140"/>
    </row>
    <row r="4257" spans="12:13" x14ac:dyDescent="0.3">
      <c r="L4257" s="140"/>
      <c r="M4257" s="140"/>
    </row>
    <row r="4258" spans="12:13" x14ac:dyDescent="0.3">
      <c r="L4258" s="140"/>
      <c r="M4258" s="140"/>
    </row>
    <row r="4259" spans="12:13" x14ac:dyDescent="0.3">
      <c r="L4259" s="140"/>
      <c r="M4259" s="140"/>
    </row>
    <row r="4260" spans="12:13" x14ac:dyDescent="0.3">
      <c r="L4260" s="140"/>
      <c r="M4260" s="140"/>
    </row>
    <row r="4261" spans="12:13" x14ac:dyDescent="0.3">
      <c r="L4261" s="140"/>
      <c r="M4261" s="140"/>
    </row>
    <row r="4262" spans="12:13" x14ac:dyDescent="0.3">
      <c r="L4262" s="140"/>
      <c r="M4262" s="140"/>
    </row>
    <row r="4263" spans="12:13" x14ac:dyDescent="0.3">
      <c r="L4263" s="140"/>
      <c r="M4263" s="140"/>
    </row>
    <row r="4264" spans="12:13" x14ac:dyDescent="0.3">
      <c r="L4264" s="140"/>
      <c r="M4264" s="140"/>
    </row>
    <row r="4265" spans="12:13" x14ac:dyDescent="0.3">
      <c r="L4265" s="140"/>
      <c r="M4265" s="140"/>
    </row>
    <row r="4266" spans="12:13" x14ac:dyDescent="0.3">
      <c r="L4266" s="140"/>
      <c r="M4266" s="140"/>
    </row>
    <row r="4267" spans="12:13" x14ac:dyDescent="0.3">
      <c r="L4267" s="140"/>
      <c r="M4267" s="140"/>
    </row>
    <row r="4268" spans="12:13" x14ac:dyDescent="0.3">
      <c r="L4268" s="140"/>
      <c r="M4268" s="140"/>
    </row>
    <row r="4269" spans="12:13" x14ac:dyDescent="0.3">
      <c r="L4269" s="140"/>
      <c r="M4269" s="140"/>
    </row>
    <row r="4270" spans="12:13" x14ac:dyDescent="0.3">
      <c r="L4270" s="140"/>
      <c r="M4270" s="140"/>
    </row>
    <row r="4271" spans="12:13" x14ac:dyDescent="0.3">
      <c r="L4271" s="140"/>
      <c r="M4271" s="140"/>
    </row>
    <row r="4272" spans="12:13" x14ac:dyDescent="0.3">
      <c r="L4272" s="140"/>
      <c r="M4272" s="140"/>
    </row>
    <row r="4273" spans="12:13" x14ac:dyDescent="0.3">
      <c r="L4273" s="140"/>
      <c r="M4273" s="140"/>
    </row>
    <row r="4274" spans="12:13" x14ac:dyDescent="0.3">
      <c r="L4274" s="140"/>
      <c r="M4274" s="140"/>
    </row>
    <row r="4275" spans="12:13" x14ac:dyDescent="0.3">
      <c r="L4275" s="140"/>
      <c r="M4275" s="140"/>
    </row>
    <row r="4276" spans="12:13" x14ac:dyDescent="0.3">
      <c r="L4276" s="140"/>
      <c r="M4276" s="140"/>
    </row>
    <row r="4277" spans="12:13" x14ac:dyDescent="0.3">
      <c r="L4277" s="140"/>
      <c r="M4277" s="140"/>
    </row>
    <row r="4278" spans="12:13" x14ac:dyDescent="0.3">
      <c r="L4278" s="140"/>
      <c r="M4278" s="140"/>
    </row>
    <row r="4279" spans="12:13" x14ac:dyDescent="0.3">
      <c r="L4279" s="140"/>
      <c r="M4279" s="140"/>
    </row>
    <row r="4280" spans="12:13" x14ac:dyDescent="0.3">
      <c r="L4280" s="140"/>
      <c r="M4280" s="140"/>
    </row>
    <row r="4281" spans="12:13" x14ac:dyDescent="0.3">
      <c r="L4281" s="140"/>
      <c r="M4281" s="140"/>
    </row>
    <row r="4282" spans="12:13" x14ac:dyDescent="0.3">
      <c r="L4282" s="140"/>
      <c r="M4282" s="140"/>
    </row>
    <row r="4283" spans="12:13" x14ac:dyDescent="0.3">
      <c r="L4283" s="140"/>
      <c r="M4283" s="140"/>
    </row>
    <row r="4284" spans="12:13" x14ac:dyDescent="0.3">
      <c r="L4284" s="140"/>
      <c r="M4284" s="140"/>
    </row>
    <row r="4285" spans="12:13" x14ac:dyDescent="0.3">
      <c r="L4285" s="140"/>
      <c r="M4285" s="140"/>
    </row>
    <row r="4286" spans="12:13" x14ac:dyDescent="0.3">
      <c r="L4286" s="140"/>
      <c r="M4286" s="140"/>
    </row>
    <row r="4287" spans="12:13" x14ac:dyDescent="0.3">
      <c r="L4287" s="140"/>
      <c r="M4287" s="140"/>
    </row>
    <row r="4288" spans="12:13" x14ac:dyDescent="0.3">
      <c r="L4288" s="140"/>
      <c r="M4288" s="140"/>
    </row>
    <row r="4289" spans="1:15" x14ac:dyDescent="0.3">
      <c r="L4289" s="140"/>
      <c r="M4289" s="140"/>
    </row>
    <row r="4290" spans="1:15" x14ac:dyDescent="0.3">
      <c r="L4290" s="140"/>
      <c r="M4290" s="140"/>
    </row>
    <row r="4291" spans="1:15" x14ac:dyDescent="0.3">
      <c r="L4291" s="140"/>
      <c r="M4291" s="140"/>
    </row>
    <row r="4292" spans="1:15" x14ac:dyDescent="0.3">
      <c r="L4292" s="140"/>
      <c r="M4292" s="140"/>
    </row>
    <row r="4293" spans="1:15" x14ac:dyDescent="0.3">
      <c r="L4293" s="140"/>
      <c r="M4293" s="140"/>
    </row>
    <row r="4294" spans="1:15" x14ac:dyDescent="0.3">
      <c r="L4294" s="140"/>
      <c r="M4294" s="140"/>
    </row>
    <row r="4295" spans="1:15" x14ac:dyDescent="0.3">
      <c r="L4295" s="140"/>
      <c r="M4295" s="140"/>
    </row>
    <row r="4296" spans="1:15" x14ac:dyDescent="0.3">
      <c r="L4296" s="140"/>
      <c r="M4296" s="140"/>
    </row>
    <row r="4297" spans="1:15" x14ac:dyDescent="0.3">
      <c r="L4297" s="140"/>
      <c r="M4297" s="140"/>
    </row>
    <row r="4298" spans="1:15" x14ac:dyDescent="0.3">
      <c r="L4298" s="140"/>
      <c r="M4298" s="140"/>
    </row>
    <row r="4299" spans="1:15" x14ac:dyDescent="0.3">
      <c r="L4299" s="140"/>
      <c r="M4299" s="140"/>
    </row>
    <row r="4300" spans="1:15" x14ac:dyDescent="0.3">
      <c r="L4300" s="140"/>
      <c r="M4300" s="140"/>
    </row>
    <row r="4301" spans="1:15" x14ac:dyDescent="0.3">
      <c r="L4301" s="140"/>
      <c r="M4301" s="140"/>
    </row>
    <row r="4302" spans="1:15" s="135" customFormat="1" x14ac:dyDescent="0.3">
      <c r="A4302" s="133"/>
      <c r="B4302" s="134"/>
      <c r="C4302" s="139"/>
      <c r="D4302" s="134"/>
      <c r="E4302" s="134"/>
      <c r="F4302" s="134"/>
      <c r="G4302" s="134"/>
      <c r="H4302" s="134"/>
      <c r="I4302" s="134"/>
      <c r="J4302" s="147"/>
      <c r="K4302" s="147"/>
      <c r="L4302" s="140"/>
      <c r="M4302" s="140"/>
      <c r="N4302" s="147"/>
      <c r="O4302" s="150"/>
    </row>
    <row r="4303" spans="1:15" x14ac:dyDescent="0.3">
      <c r="L4303" s="140"/>
      <c r="M4303" s="140"/>
    </row>
    <row r="4304" spans="1:15" x14ac:dyDescent="0.3">
      <c r="L4304" s="140"/>
      <c r="M4304" s="140"/>
    </row>
    <row r="4305" spans="1:14" x14ac:dyDescent="0.3">
      <c r="L4305" s="140"/>
      <c r="M4305" s="140"/>
    </row>
    <row r="4306" spans="1:14" x14ac:dyDescent="0.3">
      <c r="L4306" s="140"/>
      <c r="M4306" s="140"/>
    </row>
    <row r="4307" spans="1:14" x14ac:dyDescent="0.3">
      <c r="L4307" s="140"/>
      <c r="M4307" s="140"/>
    </row>
    <row r="4308" spans="1:14" x14ac:dyDescent="0.3">
      <c r="L4308" s="140"/>
      <c r="M4308" s="140"/>
    </row>
    <row r="4309" spans="1:14" x14ac:dyDescent="0.3">
      <c r="L4309" s="140"/>
      <c r="M4309" s="140"/>
    </row>
    <row r="4310" spans="1:14" x14ac:dyDescent="0.3">
      <c r="L4310" s="140"/>
      <c r="M4310" s="140"/>
    </row>
    <row r="4311" spans="1:14" x14ac:dyDescent="0.3">
      <c r="L4311" s="140"/>
      <c r="M4311" s="140"/>
    </row>
    <row r="4312" spans="1:14" x14ac:dyDescent="0.3">
      <c r="L4312" s="140"/>
      <c r="M4312" s="140"/>
    </row>
    <row r="4313" spans="1:14" x14ac:dyDescent="0.3">
      <c r="L4313" s="140"/>
      <c r="M4313" s="140"/>
    </row>
    <row r="4314" spans="1:14" x14ac:dyDescent="0.3">
      <c r="L4314" s="140"/>
      <c r="M4314" s="140"/>
    </row>
    <row r="4315" spans="1:14" x14ac:dyDescent="0.3">
      <c r="L4315" s="140"/>
      <c r="M4315" s="140"/>
    </row>
    <row r="4316" spans="1:14" x14ac:dyDescent="0.3">
      <c r="L4316" s="140"/>
      <c r="M4316" s="140"/>
    </row>
    <row r="4317" spans="1:14" x14ac:dyDescent="0.3">
      <c r="L4317" s="140"/>
      <c r="M4317" s="140"/>
    </row>
    <row r="4318" spans="1:14" x14ac:dyDescent="0.3">
      <c r="A4318" s="138"/>
      <c r="B4318" s="135"/>
      <c r="C4318" s="126"/>
      <c r="D4318" s="135"/>
      <c r="E4318" s="135"/>
      <c r="F4318" s="135"/>
      <c r="G4318" s="135"/>
      <c r="H4318" s="135"/>
      <c r="I4318" s="135"/>
      <c r="J4318" s="150"/>
      <c r="K4318" s="150"/>
      <c r="L4318" s="140"/>
      <c r="M4318" s="142"/>
      <c r="N4318" s="150"/>
    </row>
    <row r="4319" spans="1:14" x14ac:dyDescent="0.3">
      <c r="L4319" s="140"/>
      <c r="M4319" s="140"/>
    </row>
    <row r="4320" spans="1:14" x14ac:dyDescent="0.3">
      <c r="L4320" s="140"/>
      <c r="M4320" s="140"/>
    </row>
    <row r="4321" spans="12:13" x14ac:dyDescent="0.3">
      <c r="L4321" s="140"/>
      <c r="M4321" s="140"/>
    </row>
    <row r="4322" spans="12:13" x14ac:dyDescent="0.3">
      <c r="L4322" s="140"/>
      <c r="M4322" s="140"/>
    </row>
    <row r="4323" spans="12:13" x14ac:dyDescent="0.3">
      <c r="L4323" s="140"/>
      <c r="M4323" s="140"/>
    </row>
    <row r="4324" spans="12:13" x14ac:dyDescent="0.3">
      <c r="L4324" s="140"/>
      <c r="M4324" s="140"/>
    </row>
    <row r="4325" spans="12:13" x14ac:dyDescent="0.3">
      <c r="L4325" s="140"/>
      <c r="M4325" s="140"/>
    </row>
    <row r="4326" spans="12:13" x14ac:dyDescent="0.3">
      <c r="L4326" s="140"/>
      <c r="M4326" s="140"/>
    </row>
    <row r="4327" spans="12:13" x14ac:dyDescent="0.3">
      <c r="L4327" s="140"/>
      <c r="M4327" s="140"/>
    </row>
    <row r="4328" spans="12:13" x14ac:dyDescent="0.3">
      <c r="L4328" s="140"/>
      <c r="M4328" s="140"/>
    </row>
    <row r="4329" spans="12:13" x14ac:dyDescent="0.3">
      <c r="L4329" s="140"/>
      <c r="M4329" s="140"/>
    </row>
    <row r="4330" spans="12:13" x14ac:dyDescent="0.3">
      <c r="L4330" s="140"/>
      <c r="M4330" s="140"/>
    </row>
    <row r="4331" spans="12:13" x14ac:dyDescent="0.3">
      <c r="L4331" s="140"/>
      <c r="M4331" s="140"/>
    </row>
    <row r="4332" spans="12:13" x14ac:dyDescent="0.3">
      <c r="L4332" s="140"/>
      <c r="M4332" s="140"/>
    </row>
    <row r="4333" spans="12:13" x14ac:dyDescent="0.3">
      <c r="L4333" s="140"/>
      <c r="M4333" s="140"/>
    </row>
    <row r="4334" spans="12:13" x14ac:dyDescent="0.3">
      <c r="L4334" s="140"/>
      <c r="M4334" s="140"/>
    </row>
    <row r="4335" spans="12:13" x14ac:dyDescent="0.3">
      <c r="L4335" s="140"/>
      <c r="M4335" s="140"/>
    </row>
    <row r="4336" spans="12:13" x14ac:dyDescent="0.3">
      <c r="L4336" s="140"/>
      <c r="M4336" s="140"/>
    </row>
    <row r="4337" spans="12:13" x14ac:dyDescent="0.3">
      <c r="L4337" s="140"/>
      <c r="M4337" s="140"/>
    </row>
    <row r="4338" spans="12:13" x14ac:dyDescent="0.3">
      <c r="L4338" s="140"/>
      <c r="M4338" s="140"/>
    </row>
    <row r="4339" spans="12:13" x14ac:dyDescent="0.3">
      <c r="L4339" s="140"/>
      <c r="M4339" s="140"/>
    </row>
    <row r="4340" spans="12:13" x14ac:dyDescent="0.3">
      <c r="L4340" s="140"/>
      <c r="M4340" s="140"/>
    </row>
    <row r="4341" spans="12:13" x14ac:dyDescent="0.3">
      <c r="L4341" s="140"/>
      <c r="M4341" s="140"/>
    </row>
    <row r="4342" spans="12:13" x14ac:dyDescent="0.3">
      <c r="L4342" s="140"/>
      <c r="M4342" s="140"/>
    </row>
    <row r="4343" spans="12:13" x14ac:dyDescent="0.3">
      <c r="L4343" s="140"/>
      <c r="M4343" s="140"/>
    </row>
    <row r="4344" spans="12:13" x14ac:dyDescent="0.3">
      <c r="L4344" s="140"/>
      <c r="M4344" s="140"/>
    </row>
    <row r="4345" spans="12:13" x14ac:dyDescent="0.3">
      <c r="L4345" s="140"/>
      <c r="M4345" s="140"/>
    </row>
    <row r="4346" spans="12:13" x14ac:dyDescent="0.3">
      <c r="L4346" s="140"/>
      <c r="M4346" s="140"/>
    </row>
    <row r="4347" spans="12:13" x14ac:dyDescent="0.3">
      <c r="L4347" s="140"/>
      <c r="M4347" s="140"/>
    </row>
    <row r="4348" spans="12:13" x14ac:dyDescent="0.3">
      <c r="L4348" s="140"/>
      <c r="M4348" s="140"/>
    </row>
    <row r="4349" spans="12:13" x14ac:dyDescent="0.3">
      <c r="L4349" s="140"/>
      <c r="M4349" s="140"/>
    </row>
    <row r="4350" spans="12:13" x14ac:dyDescent="0.3">
      <c r="L4350" s="140"/>
      <c r="M4350" s="140"/>
    </row>
    <row r="4351" spans="12:13" x14ac:dyDescent="0.3">
      <c r="L4351" s="140"/>
      <c r="M4351" s="140"/>
    </row>
    <row r="4352" spans="12:13" x14ac:dyDescent="0.3">
      <c r="L4352" s="140"/>
      <c r="M4352" s="140"/>
    </row>
    <row r="4353" spans="12:13" x14ac:dyDescent="0.3">
      <c r="L4353" s="140"/>
      <c r="M4353" s="140"/>
    </row>
    <row r="4354" spans="12:13" x14ac:dyDescent="0.3">
      <c r="L4354" s="140"/>
      <c r="M4354" s="140"/>
    </row>
    <row r="4355" spans="12:13" x14ac:dyDescent="0.3">
      <c r="L4355" s="140"/>
      <c r="M4355" s="140"/>
    </row>
    <row r="4356" spans="12:13" x14ac:dyDescent="0.3">
      <c r="L4356" s="140"/>
      <c r="M4356" s="140"/>
    </row>
    <row r="4357" spans="12:13" x14ac:dyDescent="0.3">
      <c r="L4357" s="140"/>
      <c r="M4357" s="140"/>
    </row>
    <row r="4358" spans="12:13" x14ac:dyDescent="0.3">
      <c r="L4358" s="140"/>
      <c r="M4358" s="140"/>
    </row>
    <row r="4359" spans="12:13" x14ac:dyDescent="0.3">
      <c r="L4359" s="140"/>
      <c r="M4359" s="140"/>
    </row>
    <row r="4360" spans="12:13" x14ac:dyDescent="0.3">
      <c r="L4360" s="140"/>
      <c r="M4360" s="140"/>
    </row>
    <row r="4361" spans="12:13" x14ac:dyDescent="0.3">
      <c r="L4361" s="140"/>
      <c r="M4361" s="140"/>
    </row>
    <row r="4362" spans="12:13" x14ac:dyDescent="0.3">
      <c r="L4362" s="140"/>
      <c r="M4362" s="140"/>
    </row>
    <row r="4363" spans="12:13" x14ac:dyDescent="0.3">
      <c r="L4363" s="140"/>
      <c r="M4363" s="140"/>
    </row>
    <row r="4364" spans="12:13" x14ac:dyDescent="0.3">
      <c r="L4364" s="140"/>
      <c r="M4364" s="140"/>
    </row>
    <row r="4365" spans="12:13" x14ac:dyDescent="0.3">
      <c r="L4365" s="140"/>
      <c r="M4365" s="140"/>
    </row>
    <row r="4366" spans="12:13" x14ac:dyDescent="0.3">
      <c r="L4366" s="140"/>
      <c r="M4366" s="140"/>
    </row>
    <row r="4367" spans="12:13" x14ac:dyDescent="0.3">
      <c r="L4367" s="140"/>
      <c r="M4367" s="140"/>
    </row>
    <row r="4368" spans="12:13" x14ac:dyDescent="0.3">
      <c r="L4368" s="140"/>
      <c r="M4368" s="140"/>
    </row>
    <row r="4369" spans="1:15" x14ac:dyDescent="0.3">
      <c r="L4369" s="140"/>
      <c r="M4369" s="140"/>
    </row>
    <row r="4370" spans="1:15" x14ac:dyDescent="0.3">
      <c r="L4370" s="140"/>
      <c r="M4370" s="140"/>
    </row>
    <row r="4371" spans="1:15" s="135" customFormat="1" x14ac:dyDescent="0.3">
      <c r="A4371" s="133"/>
      <c r="B4371" s="134"/>
      <c r="C4371" s="139"/>
      <c r="D4371" s="134"/>
      <c r="E4371" s="134"/>
      <c r="F4371" s="134"/>
      <c r="G4371" s="134"/>
      <c r="H4371" s="134"/>
      <c r="I4371" s="134"/>
      <c r="J4371" s="147"/>
      <c r="K4371" s="147"/>
      <c r="L4371" s="140"/>
      <c r="M4371" s="140"/>
      <c r="N4371" s="147"/>
      <c r="O4371" s="150"/>
    </row>
    <row r="4372" spans="1:15" x14ac:dyDescent="0.3">
      <c r="L4372" s="140"/>
      <c r="M4372" s="140"/>
    </row>
    <row r="4373" spans="1:15" x14ac:dyDescent="0.3">
      <c r="L4373" s="140"/>
      <c r="M4373" s="140"/>
    </row>
    <row r="4374" spans="1:15" x14ac:dyDescent="0.3">
      <c r="L4374" s="140"/>
      <c r="M4374" s="140"/>
    </row>
    <row r="4375" spans="1:15" x14ac:dyDescent="0.3">
      <c r="L4375" s="140"/>
      <c r="M4375" s="140"/>
    </row>
    <row r="4376" spans="1:15" x14ac:dyDescent="0.3">
      <c r="L4376" s="140"/>
      <c r="M4376" s="140"/>
    </row>
    <row r="4377" spans="1:15" x14ac:dyDescent="0.3">
      <c r="L4377" s="140"/>
      <c r="M4377" s="140"/>
    </row>
    <row r="4378" spans="1:15" x14ac:dyDescent="0.3">
      <c r="L4378" s="140"/>
      <c r="M4378" s="140"/>
    </row>
    <row r="4379" spans="1:15" x14ac:dyDescent="0.3">
      <c r="L4379" s="140"/>
      <c r="M4379" s="140"/>
    </row>
    <row r="4380" spans="1:15" x14ac:dyDescent="0.3">
      <c r="L4380" s="140"/>
      <c r="M4380" s="140"/>
    </row>
    <row r="4381" spans="1:15" x14ac:dyDescent="0.3">
      <c r="L4381" s="140"/>
      <c r="M4381" s="140"/>
    </row>
    <row r="4382" spans="1:15" x14ac:dyDescent="0.3">
      <c r="L4382" s="140"/>
      <c r="M4382" s="140"/>
    </row>
    <row r="4383" spans="1:15" x14ac:dyDescent="0.3">
      <c r="L4383" s="140"/>
      <c r="M4383" s="140"/>
    </row>
    <row r="4384" spans="1:15" x14ac:dyDescent="0.3">
      <c r="L4384" s="140"/>
      <c r="M4384" s="140"/>
    </row>
    <row r="4385" spans="1:15" x14ac:dyDescent="0.3">
      <c r="L4385" s="140"/>
      <c r="M4385" s="140"/>
    </row>
    <row r="4386" spans="1:15" x14ac:dyDescent="0.3">
      <c r="L4386" s="140"/>
      <c r="M4386" s="140"/>
    </row>
    <row r="4387" spans="1:15" x14ac:dyDescent="0.3">
      <c r="L4387" s="140"/>
      <c r="M4387" s="140"/>
    </row>
    <row r="4388" spans="1:15" x14ac:dyDescent="0.3">
      <c r="L4388" s="140"/>
      <c r="M4388" s="140"/>
    </row>
    <row r="4389" spans="1:15" x14ac:dyDescent="0.3">
      <c r="L4389" s="140"/>
      <c r="M4389" s="140"/>
    </row>
    <row r="4390" spans="1:15" x14ac:dyDescent="0.3">
      <c r="L4390" s="140"/>
      <c r="M4390" s="140"/>
    </row>
    <row r="4391" spans="1:15" s="135" customFormat="1" x14ac:dyDescent="0.3">
      <c r="A4391" s="133"/>
      <c r="B4391" s="134"/>
      <c r="C4391" s="139"/>
      <c r="D4391" s="134"/>
      <c r="E4391" s="134"/>
      <c r="F4391" s="134"/>
      <c r="G4391" s="134"/>
      <c r="H4391" s="134"/>
      <c r="I4391" s="134"/>
      <c r="J4391" s="147"/>
      <c r="K4391" s="147"/>
      <c r="L4391" s="140"/>
      <c r="M4391" s="140"/>
      <c r="N4391" s="147"/>
      <c r="O4391" s="150"/>
    </row>
    <row r="4392" spans="1:15" x14ac:dyDescent="0.3">
      <c r="L4392" s="140"/>
      <c r="M4392" s="140"/>
    </row>
    <row r="4393" spans="1:15" x14ac:dyDescent="0.3">
      <c r="L4393" s="140"/>
      <c r="M4393" s="140"/>
    </row>
    <row r="4394" spans="1:15" x14ac:dyDescent="0.3">
      <c r="L4394" s="140"/>
      <c r="M4394" s="140"/>
    </row>
    <row r="4395" spans="1:15" x14ac:dyDescent="0.3">
      <c r="L4395" s="140"/>
      <c r="M4395" s="140"/>
    </row>
    <row r="4396" spans="1:15" x14ac:dyDescent="0.3">
      <c r="L4396" s="140"/>
      <c r="M4396" s="140"/>
    </row>
    <row r="4397" spans="1:15" x14ac:dyDescent="0.3">
      <c r="L4397" s="140"/>
      <c r="M4397" s="140"/>
    </row>
    <row r="4398" spans="1:15" x14ac:dyDescent="0.3">
      <c r="L4398" s="140"/>
      <c r="M4398" s="140"/>
    </row>
    <row r="4399" spans="1:15" x14ac:dyDescent="0.3">
      <c r="L4399" s="140"/>
      <c r="M4399" s="140"/>
    </row>
    <row r="4400" spans="1:15" x14ac:dyDescent="0.3">
      <c r="L4400" s="140"/>
      <c r="M4400" s="140"/>
    </row>
    <row r="4401" spans="12:13" x14ac:dyDescent="0.3">
      <c r="L4401" s="140"/>
      <c r="M4401" s="140"/>
    </row>
    <row r="4402" spans="12:13" x14ac:dyDescent="0.3">
      <c r="L4402" s="140"/>
      <c r="M4402" s="140"/>
    </row>
    <row r="4403" spans="12:13" x14ac:dyDescent="0.3">
      <c r="L4403" s="140"/>
      <c r="M4403" s="140"/>
    </row>
    <row r="4404" spans="12:13" x14ac:dyDescent="0.3">
      <c r="L4404" s="140"/>
      <c r="M4404" s="140"/>
    </row>
    <row r="4405" spans="12:13" x14ac:dyDescent="0.3">
      <c r="L4405" s="140"/>
      <c r="M4405" s="140"/>
    </row>
    <row r="4406" spans="12:13" x14ac:dyDescent="0.3">
      <c r="L4406" s="140"/>
      <c r="M4406" s="140"/>
    </row>
    <row r="4407" spans="12:13" x14ac:dyDescent="0.3">
      <c r="L4407" s="140"/>
      <c r="M4407" s="140"/>
    </row>
    <row r="4408" spans="12:13" x14ac:dyDescent="0.3">
      <c r="L4408" s="140"/>
      <c r="M4408" s="140"/>
    </row>
    <row r="4409" spans="12:13" x14ac:dyDescent="0.3">
      <c r="L4409" s="140"/>
      <c r="M4409" s="140"/>
    </row>
    <row r="4410" spans="12:13" x14ac:dyDescent="0.3">
      <c r="L4410" s="140"/>
      <c r="M4410" s="140"/>
    </row>
    <row r="4411" spans="12:13" x14ac:dyDescent="0.3">
      <c r="L4411" s="140"/>
      <c r="M4411" s="140"/>
    </row>
    <row r="4412" spans="12:13" x14ac:dyDescent="0.3">
      <c r="L4412" s="140"/>
      <c r="M4412" s="140"/>
    </row>
    <row r="4413" spans="12:13" x14ac:dyDescent="0.3">
      <c r="L4413" s="140"/>
      <c r="M4413" s="140"/>
    </row>
    <row r="4414" spans="12:13" x14ac:dyDescent="0.3">
      <c r="L4414" s="140"/>
      <c r="M4414" s="140"/>
    </row>
    <row r="4415" spans="12:13" x14ac:dyDescent="0.3">
      <c r="L4415" s="140"/>
      <c r="M4415" s="140"/>
    </row>
    <row r="4416" spans="12:13" x14ac:dyDescent="0.3">
      <c r="L4416" s="140"/>
      <c r="M4416" s="140"/>
    </row>
    <row r="4417" spans="12:13" x14ac:dyDescent="0.3">
      <c r="L4417" s="140"/>
      <c r="M4417" s="140"/>
    </row>
    <row r="4418" spans="12:13" x14ac:dyDescent="0.3">
      <c r="L4418" s="140"/>
      <c r="M4418" s="140"/>
    </row>
    <row r="4419" spans="12:13" x14ac:dyDescent="0.3">
      <c r="L4419" s="140"/>
      <c r="M4419" s="140"/>
    </row>
    <row r="4420" spans="12:13" x14ac:dyDescent="0.3">
      <c r="L4420" s="140"/>
      <c r="M4420" s="140"/>
    </row>
    <row r="4421" spans="12:13" x14ac:dyDescent="0.3">
      <c r="L4421" s="140"/>
      <c r="M4421" s="140"/>
    </row>
    <row r="4422" spans="12:13" x14ac:dyDescent="0.3">
      <c r="L4422" s="140"/>
      <c r="M4422" s="140"/>
    </row>
    <row r="4423" spans="12:13" x14ac:dyDescent="0.3">
      <c r="L4423" s="140"/>
      <c r="M4423" s="140"/>
    </row>
    <row r="4424" spans="12:13" x14ac:dyDescent="0.3">
      <c r="L4424" s="140"/>
      <c r="M4424" s="140"/>
    </row>
    <row r="4425" spans="12:13" x14ac:dyDescent="0.3">
      <c r="L4425" s="140"/>
      <c r="M4425" s="140"/>
    </row>
    <row r="4426" spans="12:13" x14ac:dyDescent="0.3">
      <c r="L4426" s="140"/>
      <c r="M4426" s="140"/>
    </row>
    <row r="4427" spans="12:13" x14ac:dyDescent="0.3">
      <c r="L4427" s="140"/>
      <c r="M4427" s="140"/>
    </row>
    <row r="4428" spans="12:13" x14ac:dyDescent="0.3">
      <c r="L4428" s="140"/>
      <c r="M4428" s="140"/>
    </row>
    <row r="4429" spans="12:13" x14ac:dyDescent="0.3">
      <c r="L4429" s="140"/>
      <c r="M4429" s="140"/>
    </row>
    <row r="4430" spans="12:13" x14ac:dyDescent="0.3">
      <c r="L4430" s="140"/>
      <c r="M4430" s="140"/>
    </row>
    <row r="4431" spans="12:13" x14ac:dyDescent="0.3">
      <c r="L4431" s="140"/>
      <c r="M4431" s="140"/>
    </row>
    <row r="4432" spans="12:13" x14ac:dyDescent="0.3">
      <c r="L4432" s="140"/>
      <c r="M4432" s="140"/>
    </row>
    <row r="4433" spans="12:13" x14ac:dyDescent="0.3">
      <c r="L4433" s="140"/>
      <c r="M4433" s="140"/>
    </row>
    <row r="4434" spans="12:13" x14ac:dyDescent="0.3">
      <c r="L4434" s="140"/>
      <c r="M4434" s="140"/>
    </row>
    <row r="4435" spans="12:13" x14ac:dyDescent="0.3">
      <c r="L4435" s="140"/>
      <c r="M4435" s="140"/>
    </row>
    <row r="4436" spans="12:13" x14ac:dyDescent="0.3">
      <c r="L4436" s="140"/>
      <c r="M4436" s="140"/>
    </row>
    <row r="4437" spans="12:13" x14ac:dyDescent="0.3">
      <c r="L4437" s="140"/>
      <c r="M4437" s="140"/>
    </row>
    <row r="4438" spans="12:13" x14ac:dyDescent="0.3">
      <c r="L4438" s="140"/>
      <c r="M4438" s="140"/>
    </row>
    <row r="4439" spans="12:13" x14ac:dyDescent="0.3">
      <c r="L4439" s="140"/>
      <c r="M4439" s="140"/>
    </row>
    <row r="4440" spans="12:13" x14ac:dyDescent="0.3">
      <c r="L4440" s="140"/>
      <c r="M4440" s="140"/>
    </row>
    <row r="4441" spans="12:13" x14ac:dyDescent="0.3">
      <c r="L4441" s="140"/>
      <c r="M4441" s="140"/>
    </row>
    <row r="4442" spans="12:13" x14ac:dyDescent="0.3">
      <c r="L4442" s="140"/>
      <c r="M4442" s="140"/>
    </row>
    <row r="4443" spans="12:13" x14ac:dyDescent="0.3">
      <c r="L4443" s="140"/>
      <c r="M4443" s="140"/>
    </row>
    <row r="4444" spans="12:13" x14ac:dyDescent="0.3">
      <c r="L4444" s="140"/>
      <c r="M4444" s="140"/>
    </row>
    <row r="4445" spans="12:13" x14ac:dyDescent="0.3">
      <c r="L4445" s="140"/>
      <c r="M4445" s="140"/>
    </row>
    <row r="4446" spans="12:13" x14ac:dyDescent="0.3">
      <c r="L4446" s="140"/>
      <c r="M4446" s="140"/>
    </row>
    <row r="4447" spans="12:13" x14ac:dyDescent="0.3">
      <c r="L4447" s="140"/>
      <c r="M4447" s="140"/>
    </row>
    <row r="4448" spans="12:13" x14ac:dyDescent="0.3">
      <c r="L4448" s="140"/>
      <c r="M4448" s="140"/>
    </row>
    <row r="4449" spans="12:13" x14ac:dyDescent="0.3">
      <c r="L4449" s="140"/>
      <c r="M4449" s="140"/>
    </row>
    <row r="4450" spans="12:13" x14ac:dyDescent="0.3">
      <c r="L4450" s="140"/>
      <c r="M4450" s="140"/>
    </row>
    <row r="4451" spans="12:13" x14ac:dyDescent="0.3">
      <c r="L4451" s="140"/>
      <c r="M4451" s="140"/>
    </row>
    <row r="4452" spans="12:13" x14ac:dyDescent="0.3">
      <c r="L4452" s="140"/>
      <c r="M4452" s="140"/>
    </row>
    <row r="4453" spans="12:13" x14ac:dyDescent="0.3">
      <c r="L4453" s="140"/>
      <c r="M4453" s="140"/>
    </row>
    <row r="4454" spans="12:13" x14ac:dyDescent="0.3">
      <c r="L4454" s="140"/>
      <c r="M4454" s="140"/>
    </row>
    <row r="4455" spans="12:13" x14ac:dyDescent="0.3">
      <c r="L4455" s="140"/>
      <c r="M4455" s="140"/>
    </row>
    <row r="4456" spans="12:13" x14ac:dyDescent="0.3">
      <c r="L4456" s="140"/>
      <c r="M4456" s="140"/>
    </row>
    <row r="4457" spans="12:13" x14ac:dyDescent="0.3">
      <c r="L4457" s="140"/>
      <c r="M4457" s="140"/>
    </row>
    <row r="4458" spans="12:13" x14ac:dyDescent="0.3">
      <c r="L4458" s="140"/>
      <c r="M4458" s="140"/>
    </row>
    <row r="4459" spans="12:13" x14ac:dyDescent="0.3">
      <c r="L4459" s="140"/>
      <c r="M4459" s="140"/>
    </row>
    <row r="4460" spans="12:13" x14ac:dyDescent="0.3">
      <c r="L4460" s="140"/>
      <c r="M4460" s="140"/>
    </row>
    <row r="4461" spans="12:13" x14ac:dyDescent="0.3">
      <c r="L4461" s="140"/>
      <c r="M4461" s="140"/>
    </row>
    <row r="4462" spans="12:13" x14ac:dyDescent="0.3">
      <c r="L4462" s="140"/>
      <c r="M4462" s="140"/>
    </row>
    <row r="4463" spans="12:13" x14ac:dyDescent="0.3">
      <c r="L4463" s="140"/>
      <c r="M4463" s="140"/>
    </row>
    <row r="4464" spans="12:13" x14ac:dyDescent="0.3">
      <c r="L4464" s="140"/>
      <c r="M4464" s="140"/>
    </row>
    <row r="4465" spans="12:13" x14ac:dyDescent="0.3">
      <c r="L4465" s="140"/>
      <c r="M4465" s="140"/>
    </row>
    <row r="4466" spans="12:13" x14ac:dyDescent="0.3">
      <c r="L4466" s="140"/>
      <c r="M4466" s="140"/>
    </row>
    <row r="4467" spans="12:13" x14ac:dyDescent="0.3">
      <c r="L4467" s="140"/>
      <c r="M4467" s="140"/>
    </row>
    <row r="4468" spans="12:13" x14ac:dyDescent="0.3">
      <c r="L4468" s="140"/>
      <c r="M4468" s="140"/>
    </row>
    <row r="4469" spans="12:13" x14ac:dyDescent="0.3">
      <c r="L4469" s="140"/>
      <c r="M4469" s="140"/>
    </row>
    <row r="4470" spans="12:13" x14ac:dyDescent="0.3">
      <c r="L4470" s="140"/>
      <c r="M4470" s="140"/>
    </row>
    <row r="4471" spans="12:13" x14ac:dyDescent="0.3">
      <c r="L4471" s="140"/>
      <c r="M4471" s="140"/>
    </row>
    <row r="4472" spans="12:13" x14ac:dyDescent="0.3">
      <c r="L4472" s="140"/>
      <c r="M4472" s="140"/>
    </row>
    <row r="4473" spans="12:13" x14ac:dyDescent="0.3">
      <c r="L4473" s="140"/>
      <c r="M4473" s="140"/>
    </row>
    <row r="4474" spans="12:13" x14ac:dyDescent="0.3">
      <c r="L4474" s="140"/>
      <c r="M4474" s="140"/>
    </row>
    <row r="4475" spans="12:13" x14ac:dyDescent="0.3">
      <c r="L4475" s="140"/>
      <c r="M4475" s="140"/>
    </row>
    <row r="4476" spans="12:13" x14ac:dyDescent="0.3">
      <c r="L4476" s="140"/>
      <c r="M4476" s="140"/>
    </row>
    <row r="4477" spans="12:13" x14ac:dyDescent="0.3">
      <c r="L4477" s="140"/>
      <c r="M4477" s="140"/>
    </row>
    <row r="4478" spans="12:13" x14ac:dyDescent="0.3">
      <c r="L4478" s="140"/>
      <c r="M4478" s="140"/>
    </row>
    <row r="4479" spans="12:13" x14ac:dyDescent="0.3">
      <c r="L4479" s="140"/>
      <c r="M4479" s="140"/>
    </row>
    <row r="4480" spans="12:13" x14ac:dyDescent="0.3">
      <c r="L4480" s="140"/>
      <c r="M4480" s="140"/>
    </row>
    <row r="4481" spans="12:13" x14ac:dyDescent="0.3">
      <c r="L4481" s="140"/>
      <c r="M4481" s="140"/>
    </row>
    <row r="4482" spans="12:13" x14ac:dyDescent="0.3">
      <c r="L4482" s="140"/>
      <c r="M4482" s="140"/>
    </row>
    <row r="4483" spans="12:13" x14ac:dyDescent="0.3">
      <c r="L4483" s="140"/>
      <c r="M4483" s="140"/>
    </row>
    <row r="4484" spans="12:13" x14ac:dyDescent="0.3">
      <c r="L4484" s="140"/>
      <c r="M4484" s="140"/>
    </row>
    <row r="4485" spans="12:13" x14ac:dyDescent="0.3">
      <c r="L4485" s="140"/>
      <c r="M4485" s="140"/>
    </row>
    <row r="4486" spans="12:13" x14ac:dyDescent="0.3">
      <c r="L4486" s="140"/>
      <c r="M4486" s="140"/>
    </row>
    <row r="4487" spans="12:13" x14ac:dyDescent="0.3">
      <c r="L4487" s="140"/>
      <c r="M4487" s="140"/>
    </row>
    <row r="4488" spans="12:13" x14ac:dyDescent="0.3">
      <c r="L4488" s="140"/>
      <c r="M4488" s="140"/>
    </row>
    <row r="4489" spans="12:13" x14ac:dyDescent="0.3">
      <c r="L4489" s="140"/>
      <c r="M4489" s="140"/>
    </row>
    <row r="4490" spans="12:13" x14ac:dyDescent="0.3">
      <c r="L4490" s="140"/>
      <c r="M4490" s="140"/>
    </row>
    <row r="4491" spans="12:13" x14ac:dyDescent="0.3">
      <c r="L4491" s="140"/>
      <c r="M4491" s="140"/>
    </row>
    <row r="4492" spans="12:13" x14ac:dyDescent="0.3">
      <c r="L4492" s="140"/>
      <c r="M4492" s="140"/>
    </row>
    <row r="4493" spans="12:13" x14ac:dyDescent="0.3">
      <c r="L4493" s="140"/>
      <c r="M4493" s="140"/>
    </row>
    <row r="4494" spans="12:13" x14ac:dyDescent="0.3">
      <c r="L4494" s="140"/>
      <c r="M4494" s="140"/>
    </row>
    <row r="4495" spans="12:13" x14ac:dyDescent="0.3">
      <c r="L4495" s="140"/>
      <c r="M4495" s="140"/>
    </row>
    <row r="4496" spans="12:13" x14ac:dyDescent="0.3">
      <c r="L4496" s="140"/>
      <c r="M4496" s="140"/>
    </row>
    <row r="4497" spans="12:13" x14ac:dyDescent="0.3">
      <c r="L4497" s="140"/>
      <c r="M4497" s="140"/>
    </row>
    <row r="4498" spans="12:13" x14ac:dyDescent="0.3">
      <c r="L4498" s="140"/>
      <c r="M4498" s="140"/>
    </row>
    <row r="4499" spans="12:13" x14ac:dyDescent="0.3">
      <c r="L4499" s="140"/>
      <c r="M4499" s="140"/>
    </row>
    <row r="4500" spans="12:13" x14ac:dyDescent="0.3">
      <c r="L4500" s="140"/>
      <c r="M4500" s="140"/>
    </row>
    <row r="4501" spans="12:13" x14ac:dyDescent="0.3">
      <c r="L4501" s="140"/>
      <c r="M4501" s="140"/>
    </row>
    <row r="4502" spans="12:13" x14ac:dyDescent="0.3">
      <c r="L4502" s="140"/>
      <c r="M4502" s="140"/>
    </row>
    <row r="4503" spans="12:13" x14ac:dyDescent="0.3">
      <c r="L4503" s="140"/>
      <c r="M4503" s="140"/>
    </row>
    <row r="4504" spans="12:13" x14ac:dyDescent="0.3">
      <c r="L4504" s="140"/>
      <c r="M4504" s="140"/>
    </row>
    <row r="4505" spans="12:13" x14ac:dyDescent="0.3">
      <c r="L4505" s="140"/>
      <c r="M4505" s="140"/>
    </row>
    <row r="4506" spans="12:13" x14ac:dyDescent="0.3">
      <c r="L4506" s="140"/>
      <c r="M4506" s="140"/>
    </row>
    <row r="4507" spans="12:13" x14ac:dyDescent="0.3">
      <c r="L4507" s="140"/>
      <c r="M4507" s="140"/>
    </row>
    <row r="4508" spans="12:13" x14ac:dyDescent="0.3">
      <c r="L4508" s="140"/>
      <c r="M4508" s="140"/>
    </row>
    <row r="4509" spans="12:13" x14ac:dyDescent="0.3">
      <c r="L4509" s="140"/>
      <c r="M4509" s="140"/>
    </row>
    <row r="4510" spans="12:13" x14ac:dyDescent="0.3">
      <c r="L4510" s="140"/>
      <c r="M4510" s="140"/>
    </row>
    <row r="4511" spans="12:13" x14ac:dyDescent="0.3">
      <c r="L4511" s="140"/>
      <c r="M4511" s="140"/>
    </row>
    <row r="4512" spans="12:13" x14ac:dyDescent="0.3">
      <c r="L4512" s="140"/>
      <c r="M4512" s="140"/>
    </row>
    <row r="4513" spans="1:15" x14ac:dyDescent="0.3">
      <c r="L4513" s="140"/>
      <c r="M4513" s="140"/>
    </row>
    <row r="4514" spans="1:15" x14ac:dyDescent="0.3">
      <c r="L4514" s="140"/>
      <c r="M4514" s="140"/>
    </row>
    <row r="4515" spans="1:15" x14ac:dyDescent="0.3">
      <c r="L4515" s="140"/>
      <c r="M4515" s="140"/>
    </row>
    <row r="4516" spans="1:15" x14ac:dyDescent="0.3">
      <c r="L4516" s="140"/>
      <c r="M4516" s="140"/>
    </row>
    <row r="4517" spans="1:15" x14ac:dyDescent="0.3">
      <c r="L4517" s="140"/>
      <c r="M4517" s="140"/>
    </row>
    <row r="4518" spans="1:15" x14ac:dyDescent="0.3">
      <c r="L4518" s="140"/>
      <c r="M4518" s="140"/>
    </row>
    <row r="4519" spans="1:15" x14ac:dyDescent="0.3">
      <c r="L4519" s="140"/>
      <c r="M4519" s="140"/>
    </row>
    <row r="4520" spans="1:15" x14ac:dyDescent="0.3">
      <c r="L4520" s="140"/>
      <c r="M4520" s="140"/>
    </row>
    <row r="4521" spans="1:15" s="135" customFormat="1" x14ac:dyDescent="0.3">
      <c r="A4521" s="133"/>
      <c r="B4521" s="134"/>
      <c r="C4521" s="139"/>
      <c r="D4521" s="134"/>
      <c r="E4521" s="134"/>
      <c r="F4521" s="134"/>
      <c r="G4521" s="134"/>
      <c r="H4521" s="134"/>
      <c r="I4521" s="134"/>
      <c r="J4521" s="147"/>
      <c r="K4521" s="147"/>
      <c r="L4521" s="140"/>
      <c r="M4521" s="140"/>
      <c r="N4521" s="147"/>
      <c r="O4521" s="150"/>
    </row>
    <row r="4522" spans="1:15" s="135" customFormat="1" x14ac:dyDescent="0.3">
      <c r="A4522" s="133"/>
      <c r="B4522" s="134"/>
      <c r="C4522" s="139"/>
      <c r="D4522" s="134"/>
      <c r="E4522" s="134"/>
      <c r="F4522" s="134"/>
      <c r="G4522" s="134"/>
      <c r="H4522" s="134"/>
      <c r="I4522" s="134"/>
      <c r="J4522" s="147"/>
      <c r="K4522" s="147"/>
      <c r="L4522" s="140"/>
      <c r="M4522" s="140"/>
      <c r="N4522" s="147"/>
      <c r="O4522" s="150"/>
    </row>
    <row r="4523" spans="1:15" s="135" customFormat="1" x14ac:dyDescent="0.3">
      <c r="A4523" s="133"/>
      <c r="B4523" s="134"/>
      <c r="C4523" s="139"/>
      <c r="D4523" s="134"/>
      <c r="E4523" s="134"/>
      <c r="F4523" s="134"/>
      <c r="G4523" s="134"/>
      <c r="H4523" s="134"/>
      <c r="I4523" s="134"/>
      <c r="J4523" s="147"/>
      <c r="K4523" s="147"/>
      <c r="L4523" s="140"/>
      <c r="M4523" s="140"/>
      <c r="N4523" s="147"/>
      <c r="O4523" s="150"/>
    </row>
    <row r="4524" spans="1:15" x14ac:dyDescent="0.3">
      <c r="L4524" s="140"/>
      <c r="M4524" s="140"/>
    </row>
    <row r="4525" spans="1:15" x14ac:dyDescent="0.3">
      <c r="L4525" s="140"/>
      <c r="M4525" s="140"/>
    </row>
    <row r="4526" spans="1:15" x14ac:dyDescent="0.3">
      <c r="L4526" s="140"/>
      <c r="M4526" s="140"/>
    </row>
    <row r="4527" spans="1:15" x14ac:dyDescent="0.3">
      <c r="L4527" s="140"/>
      <c r="M4527" s="140"/>
    </row>
    <row r="4528" spans="1:15" x14ac:dyDescent="0.3">
      <c r="L4528" s="140"/>
      <c r="M4528" s="140"/>
    </row>
    <row r="4529" spans="12:13" x14ac:dyDescent="0.3">
      <c r="L4529" s="140"/>
      <c r="M4529" s="140"/>
    </row>
    <row r="4530" spans="12:13" x14ac:dyDescent="0.3">
      <c r="L4530" s="140"/>
      <c r="M4530" s="140"/>
    </row>
    <row r="4531" spans="12:13" x14ac:dyDescent="0.3">
      <c r="L4531" s="140"/>
      <c r="M4531" s="140"/>
    </row>
    <row r="4532" spans="12:13" x14ac:dyDescent="0.3">
      <c r="L4532" s="140"/>
      <c r="M4532" s="140"/>
    </row>
    <row r="4533" spans="12:13" x14ac:dyDescent="0.3">
      <c r="L4533" s="140"/>
      <c r="M4533" s="140"/>
    </row>
    <row r="4534" spans="12:13" x14ac:dyDescent="0.3">
      <c r="L4534" s="140"/>
      <c r="M4534" s="140"/>
    </row>
    <row r="4535" spans="12:13" x14ac:dyDescent="0.3">
      <c r="L4535" s="140"/>
      <c r="M4535" s="140"/>
    </row>
    <row r="4536" spans="12:13" x14ac:dyDescent="0.3">
      <c r="L4536" s="140"/>
      <c r="M4536" s="140"/>
    </row>
    <row r="4537" spans="12:13" x14ac:dyDescent="0.3">
      <c r="L4537" s="140"/>
      <c r="M4537" s="140"/>
    </row>
    <row r="4538" spans="12:13" x14ac:dyDescent="0.3">
      <c r="L4538" s="140"/>
      <c r="M4538" s="140"/>
    </row>
    <row r="4539" spans="12:13" x14ac:dyDescent="0.3">
      <c r="L4539" s="140"/>
      <c r="M4539" s="140"/>
    </row>
    <row r="4540" spans="12:13" x14ac:dyDescent="0.3">
      <c r="L4540" s="140"/>
      <c r="M4540" s="140"/>
    </row>
    <row r="4541" spans="12:13" x14ac:dyDescent="0.3">
      <c r="L4541" s="140"/>
      <c r="M4541" s="140"/>
    </row>
    <row r="4542" spans="12:13" x14ac:dyDescent="0.3">
      <c r="L4542" s="140"/>
      <c r="M4542" s="140"/>
    </row>
    <row r="4543" spans="12:13" x14ac:dyDescent="0.3">
      <c r="L4543" s="140"/>
      <c r="M4543" s="140"/>
    </row>
    <row r="4544" spans="12:13" x14ac:dyDescent="0.3">
      <c r="L4544" s="140"/>
      <c r="M4544" s="140"/>
    </row>
    <row r="4545" spans="12:13" x14ac:dyDescent="0.3">
      <c r="L4545" s="140"/>
      <c r="M4545" s="140"/>
    </row>
    <row r="4546" spans="12:13" x14ac:dyDescent="0.3">
      <c r="L4546" s="140"/>
      <c r="M4546" s="140"/>
    </row>
    <row r="4547" spans="12:13" x14ac:dyDescent="0.3">
      <c r="L4547" s="140"/>
      <c r="M4547" s="140"/>
    </row>
    <row r="4548" spans="12:13" x14ac:dyDescent="0.3">
      <c r="L4548" s="140"/>
      <c r="M4548" s="140"/>
    </row>
    <row r="4549" spans="12:13" x14ac:dyDescent="0.3">
      <c r="L4549" s="140"/>
      <c r="M4549" s="140"/>
    </row>
    <row r="4550" spans="12:13" x14ac:dyDescent="0.3">
      <c r="L4550" s="140"/>
      <c r="M4550" s="140"/>
    </row>
    <row r="4551" spans="12:13" x14ac:dyDescent="0.3">
      <c r="L4551" s="140"/>
      <c r="M4551" s="140"/>
    </row>
    <row r="4552" spans="12:13" x14ac:dyDescent="0.3">
      <c r="L4552" s="140"/>
      <c r="M4552" s="140"/>
    </row>
    <row r="4553" spans="12:13" x14ac:dyDescent="0.3">
      <c r="L4553" s="140"/>
      <c r="M4553" s="140"/>
    </row>
    <row r="4554" spans="12:13" x14ac:dyDescent="0.3">
      <c r="L4554" s="140"/>
      <c r="M4554" s="140"/>
    </row>
    <row r="4555" spans="12:13" x14ac:dyDescent="0.3">
      <c r="L4555" s="140"/>
      <c r="M4555" s="140"/>
    </row>
    <row r="4556" spans="12:13" x14ac:dyDescent="0.3">
      <c r="L4556" s="140"/>
      <c r="M4556" s="140"/>
    </row>
    <row r="4557" spans="12:13" x14ac:dyDescent="0.3">
      <c r="L4557" s="140"/>
      <c r="M4557" s="140"/>
    </row>
    <row r="4558" spans="12:13" x14ac:dyDescent="0.3">
      <c r="L4558" s="140"/>
      <c r="M4558" s="140"/>
    </row>
    <row r="4559" spans="12:13" x14ac:dyDescent="0.3">
      <c r="L4559" s="140"/>
      <c r="M4559" s="140"/>
    </row>
    <row r="4560" spans="12:13" x14ac:dyDescent="0.3">
      <c r="L4560" s="140"/>
      <c r="M4560" s="140"/>
    </row>
    <row r="4561" spans="12:13" x14ac:dyDescent="0.3">
      <c r="L4561" s="140"/>
      <c r="M4561" s="140"/>
    </row>
    <row r="4562" spans="12:13" x14ac:dyDescent="0.3">
      <c r="L4562" s="140"/>
      <c r="M4562" s="140"/>
    </row>
    <row r="4563" spans="12:13" x14ac:dyDescent="0.3">
      <c r="L4563" s="140"/>
      <c r="M4563" s="140"/>
    </row>
    <row r="4564" spans="12:13" x14ac:dyDescent="0.3">
      <c r="L4564" s="140"/>
      <c r="M4564" s="140"/>
    </row>
    <row r="4565" spans="12:13" x14ac:dyDescent="0.3">
      <c r="L4565" s="140"/>
      <c r="M4565" s="140"/>
    </row>
    <row r="4566" spans="12:13" x14ac:dyDescent="0.3">
      <c r="L4566" s="140"/>
      <c r="M4566" s="140"/>
    </row>
    <row r="4567" spans="12:13" x14ac:dyDescent="0.3">
      <c r="L4567" s="140"/>
      <c r="M4567" s="140"/>
    </row>
    <row r="4568" spans="12:13" x14ac:dyDescent="0.3">
      <c r="L4568" s="140"/>
      <c r="M4568" s="140"/>
    </row>
    <row r="4569" spans="12:13" x14ac:dyDescent="0.3">
      <c r="L4569" s="140"/>
      <c r="M4569" s="140"/>
    </row>
    <row r="4570" spans="12:13" x14ac:dyDescent="0.3">
      <c r="L4570" s="140"/>
      <c r="M4570" s="140"/>
    </row>
    <row r="4571" spans="12:13" x14ac:dyDescent="0.3">
      <c r="L4571" s="140"/>
      <c r="M4571" s="140"/>
    </row>
    <row r="4572" spans="12:13" x14ac:dyDescent="0.3">
      <c r="L4572" s="140"/>
      <c r="M4572" s="140"/>
    </row>
    <row r="4573" spans="12:13" x14ac:dyDescent="0.3">
      <c r="L4573" s="140"/>
      <c r="M4573" s="140"/>
    </row>
    <row r="4574" spans="12:13" x14ac:dyDescent="0.3">
      <c r="L4574" s="140"/>
      <c r="M4574" s="140"/>
    </row>
    <row r="4575" spans="12:13" x14ac:dyDescent="0.3">
      <c r="L4575" s="140"/>
      <c r="M4575" s="140"/>
    </row>
    <row r="4576" spans="12:13" x14ac:dyDescent="0.3">
      <c r="L4576" s="140"/>
      <c r="M4576" s="140"/>
    </row>
    <row r="4577" spans="12:13" x14ac:dyDescent="0.3">
      <c r="L4577" s="140"/>
      <c r="M4577" s="140"/>
    </row>
    <row r="4578" spans="12:13" x14ac:dyDescent="0.3">
      <c r="L4578" s="140"/>
      <c r="M4578" s="140"/>
    </row>
    <row r="4579" spans="12:13" x14ac:dyDescent="0.3">
      <c r="L4579" s="140"/>
      <c r="M4579" s="140"/>
    </row>
    <row r="4580" spans="12:13" x14ac:dyDescent="0.3">
      <c r="L4580" s="140"/>
      <c r="M4580" s="140"/>
    </row>
    <row r="4581" spans="12:13" x14ac:dyDescent="0.3">
      <c r="L4581" s="140"/>
      <c r="M4581" s="140"/>
    </row>
    <row r="4582" spans="12:13" x14ac:dyDescent="0.3">
      <c r="L4582" s="140"/>
      <c r="M4582" s="140"/>
    </row>
    <row r="4583" spans="12:13" x14ac:dyDescent="0.3">
      <c r="L4583" s="140"/>
      <c r="M4583" s="140"/>
    </row>
    <row r="4584" spans="12:13" x14ac:dyDescent="0.3">
      <c r="L4584" s="140"/>
      <c r="M4584" s="140"/>
    </row>
    <row r="4585" spans="12:13" x14ac:dyDescent="0.3">
      <c r="L4585" s="140"/>
      <c r="M4585" s="140"/>
    </row>
    <row r="4586" spans="12:13" x14ac:dyDescent="0.3">
      <c r="L4586" s="140"/>
      <c r="M4586" s="140"/>
    </row>
    <row r="4587" spans="12:13" x14ac:dyDescent="0.3">
      <c r="L4587" s="140"/>
      <c r="M4587" s="140"/>
    </row>
    <row r="4588" spans="12:13" x14ac:dyDescent="0.3">
      <c r="L4588" s="140"/>
      <c r="M4588" s="140"/>
    </row>
    <row r="4589" spans="12:13" x14ac:dyDescent="0.3">
      <c r="L4589" s="140"/>
      <c r="M4589" s="140"/>
    </row>
    <row r="4590" spans="12:13" x14ac:dyDescent="0.3">
      <c r="L4590" s="140"/>
      <c r="M4590" s="140"/>
    </row>
    <row r="4591" spans="12:13" x14ac:dyDescent="0.3">
      <c r="L4591" s="140"/>
      <c r="M4591" s="140"/>
    </row>
    <row r="4592" spans="12:13" x14ac:dyDescent="0.3">
      <c r="L4592" s="140"/>
      <c r="M4592" s="140"/>
    </row>
    <row r="4593" spans="12:13" x14ac:dyDescent="0.3">
      <c r="L4593" s="140"/>
      <c r="M4593" s="140"/>
    </row>
    <row r="4594" spans="12:13" x14ac:dyDescent="0.3">
      <c r="L4594" s="140"/>
      <c r="M4594" s="140"/>
    </row>
    <row r="4595" spans="12:13" x14ac:dyDescent="0.3">
      <c r="L4595" s="140"/>
      <c r="M4595" s="140"/>
    </row>
    <row r="4596" spans="12:13" x14ac:dyDescent="0.3">
      <c r="L4596" s="140"/>
      <c r="M4596" s="140"/>
    </row>
    <row r="4597" spans="12:13" x14ac:dyDescent="0.3">
      <c r="L4597" s="140"/>
      <c r="M4597" s="140"/>
    </row>
    <row r="4598" spans="12:13" x14ac:dyDescent="0.3">
      <c r="L4598" s="140"/>
      <c r="M4598" s="140"/>
    </row>
    <row r="4599" spans="12:13" x14ac:dyDescent="0.3">
      <c r="L4599" s="140"/>
      <c r="M4599" s="140"/>
    </row>
    <row r="4600" spans="12:13" x14ac:dyDescent="0.3">
      <c r="L4600" s="140"/>
      <c r="M4600" s="140"/>
    </row>
    <row r="4601" spans="12:13" x14ac:dyDescent="0.3">
      <c r="L4601" s="140"/>
      <c r="M4601" s="140"/>
    </row>
    <row r="4602" spans="12:13" x14ac:dyDescent="0.3">
      <c r="L4602" s="140"/>
      <c r="M4602" s="140"/>
    </row>
    <row r="4603" spans="12:13" x14ac:dyDescent="0.3">
      <c r="L4603" s="140"/>
      <c r="M4603" s="140"/>
    </row>
    <row r="4604" spans="12:13" x14ac:dyDescent="0.3">
      <c r="L4604" s="140"/>
      <c r="M4604" s="140"/>
    </row>
    <row r="4605" spans="12:13" x14ac:dyDescent="0.3">
      <c r="L4605" s="140"/>
      <c r="M4605" s="140"/>
    </row>
    <row r="4606" spans="12:13" x14ac:dyDescent="0.3">
      <c r="L4606" s="140"/>
      <c r="M4606" s="140"/>
    </row>
    <row r="4607" spans="12:13" x14ac:dyDescent="0.3">
      <c r="L4607" s="140"/>
      <c r="M4607" s="140"/>
    </row>
    <row r="4608" spans="12:13" x14ac:dyDescent="0.3">
      <c r="L4608" s="140"/>
      <c r="M4608" s="140"/>
    </row>
    <row r="4609" spans="12:13" x14ac:dyDescent="0.3">
      <c r="L4609" s="140"/>
      <c r="M4609" s="140"/>
    </row>
    <row r="4610" spans="12:13" x14ac:dyDescent="0.3">
      <c r="L4610" s="140"/>
      <c r="M4610" s="140"/>
    </row>
    <row r="4611" spans="12:13" x14ac:dyDescent="0.3">
      <c r="L4611" s="140"/>
      <c r="M4611" s="140"/>
    </row>
    <row r="4612" spans="12:13" x14ac:dyDescent="0.3">
      <c r="L4612" s="140"/>
      <c r="M4612" s="140"/>
    </row>
    <row r="4613" spans="12:13" x14ac:dyDescent="0.3">
      <c r="L4613" s="140"/>
      <c r="M4613" s="140"/>
    </row>
    <row r="4614" spans="12:13" x14ac:dyDescent="0.3">
      <c r="L4614" s="140"/>
      <c r="M4614" s="140"/>
    </row>
    <row r="4615" spans="12:13" x14ac:dyDescent="0.3">
      <c r="L4615" s="140"/>
      <c r="M4615" s="140"/>
    </row>
    <row r="4616" spans="12:13" x14ac:dyDescent="0.3">
      <c r="L4616" s="140"/>
      <c r="M4616" s="140"/>
    </row>
    <row r="4617" spans="12:13" x14ac:dyDescent="0.3">
      <c r="L4617" s="140"/>
      <c r="M4617" s="140"/>
    </row>
    <row r="4618" spans="12:13" x14ac:dyDescent="0.3">
      <c r="L4618" s="140"/>
      <c r="M4618" s="140"/>
    </row>
    <row r="4619" spans="12:13" x14ac:dyDescent="0.3">
      <c r="L4619" s="140"/>
      <c r="M4619" s="140"/>
    </row>
    <row r="4620" spans="12:13" x14ac:dyDescent="0.3">
      <c r="L4620" s="140"/>
      <c r="M4620" s="140"/>
    </row>
    <row r="4621" spans="12:13" x14ac:dyDescent="0.3">
      <c r="L4621" s="140"/>
      <c r="M4621" s="140"/>
    </row>
    <row r="4622" spans="12:13" x14ac:dyDescent="0.3">
      <c r="L4622" s="140"/>
      <c r="M4622" s="140"/>
    </row>
    <row r="4623" spans="12:13" x14ac:dyDescent="0.3">
      <c r="L4623" s="140"/>
      <c r="M4623" s="140"/>
    </row>
    <row r="4624" spans="12:13" x14ac:dyDescent="0.3">
      <c r="L4624" s="140"/>
      <c r="M4624" s="140"/>
    </row>
    <row r="4625" spans="12:13" x14ac:dyDescent="0.3">
      <c r="L4625" s="140"/>
      <c r="M4625" s="140"/>
    </row>
    <row r="4626" spans="12:13" x14ac:dyDescent="0.3">
      <c r="L4626" s="140"/>
      <c r="M4626" s="140"/>
    </row>
    <row r="4627" spans="12:13" x14ac:dyDescent="0.3">
      <c r="L4627" s="140"/>
      <c r="M4627" s="140"/>
    </row>
    <row r="4628" spans="12:13" x14ac:dyDescent="0.3">
      <c r="L4628" s="140"/>
      <c r="M4628" s="140"/>
    </row>
    <row r="4629" spans="12:13" x14ac:dyDescent="0.3">
      <c r="L4629" s="140"/>
      <c r="M4629" s="140"/>
    </row>
    <row r="4630" spans="12:13" x14ac:dyDescent="0.3">
      <c r="L4630" s="140"/>
      <c r="M4630" s="140"/>
    </row>
    <row r="4631" spans="12:13" x14ac:dyDescent="0.3">
      <c r="L4631" s="140"/>
      <c r="M4631" s="140"/>
    </row>
    <row r="4632" spans="12:13" x14ac:dyDescent="0.3">
      <c r="L4632" s="140"/>
      <c r="M4632" s="140"/>
    </row>
    <row r="4633" spans="12:13" x14ac:dyDescent="0.3">
      <c r="L4633" s="140"/>
      <c r="M4633" s="140"/>
    </row>
    <row r="4634" spans="12:13" x14ac:dyDescent="0.3">
      <c r="L4634" s="140"/>
      <c r="M4634" s="140"/>
    </row>
    <row r="4635" spans="12:13" x14ac:dyDescent="0.3">
      <c r="L4635" s="140"/>
      <c r="M4635" s="140"/>
    </row>
    <row r="4636" spans="12:13" x14ac:dyDescent="0.3">
      <c r="L4636" s="140"/>
      <c r="M4636" s="140"/>
    </row>
    <row r="4637" spans="12:13" x14ac:dyDescent="0.3">
      <c r="L4637" s="140"/>
      <c r="M4637" s="140"/>
    </row>
    <row r="4638" spans="12:13" x14ac:dyDescent="0.3">
      <c r="L4638" s="140"/>
      <c r="M4638" s="140"/>
    </row>
    <row r="4639" spans="12:13" x14ac:dyDescent="0.3">
      <c r="L4639" s="140"/>
      <c r="M4639" s="140"/>
    </row>
    <row r="4640" spans="12:13" x14ac:dyDescent="0.3">
      <c r="L4640" s="140"/>
      <c r="M4640" s="140"/>
    </row>
    <row r="4641" spans="12:13" x14ac:dyDescent="0.3">
      <c r="L4641" s="140"/>
      <c r="M4641" s="140"/>
    </row>
    <row r="4642" spans="12:13" x14ac:dyDescent="0.3">
      <c r="L4642" s="140"/>
      <c r="M4642" s="140"/>
    </row>
    <row r="4643" spans="12:13" x14ac:dyDescent="0.3">
      <c r="L4643" s="140"/>
      <c r="M4643" s="140"/>
    </row>
    <row r="4644" spans="12:13" x14ac:dyDescent="0.3">
      <c r="L4644" s="140"/>
      <c r="M4644" s="140"/>
    </row>
    <row r="4645" spans="12:13" x14ac:dyDescent="0.3">
      <c r="L4645" s="140"/>
      <c r="M4645" s="140"/>
    </row>
    <row r="4646" spans="12:13" x14ac:dyDescent="0.3">
      <c r="L4646" s="140"/>
      <c r="M4646" s="140"/>
    </row>
    <row r="4647" spans="12:13" x14ac:dyDescent="0.3">
      <c r="L4647" s="140"/>
      <c r="M4647" s="140"/>
    </row>
    <row r="4648" spans="12:13" x14ac:dyDescent="0.3">
      <c r="L4648" s="140"/>
      <c r="M4648" s="140"/>
    </row>
    <row r="4649" spans="12:13" x14ac:dyDescent="0.3">
      <c r="L4649" s="140"/>
      <c r="M4649" s="140"/>
    </row>
    <row r="4650" spans="12:13" x14ac:dyDescent="0.3">
      <c r="L4650" s="140"/>
      <c r="M4650" s="140"/>
    </row>
    <row r="4651" spans="12:13" x14ac:dyDescent="0.3">
      <c r="L4651" s="140"/>
      <c r="M4651" s="140"/>
    </row>
    <row r="4652" spans="12:13" x14ac:dyDescent="0.3">
      <c r="L4652" s="140"/>
      <c r="M4652" s="140"/>
    </row>
    <row r="4653" spans="12:13" x14ac:dyDescent="0.3">
      <c r="L4653" s="140"/>
      <c r="M4653" s="140"/>
    </row>
    <row r="4654" spans="12:13" x14ac:dyDescent="0.3">
      <c r="L4654" s="140"/>
      <c r="M4654" s="140"/>
    </row>
    <row r="4655" spans="12:13" x14ac:dyDescent="0.3">
      <c r="L4655" s="140"/>
      <c r="M4655" s="140"/>
    </row>
    <row r="4656" spans="12:13" x14ac:dyDescent="0.3">
      <c r="L4656" s="140"/>
      <c r="M4656" s="140"/>
    </row>
    <row r="4657" spans="12:13" x14ac:dyDescent="0.3">
      <c r="L4657" s="140"/>
      <c r="M4657" s="140"/>
    </row>
    <row r="4658" spans="12:13" x14ac:dyDescent="0.3">
      <c r="L4658" s="140"/>
      <c r="M4658" s="140"/>
    </row>
    <row r="4659" spans="12:13" x14ac:dyDescent="0.3">
      <c r="L4659" s="140"/>
      <c r="M4659" s="140"/>
    </row>
    <row r="4660" spans="12:13" x14ac:dyDescent="0.3">
      <c r="L4660" s="140"/>
      <c r="M4660" s="140"/>
    </row>
    <row r="4661" spans="12:13" x14ac:dyDescent="0.3">
      <c r="L4661" s="140"/>
      <c r="M4661" s="140"/>
    </row>
    <row r="4662" spans="12:13" x14ac:dyDescent="0.3">
      <c r="L4662" s="140"/>
      <c r="M4662" s="140"/>
    </row>
    <row r="4663" spans="12:13" x14ac:dyDescent="0.3">
      <c r="L4663" s="140"/>
      <c r="M4663" s="140"/>
    </row>
    <row r="4664" spans="12:13" x14ac:dyDescent="0.3">
      <c r="L4664" s="140"/>
      <c r="M4664" s="140"/>
    </row>
    <row r="4665" spans="12:13" x14ac:dyDescent="0.3">
      <c r="L4665" s="140"/>
      <c r="M4665" s="140"/>
    </row>
    <row r="4666" spans="12:13" x14ac:dyDescent="0.3">
      <c r="L4666" s="140"/>
      <c r="M4666" s="140"/>
    </row>
    <row r="4667" spans="12:13" x14ac:dyDescent="0.3">
      <c r="L4667" s="140"/>
      <c r="M4667" s="140"/>
    </row>
    <row r="4668" spans="12:13" x14ac:dyDescent="0.3">
      <c r="L4668" s="140"/>
      <c r="M4668" s="140"/>
    </row>
    <row r="4669" spans="12:13" x14ac:dyDescent="0.3">
      <c r="L4669" s="140"/>
      <c r="M4669" s="140"/>
    </row>
    <row r="4670" spans="12:13" x14ac:dyDescent="0.3">
      <c r="L4670" s="140"/>
      <c r="M4670" s="140"/>
    </row>
    <row r="4671" spans="12:13" x14ac:dyDescent="0.3">
      <c r="L4671" s="140"/>
      <c r="M4671" s="140"/>
    </row>
    <row r="4672" spans="12:13" x14ac:dyDescent="0.3">
      <c r="L4672" s="140"/>
      <c r="M4672" s="140"/>
    </row>
    <row r="4673" spans="12:13" x14ac:dyDescent="0.3">
      <c r="L4673" s="140"/>
      <c r="M4673" s="140"/>
    </row>
    <row r="4674" spans="12:13" x14ac:dyDescent="0.3">
      <c r="L4674" s="140"/>
      <c r="M4674" s="140"/>
    </row>
    <row r="4675" spans="12:13" x14ac:dyDescent="0.3">
      <c r="L4675" s="140"/>
      <c r="M4675" s="140"/>
    </row>
    <row r="4676" spans="12:13" x14ac:dyDescent="0.3">
      <c r="L4676" s="140"/>
      <c r="M4676" s="140"/>
    </row>
    <row r="4677" spans="12:13" x14ac:dyDescent="0.3">
      <c r="L4677" s="140"/>
      <c r="M4677" s="140"/>
    </row>
    <row r="4678" spans="12:13" x14ac:dyDescent="0.3">
      <c r="L4678" s="140"/>
      <c r="M4678" s="140"/>
    </row>
    <row r="4679" spans="12:13" x14ac:dyDescent="0.3">
      <c r="L4679" s="140"/>
      <c r="M4679" s="140"/>
    </row>
    <row r="4680" spans="12:13" x14ac:dyDescent="0.3">
      <c r="L4680" s="140"/>
      <c r="M4680" s="140"/>
    </row>
    <row r="4681" spans="12:13" x14ac:dyDescent="0.3">
      <c r="L4681" s="140"/>
      <c r="M4681" s="140"/>
    </row>
    <row r="4682" spans="12:13" x14ac:dyDescent="0.3">
      <c r="L4682" s="140"/>
      <c r="M4682" s="140"/>
    </row>
    <row r="4683" spans="12:13" x14ac:dyDescent="0.3">
      <c r="L4683" s="140"/>
      <c r="M4683" s="140"/>
    </row>
    <row r="4684" spans="12:13" x14ac:dyDescent="0.3">
      <c r="L4684" s="140"/>
      <c r="M4684" s="140"/>
    </row>
    <row r="4685" spans="12:13" x14ac:dyDescent="0.3">
      <c r="L4685" s="140"/>
      <c r="M4685" s="140"/>
    </row>
    <row r="4686" spans="12:13" x14ac:dyDescent="0.3">
      <c r="L4686" s="140"/>
      <c r="M4686" s="140"/>
    </row>
    <row r="4687" spans="12:13" x14ac:dyDescent="0.3">
      <c r="L4687" s="140"/>
      <c r="M4687" s="140"/>
    </row>
    <row r="4688" spans="12:13" x14ac:dyDescent="0.3">
      <c r="L4688" s="140"/>
      <c r="M4688" s="140"/>
    </row>
    <row r="4689" spans="12:13" x14ac:dyDescent="0.3">
      <c r="L4689" s="140"/>
      <c r="M4689" s="140"/>
    </row>
    <row r="4690" spans="12:13" x14ac:dyDescent="0.3">
      <c r="L4690" s="140"/>
      <c r="M4690" s="140"/>
    </row>
    <row r="4691" spans="12:13" x14ac:dyDescent="0.3">
      <c r="L4691" s="140"/>
      <c r="M4691" s="140"/>
    </row>
    <row r="4692" spans="12:13" x14ac:dyDescent="0.3">
      <c r="L4692" s="140"/>
      <c r="M4692" s="140"/>
    </row>
    <row r="4693" spans="12:13" x14ac:dyDescent="0.3">
      <c r="L4693" s="140"/>
      <c r="M4693" s="140"/>
    </row>
    <row r="4694" spans="12:13" x14ac:dyDescent="0.3">
      <c r="L4694" s="140"/>
      <c r="M4694" s="140"/>
    </row>
    <row r="4695" spans="12:13" x14ac:dyDescent="0.3">
      <c r="L4695" s="140"/>
      <c r="M4695" s="140"/>
    </row>
    <row r="4696" spans="12:13" x14ac:dyDescent="0.3">
      <c r="L4696" s="140"/>
      <c r="M4696" s="140"/>
    </row>
    <row r="4697" spans="12:13" x14ac:dyDescent="0.3">
      <c r="L4697" s="140"/>
      <c r="M4697" s="140"/>
    </row>
    <row r="4698" spans="12:13" x14ac:dyDescent="0.3">
      <c r="L4698" s="140"/>
      <c r="M4698" s="140"/>
    </row>
    <row r="4699" spans="12:13" x14ac:dyDescent="0.3">
      <c r="L4699" s="140"/>
      <c r="M4699" s="140"/>
    </row>
    <row r="4700" spans="12:13" x14ac:dyDescent="0.3">
      <c r="L4700" s="140"/>
      <c r="M4700" s="140"/>
    </row>
    <row r="4701" spans="12:13" x14ac:dyDescent="0.3">
      <c r="L4701" s="140"/>
      <c r="M4701" s="140"/>
    </row>
    <row r="4702" spans="12:13" x14ac:dyDescent="0.3">
      <c r="L4702" s="140"/>
      <c r="M4702" s="140"/>
    </row>
    <row r="4703" spans="12:13" x14ac:dyDescent="0.3">
      <c r="L4703" s="140"/>
      <c r="M4703" s="140"/>
    </row>
    <row r="4704" spans="12:13" x14ac:dyDescent="0.3">
      <c r="L4704" s="140"/>
      <c r="M4704" s="140"/>
    </row>
    <row r="4705" spans="12:13" x14ac:dyDescent="0.3">
      <c r="L4705" s="140"/>
      <c r="M4705" s="140"/>
    </row>
    <row r="4706" spans="12:13" x14ac:dyDescent="0.3">
      <c r="L4706" s="140"/>
      <c r="M4706" s="140"/>
    </row>
    <row r="4707" spans="12:13" x14ac:dyDescent="0.3">
      <c r="L4707" s="140"/>
      <c r="M4707" s="140"/>
    </row>
    <row r="4708" spans="12:13" x14ac:dyDescent="0.3">
      <c r="L4708" s="140"/>
      <c r="M4708" s="140"/>
    </row>
    <row r="4709" spans="12:13" x14ac:dyDescent="0.3">
      <c r="L4709" s="140"/>
      <c r="M4709" s="140"/>
    </row>
    <row r="4710" spans="12:13" x14ac:dyDescent="0.3">
      <c r="L4710" s="140"/>
      <c r="M4710" s="140"/>
    </row>
    <row r="4711" spans="12:13" x14ac:dyDescent="0.3">
      <c r="L4711" s="140"/>
      <c r="M4711" s="140"/>
    </row>
    <row r="4712" spans="12:13" x14ac:dyDescent="0.3">
      <c r="L4712" s="140"/>
      <c r="M4712" s="140"/>
    </row>
    <row r="4713" spans="12:13" x14ac:dyDescent="0.3">
      <c r="L4713" s="140"/>
      <c r="M4713" s="140"/>
    </row>
    <row r="4714" spans="12:13" x14ac:dyDescent="0.3">
      <c r="L4714" s="140"/>
      <c r="M4714" s="140"/>
    </row>
    <row r="4715" spans="12:13" x14ac:dyDescent="0.3">
      <c r="L4715" s="140"/>
      <c r="M4715" s="140"/>
    </row>
    <row r="4716" spans="12:13" x14ac:dyDescent="0.3">
      <c r="L4716" s="140"/>
      <c r="M4716" s="140"/>
    </row>
    <row r="4717" spans="12:13" x14ac:dyDescent="0.3">
      <c r="L4717" s="140"/>
      <c r="M4717" s="140"/>
    </row>
    <row r="4718" spans="12:13" x14ac:dyDescent="0.3">
      <c r="L4718" s="140"/>
      <c r="M4718" s="140"/>
    </row>
    <row r="4719" spans="12:13" x14ac:dyDescent="0.3">
      <c r="L4719" s="140"/>
      <c r="M4719" s="140"/>
    </row>
    <row r="4720" spans="12:13" x14ac:dyDescent="0.3">
      <c r="L4720" s="140"/>
      <c r="M4720" s="140"/>
    </row>
    <row r="4721" spans="12:13" x14ac:dyDescent="0.3">
      <c r="L4721" s="140"/>
      <c r="M4721" s="140"/>
    </row>
    <row r="4722" spans="12:13" x14ac:dyDescent="0.3">
      <c r="L4722" s="140"/>
      <c r="M4722" s="140"/>
    </row>
    <row r="4723" spans="12:13" x14ac:dyDescent="0.3">
      <c r="L4723" s="140"/>
      <c r="M4723" s="140"/>
    </row>
    <row r="4724" spans="12:13" x14ac:dyDescent="0.3">
      <c r="L4724" s="140"/>
      <c r="M4724" s="140"/>
    </row>
    <row r="4725" spans="12:13" x14ac:dyDescent="0.3">
      <c r="L4725" s="140"/>
      <c r="M4725" s="140"/>
    </row>
    <row r="4726" spans="12:13" x14ac:dyDescent="0.3">
      <c r="L4726" s="140"/>
      <c r="M4726" s="140"/>
    </row>
    <row r="4727" spans="12:13" x14ac:dyDescent="0.3">
      <c r="L4727" s="140"/>
      <c r="M4727" s="140"/>
    </row>
    <row r="4728" spans="12:13" x14ac:dyDescent="0.3">
      <c r="L4728" s="140"/>
      <c r="M4728" s="140"/>
    </row>
    <row r="4729" spans="12:13" x14ac:dyDescent="0.3">
      <c r="L4729" s="140"/>
      <c r="M4729" s="140"/>
    </row>
    <row r="4730" spans="12:13" x14ac:dyDescent="0.3">
      <c r="L4730" s="140"/>
      <c r="M4730" s="140"/>
    </row>
    <row r="4731" spans="12:13" x14ac:dyDescent="0.3">
      <c r="L4731" s="140"/>
      <c r="M4731" s="140"/>
    </row>
    <row r="4732" spans="12:13" x14ac:dyDescent="0.3">
      <c r="L4732" s="140"/>
      <c r="M4732" s="140"/>
    </row>
    <row r="4733" spans="12:13" x14ac:dyDescent="0.3">
      <c r="L4733" s="140"/>
      <c r="M4733" s="140"/>
    </row>
    <row r="4734" spans="12:13" x14ac:dyDescent="0.3">
      <c r="L4734" s="140"/>
      <c r="M4734" s="140"/>
    </row>
    <row r="4735" spans="12:13" x14ac:dyDescent="0.3">
      <c r="L4735" s="140"/>
      <c r="M4735" s="140"/>
    </row>
    <row r="4736" spans="12:13" x14ac:dyDescent="0.3">
      <c r="L4736" s="140"/>
      <c r="M4736" s="140"/>
    </row>
    <row r="4737" spans="12:13" x14ac:dyDescent="0.3">
      <c r="L4737" s="140"/>
      <c r="M4737" s="140"/>
    </row>
    <row r="4738" spans="12:13" x14ac:dyDescent="0.3">
      <c r="L4738" s="140"/>
      <c r="M4738" s="140"/>
    </row>
    <row r="4739" spans="12:13" x14ac:dyDescent="0.3">
      <c r="L4739" s="140"/>
      <c r="M4739" s="140"/>
    </row>
    <row r="4740" spans="12:13" x14ac:dyDescent="0.3">
      <c r="L4740" s="140"/>
      <c r="M4740" s="140"/>
    </row>
    <row r="4741" spans="12:13" x14ac:dyDescent="0.3">
      <c r="L4741" s="140"/>
      <c r="M4741" s="140"/>
    </row>
    <row r="4742" spans="12:13" x14ac:dyDescent="0.3">
      <c r="L4742" s="140"/>
      <c r="M4742" s="140"/>
    </row>
    <row r="4743" spans="12:13" x14ac:dyDescent="0.3">
      <c r="L4743" s="140"/>
      <c r="M4743" s="140"/>
    </row>
    <row r="4744" spans="12:13" x14ac:dyDescent="0.3">
      <c r="L4744" s="140"/>
      <c r="M4744" s="140"/>
    </row>
    <row r="4745" spans="12:13" x14ac:dyDescent="0.3">
      <c r="L4745" s="140"/>
      <c r="M4745" s="140"/>
    </row>
    <row r="4746" spans="12:13" x14ac:dyDescent="0.3">
      <c r="L4746" s="140"/>
      <c r="M4746" s="140"/>
    </row>
    <row r="4747" spans="12:13" x14ac:dyDescent="0.3">
      <c r="L4747" s="140"/>
      <c r="M4747" s="140"/>
    </row>
    <row r="4748" spans="12:13" x14ac:dyDescent="0.3">
      <c r="L4748" s="140"/>
      <c r="M4748" s="140"/>
    </row>
    <row r="4749" spans="12:13" x14ac:dyDescent="0.3">
      <c r="L4749" s="140"/>
      <c r="M4749" s="140"/>
    </row>
    <row r="4750" spans="12:13" x14ac:dyDescent="0.3">
      <c r="L4750" s="140"/>
      <c r="M4750" s="140"/>
    </row>
    <row r="4751" spans="12:13" x14ac:dyDescent="0.3">
      <c r="L4751" s="140"/>
      <c r="M4751" s="140"/>
    </row>
    <row r="4752" spans="12:13" x14ac:dyDescent="0.3">
      <c r="L4752" s="140"/>
      <c r="M4752" s="140"/>
    </row>
    <row r="4753" spans="12:13" x14ac:dyDescent="0.3">
      <c r="L4753" s="140"/>
      <c r="M4753" s="140"/>
    </row>
    <row r="4754" spans="12:13" x14ac:dyDescent="0.3">
      <c r="L4754" s="140"/>
      <c r="M4754" s="140"/>
    </row>
    <row r="4755" spans="12:13" x14ac:dyDescent="0.3">
      <c r="L4755" s="140"/>
      <c r="M4755" s="140"/>
    </row>
    <row r="4756" spans="12:13" x14ac:dyDescent="0.3">
      <c r="L4756" s="140"/>
      <c r="M4756" s="140"/>
    </row>
    <row r="4757" spans="12:13" x14ac:dyDescent="0.3">
      <c r="L4757" s="140"/>
      <c r="M4757" s="140"/>
    </row>
    <row r="4758" spans="12:13" x14ac:dyDescent="0.3">
      <c r="L4758" s="140"/>
      <c r="M4758" s="140"/>
    </row>
    <row r="4759" spans="12:13" x14ac:dyDescent="0.3">
      <c r="L4759" s="140"/>
      <c r="M4759" s="140"/>
    </row>
    <row r="4760" spans="12:13" x14ac:dyDescent="0.3">
      <c r="L4760" s="140"/>
      <c r="M4760" s="140"/>
    </row>
    <row r="4761" spans="12:13" x14ac:dyDescent="0.3">
      <c r="L4761" s="140"/>
      <c r="M4761" s="140"/>
    </row>
    <row r="4762" spans="12:13" x14ac:dyDescent="0.3">
      <c r="L4762" s="140"/>
      <c r="M4762" s="140"/>
    </row>
    <row r="4763" spans="12:13" x14ac:dyDescent="0.3">
      <c r="L4763" s="140"/>
      <c r="M4763" s="140"/>
    </row>
    <row r="4764" spans="12:13" x14ac:dyDescent="0.3">
      <c r="L4764" s="140"/>
      <c r="M4764" s="140"/>
    </row>
    <row r="4765" spans="12:13" x14ac:dyDescent="0.3">
      <c r="L4765" s="140"/>
      <c r="M4765" s="140"/>
    </row>
    <row r="4766" spans="12:13" x14ac:dyDescent="0.3">
      <c r="L4766" s="140"/>
      <c r="M4766" s="140"/>
    </row>
    <row r="4767" spans="12:13" x14ac:dyDescent="0.3">
      <c r="L4767" s="140"/>
      <c r="M4767" s="140"/>
    </row>
    <row r="4768" spans="12:13" x14ac:dyDescent="0.3">
      <c r="L4768" s="140"/>
      <c r="M4768" s="140"/>
    </row>
    <row r="4769" spans="12:13" x14ac:dyDescent="0.3">
      <c r="L4769" s="140"/>
      <c r="M4769" s="140"/>
    </row>
    <row r="4770" spans="12:13" x14ac:dyDescent="0.3">
      <c r="L4770" s="140"/>
      <c r="M4770" s="140"/>
    </row>
    <row r="4771" spans="12:13" x14ac:dyDescent="0.3">
      <c r="L4771" s="140"/>
      <c r="M4771" s="140"/>
    </row>
    <row r="4772" spans="12:13" x14ac:dyDescent="0.3">
      <c r="L4772" s="140"/>
      <c r="M4772" s="140"/>
    </row>
    <row r="4773" spans="12:13" x14ac:dyDescent="0.3">
      <c r="L4773" s="140"/>
      <c r="M4773" s="140"/>
    </row>
    <row r="4774" spans="12:13" x14ac:dyDescent="0.3">
      <c r="L4774" s="140"/>
      <c r="M4774" s="140"/>
    </row>
    <row r="4775" spans="12:13" x14ac:dyDescent="0.3">
      <c r="L4775" s="140"/>
      <c r="M4775" s="140"/>
    </row>
    <row r="4776" spans="12:13" x14ac:dyDescent="0.3">
      <c r="L4776" s="140"/>
      <c r="M4776" s="140"/>
    </row>
    <row r="4777" spans="12:13" x14ac:dyDescent="0.3">
      <c r="L4777" s="140"/>
      <c r="M4777" s="140"/>
    </row>
    <row r="4778" spans="12:13" x14ac:dyDescent="0.3">
      <c r="L4778" s="140"/>
      <c r="M4778" s="140"/>
    </row>
    <row r="4779" spans="12:13" x14ac:dyDescent="0.3">
      <c r="L4779" s="140"/>
      <c r="M4779" s="140"/>
    </row>
    <row r="4780" spans="12:13" x14ac:dyDescent="0.3">
      <c r="L4780" s="140"/>
      <c r="M4780" s="140"/>
    </row>
    <row r="4781" spans="12:13" x14ac:dyDescent="0.3">
      <c r="L4781" s="140"/>
      <c r="M4781" s="140"/>
    </row>
    <row r="4782" spans="12:13" x14ac:dyDescent="0.3">
      <c r="L4782" s="140"/>
      <c r="M4782" s="140"/>
    </row>
    <row r="4783" spans="12:13" x14ac:dyDescent="0.3">
      <c r="L4783" s="140"/>
      <c r="M4783" s="140"/>
    </row>
    <row r="4784" spans="12:13" x14ac:dyDescent="0.3">
      <c r="L4784" s="140"/>
      <c r="M4784" s="140"/>
    </row>
    <row r="4785" spans="12:13" x14ac:dyDescent="0.3">
      <c r="L4785" s="140"/>
      <c r="M4785" s="140"/>
    </row>
    <row r="4786" spans="12:13" x14ac:dyDescent="0.3">
      <c r="L4786" s="140"/>
      <c r="M4786" s="140"/>
    </row>
    <row r="4787" spans="12:13" x14ac:dyDescent="0.3">
      <c r="L4787" s="140"/>
      <c r="M4787" s="140"/>
    </row>
    <row r="4788" spans="12:13" x14ac:dyDescent="0.3">
      <c r="L4788" s="140"/>
      <c r="M4788" s="140"/>
    </row>
    <row r="4789" spans="12:13" x14ac:dyDescent="0.3">
      <c r="L4789" s="140"/>
      <c r="M4789" s="140"/>
    </row>
    <row r="4790" spans="12:13" x14ac:dyDescent="0.3">
      <c r="L4790" s="140"/>
      <c r="M4790" s="140"/>
    </row>
    <row r="4791" spans="12:13" x14ac:dyDescent="0.3">
      <c r="L4791" s="140"/>
      <c r="M4791" s="140"/>
    </row>
    <row r="4792" spans="12:13" x14ac:dyDescent="0.3">
      <c r="L4792" s="140"/>
      <c r="M4792" s="140"/>
    </row>
    <row r="4793" spans="12:13" x14ac:dyDescent="0.3">
      <c r="L4793" s="140"/>
      <c r="M4793" s="140"/>
    </row>
    <row r="4794" spans="12:13" x14ac:dyDescent="0.3">
      <c r="L4794" s="140"/>
      <c r="M4794" s="140"/>
    </row>
    <row r="4795" spans="12:13" x14ac:dyDescent="0.3">
      <c r="L4795" s="140"/>
      <c r="M4795" s="140"/>
    </row>
    <row r="4796" spans="12:13" x14ac:dyDescent="0.3">
      <c r="L4796" s="140"/>
      <c r="M4796" s="140"/>
    </row>
    <row r="4797" spans="12:13" x14ac:dyDescent="0.3">
      <c r="L4797" s="140"/>
      <c r="M4797" s="140"/>
    </row>
    <row r="4798" spans="12:13" x14ac:dyDescent="0.3">
      <c r="L4798" s="140"/>
      <c r="M4798" s="140"/>
    </row>
    <row r="4799" spans="12:13" x14ac:dyDescent="0.3">
      <c r="L4799" s="140"/>
      <c r="M4799" s="140"/>
    </row>
    <row r="4800" spans="12:13" x14ac:dyDescent="0.3">
      <c r="L4800" s="140"/>
      <c r="M4800" s="140"/>
    </row>
    <row r="4801" spans="12:13" x14ac:dyDescent="0.3">
      <c r="L4801" s="140"/>
      <c r="M4801" s="140"/>
    </row>
    <row r="4802" spans="12:13" x14ac:dyDescent="0.3">
      <c r="L4802" s="140"/>
      <c r="M4802" s="140"/>
    </row>
    <row r="4803" spans="12:13" x14ac:dyDescent="0.3">
      <c r="L4803" s="140"/>
      <c r="M4803" s="140"/>
    </row>
    <row r="4804" spans="12:13" x14ac:dyDescent="0.3">
      <c r="L4804" s="140"/>
      <c r="M4804" s="140"/>
    </row>
    <row r="4805" spans="12:13" x14ac:dyDescent="0.3">
      <c r="L4805" s="140"/>
      <c r="M4805" s="140"/>
    </row>
    <row r="4806" spans="12:13" x14ac:dyDescent="0.3">
      <c r="L4806" s="140"/>
      <c r="M4806" s="140"/>
    </row>
    <row r="4807" spans="12:13" x14ac:dyDescent="0.3">
      <c r="L4807" s="140"/>
      <c r="M4807" s="140"/>
    </row>
    <row r="4808" spans="12:13" x14ac:dyDescent="0.3">
      <c r="L4808" s="140"/>
      <c r="M4808" s="140"/>
    </row>
    <row r="4809" spans="12:13" x14ac:dyDescent="0.3">
      <c r="L4809" s="140"/>
      <c r="M4809" s="140"/>
    </row>
    <row r="4810" spans="12:13" x14ac:dyDescent="0.3">
      <c r="L4810" s="140"/>
      <c r="M4810" s="140"/>
    </row>
    <row r="4811" spans="12:13" x14ac:dyDescent="0.3">
      <c r="L4811" s="140"/>
      <c r="M4811" s="140"/>
    </row>
    <row r="4812" spans="12:13" x14ac:dyDescent="0.3">
      <c r="L4812" s="140"/>
      <c r="M4812" s="140"/>
    </row>
    <row r="4813" spans="12:13" x14ac:dyDescent="0.3">
      <c r="L4813" s="140"/>
      <c r="M4813" s="140"/>
    </row>
    <row r="4814" spans="12:13" x14ac:dyDescent="0.3">
      <c r="L4814" s="140"/>
      <c r="M4814" s="140"/>
    </row>
    <row r="4815" spans="12:13" x14ac:dyDescent="0.3">
      <c r="L4815" s="140"/>
      <c r="M4815" s="140"/>
    </row>
    <row r="4816" spans="12:13" x14ac:dyDescent="0.3">
      <c r="L4816" s="140"/>
      <c r="M4816" s="140"/>
    </row>
    <row r="4817" spans="12:13" x14ac:dyDescent="0.3">
      <c r="L4817" s="140"/>
      <c r="M4817" s="140"/>
    </row>
    <row r="4818" spans="12:13" x14ac:dyDescent="0.3">
      <c r="L4818" s="140"/>
      <c r="M4818" s="140"/>
    </row>
    <row r="4819" spans="12:13" x14ac:dyDescent="0.3">
      <c r="L4819" s="140"/>
      <c r="M4819" s="140"/>
    </row>
    <row r="4820" spans="12:13" x14ac:dyDescent="0.3">
      <c r="L4820" s="140"/>
      <c r="M4820" s="140"/>
    </row>
    <row r="4821" spans="12:13" x14ac:dyDescent="0.3">
      <c r="L4821" s="140"/>
      <c r="M4821" s="140"/>
    </row>
    <row r="4822" spans="12:13" x14ac:dyDescent="0.3">
      <c r="L4822" s="140"/>
      <c r="M4822" s="140"/>
    </row>
    <row r="4823" spans="12:13" x14ac:dyDescent="0.3">
      <c r="L4823" s="140"/>
      <c r="M4823" s="140"/>
    </row>
    <row r="4824" spans="12:13" x14ac:dyDescent="0.3">
      <c r="L4824" s="140"/>
      <c r="M4824" s="140"/>
    </row>
    <row r="4825" spans="12:13" x14ac:dyDescent="0.3">
      <c r="L4825" s="140"/>
      <c r="M4825" s="140"/>
    </row>
    <row r="4826" spans="12:13" x14ac:dyDescent="0.3">
      <c r="L4826" s="140"/>
      <c r="M4826" s="140"/>
    </row>
    <row r="4827" spans="12:13" x14ac:dyDescent="0.3">
      <c r="L4827" s="140"/>
      <c r="M4827" s="140"/>
    </row>
    <row r="4828" spans="12:13" x14ac:dyDescent="0.3">
      <c r="L4828" s="140"/>
      <c r="M4828" s="140"/>
    </row>
    <row r="4829" spans="12:13" x14ac:dyDescent="0.3">
      <c r="L4829" s="140"/>
      <c r="M4829" s="140"/>
    </row>
    <row r="4830" spans="12:13" x14ac:dyDescent="0.3">
      <c r="L4830" s="140"/>
      <c r="M4830" s="140"/>
    </row>
    <row r="4831" spans="12:13" x14ac:dyDescent="0.3">
      <c r="L4831" s="140"/>
      <c r="M4831" s="140"/>
    </row>
    <row r="4832" spans="12:13" x14ac:dyDescent="0.3">
      <c r="L4832" s="140"/>
      <c r="M4832" s="140"/>
    </row>
    <row r="4833" spans="12:13" x14ac:dyDescent="0.3">
      <c r="L4833" s="140"/>
      <c r="M4833" s="140"/>
    </row>
    <row r="4834" spans="12:13" x14ac:dyDescent="0.3">
      <c r="L4834" s="140"/>
      <c r="M4834" s="140"/>
    </row>
    <row r="4835" spans="12:13" x14ac:dyDescent="0.3">
      <c r="L4835" s="140"/>
      <c r="M4835" s="140"/>
    </row>
    <row r="4836" spans="12:13" x14ac:dyDescent="0.3">
      <c r="L4836" s="140"/>
      <c r="M4836" s="140"/>
    </row>
    <row r="4837" spans="12:13" x14ac:dyDescent="0.3">
      <c r="L4837" s="140"/>
      <c r="M4837" s="140"/>
    </row>
    <row r="4838" spans="12:13" x14ac:dyDescent="0.3">
      <c r="L4838" s="140"/>
      <c r="M4838" s="140"/>
    </row>
    <row r="4839" spans="12:13" x14ac:dyDescent="0.3">
      <c r="L4839" s="140"/>
      <c r="M4839" s="140"/>
    </row>
    <row r="4840" spans="12:13" x14ac:dyDescent="0.3">
      <c r="L4840" s="140"/>
      <c r="M4840" s="140"/>
    </row>
    <row r="4841" spans="12:13" x14ac:dyDescent="0.3">
      <c r="L4841" s="140"/>
      <c r="M4841" s="140"/>
    </row>
    <row r="4842" spans="12:13" x14ac:dyDescent="0.3">
      <c r="L4842" s="140"/>
      <c r="M4842" s="140"/>
    </row>
    <row r="4843" spans="12:13" x14ac:dyDescent="0.3">
      <c r="L4843" s="140"/>
      <c r="M4843" s="140"/>
    </row>
    <row r="4844" spans="12:13" x14ac:dyDescent="0.3">
      <c r="L4844" s="140"/>
      <c r="M4844" s="140"/>
    </row>
    <row r="4845" spans="12:13" x14ac:dyDescent="0.3">
      <c r="L4845" s="140"/>
      <c r="M4845" s="140"/>
    </row>
    <row r="4846" spans="12:13" x14ac:dyDescent="0.3">
      <c r="L4846" s="140"/>
      <c r="M4846" s="140"/>
    </row>
    <row r="4847" spans="12:13" x14ac:dyDescent="0.3">
      <c r="L4847" s="140"/>
      <c r="M4847" s="140"/>
    </row>
    <row r="4848" spans="12:13" x14ac:dyDescent="0.3">
      <c r="L4848" s="140"/>
      <c r="M4848" s="140"/>
    </row>
    <row r="4849" spans="12:13" x14ac:dyDescent="0.3">
      <c r="L4849" s="140"/>
      <c r="M4849" s="140"/>
    </row>
    <row r="4850" spans="12:13" x14ac:dyDescent="0.3">
      <c r="L4850" s="140"/>
      <c r="M4850" s="140"/>
    </row>
    <row r="4851" spans="12:13" x14ac:dyDescent="0.3">
      <c r="L4851" s="140"/>
      <c r="M4851" s="140"/>
    </row>
    <row r="4852" spans="12:13" x14ac:dyDescent="0.3">
      <c r="L4852" s="140"/>
      <c r="M4852" s="140"/>
    </row>
    <row r="4853" spans="12:13" x14ac:dyDescent="0.3">
      <c r="L4853" s="140"/>
      <c r="M4853" s="140"/>
    </row>
    <row r="4854" spans="12:13" x14ac:dyDescent="0.3">
      <c r="L4854" s="140"/>
      <c r="M4854" s="140"/>
    </row>
    <row r="4855" spans="12:13" x14ac:dyDescent="0.3">
      <c r="L4855" s="140"/>
      <c r="M4855" s="140"/>
    </row>
    <row r="4856" spans="12:13" x14ac:dyDescent="0.3">
      <c r="L4856" s="140"/>
      <c r="M4856" s="140"/>
    </row>
    <row r="4857" spans="12:13" x14ac:dyDescent="0.3">
      <c r="L4857" s="140"/>
      <c r="M4857" s="140"/>
    </row>
    <row r="4858" spans="12:13" x14ac:dyDescent="0.3">
      <c r="L4858" s="140"/>
      <c r="M4858" s="140"/>
    </row>
    <row r="4859" spans="12:13" x14ac:dyDescent="0.3">
      <c r="L4859" s="140"/>
      <c r="M4859" s="140"/>
    </row>
    <row r="4860" spans="12:13" x14ac:dyDescent="0.3">
      <c r="L4860" s="140"/>
      <c r="M4860" s="140"/>
    </row>
    <row r="4861" spans="12:13" x14ac:dyDescent="0.3">
      <c r="L4861" s="140"/>
      <c r="M4861" s="140"/>
    </row>
    <row r="4862" spans="12:13" x14ac:dyDescent="0.3">
      <c r="L4862" s="140"/>
      <c r="M4862" s="140"/>
    </row>
    <row r="4863" spans="12:13" x14ac:dyDescent="0.3">
      <c r="L4863" s="140"/>
      <c r="M4863" s="140"/>
    </row>
    <row r="4864" spans="12:13" x14ac:dyDescent="0.3">
      <c r="L4864" s="140"/>
      <c r="M4864" s="140"/>
    </row>
    <row r="4865" spans="12:13" x14ac:dyDescent="0.3">
      <c r="L4865" s="140"/>
      <c r="M4865" s="140"/>
    </row>
    <row r="4866" spans="12:13" x14ac:dyDescent="0.3">
      <c r="L4866" s="140"/>
      <c r="M4866" s="140"/>
    </row>
    <row r="4867" spans="12:13" x14ac:dyDescent="0.3">
      <c r="L4867" s="140"/>
      <c r="M4867" s="140"/>
    </row>
    <row r="4868" spans="12:13" x14ac:dyDescent="0.3">
      <c r="L4868" s="140"/>
      <c r="M4868" s="140"/>
    </row>
    <row r="4869" spans="12:13" x14ac:dyDescent="0.3">
      <c r="L4869" s="140"/>
      <c r="M4869" s="140"/>
    </row>
    <row r="4870" spans="12:13" x14ac:dyDescent="0.3">
      <c r="L4870" s="140"/>
      <c r="M4870" s="140"/>
    </row>
    <row r="4871" spans="12:13" x14ac:dyDescent="0.3">
      <c r="L4871" s="140"/>
      <c r="M4871" s="140"/>
    </row>
    <row r="4872" spans="12:13" x14ac:dyDescent="0.3">
      <c r="L4872" s="140"/>
      <c r="M4872" s="140"/>
    </row>
    <row r="4873" spans="12:13" x14ac:dyDescent="0.3">
      <c r="L4873" s="140"/>
      <c r="M4873" s="140"/>
    </row>
    <row r="4874" spans="12:13" x14ac:dyDescent="0.3">
      <c r="L4874" s="140"/>
      <c r="M4874" s="140"/>
    </row>
    <row r="4875" spans="12:13" x14ac:dyDescent="0.3">
      <c r="L4875" s="140"/>
      <c r="M4875" s="140"/>
    </row>
    <row r="4876" spans="12:13" x14ac:dyDescent="0.3">
      <c r="L4876" s="140"/>
      <c r="M4876" s="140"/>
    </row>
    <row r="4877" spans="12:13" x14ac:dyDescent="0.3">
      <c r="L4877" s="140"/>
      <c r="M4877" s="140"/>
    </row>
    <row r="4878" spans="12:13" x14ac:dyDescent="0.3">
      <c r="L4878" s="140"/>
      <c r="M4878" s="140"/>
    </row>
    <row r="4879" spans="12:13" x14ac:dyDescent="0.3">
      <c r="L4879" s="140"/>
      <c r="M4879" s="140"/>
    </row>
    <row r="4880" spans="12:13" x14ac:dyDescent="0.3">
      <c r="L4880" s="140"/>
      <c r="M4880" s="140"/>
    </row>
    <row r="4881" spans="12:13" x14ac:dyDescent="0.3">
      <c r="L4881" s="140"/>
      <c r="M4881" s="140"/>
    </row>
    <row r="4882" spans="12:13" x14ac:dyDescent="0.3">
      <c r="L4882" s="140"/>
      <c r="M4882" s="140"/>
    </row>
    <row r="4883" spans="12:13" x14ac:dyDescent="0.3">
      <c r="L4883" s="140"/>
      <c r="M4883" s="140"/>
    </row>
    <row r="4884" spans="12:13" x14ac:dyDescent="0.3">
      <c r="L4884" s="140"/>
      <c r="M4884" s="140"/>
    </row>
    <row r="4885" spans="12:13" x14ac:dyDescent="0.3">
      <c r="L4885" s="140"/>
      <c r="M4885" s="140"/>
    </row>
    <row r="4886" spans="12:13" x14ac:dyDescent="0.3">
      <c r="L4886" s="140"/>
      <c r="M4886" s="140"/>
    </row>
    <row r="4887" spans="12:13" x14ac:dyDescent="0.3">
      <c r="L4887" s="140"/>
      <c r="M4887" s="140"/>
    </row>
    <row r="4888" spans="12:13" x14ac:dyDescent="0.3">
      <c r="L4888" s="140"/>
      <c r="M4888" s="140"/>
    </row>
    <row r="4889" spans="12:13" x14ac:dyDescent="0.3">
      <c r="L4889" s="140"/>
      <c r="M4889" s="140"/>
    </row>
    <row r="4890" spans="12:13" x14ac:dyDescent="0.3">
      <c r="L4890" s="140"/>
      <c r="M4890" s="140"/>
    </row>
    <row r="4891" spans="12:13" x14ac:dyDescent="0.3">
      <c r="L4891" s="140"/>
      <c r="M4891" s="140"/>
    </row>
    <row r="4892" spans="12:13" x14ac:dyDescent="0.3">
      <c r="L4892" s="140"/>
      <c r="M4892" s="140"/>
    </row>
    <row r="4893" spans="12:13" x14ac:dyDescent="0.3">
      <c r="L4893" s="140"/>
      <c r="M4893" s="140"/>
    </row>
    <row r="4894" spans="12:13" x14ac:dyDescent="0.3">
      <c r="L4894" s="140"/>
      <c r="M4894" s="140"/>
    </row>
    <row r="4895" spans="12:13" x14ac:dyDescent="0.3">
      <c r="L4895" s="140"/>
      <c r="M4895" s="140"/>
    </row>
    <row r="4896" spans="12:13" x14ac:dyDescent="0.3">
      <c r="L4896" s="140"/>
      <c r="M4896" s="140"/>
    </row>
    <row r="4897" spans="12:13" x14ac:dyDescent="0.3">
      <c r="L4897" s="140"/>
      <c r="M4897" s="140"/>
    </row>
    <row r="4898" spans="12:13" x14ac:dyDescent="0.3">
      <c r="L4898" s="140"/>
      <c r="M4898" s="140"/>
    </row>
    <row r="4899" spans="12:13" x14ac:dyDescent="0.3">
      <c r="L4899" s="140"/>
      <c r="M4899" s="140"/>
    </row>
    <row r="4900" spans="12:13" x14ac:dyDescent="0.3">
      <c r="L4900" s="140"/>
      <c r="M4900" s="140"/>
    </row>
    <row r="4901" spans="12:13" x14ac:dyDescent="0.3">
      <c r="L4901" s="140"/>
      <c r="M4901" s="140"/>
    </row>
    <row r="4902" spans="12:13" x14ac:dyDescent="0.3">
      <c r="L4902" s="140"/>
      <c r="M4902" s="140"/>
    </row>
    <row r="4903" spans="12:13" x14ac:dyDescent="0.3">
      <c r="L4903" s="140"/>
      <c r="M4903" s="140"/>
    </row>
    <row r="4904" spans="12:13" x14ac:dyDescent="0.3">
      <c r="L4904" s="140"/>
      <c r="M4904" s="140"/>
    </row>
    <row r="4905" spans="12:13" x14ac:dyDescent="0.3">
      <c r="L4905" s="140"/>
      <c r="M4905" s="140"/>
    </row>
    <row r="4906" spans="12:13" x14ac:dyDescent="0.3">
      <c r="L4906" s="140"/>
      <c r="M4906" s="140"/>
    </row>
    <row r="4907" spans="12:13" x14ac:dyDescent="0.3">
      <c r="L4907" s="140"/>
      <c r="M4907" s="140"/>
    </row>
    <row r="4908" spans="12:13" x14ac:dyDescent="0.3">
      <c r="L4908" s="140"/>
      <c r="M4908" s="140"/>
    </row>
    <row r="4909" spans="12:13" x14ac:dyDescent="0.3">
      <c r="L4909" s="140"/>
      <c r="M4909" s="140"/>
    </row>
    <row r="4910" spans="12:13" x14ac:dyDescent="0.3">
      <c r="L4910" s="140"/>
      <c r="M4910" s="140"/>
    </row>
    <row r="4911" spans="12:13" x14ac:dyDescent="0.3">
      <c r="L4911" s="140"/>
      <c r="M4911" s="140"/>
    </row>
    <row r="4912" spans="12:13" x14ac:dyDescent="0.3">
      <c r="L4912" s="140"/>
      <c r="M4912" s="140"/>
    </row>
    <row r="4913" spans="12:13" x14ac:dyDescent="0.3">
      <c r="L4913" s="140"/>
      <c r="M4913" s="140"/>
    </row>
    <row r="4914" spans="12:13" x14ac:dyDescent="0.3">
      <c r="L4914" s="140"/>
      <c r="M4914" s="140"/>
    </row>
    <row r="4915" spans="12:13" x14ac:dyDescent="0.3">
      <c r="L4915" s="140"/>
      <c r="M4915" s="140"/>
    </row>
    <row r="4916" spans="12:13" x14ac:dyDescent="0.3">
      <c r="L4916" s="140"/>
      <c r="M4916" s="140"/>
    </row>
    <row r="4917" spans="12:13" x14ac:dyDescent="0.3">
      <c r="L4917" s="140"/>
      <c r="M4917" s="140"/>
    </row>
    <row r="4918" spans="12:13" x14ac:dyDescent="0.3">
      <c r="L4918" s="140"/>
      <c r="M4918" s="140"/>
    </row>
    <row r="4919" spans="12:13" x14ac:dyDescent="0.3">
      <c r="L4919" s="140"/>
      <c r="M4919" s="140"/>
    </row>
    <row r="4920" spans="12:13" x14ac:dyDescent="0.3">
      <c r="L4920" s="140"/>
      <c r="M4920" s="140"/>
    </row>
    <row r="4921" spans="12:13" x14ac:dyDescent="0.3">
      <c r="L4921" s="140"/>
      <c r="M4921" s="140"/>
    </row>
    <row r="4922" spans="12:13" x14ac:dyDescent="0.3">
      <c r="L4922" s="140"/>
      <c r="M4922" s="140"/>
    </row>
    <row r="4923" spans="12:13" x14ac:dyDescent="0.3">
      <c r="L4923" s="140"/>
      <c r="M4923" s="140"/>
    </row>
    <row r="4924" spans="12:13" x14ac:dyDescent="0.3">
      <c r="L4924" s="140"/>
      <c r="M4924" s="140"/>
    </row>
    <row r="4925" spans="12:13" x14ac:dyDescent="0.3">
      <c r="L4925" s="140"/>
      <c r="M4925" s="140"/>
    </row>
    <row r="4926" spans="12:13" x14ac:dyDescent="0.3">
      <c r="L4926" s="140"/>
      <c r="M4926" s="140"/>
    </row>
    <row r="4927" spans="12:13" x14ac:dyDescent="0.3">
      <c r="L4927" s="140"/>
      <c r="M4927" s="140"/>
    </row>
    <row r="4928" spans="12:13" x14ac:dyDescent="0.3">
      <c r="L4928" s="140"/>
      <c r="M4928" s="140"/>
    </row>
    <row r="4929" spans="12:13" x14ac:dyDescent="0.3">
      <c r="L4929" s="140"/>
      <c r="M4929" s="140"/>
    </row>
    <row r="4930" spans="12:13" x14ac:dyDescent="0.3">
      <c r="L4930" s="140"/>
      <c r="M4930" s="140"/>
    </row>
    <row r="4931" spans="12:13" x14ac:dyDescent="0.3">
      <c r="L4931" s="140"/>
      <c r="M4931" s="140"/>
    </row>
    <row r="4932" spans="12:13" x14ac:dyDescent="0.3">
      <c r="L4932" s="140"/>
      <c r="M4932" s="140"/>
    </row>
    <row r="4933" spans="12:13" x14ac:dyDescent="0.3">
      <c r="L4933" s="140"/>
      <c r="M4933" s="140"/>
    </row>
    <row r="4934" spans="12:13" x14ac:dyDescent="0.3">
      <c r="L4934" s="140"/>
      <c r="M4934" s="140"/>
    </row>
    <row r="4935" spans="12:13" x14ac:dyDescent="0.3">
      <c r="L4935" s="140"/>
      <c r="M4935" s="140"/>
    </row>
    <row r="4936" spans="12:13" x14ac:dyDescent="0.3">
      <c r="L4936" s="140"/>
      <c r="M4936" s="140"/>
    </row>
    <row r="4937" spans="12:13" x14ac:dyDescent="0.3">
      <c r="L4937" s="140"/>
      <c r="M4937" s="140"/>
    </row>
    <row r="4938" spans="12:13" x14ac:dyDescent="0.3">
      <c r="L4938" s="140"/>
      <c r="M4938" s="140"/>
    </row>
    <row r="4939" spans="12:13" x14ac:dyDescent="0.3">
      <c r="L4939" s="140"/>
      <c r="M4939" s="140"/>
    </row>
    <row r="4940" spans="12:13" x14ac:dyDescent="0.3">
      <c r="L4940" s="140"/>
      <c r="M4940" s="140"/>
    </row>
    <row r="4941" spans="12:13" x14ac:dyDescent="0.3">
      <c r="L4941" s="140"/>
      <c r="M4941" s="140"/>
    </row>
    <row r="4942" spans="12:13" x14ac:dyDescent="0.3">
      <c r="L4942" s="140"/>
      <c r="M4942" s="140"/>
    </row>
    <row r="4943" spans="12:13" x14ac:dyDescent="0.3">
      <c r="L4943" s="140"/>
      <c r="M4943" s="140"/>
    </row>
    <row r="4944" spans="12:13" x14ac:dyDescent="0.3">
      <c r="L4944" s="140"/>
      <c r="M4944" s="140"/>
    </row>
    <row r="4945" spans="12:13" x14ac:dyDescent="0.3">
      <c r="L4945" s="140"/>
      <c r="M4945" s="140"/>
    </row>
    <row r="4946" spans="12:13" x14ac:dyDescent="0.3">
      <c r="L4946" s="140"/>
      <c r="M4946" s="140"/>
    </row>
    <row r="4947" spans="12:13" x14ac:dyDescent="0.3">
      <c r="L4947" s="140"/>
      <c r="M4947" s="140"/>
    </row>
    <row r="4948" spans="12:13" x14ac:dyDescent="0.3">
      <c r="L4948" s="140"/>
      <c r="M4948" s="140"/>
    </row>
    <row r="4949" spans="12:13" x14ac:dyDescent="0.3">
      <c r="L4949" s="140"/>
      <c r="M4949" s="140"/>
    </row>
    <row r="4950" spans="12:13" x14ac:dyDescent="0.3">
      <c r="L4950" s="140"/>
      <c r="M4950" s="140"/>
    </row>
    <row r="4951" spans="12:13" x14ac:dyDescent="0.3">
      <c r="L4951" s="140"/>
      <c r="M4951" s="140"/>
    </row>
    <row r="4952" spans="12:13" x14ac:dyDescent="0.3">
      <c r="L4952" s="140"/>
      <c r="M4952" s="140"/>
    </row>
    <row r="4953" spans="12:13" x14ac:dyDescent="0.3">
      <c r="L4953" s="140"/>
      <c r="M4953" s="140"/>
    </row>
    <row r="4954" spans="12:13" x14ac:dyDescent="0.3">
      <c r="L4954" s="140"/>
      <c r="M4954" s="140"/>
    </row>
    <row r="4955" spans="12:13" x14ac:dyDescent="0.3">
      <c r="L4955" s="140"/>
      <c r="M4955" s="140"/>
    </row>
    <row r="4956" spans="12:13" x14ac:dyDescent="0.3">
      <c r="L4956" s="140"/>
      <c r="M4956" s="140"/>
    </row>
    <row r="4957" spans="12:13" x14ac:dyDescent="0.3">
      <c r="L4957" s="140"/>
      <c r="M4957" s="140"/>
    </row>
    <row r="4958" spans="12:13" x14ac:dyDescent="0.3">
      <c r="L4958" s="140"/>
      <c r="M4958" s="140"/>
    </row>
    <row r="4959" spans="12:13" x14ac:dyDescent="0.3">
      <c r="L4959" s="140"/>
      <c r="M4959" s="140"/>
    </row>
    <row r="4960" spans="12:13" x14ac:dyDescent="0.3">
      <c r="L4960" s="140"/>
      <c r="M4960" s="140"/>
    </row>
    <row r="4961" spans="12:13" x14ac:dyDescent="0.3">
      <c r="L4961" s="140"/>
      <c r="M4961" s="140"/>
    </row>
    <row r="4962" spans="12:13" x14ac:dyDescent="0.3">
      <c r="L4962" s="140"/>
      <c r="M4962" s="140"/>
    </row>
    <row r="4963" spans="12:13" x14ac:dyDescent="0.3">
      <c r="L4963" s="140"/>
      <c r="M4963" s="140"/>
    </row>
    <row r="4964" spans="12:13" x14ac:dyDescent="0.3">
      <c r="L4964" s="140"/>
      <c r="M4964" s="140"/>
    </row>
    <row r="4965" spans="12:13" x14ac:dyDescent="0.3">
      <c r="L4965" s="140"/>
      <c r="M4965" s="140"/>
    </row>
    <row r="4966" spans="12:13" x14ac:dyDescent="0.3">
      <c r="L4966" s="140"/>
      <c r="M4966" s="140"/>
    </row>
    <row r="4967" spans="12:13" x14ac:dyDescent="0.3">
      <c r="L4967" s="140"/>
      <c r="M4967" s="140"/>
    </row>
    <row r="4968" spans="12:13" x14ac:dyDescent="0.3">
      <c r="L4968" s="140"/>
      <c r="M4968" s="140"/>
    </row>
    <row r="4969" spans="12:13" x14ac:dyDescent="0.3">
      <c r="L4969" s="140"/>
      <c r="M4969" s="140"/>
    </row>
    <row r="4970" spans="12:13" x14ac:dyDescent="0.3">
      <c r="L4970" s="140"/>
      <c r="M4970" s="140"/>
    </row>
    <row r="4971" spans="12:13" x14ac:dyDescent="0.3">
      <c r="L4971" s="140"/>
      <c r="M4971" s="140"/>
    </row>
    <row r="4972" spans="12:13" x14ac:dyDescent="0.3">
      <c r="L4972" s="140"/>
      <c r="M4972" s="140"/>
    </row>
    <row r="4973" spans="12:13" x14ac:dyDescent="0.3">
      <c r="L4973" s="140"/>
      <c r="M4973" s="140"/>
    </row>
    <row r="4974" spans="12:13" x14ac:dyDescent="0.3">
      <c r="L4974" s="140"/>
      <c r="M4974" s="140"/>
    </row>
    <row r="4975" spans="12:13" x14ac:dyDescent="0.3">
      <c r="L4975" s="140"/>
      <c r="M4975" s="140"/>
    </row>
    <row r="4976" spans="12:13" x14ac:dyDescent="0.3">
      <c r="L4976" s="140"/>
      <c r="M4976" s="140"/>
    </row>
    <row r="4977" spans="12:13" x14ac:dyDescent="0.3">
      <c r="L4977" s="140"/>
      <c r="M4977" s="140"/>
    </row>
    <row r="4978" spans="12:13" x14ac:dyDescent="0.3">
      <c r="L4978" s="140"/>
      <c r="M4978" s="140"/>
    </row>
    <row r="4979" spans="12:13" x14ac:dyDescent="0.3">
      <c r="L4979" s="140"/>
      <c r="M4979" s="140"/>
    </row>
    <row r="4980" spans="12:13" x14ac:dyDescent="0.3">
      <c r="L4980" s="140"/>
      <c r="M4980" s="140"/>
    </row>
    <row r="4981" spans="12:13" x14ac:dyDescent="0.3">
      <c r="L4981" s="140"/>
      <c r="M4981" s="140"/>
    </row>
    <row r="4982" spans="12:13" x14ac:dyDescent="0.3">
      <c r="L4982" s="140"/>
      <c r="M4982" s="140"/>
    </row>
    <row r="4983" spans="12:13" x14ac:dyDescent="0.3">
      <c r="L4983" s="140"/>
      <c r="M4983" s="140"/>
    </row>
    <row r="4984" spans="12:13" x14ac:dyDescent="0.3">
      <c r="L4984" s="140"/>
      <c r="M4984" s="140"/>
    </row>
    <row r="4985" spans="12:13" x14ac:dyDescent="0.3">
      <c r="L4985" s="140"/>
      <c r="M4985" s="140"/>
    </row>
    <row r="4986" spans="12:13" x14ac:dyDescent="0.3">
      <c r="L4986" s="140"/>
      <c r="M4986" s="140"/>
    </row>
    <row r="4987" spans="12:13" x14ac:dyDescent="0.3">
      <c r="L4987" s="140"/>
      <c r="M4987" s="140"/>
    </row>
    <row r="4988" spans="12:13" x14ac:dyDescent="0.3">
      <c r="L4988" s="140"/>
      <c r="M4988" s="140"/>
    </row>
    <row r="4989" spans="12:13" x14ac:dyDescent="0.3">
      <c r="L4989" s="140"/>
      <c r="M4989" s="140"/>
    </row>
    <row r="4990" spans="12:13" x14ac:dyDescent="0.3">
      <c r="L4990" s="140"/>
      <c r="M4990" s="140"/>
    </row>
    <row r="4991" spans="12:13" x14ac:dyDescent="0.3">
      <c r="L4991" s="140"/>
      <c r="M4991" s="140"/>
    </row>
    <row r="4992" spans="12:13" x14ac:dyDescent="0.3">
      <c r="L4992" s="140"/>
      <c r="M4992" s="140"/>
    </row>
    <row r="4993" spans="12:13" x14ac:dyDescent="0.3">
      <c r="L4993" s="140"/>
      <c r="M4993" s="140"/>
    </row>
    <row r="4994" spans="12:13" x14ac:dyDescent="0.3">
      <c r="L4994" s="140"/>
      <c r="M4994" s="140"/>
    </row>
    <row r="4995" spans="12:13" x14ac:dyDescent="0.3">
      <c r="L4995" s="140"/>
      <c r="M4995" s="140"/>
    </row>
    <row r="4996" spans="12:13" x14ac:dyDescent="0.3">
      <c r="L4996" s="140"/>
      <c r="M4996" s="140"/>
    </row>
    <row r="4997" spans="12:13" x14ac:dyDescent="0.3">
      <c r="L4997" s="140"/>
      <c r="M4997" s="140"/>
    </row>
    <row r="4998" spans="12:13" x14ac:dyDescent="0.3">
      <c r="L4998" s="140"/>
      <c r="M4998" s="140"/>
    </row>
    <row r="4999" spans="12:13" x14ac:dyDescent="0.3">
      <c r="L4999" s="140"/>
      <c r="M4999" s="140"/>
    </row>
    <row r="5000" spans="12:13" x14ac:dyDescent="0.3">
      <c r="L5000" s="140"/>
      <c r="M5000" s="140"/>
    </row>
    <row r="5001" spans="12:13" x14ac:dyDescent="0.3">
      <c r="L5001" s="140"/>
      <c r="M5001" s="140"/>
    </row>
    <row r="5002" spans="12:13" x14ac:dyDescent="0.3">
      <c r="L5002" s="140"/>
      <c r="M5002" s="140"/>
    </row>
    <row r="5003" spans="12:13" x14ac:dyDescent="0.3">
      <c r="L5003" s="140"/>
      <c r="M5003" s="140"/>
    </row>
    <row r="5004" spans="12:13" x14ac:dyDescent="0.3">
      <c r="L5004" s="140"/>
      <c r="M5004" s="140"/>
    </row>
    <row r="5005" spans="12:13" x14ac:dyDescent="0.3">
      <c r="L5005" s="140"/>
      <c r="M5005" s="140"/>
    </row>
    <row r="5006" spans="12:13" x14ac:dyDescent="0.3">
      <c r="L5006" s="140"/>
      <c r="M5006" s="140"/>
    </row>
    <row r="5007" spans="12:13" x14ac:dyDescent="0.3">
      <c r="L5007" s="140"/>
      <c r="M5007" s="140"/>
    </row>
    <row r="5008" spans="12:13" x14ac:dyDescent="0.3">
      <c r="L5008" s="140"/>
      <c r="M5008" s="140"/>
    </row>
    <row r="5009" spans="12:13" x14ac:dyDescent="0.3">
      <c r="L5009" s="140"/>
      <c r="M5009" s="140"/>
    </row>
    <row r="5010" spans="12:13" x14ac:dyDescent="0.3">
      <c r="L5010" s="140"/>
      <c r="M5010" s="140"/>
    </row>
    <row r="5011" spans="12:13" x14ac:dyDescent="0.3">
      <c r="L5011" s="140"/>
      <c r="M5011" s="140"/>
    </row>
    <row r="5012" spans="12:13" x14ac:dyDescent="0.3">
      <c r="L5012" s="140"/>
      <c r="M5012" s="140"/>
    </row>
    <row r="5013" spans="12:13" x14ac:dyDescent="0.3">
      <c r="L5013" s="140"/>
      <c r="M5013" s="140"/>
    </row>
    <row r="5014" spans="12:13" x14ac:dyDescent="0.3">
      <c r="L5014" s="140"/>
      <c r="M5014" s="140"/>
    </row>
    <row r="5015" spans="12:13" x14ac:dyDescent="0.3">
      <c r="L5015" s="140"/>
      <c r="M5015" s="140"/>
    </row>
    <row r="5016" spans="12:13" x14ac:dyDescent="0.3">
      <c r="L5016" s="140"/>
      <c r="M5016" s="140"/>
    </row>
    <row r="5017" spans="12:13" x14ac:dyDescent="0.3">
      <c r="L5017" s="140"/>
      <c r="M5017" s="140"/>
    </row>
    <row r="5018" spans="12:13" x14ac:dyDescent="0.3">
      <c r="L5018" s="140"/>
      <c r="M5018" s="140"/>
    </row>
    <row r="5019" spans="12:13" x14ac:dyDescent="0.3">
      <c r="L5019" s="140"/>
      <c r="M5019" s="140"/>
    </row>
    <row r="5020" spans="12:13" x14ac:dyDescent="0.3">
      <c r="L5020" s="140"/>
      <c r="M5020" s="140"/>
    </row>
    <row r="5021" spans="12:13" x14ac:dyDescent="0.3">
      <c r="L5021" s="140"/>
      <c r="M5021" s="140"/>
    </row>
    <row r="5022" spans="12:13" x14ac:dyDescent="0.3">
      <c r="L5022" s="140"/>
      <c r="M5022" s="140"/>
    </row>
    <row r="5023" spans="12:13" x14ac:dyDescent="0.3">
      <c r="L5023" s="140"/>
      <c r="M5023" s="140"/>
    </row>
    <row r="5024" spans="12:13" x14ac:dyDescent="0.3">
      <c r="L5024" s="140"/>
      <c r="M5024" s="140"/>
    </row>
    <row r="5025" spans="12:13" x14ac:dyDescent="0.3">
      <c r="L5025" s="140"/>
      <c r="M5025" s="140"/>
    </row>
    <row r="5026" spans="12:13" x14ac:dyDescent="0.3">
      <c r="L5026" s="140"/>
      <c r="M5026" s="140"/>
    </row>
    <row r="5027" spans="12:13" x14ac:dyDescent="0.3">
      <c r="L5027" s="140"/>
      <c r="M5027" s="140"/>
    </row>
    <row r="5028" spans="12:13" x14ac:dyDescent="0.3">
      <c r="L5028" s="140"/>
      <c r="M5028" s="140"/>
    </row>
    <row r="5029" spans="12:13" x14ac:dyDescent="0.3">
      <c r="L5029" s="140"/>
      <c r="M5029" s="140"/>
    </row>
    <row r="5030" spans="12:13" x14ac:dyDescent="0.3">
      <c r="L5030" s="140"/>
      <c r="M5030" s="140"/>
    </row>
    <row r="5031" spans="12:13" x14ac:dyDescent="0.3">
      <c r="L5031" s="140"/>
      <c r="M5031" s="140"/>
    </row>
    <row r="5032" spans="12:13" x14ac:dyDescent="0.3">
      <c r="L5032" s="140"/>
      <c r="M5032" s="140"/>
    </row>
    <row r="5033" spans="12:13" x14ac:dyDescent="0.3">
      <c r="L5033" s="140"/>
      <c r="M5033" s="140"/>
    </row>
    <row r="5034" spans="12:13" x14ac:dyDescent="0.3">
      <c r="L5034" s="140"/>
      <c r="M5034" s="140"/>
    </row>
    <row r="5035" spans="12:13" x14ac:dyDescent="0.3">
      <c r="L5035" s="140"/>
      <c r="M5035" s="140"/>
    </row>
    <row r="5036" spans="12:13" x14ac:dyDescent="0.3">
      <c r="L5036" s="140"/>
      <c r="M5036" s="140"/>
    </row>
    <row r="5037" spans="12:13" x14ac:dyDescent="0.3">
      <c r="L5037" s="140"/>
      <c r="M5037" s="140"/>
    </row>
    <row r="5038" spans="12:13" x14ac:dyDescent="0.3">
      <c r="L5038" s="140"/>
      <c r="M5038" s="140"/>
    </row>
    <row r="5039" spans="12:13" x14ac:dyDescent="0.3">
      <c r="L5039" s="140"/>
      <c r="M5039" s="140"/>
    </row>
    <row r="5040" spans="12:13" x14ac:dyDescent="0.3">
      <c r="L5040" s="140"/>
      <c r="M5040" s="140"/>
    </row>
    <row r="5041" spans="12:13" x14ac:dyDescent="0.3">
      <c r="L5041" s="140"/>
      <c r="M5041" s="140"/>
    </row>
    <row r="5042" spans="12:13" x14ac:dyDescent="0.3">
      <c r="L5042" s="140"/>
      <c r="M5042" s="140"/>
    </row>
    <row r="5043" spans="12:13" x14ac:dyDescent="0.3">
      <c r="L5043" s="140"/>
      <c r="M5043" s="140"/>
    </row>
    <row r="5044" spans="12:13" x14ac:dyDescent="0.3">
      <c r="L5044" s="140"/>
      <c r="M5044" s="140"/>
    </row>
    <row r="5045" spans="12:13" x14ac:dyDescent="0.3">
      <c r="L5045" s="140"/>
      <c r="M5045" s="140"/>
    </row>
    <row r="5046" spans="12:13" x14ac:dyDescent="0.3">
      <c r="L5046" s="140"/>
      <c r="M5046" s="140"/>
    </row>
    <row r="5047" spans="12:13" x14ac:dyDescent="0.3">
      <c r="L5047" s="140"/>
      <c r="M5047" s="140"/>
    </row>
    <row r="5048" spans="12:13" x14ac:dyDescent="0.3">
      <c r="L5048" s="140"/>
      <c r="M5048" s="140"/>
    </row>
    <row r="5049" spans="12:13" x14ac:dyDescent="0.3">
      <c r="L5049" s="140"/>
      <c r="M5049" s="140"/>
    </row>
    <row r="5050" spans="12:13" x14ac:dyDescent="0.3">
      <c r="L5050" s="140"/>
      <c r="M5050" s="140"/>
    </row>
    <row r="5051" spans="12:13" x14ac:dyDescent="0.3">
      <c r="L5051" s="140"/>
      <c r="M5051" s="140"/>
    </row>
    <row r="5052" spans="12:13" x14ac:dyDescent="0.3">
      <c r="L5052" s="140"/>
      <c r="M5052" s="140"/>
    </row>
    <row r="5053" spans="12:13" x14ac:dyDescent="0.3">
      <c r="L5053" s="140"/>
      <c r="M5053" s="140"/>
    </row>
    <row r="5054" spans="12:13" x14ac:dyDescent="0.3">
      <c r="L5054" s="140"/>
      <c r="M5054" s="140"/>
    </row>
    <row r="5055" spans="12:13" x14ac:dyDescent="0.3">
      <c r="L5055" s="140"/>
      <c r="M5055" s="140"/>
    </row>
    <row r="5056" spans="12:13" x14ac:dyDescent="0.3">
      <c r="L5056" s="140"/>
      <c r="M5056" s="140"/>
    </row>
    <row r="5057" spans="12:13" x14ac:dyDescent="0.3">
      <c r="L5057" s="140"/>
      <c r="M5057" s="140"/>
    </row>
    <row r="5058" spans="12:13" x14ac:dyDescent="0.3">
      <c r="L5058" s="140"/>
      <c r="M5058" s="140"/>
    </row>
    <row r="5059" spans="12:13" x14ac:dyDescent="0.3">
      <c r="L5059" s="140"/>
      <c r="M5059" s="140"/>
    </row>
    <row r="5060" spans="12:13" x14ac:dyDescent="0.3">
      <c r="L5060" s="140"/>
      <c r="M5060" s="140"/>
    </row>
    <row r="5061" spans="12:13" x14ac:dyDescent="0.3">
      <c r="L5061" s="140"/>
      <c r="M5061" s="140"/>
    </row>
    <row r="5062" spans="12:13" x14ac:dyDescent="0.3">
      <c r="L5062" s="140"/>
      <c r="M5062" s="140"/>
    </row>
    <row r="5063" spans="12:13" x14ac:dyDescent="0.3">
      <c r="L5063" s="140"/>
      <c r="M5063" s="140"/>
    </row>
    <row r="5064" spans="12:13" x14ac:dyDescent="0.3">
      <c r="L5064" s="140"/>
      <c r="M5064" s="140"/>
    </row>
    <row r="5065" spans="12:13" x14ac:dyDescent="0.3">
      <c r="L5065" s="140"/>
      <c r="M5065" s="140"/>
    </row>
    <row r="5066" spans="12:13" x14ac:dyDescent="0.3">
      <c r="L5066" s="140"/>
      <c r="M5066" s="140"/>
    </row>
    <row r="5067" spans="12:13" x14ac:dyDescent="0.3">
      <c r="L5067" s="140"/>
      <c r="M5067" s="140"/>
    </row>
    <row r="5068" spans="12:13" x14ac:dyDescent="0.3">
      <c r="L5068" s="140"/>
      <c r="M5068" s="140"/>
    </row>
    <row r="5069" spans="12:13" x14ac:dyDescent="0.3">
      <c r="L5069" s="140"/>
      <c r="M5069" s="140"/>
    </row>
    <row r="5070" spans="12:13" x14ac:dyDescent="0.3">
      <c r="L5070" s="140"/>
      <c r="M5070" s="140"/>
    </row>
    <row r="5071" spans="12:13" x14ac:dyDescent="0.3">
      <c r="L5071" s="140"/>
      <c r="M5071" s="140"/>
    </row>
    <row r="5072" spans="12:13" x14ac:dyDescent="0.3">
      <c r="L5072" s="140"/>
      <c r="M5072" s="140"/>
    </row>
    <row r="5073" spans="12:13" x14ac:dyDescent="0.3">
      <c r="L5073" s="140"/>
      <c r="M5073" s="140"/>
    </row>
    <row r="5074" spans="12:13" x14ac:dyDescent="0.3">
      <c r="L5074" s="140"/>
      <c r="M5074" s="140"/>
    </row>
    <row r="5075" spans="12:13" x14ac:dyDescent="0.3">
      <c r="L5075" s="140"/>
      <c r="M5075" s="140"/>
    </row>
    <row r="5076" spans="12:13" x14ac:dyDescent="0.3">
      <c r="L5076" s="140"/>
      <c r="M5076" s="140"/>
    </row>
    <row r="5077" spans="12:13" x14ac:dyDescent="0.3">
      <c r="L5077" s="140"/>
      <c r="M5077" s="140"/>
    </row>
    <row r="5078" spans="12:13" x14ac:dyDescent="0.3">
      <c r="L5078" s="140"/>
      <c r="M5078" s="140"/>
    </row>
    <row r="5079" spans="12:13" x14ac:dyDescent="0.3">
      <c r="L5079" s="140"/>
      <c r="M5079" s="140"/>
    </row>
    <row r="5080" spans="12:13" x14ac:dyDescent="0.3">
      <c r="L5080" s="140"/>
      <c r="M5080" s="140"/>
    </row>
    <row r="5081" spans="12:13" x14ac:dyDescent="0.3">
      <c r="L5081" s="140"/>
      <c r="M5081" s="140"/>
    </row>
    <row r="5082" spans="12:13" x14ac:dyDescent="0.3">
      <c r="L5082" s="140"/>
      <c r="M5082" s="140"/>
    </row>
    <row r="5083" spans="12:13" x14ac:dyDescent="0.3">
      <c r="L5083" s="140"/>
      <c r="M5083" s="140"/>
    </row>
    <row r="5084" spans="12:13" x14ac:dyDescent="0.3">
      <c r="L5084" s="140"/>
      <c r="M5084" s="140"/>
    </row>
    <row r="5085" spans="12:13" x14ac:dyDescent="0.3">
      <c r="L5085" s="140"/>
      <c r="M5085" s="140"/>
    </row>
    <row r="5086" spans="12:13" x14ac:dyDescent="0.3">
      <c r="L5086" s="140"/>
      <c r="M5086" s="140"/>
    </row>
    <row r="5087" spans="12:13" x14ac:dyDescent="0.3">
      <c r="L5087" s="140"/>
      <c r="M5087" s="140"/>
    </row>
    <row r="5088" spans="12:13" x14ac:dyDescent="0.3">
      <c r="L5088" s="140"/>
      <c r="M5088" s="140"/>
    </row>
    <row r="5089" spans="12:13" x14ac:dyDescent="0.3">
      <c r="L5089" s="140"/>
      <c r="M5089" s="140"/>
    </row>
    <row r="5090" spans="12:13" x14ac:dyDescent="0.3">
      <c r="L5090" s="140"/>
      <c r="M5090" s="140"/>
    </row>
    <row r="5091" spans="12:13" x14ac:dyDescent="0.3">
      <c r="L5091" s="140"/>
      <c r="M5091" s="140"/>
    </row>
    <row r="5092" spans="12:13" x14ac:dyDescent="0.3">
      <c r="L5092" s="140"/>
      <c r="M5092" s="140"/>
    </row>
    <row r="5093" spans="12:13" x14ac:dyDescent="0.3">
      <c r="L5093" s="140"/>
      <c r="M5093" s="140"/>
    </row>
    <row r="5094" spans="12:13" x14ac:dyDescent="0.3">
      <c r="L5094" s="140"/>
      <c r="M5094" s="140"/>
    </row>
    <row r="5095" spans="12:13" x14ac:dyDescent="0.3">
      <c r="L5095" s="140"/>
      <c r="M5095" s="140"/>
    </row>
    <row r="5096" spans="12:13" x14ac:dyDescent="0.3">
      <c r="L5096" s="140"/>
      <c r="M5096" s="140"/>
    </row>
    <row r="5097" spans="12:13" x14ac:dyDescent="0.3">
      <c r="L5097" s="140"/>
      <c r="M5097" s="140"/>
    </row>
    <row r="5098" spans="12:13" x14ac:dyDescent="0.3">
      <c r="L5098" s="140"/>
      <c r="M5098" s="140"/>
    </row>
    <row r="5099" spans="12:13" x14ac:dyDescent="0.3">
      <c r="L5099" s="140"/>
      <c r="M5099" s="140"/>
    </row>
    <row r="5100" spans="12:13" x14ac:dyDescent="0.3">
      <c r="L5100" s="140"/>
      <c r="M5100" s="140"/>
    </row>
    <row r="5101" spans="12:13" x14ac:dyDescent="0.3">
      <c r="L5101" s="140"/>
      <c r="M5101" s="140"/>
    </row>
    <row r="5102" spans="12:13" x14ac:dyDescent="0.3">
      <c r="L5102" s="140"/>
      <c r="M5102" s="140"/>
    </row>
    <row r="5103" spans="12:13" x14ac:dyDescent="0.3">
      <c r="L5103" s="140"/>
      <c r="M5103" s="140"/>
    </row>
    <row r="5104" spans="12:13" x14ac:dyDescent="0.3">
      <c r="L5104" s="140"/>
      <c r="M5104" s="140"/>
    </row>
    <row r="5105" spans="12:13" x14ac:dyDescent="0.3">
      <c r="L5105" s="140"/>
      <c r="M5105" s="140"/>
    </row>
    <row r="5106" spans="12:13" x14ac:dyDescent="0.3">
      <c r="L5106" s="140"/>
      <c r="M5106" s="140"/>
    </row>
    <row r="5107" spans="12:13" x14ac:dyDescent="0.3">
      <c r="L5107" s="140"/>
      <c r="M5107" s="140"/>
    </row>
    <row r="5108" spans="12:13" x14ac:dyDescent="0.3">
      <c r="L5108" s="140"/>
      <c r="M5108" s="140"/>
    </row>
    <row r="5109" spans="12:13" x14ac:dyDescent="0.3">
      <c r="L5109" s="140"/>
      <c r="M5109" s="140"/>
    </row>
    <row r="5110" spans="12:13" x14ac:dyDescent="0.3">
      <c r="L5110" s="140"/>
      <c r="M5110" s="140"/>
    </row>
    <row r="5111" spans="12:13" x14ac:dyDescent="0.3">
      <c r="L5111" s="140"/>
      <c r="M5111" s="140"/>
    </row>
    <row r="5112" spans="12:13" x14ac:dyDescent="0.3">
      <c r="L5112" s="140"/>
      <c r="M5112" s="140"/>
    </row>
    <row r="5113" spans="12:13" x14ac:dyDescent="0.3">
      <c r="L5113" s="140"/>
      <c r="M5113" s="140"/>
    </row>
    <row r="5114" spans="12:13" x14ac:dyDescent="0.3">
      <c r="L5114" s="140"/>
      <c r="M5114" s="140"/>
    </row>
    <row r="5115" spans="12:13" x14ac:dyDescent="0.3">
      <c r="L5115" s="140"/>
      <c r="M5115" s="140"/>
    </row>
    <row r="5116" spans="12:13" x14ac:dyDescent="0.3">
      <c r="L5116" s="140"/>
      <c r="M5116" s="140"/>
    </row>
    <row r="5117" spans="12:13" x14ac:dyDescent="0.3">
      <c r="L5117" s="140"/>
      <c r="M5117" s="140"/>
    </row>
    <row r="5118" spans="12:13" x14ac:dyDescent="0.3">
      <c r="L5118" s="140"/>
      <c r="M5118" s="140"/>
    </row>
    <row r="5119" spans="12:13" x14ac:dyDescent="0.3">
      <c r="L5119" s="140"/>
      <c r="M5119" s="140"/>
    </row>
    <row r="5120" spans="12:13" x14ac:dyDescent="0.3">
      <c r="L5120" s="140"/>
      <c r="M5120" s="140"/>
    </row>
    <row r="5121" spans="12:13" x14ac:dyDescent="0.3">
      <c r="L5121" s="140"/>
      <c r="M5121" s="140"/>
    </row>
    <row r="5122" spans="12:13" x14ac:dyDescent="0.3">
      <c r="L5122" s="140"/>
      <c r="M5122" s="140"/>
    </row>
    <row r="5123" spans="12:13" x14ac:dyDescent="0.3">
      <c r="L5123" s="140"/>
      <c r="M5123" s="140"/>
    </row>
    <row r="5124" spans="12:13" x14ac:dyDescent="0.3">
      <c r="L5124" s="140"/>
      <c r="M5124" s="140"/>
    </row>
    <row r="5125" spans="12:13" x14ac:dyDescent="0.3">
      <c r="L5125" s="140"/>
      <c r="M5125" s="140"/>
    </row>
    <row r="5126" spans="12:13" x14ac:dyDescent="0.3">
      <c r="L5126" s="140"/>
      <c r="M5126" s="140"/>
    </row>
    <row r="5127" spans="12:13" x14ac:dyDescent="0.3">
      <c r="L5127" s="140"/>
      <c r="M5127" s="140"/>
    </row>
    <row r="5128" spans="12:13" x14ac:dyDescent="0.3">
      <c r="L5128" s="140"/>
      <c r="M5128" s="140"/>
    </row>
    <row r="5129" spans="12:13" x14ac:dyDescent="0.3">
      <c r="L5129" s="140"/>
      <c r="M5129" s="140"/>
    </row>
    <row r="5130" spans="12:13" x14ac:dyDescent="0.3">
      <c r="L5130" s="140"/>
      <c r="M5130" s="140"/>
    </row>
    <row r="5131" spans="12:13" x14ac:dyDescent="0.3">
      <c r="L5131" s="140"/>
      <c r="M5131" s="140"/>
    </row>
    <row r="5132" spans="12:13" x14ac:dyDescent="0.3">
      <c r="L5132" s="140"/>
      <c r="M5132" s="140"/>
    </row>
    <row r="5133" spans="12:13" x14ac:dyDescent="0.3">
      <c r="L5133" s="140"/>
      <c r="M5133" s="140"/>
    </row>
    <row r="5134" spans="12:13" x14ac:dyDescent="0.3">
      <c r="L5134" s="140"/>
      <c r="M5134" s="140"/>
    </row>
    <row r="5135" spans="12:13" x14ac:dyDescent="0.3">
      <c r="L5135" s="140"/>
      <c r="M5135" s="140"/>
    </row>
    <row r="5136" spans="12:13" x14ac:dyDescent="0.3">
      <c r="L5136" s="140"/>
      <c r="M5136" s="140"/>
    </row>
    <row r="5137" spans="12:13" x14ac:dyDescent="0.3">
      <c r="L5137" s="140"/>
      <c r="M5137" s="140"/>
    </row>
    <row r="5138" spans="12:13" x14ac:dyDescent="0.3">
      <c r="L5138" s="140"/>
      <c r="M5138" s="140"/>
    </row>
    <row r="5139" spans="12:13" x14ac:dyDescent="0.3">
      <c r="L5139" s="140"/>
      <c r="M5139" s="140"/>
    </row>
    <row r="5140" spans="12:13" x14ac:dyDescent="0.3">
      <c r="L5140" s="140"/>
      <c r="M5140" s="140"/>
    </row>
    <row r="5141" spans="12:13" x14ac:dyDescent="0.3">
      <c r="L5141" s="140"/>
      <c r="M5141" s="140"/>
    </row>
    <row r="5142" spans="12:13" x14ac:dyDescent="0.3">
      <c r="L5142" s="140"/>
      <c r="M5142" s="140"/>
    </row>
    <row r="5143" spans="12:13" x14ac:dyDescent="0.3">
      <c r="L5143" s="140"/>
      <c r="M5143" s="140"/>
    </row>
    <row r="5144" spans="12:13" x14ac:dyDescent="0.3">
      <c r="L5144" s="140"/>
      <c r="M5144" s="140"/>
    </row>
    <row r="5145" spans="12:13" x14ac:dyDescent="0.3">
      <c r="L5145" s="140"/>
      <c r="M5145" s="140"/>
    </row>
    <row r="5146" spans="12:13" x14ac:dyDescent="0.3">
      <c r="L5146" s="140"/>
      <c r="M5146" s="140"/>
    </row>
    <row r="5147" spans="12:13" x14ac:dyDescent="0.3">
      <c r="L5147" s="140"/>
      <c r="M5147" s="140"/>
    </row>
    <row r="5148" spans="12:13" x14ac:dyDescent="0.3">
      <c r="L5148" s="140"/>
      <c r="M5148" s="140"/>
    </row>
    <row r="5149" spans="12:13" x14ac:dyDescent="0.3">
      <c r="L5149" s="140"/>
      <c r="M5149" s="140"/>
    </row>
    <row r="5150" spans="12:13" x14ac:dyDescent="0.3">
      <c r="L5150" s="140"/>
      <c r="M5150" s="140"/>
    </row>
    <row r="5151" spans="12:13" x14ac:dyDescent="0.3">
      <c r="L5151" s="140"/>
      <c r="M5151" s="140"/>
    </row>
    <row r="5152" spans="12:13" x14ac:dyDescent="0.3">
      <c r="L5152" s="140"/>
      <c r="M5152" s="140"/>
    </row>
    <row r="5153" spans="12:13" x14ac:dyDescent="0.3">
      <c r="L5153" s="140"/>
      <c r="M5153" s="140"/>
    </row>
    <row r="5154" spans="12:13" x14ac:dyDescent="0.3">
      <c r="L5154" s="140"/>
      <c r="M5154" s="140"/>
    </row>
    <row r="5155" spans="12:13" x14ac:dyDescent="0.3">
      <c r="L5155" s="140"/>
      <c r="M5155" s="140"/>
    </row>
    <row r="5156" spans="12:13" x14ac:dyDescent="0.3">
      <c r="L5156" s="140"/>
      <c r="M5156" s="140"/>
    </row>
    <row r="5157" spans="12:13" x14ac:dyDescent="0.3">
      <c r="L5157" s="140"/>
      <c r="M5157" s="140"/>
    </row>
    <row r="5158" spans="12:13" x14ac:dyDescent="0.3">
      <c r="L5158" s="140"/>
      <c r="M5158" s="140"/>
    </row>
    <row r="5159" spans="12:13" x14ac:dyDescent="0.3">
      <c r="L5159" s="140"/>
      <c r="M5159" s="140"/>
    </row>
    <row r="5160" spans="12:13" x14ac:dyDescent="0.3">
      <c r="L5160" s="140"/>
      <c r="M5160" s="140"/>
    </row>
    <row r="5161" spans="12:13" x14ac:dyDescent="0.3">
      <c r="L5161" s="140"/>
      <c r="M5161" s="140"/>
    </row>
    <row r="5162" spans="12:13" x14ac:dyDescent="0.3">
      <c r="L5162" s="140"/>
      <c r="M5162" s="140"/>
    </row>
    <row r="5163" spans="12:13" x14ac:dyDescent="0.3">
      <c r="L5163" s="140"/>
      <c r="M5163" s="140"/>
    </row>
    <row r="5164" spans="12:13" x14ac:dyDescent="0.3">
      <c r="L5164" s="140"/>
      <c r="M5164" s="140"/>
    </row>
    <row r="5165" spans="12:13" x14ac:dyDescent="0.3">
      <c r="L5165" s="140"/>
      <c r="M5165" s="140"/>
    </row>
    <row r="5166" spans="12:13" x14ac:dyDescent="0.3">
      <c r="L5166" s="140"/>
      <c r="M5166" s="140"/>
    </row>
    <row r="5167" spans="12:13" x14ac:dyDescent="0.3">
      <c r="L5167" s="140"/>
      <c r="M5167" s="140"/>
    </row>
    <row r="5168" spans="12:13" x14ac:dyDescent="0.3">
      <c r="L5168" s="140"/>
      <c r="M5168" s="140"/>
    </row>
    <row r="5169" spans="12:13" x14ac:dyDescent="0.3">
      <c r="L5169" s="140"/>
      <c r="M5169" s="140"/>
    </row>
    <row r="5170" spans="12:13" x14ac:dyDescent="0.3">
      <c r="L5170" s="140"/>
      <c r="M5170" s="140"/>
    </row>
    <row r="5171" spans="12:13" x14ac:dyDescent="0.3">
      <c r="L5171" s="140"/>
      <c r="M5171" s="140"/>
    </row>
    <row r="5172" spans="12:13" x14ac:dyDescent="0.3">
      <c r="L5172" s="140"/>
      <c r="M5172" s="140"/>
    </row>
    <row r="5173" spans="12:13" x14ac:dyDescent="0.3">
      <c r="L5173" s="140"/>
      <c r="M5173" s="140"/>
    </row>
    <row r="5174" spans="12:13" x14ac:dyDescent="0.3">
      <c r="L5174" s="140"/>
      <c r="M5174" s="140"/>
    </row>
    <row r="5175" spans="12:13" x14ac:dyDescent="0.3">
      <c r="L5175" s="140"/>
      <c r="M5175" s="140"/>
    </row>
    <row r="5176" spans="12:13" x14ac:dyDescent="0.3">
      <c r="L5176" s="140"/>
      <c r="M5176" s="140"/>
    </row>
    <row r="5177" spans="12:13" x14ac:dyDescent="0.3">
      <c r="L5177" s="140"/>
      <c r="M5177" s="140"/>
    </row>
    <row r="5178" spans="12:13" x14ac:dyDescent="0.3">
      <c r="L5178" s="140"/>
      <c r="M5178" s="140"/>
    </row>
    <row r="5179" spans="12:13" x14ac:dyDescent="0.3">
      <c r="L5179" s="140"/>
      <c r="M5179" s="140"/>
    </row>
    <row r="5180" spans="12:13" x14ac:dyDescent="0.3">
      <c r="L5180" s="140"/>
      <c r="M5180" s="140"/>
    </row>
    <row r="5181" spans="12:13" x14ac:dyDescent="0.3">
      <c r="L5181" s="140"/>
      <c r="M5181" s="140"/>
    </row>
    <row r="5182" spans="12:13" x14ac:dyDescent="0.3">
      <c r="L5182" s="140"/>
      <c r="M5182" s="140"/>
    </row>
    <row r="5183" spans="12:13" x14ac:dyDescent="0.3">
      <c r="L5183" s="140"/>
      <c r="M5183" s="140"/>
    </row>
    <row r="5184" spans="12:13" x14ac:dyDescent="0.3">
      <c r="L5184" s="140"/>
      <c r="M5184" s="140"/>
    </row>
    <row r="5185" spans="12:13" x14ac:dyDescent="0.3">
      <c r="L5185" s="140"/>
      <c r="M5185" s="140"/>
    </row>
    <row r="5186" spans="12:13" x14ac:dyDescent="0.3">
      <c r="L5186" s="140"/>
      <c r="M5186" s="140"/>
    </row>
    <row r="5187" spans="12:13" x14ac:dyDescent="0.3">
      <c r="L5187" s="140"/>
      <c r="M5187" s="140"/>
    </row>
    <row r="5188" spans="12:13" x14ac:dyDescent="0.3">
      <c r="L5188" s="140"/>
      <c r="M5188" s="140"/>
    </row>
    <row r="5189" spans="12:13" x14ac:dyDescent="0.3">
      <c r="L5189" s="140"/>
      <c r="M5189" s="140"/>
    </row>
    <row r="5190" spans="12:13" x14ac:dyDescent="0.3">
      <c r="L5190" s="140"/>
      <c r="M5190" s="140"/>
    </row>
    <row r="5191" spans="12:13" x14ac:dyDescent="0.3">
      <c r="L5191" s="140"/>
      <c r="M5191" s="140"/>
    </row>
    <row r="5192" spans="12:13" x14ac:dyDescent="0.3">
      <c r="L5192" s="140"/>
      <c r="M5192" s="140"/>
    </row>
    <row r="5193" spans="12:13" x14ac:dyDescent="0.3">
      <c r="L5193" s="140"/>
      <c r="M5193" s="140"/>
    </row>
    <row r="5194" spans="12:13" x14ac:dyDescent="0.3">
      <c r="L5194" s="140"/>
      <c r="M5194" s="140"/>
    </row>
    <row r="5195" spans="12:13" x14ac:dyDescent="0.3">
      <c r="L5195" s="140"/>
      <c r="M5195" s="140"/>
    </row>
    <row r="5196" spans="12:13" x14ac:dyDescent="0.3">
      <c r="L5196" s="140"/>
      <c r="M5196" s="140"/>
    </row>
    <row r="5197" spans="12:13" x14ac:dyDescent="0.3">
      <c r="L5197" s="140"/>
      <c r="M5197" s="140"/>
    </row>
    <row r="5198" spans="12:13" x14ac:dyDescent="0.3">
      <c r="L5198" s="140"/>
      <c r="M5198" s="140"/>
    </row>
    <row r="5199" spans="12:13" x14ac:dyDescent="0.3">
      <c r="L5199" s="140"/>
      <c r="M5199" s="140"/>
    </row>
    <row r="5200" spans="12:13" x14ac:dyDescent="0.3">
      <c r="L5200" s="140"/>
      <c r="M5200" s="140"/>
    </row>
    <row r="5201" spans="12:13" x14ac:dyDescent="0.3">
      <c r="L5201" s="140"/>
      <c r="M5201" s="140"/>
    </row>
    <row r="5202" spans="12:13" x14ac:dyDescent="0.3">
      <c r="L5202" s="140"/>
      <c r="M5202" s="140"/>
    </row>
    <row r="5203" spans="12:13" x14ac:dyDescent="0.3">
      <c r="L5203" s="140"/>
      <c r="M5203" s="140"/>
    </row>
    <row r="5204" spans="12:13" x14ac:dyDescent="0.3">
      <c r="L5204" s="140"/>
      <c r="M5204" s="140"/>
    </row>
    <row r="5205" spans="12:13" x14ac:dyDescent="0.3">
      <c r="L5205" s="140"/>
      <c r="M5205" s="140"/>
    </row>
    <row r="5206" spans="12:13" x14ac:dyDescent="0.3">
      <c r="L5206" s="140"/>
      <c r="M5206" s="140"/>
    </row>
    <row r="5207" spans="12:13" x14ac:dyDescent="0.3">
      <c r="L5207" s="140"/>
      <c r="M5207" s="140"/>
    </row>
    <row r="5208" spans="12:13" x14ac:dyDescent="0.3">
      <c r="L5208" s="140"/>
      <c r="M5208" s="140"/>
    </row>
    <row r="5209" spans="12:13" x14ac:dyDescent="0.3">
      <c r="L5209" s="140"/>
      <c r="M5209" s="140"/>
    </row>
    <row r="5210" spans="12:13" x14ac:dyDescent="0.3">
      <c r="L5210" s="140"/>
      <c r="M5210" s="140"/>
    </row>
    <row r="5211" spans="12:13" x14ac:dyDescent="0.3">
      <c r="L5211" s="140"/>
      <c r="M5211" s="140"/>
    </row>
    <row r="5212" spans="12:13" x14ac:dyDescent="0.3">
      <c r="L5212" s="140"/>
      <c r="M5212" s="140"/>
    </row>
    <row r="5213" spans="12:13" x14ac:dyDescent="0.3">
      <c r="L5213" s="140"/>
      <c r="M5213" s="140"/>
    </row>
    <row r="5214" spans="12:13" x14ac:dyDescent="0.3">
      <c r="L5214" s="140"/>
      <c r="M5214" s="140"/>
    </row>
    <row r="5215" spans="12:13" x14ac:dyDescent="0.3">
      <c r="L5215" s="140"/>
      <c r="M5215" s="140"/>
    </row>
    <row r="5216" spans="12:13" x14ac:dyDescent="0.3">
      <c r="L5216" s="140"/>
      <c r="M5216" s="140"/>
    </row>
    <row r="5217" spans="12:13" x14ac:dyDescent="0.3">
      <c r="L5217" s="140"/>
      <c r="M5217" s="140"/>
    </row>
    <row r="5218" spans="12:13" x14ac:dyDescent="0.3">
      <c r="L5218" s="140"/>
      <c r="M5218" s="140"/>
    </row>
    <row r="5219" spans="12:13" x14ac:dyDescent="0.3">
      <c r="L5219" s="140"/>
      <c r="M5219" s="140"/>
    </row>
    <row r="5220" spans="12:13" x14ac:dyDescent="0.3">
      <c r="L5220" s="140"/>
      <c r="M5220" s="140"/>
    </row>
    <row r="5221" spans="12:13" x14ac:dyDescent="0.3">
      <c r="L5221" s="140"/>
      <c r="M5221" s="140"/>
    </row>
    <row r="5222" spans="12:13" x14ac:dyDescent="0.3">
      <c r="L5222" s="140"/>
      <c r="M5222" s="140"/>
    </row>
    <row r="5223" spans="12:13" x14ac:dyDescent="0.3">
      <c r="L5223" s="140"/>
      <c r="M5223" s="140"/>
    </row>
    <row r="5224" spans="12:13" x14ac:dyDescent="0.3">
      <c r="L5224" s="140"/>
      <c r="M5224" s="140"/>
    </row>
    <row r="5225" spans="12:13" x14ac:dyDescent="0.3">
      <c r="L5225" s="140"/>
      <c r="M5225" s="140"/>
    </row>
    <row r="5226" spans="12:13" x14ac:dyDescent="0.3">
      <c r="L5226" s="140"/>
      <c r="M5226" s="140"/>
    </row>
    <row r="5227" spans="12:13" x14ac:dyDescent="0.3">
      <c r="L5227" s="140"/>
      <c r="M5227" s="140"/>
    </row>
    <row r="5228" spans="12:13" x14ac:dyDescent="0.3">
      <c r="L5228" s="140"/>
      <c r="M5228" s="140"/>
    </row>
    <row r="5229" spans="12:13" x14ac:dyDescent="0.3">
      <c r="L5229" s="140"/>
      <c r="M5229" s="140"/>
    </row>
    <row r="5230" spans="12:13" x14ac:dyDescent="0.3">
      <c r="L5230" s="140"/>
      <c r="M5230" s="140"/>
    </row>
    <row r="5231" spans="12:13" x14ac:dyDescent="0.3">
      <c r="L5231" s="140"/>
      <c r="M5231" s="140"/>
    </row>
    <row r="5232" spans="12:13" x14ac:dyDescent="0.3">
      <c r="L5232" s="140"/>
      <c r="M5232" s="140"/>
    </row>
    <row r="5233" spans="1:15" x14ac:dyDescent="0.3">
      <c r="L5233" s="140"/>
      <c r="M5233" s="140"/>
    </row>
    <row r="5234" spans="1:15" x14ac:dyDescent="0.3">
      <c r="L5234" s="140"/>
      <c r="M5234" s="140"/>
    </row>
    <row r="5235" spans="1:15" x14ac:dyDescent="0.3">
      <c r="L5235" s="140"/>
      <c r="M5235" s="140"/>
    </row>
    <row r="5236" spans="1:15" x14ac:dyDescent="0.3">
      <c r="L5236" s="140"/>
      <c r="M5236" s="140"/>
    </row>
    <row r="5237" spans="1:15" x14ac:dyDescent="0.3">
      <c r="L5237" s="140"/>
      <c r="M5237" s="140"/>
    </row>
    <row r="5238" spans="1:15" x14ac:dyDescent="0.3">
      <c r="L5238" s="140"/>
      <c r="M5238" s="140"/>
    </row>
    <row r="5239" spans="1:15" s="135" customFormat="1" x14ac:dyDescent="0.3">
      <c r="A5239" s="133"/>
      <c r="B5239" s="134"/>
      <c r="C5239" s="139"/>
      <c r="D5239" s="134"/>
      <c r="E5239" s="134"/>
      <c r="F5239" s="134"/>
      <c r="G5239" s="134"/>
      <c r="H5239" s="134"/>
      <c r="I5239" s="134"/>
      <c r="J5239" s="147"/>
      <c r="K5239" s="147"/>
      <c r="L5239" s="140"/>
      <c r="M5239" s="140"/>
      <c r="N5239" s="147"/>
      <c r="O5239" s="150"/>
    </row>
    <row r="5240" spans="1:15" x14ac:dyDescent="0.3">
      <c r="L5240" s="140"/>
      <c r="M5240" s="140"/>
    </row>
    <row r="5241" spans="1:15" x14ac:dyDescent="0.3">
      <c r="L5241" s="140"/>
      <c r="M5241" s="140"/>
    </row>
    <row r="5242" spans="1:15" x14ac:dyDescent="0.3">
      <c r="L5242" s="140"/>
      <c r="M5242" s="140"/>
    </row>
    <row r="5243" spans="1:15" x14ac:dyDescent="0.3">
      <c r="L5243" s="140"/>
      <c r="M5243" s="140"/>
    </row>
    <row r="5244" spans="1:15" x14ac:dyDescent="0.3">
      <c r="L5244" s="140"/>
      <c r="M5244" s="140"/>
    </row>
    <row r="5245" spans="1:15" x14ac:dyDescent="0.3">
      <c r="L5245" s="140"/>
      <c r="M5245" s="140"/>
    </row>
    <row r="5246" spans="1:15" x14ac:dyDescent="0.3">
      <c r="L5246" s="140"/>
      <c r="M5246" s="140"/>
    </row>
    <row r="5247" spans="1:15" x14ac:dyDescent="0.3">
      <c r="L5247" s="140"/>
      <c r="M5247" s="140"/>
    </row>
    <row r="5248" spans="1:15" x14ac:dyDescent="0.3">
      <c r="L5248" s="140"/>
      <c r="M5248" s="140"/>
    </row>
    <row r="5249" spans="12:13" x14ac:dyDescent="0.3">
      <c r="L5249" s="140"/>
      <c r="M5249" s="140"/>
    </row>
    <row r="5250" spans="12:13" x14ac:dyDescent="0.3">
      <c r="L5250" s="140"/>
      <c r="M5250" s="140"/>
    </row>
    <row r="5251" spans="12:13" x14ac:dyDescent="0.3">
      <c r="L5251" s="140"/>
      <c r="M5251" s="140"/>
    </row>
    <row r="5252" spans="12:13" x14ac:dyDescent="0.3">
      <c r="L5252" s="140"/>
      <c r="M5252" s="140"/>
    </row>
    <row r="5253" spans="12:13" x14ac:dyDescent="0.3">
      <c r="L5253" s="140"/>
      <c r="M5253" s="140"/>
    </row>
    <row r="5254" spans="12:13" x14ac:dyDescent="0.3">
      <c r="L5254" s="140"/>
      <c r="M5254" s="140"/>
    </row>
    <row r="5255" spans="12:13" x14ac:dyDescent="0.3">
      <c r="L5255" s="140"/>
      <c r="M5255" s="140"/>
    </row>
    <row r="5256" spans="12:13" x14ac:dyDescent="0.3">
      <c r="L5256" s="140"/>
      <c r="M5256" s="140"/>
    </row>
    <row r="5257" spans="12:13" x14ac:dyDescent="0.3">
      <c r="L5257" s="140"/>
      <c r="M5257" s="140"/>
    </row>
    <row r="5258" spans="12:13" x14ac:dyDescent="0.3">
      <c r="L5258" s="140"/>
      <c r="M5258" s="140"/>
    </row>
    <row r="5259" spans="12:13" x14ac:dyDescent="0.3">
      <c r="L5259" s="140"/>
      <c r="M5259" s="140"/>
    </row>
    <row r="5260" spans="12:13" x14ac:dyDescent="0.3">
      <c r="L5260" s="140"/>
      <c r="M5260" s="140"/>
    </row>
    <row r="5261" spans="12:13" x14ac:dyDescent="0.3">
      <c r="L5261" s="140"/>
      <c r="M5261" s="140"/>
    </row>
    <row r="5262" spans="12:13" x14ac:dyDescent="0.3">
      <c r="L5262" s="140"/>
      <c r="M5262" s="140"/>
    </row>
    <row r="5263" spans="12:13" x14ac:dyDescent="0.3">
      <c r="L5263" s="140"/>
      <c r="M5263" s="140"/>
    </row>
    <row r="5264" spans="12:13" x14ac:dyDescent="0.3">
      <c r="L5264" s="140"/>
      <c r="M5264" s="140"/>
    </row>
    <row r="5265" spans="12:13" x14ac:dyDescent="0.3">
      <c r="L5265" s="140"/>
      <c r="M5265" s="140"/>
    </row>
    <row r="5266" spans="12:13" x14ac:dyDescent="0.3">
      <c r="L5266" s="140"/>
      <c r="M5266" s="140"/>
    </row>
    <row r="5267" spans="12:13" x14ac:dyDescent="0.3">
      <c r="L5267" s="140"/>
      <c r="M5267" s="140"/>
    </row>
    <row r="5268" spans="12:13" x14ac:dyDescent="0.3">
      <c r="L5268" s="140"/>
      <c r="M5268" s="140"/>
    </row>
    <row r="5269" spans="12:13" x14ac:dyDescent="0.3">
      <c r="L5269" s="140"/>
      <c r="M5269" s="140"/>
    </row>
    <row r="5270" spans="12:13" x14ac:dyDescent="0.3">
      <c r="L5270" s="140"/>
      <c r="M5270" s="140"/>
    </row>
    <row r="5271" spans="12:13" x14ac:dyDescent="0.3">
      <c r="L5271" s="140"/>
      <c r="M5271" s="140"/>
    </row>
    <row r="5272" spans="12:13" x14ac:dyDescent="0.3">
      <c r="L5272" s="140"/>
      <c r="M5272" s="140"/>
    </row>
    <row r="5273" spans="12:13" x14ac:dyDescent="0.3">
      <c r="L5273" s="140"/>
      <c r="M5273" s="140"/>
    </row>
    <row r="5274" spans="12:13" x14ac:dyDescent="0.3">
      <c r="L5274" s="140"/>
      <c r="M5274" s="140"/>
    </row>
    <row r="5275" spans="12:13" x14ac:dyDescent="0.3">
      <c r="L5275" s="140"/>
      <c r="M5275" s="140"/>
    </row>
    <row r="5276" spans="12:13" x14ac:dyDescent="0.3">
      <c r="L5276" s="140"/>
      <c r="M5276" s="140"/>
    </row>
    <row r="5277" spans="12:13" x14ac:dyDescent="0.3">
      <c r="L5277" s="140"/>
      <c r="M5277" s="140"/>
    </row>
    <row r="5278" spans="12:13" x14ac:dyDescent="0.3">
      <c r="L5278" s="140"/>
      <c r="M5278" s="140"/>
    </row>
    <row r="5279" spans="12:13" x14ac:dyDescent="0.3">
      <c r="L5279" s="140"/>
      <c r="M5279" s="140"/>
    </row>
    <row r="5280" spans="12:13" x14ac:dyDescent="0.3">
      <c r="L5280" s="140"/>
      <c r="M5280" s="140"/>
    </row>
    <row r="5281" spans="12:13" x14ac:dyDescent="0.3">
      <c r="L5281" s="140"/>
      <c r="M5281" s="140"/>
    </row>
    <row r="5282" spans="12:13" x14ac:dyDescent="0.3">
      <c r="L5282" s="140"/>
      <c r="M5282" s="140"/>
    </row>
    <row r="5283" spans="12:13" x14ac:dyDescent="0.3">
      <c r="L5283" s="140"/>
      <c r="M5283" s="140"/>
    </row>
    <row r="5284" spans="12:13" x14ac:dyDescent="0.3">
      <c r="L5284" s="140"/>
      <c r="M5284" s="140"/>
    </row>
    <row r="5285" spans="12:13" x14ac:dyDescent="0.3">
      <c r="L5285" s="140"/>
      <c r="M5285" s="140"/>
    </row>
    <row r="5286" spans="12:13" x14ac:dyDescent="0.3">
      <c r="L5286" s="140"/>
      <c r="M5286" s="140"/>
    </row>
    <row r="5287" spans="12:13" x14ac:dyDescent="0.3">
      <c r="L5287" s="140"/>
      <c r="M5287" s="140"/>
    </row>
    <row r="5288" spans="12:13" x14ac:dyDescent="0.3">
      <c r="L5288" s="140"/>
      <c r="M5288" s="140"/>
    </row>
    <row r="5289" spans="12:13" x14ac:dyDescent="0.3">
      <c r="L5289" s="140"/>
      <c r="M5289" s="140"/>
    </row>
    <row r="5290" spans="12:13" x14ac:dyDescent="0.3">
      <c r="L5290" s="140"/>
      <c r="M5290" s="140"/>
    </row>
    <row r="5291" spans="12:13" x14ac:dyDescent="0.3">
      <c r="L5291" s="140"/>
      <c r="M5291" s="140"/>
    </row>
    <row r="5292" spans="12:13" x14ac:dyDescent="0.3">
      <c r="L5292" s="140"/>
      <c r="M5292" s="140"/>
    </row>
    <row r="5293" spans="12:13" x14ac:dyDescent="0.3">
      <c r="L5293" s="140"/>
      <c r="M5293" s="140"/>
    </row>
    <row r="5294" spans="12:13" x14ac:dyDescent="0.3">
      <c r="L5294" s="140"/>
      <c r="M5294" s="140"/>
    </row>
    <row r="5295" spans="12:13" x14ac:dyDescent="0.3">
      <c r="L5295" s="140"/>
      <c r="M5295" s="140"/>
    </row>
    <row r="5296" spans="12:13" x14ac:dyDescent="0.3">
      <c r="L5296" s="140"/>
      <c r="M5296" s="140"/>
    </row>
    <row r="5297" spans="12:13" x14ac:dyDescent="0.3">
      <c r="L5297" s="140"/>
      <c r="M5297" s="140"/>
    </row>
    <row r="5298" spans="12:13" x14ac:dyDescent="0.3">
      <c r="L5298" s="140"/>
      <c r="M5298" s="140"/>
    </row>
    <row r="5299" spans="12:13" x14ac:dyDescent="0.3">
      <c r="L5299" s="140"/>
      <c r="M5299" s="140"/>
    </row>
    <row r="5300" spans="12:13" x14ac:dyDescent="0.3">
      <c r="L5300" s="140"/>
      <c r="M5300" s="140"/>
    </row>
    <row r="5301" spans="12:13" x14ac:dyDescent="0.3">
      <c r="L5301" s="140"/>
      <c r="M5301" s="140"/>
    </row>
    <row r="5302" spans="12:13" x14ac:dyDescent="0.3">
      <c r="L5302" s="140"/>
      <c r="M5302" s="140"/>
    </row>
    <row r="5303" spans="12:13" x14ac:dyDescent="0.3">
      <c r="L5303" s="140"/>
      <c r="M5303" s="140"/>
    </row>
    <row r="5304" spans="12:13" x14ac:dyDescent="0.3">
      <c r="L5304" s="140"/>
      <c r="M5304" s="140"/>
    </row>
    <row r="5305" spans="12:13" x14ac:dyDescent="0.3">
      <c r="L5305" s="140"/>
      <c r="M5305" s="140"/>
    </row>
    <row r="5306" spans="12:13" x14ac:dyDescent="0.3">
      <c r="L5306" s="140"/>
      <c r="M5306" s="140"/>
    </row>
    <row r="5307" spans="12:13" x14ac:dyDescent="0.3">
      <c r="L5307" s="140"/>
      <c r="M5307" s="140"/>
    </row>
    <row r="5308" spans="12:13" x14ac:dyDescent="0.3">
      <c r="L5308" s="140"/>
      <c r="M5308" s="140"/>
    </row>
    <row r="5309" spans="12:13" x14ac:dyDescent="0.3">
      <c r="L5309" s="140"/>
      <c r="M5309" s="140"/>
    </row>
    <row r="5310" spans="12:13" x14ac:dyDescent="0.3">
      <c r="L5310" s="140"/>
      <c r="M5310" s="140"/>
    </row>
    <row r="5311" spans="12:13" x14ac:dyDescent="0.3">
      <c r="L5311" s="140"/>
      <c r="M5311" s="140"/>
    </row>
    <row r="5312" spans="12:13" x14ac:dyDescent="0.3">
      <c r="L5312" s="140"/>
      <c r="M5312" s="140"/>
    </row>
    <row r="5313" spans="12:13" x14ac:dyDescent="0.3">
      <c r="L5313" s="140"/>
      <c r="M5313" s="140"/>
    </row>
    <row r="5314" spans="12:13" x14ac:dyDescent="0.3">
      <c r="L5314" s="140"/>
      <c r="M5314" s="140"/>
    </row>
    <row r="5315" spans="12:13" x14ac:dyDescent="0.3">
      <c r="L5315" s="140"/>
      <c r="M5315" s="140"/>
    </row>
    <row r="5316" spans="12:13" x14ac:dyDescent="0.3">
      <c r="L5316" s="140"/>
      <c r="M5316" s="140"/>
    </row>
    <row r="5317" spans="12:13" x14ac:dyDescent="0.3">
      <c r="L5317" s="140"/>
      <c r="M5317" s="140"/>
    </row>
    <row r="5318" spans="12:13" x14ac:dyDescent="0.3">
      <c r="L5318" s="140"/>
      <c r="M5318" s="140"/>
    </row>
    <row r="5319" spans="12:13" x14ac:dyDescent="0.3">
      <c r="L5319" s="140"/>
      <c r="M5319" s="140"/>
    </row>
    <row r="5320" spans="12:13" x14ac:dyDescent="0.3">
      <c r="L5320" s="140"/>
      <c r="M5320" s="140"/>
    </row>
    <row r="5321" spans="12:13" x14ac:dyDescent="0.3">
      <c r="L5321" s="140"/>
      <c r="M5321" s="140"/>
    </row>
    <row r="5322" spans="12:13" x14ac:dyDescent="0.3">
      <c r="L5322" s="140"/>
      <c r="M5322" s="140"/>
    </row>
    <row r="5323" spans="12:13" x14ac:dyDescent="0.3">
      <c r="L5323" s="140"/>
      <c r="M5323" s="140"/>
    </row>
    <row r="5324" spans="12:13" x14ac:dyDescent="0.3">
      <c r="L5324" s="140"/>
      <c r="M5324" s="140"/>
    </row>
    <row r="5325" spans="12:13" x14ac:dyDescent="0.3">
      <c r="L5325" s="140"/>
      <c r="M5325" s="140"/>
    </row>
    <row r="5326" spans="12:13" x14ac:dyDescent="0.3">
      <c r="L5326" s="140"/>
      <c r="M5326" s="140"/>
    </row>
    <row r="5327" spans="12:13" x14ac:dyDescent="0.3">
      <c r="L5327" s="140"/>
      <c r="M5327" s="140"/>
    </row>
    <row r="5328" spans="12:13" x14ac:dyDescent="0.3">
      <c r="L5328" s="140"/>
      <c r="M5328" s="140"/>
    </row>
    <row r="5329" spans="12:13" x14ac:dyDescent="0.3">
      <c r="L5329" s="140"/>
      <c r="M5329" s="140"/>
    </row>
    <row r="5330" spans="12:13" x14ac:dyDescent="0.3">
      <c r="L5330" s="140"/>
      <c r="M5330" s="140"/>
    </row>
    <row r="5331" spans="12:13" x14ac:dyDescent="0.3">
      <c r="L5331" s="140"/>
      <c r="M5331" s="140"/>
    </row>
    <row r="5332" spans="12:13" x14ac:dyDescent="0.3">
      <c r="L5332" s="140"/>
      <c r="M5332" s="140"/>
    </row>
    <row r="5333" spans="12:13" x14ac:dyDescent="0.3">
      <c r="L5333" s="140"/>
      <c r="M5333" s="140"/>
    </row>
    <row r="5334" spans="12:13" x14ac:dyDescent="0.3">
      <c r="L5334" s="140"/>
      <c r="M5334" s="140"/>
    </row>
    <row r="5335" spans="12:13" x14ac:dyDescent="0.3">
      <c r="L5335" s="140"/>
      <c r="M5335" s="140"/>
    </row>
    <row r="5336" spans="12:13" x14ac:dyDescent="0.3">
      <c r="L5336" s="140"/>
      <c r="M5336" s="140"/>
    </row>
    <row r="5337" spans="12:13" x14ac:dyDescent="0.3">
      <c r="L5337" s="140"/>
      <c r="M5337" s="140"/>
    </row>
    <row r="5338" spans="12:13" x14ac:dyDescent="0.3">
      <c r="L5338" s="140"/>
      <c r="M5338" s="140"/>
    </row>
    <row r="5339" spans="12:13" x14ac:dyDescent="0.3">
      <c r="L5339" s="140"/>
      <c r="M5339" s="140"/>
    </row>
    <row r="5340" spans="12:13" x14ac:dyDescent="0.3">
      <c r="L5340" s="140"/>
      <c r="M5340" s="140"/>
    </row>
    <row r="5341" spans="12:13" x14ac:dyDescent="0.3">
      <c r="L5341" s="140"/>
      <c r="M5341" s="140"/>
    </row>
    <row r="5342" spans="12:13" x14ac:dyDescent="0.3">
      <c r="L5342" s="140"/>
      <c r="M5342" s="140"/>
    </row>
    <row r="5343" spans="12:13" x14ac:dyDescent="0.3">
      <c r="L5343" s="140"/>
      <c r="M5343" s="140"/>
    </row>
    <row r="5344" spans="12:13" x14ac:dyDescent="0.3">
      <c r="L5344" s="140"/>
      <c r="M5344" s="140"/>
    </row>
    <row r="5345" spans="12:13" x14ac:dyDescent="0.3">
      <c r="L5345" s="140"/>
      <c r="M5345" s="140"/>
    </row>
    <row r="5346" spans="12:13" x14ac:dyDescent="0.3">
      <c r="L5346" s="140"/>
      <c r="M5346" s="140"/>
    </row>
    <row r="5347" spans="12:13" x14ac:dyDescent="0.3">
      <c r="L5347" s="140"/>
      <c r="M5347" s="140"/>
    </row>
    <row r="5348" spans="12:13" x14ac:dyDescent="0.3">
      <c r="L5348" s="140"/>
      <c r="M5348" s="140"/>
    </row>
    <row r="5349" spans="12:13" x14ac:dyDescent="0.3">
      <c r="L5349" s="140"/>
      <c r="M5349" s="140"/>
    </row>
    <row r="5350" spans="12:13" x14ac:dyDescent="0.3">
      <c r="L5350" s="140"/>
      <c r="M5350" s="140"/>
    </row>
    <row r="5351" spans="12:13" x14ac:dyDescent="0.3">
      <c r="L5351" s="140"/>
      <c r="M5351" s="140"/>
    </row>
    <row r="5352" spans="12:13" x14ac:dyDescent="0.3">
      <c r="L5352" s="140"/>
      <c r="M5352" s="140"/>
    </row>
    <row r="5353" spans="12:13" x14ac:dyDescent="0.3">
      <c r="L5353" s="140"/>
      <c r="M5353" s="140"/>
    </row>
    <row r="5354" spans="12:13" x14ac:dyDescent="0.3">
      <c r="L5354" s="140"/>
      <c r="M5354" s="140"/>
    </row>
    <row r="5355" spans="12:13" x14ac:dyDescent="0.3">
      <c r="L5355" s="140"/>
      <c r="M5355" s="140"/>
    </row>
    <row r="5356" spans="12:13" x14ac:dyDescent="0.3">
      <c r="L5356" s="140"/>
      <c r="M5356" s="140"/>
    </row>
    <row r="5357" spans="12:13" x14ac:dyDescent="0.3">
      <c r="L5357" s="140"/>
      <c r="M5357" s="140"/>
    </row>
    <row r="5358" spans="12:13" x14ac:dyDescent="0.3">
      <c r="L5358" s="140"/>
      <c r="M5358" s="140"/>
    </row>
    <row r="5359" spans="12:13" x14ac:dyDescent="0.3">
      <c r="L5359" s="140"/>
      <c r="M5359" s="140"/>
    </row>
    <row r="5360" spans="12:13" x14ac:dyDescent="0.3">
      <c r="L5360" s="140"/>
      <c r="M5360" s="140"/>
    </row>
    <row r="5361" spans="12:13" x14ac:dyDescent="0.3">
      <c r="L5361" s="140"/>
      <c r="M5361" s="140"/>
    </row>
    <row r="5362" spans="12:13" x14ac:dyDescent="0.3">
      <c r="L5362" s="140"/>
      <c r="M5362" s="140"/>
    </row>
    <row r="5363" spans="12:13" x14ac:dyDescent="0.3">
      <c r="L5363" s="140"/>
      <c r="M5363" s="140"/>
    </row>
    <row r="5364" spans="12:13" x14ac:dyDescent="0.3">
      <c r="L5364" s="140"/>
      <c r="M5364" s="140"/>
    </row>
    <row r="5365" spans="12:13" x14ac:dyDescent="0.3">
      <c r="L5365" s="140"/>
      <c r="M5365" s="140"/>
    </row>
    <row r="5366" spans="12:13" x14ac:dyDescent="0.3">
      <c r="L5366" s="140"/>
      <c r="M5366" s="140"/>
    </row>
    <row r="5367" spans="12:13" x14ac:dyDescent="0.3">
      <c r="L5367" s="140"/>
      <c r="M5367" s="140"/>
    </row>
    <row r="5368" spans="12:13" x14ac:dyDescent="0.3">
      <c r="L5368" s="140"/>
      <c r="M5368" s="140"/>
    </row>
    <row r="5369" spans="12:13" x14ac:dyDescent="0.3">
      <c r="L5369" s="140"/>
      <c r="M5369" s="140"/>
    </row>
    <row r="5370" spans="12:13" x14ac:dyDescent="0.3">
      <c r="L5370" s="140"/>
      <c r="M5370" s="140"/>
    </row>
    <row r="5371" spans="12:13" x14ac:dyDescent="0.3">
      <c r="L5371" s="140"/>
      <c r="M5371" s="140"/>
    </row>
    <row r="5372" spans="12:13" x14ac:dyDescent="0.3">
      <c r="L5372" s="140"/>
      <c r="M5372" s="140"/>
    </row>
    <row r="5373" spans="12:13" x14ac:dyDescent="0.3">
      <c r="L5373" s="140"/>
      <c r="M5373" s="140"/>
    </row>
    <row r="5374" spans="12:13" x14ac:dyDescent="0.3">
      <c r="L5374" s="140"/>
      <c r="M5374" s="140"/>
    </row>
    <row r="5375" spans="12:13" x14ac:dyDescent="0.3">
      <c r="L5375" s="140"/>
      <c r="M5375" s="140"/>
    </row>
    <row r="5376" spans="12:13" x14ac:dyDescent="0.3">
      <c r="L5376" s="140"/>
      <c r="M5376" s="140"/>
    </row>
    <row r="5377" spans="12:13" x14ac:dyDescent="0.3">
      <c r="L5377" s="140"/>
      <c r="M5377" s="140"/>
    </row>
    <row r="5378" spans="12:13" x14ac:dyDescent="0.3">
      <c r="L5378" s="140"/>
      <c r="M5378" s="140"/>
    </row>
    <row r="5379" spans="12:13" x14ac:dyDescent="0.3">
      <c r="L5379" s="140"/>
      <c r="M5379" s="140"/>
    </row>
    <row r="5380" spans="12:13" x14ac:dyDescent="0.3">
      <c r="L5380" s="140"/>
      <c r="M5380" s="140"/>
    </row>
    <row r="5381" spans="12:13" x14ac:dyDescent="0.3">
      <c r="L5381" s="140"/>
      <c r="M5381" s="140"/>
    </row>
    <row r="5382" spans="12:13" x14ac:dyDescent="0.3">
      <c r="L5382" s="140"/>
      <c r="M5382" s="140"/>
    </row>
    <row r="5383" spans="12:13" x14ac:dyDescent="0.3">
      <c r="L5383" s="140"/>
      <c r="M5383" s="140"/>
    </row>
    <row r="5384" spans="12:13" x14ac:dyDescent="0.3">
      <c r="L5384" s="140"/>
      <c r="M5384" s="140"/>
    </row>
    <row r="5385" spans="12:13" x14ac:dyDescent="0.3">
      <c r="L5385" s="140"/>
      <c r="M5385" s="140"/>
    </row>
    <row r="5386" spans="12:13" x14ac:dyDescent="0.3">
      <c r="L5386" s="140"/>
      <c r="M5386" s="140"/>
    </row>
    <row r="5387" spans="12:13" x14ac:dyDescent="0.3">
      <c r="L5387" s="140"/>
      <c r="M5387" s="140"/>
    </row>
    <row r="5388" spans="12:13" x14ac:dyDescent="0.3">
      <c r="L5388" s="140"/>
      <c r="M5388" s="140"/>
    </row>
    <row r="5389" spans="12:13" x14ac:dyDescent="0.3">
      <c r="L5389" s="140"/>
      <c r="M5389" s="140"/>
    </row>
    <row r="5390" spans="12:13" x14ac:dyDescent="0.3">
      <c r="L5390" s="140"/>
      <c r="M5390" s="140"/>
    </row>
    <row r="5391" spans="12:13" x14ac:dyDescent="0.3">
      <c r="L5391" s="140"/>
      <c r="M5391" s="140"/>
    </row>
    <row r="5392" spans="12:13" x14ac:dyDescent="0.3">
      <c r="L5392" s="140"/>
      <c r="M5392" s="140"/>
    </row>
    <row r="5393" spans="12:13" x14ac:dyDescent="0.3">
      <c r="L5393" s="140"/>
      <c r="M5393" s="140"/>
    </row>
    <row r="5394" spans="12:13" x14ac:dyDescent="0.3">
      <c r="L5394" s="140"/>
      <c r="M5394" s="140"/>
    </row>
    <row r="5395" spans="12:13" x14ac:dyDescent="0.3">
      <c r="L5395" s="140"/>
      <c r="M5395" s="140"/>
    </row>
    <row r="5396" spans="12:13" x14ac:dyDescent="0.3">
      <c r="L5396" s="140"/>
      <c r="M5396" s="140"/>
    </row>
    <row r="5397" spans="12:13" x14ac:dyDescent="0.3">
      <c r="L5397" s="140"/>
      <c r="M5397" s="140"/>
    </row>
    <row r="5398" spans="12:13" x14ac:dyDescent="0.3">
      <c r="L5398" s="140"/>
      <c r="M5398" s="140"/>
    </row>
    <row r="5399" spans="12:13" x14ac:dyDescent="0.3">
      <c r="L5399" s="140"/>
      <c r="M5399" s="140"/>
    </row>
    <row r="5400" spans="12:13" x14ac:dyDescent="0.3">
      <c r="L5400" s="140"/>
      <c r="M5400" s="140"/>
    </row>
    <row r="5401" spans="12:13" x14ac:dyDescent="0.3">
      <c r="L5401" s="140"/>
      <c r="M5401" s="140"/>
    </row>
    <row r="5402" spans="12:13" x14ac:dyDescent="0.3">
      <c r="L5402" s="140"/>
      <c r="M5402" s="140"/>
    </row>
    <row r="5403" spans="12:13" x14ac:dyDescent="0.3">
      <c r="L5403" s="140"/>
      <c r="M5403" s="140"/>
    </row>
    <row r="5404" spans="12:13" x14ac:dyDescent="0.3">
      <c r="L5404" s="140"/>
      <c r="M5404" s="140"/>
    </row>
    <row r="5405" spans="12:13" x14ac:dyDescent="0.3">
      <c r="L5405" s="140"/>
      <c r="M5405" s="140"/>
    </row>
    <row r="5406" spans="12:13" x14ac:dyDescent="0.3">
      <c r="L5406" s="140"/>
      <c r="M5406" s="140"/>
    </row>
    <row r="5407" spans="12:13" x14ac:dyDescent="0.3">
      <c r="L5407" s="140"/>
      <c r="M5407" s="140"/>
    </row>
    <row r="5408" spans="12:13" x14ac:dyDescent="0.3">
      <c r="L5408" s="140"/>
      <c r="M5408" s="140"/>
    </row>
    <row r="5409" spans="12:13" x14ac:dyDescent="0.3">
      <c r="L5409" s="140"/>
      <c r="M5409" s="140"/>
    </row>
    <row r="5410" spans="12:13" x14ac:dyDescent="0.3">
      <c r="L5410" s="140"/>
      <c r="M5410" s="140"/>
    </row>
    <row r="5411" spans="12:13" x14ac:dyDescent="0.3">
      <c r="L5411" s="140"/>
      <c r="M5411" s="140"/>
    </row>
    <row r="5412" spans="12:13" x14ac:dyDescent="0.3">
      <c r="L5412" s="140"/>
      <c r="M5412" s="140"/>
    </row>
    <row r="5413" spans="12:13" x14ac:dyDescent="0.3">
      <c r="L5413" s="140"/>
      <c r="M5413" s="140"/>
    </row>
    <row r="5414" spans="12:13" x14ac:dyDescent="0.3">
      <c r="L5414" s="140"/>
      <c r="M5414" s="140"/>
    </row>
    <row r="5415" spans="12:13" x14ac:dyDescent="0.3">
      <c r="L5415" s="140"/>
      <c r="M5415" s="140"/>
    </row>
    <row r="5416" spans="12:13" x14ac:dyDescent="0.3">
      <c r="L5416" s="140"/>
      <c r="M5416" s="140"/>
    </row>
    <row r="5417" spans="12:13" x14ac:dyDescent="0.3">
      <c r="L5417" s="140"/>
      <c r="M5417" s="140"/>
    </row>
    <row r="5418" spans="12:13" x14ac:dyDescent="0.3">
      <c r="L5418" s="140"/>
      <c r="M5418" s="140"/>
    </row>
    <row r="5419" spans="12:13" x14ac:dyDescent="0.3">
      <c r="L5419" s="140"/>
      <c r="M5419" s="140"/>
    </row>
    <row r="5420" spans="12:13" x14ac:dyDescent="0.3">
      <c r="L5420" s="140"/>
      <c r="M5420" s="140"/>
    </row>
    <row r="5421" spans="12:13" x14ac:dyDescent="0.3">
      <c r="L5421" s="140"/>
      <c r="M5421" s="140"/>
    </row>
    <row r="5422" spans="12:13" x14ac:dyDescent="0.3">
      <c r="L5422" s="140"/>
      <c r="M5422" s="140"/>
    </row>
    <row r="5423" spans="12:13" x14ac:dyDescent="0.3">
      <c r="L5423" s="140"/>
      <c r="M5423" s="140"/>
    </row>
    <row r="5424" spans="12:13" x14ac:dyDescent="0.3">
      <c r="L5424" s="140"/>
      <c r="M5424" s="140"/>
    </row>
    <row r="5425" spans="12:13" x14ac:dyDescent="0.3">
      <c r="L5425" s="140"/>
      <c r="M5425" s="140"/>
    </row>
    <row r="5426" spans="12:13" x14ac:dyDescent="0.3">
      <c r="L5426" s="140"/>
      <c r="M5426" s="140"/>
    </row>
    <row r="5427" spans="12:13" x14ac:dyDescent="0.3">
      <c r="L5427" s="140"/>
      <c r="M5427" s="140"/>
    </row>
    <row r="5428" spans="12:13" x14ac:dyDescent="0.3">
      <c r="L5428" s="140"/>
      <c r="M5428" s="140"/>
    </row>
    <row r="5429" spans="12:13" x14ac:dyDescent="0.3">
      <c r="L5429" s="140"/>
      <c r="M5429" s="140"/>
    </row>
    <row r="5430" spans="12:13" x14ac:dyDescent="0.3">
      <c r="L5430" s="140"/>
      <c r="M5430" s="140"/>
    </row>
    <row r="5431" spans="12:13" x14ac:dyDescent="0.3">
      <c r="L5431" s="140"/>
      <c r="M5431" s="140"/>
    </row>
    <row r="5432" spans="12:13" x14ac:dyDescent="0.3">
      <c r="L5432" s="140"/>
      <c r="M5432" s="140"/>
    </row>
    <row r="5433" spans="12:13" x14ac:dyDescent="0.3">
      <c r="L5433" s="140"/>
      <c r="M5433" s="140"/>
    </row>
    <row r="5434" spans="12:13" x14ac:dyDescent="0.3">
      <c r="L5434" s="140"/>
      <c r="M5434" s="140"/>
    </row>
    <row r="5435" spans="12:13" x14ac:dyDescent="0.3">
      <c r="L5435" s="140"/>
      <c r="M5435" s="140"/>
    </row>
    <row r="5436" spans="12:13" x14ac:dyDescent="0.3">
      <c r="L5436" s="140"/>
      <c r="M5436" s="140"/>
    </row>
    <row r="5437" spans="12:13" x14ac:dyDescent="0.3">
      <c r="L5437" s="140"/>
      <c r="M5437" s="140"/>
    </row>
    <row r="5438" spans="12:13" x14ac:dyDescent="0.3">
      <c r="L5438" s="140"/>
      <c r="M5438" s="140"/>
    </row>
    <row r="5439" spans="12:13" x14ac:dyDescent="0.3">
      <c r="L5439" s="140"/>
      <c r="M5439" s="140"/>
    </row>
    <row r="5440" spans="12:13" x14ac:dyDescent="0.3">
      <c r="L5440" s="140"/>
      <c r="M5440" s="140"/>
    </row>
    <row r="5441" spans="12:13" x14ac:dyDescent="0.3">
      <c r="L5441" s="140"/>
      <c r="M5441" s="140"/>
    </row>
    <row r="5442" spans="12:13" x14ac:dyDescent="0.3">
      <c r="L5442" s="140"/>
      <c r="M5442" s="140"/>
    </row>
    <row r="5443" spans="12:13" x14ac:dyDescent="0.3">
      <c r="L5443" s="140"/>
      <c r="M5443" s="140"/>
    </row>
    <row r="5444" spans="12:13" x14ac:dyDescent="0.3">
      <c r="L5444" s="140"/>
      <c r="M5444" s="140"/>
    </row>
    <row r="5445" spans="12:13" x14ac:dyDescent="0.3">
      <c r="L5445" s="140"/>
      <c r="M5445" s="140"/>
    </row>
    <row r="5446" spans="12:13" x14ac:dyDescent="0.3">
      <c r="L5446" s="140"/>
      <c r="M5446" s="140"/>
    </row>
    <row r="5447" spans="12:13" x14ac:dyDescent="0.3">
      <c r="L5447" s="140"/>
      <c r="M5447" s="140"/>
    </row>
    <row r="5448" spans="12:13" x14ac:dyDescent="0.3">
      <c r="L5448" s="140"/>
      <c r="M5448" s="140"/>
    </row>
    <row r="5449" spans="12:13" x14ac:dyDescent="0.3">
      <c r="L5449" s="140"/>
      <c r="M5449" s="140"/>
    </row>
    <row r="5450" spans="12:13" x14ac:dyDescent="0.3">
      <c r="L5450" s="140"/>
      <c r="M5450" s="140"/>
    </row>
    <row r="5451" spans="12:13" x14ac:dyDescent="0.3">
      <c r="L5451" s="140"/>
      <c r="M5451" s="140"/>
    </row>
    <row r="5452" spans="12:13" x14ac:dyDescent="0.3">
      <c r="L5452" s="140"/>
      <c r="M5452" s="140"/>
    </row>
    <row r="5453" spans="12:13" x14ac:dyDescent="0.3">
      <c r="L5453" s="140"/>
      <c r="M5453" s="140"/>
    </row>
    <row r="5454" spans="12:13" x14ac:dyDescent="0.3">
      <c r="L5454" s="140"/>
      <c r="M5454" s="140"/>
    </row>
    <row r="5455" spans="12:13" x14ac:dyDescent="0.3">
      <c r="L5455" s="140"/>
      <c r="M5455" s="140"/>
    </row>
    <row r="5456" spans="12:13" x14ac:dyDescent="0.3">
      <c r="L5456" s="140"/>
      <c r="M5456" s="140"/>
    </row>
    <row r="5457" spans="12:13" x14ac:dyDescent="0.3">
      <c r="L5457" s="140"/>
      <c r="M5457" s="140"/>
    </row>
    <row r="5458" spans="12:13" x14ac:dyDescent="0.3">
      <c r="L5458" s="140"/>
      <c r="M5458" s="140"/>
    </row>
    <row r="5459" spans="12:13" x14ac:dyDescent="0.3">
      <c r="L5459" s="140"/>
      <c r="M5459" s="140"/>
    </row>
    <row r="5460" spans="12:13" x14ac:dyDescent="0.3">
      <c r="L5460" s="140"/>
      <c r="M5460" s="140"/>
    </row>
    <row r="5461" spans="12:13" x14ac:dyDescent="0.3">
      <c r="L5461" s="140"/>
      <c r="M5461" s="140"/>
    </row>
    <row r="5462" spans="12:13" x14ac:dyDescent="0.3">
      <c r="L5462" s="140"/>
      <c r="M5462" s="140"/>
    </row>
    <row r="5463" spans="12:13" x14ac:dyDescent="0.3">
      <c r="L5463" s="140"/>
      <c r="M5463" s="140"/>
    </row>
    <row r="5464" spans="12:13" x14ac:dyDescent="0.3">
      <c r="L5464" s="140"/>
      <c r="M5464" s="140"/>
    </row>
    <row r="5465" spans="12:13" x14ac:dyDescent="0.3">
      <c r="L5465" s="140"/>
      <c r="M5465" s="140"/>
    </row>
    <row r="5466" spans="12:13" x14ac:dyDescent="0.3">
      <c r="L5466" s="140"/>
      <c r="M5466" s="140"/>
    </row>
    <row r="5467" spans="12:13" x14ac:dyDescent="0.3">
      <c r="L5467" s="140"/>
      <c r="M5467" s="140"/>
    </row>
    <row r="5468" spans="12:13" x14ac:dyDescent="0.3">
      <c r="L5468" s="140"/>
      <c r="M5468" s="140"/>
    </row>
    <row r="5469" spans="12:13" x14ac:dyDescent="0.3">
      <c r="L5469" s="140"/>
      <c r="M5469" s="140"/>
    </row>
    <row r="5470" spans="12:13" x14ac:dyDescent="0.3">
      <c r="L5470" s="140"/>
      <c r="M5470" s="140"/>
    </row>
    <row r="5471" spans="12:13" x14ac:dyDescent="0.3">
      <c r="L5471" s="140"/>
      <c r="M5471" s="140"/>
    </row>
    <row r="5472" spans="12:13" x14ac:dyDescent="0.3">
      <c r="L5472" s="140"/>
      <c r="M5472" s="140"/>
    </row>
    <row r="5473" spans="12:13" x14ac:dyDescent="0.3">
      <c r="L5473" s="140"/>
      <c r="M5473" s="140"/>
    </row>
    <row r="5474" spans="12:13" x14ac:dyDescent="0.3">
      <c r="L5474" s="140"/>
      <c r="M5474" s="140"/>
    </row>
    <row r="5475" spans="12:13" x14ac:dyDescent="0.3">
      <c r="L5475" s="140"/>
      <c r="M5475" s="140"/>
    </row>
    <row r="5476" spans="12:13" x14ac:dyDescent="0.3">
      <c r="L5476" s="140"/>
      <c r="M5476" s="140"/>
    </row>
    <row r="5477" spans="12:13" x14ac:dyDescent="0.3">
      <c r="L5477" s="140"/>
      <c r="M5477" s="140"/>
    </row>
    <row r="5478" spans="12:13" x14ac:dyDescent="0.3">
      <c r="L5478" s="140"/>
      <c r="M5478" s="140"/>
    </row>
    <row r="5479" spans="12:13" x14ac:dyDescent="0.3">
      <c r="L5479" s="140"/>
      <c r="M5479" s="140"/>
    </row>
    <row r="5480" spans="12:13" x14ac:dyDescent="0.3">
      <c r="L5480" s="140"/>
      <c r="M5480" s="140"/>
    </row>
    <row r="5481" spans="12:13" x14ac:dyDescent="0.3">
      <c r="L5481" s="140"/>
      <c r="M5481" s="140"/>
    </row>
    <row r="5482" spans="12:13" x14ac:dyDescent="0.3">
      <c r="L5482" s="140"/>
      <c r="M5482" s="140"/>
    </row>
    <row r="5483" spans="12:13" x14ac:dyDescent="0.3">
      <c r="L5483" s="140"/>
      <c r="M5483" s="140"/>
    </row>
    <row r="5484" spans="12:13" x14ac:dyDescent="0.3">
      <c r="L5484" s="140"/>
      <c r="M5484" s="140"/>
    </row>
    <row r="5485" spans="12:13" x14ac:dyDescent="0.3">
      <c r="L5485" s="140"/>
      <c r="M5485" s="140"/>
    </row>
    <row r="5486" spans="12:13" x14ac:dyDescent="0.3">
      <c r="L5486" s="140"/>
      <c r="M5486" s="140"/>
    </row>
    <row r="5487" spans="12:13" x14ac:dyDescent="0.3">
      <c r="L5487" s="140"/>
      <c r="M5487" s="140"/>
    </row>
    <row r="5488" spans="12:13" x14ac:dyDescent="0.3">
      <c r="L5488" s="140"/>
      <c r="M5488" s="140"/>
    </row>
    <row r="5489" spans="12:13" x14ac:dyDescent="0.3">
      <c r="L5489" s="140"/>
      <c r="M5489" s="140"/>
    </row>
    <row r="5490" spans="12:13" x14ac:dyDescent="0.3">
      <c r="L5490" s="140"/>
      <c r="M5490" s="140"/>
    </row>
    <row r="5491" spans="12:13" x14ac:dyDescent="0.3">
      <c r="L5491" s="140"/>
      <c r="M5491" s="140"/>
    </row>
    <row r="5492" spans="12:13" x14ac:dyDescent="0.3">
      <c r="L5492" s="140"/>
      <c r="M5492" s="140"/>
    </row>
    <row r="5493" spans="12:13" x14ac:dyDescent="0.3">
      <c r="L5493" s="140"/>
      <c r="M5493" s="140"/>
    </row>
    <row r="5494" spans="12:13" x14ac:dyDescent="0.3">
      <c r="L5494" s="140"/>
      <c r="M5494" s="140"/>
    </row>
    <row r="5495" spans="12:13" x14ac:dyDescent="0.3">
      <c r="L5495" s="140"/>
      <c r="M5495" s="140"/>
    </row>
    <row r="5496" spans="12:13" x14ac:dyDescent="0.3">
      <c r="L5496" s="140"/>
      <c r="M5496" s="140"/>
    </row>
    <row r="5497" spans="12:13" x14ac:dyDescent="0.3">
      <c r="L5497" s="140"/>
      <c r="M5497" s="140"/>
    </row>
    <row r="5498" spans="12:13" x14ac:dyDescent="0.3">
      <c r="L5498" s="140"/>
      <c r="M5498" s="140"/>
    </row>
    <row r="5499" spans="12:13" x14ac:dyDescent="0.3">
      <c r="L5499" s="140"/>
      <c r="M5499" s="140"/>
    </row>
    <row r="5500" spans="12:13" x14ac:dyDescent="0.3">
      <c r="L5500" s="140"/>
      <c r="M5500" s="140"/>
    </row>
    <row r="5501" spans="12:13" x14ac:dyDescent="0.3">
      <c r="L5501" s="140"/>
      <c r="M5501" s="140"/>
    </row>
    <row r="5502" spans="12:13" x14ac:dyDescent="0.3">
      <c r="L5502" s="140"/>
      <c r="M5502" s="140"/>
    </row>
    <row r="5503" spans="12:13" x14ac:dyDescent="0.3">
      <c r="L5503" s="140"/>
      <c r="M5503" s="140"/>
    </row>
    <row r="5504" spans="12:13" x14ac:dyDescent="0.3">
      <c r="L5504" s="140"/>
      <c r="M5504" s="140"/>
    </row>
    <row r="5505" spans="12:13" x14ac:dyDescent="0.3">
      <c r="L5505" s="140"/>
      <c r="M5505" s="140"/>
    </row>
    <row r="5506" spans="12:13" x14ac:dyDescent="0.3">
      <c r="L5506" s="140"/>
      <c r="M5506" s="140"/>
    </row>
    <row r="5507" spans="12:13" x14ac:dyDescent="0.3">
      <c r="L5507" s="140"/>
      <c r="M5507" s="140"/>
    </row>
    <row r="5508" spans="12:13" x14ac:dyDescent="0.3">
      <c r="L5508" s="140"/>
      <c r="M5508" s="140"/>
    </row>
    <row r="5509" spans="12:13" x14ac:dyDescent="0.3">
      <c r="L5509" s="140"/>
      <c r="M5509" s="140"/>
    </row>
    <row r="5510" spans="12:13" x14ac:dyDescent="0.3">
      <c r="L5510" s="140"/>
      <c r="M5510" s="140"/>
    </row>
    <row r="5511" spans="12:13" x14ac:dyDescent="0.3">
      <c r="L5511" s="140"/>
      <c r="M5511" s="140"/>
    </row>
    <row r="5512" spans="12:13" x14ac:dyDescent="0.3">
      <c r="L5512" s="140"/>
      <c r="M5512" s="140"/>
    </row>
    <row r="5513" spans="12:13" x14ac:dyDescent="0.3">
      <c r="L5513" s="140"/>
      <c r="M5513" s="140"/>
    </row>
    <row r="5514" spans="12:13" x14ac:dyDescent="0.3">
      <c r="L5514" s="140"/>
      <c r="M5514" s="140"/>
    </row>
    <row r="5515" spans="12:13" x14ac:dyDescent="0.3">
      <c r="L5515" s="140"/>
      <c r="M5515" s="140"/>
    </row>
    <row r="5516" spans="12:13" x14ac:dyDescent="0.3">
      <c r="L5516" s="140"/>
      <c r="M5516" s="140"/>
    </row>
    <row r="5517" spans="12:13" x14ac:dyDescent="0.3">
      <c r="L5517" s="140"/>
      <c r="M5517" s="140"/>
    </row>
    <row r="5518" spans="12:13" x14ac:dyDescent="0.3">
      <c r="L5518" s="140"/>
      <c r="M5518" s="140"/>
    </row>
    <row r="5519" spans="12:13" x14ac:dyDescent="0.3">
      <c r="L5519" s="140"/>
      <c r="M5519" s="140"/>
    </row>
    <row r="5520" spans="12:13" x14ac:dyDescent="0.3">
      <c r="L5520" s="140"/>
      <c r="M5520" s="140"/>
    </row>
    <row r="5521" spans="12:13" x14ac:dyDescent="0.3">
      <c r="L5521" s="140"/>
      <c r="M5521" s="140"/>
    </row>
    <row r="5522" spans="12:13" x14ac:dyDescent="0.3">
      <c r="L5522" s="140"/>
      <c r="M5522" s="140"/>
    </row>
    <row r="5523" spans="12:13" x14ac:dyDescent="0.3">
      <c r="L5523" s="140"/>
      <c r="M5523" s="140"/>
    </row>
    <row r="5524" spans="12:13" x14ac:dyDescent="0.3">
      <c r="L5524" s="140"/>
      <c r="M5524" s="140"/>
    </row>
    <row r="5525" spans="12:13" x14ac:dyDescent="0.3">
      <c r="L5525" s="140"/>
      <c r="M5525" s="140"/>
    </row>
    <row r="5526" spans="12:13" x14ac:dyDescent="0.3">
      <c r="L5526" s="140"/>
      <c r="M5526" s="140"/>
    </row>
    <row r="5527" spans="12:13" x14ac:dyDescent="0.3">
      <c r="L5527" s="140"/>
      <c r="M5527" s="140"/>
    </row>
    <row r="5528" spans="12:13" x14ac:dyDescent="0.3">
      <c r="L5528" s="140"/>
      <c r="M5528" s="140"/>
    </row>
    <row r="5529" spans="12:13" x14ac:dyDescent="0.3">
      <c r="L5529" s="140"/>
      <c r="M5529" s="140"/>
    </row>
    <row r="5530" spans="12:13" x14ac:dyDescent="0.3">
      <c r="L5530" s="140"/>
      <c r="M5530" s="140"/>
    </row>
    <row r="5531" spans="12:13" x14ac:dyDescent="0.3">
      <c r="L5531" s="140"/>
      <c r="M5531" s="140"/>
    </row>
    <row r="5532" spans="12:13" x14ac:dyDescent="0.3">
      <c r="L5532" s="140"/>
      <c r="M5532" s="140"/>
    </row>
    <row r="5533" spans="12:13" x14ac:dyDescent="0.3">
      <c r="L5533" s="140"/>
      <c r="M5533" s="140"/>
    </row>
    <row r="5534" spans="12:13" x14ac:dyDescent="0.3">
      <c r="L5534" s="140"/>
      <c r="M5534" s="140"/>
    </row>
    <row r="5535" spans="12:13" x14ac:dyDescent="0.3">
      <c r="L5535" s="140"/>
      <c r="M5535" s="140"/>
    </row>
    <row r="5536" spans="12:13" x14ac:dyDescent="0.3">
      <c r="L5536" s="140"/>
      <c r="M5536" s="140"/>
    </row>
    <row r="5537" spans="12:13" x14ac:dyDescent="0.3">
      <c r="L5537" s="140"/>
      <c r="M5537" s="140"/>
    </row>
    <row r="5538" spans="12:13" x14ac:dyDescent="0.3">
      <c r="L5538" s="140"/>
      <c r="M5538" s="140"/>
    </row>
    <row r="5539" spans="12:13" x14ac:dyDescent="0.3">
      <c r="L5539" s="140"/>
      <c r="M5539" s="140"/>
    </row>
    <row r="5540" spans="12:13" x14ac:dyDescent="0.3">
      <c r="L5540" s="140"/>
      <c r="M5540" s="140"/>
    </row>
    <row r="5541" spans="12:13" x14ac:dyDescent="0.3">
      <c r="L5541" s="140"/>
      <c r="M5541" s="140"/>
    </row>
    <row r="5542" spans="12:13" x14ac:dyDescent="0.3">
      <c r="L5542" s="140"/>
      <c r="M5542" s="140"/>
    </row>
    <row r="5543" spans="12:13" x14ac:dyDescent="0.3">
      <c r="L5543" s="140"/>
      <c r="M5543" s="140"/>
    </row>
    <row r="5544" spans="12:13" x14ac:dyDescent="0.3">
      <c r="L5544" s="140"/>
      <c r="M5544" s="140"/>
    </row>
    <row r="5545" spans="12:13" x14ac:dyDescent="0.3">
      <c r="L5545" s="140"/>
      <c r="M5545" s="140"/>
    </row>
    <row r="5546" spans="12:13" x14ac:dyDescent="0.3">
      <c r="L5546" s="140"/>
      <c r="M5546" s="140"/>
    </row>
    <row r="5547" spans="12:13" x14ac:dyDescent="0.3">
      <c r="L5547" s="140"/>
      <c r="M5547" s="140"/>
    </row>
    <row r="5548" spans="12:13" x14ac:dyDescent="0.3">
      <c r="L5548" s="140"/>
      <c r="M5548" s="140"/>
    </row>
    <row r="5549" spans="12:13" x14ac:dyDescent="0.3">
      <c r="L5549" s="140"/>
      <c r="M5549" s="140"/>
    </row>
    <row r="5550" spans="12:13" x14ac:dyDescent="0.3">
      <c r="L5550" s="140"/>
      <c r="M5550" s="140"/>
    </row>
    <row r="5551" spans="12:13" x14ac:dyDescent="0.3">
      <c r="L5551" s="140"/>
      <c r="M5551" s="140"/>
    </row>
    <row r="5552" spans="12:13" x14ac:dyDescent="0.3">
      <c r="L5552" s="140"/>
      <c r="M5552" s="140"/>
    </row>
    <row r="5553" spans="12:13" x14ac:dyDescent="0.3">
      <c r="L5553" s="140"/>
      <c r="M5553" s="140"/>
    </row>
    <row r="5554" spans="12:13" x14ac:dyDescent="0.3">
      <c r="L5554" s="140"/>
      <c r="M5554" s="140"/>
    </row>
    <row r="5555" spans="12:13" x14ac:dyDescent="0.3">
      <c r="L5555" s="140"/>
      <c r="M5555" s="140"/>
    </row>
    <row r="5556" spans="12:13" x14ac:dyDescent="0.3">
      <c r="L5556" s="140"/>
      <c r="M5556" s="140"/>
    </row>
    <row r="5557" spans="12:13" x14ac:dyDescent="0.3">
      <c r="L5557" s="140"/>
      <c r="M5557" s="140"/>
    </row>
    <row r="5558" spans="12:13" x14ac:dyDescent="0.3">
      <c r="L5558" s="140"/>
      <c r="M5558" s="140"/>
    </row>
    <row r="5559" spans="12:13" x14ac:dyDescent="0.3">
      <c r="L5559" s="140"/>
      <c r="M5559" s="140"/>
    </row>
    <row r="5560" spans="12:13" x14ac:dyDescent="0.3">
      <c r="L5560" s="140"/>
      <c r="M5560" s="140"/>
    </row>
    <row r="5561" spans="12:13" x14ac:dyDescent="0.3">
      <c r="L5561" s="140"/>
      <c r="M5561" s="140"/>
    </row>
    <row r="5562" spans="12:13" x14ac:dyDescent="0.3">
      <c r="L5562" s="140"/>
      <c r="M5562" s="140"/>
    </row>
    <row r="5563" spans="12:13" x14ac:dyDescent="0.3">
      <c r="L5563" s="140"/>
      <c r="M5563" s="140"/>
    </row>
    <row r="5564" spans="12:13" x14ac:dyDescent="0.3">
      <c r="L5564" s="140"/>
      <c r="M5564" s="140"/>
    </row>
    <row r="5565" spans="12:13" x14ac:dyDescent="0.3">
      <c r="L5565" s="140"/>
      <c r="M5565" s="140"/>
    </row>
    <row r="5566" spans="12:13" x14ac:dyDescent="0.3">
      <c r="L5566" s="140"/>
      <c r="M5566" s="140"/>
    </row>
    <row r="5567" spans="12:13" x14ac:dyDescent="0.3">
      <c r="L5567" s="140"/>
      <c r="M5567" s="140"/>
    </row>
    <row r="5568" spans="12:13" x14ac:dyDescent="0.3">
      <c r="L5568" s="140"/>
      <c r="M5568" s="140"/>
    </row>
    <row r="5569" spans="12:13" x14ac:dyDescent="0.3">
      <c r="L5569" s="140"/>
      <c r="M5569" s="140"/>
    </row>
    <row r="5570" spans="12:13" x14ac:dyDescent="0.3">
      <c r="L5570" s="140"/>
      <c r="M5570" s="140"/>
    </row>
    <row r="5571" spans="12:13" x14ac:dyDescent="0.3">
      <c r="L5571" s="140"/>
      <c r="M5571" s="140"/>
    </row>
    <row r="5572" spans="12:13" x14ac:dyDescent="0.3">
      <c r="L5572" s="140"/>
      <c r="M5572" s="140"/>
    </row>
    <row r="5573" spans="12:13" x14ac:dyDescent="0.3">
      <c r="L5573" s="140"/>
      <c r="M5573" s="140"/>
    </row>
    <row r="5574" spans="12:13" x14ac:dyDescent="0.3">
      <c r="L5574" s="140"/>
      <c r="M5574" s="140"/>
    </row>
    <row r="5575" spans="12:13" x14ac:dyDescent="0.3">
      <c r="L5575" s="140"/>
      <c r="M5575" s="140"/>
    </row>
    <row r="5576" spans="12:13" x14ac:dyDescent="0.3">
      <c r="L5576" s="140"/>
      <c r="M5576" s="140"/>
    </row>
    <row r="5577" spans="12:13" x14ac:dyDescent="0.3">
      <c r="L5577" s="140"/>
      <c r="M5577" s="140"/>
    </row>
    <row r="5578" spans="12:13" x14ac:dyDescent="0.3">
      <c r="L5578" s="140"/>
      <c r="M5578" s="140"/>
    </row>
    <row r="5579" spans="12:13" x14ac:dyDescent="0.3">
      <c r="L5579" s="140"/>
      <c r="M5579" s="140"/>
    </row>
    <row r="5580" spans="12:13" x14ac:dyDescent="0.3">
      <c r="L5580" s="140"/>
      <c r="M5580" s="140"/>
    </row>
    <row r="5581" spans="12:13" x14ac:dyDescent="0.3">
      <c r="L5581" s="140"/>
      <c r="M5581" s="140"/>
    </row>
    <row r="5582" spans="12:13" x14ac:dyDescent="0.3">
      <c r="L5582" s="140"/>
      <c r="M5582" s="140"/>
    </row>
    <row r="5583" spans="12:13" x14ac:dyDescent="0.3">
      <c r="L5583" s="140"/>
      <c r="M5583" s="140"/>
    </row>
    <row r="5584" spans="12:13" x14ac:dyDescent="0.3">
      <c r="L5584" s="140"/>
      <c r="M5584" s="140"/>
    </row>
    <row r="5585" spans="12:13" x14ac:dyDescent="0.3">
      <c r="L5585" s="140"/>
      <c r="M5585" s="140"/>
    </row>
    <row r="5586" spans="12:13" x14ac:dyDescent="0.3">
      <c r="L5586" s="140"/>
      <c r="M5586" s="140"/>
    </row>
    <row r="5587" spans="12:13" x14ac:dyDescent="0.3">
      <c r="L5587" s="140"/>
      <c r="M5587" s="140"/>
    </row>
    <row r="5588" spans="12:13" x14ac:dyDescent="0.3">
      <c r="L5588" s="140"/>
      <c r="M5588" s="140"/>
    </row>
    <row r="5589" spans="12:13" x14ac:dyDescent="0.3">
      <c r="L5589" s="140"/>
      <c r="M5589" s="140"/>
    </row>
    <row r="5590" spans="12:13" x14ac:dyDescent="0.3">
      <c r="L5590" s="140"/>
      <c r="M5590" s="140"/>
    </row>
    <row r="5591" spans="12:13" x14ac:dyDescent="0.3">
      <c r="L5591" s="140"/>
      <c r="M5591" s="140"/>
    </row>
    <row r="5592" spans="12:13" x14ac:dyDescent="0.3">
      <c r="L5592" s="140"/>
      <c r="M5592" s="140"/>
    </row>
    <row r="5593" spans="12:13" x14ac:dyDescent="0.3">
      <c r="L5593" s="140"/>
      <c r="M5593" s="140"/>
    </row>
    <row r="5594" spans="12:13" x14ac:dyDescent="0.3">
      <c r="L5594" s="140"/>
      <c r="M5594" s="140"/>
    </row>
    <row r="5595" spans="12:13" x14ac:dyDescent="0.3">
      <c r="L5595" s="140"/>
      <c r="M5595" s="140"/>
    </row>
    <row r="5596" spans="12:13" x14ac:dyDescent="0.3">
      <c r="L5596" s="140"/>
      <c r="M5596" s="140"/>
    </row>
    <row r="5597" spans="12:13" x14ac:dyDescent="0.3">
      <c r="L5597" s="140"/>
      <c r="M5597" s="140"/>
    </row>
    <row r="5598" spans="12:13" x14ac:dyDescent="0.3">
      <c r="L5598" s="140"/>
      <c r="M5598" s="140"/>
    </row>
    <row r="5599" spans="12:13" x14ac:dyDescent="0.3">
      <c r="L5599" s="140"/>
      <c r="M5599" s="140"/>
    </row>
    <row r="5600" spans="12:13" x14ac:dyDescent="0.3">
      <c r="L5600" s="140"/>
      <c r="M5600" s="140"/>
    </row>
    <row r="5601" spans="12:13" x14ac:dyDescent="0.3">
      <c r="L5601" s="140"/>
      <c r="M5601" s="140"/>
    </row>
    <row r="5602" spans="12:13" x14ac:dyDescent="0.3">
      <c r="L5602" s="140"/>
      <c r="M5602" s="140"/>
    </row>
    <row r="5603" spans="12:13" x14ac:dyDescent="0.3">
      <c r="L5603" s="140"/>
      <c r="M5603" s="140"/>
    </row>
    <row r="5604" spans="12:13" x14ac:dyDescent="0.3">
      <c r="L5604" s="140"/>
      <c r="M5604" s="140"/>
    </row>
    <row r="5605" spans="12:13" x14ac:dyDescent="0.3">
      <c r="L5605" s="140"/>
      <c r="M5605" s="140"/>
    </row>
    <row r="5606" spans="12:13" x14ac:dyDescent="0.3">
      <c r="L5606" s="140"/>
      <c r="M5606" s="140"/>
    </row>
    <row r="5607" spans="12:13" x14ac:dyDescent="0.3">
      <c r="L5607" s="140"/>
      <c r="M5607" s="140"/>
    </row>
    <row r="5608" spans="12:13" x14ac:dyDescent="0.3">
      <c r="L5608" s="140"/>
      <c r="M5608" s="140"/>
    </row>
    <row r="5609" spans="12:13" x14ac:dyDescent="0.3">
      <c r="L5609" s="140"/>
      <c r="M5609" s="140"/>
    </row>
    <row r="5610" spans="12:13" x14ac:dyDescent="0.3">
      <c r="L5610" s="140"/>
      <c r="M5610" s="140"/>
    </row>
    <row r="5611" spans="12:13" x14ac:dyDescent="0.3">
      <c r="L5611" s="140"/>
      <c r="M5611" s="140"/>
    </row>
    <row r="5612" spans="12:13" x14ac:dyDescent="0.3">
      <c r="L5612" s="140"/>
      <c r="M5612" s="140"/>
    </row>
    <row r="5613" spans="12:13" x14ac:dyDescent="0.3">
      <c r="L5613" s="140"/>
      <c r="M5613" s="140"/>
    </row>
    <row r="5614" spans="12:13" x14ac:dyDescent="0.3">
      <c r="L5614" s="140"/>
      <c r="M5614" s="140"/>
    </row>
    <row r="5615" spans="12:13" x14ac:dyDescent="0.3">
      <c r="L5615" s="140"/>
      <c r="M5615" s="140"/>
    </row>
    <row r="5616" spans="12:13" x14ac:dyDescent="0.3">
      <c r="L5616" s="140"/>
      <c r="M5616" s="140"/>
    </row>
    <row r="5617" spans="12:13" x14ac:dyDescent="0.3">
      <c r="L5617" s="140"/>
      <c r="M5617" s="140"/>
    </row>
    <row r="5618" spans="12:13" x14ac:dyDescent="0.3">
      <c r="L5618" s="140"/>
      <c r="M5618" s="140"/>
    </row>
    <row r="5619" spans="12:13" x14ac:dyDescent="0.3">
      <c r="L5619" s="140"/>
      <c r="M5619" s="140"/>
    </row>
    <row r="5620" spans="12:13" x14ac:dyDescent="0.3">
      <c r="L5620" s="140"/>
      <c r="M5620" s="140"/>
    </row>
    <row r="5621" spans="12:13" x14ac:dyDescent="0.3">
      <c r="L5621" s="140"/>
      <c r="M5621" s="140"/>
    </row>
    <row r="5622" spans="12:13" x14ac:dyDescent="0.3">
      <c r="L5622" s="140"/>
      <c r="M5622" s="140"/>
    </row>
    <row r="5623" spans="12:13" x14ac:dyDescent="0.3">
      <c r="L5623" s="140"/>
      <c r="M5623" s="140"/>
    </row>
    <row r="5624" spans="12:13" x14ac:dyDescent="0.3">
      <c r="L5624" s="140"/>
      <c r="M5624" s="140"/>
    </row>
    <row r="5625" spans="12:13" x14ac:dyDescent="0.3">
      <c r="L5625" s="140"/>
      <c r="M5625" s="140"/>
    </row>
    <row r="5626" spans="12:13" x14ac:dyDescent="0.3">
      <c r="L5626" s="140"/>
      <c r="M5626" s="140"/>
    </row>
    <row r="5627" spans="12:13" x14ac:dyDescent="0.3">
      <c r="L5627" s="140"/>
      <c r="M5627" s="140"/>
    </row>
    <row r="5628" spans="12:13" x14ac:dyDescent="0.3">
      <c r="L5628" s="140"/>
      <c r="M5628" s="140"/>
    </row>
    <row r="5629" spans="12:13" x14ac:dyDescent="0.3">
      <c r="L5629" s="140"/>
      <c r="M5629" s="140"/>
    </row>
    <row r="5630" spans="12:13" x14ac:dyDescent="0.3">
      <c r="L5630" s="140"/>
      <c r="M5630" s="140"/>
    </row>
    <row r="5631" spans="12:13" x14ac:dyDescent="0.3">
      <c r="L5631" s="140"/>
      <c r="M5631" s="140"/>
    </row>
    <row r="5632" spans="12:13" x14ac:dyDescent="0.3">
      <c r="L5632" s="140"/>
      <c r="M5632" s="140"/>
    </row>
    <row r="5633" spans="12:13" x14ac:dyDescent="0.3">
      <c r="L5633" s="140"/>
      <c r="M5633" s="140"/>
    </row>
    <row r="5634" spans="12:13" x14ac:dyDescent="0.3">
      <c r="L5634" s="140"/>
      <c r="M5634" s="140"/>
    </row>
    <row r="5635" spans="12:13" x14ac:dyDescent="0.3">
      <c r="L5635" s="140"/>
      <c r="M5635" s="140"/>
    </row>
    <row r="5636" spans="12:13" x14ac:dyDescent="0.3">
      <c r="L5636" s="140"/>
      <c r="M5636" s="140"/>
    </row>
    <row r="5637" spans="12:13" x14ac:dyDescent="0.3">
      <c r="L5637" s="140"/>
      <c r="M5637" s="140"/>
    </row>
    <row r="5638" spans="12:13" x14ac:dyDescent="0.3">
      <c r="L5638" s="140"/>
      <c r="M5638" s="140"/>
    </row>
    <row r="5639" spans="12:13" x14ac:dyDescent="0.3">
      <c r="L5639" s="140"/>
      <c r="M5639" s="140"/>
    </row>
    <row r="5640" spans="12:13" x14ac:dyDescent="0.3">
      <c r="L5640" s="140"/>
      <c r="M5640" s="140"/>
    </row>
    <row r="5641" spans="12:13" x14ac:dyDescent="0.3">
      <c r="L5641" s="140"/>
      <c r="M5641" s="140"/>
    </row>
    <row r="5642" spans="12:13" x14ac:dyDescent="0.3">
      <c r="L5642" s="140"/>
      <c r="M5642" s="140"/>
    </row>
    <row r="5643" spans="12:13" x14ac:dyDescent="0.3">
      <c r="L5643" s="140"/>
      <c r="M5643" s="140"/>
    </row>
    <row r="5644" spans="12:13" x14ac:dyDescent="0.3">
      <c r="L5644" s="140"/>
      <c r="M5644" s="140"/>
    </row>
    <row r="5645" spans="12:13" x14ac:dyDescent="0.3">
      <c r="L5645" s="140"/>
      <c r="M5645" s="140"/>
    </row>
    <row r="5646" spans="12:13" x14ac:dyDescent="0.3">
      <c r="L5646" s="140"/>
      <c r="M5646" s="140"/>
    </row>
    <row r="5647" spans="12:13" x14ac:dyDescent="0.3">
      <c r="L5647" s="140"/>
      <c r="M5647" s="140"/>
    </row>
    <row r="5648" spans="12:13" x14ac:dyDescent="0.3">
      <c r="L5648" s="140"/>
      <c r="M5648" s="140"/>
    </row>
    <row r="5649" spans="12:13" x14ac:dyDescent="0.3">
      <c r="L5649" s="140"/>
      <c r="M5649" s="140"/>
    </row>
    <row r="5650" spans="12:13" x14ac:dyDescent="0.3">
      <c r="L5650" s="140"/>
      <c r="M5650" s="140"/>
    </row>
    <row r="5651" spans="12:13" x14ac:dyDescent="0.3">
      <c r="L5651" s="140"/>
      <c r="M5651" s="140"/>
    </row>
    <row r="5652" spans="12:13" x14ac:dyDescent="0.3">
      <c r="L5652" s="140"/>
      <c r="M5652" s="140"/>
    </row>
    <row r="5653" spans="12:13" x14ac:dyDescent="0.3">
      <c r="L5653" s="140"/>
      <c r="M5653" s="140"/>
    </row>
    <row r="5654" spans="12:13" x14ac:dyDescent="0.3">
      <c r="L5654" s="140"/>
      <c r="M5654" s="140"/>
    </row>
    <row r="5655" spans="12:13" x14ac:dyDescent="0.3">
      <c r="L5655" s="140"/>
      <c r="M5655" s="140"/>
    </row>
    <row r="5656" spans="12:13" x14ac:dyDescent="0.3">
      <c r="L5656" s="140"/>
      <c r="M5656" s="140"/>
    </row>
    <row r="5657" spans="12:13" x14ac:dyDescent="0.3">
      <c r="L5657" s="140"/>
      <c r="M5657" s="140"/>
    </row>
    <row r="5658" spans="12:13" x14ac:dyDescent="0.3">
      <c r="L5658" s="140"/>
      <c r="M5658" s="140"/>
    </row>
    <row r="5659" spans="12:13" x14ac:dyDescent="0.3">
      <c r="L5659" s="140"/>
      <c r="M5659" s="140"/>
    </row>
    <row r="5660" spans="12:13" x14ac:dyDescent="0.3">
      <c r="L5660" s="140"/>
      <c r="M5660" s="140"/>
    </row>
    <row r="5661" spans="12:13" x14ac:dyDescent="0.3">
      <c r="L5661" s="140"/>
      <c r="M5661" s="140"/>
    </row>
    <row r="5662" spans="12:13" x14ac:dyDescent="0.3">
      <c r="L5662" s="140"/>
      <c r="M5662" s="140"/>
    </row>
    <row r="5663" spans="12:13" x14ac:dyDescent="0.3">
      <c r="L5663" s="140"/>
      <c r="M5663" s="140"/>
    </row>
    <row r="5664" spans="12:13" x14ac:dyDescent="0.3">
      <c r="L5664" s="140"/>
      <c r="M5664" s="140"/>
    </row>
    <row r="5665" spans="12:13" x14ac:dyDescent="0.3">
      <c r="L5665" s="140"/>
      <c r="M5665" s="140"/>
    </row>
    <row r="5666" spans="12:13" x14ac:dyDescent="0.3">
      <c r="L5666" s="140"/>
      <c r="M5666" s="140"/>
    </row>
    <row r="5667" spans="12:13" x14ac:dyDescent="0.3">
      <c r="L5667" s="140"/>
      <c r="M5667" s="140"/>
    </row>
    <row r="5668" spans="12:13" x14ac:dyDescent="0.3">
      <c r="L5668" s="140"/>
      <c r="M5668" s="140"/>
    </row>
    <row r="5669" spans="12:13" x14ac:dyDescent="0.3">
      <c r="L5669" s="140"/>
      <c r="M5669" s="140"/>
    </row>
    <row r="5670" spans="12:13" x14ac:dyDescent="0.3">
      <c r="L5670" s="140"/>
      <c r="M5670" s="140"/>
    </row>
    <row r="5671" spans="12:13" x14ac:dyDescent="0.3">
      <c r="L5671" s="140"/>
      <c r="M5671" s="140"/>
    </row>
    <row r="5672" spans="12:13" x14ac:dyDescent="0.3">
      <c r="L5672" s="140"/>
      <c r="M5672" s="140"/>
    </row>
    <row r="5673" spans="12:13" x14ac:dyDescent="0.3">
      <c r="L5673" s="140"/>
      <c r="M5673" s="140"/>
    </row>
    <row r="5674" spans="12:13" x14ac:dyDescent="0.3">
      <c r="L5674" s="140"/>
      <c r="M5674" s="140"/>
    </row>
    <row r="5675" spans="12:13" x14ac:dyDescent="0.3">
      <c r="L5675" s="140"/>
      <c r="M5675" s="140"/>
    </row>
    <row r="5676" spans="12:13" x14ac:dyDescent="0.3">
      <c r="L5676" s="140"/>
      <c r="M5676" s="140"/>
    </row>
    <row r="5677" spans="12:13" x14ac:dyDescent="0.3">
      <c r="L5677" s="140"/>
      <c r="M5677" s="140"/>
    </row>
    <row r="5678" spans="12:13" x14ac:dyDescent="0.3">
      <c r="L5678" s="140"/>
      <c r="M5678" s="140"/>
    </row>
    <row r="5679" spans="12:13" x14ac:dyDescent="0.3">
      <c r="L5679" s="140"/>
      <c r="M5679" s="140"/>
    </row>
    <row r="5680" spans="12:13" x14ac:dyDescent="0.3">
      <c r="L5680" s="140"/>
      <c r="M5680" s="140"/>
    </row>
    <row r="5681" spans="12:13" x14ac:dyDescent="0.3">
      <c r="L5681" s="140"/>
      <c r="M5681" s="140"/>
    </row>
    <row r="5682" spans="12:13" x14ac:dyDescent="0.3">
      <c r="L5682" s="140"/>
      <c r="M5682" s="140"/>
    </row>
    <row r="5683" spans="12:13" x14ac:dyDescent="0.3">
      <c r="L5683" s="140"/>
      <c r="M5683" s="140"/>
    </row>
    <row r="5684" spans="12:13" x14ac:dyDescent="0.3">
      <c r="L5684" s="140"/>
      <c r="M5684" s="140"/>
    </row>
    <row r="5685" spans="12:13" x14ac:dyDescent="0.3">
      <c r="L5685" s="140"/>
      <c r="M5685" s="140"/>
    </row>
    <row r="5686" spans="12:13" x14ac:dyDescent="0.3">
      <c r="L5686" s="140"/>
      <c r="M5686" s="140"/>
    </row>
    <row r="5687" spans="12:13" x14ac:dyDescent="0.3">
      <c r="L5687" s="140"/>
      <c r="M5687" s="140"/>
    </row>
    <row r="5688" spans="12:13" x14ac:dyDescent="0.3">
      <c r="L5688" s="140"/>
      <c r="M5688" s="140"/>
    </row>
    <row r="5689" spans="12:13" x14ac:dyDescent="0.3">
      <c r="L5689" s="140"/>
      <c r="M5689" s="140"/>
    </row>
    <row r="5690" spans="12:13" x14ac:dyDescent="0.3">
      <c r="L5690" s="140"/>
      <c r="M5690" s="140"/>
    </row>
    <row r="5691" spans="12:13" x14ac:dyDescent="0.3">
      <c r="L5691" s="140"/>
      <c r="M5691" s="140"/>
    </row>
    <row r="5692" spans="12:13" x14ac:dyDescent="0.3">
      <c r="L5692" s="140"/>
      <c r="M5692" s="140"/>
    </row>
    <row r="5693" spans="12:13" x14ac:dyDescent="0.3">
      <c r="L5693" s="140"/>
      <c r="M5693" s="140"/>
    </row>
    <row r="5694" spans="12:13" x14ac:dyDescent="0.3">
      <c r="L5694" s="140"/>
      <c r="M5694" s="140"/>
    </row>
    <row r="5695" spans="12:13" x14ac:dyDescent="0.3">
      <c r="L5695" s="140"/>
      <c r="M5695" s="140"/>
    </row>
    <row r="5696" spans="12:13" x14ac:dyDescent="0.3">
      <c r="L5696" s="140"/>
      <c r="M5696" s="140"/>
    </row>
    <row r="5697" spans="12:13" x14ac:dyDescent="0.3">
      <c r="L5697" s="140"/>
      <c r="M5697" s="140"/>
    </row>
    <row r="5698" spans="12:13" x14ac:dyDescent="0.3">
      <c r="L5698" s="140"/>
      <c r="M5698" s="140"/>
    </row>
    <row r="5699" spans="12:13" x14ac:dyDescent="0.3">
      <c r="L5699" s="140"/>
      <c r="M5699" s="140"/>
    </row>
    <row r="5700" spans="12:13" x14ac:dyDescent="0.3">
      <c r="L5700" s="140"/>
      <c r="M5700" s="140"/>
    </row>
    <row r="5701" spans="12:13" x14ac:dyDescent="0.3">
      <c r="L5701" s="140"/>
      <c r="M5701" s="140"/>
    </row>
    <row r="5702" spans="12:13" x14ac:dyDescent="0.3">
      <c r="L5702" s="140"/>
      <c r="M5702" s="140"/>
    </row>
    <row r="5703" spans="12:13" x14ac:dyDescent="0.3">
      <c r="L5703" s="140"/>
      <c r="M5703" s="140"/>
    </row>
    <row r="5704" spans="12:13" x14ac:dyDescent="0.3">
      <c r="L5704" s="140"/>
      <c r="M5704" s="140"/>
    </row>
    <row r="5705" spans="12:13" x14ac:dyDescent="0.3">
      <c r="L5705" s="140"/>
      <c r="M5705" s="140"/>
    </row>
    <row r="5706" spans="12:13" x14ac:dyDescent="0.3">
      <c r="L5706" s="140"/>
      <c r="M5706" s="140"/>
    </row>
    <row r="5707" spans="12:13" x14ac:dyDescent="0.3">
      <c r="L5707" s="140"/>
      <c r="M5707" s="140"/>
    </row>
    <row r="5708" spans="12:13" x14ac:dyDescent="0.3">
      <c r="L5708" s="140"/>
      <c r="M5708" s="140"/>
    </row>
    <row r="5709" spans="12:13" x14ac:dyDescent="0.3">
      <c r="L5709" s="140"/>
      <c r="M5709" s="140"/>
    </row>
    <row r="5710" spans="12:13" x14ac:dyDescent="0.3">
      <c r="L5710" s="140"/>
      <c r="M5710" s="140"/>
    </row>
    <row r="5711" spans="12:13" x14ac:dyDescent="0.3">
      <c r="L5711" s="140"/>
      <c r="M5711" s="140"/>
    </row>
    <row r="5712" spans="12:13" x14ac:dyDescent="0.3">
      <c r="L5712" s="140"/>
      <c r="M5712" s="140"/>
    </row>
    <row r="5713" spans="12:13" x14ac:dyDescent="0.3">
      <c r="L5713" s="140"/>
      <c r="M5713" s="140"/>
    </row>
    <row r="5714" spans="12:13" x14ac:dyDescent="0.3">
      <c r="L5714" s="140"/>
      <c r="M5714" s="140"/>
    </row>
    <row r="5715" spans="12:13" x14ac:dyDescent="0.3">
      <c r="L5715" s="140"/>
      <c r="M5715" s="140"/>
    </row>
    <row r="5716" spans="12:13" x14ac:dyDescent="0.3">
      <c r="L5716" s="140"/>
      <c r="M5716" s="140"/>
    </row>
    <row r="5717" spans="12:13" x14ac:dyDescent="0.3">
      <c r="L5717" s="140"/>
      <c r="M5717" s="140"/>
    </row>
    <row r="5718" spans="12:13" x14ac:dyDescent="0.3">
      <c r="L5718" s="140"/>
      <c r="M5718" s="140"/>
    </row>
    <row r="5719" spans="12:13" x14ac:dyDescent="0.3">
      <c r="L5719" s="140"/>
      <c r="M5719" s="140"/>
    </row>
    <row r="5720" spans="12:13" x14ac:dyDescent="0.3">
      <c r="L5720" s="140"/>
      <c r="M5720" s="140"/>
    </row>
    <row r="5721" spans="12:13" x14ac:dyDescent="0.3">
      <c r="L5721" s="140"/>
      <c r="M5721" s="140"/>
    </row>
    <row r="5722" spans="12:13" x14ac:dyDescent="0.3">
      <c r="L5722" s="140"/>
      <c r="M5722" s="140"/>
    </row>
    <row r="5723" spans="12:13" x14ac:dyDescent="0.3">
      <c r="L5723" s="140"/>
      <c r="M5723" s="140"/>
    </row>
    <row r="5724" spans="12:13" x14ac:dyDescent="0.3">
      <c r="L5724" s="140"/>
      <c r="M5724" s="140"/>
    </row>
    <row r="5725" spans="12:13" x14ac:dyDescent="0.3">
      <c r="L5725" s="140"/>
      <c r="M5725" s="140"/>
    </row>
    <row r="5726" spans="12:13" x14ac:dyDescent="0.3">
      <c r="L5726" s="140"/>
      <c r="M5726" s="140"/>
    </row>
    <row r="5727" spans="12:13" x14ac:dyDescent="0.3">
      <c r="L5727" s="140"/>
      <c r="M5727" s="140"/>
    </row>
    <row r="5728" spans="12:13" x14ac:dyDescent="0.3">
      <c r="L5728" s="140"/>
      <c r="M5728" s="140"/>
    </row>
    <row r="5729" spans="12:13" x14ac:dyDescent="0.3">
      <c r="L5729" s="140"/>
      <c r="M5729" s="140"/>
    </row>
    <row r="5730" spans="12:13" x14ac:dyDescent="0.3">
      <c r="L5730" s="140"/>
      <c r="M5730" s="140"/>
    </row>
    <row r="5731" spans="12:13" x14ac:dyDescent="0.3">
      <c r="L5731" s="140"/>
      <c r="M5731" s="140"/>
    </row>
    <row r="5732" spans="12:13" x14ac:dyDescent="0.3">
      <c r="L5732" s="140"/>
      <c r="M5732" s="140"/>
    </row>
    <row r="5733" spans="12:13" x14ac:dyDescent="0.3">
      <c r="L5733" s="140"/>
      <c r="M5733" s="140"/>
    </row>
    <row r="5734" spans="12:13" x14ac:dyDescent="0.3">
      <c r="L5734" s="140"/>
      <c r="M5734" s="140"/>
    </row>
    <row r="5735" spans="12:13" x14ac:dyDescent="0.3">
      <c r="L5735" s="140"/>
      <c r="M5735" s="140"/>
    </row>
    <row r="5736" spans="12:13" x14ac:dyDescent="0.3">
      <c r="L5736" s="140"/>
      <c r="M5736" s="140"/>
    </row>
    <row r="5737" spans="12:13" x14ac:dyDescent="0.3">
      <c r="L5737" s="140"/>
      <c r="M5737" s="140"/>
    </row>
    <row r="5738" spans="12:13" x14ac:dyDescent="0.3">
      <c r="L5738" s="140"/>
      <c r="M5738" s="140"/>
    </row>
    <row r="5739" spans="12:13" x14ac:dyDescent="0.3">
      <c r="L5739" s="140"/>
      <c r="M5739" s="140"/>
    </row>
    <row r="5740" spans="12:13" x14ac:dyDescent="0.3">
      <c r="L5740" s="140"/>
      <c r="M5740" s="140"/>
    </row>
    <row r="5741" spans="12:13" x14ac:dyDescent="0.3">
      <c r="L5741" s="140"/>
      <c r="M5741" s="140"/>
    </row>
    <row r="5742" spans="12:13" x14ac:dyDescent="0.3">
      <c r="L5742" s="140"/>
      <c r="M5742" s="140"/>
    </row>
    <row r="5743" spans="12:13" x14ac:dyDescent="0.3">
      <c r="L5743" s="140"/>
      <c r="M5743" s="140"/>
    </row>
    <row r="5744" spans="12:13" x14ac:dyDescent="0.3">
      <c r="L5744" s="140"/>
      <c r="M5744" s="140"/>
    </row>
    <row r="5745" spans="12:13" x14ac:dyDescent="0.3">
      <c r="L5745" s="140"/>
      <c r="M5745" s="140"/>
    </row>
    <row r="5746" spans="12:13" x14ac:dyDescent="0.3">
      <c r="L5746" s="140"/>
      <c r="M5746" s="140"/>
    </row>
    <row r="5747" spans="12:13" x14ac:dyDescent="0.3">
      <c r="L5747" s="140"/>
      <c r="M5747" s="140"/>
    </row>
    <row r="5748" spans="12:13" x14ac:dyDescent="0.3">
      <c r="L5748" s="140"/>
      <c r="M5748" s="140"/>
    </row>
    <row r="5749" spans="12:13" x14ac:dyDescent="0.3">
      <c r="L5749" s="140"/>
      <c r="M5749" s="140"/>
    </row>
    <row r="5750" spans="12:13" x14ac:dyDescent="0.3">
      <c r="L5750" s="140"/>
      <c r="M5750" s="140"/>
    </row>
    <row r="5751" spans="12:13" x14ac:dyDescent="0.3">
      <c r="L5751" s="140"/>
      <c r="M5751" s="140"/>
    </row>
    <row r="5752" spans="12:13" x14ac:dyDescent="0.3">
      <c r="L5752" s="140"/>
      <c r="M5752" s="140"/>
    </row>
    <row r="5753" spans="12:13" x14ac:dyDescent="0.3">
      <c r="L5753" s="140"/>
      <c r="M5753" s="140"/>
    </row>
    <row r="5754" spans="12:13" x14ac:dyDescent="0.3">
      <c r="L5754" s="140"/>
      <c r="M5754" s="140"/>
    </row>
    <row r="5755" spans="12:13" x14ac:dyDescent="0.3">
      <c r="L5755" s="140"/>
      <c r="M5755" s="140"/>
    </row>
    <row r="5756" spans="12:13" x14ac:dyDescent="0.3">
      <c r="L5756" s="140"/>
      <c r="M5756" s="140"/>
    </row>
    <row r="5757" spans="12:13" x14ac:dyDescent="0.3">
      <c r="L5757" s="140"/>
      <c r="M5757" s="140"/>
    </row>
    <row r="5758" spans="12:13" x14ac:dyDescent="0.3">
      <c r="L5758" s="140"/>
      <c r="M5758" s="140"/>
    </row>
    <row r="5759" spans="12:13" x14ac:dyDescent="0.3">
      <c r="L5759" s="140"/>
      <c r="M5759" s="140"/>
    </row>
    <row r="5760" spans="12:13" x14ac:dyDescent="0.3">
      <c r="L5760" s="140"/>
      <c r="M5760" s="140"/>
    </row>
    <row r="5761" spans="12:13" x14ac:dyDescent="0.3">
      <c r="L5761" s="140"/>
      <c r="M5761" s="140"/>
    </row>
    <row r="5762" spans="12:13" x14ac:dyDescent="0.3">
      <c r="L5762" s="140"/>
      <c r="M5762" s="140"/>
    </row>
    <row r="5763" spans="12:13" x14ac:dyDescent="0.3">
      <c r="L5763" s="140"/>
      <c r="M5763" s="140"/>
    </row>
    <row r="5764" spans="12:13" x14ac:dyDescent="0.3">
      <c r="L5764" s="140"/>
      <c r="M5764" s="140"/>
    </row>
    <row r="5765" spans="12:13" x14ac:dyDescent="0.3">
      <c r="L5765" s="140"/>
      <c r="M5765" s="140"/>
    </row>
    <row r="5766" spans="12:13" x14ac:dyDescent="0.3">
      <c r="L5766" s="140"/>
      <c r="M5766" s="140"/>
    </row>
    <row r="5767" spans="12:13" x14ac:dyDescent="0.3">
      <c r="L5767" s="140"/>
      <c r="M5767" s="140"/>
    </row>
    <row r="5768" spans="12:13" x14ac:dyDescent="0.3">
      <c r="L5768" s="140"/>
      <c r="M5768" s="140"/>
    </row>
    <row r="5769" spans="12:13" x14ac:dyDescent="0.3">
      <c r="L5769" s="140"/>
      <c r="M5769" s="140"/>
    </row>
    <row r="5770" spans="12:13" x14ac:dyDescent="0.3">
      <c r="L5770" s="140"/>
      <c r="M5770" s="140"/>
    </row>
    <row r="5771" spans="12:13" x14ac:dyDescent="0.3">
      <c r="L5771" s="140"/>
      <c r="M5771" s="140"/>
    </row>
    <row r="5772" spans="12:13" x14ac:dyDescent="0.3">
      <c r="L5772" s="140"/>
      <c r="M5772" s="140"/>
    </row>
    <row r="5773" spans="12:13" x14ac:dyDescent="0.3">
      <c r="L5773" s="140"/>
      <c r="M5773" s="140"/>
    </row>
    <row r="5774" spans="12:13" x14ac:dyDescent="0.3">
      <c r="L5774" s="140"/>
      <c r="M5774" s="140"/>
    </row>
    <row r="5775" spans="12:13" x14ac:dyDescent="0.3">
      <c r="L5775" s="140"/>
      <c r="M5775" s="140"/>
    </row>
    <row r="5776" spans="12:13" x14ac:dyDescent="0.3">
      <c r="L5776" s="140"/>
      <c r="M5776" s="140"/>
    </row>
    <row r="5777" spans="12:13" x14ac:dyDescent="0.3">
      <c r="L5777" s="140"/>
      <c r="M5777" s="140"/>
    </row>
    <row r="5778" spans="12:13" x14ac:dyDescent="0.3">
      <c r="L5778" s="140"/>
      <c r="M5778" s="140"/>
    </row>
    <row r="5779" spans="12:13" x14ac:dyDescent="0.3">
      <c r="L5779" s="140"/>
      <c r="M5779" s="140"/>
    </row>
    <row r="5780" spans="12:13" x14ac:dyDescent="0.3">
      <c r="L5780" s="140"/>
      <c r="M5780" s="140"/>
    </row>
    <row r="5781" spans="12:13" x14ac:dyDescent="0.3">
      <c r="L5781" s="140"/>
      <c r="M5781" s="140"/>
    </row>
    <row r="5782" spans="12:13" x14ac:dyDescent="0.3">
      <c r="L5782" s="140"/>
      <c r="M5782" s="140"/>
    </row>
    <row r="5783" spans="12:13" x14ac:dyDescent="0.3">
      <c r="L5783" s="140"/>
      <c r="M5783" s="140"/>
    </row>
    <row r="5784" spans="12:13" x14ac:dyDescent="0.3">
      <c r="L5784" s="140"/>
      <c r="M5784" s="140"/>
    </row>
    <row r="5785" spans="12:13" x14ac:dyDescent="0.3">
      <c r="L5785" s="140"/>
      <c r="M5785" s="140"/>
    </row>
    <row r="5786" spans="12:13" x14ac:dyDescent="0.3">
      <c r="L5786" s="140"/>
      <c r="M5786" s="140"/>
    </row>
    <row r="5787" spans="12:13" x14ac:dyDescent="0.3">
      <c r="L5787" s="140"/>
      <c r="M5787" s="140"/>
    </row>
    <row r="5788" spans="12:13" x14ac:dyDescent="0.3">
      <c r="L5788" s="140"/>
      <c r="M5788" s="140"/>
    </row>
    <row r="5789" spans="12:13" x14ac:dyDescent="0.3">
      <c r="L5789" s="140"/>
      <c r="M5789" s="140"/>
    </row>
    <row r="5790" spans="12:13" x14ac:dyDescent="0.3">
      <c r="L5790" s="140"/>
      <c r="M5790" s="140"/>
    </row>
    <row r="5791" spans="12:13" x14ac:dyDescent="0.3">
      <c r="L5791" s="140"/>
      <c r="M5791" s="140"/>
    </row>
    <row r="5792" spans="12:13" x14ac:dyDescent="0.3">
      <c r="L5792" s="140"/>
      <c r="M5792" s="140"/>
    </row>
    <row r="5793" spans="12:13" x14ac:dyDescent="0.3">
      <c r="L5793" s="140"/>
      <c r="M5793" s="140"/>
    </row>
    <row r="5794" spans="12:13" x14ac:dyDescent="0.3">
      <c r="L5794" s="140"/>
      <c r="M5794" s="140"/>
    </row>
    <row r="5795" spans="12:13" x14ac:dyDescent="0.3">
      <c r="L5795" s="140"/>
      <c r="M5795" s="140"/>
    </row>
    <row r="5796" spans="12:13" x14ac:dyDescent="0.3">
      <c r="L5796" s="140"/>
      <c r="M5796" s="140"/>
    </row>
    <row r="5797" spans="12:13" x14ac:dyDescent="0.3">
      <c r="L5797" s="140"/>
      <c r="M5797" s="140"/>
    </row>
    <row r="5798" spans="12:13" x14ac:dyDescent="0.3">
      <c r="L5798" s="140"/>
      <c r="M5798" s="140"/>
    </row>
    <row r="5799" spans="12:13" x14ac:dyDescent="0.3">
      <c r="L5799" s="140"/>
      <c r="M5799" s="140"/>
    </row>
    <row r="5800" spans="12:13" x14ac:dyDescent="0.3">
      <c r="L5800" s="140"/>
      <c r="M5800" s="140"/>
    </row>
    <row r="5801" spans="12:13" x14ac:dyDescent="0.3">
      <c r="L5801" s="140"/>
      <c r="M5801" s="140"/>
    </row>
    <row r="5802" spans="12:13" x14ac:dyDescent="0.3">
      <c r="L5802" s="140"/>
      <c r="M5802" s="140"/>
    </row>
    <row r="5803" spans="12:13" x14ac:dyDescent="0.3">
      <c r="L5803" s="140"/>
      <c r="M5803" s="140"/>
    </row>
    <row r="5804" spans="12:13" x14ac:dyDescent="0.3">
      <c r="L5804" s="140"/>
      <c r="M5804" s="140"/>
    </row>
    <row r="5805" spans="12:13" x14ac:dyDescent="0.3">
      <c r="L5805" s="140"/>
      <c r="M5805" s="140"/>
    </row>
    <row r="5806" spans="12:13" x14ac:dyDescent="0.3">
      <c r="L5806" s="140"/>
      <c r="M5806" s="140"/>
    </row>
    <row r="5807" spans="12:13" x14ac:dyDescent="0.3">
      <c r="L5807" s="140"/>
      <c r="M5807" s="140"/>
    </row>
    <row r="5808" spans="12:13" x14ac:dyDescent="0.3">
      <c r="L5808" s="140"/>
      <c r="M5808" s="140"/>
    </row>
    <row r="5809" spans="1:15" x14ac:dyDescent="0.3">
      <c r="L5809" s="140"/>
      <c r="M5809" s="140"/>
    </row>
    <row r="5810" spans="1:15" x14ac:dyDescent="0.3">
      <c r="L5810" s="140"/>
      <c r="M5810" s="140"/>
    </row>
    <row r="5811" spans="1:15" x14ac:dyDescent="0.3">
      <c r="L5811" s="140"/>
      <c r="M5811" s="140"/>
    </row>
    <row r="5812" spans="1:15" x14ac:dyDescent="0.3">
      <c r="L5812" s="140"/>
      <c r="M5812" s="140"/>
    </row>
    <row r="5813" spans="1:15" s="135" customFormat="1" x14ac:dyDescent="0.3">
      <c r="A5813" s="133"/>
      <c r="B5813" s="134"/>
      <c r="C5813" s="139"/>
      <c r="D5813" s="134"/>
      <c r="E5813" s="134"/>
      <c r="F5813" s="134"/>
      <c r="G5813" s="134"/>
      <c r="H5813" s="134"/>
      <c r="I5813" s="134"/>
      <c r="J5813" s="147"/>
      <c r="K5813" s="147"/>
      <c r="L5813" s="140"/>
      <c r="M5813" s="140"/>
      <c r="N5813" s="147"/>
      <c r="O5813" s="150"/>
    </row>
    <row r="5814" spans="1:15" s="135" customFormat="1" x14ac:dyDescent="0.3">
      <c r="A5814" s="133"/>
      <c r="B5814" s="134"/>
      <c r="C5814" s="139"/>
      <c r="D5814" s="134"/>
      <c r="E5814" s="134"/>
      <c r="F5814" s="134"/>
      <c r="G5814" s="134"/>
      <c r="H5814" s="134"/>
      <c r="I5814" s="134"/>
      <c r="J5814" s="147"/>
      <c r="K5814" s="147"/>
      <c r="L5814" s="140"/>
      <c r="M5814" s="140"/>
      <c r="N5814" s="147"/>
      <c r="O5814" s="150"/>
    </row>
    <row r="5815" spans="1:15" x14ac:dyDescent="0.3">
      <c r="L5815" s="140"/>
      <c r="M5815" s="140"/>
    </row>
    <row r="5816" spans="1:15" x14ac:dyDescent="0.3">
      <c r="L5816" s="140"/>
      <c r="M5816" s="140"/>
    </row>
    <row r="5817" spans="1:15" x14ac:dyDescent="0.3">
      <c r="L5817" s="140"/>
      <c r="M5817" s="140"/>
    </row>
    <row r="5818" spans="1:15" x14ac:dyDescent="0.3">
      <c r="L5818" s="140"/>
      <c r="M5818" s="140"/>
    </row>
    <row r="5819" spans="1:15" x14ac:dyDescent="0.3">
      <c r="L5819" s="140"/>
      <c r="M5819" s="140"/>
    </row>
    <row r="5820" spans="1:15" x14ac:dyDescent="0.3">
      <c r="L5820" s="140"/>
      <c r="M5820" s="140"/>
    </row>
    <row r="5821" spans="1:15" x14ac:dyDescent="0.3">
      <c r="L5821" s="140"/>
      <c r="M5821" s="140"/>
    </row>
    <row r="5822" spans="1:15" x14ac:dyDescent="0.3">
      <c r="L5822" s="140"/>
      <c r="M5822" s="140"/>
    </row>
    <row r="5823" spans="1:15" x14ac:dyDescent="0.3">
      <c r="L5823" s="140"/>
      <c r="M5823" s="140"/>
    </row>
    <row r="5824" spans="1:15" x14ac:dyDescent="0.3">
      <c r="L5824" s="140"/>
      <c r="M5824" s="140"/>
    </row>
    <row r="5825" spans="12:13" x14ac:dyDescent="0.3">
      <c r="L5825" s="140"/>
      <c r="M5825" s="140"/>
    </row>
    <row r="5826" spans="12:13" x14ac:dyDescent="0.3">
      <c r="L5826" s="140"/>
      <c r="M5826" s="140"/>
    </row>
    <row r="5827" spans="12:13" x14ac:dyDescent="0.3">
      <c r="L5827" s="140"/>
      <c r="M5827" s="140"/>
    </row>
    <row r="5828" spans="12:13" x14ac:dyDescent="0.3">
      <c r="L5828" s="140"/>
      <c r="M5828" s="140"/>
    </row>
    <row r="5829" spans="12:13" x14ac:dyDescent="0.3">
      <c r="L5829" s="140"/>
      <c r="M5829" s="140"/>
    </row>
    <row r="5830" spans="12:13" x14ac:dyDescent="0.3">
      <c r="L5830" s="140"/>
      <c r="M5830" s="140"/>
    </row>
    <row r="5831" spans="12:13" x14ac:dyDescent="0.3">
      <c r="L5831" s="140"/>
      <c r="M5831" s="140"/>
    </row>
    <row r="5832" spans="12:13" x14ac:dyDescent="0.3">
      <c r="L5832" s="140"/>
      <c r="M5832" s="140"/>
    </row>
    <row r="5833" spans="12:13" x14ac:dyDescent="0.3">
      <c r="L5833" s="140"/>
      <c r="M5833" s="140"/>
    </row>
    <row r="5834" spans="12:13" x14ac:dyDescent="0.3">
      <c r="L5834" s="140"/>
      <c r="M5834" s="140"/>
    </row>
    <row r="5835" spans="12:13" x14ac:dyDescent="0.3">
      <c r="L5835" s="140"/>
      <c r="M5835" s="140"/>
    </row>
    <row r="5836" spans="12:13" x14ac:dyDescent="0.3">
      <c r="L5836" s="140"/>
      <c r="M5836" s="140"/>
    </row>
    <row r="5837" spans="12:13" x14ac:dyDescent="0.3">
      <c r="L5837" s="140"/>
      <c r="M5837" s="140"/>
    </row>
    <row r="5838" spans="12:13" x14ac:dyDescent="0.3">
      <c r="L5838" s="140"/>
      <c r="M5838" s="140"/>
    </row>
    <row r="5839" spans="12:13" x14ac:dyDescent="0.3">
      <c r="L5839" s="140"/>
      <c r="M5839" s="140"/>
    </row>
    <row r="5840" spans="12:13" x14ac:dyDescent="0.3">
      <c r="L5840" s="140"/>
      <c r="M5840" s="140"/>
    </row>
    <row r="5841" spans="12:13" x14ac:dyDescent="0.3">
      <c r="L5841" s="140"/>
      <c r="M5841" s="140"/>
    </row>
    <row r="5842" spans="12:13" x14ac:dyDescent="0.3">
      <c r="L5842" s="140"/>
      <c r="M5842" s="140"/>
    </row>
    <row r="5843" spans="12:13" x14ac:dyDescent="0.3">
      <c r="L5843" s="140"/>
      <c r="M5843" s="140"/>
    </row>
    <row r="5844" spans="12:13" x14ac:dyDescent="0.3">
      <c r="L5844" s="140"/>
      <c r="M5844" s="140"/>
    </row>
    <row r="5845" spans="12:13" x14ac:dyDescent="0.3">
      <c r="L5845" s="140"/>
      <c r="M5845" s="140"/>
    </row>
    <row r="5846" spans="12:13" x14ac:dyDescent="0.3">
      <c r="L5846" s="140"/>
      <c r="M5846" s="140"/>
    </row>
    <row r="5847" spans="12:13" x14ac:dyDescent="0.3">
      <c r="L5847" s="140"/>
      <c r="M5847" s="140"/>
    </row>
    <row r="5848" spans="12:13" x14ac:dyDescent="0.3">
      <c r="L5848" s="140"/>
      <c r="M5848" s="140"/>
    </row>
    <row r="5849" spans="12:13" x14ac:dyDescent="0.3">
      <c r="L5849" s="140"/>
      <c r="M5849" s="140"/>
    </row>
    <row r="5850" spans="12:13" x14ac:dyDescent="0.3">
      <c r="L5850" s="140"/>
      <c r="M5850" s="140"/>
    </row>
    <row r="5851" spans="12:13" x14ac:dyDescent="0.3">
      <c r="L5851" s="140"/>
      <c r="M5851" s="140"/>
    </row>
    <row r="5852" spans="12:13" x14ac:dyDescent="0.3">
      <c r="L5852" s="140"/>
      <c r="M5852" s="140"/>
    </row>
    <row r="5853" spans="12:13" x14ac:dyDescent="0.3">
      <c r="L5853" s="140"/>
      <c r="M5853" s="140"/>
    </row>
    <row r="5854" spans="12:13" x14ac:dyDescent="0.3">
      <c r="L5854" s="140"/>
      <c r="M5854" s="140"/>
    </row>
    <row r="5855" spans="12:13" x14ac:dyDescent="0.3">
      <c r="L5855" s="140"/>
      <c r="M5855" s="140"/>
    </row>
    <row r="5856" spans="12:13" x14ac:dyDescent="0.3">
      <c r="L5856" s="140"/>
      <c r="M5856" s="140"/>
    </row>
    <row r="5857" spans="12:13" x14ac:dyDescent="0.3">
      <c r="L5857" s="140"/>
      <c r="M5857" s="140"/>
    </row>
    <row r="5858" spans="12:13" x14ac:dyDescent="0.3">
      <c r="L5858" s="140"/>
      <c r="M5858" s="140"/>
    </row>
    <row r="5859" spans="12:13" x14ac:dyDescent="0.3">
      <c r="L5859" s="140"/>
      <c r="M5859" s="140"/>
    </row>
    <row r="5860" spans="12:13" x14ac:dyDescent="0.3">
      <c r="L5860" s="140"/>
      <c r="M5860" s="140"/>
    </row>
    <row r="5861" spans="12:13" x14ac:dyDescent="0.3">
      <c r="L5861" s="140"/>
      <c r="M5861" s="140"/>
    </row>
    <row r="5862" spans="12:13" x14ac:dyDescent="0.3">
      <c r="L5862" s="140"/>
      <c r="M5862" s="140"/>
    </row>
    <row r="5863" spans="12:13" x14ac:dyDescent="0.3">
      <c r="L5863" s="140"/>
      <c r="M5863" s="140"/>
    </row>
    <row r="5864" spans="12:13" x14ac:dyDescent="0.3">
      <c r="L5864" s="140"/>
      <c r="M5864" s="140"/>
    </row>
    <row r="5865" spans="12:13" x14ac:dyDescent="0.3">
      <c r="L5865" s="140"/>
      <c r="M5865" s="140"/>
    </row>
    <row r="5866" spans="12:13" x14ac:dyDescent="0.3">
      <c r="L5866" s="140"/>
      <c r="M5866" s="140"/>
    </row>
    <row r="5867" spans="12:13" x14ac:dyDescent="0.3">
      <c r="L5867" s="140"/>
      <c r="M5867" s="140"/>
    </row>
    <row r="5868" spans="12:13" x14ac:dyDescent="0.3">
      <c r="L5868" s="140"/>
      <c r="M5868" s="140"/>
    </row>
    <row r="5869" spans="12:13" x14ac:dyDescent="0.3">
      <c r="L5869" s="140"/>
      <c r="M5869" s="140"/>
    </row>
    <row r="5870" spans="12:13" x14ac:dyDescent="0.3">
      <c r="L5870" s="140"/>
      <c r="M5870" s="140"/>
    </row>
    <row r="5871" spans="12:13" x14ac:dyDescent="0.3">
      <c r="L5871" s="140"/>
      <c r="M5871" s="140"/>
    </row>
    <row r="5872" spans="12:13" x14ac:dyDescent="0.3">
      <c r="L5872" s="140"/>
      <c r="M5872" s="140"/>
    </row>
    <row r="5873" spans="12:13" x14ac:dyDescent="0.3">
      <c r="L5873" s="140"/>
      <c r="M5873" s="140"/>
    </row>
    <row r="5874" spans="12:13" x14ac:dyDescent="0.3">
      <c r="L5874" s="140"/>
      <c r="M5874" s="140"/>
    </row>
    <row r="5875" spans="12:13" x14ac:dyDescent="0.3">
      <c r="L5875" s="140"/>
      <c r="M5875" s="140"/>
    </row>
    <row r="5876" spans="12:13" x14ac:dyDescent="0.3">
      <c r="L5876" s="140"/>
      <c r="M5876" s="140"/>
    </row>
    <row r="5877" spans="12:13" x14ac:dyDescent="0.3">
      <c r="L5877" s="140"/>
      <c r="M5877" s="140"/>
    </row>
    <row r="5878" spans="12:13" x14ac:dyDescent="0.3">
      <c r="L5878" s="140"/>
      <c r="M5878" s="140"/>
    </row>
    <row r="5879" spans="12:13" x14ac:dyDescent="0.3">
      <c r="L5879" s="140"/>
      <c r="M5879" s="140"/>
    </row>
    <row r="5880" spans="12:13" x14ac:dyDescent="0.3">
      <c r="L5880" s="140"/>
      <c r="M5880" s="140"/>
    </row>
    <row r="5881" spans="12:13" x14ac:dyDescent="0.3">
      <c r="L5881" s="140"/>
      <c r="M5881" s="140"/>
    </row>
    <row r="5882" spans="12:13" x14ac:dyDescent="0.3">
      <c r="L5882" s="140"/>
      <c r="M5882" s="140"/>
    </row>
    <row r="5883" spans="12:13" x14ac:dyDescent="0.3">
      <c r="L5883" s="140"/>
      <c r="M5883" s="140"/>
    </row>
    <row r="5884" spans="12:13" x14ac:dyDescent="0.3">
      <c r="L5884" s="140"/>
      <c r="M5884" s="140"/>
    </row>
    <row r="5885" spans="12:13" x14ac:dyDescent="0.3">
      <c r="L5885" s="140"/>
      <c r="M5885" s="140"/>
    </row>
    <row r="5886" spans="12:13" x14ac:dyDescent="0.3">
      <c r="L5886" s="140"/>
      <c r="M5886" s="140"/>
    </row>
    <row r="5887" spans="12:13" x14ac:dyDescent="0.3">
      <c r="L5887" s="140"/>
      <c r="M5887" s="140"/>
    </row>
    <row r="5888" spans="12:13" x14ac:dyDescent="0.3">
      <c r="L5888" s="140"/>
      <c r="M5888" s="140"/>
    </row>
    <row r="5889" spans="12:13" x14ac:dyDescent="0.3">
      <c r="L5889" s="140"/>
      <c r="M5889" s="140"/>
    </row>
    <row r="5890" spans="12:13" x14ac:dyDescent="0.3">
      <c r="L5890" s="140"/>
      <c r="M5890" s="140"/>
    </row>
    <row r="5891" spans="12:13" x14ac:dyDescent="0.3">
      <c r="L5891" s="140"/>
      <c r="M5891" s="140"/>
    </row>
    <row r="5892" spans="12:13" x14ac:dyDescent="0.3">
      <c r="L5892" s="140"/>
      <c r="M5892" s="140"/>
    </row>
    <row r="5893" spans="12:13" x14ac:dyDescent="0.3">
      <c r="L5893" s="140"/>
      <c r="M5893" s="140"/>
    </row>
    <row r="5894" spans="12:13" x14ac:dyDescent="0.3">
      <c r="L5894" s="140"/>
      <c r="M5894" s="140"/>
    </row>
    <row r="5895" spans="12:13" x14ac:dyDescent="0.3">
      <c r="L5895" s="140"/>
      <c r="M5895" s="140"/>
    </row>
    <row r="5896" spans="12:13" x14ac:dyDescent="0.3">
      <c r="L5896" s="140"/>
      <c r="M5896" s="140"/>
    </row>
    <row r="5897" spans="12:13" x14ac:dyDescent="0.3">
      <c r="L5897" s="140"/>
      <c r="M5897" s="140"/>
    </row>
    <row r="5898" spans="12:13" x14ac:dyDescent="0.3">
      <c r="L5898" s="140"/>
      <c r="M5898" s="140"/>
    </row>
    <row r="5899" spans="12:13" x14ac:dyDescent="0.3">
      <c r="L5899" s="140"/>
      <c r="M5899" s="140"/>
    </row>
    <row r="5900" spans="12:13" x14ac:dyDescent="0.3">
      <c r="L5900" s="140"/>
      <c r="M5900" s="140"/>
    </row>
    <row r="5901" spans="12:13" x14ac:dyDescent="0.3">
      <c r="L5901" s="140"/>
      <c r="M5901" s="140"/>
    </row>
    <row r="5902" spans="12:13" x14ac:dyDescent="0.3">
      <c r="L5902" s="140"/>
      <c r="M5902" s="140"/>
    </row>
    <row r="5903" spans="12:13" x14ac:dyDescent="0.3">
      <c r="L5903" s="140"/>
      <c r="M5903" s="140"/>
    </row>
    <row r="5904" spans="12:13" x14ac:dyDescent="0.3">
      <c r="L5904" s="140"/>
      <c r="M5904" s="140"/>
    </row>
    <row r="5905" spans="12:13" x14ac:dyDescent="0.3">
      <c r="L5905" s="140"/>
      <c r="M5905" s="140"/>
    </row>
    <row r="5906" spans="12:13" x14ac:dyDescent="0.3">
      <c r="L5906" s="140"/>
      <c r="M5906" s="140"/>
    </row>
    <row r="5907" spans="12:13" x14ac:dyDescent="0.3">
      <c r="L5907" s="140"/>
      <c r="M5907" s="140"/>
    </row>
    <row r="5908" spans="12:13" x14ac:dyDescent="0.3">
      <c r="L5908" s="140"/>
      <c r="M5908" s="140"/>
    </row>
    <row r="5909" spans="12:13" x14ac:dyDescent="0.3">
      <c r="L5909" s="140"/>
      <c r="M5909" s="140"/>
    </row>
    <row r="5910" spans="12:13" x14ac:dyDescent="0.3">
      <c r="L5910" s="140"/>
      <c r="M5910" s="140"/>
    </row>
    <row r="5911" spans="12:13" x14ac:dyDescent="0.3">
      <c r="L5911" s="140"/>
      <c r="M5911" s="140"/>
    </row>
    <row r="5912" spans="12:13" x14ac:dyDescent="0.3">
      <c r="L5912" s="140"/>
      <c r="M5912" s="140"/>
    </row>
    <row r="5913" spans="12:13" x14ac:dyDescent="0.3">
      <c r="L5913" s="140"/>
      <c r="M5913" s="140"/>
    </row>
    <row r="5914" spans="12:13" x14ac:dyDescent="0.3">
      <c r="L5914" s="140"/>
      <c r="M5914" s="140"/>
    </row>
    <row r="5915" spans="12:13" x14ac:dyDescent="0.3">
      <c r="L5915" s="140"/>
      <c r="M5915" s="140"/>
    </row>
    <row r="5916" spans="12:13" x14ac:dyDescent="0.3">
      <c r="L5916" s="140"/>
      <c r="M5916" s="140"/>
    </row>
    <row r="5917" spans="12:13" x14ac:dyDescent="0.3">
      <c r="L5917" s="140"/>
      <c r="M5917" s="140"/>
    </row>
    <row r="5918" spans="12:13" x14ac:dyDescent="0.3">
      <c r="L5918" s="140"/>
      <c r="M5918" s="140"/>
    </row>
    <row r="5919" spans="12:13" x14ac:dyDescent="0.3">
      <c r="L5919" s="140"/>
      <c r="M5919" s="140"/>
    </row>
    <row r="5920" spans="12:13" x14ac:dyDescent="0.3">
      <c r="L5920" s="140"/>
      <c r="M5920" s="140"/>
    </row>
    <row r="5921" spans="12:13" x14ac:dyDescent="0.3">
      <c r="L5921" s="140"/>
      <c r="M5921" s="140"/>
    </row>
    <row r="5922" spans="12:13" x14ac:dyDescent="0.3">
      <c r="L5922" s="140"/>
      <c r="M5922" s="140"/>
    </row>
    <row r="5923" spans="12:13" x14ac:dyDescent="0.3">
      <c r="L5923" s="140"/>
      <c r="M5923" s="140"/>
    </row>
    <row r="5924" spans="12:13" x14ac:dyDescent="0.3">
      <c r="L5924" s="140"/>
      <c r="M5924" s="140"/>
    </row>
    <row r="5925" spans="12:13" x14ac:dyDescent="0.3">
      <c r="L5925" s="140"/>
      <c r="M5925" s="140"/>
    </row>
    <row r="5926" spans="12:13" x14ac:dyDescent="0.3">
      <c r="L5926" s="140"/>
      <c r="M5926" s="140"/>
    </row>
    <row r="5927" spans="12:13" x14ac:dyDescent="0.3">
      <c r="L5927" s="140"/>
      <c r="M5927" s="140"/>
    </row>
    <row r="5928" spans="12:13" x14ac:dyDescent="0.3">
      <c r="L5928" s="140"/>
      <c r="M5928" s="140"/>
    </row>
    <row r="5929" spans="12:13" x14ac:dyDescent="0.3">
      <c r="L5929" s="140"/>
      <c r="M5929" s="140"/>
    </row>
    <row r="5930" spans="12:13" x14ac:dyDescent="0.3">
      <c r="L5930" s="140"/>
      <c r="M5930" s="140"/>
    </row>
    <row r="5931" spans="12:13" x14ac:dyDescent="0.3">
      <c r="L5931" s="140"/>
      <c r="M5931" s="140"/>
    </row>
    <row r="5932" spans="12:13" x14ac:dyDescent="0.3">
      <c r="L5932" s="140"/>
      <c r="M5932" s="140"/>
    </row>
    <row r="5933" spans="12:13" x14ac:dyDescent="0.3">
      <c r="L5933" s="140"/>
      <c r="M5933" s="140"/>
    </row>
    <row r="5934" spans="12:13" x14ac:dyDescent="0.3">
      <c r="L5934" s="140"/>
      <c r="M5934" s="140"/>
    </row>
    <row r="5935" spans="12:13" x14ac:dyDescent="0.3">
      <c r="L5935" s="140"/>
      <c r="M5935" s="140"/>
    </row>
    <row r="5936" spans="12:13" x14ac:dyDescent="0.3">
      <c r="L5936" s="140"/>
      <c r="M5936" s="140"/>
    </row>
    <row r="5937" spans="12:13" x14ac:dyDescent="0.3">
      <c r="L5937" s="140"/>
      <c r="M5937" s="140"/>
    </row>
    <row r="5938" spans="12:13" x14ac:dyDescent="0.3">
      <c r="L5938" s="140"/>
      <c r="M5938" s="140"/>
    </row>
    <row r="5939" spans="12:13" x14ac:dyDescent="0.3">
      <c r="L5939" s="140"/>
      <c r="M5939" s="140"/>
    </row>
    <row r="5940" spans="12:13" x14ac:dyDescent="0.3">
      <c r="L5940" s="140"/>
      <c r="M5940" s="140"/>
    </row>
    <row r="5941" spans="12:13" x14ac:dyDescent="0.3">
      <c r="L5941" s="140"/>
      <c r="M5941" s="140"/>
    </row>
    <row r="5942" spans="12:13" x14ac:dyDescent="0.3">
      <c r="L5942" s="140"/>
      <c r="M5942" s="140"/>
    </row>
    <row r="5943" spans="12:13" x14ac:dyDescent="0.3">
      <c r="L5943" s="140"/>
      <c r="M5943" s="140"/>
    </row>
    <row r="5944" spans="12:13" x14ac:dyDescent="0.3">
      <c r="L5944" s="140"/>
      <c r="M5944" s="140"/>
    </row>
    <row r="5945" spans="12:13" x14ac:dyDescent="0.3">
      <c r="L5945" s="140"/>
      <c r="M5945" s="140"/>
    </row>
    <row r="5946" spans="12:13" x14ac:dyDescent="0.3">
      <c r="L5946" s="140"/>
      <c r="M5946" s="140"/>
    </row>
    <row r="5947" spans="12:13" x14ac:dyDescent="0.3">
      <c r="L5947" s="140"/>
      <c r="M5947" s="140"/>
    </row>
    <row r="5948" spans="12:13" x14ac:dyDescent="0.3">
      <c r="L5948" s="140"/>
      <c r="M5948" s="140"/>
    </row>
    <row r="5949" spans="12:13" x14ac:dyDescent="0.3">
      <c r="L5949" s="140"/>
      <c r="M5949" s="140"/>
    </row>
    <row r="5950" spans="12:13" x14ac:dyDescent="0.3">
      <c r="L5950" s="140"/>
      <c r="M5950" s="140"/>
    </row>
    <row r="5951" spans="12:13" x14ac:dyDescent="0.3">
      <c r="L5951" s="140"/>
      <c r="M5951" s="140"/>
    </row>
    <row r="5952" spans="12:13" x14ac:dyDescent="0.3">
      <c r="L5952" s="140"/>
      <c r="M5952" s="140"/>
    </row>
    <row r="5953" spans="12:13" x14ac:dyDescent="0.3">
      <c r="L5953" s="140"/>
      <c r="M5953" s="140"/>
    </row>
    <row r="5954" spans="12:13" x14ac:dyDescent="0.3">
      <c r="L5954" s="140"/>
      <c r="M5954" s="140"/>
    </row>
    <row r="5955" spans="12:13" x14ac:dyDescent="0.3">
      <c r="L5955" s="140"/>
      <c r="M5955" s="140"/>
    </row>
    <row r="5956" spans="12:13" x14ac:dyDescent="0.3">
      <c r="L5956" s="140"/>
      <c r="M5956" s="140"/>
    </row>
    <row r="5957" spans="12:13" x14ac:dyDescent="0.3">
      <c r="L5957" s="140"/>
      <c r="M5957" s="140"/>
    </row>
    <row r="5958" spans="12:13" x14ac:dyDescent="0.3">
      <c r="L5958" s="140"/>
      <c r="M5958" s="140"/>
    </row>
    <row r="5959" spans="12:13" x14ac:dyDescent="0.3">
      <c r="L5959" s="140"/>
      <c r="M5959" s="140"/>
    </row>
    <row r="5960" spans="12:13" x14ac:dyDescent="0.3">
      <c r="L5960" s="140"/>
      <c r="M5960" s="140"/>
    </row>
    <row r="5961" spans="12:13" x14ac:dyDescent="0.3">
      <c r="L5961" s="140"/>
      <c r="M5961" s="140"/>
    </row>
    <row r="5962" spans="12:13" x14ac:dyDescent="0.3">
      <c r="L5962" s="140"/>
      <c r="M5962" s="140"/>
    </row>
    <row r="5963" spans="12:13" x14ac:dyDescent="0.3">
      <c r="L5963" s="140"/>
      <c r="M5963" s="140"/>
    </row>
    <row r="5964" spans="12:13" x14ac:dyDescent="0.3">
      <c r="L5964" s="140"/>
      <c r="M5964" s="140"/>
    </row>
    <row r="5965" spans="12:13" x14ac:dyDescent="0.3">
      <c r="L5965" s="140"/>
      <c r="M5965" s="140"/>
    </row>
    <row r="5966" spans="12:13" x14ac:dyDescent="0.3">
      <c r="L5966" s="140"/>
      <c r="M5966" s="140"/>
    </row>
    <row r="5967" spans="12:13" x14ac:dyDescent="0.3">
      <c r="L5967" s="140"/>
      <c r="M5967" s="140"/>
    </row>
    <row r="5968" spans="12:13" x14ac:dyDescent="0.3">
      <c r="L5968" s="140"/>
      <c r="M5968" s="140"/>
    </row>
    <row r="5969" spans="12:13" x14ac:dyDescent="0.3">
      <c r="L5969" s="140"/>
      <c r="M5969" s="140"/>
    </row>
    <row r="5970" spans="12:13" x14ac:dyDescent="0.3">
      <c r="L5970" s="140"/>
      <c r="M5970" s="140"/>
    </row>
    <row r="5971" spans="12:13" x14ac:dyDescent="0.3">
      <c r="L5971" s="140"/>
      <c r="M5971" s="140"/>
    </row>
    <row r="5972" spans="12:13" x14ac:dyDescent="0.3">
      <c r="L5972" s="140"/>
      <c r="M5972" s="140"/>
    </row>
    <row r="5973" spans="12:13" x14ac:dyDescent="0.3">
      <c r="L5973" s="140"/>
      <c r="M5973" s="140"/>
    </row>
    <row r="5974" spans="12:13" x14ac:dyDescent="0.3">
      <c r="L5974" s="140"/>
      <c r="M5974" s="140"/>
    </row>
    <row r="5975" spans="12:13" x14ac:dyDescent="0.3">
      <c r="L5975" s="140"/>
      <c r="M5975" s="140"/>
    </row>
    <row r="5976" spans="12:13" x14ac:dyDescent="0.3">
      <c r="L5976" s="140"/>
      <c r="M5976" s="140"/>
    </row>
    <row r="5977" spans="12:13" x14ac:dyDescent="0.3">
      <c r="L5977" s="140"/>
      <c r="M5977" s="140"/>
    </row>
    <row r="5978" spans="12:13" x14ac:dyDescent="0.3">
      <c r="L5978" s="140"/>
      <c r="M5978" s="140"/>
    </row>
    <row r="5979" spans="12:13" x14ac:dyDescent="0.3">
      <c r="L5979" s="140"/>
      <c r="M5979" s="140"/>
    </row>
    <row r="5980" spans="12:13" x14ac:dyDescent="0.3">
      <c r="L5980" s="140"/>
      <c r="M5980" s="140"/>
    </row>
    <row r="5981" spans="12:13" x14ac:dyDescent="0.3">
      <c r="L5981" s="140"/>
      <c r="M5981" s="140"/>
    </row>
    <row r="5982" spans="12:13" x14ac:dyDescent="0.3">
      <c r="L5982" s="140"/>
      <c r="M5982" s="140"/>
    </row>
    <row r="5983" spans="12:13" x14ac:dyDescent="0.3">
      <c r="L5983" s="140"/>
      <c r="M5983" s="140"/>
    </row>
    <row r="5984" spans="12:13" x14ac:dyDescent="0.3">
      <c r="L5984" s="140"/>
      <c r="M5984" s="140"/>
    </row>
    <row r="5985" spans="12:13" x14ac:dyDescent="0.3">
      <c r="L5985" s="140"/>
      <c r="M5985" s="140"/>
    </row>
    <row r="5986" spans="12:13" x14ac:dyDescent="0.3">
      <c r="L5986" s="140"/>
      <c r="M5986" s="140"/>
    </row>
    <row r="5987" spans="12:13" x14ac:dyDescent="0.3">
      <c r="L5987" s="140"/>
      <c r="M5987" s="140"/>
    </row>
    <row r="5988" spans="12:13" x14ac:dyDescent="0.3">
      <c r="L5988" s="140"/>
      <c r="M5988" s="140"/>
    </row>
    <row r="5989" spans="12:13" x14ac:dyDescent="0.3">
      <c r="L5989" s="140"/>
      <c r="M5989" s="140"/>
    </row>
    <row r="5990" spans="12:13" x14ac:dyDescent="0.3">
      <c r="L5990" s="140"/>
      <c r="M5990" s="140"/>
    </row>
    <row r="5991" spans="12:13" x14ac:dyDescent="0.3">
      <c r="L5991" s="140"/>
      <c r="M5991" s="140"/>
    </row>
    <row r="5992" spans="12:13" x14ac:dyDescent="0.3">
      <c r="L5992" s="140"/>
      <c r="M5992" s="140"/>
    </row>
    <row r="5993" spans="12:13" x14ac:dyDescent="0.3">
      <c r="L5993" s="140"/>
      <c r="M5993" s="140"/>
    </row>
    <row r="5994" spans="12:13" x14ac:dyDescent="0.3">
      <c r="L5994" s="140"/>
      <c r="M5994" s="140"/>
    </row>
    <row r="5995" spans="12:13" x14ac:dyDescent="0.3">
      <c r="L5995" s="140"/>
      <c r="M5995" s="140"/>
    </row>
    <row r="5996" spans="12:13" x14ac:dyDescent="0.3">
      <c r="L5996" s="140"/>
      <c r="M5996" s="140"/>
    </row>
    <row r="5997" spans="12:13" x14ac:dyDescent="0.3">
      <c r="L5997" s="140"/>
      <c r="M5997" s="140"/>
    </row>
    <row r="5998" spans="12:13" x14ac:dyDescent="0.3">
      <c r="L5998" s="140"/>
      <c r="M5998" s="140"/>
    </row>
    <row r="5999" spans="12:13" x14ac:dyDescent="0.3">
      <c r="L5999" s="140"/>
      <c r="M5999" s="140"/>
    </row>
    <row r="6000" spans="12:13" x14ac:dyDescent="0.3">
      <c r="L6000" s="140"/>
      <c r="M6000" s="140"/>
    </row>
    <row r="6001" spans="12:13" x14ac:dyDescent="0.3">
      <c r="L6001" s="140"/>
      <c r="M6001" s="140"/>
    </row>
    <row r="6002" spans="12:13" x14ac:dyDescent="0.3">
      <c r="L6002" s="140"/>
      <c r="M6002" s="140"/>
    </row>
    <row r="6003" spans="12:13" x14ac:dyDescent="0.3">
      <c r="L6003" s="140"/>
      <c r="M6003" s="140"/>
    </row>
    <row r="6004" spans="12:13" x14ac:dyDescent="0.3">
      <c r="L6004" s="140"/>
      <c r="M6004" s="140"/>
    </row>
    <row r="6005" spans="12:13" x14ac:dyDescent="0.3">
      <c r="L6005" s="140"/>
      <c r="M6005" s="140"/>
    </row>
    <row r="6006" spans="12:13" x14ac:dyDescent="0.3">
      <c r="L6006" s="140"/>
      <c r="M6006" s="140"/>
    </row>
    <row r="6007" spans="12:13" x14ac:dyDescent="0.3">
      <c r="L6007" s="140"/>
      <c r="M6007" s="140"/>
    </row>
    <row r="6008" spans="12:13" x14ac:dyDescent="0.3">
      <c r="L6008" s="140"/>
      <c r="M6008" s="140"/>
    </row>
    <row r="6009" spans="12:13" x14ac:dyDescent="0.3">
      <c r="L6009" s="140"/>
      <c r="M6009" s="140"/>
    </row>
    <row r="6010" spans="12:13" x14ac:dyDescent="0.3">
      <c r="L6010" s="140"/>
      <c r="M6010" s="140"/>
    </row>
    <row r="6011" spans="12:13" x14ac:dyDescent="0.3">
      <c r="L6011" s="140"/>
      <c r="M6011" s="140"/>
    </row>
    <row r="6012" spans="12:13" x14ac:dyDescent="0.3">
      <c r="L6012" s="140"/>
      <c r="M6012" s="140"/>
    </row>
    <row r="6013" spans="12:13" x14ac:dyDescent="0.3">
      <c r="L6013" s="140"/>
      <c r="M6013" s="140"/>
    </row>
    <row r="6014" spans="12:13" x14ac:dyDescent="0.3">
      <c r="L6014" s="140"/>
      <c r="M6014" s="140"/>
    </row>
    <row r="6015" spans="12:13" x14ac:dyDescent="0.3">
      <c r="L6015" s="140"/>
      <c r="M6015" s="140"/>
    </row>
    <row r="6016" spans="12:13" x14ac:dyDescent="0.3">
      <c r="L6016" s="140"/>
      <c r="M6016" s="140"/>
    </row>
    <row r="6017" spans="12:13" x14ac:dyDescent="0.3">
      <c r="L6017" s="140"/>
      <c r="M6017" s="140"/>
    </row>
    <row r="6018" spans="12:13" x14ac:dyDescent="0.3">
      <c r="L6018" s="140"/>
      <c r="M6018" s="140"/>
    </row>
    <row r="6019" spans="12:13" x14ac:dyDescent="0.3">
      <c r="L6019" s="140"/>
      <c r="M6019" s="140"/>
    </row>
    <row r="6020" spans="12:13" x14ac:dyDescent="0.3">
      <c r="L6020" s="140"/>
      <c r="M6020" s="140"/>
    </row>
    <row r="6021" spans="12:13" x14ac:dyDescent="0.3">
      <c r="L6021" s="140"/>
      <c r="M6021" s="140"/>
    </row>
    <row r="6022" spans="12:13" x14ac:dyDescent="0.3">
      <c r="L6022" s="140"/>
      <c r="M6022" s="140"/>
    </row>
    <row r="6023" spans="12:13" x14ac:dyDescent="0.3">
      <c r="L6023" s="140"/>
      <c r="M6023" s="140"/>
    </row>
    <row r="6024" spans="12:13" x14ac:dyDescent="0.3">
      <c r="L6024" s="140"/>
      <c r="M6024" s="140"/>
    </row>
    <row r="6025" spans="12:13" x14ac:dyDescent="0.3">
      <c r="L6025" s="140"/>
      <c r="M6025" s="140"/>
    </row>
    <row r="6026" spans="12:13" x14ac:dyDescent="0.3">
      <c r="L6026" s="140"/>
      <c r="M6026" s="140"/>
    </row>
    <row r="6027" spans="12:13" x14ac:dyDescent="0.3">
      <c r="L6027" s="140"/>
      <c r="M6027" s="140"/>
    </row>
    <row r="6028" spans="12:13" x14ac:dyDescent="0.3">
      <c r="L6028" s="140"/>
      <c r="M6028" s="140"/>
    </row>
    <row r="6029" spans="12:13" x14ac:dyDescent="0.3">
      <c r="L6029" s="140"/>
      <c r="M6029" s="140"/>
    </row>
    <row r="6030" spans="12:13" x14ac:dyDescent="0.3">
      <c r="L6030" s="140"/>
      <c r="M6030" s="140"/>
    </row>
    <row r="6031" spans="12:13" x14ac:dyDescent="0.3">
      <c r="L6031" s="140"/>
      <c r="M6031" s="140"/>
    </row>
    <row r="6032" spans="12:13" x14ac:dyDescent="0.3">
      <c r="L6032" s="140"/>
      <c r="M6032" s="140"/>
    </row>
    <row r="6033" spans="12:13" x14ac:dyDescent="0.3">
      <c r="L6033" s="140"/>
      <c r="M6033" s="140"/>
    </row>
    <row r="6034" spans="12:13" x14ac:dyDescent="0.3">
      <c r="L6034" s="140"/>
      <c r="M6034" s="140"/>
    </row>
    <row r="6035" spans="12:13" x14ac:dyDescent="0.3">
      <c r="L6035" s="140"/>
      <c r="M6035" s="140"/>
    </row>
    <row r="6036" spans="12:13" x14ac:dyDescent="0.3">
      <c r="L6036" s="140"/>
      <c r="M6036" s="140"/>
    </row>
    <row r="6037" spans="12:13" x14ac:dyDescent="0.3">
      <c r="L6037" s="140"/>
      <c r="M6037" s="140"/>
    </row>
    <row r="6038" spans="12:13" x14ac:dyDescent="0.3">
      <c r="L6038" s="140"/>
      <c r="M6038" s="140"/>
    </row>
    <row r="6039" spans="12:13" x14ac:dyDescent="0.3">
      <c r="L6039" s="140"/>
      <c r="M6039" s="140"/>
    </row>
    <row r="6040" spans="12:13" x14ac:dyDescent="0.3">
      <c r="L6040" s="140"/>
      <c r="M6040" s="140"/>
    </row>
    <row r="6041" spans="12:13" x14ac:dyDescent="0.3">
      <c r="L6041" s="140"/>
      <c r="M6041" s="140"/>
    </row>
    <row r="6042" spans="12:13" x14ac:dyDescent="0.3">
      <c r="L6042" s="140"/>
      <c r="M6042" s="140"/>
    </row>
    <row r="6043" spans="12:13" x14ac:dyDescent="0.3">
      <c r="L6043" s="140"/>
      <c r="M6043" s="140"/>
    </row>
    <row r="6044" spans="12:13" x14ac:dyDescent="0.3">
      <c r="L6044" s="140"/>
      <c r="M6044" s="140"/>
    </row>
    <row r="6045" spans="12:13" x14ac:dyDescent="0.3">
      <c r="L6045" s="140"/>
      <c r="M6045" s="140"/>
    </row>
    <row r="6046" spans="12:13" x14ac:dyDescent="0.3">
      <c r="L6046" s="140"/>
      <c r="M6046" s="140"/>
    </row>
    <row r="6047" spans="12:13" x14ac:dyDescent="0.3">
      <c r="L6047" s="140"/>
      <c r="M6047" s="140"/>
    </row>
    <row r="6048" spans="12:13" x14ac:dyDescent="0.3">
      <c r="L6048" s="140"/>
      <c r="M6048" s="140"/>
    </row>
    <row r="6049" spans="12:13" x14ac:dyDescent="0.3">
      <c r="L6049" s="140"/>
      <c r="M6049" s="140"/>
    </row>
    <row r="6050" spans="12:13" x14ac:dyDescent="0.3">
      <c r="L6050" s="140"/>
      <c r="M6050" s="140"/>
    </row>
    <row r="6051" spans="12:13" x14ac:dyDescent="0.3">
      <c r="L6051" s="140"/>
      <c r="M6051" s="140"/>
    </row>
    <row r="6052" spans="12:13" x14ac:dyDescent="0.3">
      <c r="L6052" s="140"/>
      <c r="M6052" s="140"/>
    </row>
    <row r="6053" spans="12:13" x14ac:dyDescent="0.3">
      <c r="L6053" s="140"/>
      <c r="M6053" s="140"/>
    </row>
    <row r="6054" spans="12:13" x14ac:dyDescent="0.3">
      <c r="L6054" s="140"/>
      <c r="M6054" s="140"/>
    </row>
    <row r="6055" spans="12:13" x14ac:dyDescent="0.3">
      <c r="L6055" s="140"/>
      <c r="M6055" s="140"/>
    </row>
    <row r="6056" spans="12:13" x14ac:dyDescent="0.3">
      <c r="L6056" s="140"/>
      <c r="M6056" s="140"/>
    </row>
    <row r="6057" spans="12:13" x14ac:dyDescent="0.3">
      <c r="L6057" s="140"/>
      <c r="M6057" s="140"/>
    </row>
    <row r="6058" spans="12:13" x14ac:dyDescent="0.3">
      <c r="L6058" s="140"/>
      <c r="M6058" s="140"/>
    </row>
    <row r="6059" spans="12:13" x14ac:dyDescent="0.3">
      <c r="L6059" s="140"/>
      <c r="M6059" s="140"/>
    </row>
    <row r="6060" spans="12:13" x14ac:dyDescent="0.3">
      <c r="L6060" s="140"/>
      <c r="M6060" s="140"/>
    </row>
    <row r="6061" spans="12:13" x14ac:dyDescent="0.3">
      <c r="L6061" s="140"/>
      <c r="M6061" s="140"/>
    </row>
    <row r="6062" spans="12:13" x14ac:dyDescent="0.3">
      <c r="L6062" s="140"/>
      <c r="M6062" s="140"/>
    </row>
    <row r="6063" spans="12:13" x14ac:dyDescent="0.3">
      <c r="L6063" s="140"/>
      <c r="M6063" s="140"/>
    </row>
    <row r="6064" spans="12:13" x14ac:dyDescent="0.3">
      <c r="L6064" s="140"/>
      <c r="M6064" s="140"/>
    </row>
    <row r="6065" spans="12:13" x14ac:dyDescent="0.3">
      <c r="L6065" s="140"/>
      <c r="M6065" s="140"/>
    </row>
    <row r="6066" spans="12:13" x14ac:dyDescent="0.3">
      <c r="L6066" s="140"/>
      <c r="M6066" s="140"/>
    </row>
    <row r="6067" spans="12:13" x14ac:dyDescent="0.3">
      <c r="L6067" s="140"/>
      <c r="M6067" s="140"/>
    </row>
    <row r="6068" spans="12:13" x14ac:dyDescent="0.3">
      <c r="L6068" s="140"/>
      <c r="M6068" s="140"/>
    </row>
    <row r="6069" spans="12:13" x14ac:dyDescent="0.3">
      <c r="L6069" s="140"/>
      <c r="M6069" s="140"/>
    </row>
    <row r="6070" spans="12:13" x14ac:dyDescent="0.3">
      <c r="L6070" s="140"/>
      <c r="M6070" s="140"/>
    </row>
    <row r="6071" spans="12:13" x14ac:dyDescent="0.3">
      <c r="L6071" s="140"/>
      <c r="M6071" s="140"/>
    </row>
    <row r="6072" spans="12:13" x14ac:dyDescent="0.3">
      <c r="L6072" s="140"/>
      <c r="M6072" s="140"/>
    </row>
    <row r="6073" spans="12:13" x14ac:dyDescent="0.3">
      <c r="L6073" s="140"/>
      <c r="M6073" s="140"/>
    </row>
    <row r="6074" spans="12:13" x14ac:dyDescent="0.3">
      <c r="L6074" s="140"/>
      <c r="M6074" s="140"/>
    </row>
    <row r="6075" spans="12:13" x14ac:dyDescent="0.3">
      <c r="L6075" s="140"/>
      <c r="M6075" s="140"/>
    </row>
    <row r="6076" spans="12:13" x14ac:dyDescent="0.3">
      <c r="L6076" s="140"/>
      <c r="M6076" s="140"/>
    </row>
    <row r="6077" spans="12:13" x14ac:dyDescent="0.3">
      <c r="L6077" s="140"/>
      <c r="M6077" s="140"/>
    </row>
    <row r="6078" spans="12:13" x14ac:dyDescent="0.3">
      <c r="L6078" s="140"/>
      <c r="M6078" s="140"/>
    </row>
    <row r="6079" spans="12:13" x14ac:dyDescent="0.3">
      <c r="L6079" s="140"/>
      <c r="M6079" s="140"/>
    </row>
    <row r="6080" spans="12:13" x14ac:dyDescent="0.3">
      <c r="L6080" s="140"/>
      <c r="M6080" s="140"/>
    </row>
    <row r="6081" spans="12:13" x14ac:dyDescent="0.3">
      <c r="L6081" s="140"/>
      <c r="M6081" s="140"/>
    </row>
    <row r="6082" spans="12:13" x14ac:dyDescent="0.3">
      <c r="L6082" s="140"/>
      <c r="M6082" s="140"/>
    </row>
    <row r="6083" spans="12:13" x14ac:dyDescent="0.3">
      <c r="L6083" s="140"/>
      <c r="M6083" s="140"/>
    </row>
    <row r="6084" spans="12:13" x14ac:dyDescent="0.3">
      <c r="L6084" s="140"/>
      <c r="M6084" s="140"/>
    </row>
    <row r="6085" spans="12:13" x14ac:dyDescent="0.3">
      <c r="L6085" s="140"/>
      <c r="M6085" s="140"/>
    </row>
    <row r="6086" spans="12:13" x14ac:dyDescent="0.3">
      <c r="L6086" s="140"/>
      <c r="M6086" s="140"/>
    </row>
    <row r="6087" spans="12:13" x14ac:dyDescent="0.3">
      <c r="L6087" s="140"/>
      <c r="M6087" s="140"/>
    </row>
    <row r="6088" spans="12:13" x14ac:dyDescent="0.3">
      <c r="L6088" s="140"/>
      <c r="M6088" s="140"/>
    </row>
    <row r="6089" spans="12:13" x14ac:dyDescent="0.3">
      <c r="L6089" s="140"/>
      <c r="M6089" s="140"/>
    </row>
    <row r="6090" spans="12:13" x14ac:dyDescent="0.3">
      <c r="L6090" s="140"/>
      <c r="M6090" s="140"/>
    </row>
    <row r="6091" spans="12:13" x14ac:dyDescent="0.3">
      <c r="L6091" s="140"/>
      <c r="M6091" s="140"/>
    </row>
    <row r="6092" spans="12:13" x14ac:dyDescent="0.3">
      <c r="L6092" s="140"/>
      <c r="M6092" s="140"/>
    </row>
    <row r="6093" spans="12:13" x14ac:dyDescent="0.3">
      <c r="L6093" s="140"/>
      <c r="M6093" s="140"/>
    </row>
    <row r="6094" spans="12:13" x14ac:dyDescent="0.3">
      <c r="L6094" s="140"/>
      <c r="M6094" s="140"/>
    </row>
    <row r="6095" spans="12:13" x14ac:dyDescent="0.3">
      <c r="L6095" s="140"/>
      <c r="M6095" s="140"/>
    </row>
    <row r="6096" spans="12:13" x14ac:dyDescent="0.3">
      <c r="L6096" s="140"/>
      <c r="M6096" s="140"/>
    </row>
    <row r="6097" spans="12:13" x14ac:dyDescent="0.3">
      <c r="L6097" s="140"/>
      <c r="M6097" s="140"/>
    </row>
    <row r="6098" spans="12:13" x14ac:dyDescent="0.3">
      <c r="L6098" s="140"/>
      <c r="M6098" s="140"/>
    </row>
    <row r="6099" spans="12:13" x14ac:dyDescent="0.3">
      <c r="L6099" s="140"/>
      <c r="M6099" s="140"/>
    </row>
    <row r="6100" spans="12:13" x14ac:dyDescent="0.3">
      <c r="L6100" s="140"/>
      <c r="M6100" s="140"/>
    </row>
    <row r="6101" spans="12:13" x14ac:dyDescent="0.3">
      <c r="L6101" s="140"/>
      <c r="M6101" s="140"/>
    </row>
    <row r="6102" spans="12:13" x14ac:dyDescent="0.3">
      <c r="L6102" s="140"/>
      <c r="M6102" s="140"/>
    </row>
    <row r="6103" spans="12:13" x14ac:dyDescent="0.3">
      <c r="L6103" s="140"/>
      <c r="M6103" s="140"/>
    </row>
    <row r="6104" spans="12:13" x14ac:dyDescent="0.3">
      <c r="L6104" s="140"/>
      <c r="M6104" s="140"/>
    </row>
    <row r="6105" spans="12:13" x14ac:dyDescent="0.3">
      <c r="L6105" s="140"/>
      <c r="M6105" s="140"/>
    </row>
    <row r="6106" spans="12:13" x14ac:dyDescent="0.3">
      <c r="L6106" s="140"/>
      <c r="M6106" s="140"/>
    </row>
    <row r="6107" spans="12:13" x14ac:dyDescent="0.3">
      <c r="L6107" s="140"/>
      <c r="M6107" s="140"/>
    </row>
    <row r="6108" spans="12:13" x14ac:dyDescent="0.3">
      <c r="L6108" s="140"/>
      <c r="M6108" s="140"/>
    </row>
    <row r="6109" spans="12:13" x14ac:dyDescent="0.3">
      <c r="L6109" s="140"/>
      <c r="M6109" s="140"/>
    </row>
    <row r="6110" spans="12:13" x14ac:dyDescent="0.3">
      <c r="L6110" s="140"/>
      <c r="M6110" s="140"/>
    </row>
    <row r="6111" spans="12:13" x14ac:dyDescent="0.3">
      <c r="L6111" s="140"/>
      <c r="M6111" s="140"/>
    </row>
    <row r="6112" spans="12:13" x14ac:dyDescent="0.3">
      <c r="L6112" s="140"/>
      <c r="M6112" s="140"/>
    </row>
    <row r="6113" spans="12:13" x14ac:dyDescent="0.3">
      <c r="L6113" s="140"/>
      <c r="M6113" s="140"/>
    </row>
    <row r="6114" spans="12:13" x14ac:dyDescent="0.3">
      <c r="L6114" s="140"/>
      <c r="M6114" s="140"/>
    </row>
    <row r="6115" spans="12:13" x14ac:dyDescent="0.3">
      <c r="L6115" s="140"/>
      <c r="M6115" s="140"/>
    </row>
    <row r="6116" spans="12:13" x14ac:dyDescent="0.3">
      <c r="L6116" s="140"/>
      <c r="M6116" s="140"/>
    </row>
    <row r="6117" spans="12:13" x14ac:dyDescent="0.3">
      <c r="L6117" s="140"/>
      <c r="M6117" s="140"/>
    </row>
    <row r="6118" spans="12:13" x14ac:dyDescent="0.3">
      <c r="L6118" s="140"/>
      <c r="M6118" s="140"/>
    </row>
    <row r="6119" spans="12:13" x14ac:dyDescent="0.3">
      <c r="L6119" s="140"/>
      <c r="M6119" s="140"/>
    </row>
    <row r="6120" spans="12:13" x14ac:dyDescent="0.3">
      <c r="L6120" s="140"/>
      <c r="M6120" s="140"/>
    </row>
    <row r="6121" spans="12:13" x14ac:dyDescent="0.3">
      <c r="L6121" s="140"/>
      <c r="M6121" s="140"/>
    </row>
    <row r="6122" spans="12:13" x14ac:dyDescent="0.3">
      <c r="L6122" s="140"/>
      <c r="M6122" s="140"/>
    </row>
    <row r="6123" spans="12:13" x14ac:dyDescent="0.3">
      <c r="L6123" s="140"/>
      <c r="M6123" s="140"/>
    </row>
    <row r="6124" spans="12:13" x14ac:dyDescent="0.3">
      <c r="L6124" s="140"/>
      <c r="M6124" s="140"/>
    </row>
    <row r="6125" spans="12:13" x14ac:dyDescent="0.3">
      <c r="L6125" s="140"/>
      <c r="M6125" s="140"/>
    </row>
    <row r="6126" spans="12:13" x14ac:dyDescent="0.3">
      <c r="L6126" s="140"/>
      <c r="M6126" s="140"/>
    </row>
    <row r="6127" spans="12:13" x14ac:dyDescent="0.3">
      <c r="L6127" s="140"/>
      <c r="M6127" s="140"/>
    </row>
    <row r="6128" spans="12:13" x14ac:dyDescent="0.3">
      <c r="L6128" s="140"/>
      <c r="M6128" s="140"/>
    </row>
    <row r="6129" spans="12:13" x14ac:dyDescent="0.3">
      <c r="L6129" s="140"/>
      <c r="M6129" s="140"/>
    </row>
    <row r="6130" spans="12:13" x14ac:dyDescent="0.3">
      <c r="L6130" s="140"/>
      <c r="M6130" s="140"/>
    </row>
    <row r="6131" spans="12:13" x14ac:dyDescent="0.3">
      <c r="L6131" s="140"/>
      <c r="M6131" s="140"/>
    </row>
    <row r="6132" spans="12:13" x14ac:dyDescent="0.3">
      <c r="L6132" s="140"/>
      <c r="M6132" s="140"/>
    </row>
    <row r="6133" spans="12:13" x14ac:dyDescent="0.3">
      <c r="L6133" s="140"/>
      <c r="M6133" s="140"/>
    </row>
    <row r="6134" spans="12:13" x14ac:dyDescent="0.3">
      <c r="L6134" s="140"/>
      <c r="M6134" s="140"/>
    </row>
    <row r="6135" spans="12:13" x14ac:dyDescent="0.3">
      <c r="L6135" s="140"/>
      <c r="M6135" s="140"/>
    </row>
    <row r="6136" spans="12:13" x14ac:dyDescent="0.3">
      <c r="L6136" s="140"/>
      <c r="M6136" s="140"/>
    </row>
    <row r="6137" spans="12:13" x14ac:dyDescent="0.3">
      <c r="L6137" s="140"/>
      <c r="M6137" s="140"/>
    </row>
    <row r="6138" spans="12:13" x14ac:dyDescent="0.3">
      <c r="L6138" s="140"/>
      <c r="M6138" s="140"/>
    </row>
    <row r="6139" spans="12:13" x14ac:dyDescent="0.3">
      <c r="L6139" s="140"/>
      <c r="M6139" s="140"/>
    </row>
    <row r="6140" spans="12:13" x14ac:dyDescent="0.3">
      <c r="L6140" s="140"/>
      <c r="M6140" s="140"/>
    </row>
    <row r="6141" spans="12:13" x14ac:dyDescent="0.3">
      <c r="L6141" s="140"/>
      <c r="M6141" s="140"/>
    </row>
    <row r="6142" spans="12:13" x14ac:dyDescent="0.3">
      <c r="L6142" s="140"/>
      <c r="M6142" s="140"/>
    </row>
    <row r="6143" spans="12:13" x14ac:dyDescent="0.3">
      <c r="L6143" s="140"/>
      <c r="M6143" s="140"/>
    </row>
    <row r="6144" spans="12:13" x14ac:dyDescent="0.3">
      <c r="L6144" s="140"/>
      <c r="M6144" s="140"/>
    </row>
    <row r="6145" spans="12:13" x14ac:dyDescent="0.3">
      <c r="L6145" s="140"/>
      <c r="M6145" s="140"/>
    </row>
    <row r="6146" spans="12:13" x14ac:dyDescent="0.3">
      <c r="L6146" s="140"/>
      <c r="M6146" s="140"/>
    </row>
    <row r="6147" spans="12:13" x14ac:dyDescent="0.3">
      <c r="L6147" s="140"/>
      <c r="M6147" s="140"/>
    </row>
    <row r="6148" spans="12:13" x14ac:dyDescent="0.3">
      <c r="L6148" s="140"/>
      <c r="M6148" s="140"/>
    </row>
    <row r="6149" spans="12:13" x14ac:dyDescent="0.3">
      <c r="L6149" s="140"/>
      <c r="M6149" s="140"/>
    </row>
    <row r="6150" spans="12:13" x14ac:dyDescent="0.3">
      <c r="L6150" s="140"/>
      <c r="M6150" s="140"/>
    </row>
    <row r="6151" spans="12:13" x14ac:dyDescent="0.3">
      <c r="L6151" s="140"/>
      <c r="M6151" s="140"/>
    </row>
    <row r="6152" spans="12:13" x14ac:dyDescent="0.3">
      <c r="L6152" s="140"/>
      <c r="M6152" s="140"/>
    </row>
    <row r="6153" spans="12:13" x14ac:dyDescent="0.3">
      <c r="L6153" s="140"/>
      <c r="M6153" s="140"/>
    </row>
    <row r="6154" spans="12:13" x14ac:dyDescent="0.3">
      <c r="L6154" s="140"/>
      <c r="M6154" s="140"/>
    </row>
    <row r="6155" spans="12:13" x14ac:dyDescent="0.3">
      <c r="L6155" s="140"/>
      <c r="M6155" s="140"/>
    </row>
    <row r="6156" spans="12:13" x14ac:dyDescent="0.3">
      <c r="L6156" s="140"/>
      <c r="M6156" s="140"/>
    </row>
    <row r="6157" spans="12:13" x14ac:dyDescent="0.3">
      <c r="L6157" s="140"/>
      <c r="M6157" s="140"/>
    </row>
    <row r="6158" spans="12:13" x14ac:dyDescent="0.3">
      <c r="L6158" s="140"/>
      <c r="M6158" s="140"/>
    </row>
    <row r="6159" spans="12:13" x14ac:dyDescent="0.3">
      <c r="L6159" s="140"/>
      <c r="M6159" s="140"/>
    </row>
    <row r="6160" spans="12:13" x14ac:dyDescent="0.3">
      <c r="L6160" s="140"/>
      <c r="M6160" s="140"/>
    </row>
    <row r="6161" spans="12:13" x14ac:dyDescent="0.3">
      <c r="L6161" s="140"/>
      <c r="M6161" s="140"/>
    </row>
    <row r="6162" spans="12:13" x14ac:dyDescent="0.3">
      <c r="L6162" s="140"/>
      <c r="M6162" s="140"/>
    </row>
    <row r="6163" spans="12:13" x14ac:dyDescent="0.3">
      <c r="L6163" s="140"/>
      <c r="M6163" s="140"/>
    </row>
    <row r="6164" spans="12:13" x14ac:dyDescent="0.3">
      <c r="L6164" s="140"/>
      <c r="M6164" s="140"/>
    </row>
    <row r="6165" spans="12:13" x14ac:dyDescent="0.3">
      <c r="L6165" s="140"/>
      <c r="M6165" s="140"/>
    </row>
    <row r="6166" spans="12:13" x14ac:dyDescent="0.3">
      <c r="L6166" s="140"/>
      <c r="M6166" s="140"/>
    </row>
    <row r="6167" spans="12:13" x14ac:dyDescent="0.3">
      <c r="L6167" s="140"/>
      <c r="M6167" s="140"/>
    </row>
    <row r="6168" spans="12:13" x14ac:dyDescent="0.3">
      <c r="L6168" s="140"/>
      <c r="M6168" s="140"/>
    </row>
    <row r="6169" spans="12:13" x14ac:dyDescent="0.3">
      <c r="L6169" s="140"/>
      <c r="M6169" s="140"/>
    </row>
    <row r="6170" spans="12:13" x14ac:dyDescent="0.3">
      <c r="L6170" s="140"/>
      <c r="M6170" s="140"/>
    </row>
    <row r="6171" spans="12:13" x14ac:dyDescent="0.3">
      <c r="L6171" s="140"/>
      <c r="M6171" s="140"/>
    </row>
    <row r="6172" spans="12:13" x14ac:dyDescent="0.3">
      <c r="L6172" s="140"/>
      <c r="M6172" s="140"/>
    </row>
    <row r="6173" spans="12:13" x14ac:dyDescent="0.3">
      <c r="L6173" s="140"/>
      <c r="M6173" s="140"/>
    </row>
    <row r="6174" spans="12:13" x14ac:dyDescent="0.3">
      <c r="L6174" s="140"/>
      <c r="M6174" s="140"/>
    </row>
    <row r="6175" spans="12:13" x14ac:dyDescent="0.3">
      <c r="L6175" s="140"/>
      <c r="M6175" s="140"/>
    </row>
    <row r="6176" spans="12:13" x14ac:dyDescent="0.3">
      <c r="L6176" s="140"/>
      <c r="M6176" s="140"/>
    </row>
    <row r="6177" spans="12:13" x14ac:dyDescent="0.3">
      <c r="L6177" s="140"/>
      <c r="M6177" s="140"/>
    </row>
    <row r="6178" spans="12:13" x14ac:dyDescent="0.3">
      <c r="L6178" s="140"/>
      <c r="M6178" s="140"/>
    </row>
    <row r="6179" spans="12:13" x14ac:dyDescent="0.3">
      <c r="L6179" s="140"/>
      <c r="M6179" s="140"/>
    </row>
    <row r="6180" spans="12:13" x14ac:dyDescent="0.3">
      <c r="L6180" s="140"/>
      <c r="M6180" s="140"/>
    </row>
    <row r="6181" spans="12:13" x14ac:dyDescent="0.3">
      <c r="L6181" s="140"/>
      <c r="M6181" s="140"/>
    </row>
    <row r="6182" spans="12:13" x14ac:dyDescent="0.3">
      <c r="L6182" s="140"/>
      <c r="M6182" s="140"/>
    </row>
    <row r="6183" spans="12:13" x14ac:dyDescent="0.3">
      <c r="L6183" s="140"/>
      <c r="M6183" s="140"/>
    </row>
    <row r="6184" spans="12:13" x14ac:dyDescent="0.3">
      <c r="L6184" s="140"/>
      <c r="M6184" s="140"/>
    </row>
    <row r="6185" spans="12:13" x14ac:dyDescent="0.3">
      <c r="L6185" s="140"/>
      <c r="M6185" s="140"/>
    </row>
    <row r="6186" spans="12:13" x14ac:dyDescent="0.3">
      <c r="L6186" s="140"/>
      <c r="M6186" s="140"/>
    </row>
    <row r="6187" spans="12:13" x14ac:dyDescent="0.3">
      <c r="L6187" s="140"/>
      <c r="M6187" s="140"/>
    </row>
    <row r="6188" spans="12:13" x14ac:dyDescent="0.3">
      <c r="L6188" s="140"/>
      <c r="M6188" s="140"/>
    </row>
    <row r="6189" spans="12:13" x14ac:dyDescent="0.3">
      <c r="L6189" s="140"/>
      <c r="M6189" s="140"/>
    </row>
    <row r="6190" spans="12:13" x14ac:dyDescent="0.3">
      <c r="L6190" s="140"/>
      <c r="M6190" s="140"/>
    </row>
    <row r="6191" spans="12:13" x14ac:dyDescent="0.3">
      <c r="L6191" s="140"/>
      <c r="M6191" s="140"/>
    </row>
    <row r="6192" spans="12:13" x14ac:dyDescent="0.3">
      <c r="L6192" s="140"/>
      <c r="M6192" s="140"/>
    </row>
    <row r="6193" spans="12:13" x14ac:dyDescent="0.3">
      <c r="L6193" s="140"/>
      <c r="M6193" s="140"/>
    </row>
    <row r="6194" spans="12:13" x14ac:dyDescent="0.3">
      <c r="L6194" s="140"/>
      <c r="M6194" s="140"/>
    </row>
    <row r="6195" spans="12:13" x14ac:dyDescent="0.3">
      <c r="L6195" s="140"/>
      <c r="M6195" s="140"/>
    </row>
    <row r="6196" spans="12:13" x14ac:dyDescent="0.3">
      <c r="L6196" s="140"/>
      <c r="M6196" s="140"/>
    </row>
    <row r="6197" spans="12:13" x14ac:dyDescent="0.3">
      <c r="L6197" s="140"/>
      <c r="M6197" s="140"/>
    </row>
    <row r="6198" spans="12:13" x14ac:dyDescent="0.3">
      <c r="L6198" s="140"/>
      <c r="M6198" s="140"/>
    </row>
    <row r="6199" spans="12:13" x14ac:dyDescent="0.3">
      <c r="L6199" s="140"/>
      <c r="M6199" s="140"/>
    </row>
    <row r="6200" spans="12:13" x14ac:dyDescent="0.3">
      <c r="L6200" s="140"/>
      <c r="M6200" s="140"/>
    </row>
    <row r="6201" spans="12:13" x14ac:dyDescent="0.3">
      <c r="L6201" s="140"/>
      <c r="M6201" s="140"/>
    </row>
    <row r="6202" spans="12:13" x14ac:dyDescent="0.3">
      <c r="L6202" s="140"/>
      <c r="M6202" s="140"/>
    </row>
    <row r="6203" spans="12:13" x14ac:dyDescent="0.3">
      <c r="L6203" s="140"/>
      <c r="M6203" s="140"/>
    </row>
    <row r="6204" spans="12:13" x14ac:dyDescent="0.3">
      <c r="L6204" s="140"/>
      <c r="M6204" s="140"/>
    </row>
    <row r="6205" spans="12:13" x14ac:dyDescent="0.3">
      <c r="L6205" s="140"/>
      <c r="M6205" s="140"/>
    </row>
    <row r="6206" spans="12:13" x14ac:dyDescent="0.3">
      <c r="L6206" s="140"/>
      <c r="M6206" s="140"/>
    </row>
    <row r="6207" spans="12:13" x14ac:dyDescent="0.3">
      <c r="L6207" s="140"/>
      <c r="M6207" s="140"/>
    </row>
    <row r="6208" spans="12:13" x14ac:dyDescent="0.3">
      <c r="L6208" s="140"/>
      <c r="M6208" s="140"/>
    </row>
    <row r="6209" spans="12:13" x14ac:dyDescent="0.3">
      <c r="L6209" s="140"/>
      <c r="M6209" s="140"/>
    </row>
    <row r="6210" spans="12:13" x14ac:dyDescent="0.3">
      <c r="L6210" s="140"/>
      <c r="M6210" s="140"/>
    </row>
    <row r="6211" spans="12:13" x14ac:dyDescent="0.3">
      <c r="L6211" s="140"/>
      <c r="M6211" s="140"/>
    </row>
    <row r="6212" spans="12:13" x14ac:dyDescent="0.3">
      <c r="L6212" s="140"/>
      <c r="M6212" s="140"/>
    </row>
    <row r="6213" spans="12:13" x14ac:dyDescent="0.3">
      <c r="L6213" s="140"/>
      <c r="M6213" s="140"/>
    </row>
    <row r="6214" spans="12:13" x14ac:dyDescent="0.3">
      <c r="L6214" s="140"/>
      <c r="M6214" s="140"/>
    </row>
    <row r="6215" spans="12:13" x14ac:dyDescent="0.3">
      <c r="L6215" s="140"/>
      <c r="M6215" s="140"/>
    </row>
    <row r="6216" spans="12:13" x14ac:dyDescent="0.3">
      <c r="L6216" s="140"/>
      <c r="M6216" s="140"/>
    </row>
    <row r="6217" spans="12:13" x14ac:dyDescent="0.3">
      <c r="L6217" s="140"/>
      <c r="M6217" s="140"/>
    </row>
    <row r="6218" spans="12:13" x14ac:dyDescent="0.3">
      <c r="L6218" s="140"/>
      <c r="M6218" s="140"/>
    </row>
    <row r="6219" spans="12:13" x14ac:dyDescent="0.3">
      <c r="L6219" s="140"/>
      <c r="M6219" s="140"/>
    </row>
    <row r="6220" spans="12:13" x14ac:dyDescent="0.3">
      <c r="L6220" s="140"/>
      <c r="M6220" s="140"/>
    </row>
    <row r="6221" spans="12:13" x14ac:dyDescent="0.3">
      <c r="L6221" s="140"/>
      <c r="M6221" s="140"/>
    </row>
    <row r="6222" spans="12:13" x14ac:dyDescent="0.3">
      <c r="L6222" s="140"/>
      <c r="M6222" s="140"/>
    </row>
    <row r="6223" spans="12:13" x14ac:dyDescent="0.3">
      <c r="L6223" s="140"/>
      <c r="M6223" s="140"/>
    </row>
    <row r="6224" spans="12:13" x14ac:dyDescent="0.3">
      <c r="L6224" s="140"/>
      <c r="M6224" s="140"/>
    </row>
    <row r="6225" spans="12:13" x14ac:dyDescent="0.3">
      <c r="L6225" s="140"/>
      <c r="M6225" s="140"/>
    </row>
    <row r="6226" spans="12:13" x14ac:dyDescent="0.3">
      <c r="L6226" s="140"/>
      <c r="M6226" s="140"/>
    </row>
    <row r="6227" spans="12:13" x14ac:dyDescent="0.3">
      <c r="L6227" s="140"/>
      <c r="M6227" s="140"/>
    </row>
    <row r="6228" spans="12:13" x14ac:dyDescent="0.3">
      <c r="L6228" s="140"/>
      <c r="M6228" s="140"/>
    </row>
    <row r="6229" spans="12:13" x14ac:dyDescent="0.3">
      <c r="L6229" s="140"/>
      <c r="M6229" s="140"/>
    </row>
    <row r="6230" spans="12:13" x14ac:dyDescent="0.3">
      <c r="L6230" s="140"/>
      <c r="M6230" s="140"/>
    </row>
    <row r="6231" spans="12:13" x14ac:dyDescent="0.3">
      <c r="L6231" s="140"/>
      <c r="M6231" s="140"/>
    </row>
    <row r="6232" spans="12:13" x14ac:dyDescent="0.3">
      <c r="L6232" s="140"/>
      <c r="M6232" s="140"/>
    </row>
    <row r="6233" spans="12:13" x14ac:dyDescent="0.3">
      <c r="L6233" s="140"/>
      <c r="M6233" s="140"/>
    </row>
    <row r="6234" spans="12:13" x14ac:dyDescent="0.3">
      <c r="L6234" s="140"/>
      <c r="M6234" s="140"/>
    </row>
    <row r="6235" spans="12:13" x14ac:dyDescent="0.3">
      <c r="L6235" s="140"/>
      <c r="M6235" s="140"/>
    </row>
    <row r="6236" spans="12:13" x14ac:dyDescent="0.3">
      <c r="L6236" s="140"/>
      <c r="M6236" s="140"/>
    </row>
    <row r="6237" spans="12:13" x14ac:dyDescent="0.3">
      <c r="L6237" s="140"/>
      <c r="M6237" s="140"/>
    </row>
    <row r="6238" spans="12:13" x14ac:dyDescent="0.3">
      <c r="L6238" s="140"/>
      <c r="M6238" s="140"/>
    </row>
    <row r="6239" spans="12:13" x14ac:dyDescent="0.3">
      <c r="L6239" s="140"/>
      <c r="M6239" s="140"/>
    </row>
    <row r="6240" spans="12:13" x14ac:dyDescent="0.3">
      <c r="L6240" s="140"/>
      <c r="M6240" s="140"/>
    </row>
    <row r="6241" spans="12:13" x14ac:dyDescent="0.3">
      <c r="L6241" s="140"/>
      <c r="M6241" s="140"/>
    </row>
    <row r="6242" spans="12:13" x14ac:dyDescent="0.3">
      <c r="L6242" s="140"/>
      <c r="M6242" s="140"/>
    </row>
    <row r="6243" spans="12:13" x14ac:dyDescent="0.3">
      <c r="L6243" s="140"/>
      <c r="M6243" s="140"/>
    </row>
    <row r="6244" spans="12:13" x14ac:dyDescent="0.3">
      <c r="L6244" s="140"/>
      <c r="M6244" s="140"/>
    </row>
    <row r="6245" spans="12:13" x14ac:dyDescent="0.3">
      <c r="L6245" s="140"/>
      <c r="M6245" s="140"/>
    </row>
    <row r="6246" spans="12:13" x14ac:dyDescent="0.3">
      <c r="L6246" s="140"/>
      <c r="M6246" s="140"/>
    </row>
    <row r="6247" spans="12:13" x14ac:dyDescent="0.3">
      <c r="L6247" s="140"/>
      <c r="M6247" s="140"/>
    </row>
    <row r="6248" spans="12:13" x14ac:dyDescent="0.3">
      <c r="L6248" s="140"/>
      <c r="M6248" s="140"/>
    </row>
    <row r="6249" spans="12:13" x14ac:dyDescent="0.3">
      <c r="L6249" s="140"/>
      <c r="M6249" s="140"/>
    </row>
    <row r="6250" spans="12:13" x14ac:dyDescent="0.3">
      <c r="L6250" s="140"/>
      <c r="M6250" s="140"/>
    </row>
    <row r="6251" spans="12:13" x14ac:dyDescent="0.3">
      <c r="L6251" s="140"/>
      <c r="M6251" s="140"/>
    </row>
    <row r="6252" spans="12:13" x14ac:dyDescent="0.3">
      <c r="L6252" s="140"/>
      <c r="M6252" s="140"/>
    </row>
    <row r="6253" spans="12:13" x14ac:dyDescent="0.3">
      <c r="L6253" s="140"/>
      <c r="M6253" s="140"/>
    </row>
    <row r="6254" spans="12:13" x14ac:dyDescent="0.3">
      <c r="L6254" s="140"/>
      <c r="M6254" s="140"/>
    </row>
    <row r="6255" spans="12:13" x14ac:dyDescent="0.3">
      <c r="L6255" s="140"/>
      <c r="M6255" s="140"/>
    </row>
    <row r="6256" spans="12:13" x14ac:dyDescent="0.3">
      <c r="L6256" s="140"/>
      <c r="M6256" s="140"/>
    </row>
    <row r="6257" spans="12:13" x14ac:dyDescent="0.3">
      <c r="L6257" s="140"/>
      <c r="M6257" s="140"/>
    </row>
    <row r="6258" spans="12:13" x14ac:dyDescent="0.3">
      <c r="L6258" s="140"/>
      <c r="M6258" s="140"/>
    </row>
    <row r="6259" spans="12:13" x14ac:dyDescent="0.3">
      <c r="L6259" s="140"/>
      <c r="M6259" s="140"/>
    </row>
    <row r="6260" spans="12:13" x14ac:dyDescent="0.3">
      <c r="L6260" s="140"/>
      <c r="M6260" s="140"/>
    </row>
    <row r="6261" spans="12:13" x14ac:dyDescent="0.3">
      <c r="L6261" s="140"/>
      <c r="M6261" s="140"/>
    </row>
    <row r="6262" spans="12:13" x14ac:dyDescent="0.3">
      <c r="L6262" s="140"/>
      <c r="M6262" s="140"/>
    </row>
    <row r="6263" spans="12:13" x14ac:dyDescent="0.3">
      <c r="L6263" s="140"/>
      <c r="M6263" s="140"/>
    </row>
    <row r="6264" spans="12:13" x14ac:dyDescent="0.3">
      <c r="L6264" s="140"/>
      <c r="M6264" s="140"/>
    </row>
    <row r="6265" spans="12:13" x14ac:dyDescent="0.3">
      <c r="L6265" s="140"/>
      <c r="M6265" s="140"/>
    </row>
    <row r="6266" spans="12:13" x14ac:dyDescent="0.3">
      <c r="L6266" s="140"/>
      <c r="M6266" s="140"/>
    </row>
    <row r="6267" spans="12:13" x14ac:dyDescent="0.3">
      <c r="L6267" s="140"/>
      <c r="M6267" s="140"/>
    </row>
    <row r="6268" spans="12:13" x14ac:dyDescent="0.3">
      <c r="L6268" s="140"/>
      <c r="M6268" s="140"/>
    </row>
    <row r="6269" spans="12:13" x14ac:dyDescent="0.3">
      <c r="L6269" s="140"/>
      <c r="M6269" s="140"/>
    </row>
    <row r="6270" spans="12:13" x14ac:dyDescent="0.3">
      <c r="L6270" s="140"/>
      <c r="M6270" s="140"/>
    </row>
    <row r="6271" spans="12:13" x14ac:dyDescent="0.3">
      <c r="L6271" s="140"/>
      <c r="M6271" s="140"/>
    </row>
    <row r="6272" spans="12:13" x14ac:dyDescent="0.3">
      <c r="L6272" s="140"/>
      <c r="M6272" s="140"/>
    </row>
    <row r="6273" spans="12:13" x14ac:dyDescent="0.3">
      <c r="L6273" s="140"/>
      <c r="M6273" s="140"/>
    </row>
    <row r="6274" spans="12:13" x14ac:dyDescent="0.3">
      <c r="L6274" s="140"/>
      <c r="M6274" s="140"/>
    </row>
    <row r="6275" spans="12:13" x14ac:dyDescent="0.3">
      <c r="L6275" s="140"/>
      <c r="M6275" s="140"/>
    </row>
    <row r="6276" spans="12:13" x14ac:dyDescent="0.3">
      <c r="L6276" s="140"/>
      <c r="M6276" s="140"/>
    </row>
    <row r="6277" spans="12:13" x14ac:dyDescent="0.3">
      <c r="L6277" s="140"/>
      <c r="M6277" s="140"/>
    </row>
    <row r="6278" spans="12:13" x14ac:dyDescent="0.3">
      <c r="L6278" s="140"/>
      <c r="M6278" s="140"/>
    </row>
    <row r="6279" spans="12:13" x14ac:dyDescent="0.3">
      <c r="L6279" s="140"/>
      <c r="M6279" s="140"/>
    </row>
    <row r="6280" spans="12:13" x14ac:dyDescent="0.3">
      <c r="L6280" s="140"/>
      <c r="M6280" s="140"/>
    </row>
    <row r="6281" spans="12:13" x14ac:dyDescent="0.3">
      <c r="L6281" s="140"/>
      <c r="M6281" s="140"/>
    </row>
    <row r="6282" spans="12:13" x14ac:dyDescent="0.3">
      <c r="L6282" s="140"/>
      <c r="M6282" s="140"/>
    </row>
    <row r="6283" spans="12:13" x14ac:dyDescent="0.3">
      <c r="L6283" s="140"/>
      <c r="M6283" s="140"/>
    </row>
    <row r="6284" spans="12:13" x14ac:dyDescent="0.3">
      <c r="L6284" s="140"/>
      <c r="M6284" s="140"/>
    </row>
    <row r="6285" spans="12:13" x14ac:dyDescent="0.3">
      <c r="L6285" s="140"/>
      <c r="M6285" s="140"/>
    </row>
    <row r="6286" spans="12:13" x14ac:dyDescent="0.3">
      <c r="L6286" s="140"/>
      <c r="M6286" s="140"/>
    </row>
    <row r="6287" spans="12:13" x14ac:dyDescent="0.3">
      <c r="L6287" s="140"/>
      <c r="M6287" s="140"/>
    </row>
    <row r="6288" spans="12:13" x14ac:dyDescent="0.3">
      <c r="L6288" s="140"/>
      <c r="M6288" s="140"/>
    </row>
    <row r="6289" spans="1:15" x14ac:dyDescent="0.3">
      <c r="L6289" s="140"/>
      <c r="M6289" s="140"/>
    </row>
    <row r="6290" spans="1:15" x14ac:dyDescent="0.3">
      <c r="L6290" s="140"/>
      <c r="M6290" s="140"/>
    </row>
    <row r="6291" spans="1:15" x14ac:dyDescent="0.3">
      <c r="L6291" s="140"/>
      <c r="M6291" s="140"/>
    </row>
    <row r="6292" spans="1:15" x14ac:dyDescent="0.3">
      <c r="L6292" s="140"/>
      <c r="M6292" s="140"/>
    </row>
    <row r="6293" spans="1:15" x14ac:dyDescent="0.3">
      <c r="L6293" s="140"/>
      <c r="M6293" s="140"/>
    </row>
    <row r="6294" spans="1:15" x14ac:dyDescent="0.3">
      <c r="L6294" s="140"/>
      <c r="M6294" s="140"/>
    </row>
    <row r="6295" spans="1:15" x14ac:dyDescent="0.3">
      <c r="L6295" s="140"/>
      <c r="M6295" s="140"/>
    </row>
    <row r="6296" spans="1:15" x14ac:dyDescent="0.3">
      <c r="L6296" s="140"/>
      <c r="M6296" s="140"/>
    </row>
    <row r="6297" spans="1:15" s="135" customFormat="1" x14ac:dyDescent="0.3">
      <c r="A6297" s="133"/>
      <c r="B6297" s="134"/>
      <c r="C6297" s="139"/>
      <c r="D6297" s="134"/>
      <c r="E6297" s="134"/>
      <c r="F6297" s="134"/>
      <c r="G6297" s="134"/>
      <c r="H6297" s="134"/>
      <c r="I6297" s="134"/>
      <c r="J6297" s="147"/>
      <c r="K6297" s="147"/>
      <c r="L6297" s="140"/>
      <c r="M6297" s="140"/>
      <c r="N6297" s="147"/>
      <c r="O6297" s="150"/>
    </row>
    <row r="6298" spans="1:15" s="135" customFormat="1" x14ac:dyDescent="0.3">
      <c r="A6298" s="133"/>
      <c r="B6298" s="134"/>
      <c r="C6298" s="139"/>
      <c r="D6298" s="134"/>
      <c r="E6298" s="134"/>
      <c r="F6298" s="134"/>
      <c r="G6298" s="134"/>
      <c r="H6298" s="134"/>
      <c r="I6298" s="134"/>
      <c r="J6298" s="147"/>
      <c r="K6298" s="147"/>
      <c r="L6298" s="140"/>
      <c r="M6298" s="140"/>
      <c r="N6298" s="147"/>
      <c r="O6298" s="150"/>
    </row>
    <row r="6299" spans="1:15" s="135" customFormat="1" x14ac:dyDescent="0.3">
      <c r="A6299" s="133"/>
      <c r="B6299" s="134"/>
      <c r="C6299" s="139"/>
      <c r="D6299" s="134"/>
      <c r="E6299" s="134"/>
      <c r="F6299" s="134"/>
      <c r="G6299" s="134"/>
      <c r="H6299" s="134"/>
      <c r="I6299" s="134"/>
      <c r="J6299" s="147"/>
      <c r="K6299" s="147"/>
      <c r="L6299" s="140"/>
      <c r="M6299" s="140"/>
      <c r="N6299" s="147"/>
      <c r="O6299" s="150"/>
    </row>
    <row r="6300" spans="1:15" s="135" customFormat="1" x14ac:dyDescent="0.3">
      <c r="A6300" s="133"/>
      <c r="B6300" s="134"/>
      <c r="C6300" s="139"/>
      <c r="D6300" s="134"/>
      <c r="E6300" s="134"/>
      <c r="F6300" s="134"/>
      <c r="G6300" s="134"/>
      <c r="H6300" s="134"/>
      <c r="I6300" s="134"/>
      <c r="J6300" s="147"/>
      <c r="K6300" s="147"/>
      <c r="L6300" s="140"/>
      <c r="M6300" s="140"/>
      <c r="N6300" s="147"/>
      <c r="O6300" s="150"/>
    </row>
    <row r="6301" spans="1:15" x14ac:dyDescent="0.3">
      <c r="L6301" s="140"/>
      <c r="M6301" s="140"/>
    </row>
    <row r="6302" spans="1:15" x14ac:dyDescent="0.3">
      <c r="L6302" s="140"/>
      <c r="M6302" s="140"/>
    </row>
    <row r="6303" spans="1:15" x14ac:dyDescent="0.3">
      <c r="L6303" s="140"/>
      <c r="M6303" s="140"/>
    </row>
    <row r="6304" spans="1:15" x14ac:dyDescent="0.3">
      <c r="L6304" s="140"/>
      <c r="M6304" s="140"/>
    </row>
    <row r="6305" spans="12:13" x14ac:dyDescent="0.3">
      <c r="L6305" s="140"/>
      <c r="M6305" s="140"/>
    </row>
    <row r="6306" spans="12:13" x14ac:dyDescent="0.3">
      <c r="L6306" s="140"/>
      <c r="M6306" s="140"/>
    </row>
    <row r="6307" spans="12:13" x14ac:dyDescent="0.3">
      <c r="L6307" s="140"/>
      <c r="M6307" s="140"/>
    </row>
    <row r="6308" spans="12:13" x14ac:dyDescent="0.3">
      <c r="L6308" s="140"/>
      <c r="M6308" s="140"/>
    </row>
    <row r="6309" spans="12:13" x14ac:dyDescent="0.3">
      <c r="L6309" s="140"/>
      <c r="M6309" s="140"/>
    </row>
    <row r="6310" spans="12:13" x14ac:dyDescent="0.3">
      <c r="L6310" s="140"/>
      <c r="M6310" s="140"/>
    </row>
    <row r="6311" spans="12:13" x14ac:dyDescent="0.3">
      <c r="L6311" s="140"/>
      <c r="M6311" s="140"/>
    </row>
    <row r="6312" spans="12:13" x14ac:dyDescent="0.3">
      <c r="L6312" s="140"/>
      <c r="M6312" s="140"/>
    </row>
    <row r="6313" spans="12:13" x14ac:dyDescent="0.3">
      <c r="L6313" s="140"/>
      <c r="M6313" s="140"/>
    </row>
    <row r="6314" spans="12:13" x14ac:dyDescent="0.3">
      <c r="L6314" s="140"/>
      <c r="M6314" s="140"/>
    </row>
    <row r="6315" spans="12:13" x14ac:dyDescent="0.3">
      <c r="L6315" s="140"/>
      <c r="M6315" s="140"/>
    </row>
    <row r="6316" spans="12:13" x14ac:dyDescent="0.3">
      <c r="L6316" s="140"/>
      <c r="M6316" s="140"/>
    </row>
    <row r="6317" spans="12:13" x14ac:dyDescent="0.3">
      <c r="L6317" s="140"/>
      <c r="M6317" s="140"/>
    </row>
    <row r="6318" spans="12:13" x14ac:dyDescent="0.3">
      <c r="L6318" s="140"/>
      <c r="M6318" s="140"/>
    </row>
    <row r="6319" spans="12:13" x14ac:dyDescent="0.3">
      <c r="L6319" s="140"/>
      <c r="M6319" s="140"/>
    </row>
    <row r="6320" spans="12:13" x14ac:dyDescent="0.3">
      <c r="L6320" s="140"/>
      <c r="M6320" s="140"/>
    </row>
    <row r="6321" spans="12:13" x14ac:dyDescent="0.3">
      <c r="L6321" s="140"/>
      <c r="M6321" s="140"/>
    </row>
    <row r="6322" spans="12:13" x14ac:dyDescent="0.3">
      <c r="L6322" s="140"/>
      <c r="M6322" s="140"/>
    </row>
    <row r="6323" spans="12:13" x14ac:dyDescent="0.3">
      <c r="L6323" s="140"/>
      <c r="M6323" s="140"/>
    </row>
    <row r="6324" spans="12:13" x14ac:dyDescent="0.3">
      <c r="L6324" s="140"/>
      <c r="M6324" s="140"/>
    </row>
    <row r="6325" spans="12:13" x14ac:dyDescent="0.3">
      <c r="L6325" s="140"/>
      <c r="M6325" s="140"/>
    </row>
    <row r="6326" spans="12:13" x14ac:dyDescent="0.3">
      <c r="L6326" s="140"/>
      <c r="M6326" s="140"/>
    </row>
    <row r="6327" spans="12:13" x14ac:dyDescent="0.3">
      <c r="L6327" s="140"/>
      <c r="M6327" s="140"/>
    </row>
    <row r="6328" spans="12:13" x14ac:dyDescent="0.3">
      <c r="L6328" s="140"/>
      <c r="M6328" s="140"/>
    </row>
    <row r="6329" spans="12:13" x14ac:dyDescent="0.3">
      <c r="L6329" s="140"/>
      <c r="M6329" s="140"/>
    </row>
    <row r="6330" spans="12:13" x14ac:dyDescent="0.3">
      <c r="L6330" s="140"/>
      <c r="M6330" s="140"/>
    </row>
    <row r="6331" spans="12:13" x14ac:dyDescent="0.3">
      <c r="L6331" s="140"/>
      <c r="M6331" s="140"/>
    </row>
    <row r="6332" spans="12:13" x14ac:dyDescent="0.3">
      <c r="L6332" s="140"/>
      <c r="M6332" s="140"/>
    </row>
    <row r="6333" spans="12:13" x14ac:dyDescent="0.3">
      <c r="L6333" s="140"/>
      <c r="M6333" s="140"/>
    </row>
    <row r="6334" spans="12:13" x14ac:dyDescent="0.3">
      <c r="L6334" s="140"/>
      <c r="M6334" s="140"/>
    </row>
    <row r="6335" spans="12:13" x14ac:dyDescent="0.3">
      <c r="L6335" s="140"/>
      <c r="M6335" s="140"/>
    </row>
    <row r="6336" spans="12:13" x14ac:dyDescent="0.3">
      <c r="L6336" s="140"/>
      <c r="M6336" s="140"/>
    </row>
    <row r="6337" spans="12:13" x14ac:dyDescent="0.3">
      <c r="L6337" s="140"/>
      <c r="M6337" s="140"/>
    </row>
    <row r="6338" spans="12:13" x14ac:dyDescent="0.3">
      <c r="L6338" s="140"/>
      <c r="M6338" s="140"/>
    </row>
    <row r="6339" spans="12:13" x14ac:dyDescent="0.3">
      <c r="L6339" s="140"/>
      <c r="M6339" s="140"/>
    </row>
    <row r="6340" spans="12:13" x14ac:dyDescent="0.3">
      <c r="L6340" s="140"/>
      <c r="M6340" s="140"/>
    </row>
    <row r="6341" spans="12:13" x14ac:dyDescent="0.3">
      <c r="L6341" s="140"/>
      <c r="M6341" s="140"/>
    </row>
    <row r="6342" spans="12:13" x14ac:dyDescent="0.3">
      <c r="L6342" s="140"/>
      <c r="M6342" s="140"/>
    </row>
    <row r="6343" spans="12:13" x14ac:dyDescent="0.3">
      <c r="L6343" s="140"/>
      <c r="M6343" s="140"/>
    </row>
    <row r="6344" spans="12:13" x14ac:dyDescent="0.3">
      <c r="L6344" s="140"/>
      <c r="M6344" s="140"/>
    </row>
    <row r="6345" spans="12:13" x14ac:dyDescent="0.3">
      <c r="L6345" s="140"/>
      <c r="M6345" s="140"/>
    </row>
    <row r="6346" spans="12:13" x14ac:dyDescent="0.3">
      <c r="L6346" s="140"/>
      <c r="M6346" s="140"/>
    </row>
    <row r="6347" spans="12:13" x14ac:dyDescent="0.3">
      <c r="L6347" s="140"/>
      <c r="M6347" s="140"/>
    </row>
    <row r="6348" spans="12:13" x14ac:dyDescent="0.3">
      <c r="L6348" s="140"/>
      <c r="M6348" s="140"/>
    </row>
    <row r="6349" spans="12:13" x14ac:dyDescent="0.3">
      <c r="L6349" s="140"/>
      <c r="M6349" s="140"/>
    </row>
    <row r="6350" spans="12:13" x14ac:dyDescent="0.3">
      <c r="L6350" s="140"/>
      <c r="M6350" s="140"/>
    </row>
    <row r="6351" spans="12:13" x14ac:dyDescent="0.3">
      <c r="L6351" s="140"/>
      <c r="M6351" s="140"/>
    </row>
    <row r="6352" spans="12:13" x14ac:dyDescent="0.3">
      <c r="L6352" s="140"/>
      <c r="M6352" s="140"/>
    </row>
    <row r="6353" spans="12:13" x14ac:dyDescent="0.3">
      <c r="L6353" s="140"/>
      <c r="M6353" s="140"/>
    </row>
    <row r="6354" spans="12:13" x14ac:dyDescent="0.3">
      <c r="L6354" s="140"/>
      <c r="M6354" s="140"/>
    </row>
    <row r="6355" spans="12:13" x14ac:dyDescent="0.3">
      <c r="L6355" s="140"/>
      <c r="M6355" s="140"/>
    </row>
    <row r="6356" spans="12:13" x14ac:dyDescent="0.3">
      <c r="L6356" s="140"/>
      <c r="M6356" s="140"/>
    </row>
    <row r="6357" spans="12:13" x14ac:dyDescent="0.3">
      <c r="L6357" s="140"/>
      <c r="M6357" s="140"/>
    </row>
    <row r="6358" spans="12:13" x14ac:dyDescent="0.3">
      <c r="L6358" s="140"/>
      <c r="M6358" s="140"/>
    </row>
    <row r="6359" spans="12:13" x14ac:dyDescent="0.3">
      <c r="L6359" s="140"/>
      <c r="M6359" s="140"/>
    </row>
    <row r="6360" spans="12:13" x14ac:dyDescent="0.3">
      <c r="L6360" s="140"/>
      <c r="M6360" s="140"/>
    </row>
    <row r="6361" spans="12:13" x14ac:dyDescent="0.3">
      <c r="L6361" s="140"/>
      <c r="M6361" s="140"/>
    </row>
    <row r="6362" spans="12:13" x14ac:dyDescent="0.3">
      <c r="L6362" s="140"/>
      <c r="M6362" s="140"/>
    </row>
    <row r="6363" spans="12:13" x14ac:dyDescent="0.3">
      <c r="L6363" s="140"/>
      <c r="M6363" s="140"/>
    </row>
    <row r="6364" spans="12:13" x14ac:dyDescent="0.3">
      <c r="L6364" s="140"/>
      <c r="M6364" s="140"/>
    </row>
    <row r="6365" spans="12:13" x14ac:dyDescent="0.3">
      <c r="L6365" s="140"/>
      <c r="M6365" s="140"/>
    </row>
    <row r="6366" spans="12:13" x14ac:dyDescent="0.3">
      <c r="L6366" s="140"/>
      <c r="M6366" s="140"/>
    </row>
    <row r="6367" spans="12:13" x14ac:dyDescent="0.3">
      <c r="L6367" s="140"/>
      <c r="M6367" s="140"/>
    </row>
    <row r="6368" spans="12:13" x14ac:dyDescent="0.3">
      <c r="L6368" s="140"/>
      <c r="M6368" s="140"/>
    </row>
    <row r="6369" spans="1:15" x14ac:dyDescent="0.3">
      <c r="L6369" s="140"/>
      <c r="M6369" s="140"/>
    </row>
    <row r="6370" spans="1:15" s="135" customFormat="1" x14ac:dyDescent="0.3">
      <c r="A6370" s="133"/>
      <c r="B6370" s="134"/>
      <c r="C6370" s="139"/>
      <c r="D6370" s="134"/>
      <c r="E6370" s="134"/>
      <c r="F6370" s="134"/>
      <c r="G6370" s="134"/>
      <c r="H6370" s="134"/>
      <c r="I6370" s="134"/>
      <c r="J6370" s="147"/>
      <c r="K6370" s="147"/>
      <c r="L6370" s="140"/>
      <c r="M6370" s="140"/>
      <c r="N6370" s="147"/>
      <c r="O6370" s="150"/>
    </row>
    <row r="6371" spans="1:15" s="135" customFormat="1" x14ac:dyDescent="0.3">
      <c r="A6371" s="133"/>
      <c r="B6371" s="134"/>
      <c r="C6371" s="139"/>
      <c r="D6371" s="134"/>
      <c r="E6371" s="134"/>
      <c r="F6371" s="134"/>
      <c r="G6371" s="134"/>
      <c r="H6371" s="134"/>
      <c r="I6371" s="134"/>
      <c r="J6371" s="147"/>
      <c r="K6371" s="147"/>
      <c r="L6371" s="140"/>
      <c r="M6371" s="140"/>
      <c r="N6371" s="147"/>
      <c r="O6371" s="150"/>
    </row>
    <row r="6372" spans="1:15" s="135" customFormat="1" x14ac:dyDescent="0.3">
      <c r="A6372" s="133"/>
      <c r="B6372" s="134"/>
      <c r="C6372" s="139"/>
      <c r="D6372" s="134"/>
      <c r="E6372" s="134"/>
      <c r="F6372" s="134"/>
      <c r="G6372" s="134"/>
      <c r="H6372" s="134"/>
      <c r="I6372" s="134"/>
      <c r="J6372" s="147"/>
      <c r="K6372" s="147"/>
      <c r="L6372" s="140"/>
      <c r="M6372" s="140"/>
      <c r="N6372" s="147"/>
      <c r="O6372" s="150"/>
    </row>
    <row r="6373" spans="1:15" s="135" customFormat="1" x14ac:dyDescent="0.3">
      <c r="A6373" s="133"/>
      <c r="B6373" s="134"/>
      <c r="C6373" s="139"/>
      <c r="D6373" s="134"/>
      <c r="E6373" s="134"/>
      <c r="F6373" s="134"/>
      <c r="G6373" s="134"/>
      <c r="H6373" s="134"/>
      <c r="I6373" s="134"/>
      <c r="J6373" s="147"/>
      <c r="K6373" s="147"/>
      <c r="L6373" s="140"/>
      <c r="M6373" s="140"/>
      <c r="N6373" s="147"/>
      <c r="O6373" s="150"/>
    </row>
    <row r="6374" spans="1:15" x14ac:dyDescent="0.3">
      <c r="L6374" s="140"/>
      <c r="M6374" s="140"/>
    </row>
    <row r="6375" spans="1:15" x14ac:dyDescent="0.3">
      <c r="L6375" s="140"/>
      <c r="M6375" s="140"/>
    </row>
    <row r="6376" spans="1:15" x14ac:dyDescent="0.3">
      <c r="L6376" s="140"/>
      <c r="M6376" s="140"/>
    </row>
    <row r="6377" spans="1:15" x14ac:dyDescent="0.3">
      <c r="L6377" s="140"/>
      <c r="M6377" s="140"/>
    </row>
    <row r="6378" spans="1:15" s="135" customFormat="1" x14ac:dyDescent="0.3">
      <c r="A6378" s="133"/>
      <c r="B6378" s="134"/>
      <c r="C6378" s="139"/>
      <c r="D6378" s="134"/>
      <c r="E6378" s="134"/>
      <c r="F6378" s="134"/>
      <c r="G6378" s="134"/>
      <c r="H6378" s="134"/>
      <c r="I6378" s="134"/>
      <c r="J6378" s="147"/>
      <c r="K6378" s="147"/>
      <c r="L6378" s="140"/>
      <c r="M6378" s="140"/>
      <c r="N6378" s="147"/>
      <c r="O6378" s="150"/>
    </row>
    <row r="6379" spans="1:15" x14ac:dyDescent="0.3">
      <c r="L6379" s="140"/>
      <c r="M6379" s="140"/>
    </row>
    <row r="6380" spans="1:15" x14ac:dyDescent="0.3">
      <c r="L6380" s="140"/>
      <c r="M6380" s="140"/>
    </row>
    <row r="6381" spans="1:15" x14ac:dyDescent="0.3">
      <c r="L6381" s="140"/>
      <c r="M6381" s="140"/>
    </row>
    <row r="6382" spans="1:15" x14ac:dyDescent="0.3">
      <c r="L6382" s="140"/>
      <c r="M6382" s="140"/>
    </row>
    <row r="6383" spans="1:15" x14ac:dyDescent="0.3">
      <c r="L6383" s="140"/>
      <c r="M6383" s="140"/>
    </row>
    <row r="6384" spans="1:15" x14ac:dyDescent="0.3">
      <c r="L6384" s="140"/>
      <c r="M6384" s="140"/>
    </row>
    <row r="6385" spans="12:13" x14ac:dyDescent="0.3">
      <c r="L6385" s="140"/>
      <c r="M6385" s="140"/>
    </row>
    <row r="6386" spans="12:13" x14ac:dyDescent="0.3">
      <c r="L6386" s="140"/>
      <c r="M6386" s="140"/>
    </row>
    <row r="6387" spans="12:13" x14ac:dyDescent="0.3">
      <c r="L6387" s="140"/>
      <c r="M6387" s="140"/>
    </row>
    <row r="6388" spans="12:13" x14ac:dyDescent="0.3">
      <c r="L6388" s="140"/>
      <c r="M6388" s="140"/>
    </row>
    <row r="6389" spans="12:13" x14ac:dyDescent="0.3">
      <c r="L6389" s="140"/>
      <c r="M6389" s="140"/>
    </row>
    <row r="6390" spans="12:13" x14ac:dyDescent="0.3">
      <c r="L6390" s="140"/>
      <c r="M6390" s="140"/>
    </row>
    <row r="6391" spans="12:13" x14ac:dyDescent="0.3">
      <c r="L6391" s="140"/>
      <c r="M6391" s="140"/>
    </row>
    <row r="6392" spans="12:13" x14ac:dyDescent="0.3">
      <c r="L6392" s="140"/>
      <c r="M6392" s="140"/>
    </row>
    <row r="6393" spans="12:13" x14ac:dyDescent="0.3">
      <c r="L6393" s="140"/>
      <c r="M6393" s="140"/>
    </row>
    <row r="6394" spans="12:13" x14ac:dyDescent="0.3">
      <c r="L6394" s="140"/>
      <c r="M6394" s="140"/>
    </row>
    <row r="6395" spans="12:13" x14ac:dyDescent="0.3">
      <c r="L6395" s="140"/>
      <c r="M6395" s="140"/>
    </row>
    <row r="6396" spans="12:13" x14ac:dyDescent="0.3">
      <c r="L6396" s="140"/>
      <c r="M6396" s="140"/>
    </row>
    <row r="6397" spans="12:13" x14ac:dyDescent="0.3">
      <c r="L6397" s="140"/>
      <c r="M6397" s="140"/>
    </row>
    <row r="6398" spans="12:13" x14ac:dyDescent="0.3">
      <c r="L6398" s="140"/>
      <c r="M6398" s="140"/>
    </row>
    <row r="6399" spans="12:13" x14ac:dyDescent="0.3">
      <c r="L6399" s="140"/>
      <c r="M6399" s="140"/>
    </row>
    <row r="6400" spans="12:13" x14ac:dyDescent="0.3">
      <c r="L6400" s="140"/>
      <c r="M6400" s="140"/>
    </row>
    <row r="6401" spans="12:13" x14ac:dyDescent="0.3">
      <c r="L6401" s="140"/>
      <c r="M6401" s="140"/>
    </row>
    <row r="6402" spans="12:13" x14ac:dyDescent="0.3">
      <c r="L6402" s="140"/>
      <c r="M6402" s="140"/>
    </row>
    <row r="6403" spans="12:13" x14ac:dyDescent="0.3">
      <c r="L6403" s="140"/>
      <c r="M6403" s="140"/>
    </row>
    <row r="6404" spans="12:13" x14ac:dyDescent="0.3">
      <c r="L6404" s="140"/>
      <c r="M6404" s="140"/>
    </row>
    <row r="6405" spans="12:13" x14ac:dyDescent="0.3">
      <c r="L6405" s="140"/>
      <c r="M6405" s="140"/>
    </row>
    <row r="6406" spans="12:13" x14ac:dyDescent="0.3">
      <c r="L6406" s="140"/>
      <c r="M6406" s="140"/>
    </row>
    <row r="6407" spans="12:13" x14ac:dyDescent="0.3">
      <c r="L6407" s="140"/>
      <c r="M6407" s="140"/>
    </row>
    <row r="6408" spans="12:13" x14ac:dyDescent="0.3">
      <c r="L6408" s="140"/>
      <c r="M6408" s="140"/>
    </row>
    <row r="6409" spans="12:13" x14ac:dyDescent="0.3">
      <c r="L6409" s="140"/>
      <c r="M6409" s="140"/>
    </row>
    <row r="6410" spans="12:13" x14ac:dyDescent="0.3">
      <c r="L6410" s="140"/>
      <c r="M6410" s="140"/>
    </row>
    <row r="6411" spans="12:13" x14ac:dyDescent="0.3">
      <c r="L6411" s="140"/>
      <c r="M6411" s="140"/>
    </row>
    <row r="6412" spans="12:13" x14ac:dyDescent="0.3">
      <c r="L6412" s="140"/>
      <c r="M6412" s="140"/>
    </row>
    <row r="6413" spans="12:13" x14ac:dyDescent="0.3">
      <c r="L6413" s="140"/>
      <c r="M6413" s="140"/>
    </row>
    <row r="6414" spans="12:13" x14ac:dyDescent="0.3">
      <c r="L6414" s="140"/>
      <c r="M6414" s="140"/>
    </row>
    <row r="6415" spans="12:13" x14ac:dyDescent="0.3">
      <c r="L6415" s="140"/>
      <c r="M6415" s="140"/>
    </row>
    <row r="6416" spans="12:13" x14ac:dyDescent="0.3">
      <c r="L6416" s="140"/>
      <c r="M6416" s="140"/>
    </row>
    <row r="6417" spans="12:13" x14ac:dyDescent="0.3">
      <c r="L6417" s="140"/>
      <c r="M6417" s="140"/>
    </row>
    <row r="6418" spans="12:13" x14ac:dyDescent="0.3">
      <c r="L6418" s="140"/>
      <c r="M6418" s="140"/>
    </row>
    <row r="6419" spans="12:13" x14ac:dyDescent="0.3">
      <c r="L6419" s="140"/>
      <c r="M6419" s="140"/>
    </row>
    <row r="6420" spans="12:13" x14ac:dyDescent="0.3">
      <c r="L6420" s="140"/>
      <c r="M6420" s="140"/>
    </row>
    <row r="6421" spans="12:13" x14ac:dyDescent="0.3">
      <c r="L6421" s="140"/>
      <c r="M6421" s="140"/>
    </row>
    <row r="6422" spans="12:13" x14ac:dyDescent="0.3">
      <c r="L6422" s="140"/>
      <c r="M6422" s="140"/>
    </row>
    <row r="6423" spans="12:13" x14ac:dyDescent="0.3">
      <c r="L6423" s="140"/>
      <c r="M6423" s="140"/>
    </row>
    <row r="6424" spans="12:13" x14ac:dyDescent="0.3">
      <c r="L6424" s="140"/>
      <c r="M6424" s="140"/>
    </row>
    <row r="6425" spans="12:13" x14ac:dyDescent="0.3">
      <c r="L6425" s="140"/>
      <c r="M6425" s="140"/>
    </row>
    <row r="6426" spans="12:13" x14ac:dyDescent="0.3">
      <c r="L6426" s="140"/>
      <c r="M6426" s="140"/>
    </row>
    <row r="6427" spans="12:13" x14ac:dyDescent="0.3">
      <c r="L6427" s="140"/>
      <c r="M6427" s="140"/>
    </row>
    <row r="6428" spans="12:13" x14ac:dyDescent="0.3">
      <c r="L6428" s="140"/>
      <c r="M6428" s="140"/>
    </row>
    <row r="6429" spans="12:13" x14ac:dyDescent="0.3">
      <c r="L6429" s="140"/>
      <c r="M6429" s="140"/>
    </row>
    <row r="6430" spans="12:13" x14ac:dyDescent="0.3">
      <c r="L6430" s="140"/>
      <c r="M6430" s="140"/>
    </row>
    <row r="6431" spans="12:13" x14ac:dyDescent="0.3">
      <c r="L6431" s="140"/>
      <c r="M6431" s="140"/>
    </row>
    <row r="6432" spans="12:13" x14ac:dyDescent="0.3">
      <c r="L6432" s="140"/>
      <c r="M6432" s="140"/>
    </row>
    <row r="6433" spans="12:13" x14ac:dyDescent="0.3">
      <c r="L6433" s="140"/>
      <c r="M6433" s="140"/>
    </row>
    <row r="6434" spans="12:13" x14ac:dyDescent="0.3">
      <c r="L6434" s="140"/>
      <c r="M6434" s="140"/>
    </row>
    <row r="6435" spans="12:13" x14ac:dyDescent="0.3">
      <c r="L6435" s="140"/>
      <c r="M6435" s="140"/>
    </row>
    <row r="6436" spans="12:13" x14ac:dyDescent="0.3">
      <c r="L6436" s="140"/>
      <c r="M6436" s="140"/>
    </row>
    <row r="6437" spans="12:13" x14ac:dyDescent="0.3">
      <c r="L6437" s="140"/>
      <c r="M6437" s="140"/>
    </row>
    <row r="6438" spans="12:13" x14ac:dyDescent="0.3">
      <c r="L6438" s="140"/>
      <c r="M6438" s="140"/>
    </row>
    <row r="6439" spans="12:13" x14ac:dyDescent="0.3">
      <c r="L6439" s="140"/>
      <c r="M6439" s="140"/>
    </row>
    <row r="6440" spans="12:13" x14ac:dyDescent="0.3">
      <c r="L6440" s="140"/>
      <c r="M6440" s="140"/>
    </row>
    <row r="6441" spans="12:13" x14ac:dyDescent="0.3">
      <c r="L6441" s="140"/>
      <c r="M6441" s="140"/>
    </row>
    <row r="6442" spans="12:13" x14ac:dyDescent="0.3">
      <c r="L6442" s="140"/>
      <c r="M6442" s="140"/>
    </row>
    <row r="6443" spans="12:13" x14ac:dyDescent="0.3">
      <c r="L6443" s="140"/>
      <c r="M6443" s="140"/>
    </row>
    <row r="6444" spans="12:13" x14ac:dyDescent="0.3">
      <c r="L6444" s="140"/>
      <c r="M6444" s="140"/>
    </row>
    <row r="6445" spans="12:13" x14ac:dyDescent="0.3">
      <c r="L6445" s="140"/>
      <c r="M6445" s="140"/>
    </row>
    <row r="6446" spans="12:13" x14ac:dyDescent="0.3">
      <c r="L6446" s="140"/>
      <c r="M6446" s="140"/>
    </row>
    <row r="6447" spans="12:13" x14ac:dyDescent="0.3">
      <c r="L6447" s="140"/>
      <c r="M6447" s="140"/>
    </row>
    <row r="6448" spans="12:13" x14ac:dyDescent="0.3">
      <c r="L6448" s="140"/>
      <c r="M6448" s="140"/>
    </row>
    <row r="6449" spans="12:13" x14ac:dyDescent="0.3">
      <c r="L6449" s="140"/>
      <c r="M6449" s="140"/>
    </row>
    <row r="6450" spans="12:13" x14ac:dyDescent="0.3">
      <c r="L6450" s="140"/>
      <c r="M6450" s="140"/>
    </row>
    <row r="6451" spans="12:13" x14ac:dyDescent="0.3">
      <c r="L6451" s="140"/>
      <c r="M6451" s="140"/>
    </row>
    <row r="6452" spans="12:13" x14ac:dyDescent="0.3">
      <c r="L6452" s="140"/>
      <c r="M6452" s="140"/>
    </row>
    <row r="6453" spans="12:13" x14ac:dyDescent="0.3">
      <c r="L6453" s="140"/>
      <c r="M6453" s="140"/>
    </row>
    <row r="6454" spans="12:13" x14ac:dyDescent="0.3">
      <c r="L6454" s="140"/>
      <c r="M6454" s="140"/>
    </row>
    <row r="6455" spans="12:13" x14ac:dyDescent="0.3">
      <c r="L6455" s="140"/>
      <c r="M6455" s="140"/>
    </row>
    <row r="6456" spans="12:13" x14ac:dyDescent="0.3">
      <c r="L6456" s="140"/>
      <c r="M6456" s="140"/>
    </row>
    <row r="6457" spans="12:13" x14ac:dyDescent="0.3">
      <c r="L6457" s="140"/>
      <c r="M6457" s="140"/>
    </row>
    <row r="6458" spans="12:13" x14ac:dyDescent="0.3">
      <c r="L6458" s="140"/>
      <c r="M6458" s="140"/>
    </row>
    <row r="6459" spans="12:13" x14ac:dyDescent="0.3">
      <c r="L6459" s="140"/>
      <c r="M6459" s="140"/>
    </row>
    <row r="6460" spans="12:13" x14ac:dyDescent="0.3">
      <c r="L6460" s="140"/>
      <c r="M6460" s="140"/>
    </row>
    <row r="6461" spans="12:13" x14ac:dyDescent="0.3">
      <c r="L6461" s="140"/>
      <c r="M6461" s="140"/>
    </row>
    <row r="6462" spans="12:13" x14ac:dyDescent="0.3">
      <c r="L6462" s="140"/>
      <c r="M6462" s="140"/>
    </row>
    <row r="6463" spans="12:13" x14ac:dyDescent="0.3">
      <c r="L6463" s="140"/>
      <c r="M6463" s="140"/>
    </row>
    <row r="6464" spans="12:13" x14ac:dyDescent="0.3">
      <c r="L6464" s="140"/>
      <c r="M6464" s="140"/>
    </row>
    <row r="6465" spans="12:13" x14ac:dyDescent="0.3">
      <c r="L6465" s="140"/>
      <c r="M6465" s="140"/>
    </row>
    <row r="6466" spans="12:13" x14ac:dyDescent="0.3">
      <c r="L6466" s="140"/>
      <c r="M6466" s="140"/>
    </row>
    <row r="6467" spans="12:13" x14ac:dyDescent="0.3">
      <c r="L6467" s="140"/>
      <c r="M6467" s="140"/>
    </row>
    <row r="6468" spans="12:13" x14ac:dyDescent="0.3">
      <c r="L6468" s="140"/>
      <c r="M6468" s="140"/>
    </row>
    <row r="6469" spans="12:13" x14ac:dyDescent="0.3">
      <c r="L6469" s="140"/>
      <c r="M6469" s="140"/>
    </row>
    <row r="6470" spans="12:13" x14ac:dyDescent="0.3">
      <c r="L6470" s="140"/>
      <c r="M6470" s="140"/>
    </row>
    <row r="6471" spans="12:13" x14ac:dyDescent="0.3">
      <c r="L6471" s="140"/>
      <c r="M6471" s="140"/>
    </row>
    <row r="6472" spans="12:13" x14ac:dyDescent="0.3">
      <c r="L6472" s="140"/>
      <c r="M6472" s="140"/>
    </row>
    <row r="6473" spans="12:13" x14ac:dyDescent="0.3">
      <c r="L6473" s="140"/>
      <c r="M6473" s="140"/>
    </row>
    <row r="6474" spans="12:13" x14ac:dyDescent="0.3">
      <c r="L6474" s="140"/>
      <c r="M6474" s="140"/>
    </row>
    <row r="6475" spans="12:13" x14ac:dyDescent="0.3">
      <c r="L6475" s="140"/>
      <c r="M6475" s="140"/>
    </row>
    <row r="6476" spans="12:13" x14ac:dyDescent="0.3">
      <c r="L6476" s="140"/>
      <c r="M6476" s="140"/>
    </row>
    <row r="6477" spans="12:13" x14ac:dyDescent="0.3">
      <c r="L6477" s="140"/>
      <c r="M6477" s="140"/>
    </row>
    <row r="6478" spans="12:13" x14ac:dyDescent="0.3">
      <c r="L6478" s="140"/>
      <c r="M6478" s="140"/>
    </row>
    <row r="6479" spans="12:13" x14ac:dyDescent="0.3">
      <c r="L6479" s="140"/>
      <c r="M6479" s="140"/>
    </row>
    <row r="6480" spans="12:13" x14ac:dyDescent="0.3">
      <c r="L6480" s="140"/>
      <c r="M6480" s="140"/>
    </row>
    <row r="6481" spans="1:15" x14ac:dyDescent="0.3">
      <c r="L6481" s="140"/>
      <c r="M6481" s="140"/>
    </row>
    <row r="6482" spans="1:15" x14ac:dyDescent="0.3">
      <c r="L6482" s="140"/>
      <c r="M6482" s="140"/>
    </row>
    <row r="6483" spans="1:15" x14ac:dyDescent="0.3">
      <c r="L6483" s="140"/>
      <c r="M6483" s="140"/>
    </row>
    <row r="6484" spans="1:15" x14ac:dyDescent="0.3">
      <c r="L6484" s="140"/>
      <c r="M6484" s="140"/>
    </row>
    <row r="6485" spans="1:15" x14ac:dyDescent="0.3">
      <c r="L6485" s="140"/>
      <c r="M6485" s="140"/>
    </row>
    <row r="6486" spans="1:15" x14ac:dyDescent="0.3">
      <c r="L6486" s="140"/>
      <c r="M6486" s="140"/>
    </row>
    <row r="6487" spans="1:15" x14ac:dyDescent="0.3">
      <c r="L6487" s="140"/>
      <c r="M6487" s="140"/>
    </row>
    <row r="6488" spans="1:15" s="135" customFormat="1" x14ac:dyDescent="0.3">
      <c r="A6488" s="133"/>
      <c r="B6488" s="134"/>
      <c r="C6488" s="139"/>
      <c r="D6488" s="134"/>
      <c r="E6488" s="134"/>
      <c r="F6488" s="134"/>
      <c r="G6488" s="134"/>
      <c r="H6488" s="134"/>
      <c r="I6488" s="134"/>
      <c r="J6488" s="147"/>
      <c r="K6488" s="147"/>
      <c r="L6488" s="140"/>
      <c r="M6488" s="140"/>
      <c r="N6488" s="147"/>
      <c r="O6488" s="150"/>
    </row>
    <row r="6489" spans="1:15" s="135" customFormat="1" x14ac:dyDescent="0.3">
      <c r="A6489" s="133"/>
      <c r="B6489" s="134"/>
      <c r="C6489" s="139"/>
      <c r="D6489" s="134"/>
      <c r="E6489" s="134"/>
      <c r="F6489" s="134"/>
      <c r="G6489" s="134"/>
      <c r="H6489" s="134"/>
      <c r="I6489" s="134"/>
      <c r="J6489" s="147"/>
      <c r="K6489" s="147"/>
      <c r="L6489" s="140"/>
      <c r="M6489" s="140"/>
      <c r="N6489" s="147"/>
      <c r="O6489" s="150"/>
    </row>
    <row r="6490" spans="1:15" s="135" customFormat="1" x14ac:dyDescent="0.3">
      <c r="A6490" s="133"/>
      <c r="B6490" s="134"/>
      <c r="C6490" s="139"/>
      <c r="D6490" s="134"/>
      <c r="E6490" s="134"/>
      <c r="F6490" s="134"/>
      <c r="G6490" s="134"/>
      <c r="H6490" s="134"/>
      <c r="I6490" s="134"/>
      <c r="J6490" s="147"/>
      <c r="K6490" s="147"/>
      <c r="L6490" s="140"/>
      <c r="M6490" s="140"/>
      <c r="N6490" s="147"/>
      <c r="O6490" s="150"/>
    </row>
    <row r="6491" spans="1:15" s="135" customFormat="1" x14ac:dyDescent="0.3">
      <c r="A6491" s="133"/>
      <c r="B6491" s="134"/>
      <c r="C6491" s="139"/>
      <c r="D6491" s="134"/>
      <c r="E6491" s="134"/>
      <c r="F6491" s="134"/>
      <c r="G6491" s="134"/>
      <c r="H6491" s="134"/>
      <c r="I6491" s="134"/>
      <c r="J6491" s="147"/>
      <c r="K6491" s="147"/>
      <c r="L6491" s="140"/>
      <c r="M6491" s="140"/>
      <c r="N6491" s="147"/>
      <c r="O6491" s="150"/>
    </row>
    <row r="6492" spans="1:15" s="135" customFormat="1" x14ac:dyDescent="0.3">
      <c r="A6492" s="133"/>
      <c r="B6492" s="134"/>
      <c r="C6492" s="139"/>
      <c r="D6492" s="134"/>
      <c r="E6492" s="134"/>
      <c r="F6492" s="134"/>
      <c r="G6492" s="134"/>
      <c r="H6492" s="134"/>
      <c r="I6492" s="134"/>
      <c r="J6492" s="147"/>
      <c r="K6492" s="147"/>
      <c r="L6492" s="140"/>
      <c r="M6492" s="140"/>
      <c r="N6492" s="147"/>
      <c r="O6492" s="150"/>
    </row>
    <row r="6493" spans="1:15" s="135" customFormat="1" x14ac:dyDescent="0.3">
      <c r="A6493" s="133"/>
      <c r="B6493" s="134"/>
      <c r="C6493" s="139"/>
      <c r="D6493" s="134"/>
      <c r="E6493" s="134"/>
      <c r="F6493" s="134"/>
      <c r="G6493" s="134"/>
      <c r="H6493" s="134"/>
      <c r="I6493" s="134"/>
      <c r="J6493" s="147"/>
      <c r="K6493" s="147"/>
      <c r="L6493" s="140"/>
      <c r="M6493" s="140"/>
      <c r="N6493" s="147"/>
      <c r="O6493" s="150"/>
    </row>
    <row r="6494" spans="1:15" s="135" customFormat="1" x14ac:dyDescent="0.3">
      <c r="A6494" s="133"/>
      <c r="B6494" s="134"/>
      <c r="C6494" s="139"/>
      <c r="D6494" s="134"/>
      <c r="E6494" s="134"/>
      <c r="F6494" s="134"/>
      <c r="G6494" s="134"/>
      <c r="H6494" s="134"/>
      <c r="I6494" s="134"/>
      <c r="J6494" s="147"/>
      <c r="K6494" s="147"/>
      <c r="L6494" s="140"/>
      <c r="M6494" s="140"/>
      <c r="N6494" s="147"/>
      <c r="O6494" s="150"/>
    </row>
    <row r="6495" spans="1:15" s="135" customFormat="1" x14ac:dyDescent="0.3">
      <c r="A6495" s="133"/>
      <c r="B6495" s="134"/>
      <c r="C6495" s="139"/>
      <c r="D6495" s="134"/>
      <c r="E6495" s="134"/>
      <c r="F6495" s="134"/>
      <c r="G6495" s="134"/>
      <c r="H6495" s="134"/>
      <c r="I6495" s="134"/>
      <c r="J6495" s="147"/>
      <c r="K6495" s="147"/>
      <c r="L6495" s="140"/>
      <c r="M6495" s="140"/>
      <c r="N6495" s="147"/>
      <c r="O6495" s="150"/>
    </row>
    <row r="6496" spans="1:15" s="135" customFormat="1" x14ac:dyDescent="0.3">
      <c r="A6496" s="133"/>
      <c r="B6496" s="134"/>
      <c r="C6496" s="139"/>
      <c r="D6496" s="134"/>
      <c r="E6496" s="134"/>
      <c r="F6496" s="134"/>
      <c r="G6496" s="134"/>
      <c r="H6496" s="134"/>
      <c r="I6496" s="134"/>
      <c r="J6496" s="147"/>
      <c r="K6496" s="147"/>
      <c r="L6496" s="140"/>
      <c r="M6496" s="140"/>
      <c r="N6496" s="147"/>
      <c r="O6496" s="150"/>
    </row>
    <row r="6497" spans="1:15" s="135" customFormat="1" x14ac:dyDescent="0.3">
      <c r="A6497" s="133"/>
      <c r="B6497" s="134"/>
      <c r="C6497" s="139"/>
      <c r="D6497" s="134"/>
      <c r="E6497" s="134"/>
      <c r="F6497" s="134"/>
      <c r="G6497" s="134"/>
      <c r="H6497" s="134"/>
      <c r="I6497" s="134"/>
      <c r="J6497" s="147"/>
      <c r="K6497" s="147"/>
      <c r="L6497" s="140"/>
      <c r="M6497" s="140"/>
      <c r="N6497" s="147"/>
      <c r="O6497" s="150"/>
    </row>
    <row r="6498" spans="1:15" s="135" customFormat="1" x14ac:dyDescent="0.3">
      <c r="A6498" s="133"/>
      <c r="B6498" s="134"/>
      <c r="C6498" s="139"/>
      <c r="D6498" s="134"/>
      <c r="E6498" s="134"/>
      <c r="F6498" s="134"/>
      <c r="G6498" s="134"/>
      <c r="H6498" s="134"/>
      <c r="I6498" s="134"/>
      <c r="J6498" s="147"/>
      <c r="K6498" s="147"/>
      <c r="L6498" s="140"/>
      <c r="M6498" s="140"/>
      <c r="N6498" s="147"/>
      <c r="O6498" s="150"/>
    </row>
    <row r="6499" spans="1:15" s="135" customFormat="1" x14ac:dyDescent="0.3">
      <c r="A6499" s="133"/>
      <c r="B6499" s="134"/>
      <c r="C6499" s="139"/>
      <c r="D6499" s="134"/>
      <c r="E6499" s="134"/>
      <c r="F6499" s="134"/>
      <c r="G6499" s="134"/>
      <c r="H6499" s="134"/>
      <c r="I6499" s="134"/>
      <c r="J6499" s="147"/>
      <c r="K6499" s="147"/>
      <c r="L6499" s="140"/>
      <c r="M6499" s="140"/>
      <c r="N6499" s="147"/>
      <c r="O6499" s="150"/>
    </row>
    <row r="6500" spans="1:15" s="135" customFormat="1" x14ac:dyDescent="0.3">
      <c r="A6500" s="133"/>
      <c r="B6500" s="134"/>
      <c r="C6500" s="139"/>
      <c r="D6500" s="134"/>
      <c r="E6500" s="134"/>
      <c r="F6500" s="134"/>
      <c r="G6500" s="134"/>
      <c r="H6500" s="134"/>
      <c r="I6500" s="134"/>
      <c r="J6500" s="147"/>
      <c r="K6500" s="147"/>
      <c r="L6500" s="140"/>
      <c r="M6500" s="140"/>
      <c r="N6500" s="147"/>
      <c r="O6500" s="150"/>
    </row>
    <row r="6501" spans="1:15" x14ac:dyDescent="0.3">
      <c r="L6501" s="140"/>
      <c r="M6501" s="140"/>
    </row>
    <row r="6502" spans="1:15" x14ac:dyDescent="0.3">
      <c r="L6502" s="140"/>
      <c r="M6502" s="140"/>
    </row>
    <row r="6503" spans="1:15" x14ac:dyDescent="0.3">
      <c r="L6503" s="140"/>
      <c r="M6503" s="140"/>
    </row>
    <row r="6504" spans="1:15" x14ac:dyDescent="0.3">
      <c r="L6504" s="140"/>
      <c r="M6504" s="140"/>
    </row>
    <row r="6505" spans="1:15" x14ac:dyDescent="0.3">
      <c r="L6505" s="140"/>
      <c r="M6505" s="140"/>
    </row>
    <row r="6506" spans="1:15" x14ac:dyDescent="0.3">
      <c r="L6506" s="140"/>
      <c r="M6506" s="140"/>
    </row>
    <row r="6507" spans="1:15" x14ac:dyDescent="0.3">
      <c r="L6507" s="140"/>
      <c r="M6507" s="140"/>
    </row>
    <row r="6508" spans="1:15" x14ac:dyDescent="0.3">
      <c r="L6508" s="140"/>
      <c r="M6508" s="140"/>
    </row>
    <row r="6509" spans="1:15" s="135" customFormat="1" x14ac:dyDescent="0.3">
      <c r="A6509" s="133"/>
      <c r="B6509" s="134"/>
      <c r="C6509" s="139"/>
      <c r="D6509" s="134"/>
      <c r="E6509" s="134"/>
      <c r="F6509" s="134"/>
      <c r="G6509" s="134"/>
      <c r="H6509" s="134"/>
      <c r="I6509" s="134"/>
      <c r="J6509" s="147"/>
      <c r="K6509" s="147"/>
      <c r="L6509" s="140"/>
      <c r="M6509" s="140"/>
      <c r="N6509" s="147"/>
      <c r="O6509" s="150"/>
    </row>
    <row r="6510" spans="1:15" s="135" customFormat="1" x14ac:dyDescent="0.3">
      <c r="A6510" s="133"/>
      <c r="B6510" s="134"/>
      <c r="C6510" s="139"/>
      <c r="D6510" s="134"/>
      <c r="E6510" s="134"/>
      <c r="F6510" s="134"/>
      <c r="G6510" s="134"/>
      <c r="H6510" s="134"/>
      <c r="I6510" s="134"/>
      <c r="J6510" s="147"/>
      <c r="K6510" s="147"/>
      <c r="L6510" s="140"/>
      <c r="M6510" s="140"/>
      <c r="N6510" s="147"/>
      <c r="O6510" s="150"/>
    </row>
    <row r="6511" spans="1:15" x14ac:dyDescent="0.3">
      <c r="L6511" s="140"/>
      <c r="M6511" s="140"/>
    </row>
    <row r="6512" spans="1:15" x14ac:dyDescent="0.3">
      <c r="L6512" s="140"/>
      <c r="M6512" s="140"/>
    </row>
    <row r="6513" spans="1:15" x14ac:dyDescent="0.3">
      <c r="L6513" s="140"/>
      <c r="M6513" s="140"/>
    </row>
    <row r="6514" spans="1:15" x14ac:dyDescent="0.3">
      <c r="L6514" s="140"/>
      <c r="M6514" s="140"/>
    </row>
    <row r="6515" spans="1:15" s="135" customFormat="1" x14ac:dyDescent="0.3">
      <c r="A6515" s="133"/>
      <c r="B6515" s="134"/>
      <c r="C6515" s="139"/>
      <c r="D6515" s="134"/>
      <c r="E6515" s="134"/>
      <c r="F6515" s="134"/>
      <c r="G6515" s="134"/>
      <c r="H6515" s="134"/>
      <c r="I6515" s="134"/>
      <c r="J6515" s="147"/>
      <c r="K6515" s="147"/>
      <c r="L6515" s="140"/>
      <c r="M6515" s="140"/>
      <c r="N6515" s="147"/>
      <c r="O6515" s="150"/>
    </row>
    <row r="6516" spans="1:15" s="135" customFormat="1" x14ac:dyDescent="0.3">
      <c r="A6516" s="133"/>
      <c r="B6516" s="134"/>
      <c r="C6516" s="139"/>
      <c r="D6516" s="134"/>
      <c r="E6516" s="134"/>
      <c r="F6516" s="134"/>
      <c r="G6516" s="134"/>
      <c r="H6516" s="134"/>
      <c r="I6516" s="134"/>
      <c r="J6516" s="147"/>
      <c r="K6516" s="147"/>
      <c r="L6516" s="140"/>
      <c r="M6516" s="140"/>
      <c r="N6516" s="147"/>
      <c r="O6516" s="150"/>
    </row>
    <row r="6517" spans="1:15" s="135" customFormat="1" x14ac:dyDescent="0.3">
      <c r="A6517" s="133"/>
      <c r="B6517" s="134"/>
      <c r="C6517" s="139"/>
      <c r="D6517" s="134"/>
      <c r="E6517" s="134"/>
      <c r="F6517" s="134"/>
      <c r="G6517" s="134"/>
      <c r="H6517" s="134"/>
      <c r="I6517" s="134"/>
      <c r="J6517" s="147"/>
      <c r="K6517" s="147"/>
      <c r="L6517" s="140"/>
      <c r="M6517" s="140"/>
      <c r="N6517" s="147"/>
      <c r="O6517" s="150"/>
    </row>
    <row r="6518" spans="1:15" s="135" customFormat="1" x14ac:dyDescent="0.3">
      <c r="A6518" s="133"/>
      <c r="B6518" s="134"/>
      <c r="C6518" s="139"/>
      <c r="D6518" s="134"/>
      <c r="E6518" s="134"/>
      <c r="F6518" s="134"/>
      <c r="G6518" s="134"/>
      <c r="H6518" s="134"/>
      <c r="I6518" s="134"/>
      <c r="J6518" s="147"/>
      <c r="K6518" s="147"/>
      <c r="L6518" s="140"/>
      <c r="M6518" s="140"/>
      <c r="N6518" s="147"/>
      <c r="O6518" s="150"/>
    </row>
    <row r="6519" spans="1:15" s="135" customFormat="1" x14ac:dyDescent="0.3">
      <c r="A6519" s="133"/>
      <c r="B6519" s="134"/>
      <c r="C6519" s="139"/>
      <c r="D6519" s="134"/>
      <c r="E6519" s="134"/>
      <c r="F6519" s="134"/>
      <c r="G6519" s="134"/>
      <c r="H6519" s="134"/>
      <c r="I6519" s="134"/>
      <c r="J6519" s="147"/>
      <c r="K6519" s="147"/>
      <c r="L6519" s="140"/>
      <c r="M6519" s="140"/>
      <c r="N6519" s="147"/>
      <c r="O6519" s="150"/>
    </row>
    <row r="6520" spans="1:15" s="135" customFormat="1" x14ac:dyDescent="0.3">
      <c r="A6520" s="133"/>
      <c r="B6520" s="134"/>
      <c r="C6520" s="139"/>
      <c r="D6520" s="134"/>
      <c r="E6520" s="134"/>
      <c r="F6520" s="134"/>
      <c r="G6520" s="134"/>
      <c r="H6520" s="134"/>
      <c r="I6520" s="134"/>
      <c r="J6520" s="147"/>
      <c r="K6520" s="147"/>
      <c r="L6520" s="140"/>
      <c r="M6520" s="140"/>
      <c r="N6520" s="147"/>
      <c r="O6520" s="150"/>
    </row>
    <row r="6521" spans="1:15" s="135" customFormat="1" x14ac:dyDescent="0.3">
      <c r="A6521" s="133"/>
      <c r="B6521" s="134"/>
      <c r="C6521" s="139"/>
      <c r="D6521" s="134"/>
      <c r="E6521" s="134"/>
      <c r="F6521" s="134"/>
      <c r="G6521" s="134"/>
      <c r="H6521" s="134"/>
      <c r="I6521" s="134"/>
      <c r="J6521" s="147"/>
      <c r="K6521" s="147"/>
      <c r="L6521" s="140"/>
      <c r="M6521" s="140"/>
      <c r="N6521" s="147"/>
      <c r="O6521" s="150"/>
    </row>
    <row r="6522" spans="1:15" s="135" customFormat="1" x14ac:dyDescent="0.3">
      <c r="A6522" s="133"/>
      <c r="B6522" s="134"/>
      <c r="C6522" s="139"/>
      <c r="D6522" s="134"/>
      <c r="E6522" s="134"/>
      <c r="F6522" s="134"/>
      <c r="G6522" s="134"/>
      <c r="H6522" s="134"/>
      <c r="I6522" s="134"/>
      <c r="J6522" s="147"/>
      <c r="K6522" s="147"/>
      <c r="L6522" s="140"/>
      <c r="M6522" s="140"/>
      <c r="N6522" s="147"/>
      <c r="O6522" s="150"/>
    </row>
    <row r="6523" spans="1:15" s="135" customFormat="1" x14ac:dyDescent="0.3">
      <c r="A6523" s="133"/>
      <c r="B6523" s="134"/>
      <c r="C6523" s="139"/>
      <c r="D6523" s="134"/>
      <c r="E6523" s="134"/>
      <c r="F6523" s="134"/>
      <c r="G6523" s="134"/>
      <c r="H6523" s="134"/>
      <c r="I6523" s="134"/>
      <c r="J6523" s="147"/>
      <c r="K6523" s="147"/>
      <c r="L6523" s="140"/>
      <c r="M6523" s="140"/>
      <c r="N6523" s="147"/>
      <c r="O6523" s="150"/>
    </row>
    <row r="6524" spans="1:15" s="135" customFormat="1" x14ac:dyDescent="0.3">
      <c r="A6524" s="133"/>
      <c r="B6524" s="134"/>
      <c r="C6524" s="139"/>
      <c r="D6524" s="134"/>
      <c r="E6524" s="134"/>
      <c r="F6524" s="134"/>
      <c r="G6524" s="134"/>
      <c r="H6524" s="134"/>
      <c r="I6524" s="134"/>
      <c r="J6524" s="147"/>
      <c r="K6524" s="147"/>
      <c r="L6524" s="140"/>
      <c r="M6524" s="140"/>
      <c r="N6524" s="147"/>
      <c r="O6524" s="150"/>
    </row>
    <row r="6525" spans="1:15" x14ac:dyDescent="0.3">
      <c r="L6525" s="140"/>
      <c r="M6525" s="140"/>
    </row>
    <row r="6526" spans="1:15" x14ac:dyDescent="0.3">
      <c r="L6526" s="140"/>
      <c r="M6526" s="140"/>
    </row>
    <row r="6527" spans="1:15" x14ac:dyDescent="0.3">
      <c r="L6527" s="140"/>
      <c r="M6527" s="140"/>
    </row>
    <row r="6528" spans="1:15" x14ac:dyDescent="0.3">
      <c r="L6528" s="140"/>
      <c r="M6528" s="140"/>
    </row>
    <row r="6529" spans="12:13" x14ac:dyDescent="0.3">
      <c r="L6529" s="140"/>
      <c r="M6529" s="140"/>
    </row>
    <row r="6530" spans="12:13" x14ac:dyDescent="0.3">
      <c r="L6530" s="140"/>
      <c r="M6530" s="140"/>
    </row>
    <row r="6531" spans="12:13" x14ac:dyDescent="0.3">
      <c r="L6531" s="140"/>
      <c r="M6531" s="140"/>
    </row>
    <row r="6532" spans="12:13" x14ac:dyDescent="0.3">
      <c r="L6532" s="140"/>
      <c r="M6532" s="140"/>
    </row>
    <row r="6533" spans="12:13" x14ac:dyDescent="0.3">
      <c r="L6533" s="140"/>
      <c r="M6533" s="140"/>
    </row>
    <row r="6534" spans="12:13" x14ac:dyDescent="0.3">
      <c r="L6534" s="140"/>
      <c r="M6534" s="140"/>
    </row>
    <row r="6535" spans="12:13" x14ac:dyDescent="0.3">
      <c r="L6535" s="140"/>
      <c r="M6535" s="140"/>
    </row>
    <row r="6536" spans="12:13" x14ac:dyDescent="0.3">
      <c r="L6536" s="140"/>
      <c r="M6536" s="140"/>
    </row>
    <row r="6537" spans="12:13" x14ac:dyDescent="0.3">
      <c r="L6537" s="140"/>
      <c r="M6537" s="140"/>
    </row>
    <row r="6538" spans="12:13" x14ac:dyDescent="0.3">
      <c r="L6538" s="140"/>
      <c r="M6538" s="140"/>
    </row>
    <row r="6539" spans="12:13" x14ac:dyDescent="0.3">
      <c r="L6539" s="140"/>
      <c r="M6539" s="140"/>
    </row>
    <row r="6540" spans="12:13" x14ac:dyDescent="0.3">
      <c r="L6540" s="140"/>
      <c r="M6540" s="140"/>
    </row>
    <row r="6541" spans="12:13" x14ac:dyDescent="0.3">
      <c r="L6541" s="140"/>
      <c r="M6541" s="140"/>
    </row>
    <row r="6542" spans="12:13" x14ac:dyDescent="0.3">
      <c r="L6542" s="140"/>
      <c r="M6542" s="140"/>
    </row>
    <row r="6543" spans="12:13" x14ac:dyDescent="0.3">
      <c r="L6543" s="140"/>
      <c r="M6543" s="140"/>
    </row>
    <row r="6544" spans="12:13" x14ac:dyDescent="0.3">
      <c r="L6544" s="140"/>
      <c r="M6544" s="140"/>
    </row>
    <row r="6545" spans="12:13" x14ac:dyDescent="0.3">
      <c r="L6545" s="140"/>
      <c r="M6545" s="140"/>
    </row>
    <row r="6546" spans="12:13" x14ac:dyDescent="0.3">
      <c r="L6546" s="140"/>
      <c r="M6546" s="140"/>
    </row>
    <row r="6547" spans="12:13" x14ac:dyDescent="0.3">
      <c r="L6547" s="140"/>
      <c r="M6547" s="140"/>
    </row>
    <row r="6548" spans="12:13" x14ac:dyDescent="0.3">
      <c r="L6548" s="140"/>
      <c r="M6548" s="140"/>
    </row>
    <row r="6549" spans="12:13" x14ac:dyDescent="0.3">
      <c r="L6549" s="140"/>
      <c r="M6549" s="140"/>
    </row>
    <row r="6550" spans="12:13" x14ac:dyDescent="0.3">
      <c r="L6550" s="140"/>
      <c r="M6550" s="140"/>
    </row>
    <row r="6551" spans="12:13" x14ac:dyDescent="0.3">
      <c r="L6551" s="140"/>
      <c r="M6551" s="140"/>
    </row>
    <row r="6552" spans="12:13" x14ac:dyDescent="0.3">
      <c r="L6552" s="140"/>
      <c r="M6552" s="140"/>
    </row>
    <row r="6553" spans="12:13" x14ac:dyDescent="0.3">
      <c r="L6553" s="140"/>
      <c r="M6553" s="140"/>
    </row>
    <row r="6554" spans="12:13" x14ac:dyDescent="0.3">
      <c r="L6554" s="140"/>
      <c r="M6554" s="140"/>
    </row>
    <row r="6555" spans="12:13" x14ac:dyDescent="0.3">
      <c r="L6555" s="140"/>
      <c r="M6555" s="140"/>
    </row>
    <row r="6556" spans="12:13" x14ac:dyDescent="0.3">
      <c r="L6556" s="140"/>
      <c r="M6556" s="140"/>
    </row>
    <row r="6557" spans="12:13" x14ac:dyDescent="0.3">
      <c r="L6557" s="140"/>
      <c r="M6557" s="140"/>
    </row>
    <row r="6558" spans="12:13" x14ac:dyDescent="0.3">
      <c r="L6558" s="140"/>
      <c r="M6558" s="140"/>
    </row>
    <row r="6559" spans="12:13" x14ac:dyDescent="0.3">
      <c r="L6559" s="140"/>
      <c r="M6559" s="140"/>
    </row>
    <row r="6560" spans="12:13" x14ac:dyDescent="0.3">
      <c r="L6560" s="140"/>
      <c r="M6560" s="140"/>
    </row>
    <row r="6561" spans="12:13" x14ac:dyDescent="0.3">
      <c r="L6561" s="140"/>
      <c r="M6561" s="140"/>
    </row>
    <row r="6562" spans="12:13" x14ac:dyDescent="0.3">
      <c r="L6562" s="140"/>
      <c r="M6562" s="140"/>
    </row>
    <row r="6563" spans="12:13" x14ac:dyDescent="0.3">
      <c r="L6563" s="140"/>
      <c r="M6563" s="140"/>
    </row>
    <row r="6564" spans="12:13" x14ac:dyDescent="0.3">
      <c r="L6564" s="140"/>
      <c r="M6564" s="140"/>
    </row>
    <row r="6565" spans="12:13" x14ac:dyDescent="0.3">
      <c r="L6565" s="140"/>
      <c r="M6565" s="140"/>
    </row>
    <row r="6566" spans="12:13" x14ac:dyDescent="0.3">
      <c r="L6566" s="140"/>
      <c r="M6566" s="140"/>
    </row>
    <row r="6567" spans="12:13" x14ac:dyDescent="0.3">
      <c r="L6567" s="140"/>
      <c r="M6567" s="140"/>
    </row>
    <row r="6568" spans="12:13" x14ac:dyDescent="0.3">
      <c r="L6568" s="140"/>
      <c r="M6568" s="140"/>
    </row>
    <row r="6569" spans="12:13" x14ac:dyDescent="0.3">
      <c r="L6569" s="140"/>
      <c r="M6569" s="140"/>
    </row>
    <row r="6570" spans="12:13" x14ac:dyDescent="0.3">
      <c r="L6570" s="140"/>
      <c r="M6570" s="140"/>
    </row>
    <row r="6571" spans="12:13" x14ac:dyDescent="0.3">
      <c r="L6571" s="140"/>
      <c r="M6571" s="140"/>
    </row>
    <row r="6572" spans="12:13" x14ac:dyDescent="0.3">
      <c r="L6572" s="140"/>
      <c r="M6572" s="140"/>
    </row>
    <row r="6573" spans="12:13" x14ac:dyDescent="0.3">
      <c r="L6573" s="140"/>
      <c r="M6573" s="140"/>
    </row>
    <row r="6574" spans="12:13" x14ac:dyDescent="0.3">
      <c r="L6574" s="140"/>
      <c r="M6574" s="140"/>
    </row>
    <row r="6575" spans="12:13" x14ac:dyDescent="0.3">
      <c r="L6575" s="140"/>
      <c r="M6575" s="140"/>
    </row>
    <row r="6576" spans="12:13" x14ac:dyDescent="0.3">
      <c r="L6576" s="140"/>
      <c r="M6576" s="140"/>
    </row>
    <row r="6577" spans="12:13" x14ac:dyDescent="0.3">
      <c r="L6577" s="140"/>
      <c r="M6577" s="140"/>
    </row>
    <row r="6578" spans="12:13" x14ac:dyDescent="0.3">
      <c r="L6578" s="140"/>
      <c r="M6578" s="140"/>
    </row>
    <row r="6579" spans="12:13" x14ac:dyDescent="0.3">
      <c r="L6579" s="140"/>
      <c r="M6579" s="140"/>
    </row>
    <row r="6580" spans="12:13" x14ac:dyDescent="0.3">
      <c r="L6580" s="140"/>
      <c r="M6580" s="140"/>
    </row>
    <row r="6581" spans="12:13" x14ac:dyDescent="0.3">
      <c r="L6581" s="140"/>
      <c r="M6581" s="140"/>
    </row>
    <row r="6582" spans="12:13" x14ac:dyDescent="0.3">
      <c r="L6582" s="140"/>
      <c r="M6582" s="140"/>
    </row>
    <row r="6583" spans="12:13" x14ac:dyDescent="0.3">
      <c r="L6583" s="140"/>
      <c r="M6583" s="140"/>
    </row>
    <row r="6584" spans="12:13" x14ac:dyDescent="0.3">
      <c r="L6584" s="140"/>
      <c r="M6584" s="140"/>
    </row>
    <row r="6585" spans="12:13" x14ac:dyDescent="0.3">
      <c r="L6585" s="140"/>
      <c r="M6585" s="140"/>
    </row>
    <row r="6586" spans="12:13" x14ac:dyDescent="0.3">
      <c r="L6586" s="140"/>
      <c r="M6586" s="140"/>
    </row>
    <row r="6587" spans="12:13" x14ac:dyDescent="0.3">
      <c r="L6587" s="140"/>
      <c r="M6587" s="140"/>
    </row>
    <row r="6588" spans="12:13" x14ac:dyDescent="0.3">
      <c r="L6588" s="140"/>
      <c r="M6588" s="140"/>
    </row>
    <row r="6589" spans="12:13" x14ac:dyDescent="0.3">
      <c r="L6589" s="140"/>
      <c r="M6589" s="140"/>
    </row>
    <row r="6590" spans="12:13" x14ac:dyDescent="0.3">
      <c r="L6590" s="140"/>
      <c r="M6590" s="140"/>
    </row>
    <row r="6591" spans="12:13" x14ac:dyDescent="0.3">
      <c r="L6591" s="140"/>
      <c r="M6591" s="140"/>
    </row>
    <row r="6592" spans="12:13" x14ac:dyDescent="0.3">
      <c r="L6592" s="140"/>
      <c r="M6592" s="140"/>
    </row>
    <row r="6593" spans="12:13" x14ac:dyDescent="0.3">
      <c r="L6593" s="140"/>
      <c r="M6593" s="140"/>
    </row>
    <row r="6594" spans="12:13" x14ac:dyDescent="0.3">
      <c r="L6594" s="140"/>
      <c r="M6594" s="140"/>
    </row>
    <row r="6595" spans="12:13" x14ac:dyDescent="0.3">
      <c r="L6595" s="140"/>
      <c r="M6595" s="140"/>
    </row>
    <row r="6596" spans="12:13" x14ac:dyDescent="0.3">
      <c r="L6596" s="140"/>
      <c r="M6596" s="140"/>
    </row>
    <row r="6597" spans="12:13" x14ac:dyDescent="0.3">
      <c r="L6597" s="140"/>
      <c r="M6597" s="140"/>
    </row>
    <row r="6598" spans="12:13" x14ac:dyDescent="0.3">
      <c r="L6598" s="140"/>
      <c r="M6598" s="140"/>
    </row>
    <row r="6599" spans="12:13" x14ac:dyDescent="0.3">
      <c r="L6599" s="140"/>
      <c r="M6599" s="140"/>
    </row>
    <row r="6600" spans="12:13" x14ac:dyDescent="0.3">
      <c r="L6600" s="140"/>
      <c r="M6600" s="140"/>
    </row>
    <row r="6601" spans="12:13" x14ac:dyDescent="0.3">
      <c r="L6601" s="140"/>
      <c r="M6601" s="140"/>
    </row>
    <row r="6602" spans="12:13" x14ac:dyDescent="0.3">
      <c r="L6602" s="140"/>
      <c r="M6602" s="140"/>
    </row>
    <row r="6603" spans="12:13" x14ac:dyDescent="0.3">
      <c r="L6603" s="140"/>
      <c r="M6603" s="140"/>
    </row>
    <row r="6604" spans="12:13" x14ac:dyDescent="0.3">
      <c r="L6604" s="140"/>
      <c r="M6604" s="140"/>
    </row>
    <row r="6605" spans="12:13" x14ac:dyDescent="0.3">
      <c r="L6605" s="140"/>
      <c r="M6605" s="140"/>
    </row>
    <row r="6606" spans="12:13" x14ac:dyDescent="0.3">
      <c r="L6606" s="140"/>
      <c r="M6606" s="140"/>
    </row>
    <row r="6607" spans="12:13" x14ac:dyDescent="0.3">
      <c r="L6607" s="140"/>
      <c r="M6607" s="140"/>
    </row>
    <row r="6608" spans="12:13" x14ac:dyDescent="0.3">
      <c r="L6608" s="140"/>
      <c r="M6608" s="140"/>
    </row>
    <row r="6609" spans="1:15" x14ac:dyDescent="0.3">
      <c r="L6609" s="140"/>
      <c r="M6609" s="140"/>
    </row>
    <row r="6610" spans="1:15" x14ac:dyDescent="0.3">
      <c r="L6610" s="140"/>
      <c r="M6610" s="140"/>
    </row>
    <row r="6611" spans="1:15" x14ac:dyDescent="0.3">
      <c r="L6611" s="140"/>
      <c r="M6611" s="140"/>
    </row>
    <row r="6612" spans="1:15" x14ac:dyDescent="0.3">
      <c r="L6612" s="140"/>
      <c r="M6612" s="140"/>
    </row>
    <row r="6613" spans="1:15" x14ac:dyDescent="0.3">
      <c r="L6613" s="140"/>
      <c r="M6613" s="140"/>
    </row>
    <row r="6614" spans="1:15" x14ac:dyDescent="0.3">
      <c r="L6614" s="140"/>
      <c r="M6614" s="140"/>
    </row>
    <row r="6615" spans="1:15" x14ac:dyDescent="0.3">
      <c r="L6615" s="140"/>
      <c r="M6615" s="140"/>
    </row>
    <row r="6616" spans="1:15" x14ac:dyDescent="0.3">
      <c r="L6616" s="140"/>
      <c r="M6616" s="140"/>
    </row>
    <row r="6617" spans="1:15" x14ac:dyDescent="0.3">
      <c r="L6617" s="140"/>
      <c r="M6617" s="140"/>
    </row>
    <row r="6618" spans="1:15" x14ac:dyDescent="0.3">
      <c r="L6618" s="140"/>
      <c r="M6618" s="140"/>
    </row>
    <row r="6619" spans="1:15" x14ac:dyDescent="0.3">
      <c r="L6619" s="140"/>
      <c r="M6619" s="140"/>
    </row>
    <row r="6620" spans="1:15" x14ac:dyDescent="0.3">
      <c r="L6620" s="140"/>
      <c r="M6620" s="140"/>
    </row>
    <row r="6621" spans="1:15" s="135" customFormat="1" x14ac:dyDescent="0.3">
      <c r="A6621" s="133"/>
      <c r="B6621" s="134"/>
      <c r="C6621" s="139"/>
      <c r="D6621" s="134"/>
      <c r="E6621" s="134"/>
      <c r="F6621" s="134"/>
      <c r="G6621" s="134"/>
      <c r="H6621" s="134"/>
      <c r="I6621" s="134"/>
      <c r="J6621" s="147"/>
      <c r="K6621" s="147"/>
      <c r="L6621" s="140"/>
      <c r="M6621" s="140"/>
      <c r="N6621" s="147"/>
      <c r="O6621" s="150"/>
    </row>
    <row r="6622" spans="1:15" s="135" customFormat="1" x14ac:dyDescent="0.3">
      <c r="A6622" s="133"/>
      <c r="B6622" s="134"/>
      <c r="C6622" s="139"/>
      <c r="D6622" s="134"/>
      <c r="E6622" s="134"/>
      <c r="F6622" s="134"/>
      <c r="G6622" s="134"/>
      <c r="H6622" s="134"/>
      <c r="I6622" s="134"/>
      <c r="J6622" s="147"/>
      <c r="K6622" s="147"/>
      <c r="L6622" s="140"/>
      <c r="M6622" s="140"/>
      <c r="N6622" s="147"/>
      <c r="O6622" s="150"/>
    </row>
    <row r="6623" spans="1:15" s="135" customFormat="1" x14ac:dyDescent="0.3">
      <c r="A6623" s="133"/>
      <c r="B6623" s="134"/>
      <c r="C6623" s="139"/>
      <c r="D6623" s="134"/>
      <c r="E6623" s="134"/>
      <c r="F6623" s="134"/>
      <c r="G6623" s="134"/>
      <c r="H6623" s="134"/>
      <c r="I6623" s="134"/>
      <c r="J6623" s="147"/>
      <c r="K6623" s="147"/>
      <c r="L6623" s="140"/>
      <c r="M6623" s="140"/>
      <c r="N6623" s="147"/>
      <c r="O6623" s="150"/>
    </row>
    <row r="6624" spans="1:15" s="135" customFormat="1" x14ac:dyDescent="0.3">
      <c r="A6624" s="133"/>
      <c r="B6624" s="134"/>
      <c r="C6624" s="139"/>
      <c r="D6624" s="134"/>
      <c r="E6624" s="134"/>
      <c r="F6624" s="134"/>
      <c r="G6624" s="134"/>
      <c r="H6624" s="134"/>
      <c r="I6624" s="134"/>
      <c r="J6624" s="147"/>
      <c r="K6624" s="147"/>
      <c r="L6624" s="140"/>
      <c r="M6624" s="140"/>
      <c r="N6624" s="147"/>
      <c r="O6624" s="150"/>
    </row>
    <row r="6625" spans="1:15" s="135" customFormat="1" x14ac:dyDescent="0.3">
      <c r="A6625" s="133"/>
      <c r="B6625" s="134"/>
      <c r="C6625" s="139"/>
      <c r="D6625" s="134"/>
      <c r="E6625" s="134"/>
      <c r="F6625" s="134"/>
      <c r="G6625" s="134"/>
      <c r="H6625" s="134"/>
      <c r="I6625" s="134"/>
      <c r="J6625" s="147"/>
      <c r="K6625" s="147"/>
      <c r="L6625" s="140"/>
      <c r="M6625" s="140"/>
      <c r="N6625" s="147"/>
      <c r="O6625" s="150"/>
    </row>
    <row r="6626" spans="1:15" x14ac:dyDescent="0.3">
      <c r="L6626" s="140"/>
      <c r="M6626" s="140"/>
    </row>
    <row r="6627" spans="1:15" x14ac:dyDescent="0.3">
      <c r="L6627" s="140"/>
      <c r="M6627" s="140"/>
    </row>
    <row r="6628" spans="1:15" x14ac:dyDescent="0.3">
      <c r="L6628" s="140"/>
      <c r="M6628" s="140"/>
    </row>
    <row r="6629" spans="1:15" x14ac:dyDescent="0.3">
      <c r="L6629" s="140"/>
      <c r="M6629" s="140"/>
    </row>
    <row r="6630" spans="1:15" x14ac:dyDescent="0.3">
      <c r="L6630" s="140"/>
      <c r="M6630" s="140"/>
    </row>
    <row r="6631" spans="1:15" x14ac:dyDescent="0.3">
      <c r="L6631" s="140"/>
      <c r="M6631" s="140"/>
    </row>
    <row r="6632" spans="1:15" x14ac:dyDescent="0.3">
      <c r="L6632" s="140"/>
      <c r="M6632" s="140"/>
    </row>
    <row r="6633" spans="1:15" s="135" customFormat="1" x14ac:dyDescent="0.3">
      <c r="A6633" s="133"/>
      <c r="B6633" s="134"/>
      <c r="C6633" s="139"/>
      <c r="D6633" s="134"/>
      <c r="E6633" s="134"/>
      <c r="F6633" s="134"/>
      <c r="G6633" s="134"/>
      <c r="H6633" s="134"/>
      <c r="I6633" s="134"/>
      <c r="J6633" s="147"/>
      <c r="K6633" s="147"/>
      <c r="L6633" s="140"/>
      <c r="M6633" s="140"/>
      <c r="N6633" s="147"/>
      <c r="O6633" s="150"/>
    </row>
    <row r="6634" spans="1:15" x14ac:dyDescent="0.3">
      <c r="L6634" s="140"/>
      <c r="M6634" s="140"/>
    </row>
    <row r="6635" spans="1:15" x14ac:dyDescent="0.3">
      <c r="L6635" s="140"/>
      <c r="M6635" s="140"/>
    </row>
    <row r="6636" spans="1:15" s="135" customFormat="1" x14ac:dyDescent="0.3">
      <c r="A6636" s="133"/>
      <c r="B6636" s="134"/>
      <c r="C6636" s="139"/>
      <c r="D6636" s="134"/>
      <c r="E6636" s="134"/>
      <c r="F6636" s="134"/>
      <c r="G6636" s="134"/>
      <c r="H6636" s="134"/>
      <c r="I6636" s="134"/>
      <c r="J6636" s="147"/>
      <c r="K6636" s="147"/>
      <c r="L6636" s="140"/>
      <c r="M6636" s="140"/>
      <c r="N6636" s="147"/>
      <c r="O6636" s="150"/>
    </row>
    <row r="6637" spans="1:15" s="135" customFormat="1" x14ac:dyDescent="0.3">
      <c r="A6637" s="133"/>
      <c r="B6637" s="134"/>
      <c r="C6637" s="139"/>
      <c r="D6637" s="134"/>
      <c r="E6637" s="134"/>
      <c r="F6637" s="134"/>
      <c r="G6637" s="134"/>
      <c r="H6637" s="134"/>
      <c r="I6637" s="134"/>
      <c r="J6637" s="147"/>
      <c r="K6637" s="147"/>
      <c r="L6637" s="140"/>
      <c r="M6637" s="140"/>
      <c r="N6637" s="147"/>
      <c r="O6637" s="150"/>
    </row>
    <row r="6638" spans="1:15" s="135" customFormat="1" x14ac:dyDescent="0.3">
      <c r="A6638" s="133"/>
      <c r="B6638" s="134"/>
      <c r="C6638" s="139"/>
      <c r="D6638" s="134"/>
      <c r="E6638" s="134"/>
      <c r="F6638" s="134"/>
      <c r="G6638" s="134"/>
      <c r="H6638" s="134"/>
      <c r="I6638" s="134"/>
      <c r="J6638" s="147"/>
      <c r="K6638" s="147"/>
      <c r="L6638" s="140"/>
      <c r="M6638" s="140"/>
      <c r="N6638" s="147"/>
      <c r="O6638" s="150"/>
    </row>
    <row r="6639" spans="1:15" s="135" customFormat="1" x14ac:dyDescent="0.3">
      <c r="A6639" s="133"/>
      <c r="B6639" s="134"/>
      <c r="C6639" s="139"/>
      <c r="D6639" s="134"/>
      <c r="E6639" s="134"/>
      <c r="F6639" s="134"/>
      <c r="G6639" s="134"/>
      <c r="H6639" s="134"/>
      <c r="I6639" s="134"/>
      <c r="J6639" s="147"/>
      <c r="K6639" s="147"/>
      <c r="L6639" s="140"/>
      <c r="M6639" s="140"/>
      <c r="N6639" s="147"/>
      <c r="O6639" s="150"/>
    </row>
    <row r="6640" spans="1:15" s="135" customFormat="1" x14ac:dyDescent="0.3">
      <c r="A6640" s="133"/>
      <c r="B6640" s="134"/>
      <c r="C6640" s="139"/>
      <c r="D6640" s="134"/>
      <c r="E6640" s="134"/>
      <c r="F6640" s="134"/>
      <c r="G6640" s="134"/>
      <c r="H6640" s="134"/>
      <c r="I6640" s="134"/>
      <c r="J6640" s="147"/>
      <c r="K6640" s="147"/>
      <c r="L6640" s="140"/>
      <c r="M6640" s="140"/>
      <c r="N6640" s="147"/>
      <c r="O6640" s="150"/>
    </row>
    <row r="6641" spans="1:15" s="135" customFormat="1" x14ac:dyDescent="0.3">
      <c r="A6641" s="133"/>
      <c r="B6641" s="134"/>
      <c r="C6641" s="139"/>
      <c r="D6641" s="134"/>
      <c r="E6641" s="134"/>
      <c r="F6641" s="134"/>
      <c r="G6641" s="134"/>
      <c r="H6641" s="134"/>
      <c r="I6641" s="134"/>
      <c r="J6641" s="147"/>
      <c r="K6641" s="147"/>
      <c r="L6641" s="140"/>
      <c r="M6641" s="140"/>
      <c r="N6641" s="147"/>
      <c r="O6641" s="150"/>
    </row>
    <row r="6642" spans="1:15" s="135" customFormat="1" x14ac:dyDescent="0.3">
      <c r="A6642" s="133"/>
      <c r="B6642" s="134"/>
      <c r="C6642" s="139"/>
      <c r="D6642" s="134"/>
      <c r="E6642" s="134"/>
      <c r="F6642" s="134"/>
      <c r="G6642" s="134"/>
      <c r="H6642" s="134"/>
      <c r="I6642" s="134"/>
      <c r="J6642" s="147"/>
      <c r="K6642" s="147"/>
      <c r="L6642" s="140"/>
      <c r="M6642" s="140"/>
      <c r="N6642" s="147"/>
      <c r="O6642" s="150"/>
    </row>
    <row r="6643" spans="1:15" s="135" customFormat="1" x14ac:dyDescent="0.3">
      <c r="A6643" s="133"/>
      <c r="B6643" s="134"/>
      <c r="C6643" s="139"/>
      <c r="D6643" s="134"/>
      <c r="E6643" s="134"/>
      <c r="F6643" s="134"/>
      <c r="G6643" s="134"/>
      <c r="H6643" s="134"/>
      <c r="I6643" s="134"/>
      <c r="J6643" s="147"/>
      <c r="K6643" s="147"/>
      <c r="L6643" s="140"/>
      <c r="M6643" s="140"/>
      <c r="N6643" s="147"/>
      <c r="O6643" s="150"/>
    </row>
    <row r="6644" spans="1:15" s="135" customFormat="1" x14ac:dyDescent="0.3">
      <c r="A6644" s="133"/>
      <c r="B6644" s="134"/>
      <c r="C6644" s="139"/>
      <c r="D6644" s="134"/>
      <c r="E6644" s="134"/>
      <c r="F6644" s="134"/>
      <c r="G6644" s="134"/>
      <c r="H6644" s="134"/>
      <c r="I6644" s="134"/>
      <c r="J6644" s="147"/>
      <c r="K6644" s="147"/>
      <c r="L6644" s="140"/>
      <c r="M6644" s="140"/>
      <c r="N6644" s="147"/>
      <c r="O6644" s="150"/>
    </row>
    <row r="6645" spans="1:15" s="135" customFormat="1" x14ac:dyDescent="0.3">
      <c r="A6645" s="133"/>
      <c r="B6645" s="134"/>
      <c r="C6645" s="139"/>
      <c r="D6645" s="134"/>
      <c r="E6645" s="134"/>
      <c r="F6645" s="134"/>
      <c r="G6645" s="134"/>
      <c r="H6645" s="134"/>
      <c r="I6645" s="134"/>
      <c r="J6645" s="147"/>
      <c r="K6645" s="147"/>
      <c r="L6645" s="140"/>
      <c r="M6645" s="140"/>
      <c r="N6645" s="147"/>
      <c r="O6645" s="150"/>
    </row>
    <row r="6646" spans="1:15" s="135" customFormat="1" x14ac:dyDescent="0.3">
      <c r="A6646" s="133"/>
      <c r="B6646" s="134"/>
      <c r="C6646" s="139"/>
      <c r="D6646" s="134"/>
      <c r="E6646" s="134"/>
      <c r="F6646" s="134"/>
      <c r="G6646" s="134"/>
      <c r="H6646" s="134"/>
      <c r="I6646" s="134"/>
      <c r="J6646" s="147"/>
      <c r="K6646" s="147"/>
      <c r="L6646" s="140"/>
      <c r="M6646" s="140"/>
      <c r="N6646" s="147"/>
      <c r="O6646" s="150"/>
    </row>
    <row r="6647" spans="1:15" s="135" customFormat="1" x14ac:dyDescent="0.3">
      <c r="A6647" s="133"/>
      <c r="B6647" s="134"/>
      <c r="C6647" s="139"/>
      <c r="D6647" s="134"/>
      <c r="E6647" s="134"/>
      <c r="F6647" s="134"/>
      <c r="G6647" s="134"/>
      <c r="H6647" s="134"/>
      <c r="I6647" s="134"/>
      <c r="J6647" s="147"/>
      <c r="K6647" s="147"/>
      <c r="L6647" s="140"/>
      <c r="M6647" s="140"/>
      <c r="N6647" s="147"/>
      <c r="O6647" s="150"/>
    </row>
    <row r="6648" spans="1:15" s="135" customFormat="1" x14ac:dyDescent="0.3">
      <c r="A6648" s="133"/>
      <c r="B6648" s="134"/>
      <c r="C6648" s="139"/>
      <c r="D6648" s="134"/>
      <c r="E6648" s="134"/>
      <c r="F6648" s="134"/>
      <c r="G6648" s="134"/>
      <c r="H6648" s="134"/>
      <c r="I6648" s="134"/>
      <c r="J6648" s="147"/>
      <c r="K6648" s="147"/>
      <c r="L6648" s="140"/>
      <c r="M6648" s="140"/>
      <c r="N6648" s="147"/>
      <c r="O6648" s="150"/>
    </row>
    <row r="6649" spans="1:15" s="135" customFormat="1" x14ac:dyDescent="0.3">
      <c r="A6649" s="133"/>
      <c r="B6649" s="134"/>
      <c r="C6649" s="139"/>
      <c r="D6649" s="134"/>
      <c r="E6649" s="134"/>
      <c r="F6649" s="134"/>
      <c r="G6649" s="134"/>
      <c r="H6649" s="134"/>
      <c r="I6649" s="134"/>
      <c r="J6649" s="147"/>
      <c r="K6649" s="147"/>
      <c r="L6649" s="140"/>
      <c r="M6649" s="140"/>
      <c r="N6649" s="147"/>
      <c r="O6649" s="150"/>
    </row>
    <row r="6650" spans="1:15" s="135" customFormat="1" x14ac:dyDescent="0.3">
      <c r="A6650" s="133"/>
      <c r="B6650" s="134"/>
      <c r="C6650" s="139"/>
      <c r="D6650" s="134"/>
      <c r="E6650" s="134"/>
      <c r="F6650" s="134"/>
      <c r="G6650" s="134"/>
      <c r="H6650" s="134"/>
      <c r="I6650" s="134"/>
      <c r="J6650" s="147"/>
      <c r="K6650" s="147"/>
      <c r="L6650" s="140"/>
      <c r="M6650" s="140"/>
      <c r="N6650" s="147"/>
      <c r="O6650" s="150"/>
    </row>
    <row r="6651" spans="1:15" s="135" customFormat="1" x14ac:dyDescent="0.3">
      <c r="A6651" s="133"/>
      <c r="B6651" s="134"/>
      <c r="C6651" s="139"/>
      <c r="D6651" s="134"/>
      <c r="E6651" s="134"/>
      <c r="F6651" s="134"/>
      <c r="G6651" s="134"/>
      <c r="H6651" s="134"/>
      <c r="I6651" s="134"/>
      <c r="J6651" s="147"/>
      <c r="K6651" s="147"/>
      <c r="L6651" s="140"/>
      <c r="M6651" s="140"/>
      <c r="N6651" s="147"/>
      <c r="O6651" s="150"/>
    </row>
    <row r="6652" spans="1:15" s="135" customFormat="1" x14ac:dyDescent="0.3">
      <c r="A6652" s="133"/>
      <c r="B6652" s="134"/>
      <c r="C6652" s="139"/>
      <c r="D6652" s="134"/>
      <c r="E6652" s="134"/>
      <c r="F6652" s="134"/>
      <c r="G6652" s="134"/>
      <c r="H6652" s="134"/>
      <c r="I6652" s="134"/>
      <c r="J6652" s="147"/>
      <c r="K6652" s="147"/>
      <c r="L6652" s="140"/>
      <c r="M6652" s="140"/>
      <c r="N6652" s="147"/>
      <c r="O6652" s="150"/>
    </row>
    <row r="6653" spans="1:15" s="135" customFormat="1" x14ac:dyDescent="0.3">
      <c r="A6653" s="133"/>
      <c r="B6653" s="134"/>
      <c r="C6653" s="139"/>
      <c r="D6653" s="134"/>
      <c r="E6653" s="134"/>
      <c r="F6653" s="134"/>
      <c r="G6653" s="134"/>
      <c r="H6653" s="134"/>
      <c r="I6653" s="134"/>
      <c r="J6653" s="147"/>
      <c r="K6653" s="147"/>
      <c r="L6653" s="140"/>
      <c r="M6653" s="140"/>
      <c r="N6653" s="147"/>
      <c r="O6653" s="150"/>
    </row>
    <row r="6654" spans="1:15" s="135" customFormat="1" x14ac:dyDescent="0.3">
      <c r="A6654" s="133"/>
      <c r="B6654" s="134"/>
      <c r="C6654" s="139"/>
      <c r="D6654" s="134"/>
      <c r="E6654" s="134"/>
      <c r="F6654" s="134"/>
      <c r="G6654" s="134"/>
      <c r="H6654" s="134"/>
      <c r="I6654" s="134"/>
      <c r="J6654" s="147"/>
      <c r="K6654" s="147"/>
      <c r="L6654" s="140"/>
      <c r="M6654" s="140"/>
      <c r="N6654" s="147"/>
      <c r="O6654" s="150"/>
    </row>
    <row r="6655" spans="1:15" s="135" customFormat="1" x14ac:dyDescent="0.3">
      <c r="A6655" s="133"/>
      <c r="B6655" s="134"/>
      <c r="C6655" s="139"/>
      <c r="D6655" s="134"/>
      <c r="E6655" s="134"/>
      <c r="F6655" s="134"/>
      <c r="G6655" s="134"/>
      <c r="H6655" s="134"/>
      <c r="I6655" s="134"/>
      <c r="J6655" s="147"/>
      <c r="K6655" s="147"/>
      <c r="L6655" s="140"/>
      <c r="M6655" s="140"/>
      <c r="N6655" s="147"/>
      <c r="O6655" s="150"/>
    </row>
    <row r="6656" spans="1:15" s="135" customFormat="1" x14ac:dyDescent="0.3">
      <c r="A6656" s="133"/>
      <c r="B6656" s="134"/>
      <c r="C6656" s="139"/>
      <c r="D6656" s="134"/>
      <c r="E6656" s="134"/>
      <c r="F6656" s="134"/>
      <c r="G6656" s="134"/>
      <c r="H6656" s="134"/>
      <c r="I6656" s="134"/>
      <c r="J6656" s="147"/>
      <c r="K6656" s="147"/>
      <c r="L6656" s="140"/>
      <c r="M6656" s="140"/>
      <c r="N6656" s="147"/>
      <c r="O6656" s="150"/>
    </row>
    <row r="6657" spans="1:15" s="135" customFormat="1" x14ac:dyDescent="0.3">
      <c r="A6657" s="133"/>
      <c r="B6657" s="134"/>
      <c r="C6657" s="139"/>
      <c r="D6657" s="134"/>
      <c r="E6657" s="134"/>
      <c r="F6657" s="134"/>
      <c r="G6657" s="134"/>
      <c r="H6657" s="134"/>
      <c r="I6657" s="134"/>
      <c r="J6657" s="147"/>
      <c r="K6657" s="147"/>
      <c r="L6657" s="140"/>
      <c r="M6657" s="140"/>
      <c r="N6657" s="147"/>
      <c r="O6657" s="150"/>
    </row>
    <row r="6658" spans="1:15" s="135" customFormat="1" x14ac:dyDescent="0.3">
      <c r="A6658" s="133"/>
      <c r="B6658" s="134"/>
      <c r="C6658" s="139"/>
      <c r="D6658" s="134"/>
      <c r="E6658" s="134"/>
      <c r="F6658" s="134"/>
      <c r="G6658" s="134"/>
      <c r="H6658" s="134"/>
      <c r="I6658" s="134"/>
      <c r="J6658" s="147"/>
      <c r="K6658" s="147"/>
      <c r="L6658" s="140"/>
      <c r="M6658" s="140"/>
      <c r="N6658" s="147"/>
      <c r="O6658" s="150"/>
    </row>
    <row r="6659" spans="1:15" s="135" customFormat="1" x14ac:dyDescent="0.3">
      <c r="A6659" s="133"/>
      <c r="B6659" s="134"/>
      <c r="C6659" s="139"/>
      <c r="D6659" s="134"/>
      <c r="E6659" s="134"/>
      <c r="F6659" s="134"/>
      <c r="G6659" s="134"/>
      <c r="H6659" s="134"/>
      <c r="I6659" s="134"/>
      <c r="J6659" s="147"/>
      <c r="K6659" s="147"/>
      <c r="L6659" s="140"/>
      <c r="M6659" s="140"/>
      <c r="N6659" s="147"/>
      <c r="O6659" s="150"/>
    </row>
    <row r="6660" spans="1:15" s="135" customFormat="1" x14ac:dyDescent="0.3">
      <c r="A6660" s="133"/>
      <c r="B6660" s="134"/>
      <c r="C6660" s="139"/>
      <c r="D6660" s="134"/>
      <c r="E6660" s="134"/>
      <c r="F6660" s="134"/>
      <c r="G6660" s="134"/>
      <c r="H6660" s="134"/>
      <c r="I6660" s="134"/>
      <c r="J6660" s="147"/>
      <c r="K6660" s="147"/>
      <c r="L6660" s="140"/>
      <c r="M6660" s="140"/>
      <c r="N6660" s="147"/>
      <c r="O6660" s="150"/>
    </row>
    <row r="6661" spans="1:15" s="135" customFormat="1" x14ac:dyDescent="0.3">
      <c r="A6661" s="133"/>
      <c r="B6661" s="134"/>
      <c r="C6661" s="139"/>
      <c r="D6661" s="134"/>
      <c r="E6661" s="134"/>
      <c r="F6661" s="134"/>
      <c r="G6661" s="134"/>
      <c r="H6661" s="134"/>
      <c r="I6661" s="134"/>
      <c r="J6661" s="147"/>
      <c r="K6661" s="147"/>
      <c r="L6661" s="140"/>
      <c r="M6661" s="140"/>
      <c r="N6661" s="147"/>
      <c r="O6661" s="150"/>
    </row>
    <row r="6662" spans="1:15" s="135" customFormat="1" x14ac:dyDescent="0.3">
      <c r="A6662" s="133"/>
      <c r="B6662" s="134"/>
      <c r="C6662" s="139"/>
      <c r="D6662" s="134"/>
      <c r="E6662" s="134"/>
      <c r="F6662" s="134"/>
      <c r="G6662" s="134"/>
      <c r="H6662" s="134"/>
      <c r="I6662" s="134"/>
      <c r="J6662" s="147"/>
      <c r="K6662" s="147"/>
      <c r="L6662" s="140"/>
      <c r="M6662" s="140"/>
      <c r="N6662" s="147"/>
      <c r="O6662" s="150"/>
    </row>
    <row r="6663" spans="1:15" x14ac:dyDescent="0.3">
      <c r="L6663" s="140"/>
      <c r="M6663" s="140"/>
    </row>
    <row r="6664" spans="1:15" x14ac:dyDescent="0.3">
      <c r="L6664" s="140"/>
      <c r="M6664" s="140"/>
    </row>
    <row r="6665" spans="1:15" x14ac:dyDescent="0.3">
      <c r="L6665" s="140"/>
      <c r="M6665" s="140"/>
    </row>
    <row r="6666" spans="1:15" x14ac:dyDescent="0.3">
      <c r="L6666" s="140"/>
      <c r="M6666" s="140"/>
    </row>
    <row r="6667" spans="1:15" x14ac:dyDescent="0.3">
      <c r="L6667" s="140"/>
      <c r="M6667" s="140"/>
    </row>
    <row r="6668" spans="1:15" x14ac:dyDescent="0.3">
      <c r="L6668" s="140"/>
      <c r="M6668" s="140"/>
    </row>
    <row r="6669" spans="1:15" x14ac:dyDescent="0.3">
      <c r="L6669" s="140"/>
      <c r="M6669" s="140"/>
    </row>
    <row r="6670" spans="1:15" x14ac:dyDescent="0.3">
      <c r="L6670" s="140"/>
      <c r="M6670" s="140"/>
    </row>
    <row r="6671" spans="1:15" x14ac:dyDescent="0.3">
      <c r="L6671" s="140"/>
      <c r="M6671" s="140"/>
    </row>
    <row r="6672" spans="1:15" x14ac:dyDescent="0.3">
      <c r="L6672" s="140"/>
      <c r="M6672" s="140"/>
    </row>
    <row r="6673" spans="1:15" x14ac:dyDescent="0.3">
      <c r="L6673" s="140"/>
      <c r="M6673" s="140"/>
    </row>
    <row r="6674" spans="1:15" x14ac:dyDescent="0.3">
      <c r="L6674" s="140"/>
      <c r="M6674" s="140"/>
    </row>
    <row r="6675" spans="1:15" s="135" customFormat="1" x14ac:dyDescent="0.3">
      <c r="A6675" s="133"/>
      <c r="B6675" s="134"/>
      <c r="C6675" s="139"/>
      <c r="D6675" s="134"/>
      <c r="E6675" s="134"/>
      <c r="F6675" s="134"/>
      <c r="G6675" s="134"/>
      <c r="H6675" s="134"/>
      <c r="I6675" s="134"/>
      <c r="J6675" s="147"/>
      <c r="K6675" s="147"/>
      <c r="L6675" s="140"/>
      <c r="M6675" s="140"/>
      <c r="N6675" s="147"/>
      <c r="O6675" s="150"/>
    </row>
    <row r="6676" spans="1:15" s="135" customFormat="1" x14ac:dyDescent="0.3">
      <c r="A6676" s="133"/>
      <c r="B6676" s="134"/>
      <c r="C6676" s="139"/>
      <c r="D6676" s="134"/>
      <c r="E6676" s="134"/>
      <c r="F6676" s="134"/>
      <c r="G6676" s="134"/>
      <c r="H6676" s="134"/>
      <c r="I6676" s="134"/>
      <c r="J6676" s="147"/>
      <c r="K6676" s="147"/>
      <c r="L6676" s="140"/>
      <c r="M6676" s="140"/>
      <c r="N6676" s="147"/>
      <c r="O6676" s="150"/>
    </row>
    <row r="6677" spans="1:15" s="135" customFormat="1" x14ac:dyDescent="0.3">
      <c r="A6677" s="133"/>
      <c r="B6677" s="134"/>
      <c r="C6677" s="139"/>
      <c r="D6677" s="134"/>
      <c r="E6677" s="134"/>
      <c r="F6677" s="134"/>
      <c r="G6677" s="134"/>
      <c r="H6677" s="134"/>
      <c r="I6677" s="134"/>
      <c r="J6677" s="147"/>
      <c r="K6677" s="147"/>
      <c r="L6677" s="140"/>
      <c r="M6677" s="140"/>
      <c r="N6677" s="147"/>
      <c r="O6677" s="150"/>
    </row>
    <row r="6678" spans="1:15" s="135" customFormat="1" x14ac:dyDescent="0.3">
      <c r="A6678" s="133"/>
      <c r="B6678" s="134"/>
      <c r="C6678" s="139"/>
      <c r="D6678" s="134"/>
      <c r="E6678" s="134"/>
      <c r="F6678" s="134"/>
      <c r="G6678" s="134"/>
      <c r="H6678" s="134"/>
      <c r="I6678" s="134"/>
      <c r="J6678" s="147"/>
      <c r="K6678" s="147"/>
      <c r="L6678" s="140"/>
      <c r="M6678" s="140"/>
      <c r="N6678" s="147"/>
      <c r="O6678" s="150"/>
    </row>
    <row r="6679" spans="1:15" x14ac:dyDescent="0.3">
      <c r="L6679" s="140"/>
      <c r="M6679" s="140"/>
    </row>
    <row r="6680" spans="1:15" x14ac:dyDescent="0.3">
      <c r="L6680" s="140"/>
      <c r="M6680" s="140"/>
    </row>
    <row r="6681" spans="1:15" x14ac:dyDescent="0.3">
      <c r="L6681" s="140"/>
      <c r="M6681" s="140"/>
    </row>
    <row r="6682" spans="1:15" x14ac:dyDescent="0.3">
      <c r="L6682" s="140"/>
      <c r="M6682" s="140"/>
    </row>
    <row r="6683" spans="1:15" x14ac:dyDescent="0.3">
      <c r="L6683" s="140"/>
      <c r="M6683" s="140"/>
    </row>
    <row r="6684" spans="1:15" x14ac:dyDescent="0.3">
      <c r="L6684" s="140"/>
      <c r="M6684" s="140"/>
    </row>
    <row r="6685" spans="1:15" x14ac:dyDescent="0.3">
      <c r="L6685" s="140"/>
      <c r="M6685" s="140"/>
    </row>
    <row r="6686" spans="1:15" x14ac:dyDescent="0.3">
      <c r="L6686" s="140"/>
      <c r="M6686" s="140"/>
    </row>
    <row r="6687" spans="1:15" x14ac:dyDescent="0.3">
      <c r="L6687" s="140"/>
      <c r="M6687" s="140"/>
    </row>
    <row r="6688" spans="1:15" x14ac:dyDescent="0.3">
      <c r="L6688" s="140"/>
      <c r="M6688" s="140"/>
    </row>
    <row r="6689" spans="12:13" x14ac:dyDescent="0.3">
      <c r="L6689" s="140"/>
      <c r="M6689" s="140"/>
    </row>
    <row r="6690" spans="12:13" x14ac:dyDescent="0.3">
      <c r="L6690" s="140"/>
      <c r="M6690" s="140"/>
    </row>
    <row r="6691" spans="12:13" x14ac:dyDescent="0.3">
      <c r="L6691" s="140"/>
      <c r="M6691" s="140"/>
    </row>
    <row r="6692" spans="12:13" x14ac:dyDescent="0.3">
      <c r="L6692" s="140"/>
      <c r="M6692" s="140"/>
    </row>
    <row r="6693" spans="12:13" x14ac:dyDescent="0.3">
      <c r="L6693" s="140"/>
      <c r="M6693" s="140"/>
    </row>
    <row r="6694" spans="12:13" x14ac:dyDescent="0.3">
      <c r="L6694" s="140"/>
      <c r="M6694" s="140"/>
    </row>
    <row r="6695" spans="12:13" x14ac:dyDescent="0.3">
      <c r="L6695" s="140"/>
      <c r="M6695" s="140"/>
    </row>
    <row r="6696" spans="12:13" x14ac:dyDescent="0.3">
      <c r="L6696" s="140"/>
      <c r="M6696" s="140"/>
    </row>
    <row r="6697" spans="12:13" x14ac:dyDescent="0.3">
      <c r="L6697" s="140"/>
      <c r="M6697" s="140"/>
    </row>
    <row r="6698" spans="12:13" x14ac:dyDescent="0.3">
      <c r="L6698" s="140"/>
      <c r="M6698" s="140"/>
    </row>
    <row r="6699" spans="12:13" x14ac:dyDescent="0.3">
      <c r="L6699" s="140"/>
      <c r="M6699" s="140"/>
    </row>
    <row r="6700" spans="12:13" x14ac:dyDescent="0.3">
      <c r="L6700" s="140"/>
      <c r="M6700" s="140"/>
    </row>
    <row r="6701" spans="12:13" x14ac:dyDescent="0.3">
      <c r="L6701" s="140"/>
      <c r="M6701" s="140"/>
    </row>
    <row r="6702" spans="12:13" x14ac:dyDescent="0.3">
      <c r="L6702" s="140"/>
      <c r="M6702" s="140"/>
    </row>
    <row r="6703" spans="12:13" x14ac:dyDescent="0.3">
      <c r="L6703" s="140"/>
      <c r="M6703" s="140"/>
    </row>
    <row r="6704" spans="12:13" x14ac:dyDescent="0.3">
      <c r="L6704" s="140"/>
      <c r="M6704" s="140"/>
    </row>
    <row r="6705" spans="12:13" x14ac:dyDescent="0.3">
      <c r="L6705" s="140"/>
      <c r="M6705" s="140"/>
    </row>
    <row r="6706" spans="12:13" x14ac:dyDescent="0.3">
      <c r="L6706" s="140"/>
      <c r="M6706" s="140"/>
    </row>
    <row r="6707" spans="12:13" x14ac:dyDescent="0.3">
      <c r="L6707" s="140"/>
      <c r="M6707" s="140"/>
    </row>
    <row r="6708" spans="12:13" x14ac:dyDescent="0.3">
      <c r="L6708" s="140"/>
      <c r="M6708" s="140"/>
    </row>
    <row r="6709" spans="12:13" x14ac:dyDescent="0.3">
      <c r="L6709" s="140"/>
      <c r="M6709" s="140"/>
    </row>
    <row r="6710" spans="12:13" x14ac:dyDescent="0.3">
      <c r="L6710" s="140"/>
      <c r="M6710" s="140"/>
    </row>
    <row r="6711" spans="12:13" x14ac:dyDescent="0.3">
      <c r="L6711" s="140"/>
      <c r="M6711" s="140"/>
    </row>
    <row r="6712" spans="12:13" x14ac:dyDescent="0.3">
      <c r="L6712" s="140"/>
      <c r="M6712" s="140"/>
    </row>
    <row r="6713" spans="12:13" x14ac:dyDescent="0.3">
      <c r="L6713" s="140"/>
      <c r="M6713" s="140"/>
    </row>
    <row r="6714" spans="12:13" x14ac:dyDescent="0.3">
      <c r="L6714" s="140"/>
      <c r="M6714" s="140"/>
    </row>
    <row r="6715" spans="12:13" x14ac:dyDescent="0.3">
      <c r="L6715" s="140"/>
      <c r="M6715" s="140"/>
    </row>
    <row r="6716" spans="12:13" x14ac:dyDescent="0.3">
      <c r="L6716" s="140"/>
      <c r="M6716" s="140"/>
    </row>
    <row r="6717" spans="12:13" x14ac:dyDescent="0.3">
      <c r="L6717" s="140"/>
      <c r="M6717" s="140"/>
    </row>
    <row r="6718" spans="12:13" x14ac:dyDescent="0.3">
      <c r="L6718" s="140"/>
      <c r="M6718" s="140"/>
    </row>
    <row r="6719" spans="12:13" x14ac:dyDescent="0.3">
      <c r="L6719" s="140"/>
      <c r="M6719" s="140"/>
    </row>
    <row r="6720" spans="12:13" x14ac:dyDescent="0.3">
      <c r="L6720" s="140"/>
      <c r="M6720" s="140"/>
    </row>
    <row r="6721" spans="1:14" x14ac:dyDescent="0.3">
      <c r="L6721" s="140"/>
      <c r="M6721" s="140"/>
    </row>
    <row r="6722" spans="1:14" x14ac:dyDescent="0.3">
      <c r="A6722" s="138"/>
      <c r="B6722" s="135"/>
      <c r="C6722" s="126"/>
      <c r="D6722" s="135"/>
      <c r="E6722" s="135"/>
      <c r="F6722" s="135"/>
      <c r="G6722" s="135"/>
      <c r="H6722" s="135"/>
      <c r="I6722" s="135"/>
      <c r="J6722" s="150"/>
      <c r="K6722" s="150"/>
      <c r="L6722" s="140"/>
      <c r="M6722" s="142"/>
      <c r="N6722" s="150"/>
    </row>
    <row r="6723" spans="1:14" x14ac:dyDescent="0.3">
      <c r="A6723" s="138"/>
      <c r="B6723" s="135"/>
      <c r="C6723" s="126"/>
      <c r="D6723" s="135"/>
      <c r="E6723" s="135"/>
      <c r="F6723" s="135"/>
      <c r="G6723" s="135"/>
      <c r="H6723" s="135"/>
      <c r="I6723" s="135"/>
      <c r="J6723" s="150"/>
      <c r="K6723" s="150"/>
      <c r="L6723" s="140"/>
      <c r="M6723" s="142"/>
      <c r="N6723" s="150"/>
    </row>
    <row r="6724" spans="1:14" x14ac:dyDescent="0.3">
      <c r="L6724" s="140"/>
      <c r="M6724" s="140"/>
    </row>
    <row r="6725" spans="1:14" x14ac:dyDescent="0.3">
      <c r="L6725" s="140"/>
      <c r="M6725" s="140"/>
    </row>
    <row r="6726" spans="1:14" x14ac:dyDescent="0.3">
      <c r="L6726" s="140"/>
      <c r="M6726" s="140"/>
    </row>
    <row r="6727" spans="1:14" x14ac:dyDescent="0.3">
      <c r="L6727" s="140"/>
      <c r="M6727" s="140"/>
    </row>
    <row r="6728" spans="1:14" x14ac:dyDescent="0.3">
      <c r="L6728" s="140"/>
      <c r="M6728" s="140"/>
    </row>
    <row r="6729" spans="1:14" x14ac:dyDescent="0.3">
      <c r="L6729" s="140"/>
      <c r="M6729" s="140"/>
    </row>
    <row r="6730" spans="1:14" x14ac:dyDescent="0.3">
      <c r="L6730" s="140"/>
      <c r="M6730" s="140"/>
    </row>
    <row r="6731" spans="1:14" x14ac:dyDescent="0.3">
      <c r="L6731" s="140"/>
      <c r="M6731" s="140"/>
    </row>
    <row r="6732" spans="1:14" x14ac:dyDescent="0.3">
      <c r="L6732" s="140"/>
      <c r="M6732" s="140"/>
    </row>
    <row r="6733" spans="1:14" x14ac:dyDescent="0.3">
      <c r="L6733" s="140"/>
      <c r="M6733" s="140"/>
    </row>
    <row r="6734" spans="1:14" x14ac:dyDescent="0.3">
      <c r="L6734" s="140"/>
      <c r="M6734" s="140"/>
    </row>
    <row r="6735" spans="1:14" x14ac:dyDescent="0.3">
      <c r="L6735" s="140"/>
      <c r="M6735" s="140"/>
    </row>
    <row r="6736" spans="1:14" x14ac:dyDescent="0.3">
      <c r="L6736" s="140"/>
      <c r="M6736" s="140"/>
    </row>
    <row r="6737" spans="1:14" x14ac:dyDescent="0.3">
      <c r="L6737" s="140"/>
      <c r="M6737" s="140"/>
    </row>
    <row r="6738" spans="1:14" x14ac:dyDescent="0.3">
      <c r="L6738" s="140"/>
      <c r="M6738" s="140"/>
    </row>
    <row r="6739" spans="1:14" x14ac:dyDescent="0.3">
      <c r="L6739" s="140"/>
      <c r="M6739" s="140"/>
    </row>
    <row r="6740" spans="1:14" x14ac:dyDescent="0.3">
      <c r="L6740" s="140"/>
      <c r="M6740" s="140"/>
    </row>
    <row r="6741" spans="1:14" x14ac:dyDescent="0.3">
      <c r="L6741" s="140"/>
      <c r="M6741" s="140"/>
    </row>
    <row r="6742" spans="1:14" x14ac:dyDescent="0.3">
      <c r="L6742" s="140"/>
      <c r="M6742" s="140"/>
    </row>
    <row r="6743" spans="1:14" x14ac:dyDescent="0.3">
      <c r="A6743" s="138"/>
      <c r="B6743" s="135"/>
      <c r="C6743" s="126"/>
      <c r="D6743" s="135"/>
      <c r="E6743" s="135"/>
      <c r="F6743" s="135"/>
      <c r="G6743" s="135"/>
      <c r="H6743" s="135"/>
      <c r="I6743" s="135"/>
      <c r="J6743" s="150"/>
      <c r="K6743" s="150"/>
      <c r="L6743" s="140"/>
      <c r="M6743" s="142"/>
      <c r="N6743" s="150"/>
    </row>
    <row r="6744" spans="1:14" x14ac:dyDescent="0.3">
      <c r="A6744" s="138"/>
      <c r="B6744" s="135"/>
      <c r="C6744" s="126"/>
      <c r="D6744" s="135"/>
      <c r="E6744" s="135"/>
      <c r="F6744" s="135"/>
      <c r="G6744" s="135"/>
      <c r="H6744" s="135"/>
      <c r="I6744" s="135"/>
      <c r="J6744" s="150"/>
      <c r="K6744" s="150"/>
      <c r="L6744" s="140"/>
      <c r="M6744" s="142"/>
      <c r="N6744" s="150"/>
    </row>
    <row r="6745" spans="1:14" x14ac:dyDescent="0.3">
      <c r="A6745" s="138"/>
      <c r="B6745" s="135"/>
      <c r="C6745" s="126"/>
      <c r="D6745" s="135"/>
      <c r="E6745" s="135"/>
      <c r="F6745" s="135"/>
      <c r="G6745" s="135"/>
      <c r="H6745" s="135"/>
      <c r="I6745" s="135"/>
      <c r="J6745" s="150"/>
      <c r="K6745" s="150"/>
      <c r="L6745" s="140"/>
      <c r="M6745" s="142"/>
      <c r="N6745" s="150"/>
    </row>
    <row r="6746" spans="1:14" x14ac:dyDescent="0.3">
      <c r="L6746" s="140"/>
      <c r="M6746" s="140"/>
    </row>
    <row r="6747" spans="1:14" x14ac:dyDescent="0.3">
      <c r="L6747" s="140"/>
      <c r="M6747" s="140"/>
    </row>
    <row r="6748" spans="1:14" x14ac:dyDescent="0.3">
      <c r="L6748" s="140"/>
      <c r="M6748" s="140"/>
    </row>
    <row r="6749" spans="1:14" x14ac:dyDescent="0.3">
      <c r="L6749" s="140"/>
      <c r="M6749" s="140"/>
    </row>
    <row r="6750" spans="1:14" x14ac:dyDescent="0.3">
      <c r="L6750" s="140"/>
      <c r="M6750" s="140"/>
    </row>
    <row r="6751" spans="1:14" x14ac:dyDescent="0.3">
      <c r="L6751" s="140"/>
      <c r="M6751" s="140"/>
    </row>
    <row r="6752" spans="1:14" x14ac:dyDescent="0.3">
      <c r="L6752" s="140"/>
      <c r="M6752" s="140"/>
    </row>
    <row r="6753" spans="1:14" x14ac:dyDescent="0.3">
      <c r="L6753" s="140"/>
      <c r="M6753" s="140"/>
    </row>
    <row r="6754" spans="1:14" x14ac:dyDescent="0.3">
      <c r="L6754" s="140"/>
      <c r="M6754" s="140"/>
    </row>
    <row r="6755" spans="1:14" x14ac:dyDescent="0.3">
      <c r="L6755" s="140"/>
      <c r="M6755" s="140"/>
    </row>
    <row r="6756" spans="1:14" x14ac:dyDescent="0.3">
      <c r="L6756" s="140"/>
      <c r="M6756" s="140"/>
    </row>
    <row r="6757" spans="1:14" x14ac:dyDescent="0.3">
      <c r="L6757" s="140"/>
      <c r="M6757" s="140"/>
    </row>
    <row r="6758" spans="1:14" x14ac:dyDescent="0.3">
      <c r="L6758" s="140"/>
      <c r="M6758" s="140"/>
    </row>
    <row r="6759" spans="1:14" x14ac:dyDescent="0.3">
      <c r="L6759" s="140"/>
      <c r="M6759" s="140"/>
    </row>
    <row r="6760" spans="1:14" x14ac:dyDescent="0.3">
      <c r="L6760" s="140"/>
      <c r="M6760" s="140"/>
    </row>
    <row r="6761" spans="1:14" x14ac:dyDescent="0.3">
      <c r="L6761" s="140"/>
      <c r="M6761" s="140"/>
    </row>
    <row r="6762" spans="1:14" x14ac:dyDescent="0.3">
      <c r="A6762" s="138"/>
      <c r="B6762" s="135"/>
      <c r="C6762" s="126"/>
      <c r="D6762" s="135"/>
      <c r="E6762" s="135"/>
      <c r="F6762" s="135"/>
      <c r="G6762" s="135"/>
      <c r="H6762" s="135"/>
      <c r="I6762" s="135"/>
      <c r="J6762" s="150"/>
      <c r="K6762" s="150"/>
      <c r="L6762" s="140"/>
      <c r="M6762" s="142"/>
      <c r="N6762" s="150"/>
    </row>
    <row r="6763" spans="1:14" x14ac:dyDescent="0.3">
      <c r="L6763" s="140"/>
      <c r="M6763" s="140"/>
    </row>
    <row r="6764" spans="1:14" x14ac:dyDescent="0.3">
      <c r="A6764" s="138"/>
      <c r="B6764" s="135"/>
      <c r="C6764" s="126"/>
      <c r="D6764" s="135"/>
      <c r="E6764" s="135"/>
      <c r="F6764" s="135"/>
      <c r="G6764" s="135"/>
      <c r="H6764" s="135"/>
      <c r="I6764" s="135"/>
      <c r="J6764" s="150"/>
      <c r="K6764" s="150"/>
      <c r="L6764" s="140"/>
      <c r="M6764" s="142"/>
      <c r="N6764" s="150"/>
    </row>
    <row r="6765" spans="1:14" x14ac:dyDescent="0.3">
      <c r="L6765" s="140"/>
      <c r="M6765" s="140"/>
    </row>
    <row r="6766" spans="1:14" x14ac:dyDescent="0.3">
      <c r="A6766" s="138"/>
      <c r="B6766" s="135"/>
      <c r="C6766" s="126"/>
      <c r="D6766" s="135"/>
      <c r="E6766" s="135"/>
      <c r="F6766" s="135"/>
      <c r="G6766" s="135"/>
      <c r="H6766" s="135"/>
      <c r="I6766" s="135"/>
      <c r="J6766" s="150"/>
      <c r="K6766" s="150"/>
      <c r="L6766" s="140"/>
      <c r="M6766" s="142"/>
      <c r="N6766" s="150"/>
    </row>
    <row r="6767" spans="1:14" x14ac:dyDescent="0.3">
      <c r="A6767" s="138"/>
      <c r="B6767" s="135"/>
      <c r="C6767" s="126"/>
      <c r="D6767" s="135"/>
      <c r="E6767" s="135"/>
      <c r="F6767" s="135"/>
      <c r="G6767" s="135"/>
      <c r="H6767" s="135"/>
      <c r="I6767" s="135"/>
      <c r="J6767" s="150"/>
      <c r="K6767" s="150"/>
      <c r="L6767" s="140"/>
      <c r="M6767" s="142"/>
      <c r="N6767" s="150"/>
    </row>
    <row r="6768" spans="1:14" x14ac:dyDescent="0.3">
      <c r="A6768" s="138"/>
      <c r="B6768" s="135"/>
      <c r="C6768" s="126"/>
      <c r="D6768" s="135"/>
      <c r="E6768" s="135"/>
      <c r="F6768" s="135"/>
      <c r="G6768" s="135"/>
      <c r="H6768" s="135"/>
      <c r="I6768" s="135"/>
      <c r="J6768" s="150"/>
      <c r="K6768" s="150"/>
      <c r="L6768" s="140"/>
      <c r="M6768" s="142"/>
      <c r="N6768" s="150"/>
    </row>
    <row r="6769" spans="1:14" x14ac:dyDescent="0.3">
      <c r="A6769" s="138"/>
      <c r="B6769" s="135"/>
      <c r="C6769" s="126"/>
      <c r="D6769" s="135"/>
      <c r="E6769" s="135"/>
      <c r="F6769" s="135"/>
      <c r="G6769" s="135"/>
      <c r="H6769" s="135"/>
      <c r="I6769" s="135"/>
      <c r="J6769" s="150"/>
      <c r="K6769" s="150"/>
      <c r="L6769" s="140"/>
      <c r="M6769" s="142"/>
      <c r="N6769" s="150"/>
    </row>
    <row r="6770" spans="1:14" x14ac:dyDescent="0.3">
      <c r="A6770" s="138"/>
      <c r="B6770" s="135"/>
      <c r="C6770" s="126"/>
      <c r="D6770" s="135"/>
      <c r="E6770" s="135"/>
      <c r="F6770" s="135"/>
      <c r="G6770" s="135"/>
      <c r="H6770" s="135"/>
      <c r="I6770" s="135"/>
      <c r="J6770" s="150"/>
      <c r="K6770" s="150"/>
      <c r="L6770" s="140"/>
      <c r="M6770" s="142"/>
      <c r="N6770" s="150"/>
    </row>
    <row r="6771" spans="1:14" x14ac:dyDescent="0.3">
      <c r="A6771" s="138"/>
      <c r="B6771" s="135"/>
      <c r="C6771" s="126"/>
      <c r="D6771" s="135"/>
      <c r="E6771" s="135"/>
      <c r="F6771" s="135"/>
      <c r="G6771" s="135"/>
      <c r="H6771" s="135"/>
      <c r="I6771" s="135"/>
      <c r="J6771" s="150"/>
      <c r="K6771" s="150"/>
      <c r="L6771" s="140"/>
      <c r="M6771" s="142"/>
      <c r="N6771" s="150"/>
    </row>
    <row r="6772" spans="1:14" x14ac:dyDescent="0.3">
      <c r="A6772" s="138"/>
      <c r="B6772" s="135"/>
      <c r="C6772" s="126"/>
      <c r="D6772" s="135"/>
      <c r="E6772" s="135"/>
      <c r="F6772" s="135"/>
      <c r="G6772" s="135"/>
      <c r="H6772" s="135"/>
      <c r="I6772" s="135"/>
      <c r="J6772" s="150"/>
      <c r="K6772" s="150"/>
      <c r="L6772" s="140"/>
      <c r="M6772" s="142"/>
      <c r="N6772" s="150"/>
    </row>
    <row r="6773" spans="1:14" x14ac:dyDescent="0.3">
      <c r="A6773" s="138"/>
      <c r="B6773" s="135"/>
      <c r="C6773" s="126"/>
      <c r="D6773" s="135"/>
      <c r="E6773" s="135"/>
      <c r="F6773" s="135"/>
      <c r="G6773" s="135"/>
      <c r="H6773" s="135"/>
      <c r="I6773" s="135"/>
      <c r="J6773" s="150"/>
      <c r="K6773" s="150"/>
      <c r="L6773" s="140"/>
      <c r="M6773" s="142"/>
      <c r="N6773" s="150"/>
    </row>
    <row r="6774" spans="1:14" x14ac:dyDescent="0.3">
      <c r="A6774" s="138"/>
      <c r="B6774" s="135"/>
      <c r="C6774" s="126"/>
      <c r="D6774" s="135"/>
      <c r="E6774" s="135"/>
      <c r="F6774" s="135"/>
      <c r="G6774" s="135"/>
      <c r="H6774" s="135"/>
      <c r="I6774" s="135"/>
      <c r="J6774" s="150"/>
      <c r="K6774" s="150"/>
      <c r="L6774" s="140"/>
      <c r="M6774" s="142"/>
      <c r="N6774" s="150"/>
    </row>
    <row r="6775" spans="1:14" x14ac:dyDescent="0.3">
      <c r="L6775" s="140"/>
      <c r="M6775" s="140"/>
    </row>
    <row r="6776" spans="1:14" x14ac:dyDescent="0.3">
      <c r="A6776" s="138"/>
      <c r="B6776" s="135"/>
      <c r="C6776" s="126"/>
      <c r="D6776" s="135"/>
      <c r="E6776" s="135"/>
      <c r="F6776" s="135"/>
      <c r="G6776" s="135"/>
      <c r="H6776" s="135"/>
      <c r="I6776" s="135"/>
      <c r="J6776" s="150"/>
      <c r="K6776" s="150"/>
      <c r="L6776" s="140"/>
      <c r="M6776" s="142"/>
      <c r="N6776" s="150"/>
    </row>
    <row r="6777" spans="1:14" x14ac:dyDescent="0.3">
      <c r="L6777" s="140"/>
      <c r="M6777" s="140"/>
    </row>
    <row r="6778" spans="1:14" x14ac:dyDescent="0.3">
      <c r="A6778" s="138"/>
      <c r="B6778" s="135"/>
      <c r="C6778" s="126"/>
      <c r="D6778" s="135"/>
      <c r="E6778" s="135"/>
      <c r="F6778" s="135"/>
      <c r="G6778" s="135"/>
      <c r="H6778" s="135"/>
      <c r="I6778" s="135"/>
      <c r="J6778" s="150"/>
      <c r="K6778" s="150"/>
      <c r="L6778" s="140"/>
      <c r="M6778" s="142"/>
      <c r="N6778" s="150"/>
    </row>
    <row r="6779" spans="1:14" x14ac:dyDescent="0.3">
      <c r="A6779" s="138"/>
      <c r="B6779" s="135"/>
      <c r="C6779" s="126"/>
      <c r="D6779" s="135"/>
      <c r="E6779" s="135"/>
      <c r="F6779" s="135"/>
      <c r="G6779" s="135"/>
      <c r="H6779" s="135"/>
      <c r="I6779" s="135"/>
      <c r="J6779" s="150"/>
      <c r="K6779" s="150"/>
      <c r="L6779" s="140"/>
      <c r="M6779" s="142"/>
      <c r="N6779" s="150"/>
    </row>
    <row r="6780" spans="1:14" x14ac:dyDescent="0.3">
      <c r="A6780" s="138"/>
      <c r="B6780" s="135"/>
      <c r="C6780" s="126"/>
      <c r="D6780" s="135"/>
      <c r="E6780" s="135"/>
      <c r="F6780" s="135"/>
      <c r="G6780" s="135"/>
      <c r="H6780" s="135"/>
      <c r="I6780" s="135"/>
      <c r="J6780" s="150"/>
      <c r="K6780" s="150"/>
      <c r="L6780" s="140"/>
      <c r="M6780" s="142"/>
      <c r="N6780" s="150"/>
    </row>
    <row r="6781" spans="1:14" x14ac:dyDescent="0.3">
      <c r="A6781" s="138"/>
      <c r="B6781" s="135"/>
      <c r="C6781" s="126"/>
      <c r="D6781" s="135"/>
      <c r="E6781" s="135"/>
      <c r="F6781" s="135"/>
      <c r="G6781" s="135"/>
      <c r="H6781" s="135"/>
      <c r="I6781" s="135"/>
      <c r="J6781" s="150"/>
      <c r="K6781" s="150"/>
      <c r="L6781" s="140"/>
      <c r="M6781" s="142"/>
      <c r="N6781" s="150"/>
    </row>
    <row r="6782" spans="1:14" x14ac:dyDescent="0.3">
      <c r="A6782" s="138"/>
      <c r="B6782" s="135"/>
      <c r="C6782" s="126"/>
      <c r="D6782" s="135"/>
      <c r="E6782" s="135"/>
      <c r="F6782" s="135"/>
      <c r="G6782" s="135"/>
      <c r="H6782" s="135"/>
      <c r="I6782" s="135"/>
      <c r="J6782" s="150"/>
      <c r="K6782" s="150"/>
      <c r="L6782" s="140"/>
      <c r="M6782" s="142"/>
      <c r="N6782" s="150"/>
    </row>
    <row r="6783" spans="1:14" x14ac:dyDescent="0.3">
      <c r="A6783" s="138"/>
      <c r="B6783" s="135"/>
      <c r="C6783" s="126"/>
      <c r="D6783" s="135"/>
      <c r="E6783" s="135"/>
      <c r="F6783" s="135"/>
      <c r="G6783" s="135"/>
      <c r="H6783" s="135"/>
      <c r="I6783" s="135"/>
      <c r="J6783" s="150"/>
      <c r="K6783" s="150"/>
      <c r="L6783" s="140"/>
      <c r="M6783" s="142"/>
      <c r="N6783" s="150"/>
    </row>
    <row r="6784" spans="1:14" x14ac:dyDescent="0.3">
      <c r="A6784" s="138"/>
      <c r="B6784" s="135"/>
      <c r="C6784" s="126"/>
      <c r="D6784" s="135"/>
      <c r="E6784" s="135"/>
      <c r="F6784" s="135"/>
      <c r="G6784" s="135"/>
      <c r="H6784" s="135"/>
      <c r="I6784" s="135"/>
      <c r="J6784" s="150"/>
      <c r="K6784" s="150"/>
      <c r="L6784" s="140"/>
      <c r="M6784" s="142"/>
      <c r="N6784" s="150"/>
    </row>
    <row r="6785" spans="1:14" x14ac:dyDescent="0.3">
      <c r="C6785" s="144"/>
      <c r="L6785" s="140"/>
      <c r="M6785" s="140"/>
    </row>
    <row r="6786" spans="1:14" x14ac:dyDescent="0.3">
      <c r="C6786" s="144"/>
      <c r="L6786" s="140"/>
      <c r="M6786" s="140"/>
    </row>
    <row r="6787" spans="1:14" x14ac:dyDescent="0.3">
      <c r="C6787" s="144"/>
      <c r="L6787" s="140"/>
      <c r="M6787" s="140"/>
    </row>
    <row r="6788" spans="1:14" x14ac:dyDescent="0.3">
      <c r="C6788" s="144"/>
      <c r="L6788" s="140"/>
      <c r="M6788" s="140"/>
    </row>
    <row r="6789" spans="1:14" x14ac:dyDescent="0.3">
      <c r="C6789" s="144"/>
      <c r="L6789" s="140"/>
      <c r="M6789" s="140"/>
    </row>
    <row r="6790" spans="1:14" x14ac:dyDescent="0.3">
      <c r="C6790" s="144"/>
      <c r="L6790" s="140"/>
      <c r="M6790" s="140"/>
    </row>
    <row r="6791" spans="1:14" x14ac:dyDescent="0.3">
      <c r="C6791" s="144"/>
      <c r="L6791" s="140"/>
      <c r="M6791" s="140"/>
    </row>
    <row r="6792" spans="1:14" x14ac:dyDescent="0.3">
      <c r="C6792" s="144"/>
      <c r="L6792" s="140"/>
      <c r="M6792" s="140"/>
    </row>
    <row r="6793" spans="1:14" x14ac:dyDescent="0.3">
      <c r="A6793" s="138"/>
      <c r="B6793" s="135"/>
      <c r="C6793" s="126"/>
      <c r="D6793" s="135"/>
      <c r="E6793" s="135"/>
      <c r="F6793" s="135"/>
      <c r="G6793" s="135"/>
      <c r="H6793" s="135"/>
      <c r="I6793" s="135"/>
      <c r="J6793" s="150"/>
      <c r="K6793" s="150"/>
      <c r="L6793" s="140"/>
      <c r="M6793" s="142"/>
      <c r="N6793" s="150"/>
    </row>
    <row r="6794" spans="1:14" x14ac:dyDescent="0.3">
      <c r="L6794" s="140"/>
      <c r="M6794" s="140"/>
    </row>
    <row r="6795" spans="1:14" x14ac:dyDescent="0.3">
      <c r="L6795" s="140"/>
      <c r="M6795" s="140"/>
    </row>
    <row r="6796" spans="1:14" x14ac:dyDescent="0.3">
      <c r="L6796" s="140"/>
      <c r="M6796" s="140"/>
    </row>
    <row r="6797" spans="1:14" x14ac:dyDescent="0.3">
      <c r="L6797" s="140"/>
      <c r="M6797" s="140"/>
    </row>
    <row r="6798" spans="1:14" x14ac:dyDescent="0.3">
      <c r="A6798" s="138"/>
      <c r="B6798" s="135"/>
      <c r="C6798" s="126"/>
      <c r="D6798" s="135"/>
      <c r="E6798" s="135"/>
      <c r="F6798" s="135"/>
      <c r="G6798" s="135"/>
      <c r="H6798" s="135"/>
      <c r="I6798" s="135"/>
      <c r="J6798" s="150"/>
      <c r="K6798" s="150"/>
      <c r="L6798" s="140"/>
      <c r="M6798" s="142"/>
      <c r="N6798" s="150"/>
    </row>
    <row r="6799" spans="1:14" x14ac:dyDescent="0.3">
      <c r="L6799" s="140"/>
      <c r="M6799" s="140"/>
    </row>
    <row r="6800" spans="1:14" x14ac:dyDescent="0.3">
      <c r="L6800" s="140"/>
      <c r="M6800" s="140"/>
    </row>
    <row r="6801" spans="1:14" x14ac:dyDescent="0.3">
      <c r="A6801" s="138"/>
      <c r="B6801" s="135"/>
      <c r="C6801" s="126"/>
      <c r="D6801" s="135"/>
      <c r="E6801" s="135"/>
      <c r="F6801" s="135"/>
      <c r="G6801" s="135"/>
      <c r="H6801" s="135"/>
      <c r="I6801" s="135"/>
      <c r="J6801" s="150"/>
      <c r="K6801" s="150"/>
      <c r="L6801" s="140"/>
      <c r="M6801" s="142"/>
      <c r="N6801" s="150"/>
    </row>
    <row r="6802" spans="1:14" x14ac:dyDescent="0.3">
      <c r="L6802" s="140"/>
      <c r="M6802" s="140"/>
    </row>
    <row r="6803" spans="1:14" x14ac:dyDescent="0.3">
      <c r="A6803" s="138"/>
      <c r="B6803" s="135"/>
      <c r="C6803" s="126"/>
      <c r="D6803" s="135"/>
      <c r="E6803" s="135"/>
      <c r="F6803" s="135"/>
      <c r="G6803" s="135"/>
      <c r="H6803" s="135"/>
      <c r="I6803" s="135"/>
      <c r="J6803" s="150"/>
      <c r="K6803" s="150"/>
      <c r="L6803" s="140"/>
      <c r="M6803" s="142"/>
      <c r="N6803" s="150"/>
    </row>
    <row r="6804" spans="1:14" x14ac:dyDescent="0.3">
      <c r="A6804" s="138"/>
      <c r="B6804" s="135"/>
      <c r="C6804" s="126"/>
      <c r="D6804" s="135"/>
      <c r="E6804" s="135"/>
      <c r="F6804" s="135"/>
      <c r="G6804" s="135"/>
      <c r="H6804" s="135"/>
      <c r="I6804" s="135"/>
      <c r="J6804" s="150"/>
      <c r="K6804" s="150"/>
      <c r="L6804" s="140"/>
      <c r="M6804" s="142"/>
      <c r="N6804" s="150"/>
    </row>
    <row r="6805" spans="1:14" x14ac:dyDescent="0.3">
      <c r="A6805" s="138"/>
      <c r="B6805" s="135"/>
      <c r="C6805" s="126"/>
      <c r="D6805" s="135"/>
      <c r="E6805" s="135"/>
      <c r="F6805" s="135"/>
      <c r="G6805" s="135"/>
      <c r="H6805" s="135"/>
      <c r="I6805" s="135"/>
      <c r="J6805" s="150"/>
      <c r="K6805" s="150"/>
      <c r="L6805" s="140"/>
      <c r="M6805" s="142"/>
      <c r="N6805" s="150"/>
    </row>
    <row r="6806" spans="1:14" x14ac:dyDescent="0.3">
      <c r="A6806" s="138"/>
      <c r="B6806" s="135"/>
      <c r="C6806" s="126"/>
      <c r="D6806" s="135"/>
      <c r="E6806" s="135"/>
      <c r="F6806" s="135"/>
      <c r="G6806" s="135"/>
      <c r="H6806" s="135"/>
      <c r="I6806" s="135"/>
      <c r="J6806" s="150"/>
      <c r="K6806" s="150"/>
      <c r="L6806" s="140"/>
      <c r="M6806" s="142"/>
      <c r="N6806" s="150"/>
    </row>
    <row r="6807" spans="1:14" x14ac:dyDescent="0.3">
      <c r="A6807" s="138"/>
      <c r="B6807" s="135"/>
      <c r="C6807" s="126"/>
      <c r="D6807" s="135"/>
      <c r="E6807" s="135"/>
      <c r="F6807" s="135"/>
      <c r="G6807" s="135"/>
      <c r="H6807" s="135"/>
      <c r="I6807" s="135"/>
      <c r="J6807" s="150"/>
      <c r="K6807" s="150"/>
      <c r="L6807" s="140"/>
      <c r="M6807" s="142"/>
      <c r="N6807" s="150"/>
    </row>
    <row r="6808" spans="1:14" x14ac:dyDescent="0.3">
      <c r="A6808" s="138"/>
      <c r="B6808" s="135"/>
      <c r="C6808" s="126"/>
      <c r="D6808" s="135"/>
      <c r="E6808" s="135"/>
      <c r="F6808" s="135"/>
      <c r="G6808" s="135"/>
      <c r="H6808" s="135"/>
      <c r="I6808" s="135"/>
      <c r="J6808" s="150"/>
      <c r="K6808" s="150"/>
      <c r="L6808" s="140"/>
      <c r="M6808" s="142"/>
      <c r="N6808" s="150"/>
    </row>
    <row r="6809" spans="1:14" x14ac:dyDescent="0.3">
      <c r="A6809" s="138"/>
      <c r="B6809" s="135"/>
      <c r="C6809" s="126"/>
      <c r="D6809" s="135"/>
      <c r="E6809" s="135"/>
      <c r="F6809" s="135"/>
      <c r="G6809" s="135"/>
      <c r="H6809" s="135"/>
      <c r="I6809" s="135"/>
      <c r="J6809" s="150"/>
      <c r="K6809" s="150"/>
      <c r="L6809" s="140"/>
      <c r="M6809" s="142"/>
      <c r="N6809" s="150"/>
    </row>
    <row r="6810" spans="1:14" x14ac:dyDescent="0.3">
      <c r="A6810" s="138"/>
      <c r="B6810" s="135"/>
      <c r="C6810" s="126"/>
      <c r="D6810" s="135"/>
      <c r="E6810" s="135"/>
      <c r="F6810" s="135"/>
      <c r="G6810" s="135"/>
      <c r="H6810" s="135"/>
      <c r="I6810" s="135"/>
      <c r="J6810" s="150"/>
      <c r="K6810" s="150"/>
      <c r="L6810" s="140"/>
      <c r="M6810" s="142"/>
      <c r="N6810" s="150"/>
    </row>
    <row r="6811" spans="1:14" x14ac:dyDescent="0.3">
      <c r="A6811" s="138"/>
      <c r="B6811" s="135"/>
      <c r="C6811" s="126"/>
      <c r="D6811" s="135"/>
      <c r="E6811" s="135"/>
      <c r="F6811" s="135"/>
      <c r="G6811" s="135"/>
      <c r="H6811" s="135"/>
      <c r="I6811" s="135"/>
      <c r="J6811" s="150"/>
      <c r="K6811" s="150"/>
      <c r="L6811" s="140"/>
      <c r="M6811" s="142"/>
      <c r="N6811" s="150"/>
    </row>
    <row r="6812" spans="1:14" x14ac:dyDescent="0.3">
      <c r="A6812" s="138"/>
      <c r="B6812" s="135"/>
      <c r="C6812" s="126"/>
      <c r="D6812" s="135"/>
      <c r="E6812" s="135"/>
      <c r="F6812" s="135"/>
      <c r="G6812" s="135"/>
      <c r="H6812" s="135"/>
      <c r="I6812" s="135"/>
      <c r="J6812" s="150"/>
      <c r="K6812" s="150"/>
      <c r="L6812" s="140"/>
      <c r="M6812" s="142"/>
      <c r="N6812" s="150"/>
    </row>
    <row r="6813" spans="1:14" x14ac:dyDescent="0.3">
      <c r="A6813" s="138"/>
      <c r="B6813" s="135"/>
      <c r="C6813" s="126"/>
      <c r="D6813" s="135"/>
      <c r="E6813" s="135"/>
      <c r="F6813" s="135"/>
      <c r="G6813" s="135"/>
      <c r="H6813" s="135"/>
      <c r="I6813" s="135"/>
      <c r="J6813" s="150"/>
      <c r="K6813" s="150"/>
      <c r="L6813" s="140"/>
      <c r="M6813" s="142"/>
      <c r="N6813" s="150"/>
    </row>
    <row r="6814" spans="1:14" x14ac:dyDescent="0.3">
      <c r="A6814" s="138"/>
      <c r="B6814" s="135"/>
      <c r="C6814" s="126"/>
      <c r="D6814" s="135"/>
      <c r="E6814" s="135"/>
      <c r="F6814" s="135"/>
      <c r="G6814" s="135"/>
      <c r="H6814" s="135"/>
      <c r="I6814" s="135"/>
      <c r="J6814" s="150"/>
      <c r="K6814" s="150"/>
      <c r="L6814" s="140"/>
      <c r="M6814" s="142"/>
      <c r="N6814" s="150"/>
    </row>
    <row r="6815" spans="1:14" x14ac:dyDescent="0.3">
      <c r="A6815" s="138"/>
      <c r="B6815" s="135"/>
      <c r="C6815" s="126"/>
      <c r="D6815" s="135"/>
      <c r="E6815" s="135"/>
      <c r="F6815" s="135"/>
      <c r="G6815" s="135"/>
      <c r="H6815" s="135"/>
      <c r="I6815" s="135"/>
      <c r="J6815" s="150"/>
      <c r="K6815" s="150"/>
      <c r="L6815" s="140"/>
      <c r="M6815" s="142"/>
      <c r="N6815" s="150"/>
    </row>
    <row r="6816" spans="1:14" x14ac:dyDescent="0.3">
      <c r="L6816" s="140"/>
      <c r="M6816" s="140"/>
    </row>
    <row r="6817" spans="1:14" x14ac:dyDescent="0.3">
      <c r="A6817" s="138"/>
      <c r="B6817" s="135"/>
      <c r="C6817" s="126"/>
      <c r="D6817" s="135"/>
      <c r="E6817" s="135"/>
      <c r="F6817" s="135"/>
      <c r="G6817" s="135"/>
      <c r="H6817" s="135"/>
      <c r="I6817" s="135"/>
      <c r="J6817" s="150"/>
      <c r="K6817" s="150"/>
      <c r="L6817" s="140"/>
      <c r="M6817" s="142"/>
      <c r="N6817" s="150"/>
    </row>
    <row r="6818" spans="1:14" x14ac:dyDescent="0.3">
      <c r="A6818" s="138"/>
      <c r="B6818" s="135"/>
      <c r="C6818" s="126"/>
      <c r="D6818" s="135"/>
      <c r="E6818" s="135"/>
      <c r="F6818" s="135"/>
      <c r="G6818" s="135"/>
      <c r="H6818" s="135"/>
      <c r="I6818" s="135"/>
      <c r="J6818" s="150"/>
      <c r="K6818" s="150"/>
      <c r="L6818" s="140"/>
      <c r="M6818" s="142"/>
      <c r="N6818" s="150"/>
    </row>
    <row r="6819" spans="1:14" x14ac:dyDescent="0.3">
      <c r="A6819" s="138"/>
      <c r="B6819" s="135"/>
      <c r="C6819" s="126"/>
      <c r="D6819" s="135"/>
      <c r="E6819" s="135"/>
      <c r="F6819" s="135"/>
      <c r="G6819" s="135"/>
      <c r="H6819" s="135"/>
      <c r="I6819" s="135"/>
      <c r="J6819" s="150"/>
      <c r="K6819" s="150"/>
      <c r="L6819" s="140"/>
      <c r="M6819" s="142"/>
      <c r="N6819" s="150"/>
    </row>
    <row r="6820" spans="1:14" x14ac:dyDescent="0.3">
      <c r="A6820" s="138"/>
      <c r="B6820" s="135"/>
      <c r="C6820" s="126"/>
      <c r="D6820" s="135"/>
      <c r="E6820" s="135"/>
      <c r="F6820" s="135"/>
      <c r="G6820" s="135"/>
      <c r="H6820" s="135"/>
      <c r="I6820" s="135"/>
      <c r="J6820" s="150"/>
      <c r="K6820" s="150"/>
      <c r="L6820" s="140"/>
      <c r="M6820" s="142"/>
      <c r="N6820" s="150"/>
    </row>
    <row r="6821" spans="1:14" x14ac:dyDescent="0.3">
      <c r="A6821" s="138"/>
      <c r="B6821" s="135"/>
      <c r="C6821" s="126"/>
      <c r="D6821" s="135"/>
      <c r="E6821" s="135"/>
      <c r="F6821" s="135"/>
      <c r="G6821" s="135"/>
      <c r="H6821" s="135"/>
      <c r="I6821" s="135"/>
      <c r="J6821" s="150"/>
      <c r="K6821" s="150"/>
      <c r="L6821" s="140"/>
      <c r="M6821" s="142"/>
      <c r="N6821" s="150"/>
    </row>
    <row r="6822" spans="1:14" x14ac:dyDescent="0.3">
      <c r="L6822" s="140"/>
      <c r="M6822" s="140"/>
    </row>
    <row r="6823" spans="1:14" x14ac:dyDescent="0.3">
      <c r="L6823" s="140"/>
      <c r="M6823" s="140"/>
    </row>
    <row r="6824" spans="1:14" x14ac:dyDescent="0.3">
      <c r="L6824" s="140"/>
      <c r="M6824" s="140"/>
    </row>
    <row r="6825" spans="1:14" x14ac:dyDescent="0.3">
      <c r="L6825" s="140"/>
      <c r="M6825" s="140"/>
    </row>
    <row r="6826" spans="1:14" x14ac:dyDescent="0.3">
      <c r="A6826" s="138"/>
      <c r="B6826" s="135"/>
      <c r="C6826" s="126"/>
      <c r="D6826" s="135"/>
      <c r="E6826" s="135"/>
      <c r="F6826" s="135"/>
      <c r="G6826" s="135"/>
      <c r="H6826" s="135"/>
      <c r="I6826" s="135"/>
      <c r="J6826" s="150"/>
      <c r="K6826" s="150"/>
      <c r="L6826" s="140"/>
      <c r="M6826" s="142"/>
      <c r="N6826" s="150"/>
    </row>
    <row r="6827" spans="1:14" x14ac:dyDescent="0.3">
      <c r="A6827" s="138"/>
      <c r="B6827" s="135"/>
      <c r="C6827" s="126"/>
      <c r="D6827" s="135"/>
      <c r="E6827" s="135"/>
      <c r="F6827" s="135"/>
      <c r="G6827" s="135"/>
      <c r="H6827" s="135"/>
      <c r="I6827" s="135"/>
      <c r="J6827" s="150"/>
      <c r="K6827" s="150"/>
      <c r="L6827" s="140"/>
      <c r="M6827" s="142"/>
      <c r="N6827" s="150"/>
    </row>
    <row r="6828" spans="1:14" x14ac:dyDescent="0.3">
      <c r="A6828" s="138"/>
      <c r="B6828" s="135"/>
      <c r="C6828" s="126"/>
      <c r="D6828" s="135"/>
      <c r="E6828" s="135"/>
      <c r="F6828" s="135"/>
      <c r="G6828" s="135"/>
      <c r="H6828" s="135"/>
      <c r="I6828" s="135"/>
      <c r="J6828" s="150"/>
      <c r="K6828" s="150"/>
      <c r="L6828" s="140"/>
      <c r="M6828" s="142"/>
      <c r="N6828" s="150"/>
    </row>
    <row r="6829" spans="1:14" x14ac:dyDescent="0.3">
      <c r="L6829" s="140"/>
      <c r="M6829" s="140"/>
    </row>
    <row r="6830" spans="1:14" x14ac:dyDescent="0.3">
      <c r="A6830" s="138"/>
      <c r="B6830" s="135"/>
      <c r="C6830" s="126"/>
      <c r="D6830" s="135"/>
      <c r="E6830" s="135"/>
      <c r="F6830" s="135"/>
      <c r="G6830" s="135"/>
      <c r="H6830" s="135"/>
      <c r="I6830" s="135"/>
      <c r="J6830" s="150"/>
      <c r="K6830" s="150"/>
      <c r="L6830" s="140"/>
      <c r="M6830" s="142"/>
      <c r="N6830" s="150"/>
    </row>
    <row r="6831" spans="1:14" x14ac:dyDescent="0.3">
      <c r="A6831" s="138"/>
      <c r="B6831" s="135"/>
      <c r="C6831" s="126"/>
      <c r="D6831" s="135"/>
      <c r="E6831" s="135"/>
      <c r="F6831" s="135"/>
      <c r="G6831" s="135"/>
      <c r="H6831" s="135"/>
      <c r="I6831" s="135"/>
      <c r="J6831" s="150"/>
      <c r="K6831" s="150"/>
      <c r="L6831" s="140"/>
      <c r="M6831" s="142"/>
      <c r="N6831" s="150"/>
    </row>
    <row r="6832" spans="1:14" x14ac:dyDescent="0.3">
      <c r="A6832" s="138"/>
      <c r="B6832" s="135"/>
      <c r="C6832" s="126"/>
      <c r="D6832" s="135"/>
      <c r="E6832" s="135"/>
      <c r="F6832" s="135"/>
      <c r="G6832" s="135"/>
      <c r="H6832" s="135"/>
      <c r="I6832" s="135"/>
      <c r="J6832" s="150"/>
      <c r="K6832" s="150"/>
      <c r="L6832" s="140"/>
      <c r="M6832" s="142"/>
      <c r="N6832" s="150"/>
    </row>
    <row r="6833" spans="1:14" x14ac:dyDescent="0.3">
      <c r="A6833" s="138"/>
      <c r="B6833" s="135"/>
      <c r="C6833" s="126"/>
      <c r="D6833" s="135"/>
      <c r="E6833" s="135"/>
      <c r="F6833" s="135"/>
      <c r="G6833" s="135"/>
      <c r="H6833" s="135"/>
      <c r="I6833" s="135"/>
      <c r="J6833" s="150"/>
      <c r="K6833" s="150"/>
      <c r="L6833" s="140"/>
      <c r="M6833" s="142"/>
      <c r="N6833" s="150"/>
    </row>
    <row r="6834" spans="1:14" x14ac:dyDescent="0.3">
      <c r="A6834" s="138"/>
      <c r="B6834" s="135"/>
      <c r="C6834" s="126"/>
      <c r="D6834" s="135"/>
      <c r="E6834" s="135"/>
      <c r="F6834" s="135"/>
      <c r="G6834" s="135"/>
      <c r="H6834" s="135"/>
      <c r="I6834" s="135"/>
      <c r="J6834" s="150"/>
      <c r="K6834" s="150"/>
      <c r="L6834" s="140"/>
      <c r="M6834" s="142"/>
      <c r="N6834" s="150"/>
    </row>
    <row r="6835" spans="1:14" x14ac:dyDescent="0.3">
      <c r="A6835" s="138"/>
      <c r="B6835" s="135"/>
      <c r="C6835" s="126"/>
      <c r="D6835" s="135"/>
      <c r="E6835" s="135"/>
      <c r="F6835" s="135"/>
      <c r="G6835" s="135"/>
      <c r="H6835" s="135"/>
      <c r="I6835" s="135"/>
      <c r="J6835" s="150"/>
      <c r="K6835" s="150"/>
      <c r="L6835" s="140"/>
      <c r="M6835" s="142"/>
      <c r="N6835" s="150"/>
    </row>
    <row r="6836" spans="1:14" x14ac:dyDescent="0.3">
      <c r="A6836" s="138"/>
      <c r="B6836" s="135"/>
      <c r="C6836" s="126"/>
      <c r="D6836" s="135"/>
      <c r="E6836" s="135"/>
      <c r="F6836" s="135"/>
      <c r="G6836" s="135"/>
      <c r="H6836" s="135"/>
      <c r="I6836" s="135"/>
      <c r="J6836" s="150"/>
      <c r="K6836" s="150"/>
      <c r="L6836" s="140"/>
      <c r="M6836" s="142"/>
      <c r="N6836" s="150"/>
    </row>
    <row r="6837" spans="1:14" x14ac:dyDescent="0.3">
      <c r="A6837" s="138"/>
      <c r="B6837" s="135"/>
      <c r="C6837" s="126"/>
      <c r="D6837" s="135"/>
      <c r="E6837" s="135"/>
      <c r="F6837" s="135"/>
      <c r="G6837" s="135"/>
      <c r="H6837" s="135"/>
      <c r="I6837" s="135"/>
      <c r="J6837" s="150"/>
      <c r="K6837" s="150"/>
      <c r="L6837" s="140"/>
      <c r="M6837" s="142"/>
      <c r="N6837" s="150"/>
    </row>
    <row r="6838" spans="1:14" x14ac:dyDescent="0.3">
      <c r="A6838" s="138"/>
      <c r="B6838" s="135"/>
      <c r="C6838" s="126"/>
      <c r="D6838" s="135"/>
      <c r="E6838" s="135"/>
      <c r="F6838" s="135"/>
      <c r="G6838" s="135"/>
      <c r="H6838" s="135"/>
      <c r="I6838" s="135"/>
      <c r="J6838" s="150"/>
      <c r="K6838" s="150"/>
      <c r="L6838" s="140"/>
      <c r="M6838" s="142"/>
      <c r="N6838" s="150"/>
    </row>
    <row r="6839" spans="1:14" x14ac:dyDescent="0.3">
      <c r="A6839" s="138"/>
      <c r="B6839" s="135"/>
      <c r="C6839" s="126"/>
      <c r="D6839" s="135"/>
      <c r="E6839" s="135"/>
      <c r="F6839" s="135"/>
      <c r="G6839" s="135"/>
      <c r="H6839" s="135"/>
      <c r="I6839" s="135"/>
      <c r="J6839" s="150"/>
      <c r="K6839" s="150"/>
      <c r="L6839" s="140"/>
      <c r="M6839" s="142"/>
      <c r="N6839" s="150"/>
    </row>
    <row r="6840" spans="1:14" x14ac:dyDescent="0.3">
      <c r="A6840" s="138"/>
      <c r="B6840" s="135"/>
      <c r="C6840" s="126"/>
      <c r="D6840" s="135"/>
      <c r="E6840" s="135"/>
      <c r="F6840" s="135"/>
      <c r="G6840" s="135"/>
      <c r="H6840" s="135"/>
      <c r="I6840" s="135"/>
      <c r="J6840" s="150"/>
      <c r="K6840" s="150"/>
      <c r="L6840" s="140"/>
      <c r="M6840" s="142"/>
      <c r="N6840" s="150"/>
    </row>
    <row r="6841" spans="1:14" x14ac:dyDescent="0.3">
      <c r="L6841" s="140"/>
      <c r="M6841" s="140"/>
    </row>
    <row r="6842" spans="1:14" x14ac:dyDescent="0.3">
      <c r="L6842" s="140"/>
      <c r="M6842" s="140"/>
    </row>
    <row r="6843" spans="1:14" x14ac:dyDescent="0.3">
      <c r="L6843" s="140"/>
      <c r="M6843" s="140"/>
    </row>
    <row r="6844" spans="1:14" x14ac:dyDescent="0.3">
      <c r="L6844" s="140"/>
      <c r="M6844" s="140"/>
    </row>
    <row r="6845" spans="1:14" x14ac:dyDescent="0.3">
      <c r="L6845" s="140"/>
      <c r="M6845" s="140"/>
    </row>
    <row r="6846" spans="1:14" x14ac:dyDescent="0.3">
      <c r="L6846" s="140"/>
      <c r="M6846" s="140"/>
    </row>
    <row r="6847" spans="1:14" x14ac:dyDescent="0.3">
      <c r="L6847" s="140"/>
      <c r="M6847" s="140"/>
    </row>
    <row r="6848" spans="1:14" x14ac:dyDescent="0.3">
      <c r="L6848" s="140"/>
      <c r="M6848" s="140"/>
    </row>
    <row r="6849" spans="1:15" x14ac:dyDescent="0.3">
      <c r="L6849" s="140"/>
      <c r="M6849" s="140"/>
    </row>
    <row r="6850" spans="1:15" x14ac:dyDescent="0.3">
      <c r="L6850" s="140"/>
      <c r="M6850" s="140"/>
    </row>
    <row r="6851" spans="1:15" x14ac:dyDescent="0.3">
      <c r="L6851" s="140"/>
      <c r="M6851" s="140"/>
    </row>
    <row r="6852" spans="1:15" x14ac:dyDescent="0.3">
      <c r="L6852" s="140"/>
      <c r="M6852" s="140"/>
    </row>
    <row r="6853" spans="1:15" x14ac:dyDescent="0.3">
      <c r="L6853" s="140"/>
      <c r="M6853" s="140"/>
    </row>
    <row r="6854" spans="1:15" x14ac:dyDescent="0.3">
      <c r="L6854" s="140"/>
      <c r="M6854" s="140"/>
    </row>
    <row r="6855" spans="1:15" x14ac:dyDescent="0.3">
      <c r="L6855" s="140"/>
      <c r="M6855" s="140"/>
    </row>
    <row r="6856" spans="1:15" x14ac:dyDescent="0.3">
      <c r="L6856" s="140"/>
      <c r="M6856" s="140"/>
    </row>
    <row r="6857" spans="1:15" x14ac:dyDescent="0.3">
      <c r="A6857" s="138"/>
      <c r="B6857" s="135"/>
      <c r="C6857" s="126"/>
      <c r="D6857" s="135"/>
      <c r="E6857" s="135"/>
      <c r="F6857" s="135"/>
      <c r="G6857" s="135"/>
      <c r="H6857" s="135"/>
      <c r="I6857" s="135"/>
      <c r="J6857" s="150"/>
      <c r="K6857" s="150"/>
      <c r="L6857" s="140"/>
      <c r="M6857" s="142"/>
      <c r="N6857" s="150"/>
    </row>
    <row r="6858" spans="1:15" x14ac:dyDescent="0.3">
      <c r="A6858" s="138"/>
      <c r="B6858" s="135"/>
      <c r="C6858" s="126"/>
      <c r="D6858" s="135"/>
      <c r="E6858" s="135"/>
      <c r="F6858" s="135"/>
      <c r="G6858" s="135"/>
      <c r="H6858" s="135"/>
      <c r="I6858" s="135"/>
      <c r="J6858" s="150"/>
      <c r="K6858" s="150"/>
      <c r="L6858" s="140"/>
      <c r="M6858" s="142"/>
      <c r="N6858" s="150"/>
    </row>
    <row r="6859" spans="1:15" x14ac:dyDescent="0.3">
      <c r="A6859" s="138"/>
      <c r="B6859" s="135"/>
      <c r="C6859" s="126"/>
      <c r="D6859" s="135"/>
      <c r="E6859" s="135"/>
      <c r="F6859" s="135"/>
      <c r="G6859" s="135"/>
      <c r="H6859" s="135"/>
      <c r="I6859" s="135"/>
      <c r="J6859" s="150"/>
      <c r="K6859" s="150"/>
      <c r="L6859" s="140"/>
      <c r="M6859" s="142"/>
      <c r="N6859" s="150"/>
    </row>
    <row r="6860" spans="1:15" s="135" customFormat="1" x14ac:dyDescent="0.3">
      <c r="A6860" s="138"/>
      <c r="C6860" s="126"/>
      <c r="J6860" s="150"/>
      <c r="K6860" s="150"/>
      <c r="L6860" s="140"/>
      <c r="M6860" s="142"/>
      <c r="N6860" s="150"/>
      <c r="O6860" s="150"/>
    </row>
    <row r="6861" spans="1:15" s="135" customFormat="1" x14ac:dyDescent="0.3">
      <c r="A6861" s="138"/>
      <c r="C6861" s="126"/>
      <c r="J6861" s="150"/>
      <c r="K6861" s="150"/>
      <c r="L6861" s="140"/>
      <c r="M6861" s="142"/>
      <c r="N6861" s="150"/>
      <c r="O6861" s="150"/>
    </row>
    <row r="6879" spans="7:7" x14ac:dyDescent="0.3">
      <c r="G6879" s="134" t="s">
        <v>864</v>
      </c>
    </row>
  </sheetData>
  <autoFilter ref="A1:N6878" xr:uid="{9D72AE0B-A256-4840-A894-22F225073D83}">
    <sortState xmlns:xlrd2="http://schemas.microsoft.com/office/spreadsheetml/2017/richdata2" ref="A2:N6861">
      <sortCondition ref="A1:A6861"/>
    </sortState>
  </autoFilter>
  <sortState xmlns:xlrd2="http://schemas.microsoft.com/office/spreadsheetml/2017/richdata2" ref="A2:O2735">
    <sortCondition ref="A2732:A2735"/>
  </sortState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00D5-58F6-4F8B-911B-306929E7927D}">
  <sheetPr codeName="Planilha8"/>
  <dimension ref="A1:M1987"/>
  <sheetViews>
    <sheetView showGridLines="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2018" sqref="E2018"/>
    </sheetView>
  </sheetViews>
  <sheetFormatPr defaultColWidth="8.6640625" defaultRowHeight="14.4" x14ac:dyDescent="0.3"/>
  <cols>
    <col min="1" max="1" width="13.6640625" style="123" customWidth="1"/>
    <col min="2" max="2" width="14.109375" bestFit="1" customWidth="1"/>
    <col min="3" max="3" width="3.6640625" bestFit="1" customWidth="1"/>
    <col min="4" max="4" width="7.109375" bestFit="1" customWidth="1"/>
    <col min="5" max="5" width="112.88671875" bestFit="1" customWidth="1"/>
    <col min="6" max="6" width="5.109375" bestFit="1" customWidth="1"/>
    <col min="7" max="7" width="5" bestFit="1" customWidth="1"/>
    <col min="8" max="8" width="6" bestFit="1" customWidth="1"/>
    <col min="9" max="9" width="19" bestFit="1" customWidth="1"/>
    <col min="10" max="10" width="31.6640625" style="126" bestFit="1" customWidth="1"/>
    <col min="11" max="11" width="20.5546875" bestFit="1" customWidth="1"/>
    <col min="12" max="12" width="19.109375" bestFit="1" customWidth="1"/>
    <col min="13" max="13" width="19.44140625" bestFit="1" customWidth="1"/>
  </cols>
  <sheetData>
    <row r="1" spans="1:13" x14ac:dyDescent="0.3">
      <c r="A1" s="122" t="s">
        <v>4815</v>
      </c>
      <c r="B1" s="109" t="s">
        <v>3414</v>
      </c>
      <c r="C1" s="109" t="s">
        <v>1634</v>
      </c>
      <c r="D1" s="109" t="s">
        <v>3415</v>
      </c>
      <c r="E1" s="109" t="s">
        <v>3416</v>
      </c>
      <c r="F1" s="109" t="s">
        <v>3417</v>
      </c>
      <c r="G1" s="109" t="s">
        <v>3418</v>
      </c>
      <c r="H1" s="109" t="s">
        <v>3419</v>
      </c>
      <c r="I1" s="109" t="s">
        <v>3420</v>
      </c>
      <c r="J1" s="126" t="s">
        <v>3421</v>
      </c>
      <c r="K1" s="109" t="s">
        <v>3422</v>
      </c>
      <c r="L1" s="109" t="s">
        <v>3423</v>
      </c>
      <c r="M1" s="109" t="s">
        <v>3424</v>
      </c>
    </row>
    <row r="2" spans="1:13" x14ac:dyDescent="0.3">
      <c r="A2" s="123" t="str">
        <f t="shared" ref="A2:A33" si="0">LEFT(E2,9)</f>
        <v>ARV000020</v>
      </c>
      <c r="B2" s="109" t="s">
        <v>2137</v>
      </c>
      <c r="C2" s="109" t="s">
        <v>38</v>
      </c>
      <c r="D2" s="109" t="s">
        <v>2136</v>
      </c>
      <c r="E2" s="109" t="s">
        <v>2138</v>
      </c>
      <c r="F2" s="109" t="s">
        <v>36</v>
      </c>
      <c r="G2" s="109" t="s">
        <v>3425</v>
      </c>
      <c r="H2" s="109" t="s">
        <v>3426</v>
      </c>
      <c r="I2" s="124">
        <v>579</v>
      </c>
      <c r="J2" s="127">
        <f t="shared" ref="J2:J65" si="1">L2/I2</f>
        <v>1.7469084628670122</v>
      </c>
      <c r="K2" s="124">
        <v>579</v>
      </c>
      <c r="L2" s="125">
        <v>1011.46</v>
      </c>
      <c r="M2" s="125">
        <v>0</v>
      </c>
    </row>
    <row r="3" spans="1:13" x14ac:dyDescent="0.3">
      <c r="A3" s="123" t="str">
        <f t="shared" si="0"/>
        <v>ARV000030</v>
      </c>
      <c r="B3" s="109" t="s">
        <v>2139</v>
      </c>
      <c r="C3" s="109" t="s">
        <v>38</v>
      </c>
      <c r="D3" s="109" t="s">
        <v>2136</v>
      </c>
      <c r="E3" s="109" t="s">
        <v>2140</v>
      </c>
      <c r="F3" s="109" t="s">
        <v>36</v>
      </c>
      <c r="G3" s="109" t="s">
        <v>3425</v>
      </c>
      <c r="H3" s="109" t="s">
        <v>3426</v>
      </c>
      <c r="I3" s="124">
        <v>31</v>
      </c>
      <c r="J3" s="127">
        <f t="shared" si="1"/>
        <v>2.821935483870968</v>
      </c>
      <c r="K3" s="124">
        <v>31</v>
      </c>
      <c r="L3" s="125">
        <v>87.48</v>
      </c>
      <c r="M3" s="125">
        <v>0</v>
      </c>
    </row>
    <row r="4" spans="1:13" x14ac:dyDescent="0.3">
      <c r="A4" s="123" t="str">
        <f t="shared" si="0"/>
        <v>ARV000035</v>
      </c>
      <c r="B4" s="109" t="s">
        <v>2141</v>
      </c>
      <c r="C4" s="109" t="s">
        <v>38</v>
      </c>
      <c r="D4" s="109" t="s">
        <v>2136</v>
      </c>
      <c r="E4" s="109" t="s">
        <v>2142</v>
      </c>
      <c r="F4" s="109" t="s">
        <v>36</v>
      </c>
      <c r="G4" s="109" t="s">
        <v>3425</v>
      </c>
      <c r="H4" s="109" t="s">
        <v>3426</v>
      </c>
      <c r="I4" s="124">
        <v>283</v>
      </c>
      <c r="J4" s="127">
        <f t="shared" si="1"/>
        <v>5.6061130742049468</v>
      </c>
      <c r="K4" s="124">
        <v>283</v>
      </c>
      <c r="L4" s="125">
        <v>1586.53</v>
      </c>
      <c r="M4" s="125">
        <v>0</v>
      </c>
    </row>
    <row r="5" spans="1:13" x14ac:dyDescent="0.3">
      <c r="A5" s="123" t="str">
        <f t="shared" si="0"/>
        <v>ARV000038</v>
      </c>
      <c r="B5" s="109" t="s">
        <v>2143</v>
      </c>
      <c r="C5" s="109" t="s">
        <v>38</v>
      </c>
      <c r="D5" s="109" t="s">
        <v>2136</v>
      </c>
      <c r="E5" s="109" t="s">
        <v>2144</v>
      </c>
      <c r="F5" s="109" t="s">
        <v>36</v>
      </c>
      <c r="G5" s="109" t="s">
        <v>3425</v>
      </c>
      <c r="H5" s="109" t="s">
        <v>3426</v>
      </c>
      <c r="I5" s="124">
        <v>501</v>
      </c>
      <c r="J5" s="127">
        <f t="shared" si="1"/>
        <v>18.77115768463074</v>
      </c>
      <c r="K5" s="124">
        <v>501</v>
      </c>
      <c r="L5" s="125">
        <v>9404.35</v>
      </c>
      <c r="M5" s="125">
        <v>0</v>
      </c>
    </row>
    <row r="6" spans="1:13" x14ac:dyDescent="0.3">
      <c r="A6" s="123" t="str">
        <f t="shared" si="0"/>
        <v>ARV000042</v>
      </c>
      <c r="B6" s="109" t="s">
        <v>2145</v>
      </c>
      <c r="C6" s="109" t="s">
        <v>38</v>
      </c>
      <c r="D6" s="109" t="s">
        <v>2136</v>
      </c>
      <c r="E6" s="109" t="s">
        <v>2146</v>
      </c>
      <c r="F6" s="109" t="s">
        <v>36</v>
      </c>
      <c r="G6" s="109" t="s">
        <v>3425</v>
      </c>
      <c r="H6" s="109" t="s">
        <v>3426</v>
      </c>
      <c r="I6" s="124">
        <v>45</v>
      </c>
      <c r="J6" s="127">
        <f t="shared" si="1"/>
        <v>2.8824444444444448</v>
      </c>
      <c r="K6" s="124">
        <v>45</v>
      </c>
      <c r="L6" s="125">
        <v>129.71</v>
      </c>
      <c r="M6" s="125">
        <v>0</v>
      </c>
    </row>
    <row r="7" spans="1:13" x14ac:dyDescent="0.3">
      <c r="A7" s="123" t="str">
        <f t="shared" si="0"/>
        <v>ARV000043</v>
      </c>
      <c r="B7" s="109" t="s">
        <v>2147</v>
      </c>
      <c r="C7" s="109" t="s">
        <v>38</v>
      </c>
      <c r="D7" s="109" t="s">
        <v>2136</v>
      </c>
      <c r="E7" s="109" t="s">
        <v>2148</v>
      </c>
      <c r="F7" s="109" t="s">
        <v>36</v>
      </c>
      <c r="G7" s="109" t="s">
        <v>3425</v>
      </c>
      <c r="H7" s="109" t="s">
        <v>3426</v>
      </c>
      <c r="I7" s="124">
        <v>94</v>
      </c>
      <c r="J7" s="127">
        <f t="shared" si="1"/>
        <v>2.8854255319148936</v>
      </c>
      <c r="K7" s="124">
        <v>94</v>
      </c>
      <c r="L7" s="125">
        <v>271.23</v>
      </c>
      <c r="M7" s="125">
        <v>0</v>
      </c>
    </row>
    <row r="8" spans="1:13" x14ac:dyDescent="0.3">
      <c r="A8" s="123" t="str">
        <f t="shared" si="0"/>
        <v>ARV000048</v>
      </c>
      <c r="B8" s="109" t="s">
        <v>2149</v>
      </c>
      <c r="C8" s="109" t="s">
        <v>38</v>
      </c>
      <c r="D8" s="109" t="s">
        <v>2136</v>
      </c>
      <c r="E8" s="109" t="s">
        <v>2150</v>
      </c>
      <c r="F8" s="109" t="s">
        <v>36</v>
      </c>
      <c r="G8" s="109" t="s">
        <v>3425</v>
      </c>
      <c r="H8" s="109" t="s">
        <v>3426</v>
      </c>
      <c r="I8" s="124">
        <v>369</v>
      </c>
      <c r="J8" s="127">
        <f t="shared" si="1"/>
        <v>7.5214634146341464</v>
      </c>
      <c r="K8" s="124">
        <v>369</v>
      </c>
      <c r="L8" s="125">
        <v>2775.42</v>
      </c>
      <c r="M8" s="125">
        <v>0</v>
      </c>
    </row>
    <row r="9" spans="1:13" x14ac:dyDescent="0.3">
      <c r="A9" s="123" t="str">
        <f t="shared" si="0"/>
        <v>ARV000050</v>
      </c>
      <c r="B9" s="109" t="s">
        <v>2151</v>
      </c>
      <c r="C9" s="109" t="s">
        <v>38</v>
      </c>
      <c r="D9" s="109" t="s">
        <v>2136</v>
      </c>
      <c r="E9" s="109" t="s">
        <v>2152</v>
      </c>
      <c r="F9" s="109" t="s">
        <v>36</v>
      </c>
      <c r="G9" s="109" t="s">
        <v>3425</v>
      </c>
      <c r="H9" s="109" t="s">
        <v>3426</v>
      </c>
      <c r="I9" s="124">
        <v>3288</v>
      </c>
      <c r="J9" s="127">
        <f t="shared" si="1"/>
        <v>2.9123114355231143</v>
      </c>
      <c r="K9" s="124">
        <v>3288</v>
      </c>
      <c r="L9" s="125">
        <v>9575.68</v>
      </c>
      <c r="M9" s="125">
        <v>0</v>
      </c>
    </row>
    <row r="10" spans="1:13" x14ac:dyDescent="0.3">
      <c r="A10" s="123" t="str">
        <f t="shared" si="0"/>
        <v>ARV000051</v>
      </c>
      <c r="B10" s="109" t="s">
        <v>2153</v>
      </c>
      <c r="C10" s="109" t="s">
        <v>38</v>
      </c>
      <c r="D10" s="109" t="s">
        <v>2136</v>
      </c>
      <c r="E10" s="109" t="s">
        <v>2154</v>
      </c>
      <c r="F10" s="109" t="s">
        <v>36</v>
      </c>
      <c r="G10" s="109" t="s">
        <v>3425</v>
      </c>
      <c r="H10" s="109" t="s">
        <v>3426</v>
      </c>
      <c r="I10" s="124">
        <v>2280</v>
      </c>
      <c r="J10" s="127">
        <f t="shared" si="1"/>
        <v>3.3481096491228071</v>
      </c>
      <c r="K10" s="124">
        <v>2280</v>
      </c>
      <c r="L10" s="125">
        <v>7633.69</v>
      </c>
      <c r="M10" s="125">
        <v>0</v>
      </c>
    </row>
    <row r="11" spans="1:13" x14ac:dyDescent="0.3">
      <c r="A11" s="123" t="str">
        <f t="shared" si="0"/>
        <v>ARV000056</v>
      </c>
      <c r="B11" s="109" t="s">
        <v>2155</v>
      </c>
      <c r="C11" s="109" t="s">
        <v>38</v>
      </c>
      <c r="D11" s="109" t="s">
        <v>2136</v>
      </c>
      <c r="E11" s="109" t="s">
        <v>2156</v>
      </c>
      <c r="F11" s="109" t="s">
        <v>36</v>
      </c>
      <c r="G11" s="109" t="s">
        <v>3425</v>
      </c>
      <c r="H11" s="109" t="s">
        <v>3426</v>
      </c>
      <c r="I11" s="124">
        <v>99</v>
      </c>
      <c r="J11" s="127">
        <f t="shared" si="1"/>
        <v>98.40080808080809</v>
      </c>
      <c r="K11" s="124">
        <v>99</v>
      </c>
      <c r="L11" s="125">
        <v>9741.68</v>
      </c>
      <c r="M11" s="125">
        <v>0</v>
      </c>
    </row>
    <row r="12" spans="1:13" x14ac:dyDescent="0.3">
      <c r="A12" s="123" t="str">
        <f t="shared" si="0"/>
        <v>ARV000057</v>
      </c>
      <c r="B12" s="109" t="s">
        <v>2157</v>
      </c>
      <c r="C12" s="109" t="s">
        <v>38</v>
      </c>
      <c r="D12" s="109" t="s">
        <v>2136</v>
      </c>
      <c r="E12" s="109" t="s">
        <v>2158</v>
      </c>
      <c r="F12" s="109" t="s">
        <v>36</v>
      </c>
      <c r="G12" s="109" t="s">
        <v>3425</v>
      </c>
      <c r="H12" s="109" t="s">
        <v>3426</v>
      </c>
      <c r="I12" s="124">
        <v>99</v>
      </c>
      <c r="J12" s="127">
        <f t="shared" si="1"/>
        <v>98.40080808080809</v>
      </c>
      <c r="K12" s="124">
        <v>99</v>
      </c>
      <c r="L12" s="125">
        <v>9741.68</v>
      </c>
      <c r="M12" s="125">
        <v>0</v>
      </c>
    </row>
    <row r="13" spans="1:13" x14ac:dyDescent="0.3">
      <c r="A13" s="123" t="str">
        <f t="shared" si="0"/>
        <v>ARV000060</v>
      </c>
      <c r="B13" s="109" t="s">
        <v>1646</v>
      </c>
      <c r="C13" s="109" t="s">
        <v>38</v>
      </c>
      <c r="D13" s="109" t="s">
        <v>2136</v>
      </c>
      <c r="E13" s="109" t="s">
        <v>1647</v>
      </c>
      <c r="F13" s="109" t="s">
        <v>36</v>
      </c>
      <c r="G13" s="109" t="s">
        <v>3425</v>
      </c>
      <c r="H13" s="109" t="s">
        <v>3426</v>
      </c>
      <c r="I13" s="124">
        <v>58</v>
      </c>
      <c r="J13" s="127">
        <f t="shared" si="1"/>
        <v>5.0877586206896543</v>
      </c>
      <c r="K13" s="124">
        <v>58</v>
      </c>
      <c r="L13" s="125">
        <v>295.08999999999997</v>
      </c>
      <c r="M13" s="125">
        <v>0</v>
      </c>
    </row>
    <row r="14" spans="1:13" x14ac:dyDescent="0.3">
      <c r="A14" s="123" t="str">
        <f t="shared" si="0"/>
        <v>ARV000065</v>
      </c>
      <c r="B14" s="109" t="s">
        <v>2159</v>
      </c>
      <c r="C14" s="109" t="s">
        <v>38</v>
      </c>
      <c r="D14" s="109" t="s">
        <v>2136</v>
      </c>
      <c r="E14" s="109" t="s">
        <v>2160</v>
      </c>
      <c r="F14" s="109" t="s">
        <v>36</v>
      </c>
      <c r="G14" s="109" t="s">
        <v>3425</v>
      </c>
      <c r="H14" s="109" t="s">
        <v>3426</v>
      </c>
      <c r="I14" s="124">
        <v>695</v>
      </c>
      <c r="J14" s="127">
        <f t="shared" si="1"/>
        <v>2.8794388489208633</v>
      </c>
      <c r="K14" s="124">
        <v>695</v>
      </c>
      <c r="L14" s="125">
        <v>2001.21</v>
      </c>
      <c r="M14" s="125">
        <v>0</v>
      </c>
    </row>
    <row r="15" spans="1:13" x14ac:dyDescent="0.3">
      <c r="A15" s="123" t="str">
        <f t="shared" si="0"/>
        <v>ARV000074</v>
      </c>
      <c r="B15" s="109" t="s">
        <v>2161</v>
      </c>
      <c r="C15" s="109" t="s">
        <v>38</v>
      </c>
      <c r="D15" s="109" t="s">
        <v>2136</v>
      </c>
      <c r="E15" s="109" t="s">
        <v>2162</v>
      </c>
      <c r="F15" s="109" t="s">
        <v>36</v>
      </c>
      <c r="G15" s="109" t="s">
        <v>3425</v>
      </c>
      <c r="H15" s="109" t="s">
        <v>3426</v>
      </c>
      <c r="I15" s="124">
        <v>550</v>
      </c>
      <c r="J15" s="127">
        <f t="shared" si="1"/>
        <v>10.056763636363637</v>
      </c>
      <c r="K15" s="124">
        <v>550</v>
      </c>
      <c r="L15" s="125">
        <v>5531.22</v>
      </c>
      <c r="M15" s="125">
        <v>0</v>
      </c>
    </row>
    <row r="16" spans="1:13" x14ac:dyDescent="0.3">
      <c r="A16" s="123" t="str">
        <f t="shared" si="0"/>
        <v>ARV000076</v>
      </c>
      <c r="B16" s="109" t="s">
        <v>2163</v>
      </c>
      <c r="C16" s="109" t="s">
        <v>38</v>
      </c>
      <c r="D16" s="109" t="s">
        <v>2136</v>
      </c>
      <c r="E16" s="109" t="s">
        <v>2164</v>
      </c>
      <c r="F16" s="109" t="s">
        <v>36</v>
      </c>
      <c r="G16" s="109" t="s">
        <v>3425</v>
      </c>
      <c r="H16" s="109" t="s">
        <v>3426</v>
      </c>
      <c r="I16" s="124">
        <v>253</v>
      </c>
      <c r="J16" s="127">
        <f t="shared" si="1"/>
        <v>2.9791304347826086</v>
      </c>
      <c r="K16" s="124">
        <v>253</v>
      </c>
      <c r="L16" s="125">
        <v>753.72</v>
      </c>
      <c r="M16" s="125">
        <v>0</v>
      </c>
    </row>
    <row r="17" spans="1:13" x14ac:dyDescent="0.3">
      <c r="A17" s="123" t="str">
        <f t="shared" si="0"/>
        <v>ARV000077</v>
      </c>
      <c r="B17" s="109" t="s">
        <v>2165</v>
      </c>
      <c r="C17" s="109" t="s">
        <v>38</v>
      </c>
      <c r="D17" s="109" t="s">
        <v>2136</v>
      </c>
      <c r="E17" s="109" t="s">
        <v>2166</v>
      </c>
      <c r="F17" s="109" t="s">
        <v>36</v>
      </c>
      <c r="G17" s="109" t="s">
        <v>3425</v>
      </c>
      <c r="H17" s="109" t="s">
        <v>3426</v>
      </c>
      <c r="I17" s="124">
        <v>1243</v>
      </c>
      <c r="J17" s="127">
        <f t="shared" si="1"/>
        <v>5.7345776347546256</v>
      </c>
      <c r="K17" s="124">
        <v>1243</v>
      </c>
      <c r="L17" s="125">
        <v>7128.08</v>
      </c>
      <c r="M17" s="125">
        <v>0</v>
      </c>
    </row>
    <row r="18" spans="1:13" x14ac:dyDescent="0.3">
      <c r="A18" s="123" t="str">
        <f t="shared" si="0"/>
        <v>ARV000088</v>
      </c>
      <c r="B18" s="109" t="s">
        <v>1540</v>
      </c>
      <c r="C18" s="109" t="s">
        <v>38</v>
      </c>
      <c r="D18" s="109" t="s">
        <v>2136</v>
      </c>
      <c r="E18" s="109" t="s">
        <v>1541</v>
      </c>
      <c r="F18" s="109" t="s">
        <v>36</v>
      </c>
      <c r="G18" s="109" t="s">
        <v>3425</v>
      </c>
      <c r="H18" s="109" t="s">
        <v>3426</v>
      </c>
      <c r="I18" s="124">
        <v>1358</v>
      </c>
      <c r="J18" s="127">
        <f t="shared" si="1"/>
        <v>3.9899116347569956</v>
      </c>
      <c r="K18" s="124">
        <v>1358</v>
      </c>
      <c r="L18" s="125">
        <v>5418.3</v>
      </c>
      <c r="M18" s="125">
        <v>0</v>
      </c>
    </row>
    <row r="19" spans="1:13" x14ac:dyDescent="0.3">
      <c r="A19" s="123" t="str">
        <f t="shared" si="0"/>
        <v>ARV000088</v>
      </c>
      <c r="B19" s="109" t="s">
        <v>2167</v>
      </c>
      <c r="C19" s="109" t="s">
        <v>1639</v>
      </c>
      <c r="D19" s="109" t="s">
        <v>2136</v>
      </c>
      <c r="E19" s="109" t="s">
        <v>2168</v>
      </c>
      <c r="F19" s="109" t="s">
        <v>36</v>
      </c>
      <c r="G19" s="109" t="s">
        <v>3425</v>
      </c>
      <c r="H19" s="109" t="s">
        <v>3426</v>
      </c>
      <c r="I19" s="124">
        <v>3</v>
      </c>
      <c r="J19" s="127">
        <f t="shared" si="1"/>
        <v>3.47</v>
      </c>
      <c r="K19" s="124">
        <v>0</v>
      </c>
      <c r="L19" s="125">
        <v>10.41</v>
      </c>
      <c r="M19" s="125">
        <v>10.41</v>
      </c>
    </row>
    <row r="20" spans="1:13" x14ac:dyDescent="0.3">
      <c r="A20" s="123" t="str">
        <f t="shared" si="0"/>
        <v>ARV000093</v>
      </c>
      <c r="B20" s="109" t="s">
        <v>1388</v>
      </c>
      <c r="C20" s="109" t="s">
        <v>38</v>
      </c>
      <c r="D20" s="109" t="s">
        <v>2169</v>
      </c>
      <c r="E20" s="109" t="s">
        <v>1389</v>
      </c>
      <c r="F20" s="109" t="s">
        <v>36</v>
      </c>
      <c r="G20" s="109" t="s">
        <v>3425</v>
      </c>
      <c r="H20" s="109" t="s">
        <v>3426</v>
      </c>
      <c r="I20" s="124">
        <v>1121</v>
      </c>
      <c r="J20" s="127">
        <f t="shared" si="1"/>
        <v>42.732533452274751</v>
      </c>
      <c r="K20" s="124">
        <v>1121</v>
      </c>
      <c r="L20" s="125">
        <v>47903.17</v>
      </c>
      <c r="M20" s="125">
        <v>0</v>
      </c>
    </row>
    <row r="21" spans="1:13" x14ac:dyDescent="0.3">
      <c r="A21" s="123" t="str">
        <f t="shared" si="0"/>
        <v>ARV000094</v>
      </c>
      <c r="B21" s="109" t="s">
        <v>2172</v>
      </c>
      <c r="C21" s="109" t="s">
        <v>38</v>
      </c>
      <c r="D21" s="109" t="s">
        <v>2136</v>
      </c>
      <c r="E21" s="109" t="s">
        <v>2173</v>
      </c>
      <c r="F21" s="109" t="s">
        <v>36</v>
      </c>
      <c r="G21" s="109" t="s">
        <v>3425</v>
      </c>
      <c r="H21" s="109" t="s">
        <v>3426</v>
      </c>
      <c r="I21" s="124">
        <v>4991</v>
      </c>
      <c r="J21" s="127">
        <f t="shared" si="1"/>
        <v>9.8564696453616509</v>
      </c>
      <c r="K21" s="124">
        <v>4991</v>
      </c>
      <c r="L21" s="125">
        <v>49193.64</v>
      </c>
      <c r="M21" s="125">
        <v>0</v>
      </c>
    </row>
    <row r="22" spans="1:13" x14ac:dyDescent="0.3">
      <c r="A22" s="123" t="str">
        <f t="shared" si="0"/>
        <v>ARV000099</v>
      </c>
      <c r="B22" s="109" t="s">
        <v>2174</v>
      </c>
      <c r="C22" s="109" t="s">
        <v>38</v>
      </c>
      <c r="D22" s="109" t="s">
        <v>2136</v>
      </c>
      <c r="E22" s="109" t="s">
        <v>2175</v>
      </c>
      <c r="F22" s="109" t="s">
        <v>36</v>
      </c>
      <c r="G22" s="109" t="s">
        <v>3425</v>
      </c>
      <c r="H22" s="109" t="s">
        <v>3426</v>
      </c>
      <c r="I22" s="124">
        <v>3551</v>
      </c>
      <c r="J22" s="127">
        <f t="shared" si="1"/>
        <v>4.9242128977752753</v>
      </c>
      <c r="K22" s="124">
        <v>3551</v>
      </c>
      <c r="L22" s="125">
        <v>17485.88</v>
      </c>
      <c r="M22" s="125">
        <v>0</v>
      </c>
    </row>
    <row r="23" spans="1:13" x14ac:dyDescent="0.3">
      <c r="A23" s="123" t="str">
        <f t="shared" si="0"/>
        <v>ARV000111</v>
      </c>
      <c r="B23" s="109" t="s">
        <v>2176</v>
      </c>
      <c r="C23" s="109" t="s">
        <v>38</v>
      </c>
      <c r="D23" s="109" t="s">
        <v>2136</v>
      </c>
      <c r="E23" s="109" t="s">
        <v>2177</v>
      </c>
      <c r="F23" s="109" t="s">
        <v>36</v>
      </c>
      <c r="G23" s="109" t="s">
        <v>3425</v>
      </c>
      <c r="H23" s="109" t="s">
        <v>3426</v>
      </c>
      <c r="I23" s="124">
        <v>20</v>
      </c>
      <c r="J23" s="127">
        <f t="shared" si="1"/>
        <v>155.3245</v>
      </c>
      <c r="K23" s="124">
        <v>20</v>
      </c>
      <c r="L23" s="125">
        <v>3106.49</v>
      </c>
      <c r="M23" s="125">
        <v>0</v>
      </c>
    </row>
    <row r="24" spans="1:13" x14ac:dyDescent="0.3">
      <c r="A24" s="123" t="str">
        <f t="shared" si="0"/>
        <v>ARV000113</v>
      </c>
      <c r="B24" s="109" t="s">
        <v>2178</v>
      </c>
      <c r="C24" s="109" t="s">
        <v>38</v>
      </c>
      <c r="D24" s="109" t="s">
        <v>2136</v>
      </c>
      <c r="E24" s="109" t="s">
        <v>2179</v>
      </c>
      <c r="F24" s="109" t="s">
        <v>36</v>
      </c>
      <c r="G24" s="109" t="s">
        <v>3425</v>
      </c>
      <c r="H24" s="109" t="s">
        <v>3426</v>
      </c>
      <c r="I24" s="124">
        <v>35</v>
      </c>
      <c r="J24" s="127">
        <f t="shared" si="1"/>
        <v>34.808</v>
      </c>
      <c r="K24" s="124">
        <v>35</v>
      </c>
      <c r="L24" s="125">
        <v>1218.28</v>
      </c>
      <c r="M24" s="125">
        <v>0</v>
      </c>
    </row>
    <row r="25" spans="1:13" x14ac:dyDescent="0.3">
      <c r="A25" s="123" t="str">
        <f t="shared" si="0"/>
        <v>ARV000115</v>
      </c>
      <c r="B25" s="109" t="s">
        <v>2180</v>
      </c>
      <c r="C25" s="109" t="s">
        <v>38</v>
      </c>
      <c r="D25" s="109" t="s">
        <v>2136</v>
      </c>
      <c r="E25" s="109" t="s">
        <v>2181</v>
      </c>
      <c r="F25" s="109" t="s">
        <v>36</v>
      </c>
      <c r="G25" s="109" t="s">
        <v>3425</v>
      </c>
      <c r="H25" s="109" t="s">
        <v>3426</v>
      </c>
      <c r="I25" s="124">
        <v>19</v>
      </c>
      <c r="J25" s="127">
        <f t="shared" si="1"/>
        <v>138.92894736842106</v>
      </c>
      <c r="K25" s="124">
        <v>19</v>
      </c>
      <c r="L25" s="125">
        <v>2639.65</v>
      </c>
      <c r="M25" s="125">
        <v>0</v>
      </c>
    </row>
    <row r="26" spans="1:13" x14ac:dyDescent="0.3">
      <c r="A26" s="123" t="str">
        <f t="shared" si="0"/>
        <v>ARV000117</v>
      </c>
      <c r="B26" s="109" t="s">
        <v>2182</v>
      </c>
      <c r="C26" s="109" t="s">
        <v>38</v>
      </c>
      <c r="D26" s="109" t="s">
        <v>2136</v>
      </c>
      <c r="E26" s="109" t="s">
        <v>2183</v>
      </c>
      <c r="F26" s="109" t="s">
        <v>36</v>
      </c>
      <c r="G26" s="109" t="s">
        <v>3425</v>
      </c>
      <c r="H26" s="109" t="s">
        <v>3426</v>
      </c>
      <c r="I26" s="124">
        <v>11</v>
      </c>
      <c r="J26" s="127">
        <f t="shared" si="1"/>
        <v>133.44</v>
      </c>
      <c r="K26" s="124">
        <v>11</v>
      </c>
      <c r="L26" s="125">
        <v>1467.84</v>
      </c>
      <c r="M26" s="125">
        <v>0</v>
      </c>
    </row>
    <row r="27" spans="1:13" x14ac:dyDescent="0.3">
      <c r="A27" s="123" t="str">
        <f t="shared" si="0"/>
        <v>ARV000120</v>
      </c>
      <c r="B27" s="109" t="s">
        <v>1648</v>
      </c>
      <c r="C27" s="109" t="s">
        <v>38</v>
      </c>
      <c r="D27" s="109" t="s">
        <v>2136</v>
      </c>
      <c r="E27" s="109" t="s">
        <v>1649</v>
      </c>
      <c r="F27" s="109" t="s">
        <v>36</v>
      </c>
      <c r="G27" s="109" t="s">
        <v>3425</v>
      </c>
      <c r="H27" s="109" t="s">
        <v>3426</v>
      </c>
      <c r="I27" s="124">
        <v>7</v>
      </c>
      <c r="J27" s="127">
        <f t="shared" si="1"/>
        <v>110.48285714285714</v>
      </c>
      <c r="K27" s="124">
        <v>7</v>
      </c>
      <c r="L27" s="125">
        <v>773.38</v>
      </c>
      <c r="M27" s="125">
        <v>0</v>
      </c>
    </row>
    <row r="28" spans="1:13" x14ac:dyDescent="0.3">
      <c r="A28" s="123" t="str">
        <f t="shared" si="0"/>
        <v>ARV000123</v>
      </c>
      <c r="B28" s="109" t="s">
        <v>2184</v>
      </c>
      <c r="C28" s="109" t="s">
        <v>38</v>
      </c>
      <c r="D28" s="109" t="s">
        <v>2136</v>
      </c>
      <c r="E28" s="109" t="s">
        <v>2185</v>
      </c>
      <c r="F28" s="109" t="s">
        <v>36</v>
      </c>
      <c r="G28" s="109" t="s">
        <v>3425</v>
      </c>
      <c r="H28" s="109" t="s">
        <v>3426</v>
      </c>
      <c r="I28" s="124">
        <v>363</v>
      </c>
      <c r="J28" s="127">
        <f t="shared" si="1"/>
        <v>35.421294765840223</v>
      </c>
      <c r="K28" s="124">
        <v>363</v>
      </c>
      <c r="L28" s="125">
        <v>12857.93</v>
      </c>
      <c r="M28" s="125">
        <v>0</v>
      </c>
    </row>
    <row r="29" spans="1:13" x14ac:dyDescent="0.3">
      <c r="A29" s="123" t="str">
        <f t="shared" si="0"/>
        <v>ARV000124</v>
      </c>
      <c r="B29" s="109" t="s">
        <v>2186</v>
      </c>
      <c r="C29" s="109" t="s">
        <v>38</v>
      </c>
      <c r="D29" s="109" t="s">
        <v>2136</v>
      </c>
      <c r="E29" s="109" t="s">
        <v>2187</v>
      </c>
      <c r="F29" s="109" t="s">
        <v>36</v>
      </c>
      <c r="G29" s="109" t="s">
        <v>3425</v>
      </c>
      <c r="H29" s="109" t="s">
        <v>3426</v>
      </c>
      <c r="I29" s="124">
        <v>92</v>
      </c>
      <c r="J29" s="127">
        <f t="shared" si="1"/>
        <v>29.721413043478261</v>
      </c>
      <c r="K29" s="124">
        <v>92</v>
      </c>
      <c r="L29" s="125">
        <v>2734.37</v>
      </c>
      <c r="M29" s="125">
        <v>0</v>
      </c>
    </row>
    <row r="30" spans="1:13" x14ac:dyDescent="0.3">
      <c r="A30" s="123" t="str">
        <f t="shared" si="0"/>
        <v>ARV000126</v>
      </c>
      <c r="B30" s="109" t="s">
        <v>2188</v>
      </c>
      <c r="C30" s="109" t="s">
        <v>38</v>
      </c>
      <c r="D30" s="109" t="s">
        <v>2136</v>
      </c>
      <c r="E30" s="109" t="s">
        <v>2189</v>
      </c>
      <c r="F30" s="109" t="s">
        <v>36</v>
      </c>
      <c r="G30" s="109" t="s">
        <v>3425</v>
      </c>
      <c r="H30" s="109" t="s">
        <v>3426</v>
      </c>
      <c r="I30" s="124">
        <v>7967</v>
      </c>
      <c r="J30" s="127">
        <f t="shared" si="1"/>
        <v>3.0472135057110581</v>
      </c>
      <c r="K30" s="124">
        <v>7967</v>
      </c>
      <c r="L30" s="125">
        <v>24277.15</v>
      </c>
      <c r="M30" s="125">
        <v>0</v>
      </c>
    </row>
    <row r="31" spans="1:13" x14ac:dyDescent="0.3">
      <c r="A31" s="123" t="str">
        <f t="shared" si="0"/>
        <v>ARV000127</v>
      </c>
      <c r="B31" s="109" t="s">
        <v>2192</v>
      </c>
      <c r="C31" s="109" t="s">
        <v>38</v>
      </c>
      <c r="D31" s="109" t="s">
        <v>2136</v>
      </c>
      <c r="E31" s="109" t="s">
        <v>2193</v>
      </c>
      <c r="F31" s="109" t="s">
        <v>36</v>
      </c>
      <c r="G31" s="109" t="s">
        <v>3425</v>
      </c>
      <c r="H31" s="109" t="s">
        <v>3426</v>
      </c>
      <c r="I31" s="124">
        <v>41</v>
      </c>
      <c r="J31" s="127">
        <f t="shared" si="1"/>
        <v>104.32170731707316</v>
      </c>
      <c r="K31" s="124">
        <v>41</v>
      </c>
      <c r="L31" s="125">
        <v>4277.1899999999996</v>
      </c>
      <c r="M31" s="125">
        <v>0</v>
      </c>
    </row>
    <row r="32" spans="1:13" x14ac:dyDescent="0.3">
      <c r="A32" s="123" t="str">
        <f t="shared" si="0"/>
        <v>ARV000128</v>
      </c>
      <c r="B32" s="109" t="s">
        <v>2194</v>
      </c>
      <c r="C32" s="109" t="s">
        <v>38</v>
      </c>
      <c r="D32" s="109" t="s">
        <v>2136</v>
      </c>
      <c r="E32" s="109" t="s">
        <v>2195</v>
      </c>
      <c r="F32" s="109" t="s">
        <v>36</v>
      </c>
      <c r="G32" s="109" t="s">
        <v>3425</v>
      </c>
      <c r="H32" s="109" t="s">
        <v>3426</v>
      </c>
      <c r="I32" s="124">
        <v>30</v>
      </c>
      <c r="J32" s="127">
        <f t="shared" si="1"/>
        <v>198.85399999999998</v>
      </c>
      <c r="K32" s="124">
        <v>30</v>
      </c>
      <c r="L32" s="125">
        <v>5965.62</v>
      </c>
      <c r="M32" s="125">
        <v>0</v>
      </c>
    </row>
    <row r="33" spans="1:13" x14ac:dyDescent="0.3">
      <c r="A33" s="123" t="str">
        <f t="shared" si="0"/>
        <v>ARV000131</v>
      </c>
      <c r="B33" s="109" t="s">
        <v>2196</v>
      </c>
      <c r="C33" s="109" t="s">
        <v>38</v>
      </c>
      <c r="D33" s="109" t="s">
        <v>2136</v>
      </c>
      <c r="E33" s="109" t="s">
        <v>2197</v>
      </c>
      <c r="F33" s="109" t="s">
        <v>36</v>
      </c>
      <c r="G33" s="109" t="s">
        <v>3425</v>
      </c>
      <c r="H33" s="109" t="s">
        <v>3426</v>
      </c>
      <c r="I33" s="124">
        <v>280</v>
      </c>
      <c r="J33" s="127">
        <f t="shared" si="1"/>
        <v>15.080428571428573</v>
      </c>
      <c r="K33" s="124">
        <v>280</v>
      </c>
      <c r="L33" s="125">
        <v>4222.5200000000004</v>
      </c>
      <c r="M33" s="125">
        <v>0</v>
      </c>
    </row>
    <row r="34" spans="1:13" x14ac:dyDescent="0.3">
      <c r="A34" s="123" t="str">
        <f t="shared" ref="A34:A65" si="2">LEFT(E34,9)</f>
        <v>ARV000132</v>
      </c>
      <c r="B34" s="109" t="s">
        <v>1650</v>
      </c>
      <c r="C34" s="109" t="s">
        <v>38</v>
      </c>
      <c r="D34" s="109" t="s">
        <v>2136</v>
      </c>
      <c r="E34" s="109" t="s">
        <v>2198</v>
      </c>
      <c r="F34" s="109" t="s">
        <v>36</v>
      </c>
      <c r="G34" s="109" t="s">
        <v>3425</v>
      </c>
      <c r="H34" s="109" t="s">
        <v>3426</v>
      </c>
      <c r="I34" s="124">
        <v>7882</v>
      </c>
      <c r="J34" s="127">
        <f t="shared" si="1"/>
        <v>31.176849784318701</v>
      </c>
      <c r="K34" s="124">
        <v>7882</v>
      </c>
      <c r="L34" s="125">
        <v>245735.93</v>
      </c>
      <c r="M34" s="125">
        <v>0</v>
      </c>
    </row>
    <row r="35" spans="1:13" x14ac:dyDescent="0.3">
      <c r="A35" s="123" t="str">
        <f t="shared" si="2"/>
        <v>ARV000133</v>
      </c>
      <c r="B35" s="109" t="s">
        <v>1234</v>
      </c>
      <c r="C35" s="109" t="s">
        <v>38</v>
      </c>
      <c r="D35" s="109" t="s">
        <v>2136</v>
      </c>
      <c r="E35" s="109" t="s">
        <v>1235</v>
      </c>
      <c r="F35" s="109" t="s">
        <v>36</v>
      </c>
      <c r="G35" s="109" t="s">
        <v>3425</v>
      </c>
      <c r="H35" s="109" t="s">
        <v>3426</v>
      </c>
      <c r="I35" s="124">
        <v>9278</v>
      </c>
      <c r="J35" s="127">
        <f t="shared" si="1"/>
        <v>32.609040741539125</v>
      </c>
      <c r="K35" s="124">
        <v>9278</v>
      </c>
      <c r="L35" s="125">
        <v>302546.68</v>
      </c>
      <c r="M35" s="125">
        <v>0</v>
      </c>
    </row>
    <row r="36" spans="1:13" x14ac:dyDescent="0.3">
      <c r="A36" s="123" t="str">
        <f t="shared" si="2"/>
        <v>ARV000134</v>
      </c>
      <c r="B36" s="109" t="s">
        <v>1310</v>
      </c>
      <c r="C36" s="109" t="s">
        <v>38</v>
      </c>
      <c r="D36" s="109" t="s">
        <v>2136</v>
      </c>
      <c r="E36" s="109" t="s">
        <v>1311</v>
      </c>
      <c r="F36" s="109" t="s">
        <v>36</v>
      </c>
      <c r="G36" s="109" t="s">
        <v>3425</v>
      </c>
      <c r="H36" s="109" t="s">
        <v>3426</v>
      </c>
      <c r="I36" s="124">
        <v>1905</v>
      </c>
      <c r="J36" s="127">
        <f t="shared" si="1"/>
        <v>26.46405249343832</v>
      </c>
      <c r="K36" s="124">
        <v>1905</v>
      </c>
      <c r="L36" s="125">
        <v>50414.02</v>
      </c>
      <c r="M36" s="125">
        <v>0</v>
      </c>
    </row>
    <row r="37" spans="1:13" x14ac:dyDescent="0.3">
      <c r="A37" s="123" t="str">
        <f t="shared" si="2"/>
        <v>ARV000135</v>
      </c>
      <c r="B37" s="109" t="s">
        <v>1436</v>
      </c>
      <c r="C37" s="109" t="s">
        <v>38</v>
      </c>
      <c r="D37" s="109" t="s">
        <v>2136</v>
      </c>
      <c r="E37" s="109" t="s">
        <v>1437</v>
      </c>
      <c r="F37" s="109" t="s">
        <v>36</v>
      </c>
      <c r="G37" s="109" t="s">
        <v>3425</v>
      </c>
      <c r="H37" s="109" t="s">
        <v>3426</v>
      </c>
      <c r="I37" s="124">
        <v>3735</v>
      </c>
      <c r="J37" s="127">
        <f t="shared" si="1"/>
        <v>20.79869344042838</v>
      </c>
      <c r="K37" s="124">
        <v>3735</v>
      </c>
      <c r="L37" s="125">
        <v>77683.12</v>
      </c>
      <c r="M37" s="125">
        <v>0</v>
      </c>
    </row>
    <row r="38" spans="1:13" x14ac:dyDescent="0.3">
      <c r="A38" s="123" t="str">
        <f t="shared" si="2"/>
        <v>ARV000136</v>
      </c>
      <c r="B38" s="109" t="s">
        <v>1588</v>
      </c>
      <c r="C38" s="109" t="s">
        <v>38</v>
      </c>
      <c r="D38" s="109" t="s">
        <v>2136</v>
      </c>
      <c r="E38" s="109" t="s">
        <v>1589</v>
      </c>
      <c r="F38" s="109" t="s">
        <v>36</v>
      </c>
      <c r="G38" s="109" t="s">
        <v>3425</v>
      </c>
      <c r="H38" s="109" t="s">
        <v>3426</v>
      </c>
      <c r="I38" s="124">
        <v>15889</v>
      </c>
      <c r="J38" s="127">
        <f t="shared" si="1"/>
        <v>14.214690666498836</v>
      </c>
      <c r="K38" s="124">
        <v>15889</v>
      </c>
      <c r="L38" s="125">
        <v>225857.22</v>
      </c>
      <c r="M38" s="125">
        <v>0</v>
      </c>
    </row>
    <row r="39" spans="1:13" x14ac:dyDescent="0.3">
      <c r="A39" s="123" t="str">
        <f t="shared" si="2"/>
        <v>ARV000137</v>
      </c>
      <c r="B39" s="109" t="s">
        <v>1422</v>
      </c>
      <c r="C39" s="109" t="s">
        <v>38</v>
      </c>
      <c r="D39" s="109" t="s">
        <v>2136</v>
      </c>
      <c r="E39" s="109" t="s">
        <v>1423</v>
      </c>
      <c r="F39" s="109" t="s">
        <v>36</v>
      </c>
      <c r="G39" s="109" t="s">
        <v>3425</v>
      </c>
      <c r="H39" s="109" t="s">
        <v>3426</v>
      </c>
      <c r="I39" s="124">
        <v>1950</v>
      </c>
      <c r="J39" s="127">
        <f t="shared" si="1"/>
        <v>15.683025641025642</v>
      </c>
      <c r="K39" s="124">
        <v>1950</v>
      </c>
      <c r="L39" s="125">
        <v>30581.9</v>
      </c>
      <c r="M39" s="125">
        <v>0</v>
      </c>
    </row>
    <row r="40" spans="1:13" x14ac:dyDescent="0.3">
      <c r="A40" s="123" t="str">
        <f t="shared" si="2"/>
        <v>ARV000138</v>
      </c>
      <c r="B40" s="109" t="s">
        <v>1268</v>
      </c>
      <c r="C40" s="109" t="s">
        <v>38</v>
      </c>
      <c r="D40" s="109" t="s">
        <v>2136</v>
      </c>
      <c r="E40" s="109" t="s">
        <v>1269</v>
      </c>
      <c r="F40" s="109" t="s">
        <v>36</v>
      </c>
      <c r="G40" s="109" t="s">
        <v>3425</v>
      </c>
      <c r="H40" s="109" t="s">
        <v>3426</v>
      </c>
      <c r="I40" s="124">
        <v>2075</v>
      </c>
      <c r="J40" s="127">
        <f t="shared" si="1"/>
        <v>13.745359036144578</v>
      </c>
      <c r="K40" s="124">
        <v>2075</v>
      </c>
      <c r="L40" s="125">
        <v>28521.62</v>
      </c>
      <c r="M40" s="125">
        <v>0</v>
      </c>
    </row>
    <row r="41" spans="1:13" x14ac:dyDescent="0.3">
      <c r="A41" s="123" t="str">
        <f t="shared" si="2"/>
        <v>ARV000138</v>
      </c>
      <c r="B41" s="109" t="s">
        <v>1661</v>
      </c>
      <c r="C41" s="109" t="s">
        <v>1639</v>
      </c>
      <c r="D41" s="109" t="s">
        <v>2136</v>
      </c>
      <c r="E41" s="109" t="s">
        <v>1662</v>
      </c>
      <c r="F41" s="109" t="s">
        <v>36</v>
      </c>
      <c r="G41" s="109" t="s">
        <v>3425</v>
      </c>
      <c r="H41" s="109" t="s">
        <v>3426</v>
      </c>
      <c r="I41" s="124">
        <v>1</v>
      </c>
      <c r="J41" s="127">
        <f t="shared" si="1"/>
        <v>10.51</v>
      </c>
      <c r="K41" s="124">
        <v>-298</v>
      </c>
      <c r="L41" s="125">
        <v>10.51</v>
      </c>
      <c r="M41" s="125">
        <v>3142.49</v>
      </c>
    </row>
    <row r="42" spans="1:13" x14ac:dyDescent="0.3">
      <c r="A42" s="123" t="str">
        <f t="shared" si="2"/>
        <v>ARV000144</v>
      </c>
      <c r="B42" s="109" t="s">
        <v>1418</v>
      </c>
      <c r="C42" s="109" t="s">
        <v>38</v>
      </c>
      <c r="D42" s="109" t="s">
        <v>2136</v>
      </c>
      <c r="E42" s="109" t="s">
        <v>1419</v>
      </c>
      <c r="F42" s="109" t="s">
        <v>36</v>
      </c>
      <c r="G42" s="109" t="s">
        <v>3425</v>
      </c>
      <c r="H42" s="109" t="s">
        <v>3426</v>
      </c>
      <c r="I42" s="124">
        <v>1600</v>
      </c>
      <c r="J42" s="127">
        <f t="shared" si="1"/>
        <v>15.353543749999998</v>
      </c>
      <c r="K42" s="124">
        <v>1600</v>
      </c>
      <c r="L42" s="125">
        <v>24565.67</v>
      </c>
      <c r="M42" s="125">
        <v>0</v>
      </c>
    </row>
    <row r="43" spans="1:13" x14ac:dyDescent="0.3">
      <c r="A43" s="123" t="str">
        <f t="shared" si="2"/>
        <v>ARV000145</v>
      </c>
      <c r="B43" s="109" t="s">
        <v>1663</v>
      </c>
      <c r="C43" s="109" t="s">
        <v>38</v>
      </c>
      <c r="D43" s="109" t="s">
        <v>2136</v>
      </c>
      <c r="E43" s="109" t="s">
        <v>1664</v>
      </c>
      <c r="F43" s="109" t="s">
        <v>36</v>
      </c>
      <c r="G43" s="109" t="s">
        <v>3425</v>
      </c>
      <c r="H43" s="109" t="s">
        <v>3426</v>
      </c>
      <c r="I43" s="124">
        <v>3557</v>
      </c>
      <c r="J43" s="127">
        <f t="shared" si="1"/>
        <v>2.4105735170087152</v>
      </c>
      <c r="K43" s="124">
        <v>3557</v>
      </c>
      <c r="L43" s="125">
        <v>8574.41</v>
      </c>
      <c r="M43" s="125">
        <v>0</v>
      </c>
    </row>
    <row r="44" spans="1:13" x14ac:dyDescent="0.3">
      <c r="A44" s="123" t="str">
        <f t="shared" si="2"/>
        <v>ARV000146</v>
      </c>
      <c r="B44" s="109" t="s">
        <v>1462</v>
      </c>
      <c r="C44" s="109" t="s">
        <v>38</v>
      </c>
      <c r="D44" s="109" t="s">
        <v>2136</v>
      </c>
      <c r="E44" s="109" t="s">
        <v>1463</v>
      </c>
      <c r="F44" s="109" t="s">
        <v>36</v>
      </c>
      <c r="G44" s="109" t="s">
        <v>3425</v>
      </c>
      <c r="H44" s="109" t="s">
        <v>3426</v>
      </c>
      <c r="I44" s="124">
        <v>180</v>
      </c>
      <c r="J44" s="127">
        <f t="shared" si="1"/>
        <v>2.3785555555555553</v>
      </c>
      <c r="K44" s="124">
        <v>180</v>
      </c>
      <c r="L44" s="125">
        <v>428.14</v>
      </c>
      <c r="M44" s="125">
        <v>0</v>
      </c>
    </row>
    <row r="45" spans="1:13" x14ac:dyDescent="0.3">
      <c r="A45" s="123" t="str">
        <f t="shared" si="2"/>
        <v>ARV000146</v>
      </c>
      <c r="B45" s="109" t="s">
        <v>1667</v>
      </c>
      <c r="C45" s="109" t="s">
        <v>1639</v>
      </c>
      <c r="D45" s="109" t="s">
        <v>2136</v>
      </c>
      <c r="E45" s="109" t="s">
        <v>1668</v>
      </c>
      <c r="F45" s="109" t="s">
        <v>36</v>
      </c>
      <c r="G45" s="109" t="s">
        <v>3425</v>
      </c>
      <c r="H45" s="109" t="s">
        <v>3426</v>
      </c>
      <c r="I45" s="124">
        <v>696</v>
      </c>
      <c r="J45" s="127">
        <f t="shared" si="1"/>
        <v>2.3481178160919538</v>
      </c>
      <c r="K45" s="124">
        <v>-13034</v>
      </c>
      <c r="L45" s="125">
        <v>1634.29</v>
      </c>
      <c r="M45" s="125">
        <v>32239.66</v>
      </c>
    </row>
    <row r="46" spans="1:13" x14ac:dyDescent="0.3">
      <c r="A46" s="123" t="str">
        <f t="shared" si="2"/>
        <v>ARV000147</v>
      </c>
      <c r="B46" s="109" t="s">
        <v>1669</v>
      </c>
      <c r="C46" s="109" t="s">
        <v>38</v>
      </c>
      <c r="D46" s="109" t="s">
        <v>2136</v>
      </c>
      <c r="E46" s="109" t="s">
        <v>1670</v>
      </c>
      <c r="F46" s="109" t="s">
        <v>36</v>
      </c>
      <c r="G46" s="109" t="s">
        <v>3425</v>
      </c>
      <c r="H46" s="109" t="s">
        <v>3426</v>
      </c>
      <c r="I46" s="124">
        <v>2216</v>
      </c>
      <c r="J46" s="127">
        <f t="shared" si="1"/>
        <v>1.6831317689530687</v>
      </c>
      <c r="K46" s="124">
        <v>2216</v>
      </c>
      <c r="L46" s="125">
        <v>3729.82</v>
      </c>
      <c r="M46" s="125">
        <v>0</v>
      </c>
    </row>
    <row r="47" spans="1:13" x14ac:dyDescent="0.3">
      <c r="A47" s="123" t="str">
        <f t="shared" si="2"/>
        <v>ARV000148</v>
      </c>
      <c r="B47" s="109" t="s">
        <v>1626</v>
      </c>
      <c r="C47" s="109" t="s">
        <v>38</v>
      </c>
      <c r="D47" s="109" t="s">
        <v>2136</v>
      </c>
      <c r="E47" s="109" t="s">
        <v>1627</v>
      </c>
      <c r="F47" s="109" t="s">
        <v>36</v>
      </c>
      <c r="G47" s="109" t="s">
        <v>3425</v>
      </c>
      <c r="H47" s="109" t="s">
        <v>3426</v>
      </c>
      <c r="I47" s="124">
        <v>22</v>
      </c>
      <c r="J47" s="127">
        <f t="shared" si="1"/>
        <v>92.214545454545458</v>
      </c>
      <c r="K47" s="124">
        <v>22</v>
      </c>
      <c r="L47" s="125">
        <v>2028.72</v>
      </c>
      <c r="M47" s="125">
        <v>0</v>
      </c>
    </row>
    <row r="48" spans="1:13" x14ac:dyDescent="0.3">
      <c r="A48" s="123" t="str">
        <f t="shared" si="2"/>
        <v>ARV000149</v>
      </c>
      <c r="B48" s="109" t="s">
        <v>2199</v>
      </c>
      <c r="C48" s="109" t="s">
        <v>38</v>
      </c>
      <c r="D48" s="109" t="s">
        <v>2136</v>
      </c>
      <c r="E48" s="109" t="s">
        <v>2200</v>
      </c>
      <c r="F48" s="109" t="s">
        <v>36</v>
      </c>
      <c r="G48" s="109" t="s">
        <v>3425</v>
      </c>
      <c r="H48" s="109" t="s">
        <v>3426</v>
      </c>
      <c r="I48" s="124">
        <v>31</v>
      </c>
      <c r="J48" s="127">
        <f t="shared" si="1"/>
        <v>92.214516129032262</v>
      </c>
      <c r="K48" s="124">
        <v>31</v>
      </c>
      <c r="L48" s="125">
        <v>2858.65</v>
      </c>
      <c r="M48" s="125">
        <v>0</v>
      </c>
    </row>
    <row r="49" spans="1:13" x14ac:dyDescent="0.3">
      <c r="A49" s="123" t="str">
        <f t="shared" si="2"/>
        <v>ARV000150</v>
      </c>
      <c r="B49" s="109" t="s">
        <v>2201</v>
      </c>
      <c r="C49" s="109" t="s">
        <v>38</v>
      </c>
      <c r="D49" s="109" t="s">
        <v>2136</v>
      </c>
      <c r="E49" s="109" t="s">
        <v>2202</v>
      </c>
      <c r="F49" s="109" t="s">
        <v>36</v>
      </c>
      <c r="G49" s="109" t="s">
        <v>3425</v>
      </c>
      <c r="H49" s="109" t="s">
        <v>3426</v>
      </c>
      <c r="I49" s="124">
        <v>323</v>
      </c>
      <c r="J49" s="127">
        <f t="shared" si="1"/>
        <v>35.69510835913313</v>
      </c>
      <c r="K49" s="124">
        <v>323</v>
      </c>
      <c r="L49" s="125">
        <v>11529.52</v>
      </c>
      <c r="M49" s="125">
        <v>0</v>
      </c>
    </row>
    <row r="50" spans="1:13" x14ac:dyDescent="0.3">
      <c r="A50" s="123" t="str">
        <f t="shared" si="2"/>
        <v>ARV000151</v>
      </c>
      <c r="B50" s="109" t="s">
        <v>2203</v>
      </c>
      <c r="C50" s="109" t="s">
        <v>38</v>
      </c>
      <c r="D50" s="109" t="s">
        <v>2136</v>
      </c>
      <c r="E50" s="109" t="s">
        <v>2204</v>
      </c>
      <c r="F50" s="109" t="s">
        <v>36</v>
      </c>
      <c r="G50" s="109" t="s">
        <v>3425</v>
      </c>
      <c r="H50" s="109" t="s">
        <v>3426</v>
      </c>
      <c r="I50" s="124">
        <v>3279</v>
      </c>
      <c r="J50" s="127">
        <f t="shared" si="1"/>
        <v>16.683092406221409</v>
      </c>
      <c r="K50" s="124">
        <v>3279</v>
      </c>
      <c r="L50" s="125">
        <v>54703.86</v>
      </c>
      <c r="M50" s="125">
        <v>0</v>
      </c>
    </row>
    <row r="51" spans="1:13" x14ac:dyDescent="0.3">
      <c r="A51" s="123" t="str">
        <f t="shared" si="2"/>
        <v>ARV000152</v>
      </c>
      <c r="B51" s="109" t="s">
        <v>2205</v>
      </c>
      <c r="C51" s="109" t="s">
        <v>38</v>
      </c>
      <c r="D51" s="109" t="s">
        <v>2136</v>
      </c>
      <c r="E51" s="109" t="s">
        <v>2206</v>
      </c>
      <c r="F51" s="109" t="s">
        <v>36</v>
      </c>
      <c r="G51" s="109" t="s">
        <v>3425</v>
      </c>
      <c r="H51" s="109" t="s">
        <v>3426</v>
      </c>
      <c r="I51" s="124">
        <v>267</v>
      </c>
      <c r="J51" s="127">
        <f t="shared" si="1"/>
        <v>16.98191011235955</v>
      </c>
      <c r="K51" s="124">
        <v>267</v>
      </c>
      <c r="L51" s="125">
        <v>4534.17</v>
      </c>
      <c r="M51" s="125">
        <v>0</v>
      </c>
    </row>
    <row r="52" spans="1:13" x14ac:dyDescent="0.3">
      <c r="A52" s="123" t="str">
        <f t="shared" si="2"/>
        <v>ARV000153</v>
      </c>
      <c r="B52" s="109" t="s">
        <v>1342</v>
      </c>
      <c r="C52" s="109" t="s">
        <v>38</v>
      </c>
      <c r="D52" s="109" t="s">
        <v>2136</v>
      </c>
      <c r="E52" s="109" t="s">
        <v>1343</v>
      </c>
      <c r="F52" s="109" t="s">
        <v>36</v>
      </c>
      <c r="G52" s="109" t="s">
        <v>3425</v>
      </c>
      <c r="H52" s="109" t="s">
        <v>3426</v>
      </c>
      <c r="I52" s="124">
        <v>10349</v>
      </c>
      <c r="J52" s="127">
        <f t="shared" si="1"/>
        <v>4.176245047830708</v>
      </c>
      <c r="K52" s="124">
        <v>10349</v>
      </c>
      <c r="L52" s="125">
        <v>43219.96</v>
      </c>
      <c r="M52" s="125">
        <v>0</v>
      </c>
    </row>
    <row r="53" spans="1:13" x14ac:dyDescent="0.3">
      <c r="A53" s="123" t="str">
        <f t="shared" si="2"/>
        <v>ARV000165</v>
      </c>
      <c r="B53" s="109" t="s">
        <v>1280</v>
      </c>
      <c r="C53" s="109" t="s">
        <v>38</v>
      </c>
      <c r="D53" s="109" t="s">
        <v>2136</v>
      </c>
      <c r="E53" s="109" t="s">
        <v>1281</v>
      </c>
      <c r="F53" s="109" t="s">
        <v>36</v>
      </c>
      <c r="G53" s="109" t="s">
        <v>3425</v>
      </c>
      <c r="H53" s="109" t="s">
        <v>3426</v>
      </c>
      <c r="I53" s="124">
        <v>6792</v>
      </c>
      <c r="J53" s="127">
        <f t="shared" si="1"/>
        <v>15.269751177856302</v>
      </c>
      <c r="K53" s="124">
        <v>6792</v>
      </c>
      <c r="L53" s="125">
        <v>103712.15</v>
      </c>
      <c r="M53" s="125">
        <v>0</v>
      </c>
    </row>
    <row r="54" spans="1:13" x14ac:dyDescent="0.3">
      <c r="A54" s="123" t="str">
        <f t="shared" si="2"/>
        <v>ARV000167</v>
      </c>
      <c r="B54" s="109" t="s">
        <v>2208</v>
      </c>
      <c r="C54" s="109" t="s">
        <v>38</v>
      </c>
      <c r="D54" s="109" t="s">
        <v>2207</v>
      </c>
      <c r="E54" s="109" t="s">
        <v>2209</v>
      </c>
      <c r="F54" s="109" t="s">
        <v>36</v>
      </c>
      <c r="G54" s="109" t="s">
        <v>3425</v>
      </c>
      <c r="H54" s="109" t="s">
        <v>3426</v>
      </c>
      <c r="I54" s="124">
        <v>20</v>
      </c>
      <c r="J54" s="127">
        <f t="shared" si="1"/>
        <v>145.947</v>
      </c>
      <c r="K54" s="124">
        <v>20</v>
      </c>
      <c r="L54" s="125">
        <v>2918.94</v>
      </c>
      <c r="M54" s="125">
        <v>0</v>
      </c>
    </row>
    <row r="55" spans="1:13" x14ac:dyDescent="0.3">
      <c r="A55" s="123" t="str">
        <f t="shared" si="2"/>
        <v>ARV000171</v>
      </c>
      <c r="B55" s="109" t="s">
        <v>2214</v>
      </c>
      <c r="C55" s="109" t="s">
        <v>38</v>
      </c>
      <c r="D55" s="109" t="s">
        <v>2207</v>
      </c>
      <c r="E55" s="109" t="s">
        <v>2215</v>
      </c>
      <c r="F55" s="109" t="s">
        <v>36</v>
      </c>
      <c r="G55" s="109" t="s">
        <v>3425</v>
      </c>
      <c r="H55" s="109" t="s">
        <v>3426</v>
      </c>
      <c r="I55" s="124">
        <v>28</v>
      </c>
      <c r="J55" s="127">
        <f t="shared" si="1"/>
        <v>49.025357142857146</v>
      </c>
      <c r="K55" s="124">
        <v>28</v>
      </c>
      <c r="L55" s="125">
        <v>1372.71</v>
      </c>
      <c r="M55" s="125">
        <v>0</v>
      </c>
    </row>
    <row r="56" spans="1:13" x14ac:dyDescent="0.3">
      <c r="A56" s="123" t="str">
        <f t="shared" si="2"/>
        <v>ARV000175</v>
      </c>
      <c r="B56" s="109" t="s">
        <v>1386</v>
      </c>
      <c r="C56" s="109" t="s">
        <v>38</v>
      </c>
      <c r="D56" s="109" t="s">
        <v>2207</v>
      </c>
      <c r="E56" s="109" t="s">
        <v>1387</v>
      </c>
      <c r="F56" s="109" t="s">
        <v>36</v>
      </c>
      <c r="G56" s="109" t="s">
        <v>3425</v>
      </c>
      <c r="H56" s="109" t="s">
        <v>3426</v>
      </c>
      <c r="I56" s="124">
        <v>147</v>
      </c>
      <c r="J56" s="127">
        <f t="shared" si="1"/>
        <v>132.0157142857143</v>
      </c>
      <c r="K56" s="124">
        <v>147</v>
      </c>
      <c r="L56" s="125">
        <v>19406.310000000001</v>
      </c>
      <c r="M56" s="125">
        <v>0</v>
      </c>
    </row>
    <row r="57" spans="1:13" x14ac:dyDescent="0.3">
      <c r="A57" s="123" t="str">
        <f t="shared" si="2"/>
        <v>ARV000175</v>
      </c>
      <c r="B57" s="109" t="s">
        <v>1677</v>
      </c>
      <c r="C57" s="109" t="s">
        <v>1639</v>
      </c>
      <c r="D57" s="109" t="s">
        <v>2207</v>
      </c>
      <c r="E57" s="109" t="s">
        <v>1678</v>
      </c>
      <c r="F57" s="109" t="s">
        <v>36</v>
      </c>
      <c r="G57" s="109" t="s">
        <v>3425</v>
      </c>
      <c r="H57" s="109" t="s">
        <v>3426</v>
      </c>
      <c r="I57" s="124">
        <v>7</v>
      </c>
      <c r="J57" s="127">
        <f t="shared" si="1"/>
        <v>78.497142857142862</v>
      </c>
      <c r="K57" s="124">
        <v>-1144</v>
      </c>
      <c r="L57" s="125">
        <v>549.48</v>
      </c>
      <c r="M57" s="125">
        <v>90350.21</v>
      </c>
    </row>
    <row r="58" spans="1:13" x14ac:dyDescent="0.3">
      <c r="A58" s="123" t="str">
        <f t="shared" si="2"/>
        <v>ARV000176</v>
      </c>
      <c r="B58" s="109" t="s">
        <v>1284</v>
      </c>
      <c r="C58" s="109" t="s">
        <v>38</v>
      </c>
      <c r="D58" s="109" t="s">
        <v>2216</v>
      </c>
      <c r="E58" s="109" t="s">
        <v>1285</v>
      </c>
      <c r="F58" s="109" t="s">
        <v>36</v>
      </c>
      <c r="G58" s="109" t="s">
        <v>3425</v>
      </c>
      <c r="H58" s="109" t="s">
        <v>3426</v>
      </c>
      <c r="I58" s="124">
        <v>19600</v>
      </c>
      <c r="J58" s="127">
        <f t="shared" si="1"/>
        <v>14.620661224489798</v>
      </c>
      <c r="K58" s="124">
        <v>19600</v>
      </c>
      <c r="L58" s="125">
        <v>286564.96000000002</v>
      </c>
      <c r="M58" s="125">
        <v>0</v>
      </c>
    </row>
    <row r="59" spans="1:13" x14ac:dyDescent="0.3">
      <c r="A59" s="123" t="str">
        <f t="shared" si="2"/>
        <v>ARV000178</v>
      </c>
      <c r="B59" s="109" t="s">
        <v>1244</v>
      </c>
      <c r="C59" s="109" t="s">
        <v>38</v>
      </c>
      <c r="D59" s="109" t="s">
        <v>2216</v>
      </c>
      <c r="E59" s="109" t="s">
        <v>1245</v>
      </c>
      <c r="F59" s="109" t="s">
        <v>36</v>
      </c>
      <c r="G59" s="109" t="s">
        <v>3425</v>
      </c>
      <c r="H59" s="109" t="s">
        <v>3426</v>
      </c>
      <c r="I59" s="124">
        <v>26440</v>
      </c>
      <c r="J59" s="127">
        <f t="shared" si="1"/>
        <v>10.515100226928896</v>
      </c>
      <c r="K59" s="124">
        <v>26440</v>
      </c>
      <c r="L59" s="125">
        <v>278019.25</v>
      </c>
      <c r="M59" s="125">
        <v>0</v>
      </c>
    </row>
    <row r="60" spans="1:13" x14ac:dyDescent="0.3">
      <c r="A60" s="123" t="str">
        <f t="shared" si="2"/>
        <v>ARV000179</v>
      </c>
      <c r="B60" s="109" t="s">
        <v>1238</v>
      </c>
      <c r="C60" s="109" t="s">
        <v>38</v>
      </c>
      <c r="D60" s="109" t="s">
        <v>2216</v>
      </c>
      <c r="E60" s="109" t="s">
        <v>1239</v>
      </c>
      <c r="F60" s="109" t="s">
        <v>36</v>
      </c>
      <c r="G60" s="109" t="s">
        <v>3425</v>
      </c>
      <c r="H60" s="109" t="s">
        <v>3426</v>
      </c>
      <c r="I60" s="124">
        <v>28108</v>
      </c>
      <c r="J60" s="127">
        <f t="shared" si="1"/>
        <v>10.529716806603103</v>
      </c>
      <c r="K60" s="124">
        <v>28108</v>
      </c>
      <c r="L60" s="125">
        <v>295969.28000000003</v>
      </c>
      <c r="M60" s="125">
        <v>0</v>
      </c>
    </row>
    <row r="61" spans="1:13" x14ac:dyDescent="0.3">
      <c r="A61" s="123" t="str">
        <f t="shared" si="2"/>
        <v>ARV000182</v>
      </c>
      <c r="B61" s="109" t="s">
        <v>1348</v>
      </c>
      <c r="C61" s="109" t="s">
        <v>38</v>
      </c>
      <c r="D61" s="109" t="s">
        <v>2136</v>
      </c>
      <c r="E61" s="109" t="s">
        <v>1349</v>
      </c>
      <c r="F61" s="109" t="s">
        <v>36</v>
      </c>
      <c r="G61" s="109" t="s">
        <v>3425</v>
      </c>
      <c r="H61" s="109" t="s">
        <v>3426</v>
      </c>
      <c r="I61" s="124">
        <v>14067</v>
      </c>
      <c r="J61" s="127">
        <f t="shared" si="1"/>
        <v>16.541106845809342</v>
      </c>
      <c r="K61" s="124">
        <v>14067</v>
      </c>
      <c r="L61" s="125">
        <v>232683.75</v>
      </c>
      <c r="M61" s="125">
        <v>0</v>
      </c>
    </row>
    <row r="62" spans="1:13" x14ac:dyDescent="0.3">
      <c r="A62" s="123" t="str">
        <f t="shared" si="2"/>
        <v>ARV000182</v>
      </c>
      <c r="B62" s="109" t="s">
        <v>1683</v>
      </c>
      <c r="C62" s="109" t="s">
        <v>1639</v>
      </c>
      <c r="D62" s="109" t="s">
        <v>2136</v>
      </c>
      <c r="E62" s="109" t="s">
        <v>1684</v>
      </c>
      <c r="F62" s="109" t="s">
        <v>36</v>
      </c>
      <c r="G62" s="109" t="s">
        <v>3425</v>
      </c>
      <c r="H62" s="109" t="s">
        <v>3426</v>
      </c>
      <c r="I62" s="124">
        <v>1563</v>
      </c>
      <c r="J62" s="127">
        <f t="shared" si="1"/>
        <v>16.864625719769673</v>
      </c>
      <c r="K62" s="124">
        <v>1563</v>
      </c>
      <c r="L62" s="125">
        <v>26359.41</v>
      </c>
      <c r="M62" s="125">
        <v>0</v>
      </c>
    </row>
    <row r="63" spans="1:13" x14ac:dyDescent="0.3">
      <c r="A63" s="123" t="str">
        <f t="shared" si="2"/>
        <v>ARV000183</v>
      </c>
      <c r="B63" s="109" t="s">
        <v>1444</v>
      </c>
      <c r="C63" s="109" t="s">
        <v>38</v>
      </c>
      <c r="D63" s="109" t="s">
        <v>2136</v>
      </c>
      <c r="E63" s="109" t="s">
        <v>1445</v>
      </c>
      <c r="F63" s="109" t="s">
        <v>36</v>
      </c>
      <c r="G63" s="109" t="s">
        <v>3425</v>
      </c>
      <c r="H63" s="109" t="s">
        <v>3426</v>
      </c>
      <c r="I63" s="124">
        <v>18393</v>
      </c>
      <c r="J63" s="127">
        <f t="shared" si="1"/>
        <v>13.04322568368401</v>
      </c>
      <c r="K63" s="124">
        <v>18393</v>
      </c>
      <c r="L63" s="125">
        <v>239904.05</v>
      </c>
      <c r="M63" s="125">
        <v>0</v>
      </c>
    </row>
    <row r="64" spans="1:13" x14ac:dyDescent="0.3">
      <c r="A64" s="123" t="str">
        <f t="shared" si="2"/>
        <v>ARV000185</v>
      </c>
      <c r="B64" s="109" t="s">
        <v>1260</v>
      </c>
      <c r="C64" s="109" t="s">
        <v>38</v>
      </c>
      <c r="D64" s="109" t="s">
        <v>2136</v>
      </c>
      <c r="E64" s="109" t="s">
        <v>1261</v>
      </c>
      <c r="F64" s="109" t="s">
        <v>36</v>
      </c>
      <c r="G64" s="109" t="s">
        <v>3425</v>
      </c>
      <c r="H64" s="109" t="s">
        <v>3426</v>
      </c>
      <c r="I64" s="124">
        <v>8011</v>
      </c>
      <c r="J64" s="127">
        <f t="shared" si="1"/>
        <v>5.2644900761453002</v>
      </c>
      <c r="K64" s="124">
        <v>8011</v>
      </c>
      <c r="L64" s="125">
        <v>42173.83</v>
      </c>
      <c r="M64" s="125">
        <v>0</v>
      </c>
    </row>
    <row r="65" spans="1:13" x14ac:dyDescent="0.3">
      <c r="A65" s="123" t="str">
        <f t="shared" si="2"/>
        <v>ARV000187</v>
      </c>
      <c r="B65" s="109" t="s">
        <v>1689</v>
      </c>
      <c r="C65" s="109" t="s">
        <v>38</v>
      </c>
      <c r="D65" s="109" t="s">
        <v>2136</v>
      </c>
      <c r="E65" s="109" t="s">
        <v>1690</v>
      </c>
      <c r="F65" s="109" t="s">
        <v>36</v>
      </c>
      <c r="G65" s="109" t="s">
        <v>3425</v>
      </c>
      <c r="H65" s="109" t="s">
        <v>3426</v>
      </c>
      <c r="I65" s="124">
        <v>1529</v>
      </c>
      <c r="J65" s="127">
        <f t="shared" si="1"/>
        <v>19.206756049705692</v>
      </c>
      <c r="K65" s="124">
        <v>1529</v>
      </c>
      <c r="L65" s="125">
        <v>29367.13</v>
      </c>
      <c r="M65" s="125">
        <v>0</v>
      </c>
    </row>
    <row r="66" spans="1:13" x14ac:dyDescent="0.3">
      <c r="A66" s="123" t="str">
        <f t="shared" ref="A66:A97" si="3">LEFT(E66,9)</f>
        <v>ARV000188</v>
      </c>
      <c r="B66" s="109" t="s">
        <v>1691</v>
      </c>
      <c r="C66" s="109" t="s">
        <v>38</v>
      </c>
      <c r="D66" s="109" t="s">
        <v>2136</v>
      </c>
      <c r="E66" s="109" t="s">
        <v>1692</v>
      </c>
      <c r="F66" s="109" t="s">
        <v>36</v>
      </c>
      <c r="G66" s="109" t="s">
        <v>3425</v>
      </c>
      <c r="H66" s="109" t="s">
        <v>3426</v>
      </c>
      <c r="I66" s="124">
        <v>6337</v>
      </c>
      <c r="J66" s="127">
        <f t="shared" ref="J66:J129" si="4">L66/I66</f>
        <v>18.641123560044186</v>
      </c>
      <c r="K66" s="124">
        <v>6337</v>
      </c>
      <c r="L66" s="125">
        <v>118128.8</v>
      </c>
      <c r="M66" s="125">
        <v>0</v>
      </c>
    </row>
    <row r="67" spans="1:13" x14ac:dyDescent="0.3">
      <c r="A67" s="123" t="str">
        <f t="shared" si="3"/>
        <v>ARV000189</v>
      </c>
      <c r="B67" s="109" t="s">
        <v>1486</v>
      </c>
      <c r="C67" s="109" t="s">
        <v>38</v>
      </c>
      <c r="D67" s="109" t="s">
        <v>2136</v>
      </c>
      <c r="E67" s="109" t="s">
        <v>1487</v>
      </c>
      <c r="F67" s="109" t="s">
        <v>36</v>
      </c>
      <c r="G67" s="109" t="s">
        <v>3425</v>
      </c>
      <c r="H67" s="109" t="s">
        <v>3426</v>
      </c>
      <c r="I67" s="124">
        <v>5961</v>
      </c>
      <c r="J67" s="127">
        <f t="shared" si="4"/>
        <v>7.737560811944304</v>
      </c>
      <c r="K67" s="124">
        <v>5961</v>
      </c>
      <c r="L67" s="125">
        <v>46123.6</v>
      </c>
      <c r="M67" s="125">
        <v>0</v>
      </c>
    </row>
    <row r="68" spans="1:13" x14ac:dyDescent="0.3">
      <c r="A68" s="123" t="str">
        <f t="shared" si="3"/>
        <v>ARV000190</v>
      </c>
      <c r="B68" s="109" t="s">
        <v>1468</v>
      </c>
      <c r="C68" s="109" t="s">
        <v>38</v>
      </c>
      <c r="D68" s="109" t="s">
        <v>2136</v>
      </c>
      <c r="E68" s="109" t="s">
        <v>1469</v>
      </c>
      <c r="F68" s="109" t="s">
        <v>36</v>
      </c>
      <c r="G68" s="109" t="s">
        <v>3425</v>
      </c>
      <c r="H68" s="109" t="s">
        <v>3426</v>
      </c>
      <c r="I68" s="124">
        <v>9240</v>
      </c>
      <c r="J68" s="127">
        <f t="shared" si="4"/>
        <v>8.1526915584415587</v>
      </c>
      <c r="K68" s="124">
        <v>9240</v>
      </c>
      <c r="L68" s="125">
        <v>75330.87</v>
      </c>
      <c r="M68" s="125">
        <v>0</v>
      </c>
    </row>
    <row r="69" spans="1:13" x14ac:dyDescent="0.3">
      <c r="A69" s="123" t="str">
        <f t="shared" si="3"/>
        <v>ARV000192</v>
      </c>
      <c r="B69" s="109" t="s">
        <v>1484</v>
      </c>
      <c r="C69" s="109" t="s">
        <v>38</v>
      </c>
      <c r="D69" s="109" t="s">
        <v>2136</v>
      </c>
      <c r="E69" s="109" t="s">
        <v>1485</v>
      </c>
      <c r="F69" s="109" t="s">
        <v>36</v>
      </c>
      <c r="G69" s="109" t="s">
        <v>3425</v>
      </c>
      <c r="H69" s="109" t="s">
        <v>3426</v>
      </c>
      <c r="I69" s="124">
        <v>3792</v>
      </c>
      <c r="J69" s="127">
        <f t="shared" si="4"/>
        <v>14.159601793248944</v>
      </c>
      <c r="K69" s="124">
        <v>3792</v>
      </c>
      <c r="L69" s="125">
        <v>53693.21</v>
      </c>
      <c r="M69" s="125">
        <v>0</v>
      </c>
    </row>
    <row r="70" spans="1:13" x14ac:dyDescent="0.3">
      <c r="A70" s="123" t="str">
        <f t="shared" si="3"/>
        <v>ARV000193</v>
      </c>
      <c r="B70" s="109" t="s">
        <v>1396</v>
      </c>
      <c r="C70" s="109" t="s">
        <v>38</v>
      </c>
      <c r="D70" s="109" t="s">
        <v>2136</v>
      </c>
      <c r="E70" s="109" t="s">
        <v>1397</v>
      </c>
      <c r="F70" s="109" t="s">
        <v>36</v>
      </c>
      <c r="G70" s="109" t="s">
        <v>3425</v>
      </c>
      <c r="H70" s="109" t="s">
        <v>3426</v>
      </c>
      <c r="I70" s="124">
        <v>5971</v>
      </c>
      <c r="J70" s="127">
        <f t="shared" si="4"/>
        <v>7.1451398425724326</v>
      </c>
      <c r="K70" s="124">
        <v>5971</v>
      </c>
      <c r="L70" s="125">
        <v>42663.63</v>
      </c>
      <c r="M70" s="125">
        <v>0</v>
      </c>
    </row>
    <row r="71" spans="1:13" x14ac:dyDescent="0.3">
      <c r="A71" s="123" t="str">
        <f t="shared" si="3"/>
        <v>ARV000194</v>
      </c>
      <c r="B71" s="109" t="s">
        <v>1705</v>
      </c>
      <c r="C71" s="109" t="s">
        <v>38</v>
      </c>
      <c r="D71" s="109" t="s">
        <v>2136</v>
      </c>
      <c r="E71" s="109" t="s">
        <v>1706</v>
      </c>
      <c r="F71" s="109" t="s">
        <v>36</v>
      </c>
      <c r="G71" s="109" t="s">
        <v>3425</v>
      </c>
      <c r="H71" s="109" t="s">
        <v>3426</v>
      </c>
      <c r="I71" s="124">
        <v>990</v>
      </c>
      <c r="J71" s="127">
        <f t="shared" si="4"/>
        <v>7.4293636363636359</v>
      </c>
      <c r="K71" s="124">
        <v>990</v>
      </c>
      <c r="L71" s="125">
        <v>7355.07</v>
      </c>
      <c r="M71" s="125">
        <v>0</v>
      </c>
    </row>
    <row r="72" spans="1:13" x14ac:dyDescent="0.3">
      <c r="A72" s="123" t="str">
        <f t="shared" si="3"/>
        <v>ARV000195</v>
      </c>
      <c r="B72" s="109" t="s">
        <v>1312</v>
      </c>
      <c r="C72" s="109" t="s">
        <v>38</v>
      </c>
      <c r="D72" s="109" t="s">
        <v>2136</v>
      </c>
      <c r="E72" s="109" t="s">
        <v>1313</v>
      </c>
      <c r="F72" s="109" t="s">
        <v>36</v>
      </c>
      <c r="G72" s="109" t="s">
        <v>3425</v>
      </c>
      <c r="H72" s="109" t="s">
        <v>3426</v>
      </c>
      <c r="I72" s="124">
        <v>3171</v>
      </c>
      <c r="J72" s="127">
        <f t="shared" si="4"/>
        <v>11.3940302743614</v>
      </c>
      <c r="K72" s="124">
        <v>3171</v>
      </c>
      <c r="L72" s="125">
        <v>36130.47</v>
      </c>
      <c r="M72" s="125">
        <v>0</v>
      </c>
    </row>
    <row r="73" spans="1:13" x14ac:dyDescent="0.3">
      <c r="A73" s="123" t="str">
        <f t="shared" si="3"/>
        <v>ARV000196</v>
      </c>
      <c r="B73" s="109" t="s">
        <v>1334</v>
      </c>
      <c r="C73" s="109" t="s">
        <v>38</v>
      </c>
      <c r="D73" s="109" t="s">
        <v>2136</v>
      </c>
      <c r="E73" s="109" t="s">
        <v>1335</v>
      </c>
      <c r="F73" s="109" t="s">
        <v>36</v>
      </c>
      <c r="G73" s="109" t="s">
        <v>3425</v>
      </c>
      <c r="H73" s="109" t="s">
        <v>3426</v>
      </c>
      <c r="I73" s="124">
        <v>2212</v>
      </c>
      <c r="J73" s="127">
        <f t="shared" si="4"/>
        <v>21.983915009041592</v>
      </c>
      <c r="K73" s="124">
        <v>2212</v>
      </c>
      <c r="L73" s="125">
        <v>48628.42</v>
      </c>
      <c r="M73" s="125">
        <v>0</v>
      </c>
    </row>
    <row r="74" spans="1:13" x14ac:dyDescent="0.3">
      <c r="A74" s="123" t="str">
        <f t="shared" si="3"/>
        <v>ARV000197</v>
      </c>
      <c r="B74" s="109" t="s">
        <v>1711</v>
      </c>
      <c r="C74" s="109" t="s">
        <v>38</v>
      </c>
      <c r="D74" s="109" t="s">
        <v>2136</v>
      </c>
      <c r="E74" s="109" t="s">
        <v>1712</v>
      </c>
      <c r="F74" s="109" t="s">
        <v>36</v>
      </c>
      <c r="G74" s="109" t="s">
        <v>3425</v>
      </c>
      <c r="H74" s="109" t="s">
        <v>3426</v>
      </c>
      <c r="I74" s="124">
        <v>647</v>
      </c>
      <c r="J74" s="127">
        <f t="shared" si="4"/>
        <v>23.600896445131376</v>
      </c>
      <c r="K74" s="124">
        <v>647</v>
      </c>
      <c r="L74" s="125">
        <v>15269.78</v>
      </c>
      <c r="M74" s="125">
        <v>0</v>
      </c>
    </row>
    <row r="75" spans="1:13" x14ac:dyDescent="0.3">
      <c r="A75" s="123" t="str">
        <f t="shared" si="3"/>
        <v>ARV000199</v>
      </c>
      <c r="B75" s="109" t="s">
        <v>1366</v>
      </c>
      <c r="C75" s="109" t="s">
        <v>38</v>
      </c>
      <c r="D75" s="109" t="s">
        <v>2207</v>
      </c>
      <c r="E75" s="109" t="s">
        <v>1367</v>
      </c>
      <c r="F75" s="109" t="s">
        <v>36</v>
      </c>
      <c r="G75" s="109" t="s">
        <v>3425</v>
      </c>
      <c r="H75" s="109" t="s">
        <v>3426</v>
      </c>
      <c r="I75" s="124">
        <v>107</v>
      </c>
      <c r="J75" s="127">
        <f t="shared" si="4"/>
        <v>145.13999999999999</v>
      </c>
      <c r="K75" s="124">
        <v>107</v>
      </c>
      <c r="L75" s="125">
        <v>15529.98</v>
      </c>
      <c r="M75" s="125">
        <v>0</v>
      </c>
    </row>
    <row r="76" spans="1:13" x14ac:dyDescent="0.3">
      <c r="A76" s="123" t="str">
        <f t="shared" si="3"/>
        <v>ARV000201</v>
      </c>
      <c r="B76" s="109" t="s">
        <v>1580</v>
      </c>
      <c r="C76" s="109" t="s">
        <v>38</v>
      </c>
      <c r="D76" s="109" t="s">
        <v>2207</v>
      </c>
      <c r="E76" s="109" t="s">
        <v>1581</v>
      </c>
      <c r="F76" s="109" t="s">
        <v>36</v>
      </c>
      <c r="G76" s="109" t="s">
        <v>3425</v>
      </c>
      <c r="H76" s="109" t="s">
        <v>3426</v>
      </c>
      <c r="I76" s="124">
        <v>17</v>
      </c>
      <c r="J76" s="127">
        <f t="shared" si="4"/>
        <v>142.11176470588236</v>
      </c>
      <c r="K76" s="124">
        <v>17</v>
      </c>
      <c r="L76" s="125">
        <v>2415.9</v>
      </c>
      <c r="M76" s="125">
        <v>0</v>
      </c>
    </row>
    <row r="77" spans="1:13" x14ac:dyDescent="0.3">
      <c r="A77" s="123" t="str">
        <f t="shared" si="3"/>
        <v>ARV000201</v>
      </c>
      <c r="B77" s="109" t="s">
        <v>1368</v>
      </c>
      <c r="C77" s="109" t="s">
        <v>1639</v>
      </c>
      <c r="D77" s="109" t="s">
        <v>2207</v>
      </c>
      <c r="E77" s="109" t="s">
        <v>1369</v>
      </c>
      <c r="F77" s="109" t="s">
        <v>36</v>
      </c>
      <c r="G77" s="109" t="s">
        <v>3425</v>
      </c>
      <c r="H77" s="109" t="s">
        <v>3426</v>
      </c>
      <c r="I77" s="124">
        <v>1</v>
      </c>
      <c r="J77" s="127">
        <f t="shared" si="4"/>
        <v>122.2</v>
      </c>
      <c r="K77" s="124">
        <v>0</v>
      </c>
      <c r="L77" s="125">
        <v>122.2</v>
      </c>
      <c r="M77" s="125">
        <v>122.2</v>
      </c>
    </row>
    <row r="78" spans="1:13" x14ac:dyDescent="0.3">
      <c r="A78" s="123" t="str">
        <f t="shared" si="3"/>
        <v>ARV000202</v>
      </c>
      <c r="B78" s="109" t="s">
        <v>2219</v>
      </c>
      <c r="C78" s="109" t="s">
        <v>38</v>
      </c>
      <c r="D78" s="109" t="s">
        <v>2207</v>
      </c>
      <c r="E78" s="109" t="s">
        <v>2220</v>
      </c>
      <c r="F78" s="109" t="s">
        <v>36</v>
      </c>
      <c r="G78" s="109" t="s">
        <v>3425</v>
      </c>
      <c r="H78" s="109" t="s">
        <v>3426</v>
      </c>
      <c r="I78" s="124">
        <v>232</v>
      </c>
      <c r="J78" s="127">
        <f t="shared" si="4"/>
        <v>145.03732758620691</v>
      </c>
      <c r="K78" s="124">
        <v>232</v>
      </c>
      <c r="L78" s="125">
        <v>33648.660000000003</v>
      </c>
      <c r="M78" s="125">
        <v>0</v>
      </c>
    </row>
    <row r="79" spans="1:13" x14ac:dyDescent="0.3">
      <c r="A79" s="123" t="str">
        <f t="shared" si="3"/>
        <v>ARV000203</v>
      </c>
      <c r="B79" s="109" t="s">
        <v>1717</v>
      </c>
      <c r="C79" s="109" t="s">
        <v>38</v>
      </c>
      <c r="D79" s="109" t="s">
        <v>2207</v>
      </c>
      <c r="E79" s="109" t="s">
        <v>1718</v>
      </c>
      <c r="F79" s="109" t="s">
        <v>36</v>
      </c>
      <c r="G79" s="109" t="s">
        <v>3425</v>
      </c>
      <c r="H79" s="109" t="s">
        <v>3426</v>
      </c>
      <c r="I79" s="124">
        <v>405</v>
      </c>
      <c r="J79" s="127">
        <f t="shared" si="4"/>
        <v>47.42024691358025</v>
      </c>
      <c r="K79" s="124">
        <v>405</v>
      </c>
      <c r="L79" s="125">
        <v>19205.2</v>
      </c>
      <c r="M79" s="125">
        <v>0</v>
      </c>
    </row>
    <row r="80" spans="1:13" x14ac:dyDescent="0.3">
      <c r="A80" s="123" t="str">
        <f t="shared" si="3"/>
        <v>ARV000204</v>
      </c>
      <c r="B80" s="109" t="s">
        <v>1576</v>
      </c>
      <c r="C80" s="109" t="s">
        <v>38</v>
      </c>
      <c r="D80" s="109" t="s">
        <v>2207</v>
      </c>
      <c r="E80" s="109" t="s">
        <v>1577</v>
      </c>
      <c r="F80" s="109" t="s">
        <v>36</v>
      </c>
      <c r="G80" s="109" t="s">
        <v>3425</v>
      </c>
      <c r="H80" s="109" t="s">
        <v>3426</v>
      </c>
      <c r="I80" s="124">
        <v>270</v>
      </c>
      <c r="J80" s="127">
        <f t="shared" si="4"/>
        <v>89.745333333333335</v>
      </c>
      <c r="K80" s="124">
        <v>270</v>
      </c>
      <c r="L80" s="125">
        <v>24231.24</v>
      </c>
      <c r="M80" s="125">
        <v>0</v>
      </c>
    </row>
    <row r="81" spans="1:13" x14ac:dyDescent="0.3">
      <c r="A81" s="123" t="str">
        <f t="shared" si="3"/>
        <v>ARV000205</v>
      </c>
      <c r="B81" s="109" t="s">
        <v>1460</v>
      </c>
      <c r="C81" s="109" t="s">
        <v>38</v>
      </c>
      <c r="D81" s="109" t="s">
        <v>2207</v>
      </c>
      <c r="E81" s="109" t="s">
        <v>1461</v>
      </c>
      <c r="F81" s="109" t="s">
        <v>36</v>
      </c>
      <c r="G81" s="109" t="s">
        <v>3425</v>
      </c>
      <c r="H81" s="109" t="s">
        <v>3426</v>
      </c>
      <c r="I81" s="124">
        <v>905</v>
      </c>
      <c r="J81" s="127">
        <f t="shared" si="4"/>
        <v>50.962917127071826</v>
      </c>
      <c r="K81" s="124">
        <v>905</v>
      </c>
      <c r="L81" s="125">
        <v>46121.440000000002</v>
      </c>
      <c r="M81" s="125">
        <v>0</v>
      </c>
    </row>
    <row r="82" spans="1:13" x14ac:dyDescent="0.3">
      <c r="A82" s="123" t="str">
        <f t="shared" si="3"/>
        <v>ARV000205</v>
      </c>
      <c r="B82" s="109" t="s">
        <v>1721</v>
      </c>
      <c r="C82" s="109" t="s">
        <v>1639</v>
      </c>
      <c r="D82" s="109" t="s">
        <v>2207</v>
      </c>
      <c r="E82" s="109" t="s">
        <v>1722</v>
      </c>
      <c r="F82" s="109" t="s">
        <v>36</v>
      </c>
      <c r="G82" s="109" t="s">
        <v>3425</v>
      </c>
      <c r="H82" s="109" t="s">
        <v>3426</v>
      </c>
      <c r="I82" s="124">
        <v>31</v>
      </c>
      <c r="J82" s="127">
        <f t="shared" si="4"/>
        <v>39.713225806451611</v>
      </c>
      <c r="K82" s="124">
        <v>-1538</v>
      </c>
      <c r="L82" s="125">
        <v>1231.1099999999999</v>
      </c>
      <c r="M82" s="125">
        <v>62310.05</v>
      </c>
    </row>
    <row r="83" spans="1:13" x14ac:dyDescent="0.3">
      <c r="A83" s="123" t="str">
        <f t="shared" si="3"/>
        <v>ARV000206</v>
      </c>
      <c r="B83" s="109" t="s">
        <v>2221</v>
      </c>
      <c r="C83" s="109" t="s">
        <v>38</v>
      </c>
      <c r="D83" s="109" t="s">
        <v>2207</v>
      </c>
      <c r="E83" s="109" t="s">
        <v>2222</v>
      </c>
      <c r="F83" s="109" t="s">
        <v>36</v>
      </c>
      <c r="G83" s="109" t="s">
        <v>3425</v>
      </c>
      <c r="H83" s="109" t="s">
        <v>3426</v>
      </c>
      <c r="I83" s="124">
        <v>198</v>
      </c>
      <c r="J83" s="127">
        <f t="shared" si="4"/>
        <v>91.670303030303032</v>
      </c>
      <c r="K83" s="124">
        <v>198</v>
      </c>
      <c r="L83" s="125">
        <v>18150.72</v>
      </c>
      <c r="M83" s="125">
        <v>0</v>
      </c>
    </row>
    <row r="84" spans="1:13" x14ac:dyDescent="0.3">
      <c r="A84" s="123" t="str">
        <f t="shared" si="3"/>
        <v>ARV000207</v>
      </c>
      <c r="B84" s="109" t="s">
        <v>1723</v>
      </c>
      <c r="C84" s="109" t="s">
        <v>38</v>
      </c>
      <c r="D84" s="109" t="s">
        <v>2207</v>
      </c>
      <c r="E84" s="109" t="s">
        <v>1724</v>
      </c>
      <c r="F84" s="109" t="s">
        <v>36</v>
      </c>
      <c r="G84" s="109" t="s">
        <v>3425</v>
      </c>
      <c r="H84" s="109" t="s">
        <v>3426</v>
      </c>
      <c r="I84" s="124">
        <v>464</v>
      </c>
      <c r="J84" s="127">
        <f t="shared" si="4"/>
        <v>42.279224137931038</v>
      </c>
      <c r="K84" s="124">
        <v>464</v>
      </c>
      <c r="L84" s="125">
        <v>19617.560000000001</v>
      </c>
      <c r="M84" s="125">
        <v>0</v>
      </c>
    </row>
    <row r="85" spans="1:13" x14ac:dyDescent="0.3">
      <c r="A85" s="123" t="str">
        <f t="shared" si="3"/>
        <v>ARV000208</v>
      </c>
      <c r="B85" s="109" t="s">
        <v>2223</v>
      </c>
      <c r="C85" s="109" t="s">
        <v>38</v>
      </c>
      <c r="D85" s="109" t="s">
        <v>2207</v>
      </c>
      <c r="E85" s="109" t="s">
        <v>2224</v>
      </c>
      <c r="F85" s="109" t="s">
        <v>36</v>
      </c>
      <c r="G85" s="109" t="s">
        <v>3425</v>
      </c>
      <c r="H85" s="109" t="s">
        <v>3426</v>
      </c>
      <c r="I85" s="124">
        <v>232</v>
      </c>
      <c r="J85" s="127">
        <f t="shared" si="4"/>
        <v>40.267456896551721</v>
      </c>
      <c r="K85" s="124">
        <v>232</v>
      </c>
      <c r="L85" s="125">
        <v>9342.0499999999993</v>
      </c>
      <c r="M85" s="125">
        <v>0</v>
      </c>
    </row>
    <row r="86" spans="1:13" x14ac:dyDescent="0.3">
      <c r="A86" s="123" t="str">
        <f t="shared" si="3"/>
        <v>ARV000211</v>
      </c>
      <c r="B86" s="109" t="s">
        <v>1398</v>
      </c>
      <c r="C86" s="109" t="s">
        <v>38</v>
      </c>
      <c r="D86" s="109" t="s">
        <v>2136</v>
      </c>
      <c r="E86" s="109" t="s">
        <v>1399</v>
      </c>
      <c r="F86" s="109" t="s">
        <v>36</v>
      </c>
      <c r="G86" s="109" t="s">
        <v>3425</v>
      </c>
      <c r="H86" s="109" t="s">
        <v>3426</v>
      </c>
      <c r="I86" s="124">
        <v>7484</v>
      </c>
      <c r="J86" s="127">
        <f t="shared" si="4"/>
        <v>10.15887226082309</v>
      </c>
      <c r="K86" s="124">
        <v>7484</v>
      </c>
      <c r="L86" s="125">
        <v>76029</v>
      </c>
      <c r="M86" s="125">
        <v>0</v>
      </c>
    </row>
    <row r="87" spans="1:13" x14ac:dyDescent="0.3">
      <c r="A87" s="123" t="str">
        <f t="shared" si="3"/>
        <v>ARV000212</v>
      </c>
      <c r="B87" s="109" t="s">
        <v>1274</v>
      </c>
      <c r="C87" s="109" t="s">
        <v>38</v>
      </c>
      <c r="D87" s="109" t="s">
        <v>2136</v>
      </c>
      <c r="E87" s="109" t="s">
        <v>1275</v>
      </c>
      <c r="F87" s="109" t="s">
        <v>36</v>
      </c>
      <c r="G87" s="109" t="s">
        <v>3425</v>
      </c>
      <c r="H87" s="109" t="s">
        <v>3426</v>
      </c>
      <c r="I87" s="124">
        <v>2455</v>
      </c>
      <c r="J87" s="127">
        <f t="shared" si="4"/>
        <v>45.587735234215884</v>
      </c>
      <c r="K87" s="124">
        <v>2455</v>
      </c>
      <c r="L87" s="125">
        <v>111917.89</v>
      </c>
      <c r="M87" s="125">
        <v>0</v>
      </c>
    </row>
    <row r="88" spans="1:13" x14ac:dyDescent="0.3">
      <c r="A88" s="123" t="str">
        <f t="shared" si="3"/>
        <v>ARV000213</v>
      </c>
      <c r="B88" s="109" t="s">
        <v>1246</v>
      </c>
      <c r="C88" s="109" t="s">
        <v>38</v>
      </c>
      <c r="D88" s="109" t="s">
        <v>2136</v>
      </c>
      <c r="E88" s="109" t="s">
        <v>1247</v>
      </c>
      <c r="F88" s="109" t="s">
        <v>36</v>
      </c>
      <c r="G88" s="109" t="s">
        <v>3425</v>
      </c>
      <c r="H88" s="109" t="s">
        <v>3426</v>
      </c>
      <c r="I88" s="124">
        <v>2000</v>
      </c>
      <c r="J88" s="127">
        <f t="shared" si="4"/>
        <v>37.392665000000001</v>
      </c>
      <c r="K88" s="124">
        <v>2000</v>
      </c>
      <c r="L88" s="125">
        <v>74785.33</v>
      </c>
      <c r="M88" s="125">
        <v>0</v>
      </c>
    </row>
    <row r="89" spans="1:13" x14ac:dyDescent="0.3">
      <c r="A89" s="123" t="str">
        <f t="shared" si="3"/>
        <v>ARV000213</v>
      </c>
      <c r="B89" s="109" t="s">
        <v>1731</v>
      </c>
      <c r="C89" s="109" t="s">
        <v>1639</v>
      </c>
      <c r="D89" s="109" t="s">
        <v>2136</v>
      </c>
      <c r="E89" s="109" t="s">
        <v>1732</v>
      </c>
      <c r="F89" s="109" t="s">
        <v>36</v>
      </c>
      <c r="G89" s="109" t="s">
        <v>3425</v>
      </c>
      <c r="H89" s="109" t="s">
        <v>3426</v>
      </c>
      <c r="I89" s="124">
        <v>350</v>
      </c>
      <c r="J89" s="127">
        <f t="shared" si="4"/>
        <v>36.452371428571425</v>
      </c>
      <c r="K89" s="124">
        <v>-6900</v>
      </c>
      <c r="L89" s="125">
        <v>12758.33</v>
      </c>
      <c r="M89" s="125">
        <v>264279.69</v>
      </c>
    </row>
    <row r="90" spans="1:13" x14ac:dyDescent="0.3">
      <c r="A90" s="123" t="str">
        <f t="shared" si="3"/>
        <v>ARV000214</v>
      </c>
      <c r="B90" s="109" t="s">
        <v>1394</v>
      </c>
      <c r="C90" s="109" t="s">
        <v>38</v>
      </c>
      <c r="D90" s="109" t="s">
        <v>2136</v>
      </c>
      <c r="E90" s="109" t="s">
        <v>1395</v>
      </c>
      <c r="F90" s="109" t="s">
        <v>36</v>
      </c>
      <c r="G90" s="109" t="s">
        <v>3425</v>
      </c>
      <c r="H90" s="109" t="s">
        <v>3426</v>
      </c>
      <c r="I90" s="124">
        <v>3111</v>
      </c>
      <c r="J90" s="127">
        <f t="shared" si="4"/>
        <v>8.0867855994856956</v>
      </c>
      <c r="K90" s="124">
        <v>3111</v>
      </c>
      <c r="L90" s="125">
        <v>25157.99</v>
      </c>
      <c r="M90" s="125">
        <v>0</v>
      </c>
    </row>
    <row r="91" spans="1:13" x14ac:dyDescent="0.3">
      <c r="A91" s="123" t="str">
        <f t="shared" si="3"/>
        <v>ARV000215</v>
      </c>
      <c r="B91" s="109" t="s">
        <v>1733</v>
      </c>
      <c r="C91" s="109" t="s">
        <v>38</v>
      </c>
      <c r="D91" s="109" t="s">
        <v>2136</v>
      </c>
      <c r="E91" s="109" t="s">
        <v>1734</v>
      </c>
      <c r="F91" s="109" t="s">
        <v>36</v>
      </c>
      <c r="G91" s="109" t="s">
        <v>3425</v>
      </c>
      <c r="H91" s="109" t="s">
        <v>3426</v>
      </c>
      <c r="I91" s="124">
        <v>443</v>
      </c>
      <c r="J91" s="127">
        <f t="shared" si="4"/>
        <v>29.724130925507904</v>
      </c>
      <c r="K91" s="124">
        <v>443</v>
      </c>
      <c r="L91" s="125">
        <v>13167.79</v>
      </c>
      <c r="M91" s="125">
        <v>0</v>
      </c>
    </row>
    <row r="92" spans="1:13" x14ac:dyDescent="0.3">
      <c r="A92" s="123" t="str">
        <f t="shared" si="3"/>
        <v>ARV000216</v>
      </c>
      <c r="B92" s="109" t="s">
        <v>2229</v>
      </c>
      <c r="C92" s="109" t="s">
        <v>38</v>
      </c>
      <c r="D92" s="109" t="s">
        <v>2136</v>
      </c>
      <c r="E92" s="109" t="s">
        <v>2230</v>
      </c>
      <c r="F92" s="109" t="s">
        <v>36</v>
      </c>
      <c r="G92" s="109" t="s">
        <v>3425</v>
      </c>
      <c r="H92" s="109" t="s">
        <v>3426</v>
      </c>
      <c r="I92" s="124">
        <v>435</v>
      </c>
      <c r="J92" s="127">
        <f t="shared" si="4"/>
        <v>29.635080459770116</v>
      </c>
      <c r="K92" s="124">
        <v>435</v>
      </c>
      <c r="L92" s="125">
        <v>12891.26</v>
      </c>
      <c r="M92" s="125">
        <v>0</v>
      </c>
    </row>
    <row r="93" spans="1:13" x14ac:dyDescent="0.3">
      <c r="A93" s="123" t="str">
        <f t="shared" si="3"/>
        <v>ARV000218</v>
      </c>
      <c r="B93" s="109" t="s">
        <v>1737</v>
      </c>
      <c r="C93" s="109" t="s">
        <v>38</v>
      </c>
      <c r="D93" s="109" t="s">
        <v>2136</v>
      </c>
      <c r="E93" s="109" t="s">
        <v>1738</v>
      </c>
      <c r="F93" s="109" t="s">
        <v>36</v>
      </c>
      <c r="G93" s="109" t="s">
        <v>3425</v>
      </c>
      <c r="H93" s="109" t="s">
        <v>3426</v>
      </c>
      <c r="I93" s="124">
        <v>1416</v>
      </c>
      <c r="J93" s="127">
        <f t="shared" si="4"/>
        <v>29.473552259887008</v>
      </c>
      <c r="K93" s="124">
        <v>1416</v>
      </c>
      <c r="L93" s="125">
        <v>41734.550000000003</v>
      </c>
      <c r="M93" s="125">
        <v>0</v>
      </c>
    </row>
    <row r="94" spans="1:13" x14ac:dyDescent="0.3">
      <c r="A94" s="123" t="str">
        <f t="shared" si="3"/>
        <v>ARV000219</v>
      </c>
      <c r="B94" s="109" t="s">
        <v>1741</v>
      </c>
      <c r="C94" s="109" t="s">
        <v>38</v>
      </c>
      <c r="D94" s="109" t="s">
        <v>2136</v>
      </c>
      <c r="E94" s="109" t="s">
        <v>1742</v>
      </c>
      <c r="F94" s="109" t="s">
        <v>36</v>
      </c>
      <c r="G94" s="109" t="s">
        <v>3425</v>
      </c>
      <c r="H94" s="109" t="s">
        <v>3426</v>
      </c>
      <c r="I94" s="124">
        <v>673</v>
      </c>
      <c r="J94" s="127">
        <f t="shared" si="4"/>
        <v>29.64583952451709</v>
      </c>
      <c r="K94" s="124">
        <v>673</v>
      </c>
      <c r="L94" s="125">
        <v>19951.650000000001</v>
      </c>
      <c r="M94" s="125">
        <v>0</v>
      </c>
    </row>
    <row r="95" spans="1:13" x14ac:dyDescent="0.3">
      <c r="A95" s="123" t="str">
        <f t="shared" si="3"/>
        <v>ARV000230</v>
      </c>
      <c r="B95" s="109" t="s">
        <v>1743</v>
      </c>
      <c r="C95" s="109" t="s">
        <v>38</v>
      </c>
      <c r="D95" s="109" t="s">
        <v>2136</v>
      </c>
      <c r="E95" s="109" t="s">
        <v>1744</v>
      </c>
      <c r="F95" s="109" t="s">
        <v>36</v>
      </c>
      <c r="G95" s="109" t="s">
        <v>3425</v>
      </c>
      <c r="H95" s="109" t="s">
        <v>3426</v>
      </c>
      <c r="I95" s="124">
        <v>1579</v>
      </c>
      <c r="J95" s="127">
        <f t="shared" si="4"/>
        <v>41.10784040531982</v>
      </c>
      <c r="K95" s="124">
        <v>1579</v>
      </c>
      <c r="L95" s="125">
        <v>64909.279999999999</v>
      </c>
      <c r="M95" s="125">
        <v>0</v>
      </c>
    </row>
    <row r="96" spans="1:13" x14ac:dyDescent="0.3">
      <c r="A96" s="123" t="str">
        <f t="shared" si="3"/>
        <v>BOS000001</v>
      </c>
      <c r="B96" s="109" t="s">
        <v>2271</v>
      </c>
      <c r="C96" s="109" t="s">
        <v>38</v>
      </c>
      <c r="D96" s="109" t="s">
        <v>2273</v>
      </c>
      <c r="E96" s="109" t="s">
        <v>2272</v>
      </c>
      <c r="F96" s="109" t="s">
        <v>36</v>
      </c>
      <c r="G96" s="109" t="s">
        <v>3425</v>
      </c>
      <c r="H96" s="109" t="s">
        <v>3426</v>
      </c>
      <c r="I96" s="124">
        <v>1600</v>
      </c>
      <c r="J96" s="127">
        <f t="shared" si="4"/>
        <v>5.7181062499999999</v>
      </c>
      <c r="K96" s="124">
        <v>1600</v>
      </c>
      <c r="L96" s="125">
        <v>9148.9699999999993</v>
      </c>
      <c r="M96" s="125">
        <v>0</v>
      </c>
    </row>
    <row r="97" spans="1:13" x14ac:dyDescent="0.3">
      <c r="A97" s="123" t="str">
        <f t="shared" si="3"/>
        <v>BOS000003</v>
      </c>
      <c r="B97" s="109" t="s">
        <v>2274</v>
      </c>
      <c r="C97" s="109" t="s">
        <v>38</v>
      </c>
      <c r="D97" s="109" t="s">
        <v>2273</v>
      </c>
      <c r="E97" s="109" t="s">
        <v>2275</v>
      </c>
      <c r="F97" s="109" t="s">
        <v>36</v>
      </c>
      <c r="G97" s="109" t="s">
        <v>3425</v>
      </c>
      <c r="H97" s="109" t="s">
        <v>3426</v>
      </c>
      <c r="I97" s="124">
        <v>125</v>
      </c>
      <c r="J97" s="127">
        <f t="shared" si="4"/>
        <v>24.600240000000003</v>
      </c>
      <c r="K97" s="124">
        <v>125</v>
      </c>
      <c r="L97" s="125">
        <v>3075.03</v>
      </c>
      <c r="M97" s="125">
        <v>0</v>
      </c>
    </row>
    <row r="98" spans="1:13" x14ac:dyDescent="0.3">
      <c r="A98" s="123" t="str">
        <f t="shared" ref="A98:A131" si="5">LEFT(E98,9)</f>
        <v>BOS000006</v>
      </c>
      <c r="B98" s="109" t="s">
        <v>2276</v>
      </c>
      <c r="C98" s="109" t="s">
        <v>38</v>
      </c>
      <c r="D98" s="109" t="s">
        <v>2273</v>
      </c>
      <c r="E98" s="109" t="s">
        <v>2277</v>
      </c>
      <c r="F98" s="109" t="s">
        <v>36</v>
      </c>
      <c r="G98" s="109" t="s">
        <v>3425</v>
      </c>
      <c r="H98" s="109" t="s">
        <v>3426</v>
      </c>
      <c r="I98" s="124">
        <v>1337</v>
      </c>
      <c r="J98" s="127">
        <f t="shared" si="4"/>
        <v>4.3302094240837699</v>
      </c>
      <c r="K98" s="124">
        <v>1337</v>
      </c>
      <c r="L98" s="125">
        <v>5789.49</v>
      </c>
      <c r="M98" s="125">
        <v>0</v>
      </c>
    </row>
    <row r="99" spans="1:13" x14ac:dyDescent="0.3">
      <c r="A99" s="123" t="str">
        <f t="shared" si="5"/>
        <v>BOS000007</v>
      </c>
      <c r="B99" s="109" t="s">
        <v>2278</v>
      </c>
      <c r="C99" s="109" t="s">
        <v>38</v>
      </c>
      <c r="D99" s="109" t="s">
        <v>2273</v>
      </c>
      <c r="E99" s="109" t="s">
        <v>2279</v>
      </c>
      <c r="F99" s="109" t="s">
        <v>36</v>
      </c>
      <c r="G99" s="109" t="s">
        <v>3425</v>
      </c>
      <c r="H99" s="109" t="s">
        <v>3426</v>
      </c>
      <c r="I99" s="124">
        <v>1680</v>
      </c>
      <c r="J99" s="127">
        <f t="shared" si="4"/>
        <v>5.4275654761904759</v>
      </c>
      <c r="K99" s="124">
        <v>1680</v>
      </c>
      <c r="L99" s="125">
        <v>9118.31</v>
      </c>
      <c r="M99" s="125">
        <v>0</v>
      </c>
    </row>
    <row r="100" spans="1:13" x14ac:dyDescent="0.3">
      <c r="A100" s="123" t="str">
        <f t="shared" si="5"/>
        <v>BOS000009</v>
      </c>
      <c r="B100" s="109" t="s">
        <v>1635</v>
      </c>
      <c r="C100" s="109" t="s">
        <v>38</v>
      </c>
      <c r="D100" s="109" t="s">
        <v>2273</v>
      </c>
      <c r="E100" s="109" t="s">
        <v>1636</v>
      </c>
      <c r="F100" s="109" t="s">
        <v>36</v>
      </c>
      <c r="G100" s="109" t="s">
        <v>3425</v>
      </c>
      <c r="H100" s="109" t="s">
        <v>3426</v>
      </c>
      <c r="I100" s="124">
        <v>1331</v>
      </c>
      <c r="J100" s="127">
        <f t="shared" si="4"/>
        <v>11.580601051840722</v>
      </c>
      <c r="K100" s="124">
        <v>1331</v>
      </c>
      <c r="L100" s="125">
        <v>15413.78</v>
      </c>
      <c r="M100" s="125">
        <v>0</v>
      </c>
    </row>
    <row r="101" spans="1:13" x14ac:dyDescent="0.3">
      <c r="A101" s="123" t="str">
        <f t="shared" si="5"/>
        <v>BOS000013</v>
      </c>
      <c r="B101" s="109" t="s">
        <v>2280</v>
      </c>
      <c r="C101" s="109" t="s">
        <v>38</v>
      </c>
      <c r="D101" s="109" t="s">
        <v>2273</v>
      </c>
      <c r="E101" s="109" t="s">
        <v>2281</v>
      </c>
      <c r="F101" s="109" t="s">
        <v>36</v>
      </c>
      <c r="G101" s="109" t="s">
        <v>3425</v>
      </c>
      <c r="H101" s="109" t="s">
        <v>3426</v>
      </c>
      <c r="I101" s="124">
        <v>358</v>
      </c>
      <c r="J101" s="127">
        <f t="shared" si="4"/>
        <v>4.5297486033519556</v>
      </c>
      <c r="K101" s="124">
        <v>358</v>
      </c>
      <c r="L101" s="125">
        <v>1621.65</v>
      </c>
      <c r="M101" s="125">
        <v>0</v>
      </c>
    </row>
    <row r="102" spans="1:13" x14ac:dyDescent="0.3">
      <c r="A102" s="123" t="str">
        <f t="shared" si="5"/>
        <v>BOS000015</v>
      </c>
      <c r="B102" s="109" t="s">
        <v>2282</v>
      </c>
      <c r="C102" s="109" t="s">
        <v>38</v>
      </c>
      <c r="D102" s="109" t="s">
        <v>2273</v>
      </c>
      <c r="E102" s="109" t="s">
        <v>2283</v>
      </c>
      <c r="F102" s="109" t="s">
        <v>36</v>
      </c>
      <c r="G102" s="109" t="s">
        <v>3425</v>
      </c>
      <c r="H102" s="109" t="s">
        <v>3426</v>
      </c>
      <c r="I102" s="124">
        <v>58</v>
      </c>
      <c r="J102" s="127">
        <f t="shared" si="4"/>
        <v>5.2262068965517239</v>
      </c>
      <c r="K102" s="124">
        <v>58</v>
      </c>
      <c r="L102" s="125">
        <v>303.12</v>
      </c>
      <c r="M102" s="125">
        <v>0</v>
      </c>
    </row>
    <row r="103" spans="1:13" x14ac:dyDescent="0.3">
      <c r="A103" s="123" t="str">
        <f t="shared" si="5"/>
        <v>BOS000016</v>
      </c>
      <c r="B103" s="109" t="s">
        <v>2284</v>
      </c>
      <c r="C103" s="109" t="s">
        <v>38</v>
      </c>
      <c r="D103" s="109" t="s">
        <v>2273</v>
      </c>
      <c r="E103" s="109" t="s">
        <v>2285</v>
      </c>
      <c r="F103" s="109" t="s">
        <v>36</v>
      </c>
      <c r="G103" s="109" t="s">
        <v>3425</v>
      </c>
      <c r="H103" s="109" t="s">
        <v>3426</v>
      </c>
      <c r="I103" s="124">
        <v>493</v>
      </c>
      <c r="J103" s="127">
        <f t="shared" si="4"/>
        <v>6.1346044624746456</v>
      </c>
      <c r="K103" s="124">
        <v>493</v>
      </c>
      <c r="L103" s="125">
        <v>3024.36</v>
      </c>
      <c r="M103" s="125">
        <v>0</v>
      </c>
    </row>
    <row r="104" spans="1:13" x14ac:dyDescent="0.3">
      <c r="A104" s="123" t="str">
        <f t="shared" si="5"/>
        <v>BOS000017</v>
      </c>
      <c r="B104" s="109" t="s">
        <v>1566</v>
      </c>
      <c r="C104" s="109" t="s">
        <v>38</v>
      </c>
      <c r="D104" s="109" t="s">
        <v>2273</v>
      </c>
      <c r="E104" s="109" t="s">
        <v>1567</v>
      </c>
      <c r="F104" s="109" t="s">
        <v>36</v>
      </c>
      <c r="G104" s="109" t="s">
        <v>3425</v>
      </c>
      <c r="H104" s="109" t="s">
        <v>3426</v>
      </c>
      <c r="I104" s="124">
        <v>1156</v>
      </c>
      <c r="J104" s="127">
        <f t="shared" si="4"/>
        <v>8.3738754325259528</v>
      </c>
      <c r="K104" s="124">
        <v>1156</v>
      </c>
      <c r="L104" s="125">
        <v>9680.2000000000007</v>
      </c>
      <c r="M104" s="125">
        <v>0</v>
      </c>
    </row>
    <row r="105" spans="1:13" x14ac:dyDescent="0.3">
      <c r="A105" s="123" t="str">
        <f t="shared" si="5"/>
        <v>BOS000019</v>
      </c>
      <c r="B105" s="109" t="s">
        <v>2286</v>
      </c>
      <c r="C105" s="109" t="s">
        <v>38</v>
      </c>
      <c r="D105" s="109" t="s">
        <v>2273</v>
      </c>
      <c r="E105" s="109" t="s">
        <v>2287</v>
      </c>
      <c r="F105" s="109" t="s">
        <v>36</v>
      </c>
      <c r="G105" s="109" t="s">
        <v>3425</v>
      </c>
      <c r="H105" s="109" t="s">
        <v>3426</v>
      </c>
      <c r="I105" s="124">
        <v>259</v>
      </c>
      <c r="J105" s="127">
        <f t="shared" si="4"/>
        <v>6.0183011583011581</v>
      </c>
      <c r="K105" s="124">
        <v>259</v>
      </c>
      <c r="L105" s="125">
        <v>1558.74</v>
      </c>
      <c r="M105" s="125">
        <v>0</v>
      </c>
    </row>
    <row r="106" spans="1:13" x14ac:dyDescent="0.3">
      <c r="A106" s="123" t="str">
        <f t="shared" si="5"/>
        <v>BOS000021</v>
      </c>
      <c r="B106" s="109" t="s">
        <v>2288</v>
      </c>
      <c r="C106" s="109" t="s">
        <v>38</v>
      </c>
      <c r="D106" s="109" t="s">
        <v>2273</v>
      </c>
      <c r="E106" s="109" t="s">
        <v>2289</v>
      </c>
      <c r="F106" s="109" t="s">
        <v>36</v>
      </c>
      <c r="G106" s="109" t="s">
        <v>3425</v>
      </c>
      <c r="H106" s="109" t="s">
        <v>3426</v>
      </c>
      <c r="I106" s="124">
        <v>58</v>
      </c>
      <c r="J106" s="127">
        <f t="shared" si="4"/>
        <v>1.661896551724138</v>
      </c>
      <c r="K106" s="124">
        <v>58</v>
      </c>
      <c r="L106" s="125">
        <v>96.39</v>
      </c>
      <c r="M106" s="125">
        <v>0</v>
      </c>
    </row>
    <row r="107" spans="1:13" x14ac:dyDescent="0.3">
      <c r="A107" s="123" t="str">
        <f t="shared" si="5"/>
        <v>BOS000026</v>
      </c>
      <c r="B107" s="109" t="s">
        <v>2290</v>
      </c>
      <c r="C107" s="109" t="s">
        <v>38</v>
      </c>
      <c r="D107" s="109" t="s">
        <v>2273</v>
      </c>
      <c r="E107" s="109" t="s">
        <v>2291</v>
      </c>
      <c r="F107" s="109" t="s">
        <v>36</v>
      </c>
      <c r="G107" s="109" t="s">
        <v>3425</v>
      </c>
      <c r="H107" s="109" t="s">
        <v>3426</v>
      </c>
      <c r="I107" s="124">
        <v>1455</v>
      </c>
      <c r="J107" s="127">
        <f t="shared" si="4"/>
        <v>4.0787766323024055</v>
      </c>
      <c r="K107" s="124">
        <v>1455</v>
      </c>
      <c r="L107" s="125">
        <v>5934.62</v>
      </c>
      <c r="M107" s="125">
        <v>0</v>
      </c>
    </row>
    <row r="108" spans="1:13" x14ac:dyDescent="0.3">
      <c r="A108" s="123" t="str">
        <f t="shared" si="5"/>
        <v>BOS000027</v>
      </c>
      <c r="B108" s="109" t="s">
        <v>2292</v>
      </c>
      <c r="C108" s="109" t="s">
        <v>38</v>
      </c>
      <c r="D108" s="109" t="s">
        <v>2273</v>
      </c>
      <c r="E108" s="109" t="s">
        <v>2293</v>
      </c>
      <c r="F108" s="109" t="s">
        <v>36</v>
      </c>
      <c r="G108" s="109" t="s">
        <v>3425</v>
      </c>
      <c r="H108" s="109" t="s">
        <v>3426</v>
      </c>
      <c r="I108" s="124">
        <v>3418</v>
      </c>
      <c r="J108" s="127">
        <f t="shared" si="4"/>
        <v>3.2363838502047977</v>
      </c>
      <c r="K108" s="124">
        <v>3418</v>
      </c>
      <c r="L108" s="125">
        <v>11061.96</v>
      </c>
      <c r="M108" s="125">
        <v>0</v>
      </c>
    </row>
    <row r="109" spans="1:13" x14ac:dyDescent="0.3">
      <c r="A109" s="123" t="str">
        <f t="shared" si="5"/>
        <v>BOS000052</v>
      </c>
      <c r="B109" s="109" t="s">
        <v>2294</v>
      </c>
      <c r="C109" s="109" t="s">
        <v>38</v>
      </c>
      <c r="D109" s="109" t="s">
        <v>2273</v>
      </c>
      <c r="E109" s="109" t="s">
        <v>2295</v>
      </c>
      <c r="F109" s="109" t="s">
        <v>36</v>
      </c>
      <c r="G109" s="109" t="s">
        <v>3425</v>
      </c>
      <c r="H109" s="109" t="s">
        <v>3426</v>
      </c>
      <c r="I109" s="124">
        <v>96</v>
      </c>
      <c r="J109" s="127">
        <f t="shared" si="4"/>
        <v>6.3015625000000002</v>
      </c>
      <c r="K109" s="124">
        <v>96</v>
      </c>
      <c r="L109" s="125">
        <v>604.95000000000005</v>
      </c>
      <c r="M109" s="125">
        <v>0</v>
      </c>
    </row>
    <row r="110" spans="1:13" x14ac:dyDescent="0.3">
      <c r="A110" s="123" t="str">
        <f t="shared" si="5"/>
        <v>BOS000067</v>
      </c>
      <c r="B110" s="109" t="s">
        <v>2296</v>
      </c>
      <c r="C110" s="109" t="s">
        <v>38</v>
      </c>
      <c r="D110" s="109" t="s">
        <v>2273</v>
      </c>
      <c r="E110" s="109" t="s">
        <v>2297</v>
      </c>
      <c r="F110" s="109" t="s">
        <v>36</v>
      </c>
      <c r="G110" s="109" t="s">
        <v>3425</v>
      </c>
      <c r="H110" s="109" t="s">
        <v>3426</v>
      </c>
      <c r="I110" s="124">
        <v>517</v>
      </c>
      <c r="J110" s="127">
        <f t="shared" si="4"/>
        <v>8.9757446808510633</v>
      </c>
      <c r="K110" s="124">
        <v>517</v>
      </c>
      <c r="L110" s="125">
        <v>4640.46</v>
      </c>
      <c r="M110" s="125">
        <v>0</v>
      </c>
    </row>
    <row r="111" spans="1:13" x14ac:dyDescent="0.3">
      <c r="A111" s="123" t="str">
        <f t="shared" si="5"/>
        <v>BOS000069</v>
      </c>
      <c r="B111" s="109" t="s">
        <v>2298</v>
      </c>
      <c r="C111" s="109" t="s">
        <v>38</v>
      </c>
      <c r="D111" s="109" t="s">
        <v>2273</v>
      </c>
      <c r="E111" s="109" t="s">
        <v>2299</v>
      </c>
      <c r="F111" s="109" t="s">
        <v>36</v>
      </c>
      <c r="G111" s="109" t="s">
        <v>3425</v>
      </c>
      <c r="H111" s="109" t="s">
        <v>3426</v>
      </c>
      <c r="I111" s="124">
        <v>1800</v>
      </c>
      <c r="J111" s="127">
        <f t="shared" si="4"/>
        <v>7.7344833333333334</v>
      </c>
      <c r="K111" s="124">
        <v>1800</v>
      </c>
      <c r="L111" s="125">
        <v>13922.07</v>
      </c>
      <c r="M111" s="125">
        <v>0</v>
      </c>
    </row>
    <row r="112" spans="1:13" x14ac:dyDescent="0.3">
      <c r="A112" s="123" t="str">
        <f t="shared" si="5"/>
        <v>BOS000072</v>
      </c>
      <c r="B112" s="109" t="s">
        <v>2300</v>
      </c>
      <c r="C112" s="109" t="s">
        <v>38</v>
      </c>
      <c r="D112" s="109" t="s">
        <v>2273</v>
      </c>
      <c r="E112" s="109" t="s">
        <v>2301</v>
      </c>
      <c r="F112" s="109" t="s">
        <v>36</v>
      </c>
      <c r="G112" s="109" t="s">
        <v>3425</v>
      </c>
      <c r="H112" s="109" t="s">
        <v>3426</v>
      </c>
      <c r="I112" s="124">
        <v>640</v>
      </c>
      <c r="J112" s="127">
        <f t="shared" si="4"/>
        <v>7.0723281250000003</v>
      </c>
      <c r="K112" s="124">
        <v>640</v>
      </c>
      <c r="L112" s="125">
        <v>4526.29</v>
      </c>
      <c r="M112" s="125">
        <v>0</v>
      </c>
    </row>
    <row r="113" spans="1:13" x14ac:dyDescent="0.3">
      <c r="A113" s="123" t="str">
        <f t="shared" si="5"/>
        <v>BOS000073</v>
      </c>
      <c r="B113" s="109" t="s">
        <v>1276</v>
      </c>
      <c r="C113" s="109" t="s">
        <v>38</v>
      </c>
      <c r="D113" s="109" t="s">
        <v>2273</v>
      </c>
      <c r="E113" s="109" t="s">
        <v>1277</v>
      </c>
      <c r="F113" s="109" t="s">
        <v>36</v>
      </c>
      <c r="G113" s="109" t="s">
        <v>3425</v>
      </c>
      <c r="H113" s="109" t="s">
        <v>3426</v>
      </c>
      <c r="I113" s="124">
        <v>12145</v>
      </c>
      <c r="J113" s="127">
        <f t="shared" si="4"/>
        <v>4.7446200082338414</v>
      </c>
      <c r="K113" s="124">
        <v>12145</v>
      </c>
      <c r="L113" s="125">
        <v>57623.41</v>
      </c>
      <c r="M113" s="125">
        <v>0</v>
      </c>
    </row>
    <row r="114" spans="1:13" x14ac:dyDescent="0.3">
      <c r="A114" s="123" t="str">
        <f t="shared" si="5"/>
        <v>BOS000073</v>
      </c>
      <c r="B114" s="109" t="s">
        <v>1598</v>
      </c>
      <c r="C114" s="109" t="s">
        <v>1639</v>
      </c>
      <c r="D114" s="109" t="s">
        <v>2273</v>
      </c>
      <c r="E114" s="109" t="s">
        <v>1599</v>
      </c>
      <c r="F114" s="109" t="s">
        <v>36</v>
      </c>
      <c r="G114" s="109" t="s">
        <v>3425</v>
      </c>
      <c r="H114" s="109" t="s">
        <v>3426</v>
      </c>
      <c r="I114" s="124">
        <v>192</v>
      </c>
      <c r="J114" s="127">
        <f t="shared" si="4"/>
        <v>4.2376041666666664</v>
      </c>
      <c r="K114" s="124">
        <v>-32894</v>
      </c>
      <c r="L114" s="125">
        <v>813.62</v>
      </c>
      <c r="M114" s="125">
        <v>140205.37</v>
      </c>
    </row>
    <row r="115" spans="1:13" x14ac:dyDescent="0.3">
      <c r="A115" s="123" t="str">
        <f t="shared" si="5"/>
        <v>BOS000074</v>
      </c>
      <c r="B115" s="109" t="s">
        <v>2302</v>
      </c>
      <c r="C115" s="109" t="s">
        <v>38</v>
      </c>
      <c r="D115" s="109" t="s">
        <v>2273</v>
      </c>
      <c r="E115" s="109" t="s">
        <v>2303</v>
      </c>
      <c r="F115" s="109" t="s">
        <v>36</v>
      </c>
      <c r="G115" s="109" t="s">
        <v>3425</v>
      </c>
      <c r="H115" s="109" t="s">
        <v>3426</v>
      </c>
      <c r="I115" s="124">
        <v>2097</v>
      </c>
      <c r="J115" s="127">
        <f t="shared" si="4"/>
        <v>4.5835240820219356</v>
      </c>
      <c r="K115" s="124">
        <v>2097</v>
      </c>
      <c r="L115" s="125">
        <v>9611.65</v>
      </c>
      <c r="M115" s="125">
        <v>0</v>
      </c>
    </row>
    <row r="116" spans="1:13" x14ac:dyDescent="0.3">
      <c r="A116" s="123" t="str">
        <f t="shared" si="5"/>
        <v>BOS000077</v>
      </c>
      <c r="B116" s="109" t="s">
        <v>2304</v>
      </c>
      <c r="C116" s="109" t="s">
        <v>38</v>
      </c>
      <c r="D116" s="109" t="s">
        <v>2273</v>
      </c>
      <c r="E116" s="109" t="s">
        <v>2305</v>
      </c>
      <c r="F116" s="109" t="s">
        <v>36</v>
      </c>
      <c r="G116" s="109" t="s">
        <v>3425</v>
      </c>
      <c r="H116" s="109" t="s">
        <v>3426</v>
      </c>
      <c r="I116" s="124">
        <v>585</v>
      </c>
      <c r="J116" s="127">
        <f t="shared" si="4"/>
        <v>10.110547008547009</v>
      </c>
      <c r="K116" s="124">
        <v>585</v>
      </c>
      <c r="L116" s="125">
        <v>5914.67</v>
      </c>
      <c r="M116" s="125">
        <v>0</v>
      </c>
    </row>
    <row r="117" spans="1:13" x14ac:dyDescent="0.3">
      <c r="A117" s="123" t="str">
        <f t="shared" si="5"/>
        <v>BOS000078</v>
      </c>
      <c r="B117" s="109" t="s">
        <v>2306</v>
      </c>
      <c r="C117" s="109" t="s">
        <v>38</v>
      </c>
      <c r="D117" s="109" t="s">
        <v>2273</v>
      </c>
      <c r="E117" s="109" t="s">
        <v>2307</v>
      </c>
      <c r="F117" s="109" t="s">
        <v>36</v>
      </c>
      <c r="G117" s="109" t="s">
        <v>3425</v>
      </c>
      <c r="H117" s="109" t="s">
        <v>3426</v>
      </c>
      <c r="I117" s="124">
        <v>466</v>
      </c>
      <c r="J117" s="127">
        <f t="shared" si="4"/>
        <v>12.144914163090128</v>
      </c>
      <c r="K117" s="124">
        <v>466</v>
      </c>
      <c r="L117" s="125">
        <v>5659.53</v>
      </c>
      <c r="M117" s="125">
        <v>0</v>
      </c>
    </row>
    <row r="118" spans="1:13" x14ac:dyDescent="0.3">
      <c r="A118" s="123" t="str">
        <f t="shared" si="5"/>
        <v>BOS000081</v>
      </c>
      <c r="B118" s="109" t="s">
        <v>2308</v>
      </c>
      <c r="C118" s="109" t="s">
        <v>38</v>
      </c>
      <c r="D118" s="109" t="s">
        <v>2273</v>
      </c>
      <c r="E118" s="109" t="s">
        <v>2309</v>
      </c>
      <c r="F118" s="109" t="s">
        <v>36</v>
      </c>
      <c r="G118" s="109" t="s">
        <v>3425</v>
      </c>
      <c r="H118" s="109" t="s">
        <v>3426</v>
      </c>
      <c r="I118" s="124">
        <v>430</v>
      </c>
      <c r="J118" s="127">
        <f t="shared" si="4"/>
        <v>59.673232558139539</v>
      </c>
      <c r="K118" s="124">
        <v>430</v>
      </c>
      <c r="L118" s="125">
        <v>25659.49</v>
      </c>
      <c r="M118" s="125">
        <v>0</v>
      </c>
    </row>
    <row r="119" spans="1:13" x14ac:dyDescent="0.3">
      <c r="A119" s="123" t="str">
        <f t="shared" si="5"/>
        <v>BOS000085</v>
      </c>
      <c r="B119" s="109" t="s">
        <v>1426</v>
      </c>
      <c r="C119" s="109" t="s">
        <v>38</v>
      </c>
      <c r="D119" s="109" t="s">
        <v>2273</v>
      </c>
      <c r="E119" s="109" t="s">
        <v>1427</v>
      </c>
      <c r="F119" s="109" t="s">
        <v>36</v>
      </c>
      <c r="G119" s="109" t="s">
        <v>3425</v>
      </c>
      <c r="H119" s="109" t="s">
        <v>3426</v>
      </c>
      <c r="I119" s="124">
        <v>7786</v>
      </c>
      <c r="J119" s="127">
        <f t="shared" si="4"/>
        <v>1.0342717698433086</v>
      </c>
      <c r="K119" s="124">
        <v>7786</v>
      </c>
      <c r="L119" s="125">
        <v>8052.84</v>
      </c>
      <c r="M119" s="125">
        <v>0</v>
      </c>
    </row>
    <row r="120" spans="1:13" x14ac:dyDescent="0.3">
      <c r="A120" s="123" t="str">
        <f t="shared" si="5"/>
        <v>BRO000050</v>
      </c>
      <c r="B120" s="109" t="s">
        <v>2315</v>
      </c>
      <c r="C120" s="109" t="s">
        <v>1634</v>
      </c>
      <c r="D120" s="109" t="s">
        <v>2310</v>
      </c>
      <c r="E120" s="109" t="s">
        <v>2316</v>
      </c>
      <c r="F120" s="109" t="s">
        <v>36</v>
      </c>
      <c r="G120" s="109" t="s">
        <v>3425</v>
      </c>
      <c r="H120" s="109" t="s">
        <v>3426</v>
      </c>
      <c r="I120" s="124">
        <v>2139</v>
      </c>
      <c r="J120" s="127">
        <f t="shared" si="4"/>
        <v>0.35258064516129028</v>
      </c>
      <c r="K120" s="124">
        <v>2139</v>
      </c>
      <c r="L120" s="125">
        <v>754.17</v>
      </c>
      <c r="M120" s="125">
        <v>0</v>
      </c>
    </row>
    <row r="121" spans="1:13" x14ac:dyDescent="0.3">
      <c r="A121" s="123" t="str">
        <f t="shared" si="5"/>
        <v>BRO000061</v>
      </c>
      <c r="B121" s="109" t="s">
        <v>2317</v>
      </c>
      <c r="C121" s="109" t="s">
        <v>1634</v>
      </c>
      <c r="D121" s="109" t="s">
        <v>2310</v>
      </c>
      <c r="E121" s="109" t="s">
        <v>2318</v>
      </c>
      <c r="F121" s="109" t="s">
        <v>36</v>
      </c>
      <c r="G121" s="109" t="s">
        <v>3425</v>
      </c>
      <c r="H121" s="109" t="s">
        <v>3426</v>
      </c>
      <c r="I121" s="124">
        <v>1613</v>
      </c>
      <c r="J121" s="127">
        <f t="shared" si="4"/>
        <v>1.7019528828270303</v>
      </c>
      <c r="K121" s="124">
        <v>1613</v>
      </c>
      <c r="L121" s="125">
        <v>2745.25</v>
      </c>
      <c r="M121" s="125">
        <v>0</v>
      </c>
    </row>
    <row r="122" spans="1:13" x14ac:dyDescent="0.3">
      <c r="A122" s="123" t="str">
        <f t="shared" si="5"/>
        <v>BRO000062</v>
      </c>
      <c r="B122" s="109" t="s">
        <v>2319</v>
      </c>
      <c r="C122" s="109" t="s">
        <v>1634</v>
      </c>
      <c r="D122" s="109" t="s">
        <v>2310</v>
      </c>
      <c r="E122" s="109" t="s">
        <v>2320</v>
      </c>
      <c r="F122" s="109" t="s">
        <v>36</v>
      </c>
      <c r="G122" s="109" t="s">
        <v>3425</v>
      </c>
      <c r="H122" s="109" t="s">
        <v>3426</v>
      </c>
      <c r="I122" s="124">
        <v>287</v>
      </c>
      <c r="J122" s="127">
        <f t="shared" si="4"/>
        <v>1.622822299651568</v>
      </c>
      <c r="K122" s="124">
        <v>287</v>
      </c>
      <c r="L122" s="125">
        <v>465.75</v>
      </c>
      <c r="M122" s="125">
        <v>0</v>
      </c>
    </row>
    <row r="123" spans="1:13" x14ac:dyDescent="0.3">
      <c r="A123" s="123" t="str">
        <f t="shared" si="5"/>
        <v>BRO000063</v>
      </c>
      <c r="B123" s="109" t="s">
        <v>2321</v>
      </c>
      <c r="C123" s="109" t="s">
        <v>1634</v>
      </c>
      <c r="D123" s="109" t="s">
        <v>2310</v>
      </c>
      <c r="E123" s="109" t="s">
        <v>2322</v>
      </c>
      <c r="F123" s="109" t="s">
        <v>36</v>
      </c>
      <c r="G123" s="109" t="s">
        <v>3425</v>
      </c>
      <c r="H123" s="109" t="s">
        <v>3426</v>
      </c>
      <c r="I123" s="124">
        <v>840</v>
      </c>
      <c r="J123" s="127">
        <f t="shared" si="4"/>
        <v>1.9874761904761904</v>
      </c>
      <c r="K123" s="124">
        <v>840</v>
      </c>
      <c r="L123" s="125">
        <v>1669.48</v>
      </c>
      <c r="M123" s="125">
        <v>0</v>
      </c>
    </row>
    <row r="124" spans="1:13" x14ac:dyDescent="0.3">
      <c r="A124" s="123" t="str">
        <f t="shared" si="5"/>
        <v>BRO000064</v>
      </c>
      <c r="B124" s="109" t="s">
        <v>2323</v>
      </c>
      <c r="C124" s="109" t="s">
        <v>1634</v>
      </c>
      <c r="D124" s="109" t="s">
        <v>2310</v>
      </c>
      <c r="E124" s="109" t="s">
        <v>2324</v>
      </c>
      <c r="F124" s="109" t="s">
        <v>36</v>
      </c>
      <c r="G124" s="109" t="s">
        <v>3425</v>
      </c>
      <c r="H124" s="109" t="s">
        <v>3426</v>
      </c>
      <c r="I124" s="124">
        <v>840</v>
      </c>
      <c r="J124" s="127">
        <f t="shared" si="4"/>
        <v>1.9874880952380953</v>
      </c>
      <c r="K124" s="124">
        <v>840</v>
      </c>
      <c r="L124" s="125">
        <v>1669.49</v>
      </c>
      <c r="M124" s="125">
        <v>0</v>
      </c>
    </row>
    <row r="125" spans="1:13" x14ac:dyDescent="0.3">
      <c r="A125" s="123" t="str">
        <f t="shared" si="5"/>
        <v>BRO000066</v>
      </c>
      <c r="B125" s="109" t="s">
        <v>2325</v>
      </c>
      <c r="C125" s="109" t="s">
        <v>1634</v>
      </c>
      <c r="D125" s="109" t="s">
        <v>2310</v>
      </c>
      <c r="E125" s="109" t="s">
        <v>2326</v>
      </c>
      <c r="F125" s="109" t="s">
        <v>36</v>
      </c>
      <c r="G125" s="109" t="s">
        <v>3425</v>
      </c>
      <c r="H125" s="109" t="s">
        <v>3426</v>
      </c>
      <c r="I125" s="124">
        <v>559</v>
      </c>
      <c r="J125" s="127">
        <f t="shared" si="4"/>
        <v>1.4613059033989266</v>
      </c>
      <c r="K125" s="124">
        <v>559</v>
      </c>
      <c r="L125" s="125">
        <v>816.87</v>
      </c>
      <c r="M125" s="125">
        <v>0</v>
      </c>
    </row>
    <row r="126" spans="1:13" x14ac:dyDescent="0.3">
      <c r="A126" s="123" t="str">
        <f t="shared" si="5"/>
        <v>BRO000080</v>
      </c>
      <c r="B126" s="109" t="s">
        <v>2327</v>
      </c>
      <c r="C126" s="109" t="s">
        <v>1634</v>
      </c>
      <c r="D126" s="109" t="s">
        <v>2310</v>
      </c>
      <c r="E126" s="109" t="s">
        <v>2328</v>
      </c>
      <c r="F126" s="109" t="s">
        <v>36</v>
      </c>
      <c r="G126" s="109" t="s">
        <v>3425</v>
      </c>
      <c r="H126" s="109" t="s">
        <v>3426</v>
      </c>
      <c r="I126" s="124">
        <v>81</v>
      </c>
      <c r="J126" s="127">
        <f t="shared" si="4"/>
        <v>1.8541975308641976</v>
      </c>
      <c r="K126" s="124">
        <v>81</v>
      </c>
      <c r="L126" s="125">
        <v>150.19</v>
      </c>
      <c r="M126" s="125">
        <v>0</v>
      </c>
    </row>
    <row r="127" spans="1:13" x14ac:dyDescent="0.3">
      <c r="A127" s="123" t="str">
        <f t="shared" si="5"/>
        <v>BRO000081</v>
      </c>
      <c r="B127" s="109" t="s">
        <v>2329</v>
      </c>
      <c r="C127" s="109" t="s">
        <v>1634</v>
      </c>
      <c r="D127" s="109" t="s">
        <v>2310</v>
      </c>
      <c r="E127" s="109" t="s">
        <v>2330</v>
      </c>
      <c r="F127" s="109" t="s">
        <v>36</v>
      </c>
      <c r="G127" s="109" t="s">
        <v>3425</v>
      </c>
      <c r="H127" s="109" t="s">
        <v>3426</v>
      </c>
      <c r="I127" s="124">
        <v>65</v>
      </c>
      <c r="J127" s="127">
        <f t="shared" si="4"/>
        <v>1.8544615384615386</v>
      </c>
      <c r="K127" s="124">
        <v>65</v>
      </c>
      <c r="L127" s="125">
        <v>120.54</v>
      </c>
      <c r="M127" s="125">
        <v>0</v>
      </c>
    </row>
    <row r="128" spans="1:13" x14ac:dyDescent="0.3">
      <c r="A128" s="123" t="str">
        <f t="shared" si="5"/>
        <v>BRO000087</v>
      </c>
      <c r="B128" s="109" t="s">
        <v>1230</v>
      </c>
      <c r="C128" s="109" t="s">
        <v>1634</v>
      </c>
      <c r="D128" s="109" t="s">
        <v>2310</v>
      </c>
      <c r="E128" s="109" t="s">
        <v>1231</v>
      </c>
      <c r="F128" s="109" t="s">
        <v>36</v>
      </c>
      <c r="G128" s="109" t="s">
        <v>3425</v>
      </c>
      <c r="H128" s="109" t="s">
        <v>3426</v>
      </c>
      <c r="I128" s="124">
        <v>2800</v>
      </c>
      <c r="J128" s="127">
        <f t="shared" si="4"/>
        <v>1.5525071428571431</v>
      </c>
      <c r="K128" s="124">
        <v>2800</v>
      </c>
      <c r="L128" s="125">
        <v>4347.0200000000004</v>
      </c>
      <c r="M128" s="125">
        <v>0</v>
      </c>
    </row>
    <row r="129" spans="1:13" x14ac:dyDescent="0.3">
      <c r="A129" s="123" t="str">
        <f t="shared" si="5"/>
        <v>BRO000088</v>
      </c>
      <c r="B129" s="109" t="s">
        <v>1228</v>
      </c>
      <c r="C129" s="109" t="s">
        <v>1634</v>
      </c>
      <c r="D129" s="109" t="s">
        <v>2310</v>
      </c>
      <c r="E129" s="109" t="s">
        <v>1229</v>
      </c>
      <c r="F129" s="109" t="s">
        <v>36</v>
      </c>
      <c r="G129" s="109" t="s">
        <v>3425</v>
      </c>
      <c r="H129" s="109" t="s">
        <v>3426</v>
      </c>
      <c r="I129" s="124">
        <v>3500</v>
      </c>
      <c r="J129" s="127">
        <f t="shared" si="4"/>
        <v>1.5573971428571429</v>
      </c>
      <c r="K129" s="124">
        <v>3500</v>
      </c>
      <c r="L129" s="125">
        <v>5450.89</v>
      </c>
      <c r="M129" s="125">
        <v>0</v>
      </c>
    </row>
    <row r="130" spans="1:13" x14ac:dyDescent="0.3">
      <c r="A130" s="123" t="str">
        <f t="shared" si="5"/>
        <v>BRO000089</v>
      </c>
      <c r="B130" s="109" t="s">
        <v>1296</v>
      </c>
      <c r="C130" s="109" t="s">
        <v>1634</v>
      </c>
      <c r="D130" s="109" t="s">
        <v>2310</v>
      </c>
      <c r="E130" s="109" t="s">
        <v>1297</v>
      </c>
      <c r="F130" s="109" t="s">
        <v>36</v>
      </c>
      <c r="G130" s="109" t="s">
        <v>3425</v>
      </c>
      <c r="H130" s="109" t="s">
        <v>3426</v>
      </c>
      <c r="I130" s="124">
        <v>9584</v>
      </c>
      <c r="J130" s="127">
        <f t="shared" ref="J130:J193" si="6">L130/I130</f>
        <v>1.0175406928213691</v>
      </c>
      <c r="K130" s="124">
        <v>9584</v>
      </c>
      <c r="L130" s="125">
        <v>9752.11</v>
      </c>
      <c r="M130" s="125">
        <v>0</v>
      </c>
    </row>
    <row r="131" spans="1:13" x14ac:dyDescent="0.3">
      <c r="A131" s="123" t="str">
        <f t="shared" si="5"/>
        <v>BRO000090</v>
      </c>
      <c r="B131" s="109" t="s">
        <v>1298</v>
      </c>
      <c r="C131" s="109" t="s">
        <v>1634</v>
      </c>
      <c r="D131" s="109" t="s">
        <v>2310</v>
      </c>
      <c r="E131" s="109" t="s">
        <v>1299</v>
      </c>
      <c r="F131" s="109" t="s">
        <v>36</v>
      </c>
      <c r="G131" s="109" t="s">
        <v>3425</v>
      </c>
      <c r="H131" s="109" t="s">
        <v>3426</v>
      </c>
      <c r="I131" s="124">
        <v>7560</v>
      </c>
      <c r="J131" s="127">
        <f t="shared" si="6"/>
        <v>1.0177023809523809</v>
      </c>
      <c r="K131" s="124">
        <v>7560</v>
      </c>
      <c r="L131" s="125">
        <v>7693.83</v>
      </c>
      <c r="M131" s="125">
        <v>0</v>
      </c>
    </row>
    <row r="132" spans="1:13" x14ac:dyDescent="0.3">
      <c r="A132" s="123" t="str">
        <f t="shared" ref="A132:A163" si="7">LEFT(E132,10)</f>
        <v>CFEL000603</v>
      </c>
      <c r="B132" s="109" t="s">
        <v>2369</v>
      </c>
      <c r="C132" s="109" t="s">
        <v>1639</v>
      </c>
      <c r="D132" s="109" t="s">
        <v>2331</v>
      </c>
      <c r="E132" s="109" t="s">
        <v>2370</v>
      </c>
      <c r="F132" s="109" t="s">
        <v>36</v>
      </c>
      <c r="G132" s="109" t="s">
        <v>3425</v>
      </c>
      <c r="H132" s="109" t="s">
        <v>3426</v>
      </c>
      <c r="I132" s="124">
        <v>195</v>
      </c>
      <c r="J132" s="127">
        <f t="shared" si="6"/>
        <v>9.3584615384615386</v>
      </c>
      <c r="K132" s="124">
        <v>195</v>
      </c>
      <c r="L132" s="125">
        <v>1824.9</v>
      </c>
      <c r="M132" s="125">
        <v>0</v>
      </c>
    </row>
    <row r="133" spans="1:13" x14ac:dyDescent="0.3">
      <c r="A133" s="123" t="str">
        <f t="shared" si="7"/>
        <v>CFEL000626</v>
      </c>
      <c r="B133" s="109" t="s">
        <v>2395</v>
      </c>
      <c r="C133" s="109" t="s">
        <v>1639</v>
      </c>
      <c r="D133" s="109" t="s">
        <v>2136</v>
      </c>
      <c r="E133" s="109" t="s">
        <v>2396</v>
      </c>
      <c r="F133" s="109" t="s">
        <v>36</v>
      </c>
      <c r="G133" s="109" t="s">
        <v>3425</v>
      </c>
      <c r="H133" s="109" t="s">
        <v>3426</v>
      </c>
      <c r="I133" s="124">
        <v>250</v>
      </c>
      <c r="J133" s="127">
        <f t="shared" si="6"/>
        <v>1.1970000000000001</v>
      </c>
      <c r="K133" s="124">
        <v>250</v>
      </c>
      <c r="L133" s="125">
        <v>299.25</v>
      </c>
      <c r="M133" s="125">
        <v>0</v>
      </c>
    </row>
    <row r="134" spans="1:13" x14ac:dyDescent="0.3">
      <c r="A134" s="123" t="str">
        <f t="shared" si="7"/>
        <v>CFEL000693</v>
      </c>
      <c r="B134" s="109" t="s">
        <v>2419</v>
      </c>
      <c r="C134" s="109" t="s">
        <v>1639</v>
      </c>
      <c r="D134" s="109" t="s">
        <v>2273</v>
      </c>
      <c r="E134" s="109" t="s">
        <v>2420</v>
      </c>
      <c r="F134" s="109" t="s">
        <v>36</v>
      </c>
      <c r="G134" s="109" t="s">
        <v>3425</v>
      </c>
      <c r="H134" s="109" t="s">
        <v>3426</v>
      </c>
      <c r="I134" s="124">
        <v>667</v>
      </c>
      <c r="J134" s="127">
        <f t="shared" si="6"/>
        <v>3.7756671664167913</v>
      </c>
      <c r="K134" s="124">
        <v>667</v>
      </c>
      <c r="L134" s="125">
        <v>2518.37</v>
      </c>
      <c r="M134" s="125">
        <v>0</v>
      </c>
    </row>
    <row r="135" spans="1:13" x14ac:dyDescent="0.3">
      <c r="A135" s="123" t="str">
        <f t="shared" si="7"/>
        <v>CFEL000698</v>
      </c>
      <c r="B135" s="109" t="s">
        <v>2426</v>
      </c>
      <c r="C135" s="109" t="s">
        <v>1639</v>
      </c>
      <c r="D135" s="109" t="s">
        <v>2346</v>
      </c>
      <c r="E135" s="109" t="s">
        <v>2427</v>
      </c>
      <c r="F135" s="109" t="s">
        <v>36</v>
      </c>
      <c r="G135" s="109" t="s">
        <v>3425</v>
      </c>
      <c r="H135" s="109" t="s">
        <v>3426</v>
      </c>
      <c r="I135" s="124">
        <v>630</v>
      </c>
      <c r="J135" s="127">
        <f t="shared" si="6"/>
        <v>15.04984126984127</v>
      </c>
      <c r="K135" s="124">
        <v>630</v>
      </c>
      <c r="L135" s="125">
        <v>9481.4</v>
      </c>
      <c r="M135" s="125">
        <v>0</v>
      </c>
    </row>
    <row r="136" spans="1:13" x14ac:dyDescent="0.3">
      <c r="A136" s="123" t="str">
        <f t="shared" si="7"/>
        <v>CFEL000711</v>
      </c>
      <c r="B136" s="109" t="s">
        <v>2428</v>
      </c>
      <c r="C136" s="109" t="s">
        <v>1639</v>
      </c>
      <c r="D136" s="109" t="s">
        <v>2310</v>
      </c>
      <c r="E136" s="109" t="s">
        <v>2429</v>
      </c>
      <c r="F136" s="109" t="s">
        <v>36</v>
      </c>
      <c r="G136" s="109" t="s">
        <v>3425</v>
      </c>
      <c r="H136" s="109" t="s">
        <v>3426</v>
      </c>
      <c r="I136" s="124">
        <v>919</v>
      </c>
      <c r="J136" s="127">
        <f t="shared" si="6"/>
        <v>0.29931447225244828</v>
      </c>
      <c r="K136" s="124">
        <v>919</v>
      </c>
      <c r="L136" s="125">
        <v>275.07</v>
      </c>
      <c r="M136" s="125">
        <v>0</v>
      </c>
    </row>
    <row r="137" spans="1:13" x14ac:dyDescent="0.3">
      <c r="A137" s="123" t="str">
        <f t="shared" si="7"/>
        <v>CFEL000712</v>
      </c>
      <c r="B137" s="109" t="s">
        <v>2430</v>
      </c>
      <c r="C137" s="109" t="s">
        <v>1639</v>
      </c>
      <c r="D137" s="109" t="s">
        <v>2310</v>
      </c>
      <c r="E137" s="109" t="s">
        <v>2431</v>
      </c>
      <c r="F137" s="109" t="s">
        <v>36</v>
      </c>
      <c r="G137" s="109" t="s">
        <v>3425</v>
      </c>
      <c r="H137" s="109" t="s">
        <v>3426</v>
      </c>
      <c r="I137" s="124">
        <v>3160</v>
      </c>
      <c r="J137" s="127">
        <f t="shared" si="6"/>
        <v>0.29931645569620252</v>
      </c>
      <c r="K137" s="124">
        <v>3160</v>
      </c>
      <c r="L137" s="125">
        <v>945.84</v>
      </c>
      <c r="M137" s="125">
        <v>0</v>
      </c>
    </row>
    <row r="138" spans="1:13" x14ac:dyDescent="0.3">
      <c r="A138" s="123" t="str">
        <f t="shared" si="7"/>
        <v>CFEL000714</v>
      </c>
      <c r="B138" s="109" t="s">
        <v>2432</v>
      </c>
      <c r="C138" s="109" t="s">
        <v>1639</v>
      </c>
      <c r="D138" s="109" t="s">
        <v>2310</v>
      </c>
      <c r="E138" s="109" t="s">
        <v>2433</v>
      </c>
      <c r="F138" s="109" t="s">
        <v>36</v>
      </c>
      <c r="G138" s="109" t="s">
        <v>3425</v>
      </c>
      <c r="H138" s="109" t="s">
        <v>3426</v>
      </c>
      <c r="I138" s="124">
        <v>4570</v>
      </c>
      <c r="J138" s="127">
        <f t="shared" si="6"/>
        <v>0.26224288840262583</v>
      </c>
      <c r="K138" s="124">
        <v>4570</v>
      </c>
      <c r="L138" s="125">
        <v>1198.45</v>
      </c>
      <c r="M138" s="125">
        <v>0</v>
      </c>
    </row>
    <row r="139" spans="1:13" x14ac:dyDescent="0.3">
      <c r="A139" s="123" t="str">
        <f t="shared" si="7"/>
        <v>CFEL000730</v>
      </c>
      <c r="B139" s="109" t="s">
        <v>2438</v>
      </c>
      <c r="C139" s="109" t="s">
        <v>1639</v>
      </c>
      <c r="D139" s="109" t="s">
        <v>2310</v>
      </c>
      <c r="E139" s="109" t="s">
        <v>2439</v>
      </c>
      <c r="F139" s="109" t="s">
        <v>36</v>
      </c>
      <c r="G139" s="109" t="s">
        <v>3425</v>
      </c>
      <c r="H139" s="109" t="s">
        <v>3426</v>
      </c>
      <c r="I139" s="124">
        <v>2219</v>
      </c>
      <c r="J139" s="127">
        <f t="shared" si="6"/>
        <v>0.3771113114015322</v>
      </c>
      <c r="K139" s="124">
        <v>2219</v>
      </c>
      <c r="L139" s="125">
        <v>836.81</v>
      </c>
      <c r="M139" s="125">
        <v>0</v>
      </c>
    </row>
    <row r="140" spans="1:13" x14ac:dyDescent="0.3">
      <c r="A140" s="123" t="str">
        <f t="shared" si="7"/>
        <v>CFEL000731</v>
      </c>
      <c r="B140" s="109" t="s">
        <v>1600</v>
      </c>
      <c r="C140" s="109" t="s">
        <v>1639</v>
      </c>
      <c r="D140" s="109" t="s">
        <v>2310</v>
      </c>
      <c r="E140" s="109" t="s">
        <v>1601</v>
      </c>
      <c r="F140" s="109" t="s">
        <v>36</v>
      </c>
      <c r="G140" s="109" t="s">
        <v>3425</v>
      </c>
      <c r="H140" s="109" t="s">
        <v>3426</v>
      </c>
      <c r="I140" s="124">
        <v>2083</v>
      </c>
      <c r="J140" s="127">
        <f t="shared" si="6"/>
        <v>0.25086413826212189</v>
      </c>
      <c r="K140" s="124">
        <v>2083</v>
      </c>
      <c r="L140" s="125">
        <v>522.54999999999995</v>
      </c>
      <c r="M140" s="125">
        <v>0</v>
      </c>
    </row>
    <row r="141" spans="1:13" x14ac:dyDescent="0.3">
      <c r="A141" s="123" t="str">
        <f t="shared" si="7"/>
        <v>CFEL000756</v>
      </c>
      <c r="B141" s="109" t="s">
        <v>1534</v>
      </c>
      <c r="C141" s="109" t="s">
        <v>1639</v>
      </c>
      <c r="D141" s="109" t="s">
        <v>2440</v>
      </c>
      <c r="E141" s="109" t="s">
        <v>1535</v>
      </c>
      <c r="F141" s="109" t="s">
        <v>36</v>
      </c>
      <c r="G141" s="109" t="s">
        <v>3425</v>
      </c>
      <c r="H141" s="109" t="s">
        <v>3426</v>
      </c>
      <c r="I141" s="124">
        <v>1</v>
      </c>
      <c r="J141" s="127">
        <f t="shared" si="6"/>
        <v>1.58</v>
      </c>
      <c r="K141" s="124">
        <v>-15643</v>
      </c>
      <c r="L141" s="125">
        <v>1.58</v>
      </c>
      <c r="M141" s="125">
        <v>24717.52</v>
      </c>
    </row>
    <row r="142" spans="1:13" x14ac:dyDescent="0.3">
      <c r="A142" s="123" t="str">
        <f t="shared" si="7"/>
        <v>CFEL000769</v>
      </c>
      <c r="B142" s="109" t="s">
        <v>1785</v>
      </c>
      <c r="C142" s="109" t="s">
        <v>1639</v>
      </c>
      <c r="D142" s="109" t="s">
        <v>2440</v>
      </c>
      <c r="E142" s="109" t="s">
        <v>1786</v>
      </c>
      <c r="F142" s="109" t="s">
        <v>36</v>
      </c>
      <c r="G142" s="109" t="s">
        <v>3425</v>
      </c>
      <c r="H142" s="109" t="s">
        <v>3426</v>
      </c>
      <c r="I142" s="124">
        <v>970</v>
      </c>
      <c r="J142" s="127">
        <f t="shared" si="6"/>
        <v>6.7594536082474228</v>
      </c>
      <c r="K142" s="124">
        <v>970</v>
      </c>
      <c r="L142" s="125">
        <v>6556.67</v>
      </c>
      <c r="M142" s="125">
        <v>0</v>
      </c>
    </row>
    <row r="143" spans="1:13" x14ac:dyDescent="0.3">
      <c r="A143" s="123" t="str">
        <f t="shared" si="7"/>
        <v>CFEL000774</v>
      </c>
      <c r="B143" s="109" t="s">
        <v>1873</v>
      </c>
      <c r="C143" s="109" t="s">
        <v>1639</v>
      </c>
      <c r="D143" s="109" t="s">
        <v>2440</v>
      </c>
      <c r="E143" s="109" t="s">
        <v>1874</v>
      </c>
      <c r="F143" s="109" t="s">
        <v>36</v>
      </c>
      <c r="G143" s="109" t="s">
        <v>3425</v>
      </c>
      <c r="H143" s="109" t="s">
        <v>3426</v>
      </c>
      <c r="I143" s="124">
        <v>300</v>
      </c>
      <c r="J143" s="127">
        <f t="shared" si="6"/>
        <v>9.3320333333333334</v>
      </c>
      <c r="K143" s="124">
        <v>284</v>
      </c>
      <c r="L143" s="125">
        <v>2799.61</v>
      </c>
      <c r="M143" s="125">
        <v>149.31</v>
      </c>
    </row>
    <row r="144" spans="1:13" x14ac:dyDescent="0.3">
      <c r="A144" s="123" t="str">
        <f t="shared" si="7"/>
        <v>CFEL000798</v>
      </c>
      <c r="B144" s="109" t="s">
        <v>2449</v>
      </c>
      <c r="C144" s="109" t="s">
        <v>1639</v>
      </c>
      <c r="D144" s="109" t="s">
        <v>2361</v>
      </c>
      <c r="E144" s="109" t="s">
        <v>2450</v>
      </c>
      <c r="F144" s="109" t="s">
        <v>36</v>
      </c>
      <c r="G144" s="109" t="s">
        <v>3425</v>
      </c>
      <c r="H144" s="109" t="s">
        <v>3426</v>
      </c>
      <c r="I144" s="124">
        <v>30</v>
      </c>
      <c r="J144" s="127">
        <f t="shared" si="6"/>
        <v>3.2509999999999999</v>
      </c>
      <c r="K144" s="124">
        <v>30</v>
      </c>
      <c r="L144" s="125">
        <v>97.53</v>
      </c>
      <c r="M144" s="125">
        <v>0</v>
      </c>
    </row>
    <row r="145" spans="1:13" x14ac:dyDescent="0.3">
      <c r="A145" s="123" t="str">
        <f t="shared" si="7"/>
        <v>CFEL000790</v>
      </c>
      <c r="B145" s="109" t="s">
        <v>1925</v>
      </c>
      <c r="C145" s="109" t="s">
        <v>1639</v>
      </c>
      <c r="D145" s="109" t="s">
        <v>2440</v>
      </c>
      <c r="E145" s="109" t="s">
        <v>1926</v>
      </c>
      <c r="F145" s="109" t="s">
        <v>36</v>
      </c>
      <c r="G145" s="109" t="s">
        <v>3425</v>
      </c>
      <c r="H145" s="109" t="s">
        <v>3426</v>
      </c>
      <c r="I145" s="124">
        <v>388</v>
      </c>
      <c r="J145" s="127">
        <f t="shared" si="6"/>
        <v>4.2335824742268047</v>
      </c>
      <c r="K145" s="124">
        <v>-5135</v>
      </c>
      <c r="L145" s="125">
        <v>1642.63</v>
      </c>
      <c r="M145" s="125">
        <v>23382.080000000002</v>
      </c>
    </row>
    <row r="146" spans="1:13" x14ac:dyDescent="0.3">
      <c r="A146" s="123" t="str">
        <f t="shared" si="7"/>
        <v>CFEL000794</v>
      </c>
      <c r="B146" s="109" t="s">
        <v>1945</v>
      </c>
      <c r="C146" s="109" t="s">
        <v>1639</v>
      </c>
      <c r="D146" s="109" t="s">
        <v>2440</v>
      </c>
      <c r="E146" s="109" t="s">
        <v>1946</v>
      </c>
      <c r="F146" s="109" t="s">
        <v>36</v>
      </c>
      <c r="G146" s="109" t="s">
        <v>3425</v>
      </c>
      <c r="H146" s="109" t="s">
        <v>3426</v>
      </c>
      <c r="I146" s="124">
        <v>1108</v>
      </c>
      <c r="J146" s="127">
        <f t="shared" si="6"/>
        <v>2.3295036101083033</v>
      </c>
      <c r="K146" s="124">
        <v>1108</v>
      </c>
      <c r="L146" s="125">
        <v>2581.09</v>
      </c>
      <c r="M146" s="125">
        <v>0</v>
      </c>
    </row>
    <row r="147" spans="1:13" x14ac:dyDescent="0.3">
      <c r="A147" s="123" t="str">
        <f t="shared" si="7"/>
        <v>CFEL000799</v>
      </c>
      <c r="B147" s="109" t="s">
        <v>2451</v>
      </c>
      <c r="C147" s="109" t="s">
        <v>1639</v>
      </c>
      <c r="D147" s="109" t="s">
        <v>2331</v>
      </c>
      <c r="E147" s="109" t="s">
        <v>2452</v>
      </c>
      <c r="F147" s="109" t="s">
        <v>36</v>
      </c>
      <c r="G147" s="109" t="s">
        <v>3425</v>
      </c>
      <c r="H147" s="109" t="s">
        <v>3426</v>
      </c>
      <c r="I147" s="124">
        <v>84</v>
      </c>
      <c r="J147" s="127">
        <f t="shared" si="6"/>
        <v>23.399761904761903</v>
      </c>
      <c r="K147" s="124">
        <v>84</v>
      </c>
      <c r="L147" s="125">
        <v>1965.58</v>
      </c>
      <c r="M147" s="125">
        <v>0</v>
      </c>
    </row>
    <row r="148" spans="1:13" x14ac:dyDescent="0.3">
      <c r="A148" s="123" t="str">
        <f t="shared" si="7"/>
        <v>CFEL000803</v>
      </c>
      <c r="B148" s="109" t="s">
        <v>2453</v>
      </c>
      <c r="C148" s="109" t="s">
        <v>1639</v>
      </c>
      <c r="D148" s="109" t="s">
        <v>2331</v>
      </c>
      <c r="E148" s="109" t="s">
        <v>2454</v>
      </c>
      <c r="F148" s="109" t="s">
        <v>36</v>
      </c>
      <c r="G148" s="109" t="s">
        <v>3425</v>
      </c>
      <c r="H148" s="109" t="s">
        <v>3426</v>
      </c>
      <c r="I148" s="124">
        <v>1434</v>
      </c>
      <c r="J148" s="127">
        <f t="shared" si="6"/>
        <v>7.9061645746164579</v>
      </c>
      <c r="K148" s="124">
        <v>1434</v>
      </c>
      <c r="L148" s="125">
        <v>11337.44</v>
      </c>
      <c r="M148" s="125">
        <v>0</v>
      </c>
    </row>
    <row r="149" spans="1:13" x14ac:dyDescent="0.3">
      <c r="A149" s="123" t="str">
        <f t="shared" si="7"/>
        <v>CFEL000810</v>
      </c>
      <c r="B149" s="109" t="s">
        <v>2079</v>
      </c>
      <c r="C149" s="109" t="s">
        <v>1639</v>
      </c>
      <c r="D149" s="109" t="s">
        <v>2331</v>
      </c>
      <c r="E149" s="109" t="s">
        <v>2080</v>
      </c>
      <c r="F149" s="109" t="s">
        <v>36</v>
      </c>
      <c r="G149" s="109" t="s">
        <v>3425</v>
      </c>
      <c r="H149" s="109" t="s">
        <v>3426</v>
      </c>
      <c r="I149" s="124">
        <v>475</v>
      </c>
      <c r="J149" s="127">
        <f t="shared" si="6"/>
        <v>12.550863157894737</v>
      </c>
      <c r="K149" s="124">
        <v>-1065</v>
      </c>
      <c r="L149" s="125">
        <v>5961.66</v>
      </c>
      <c r="M149" s="125">
        <v>19328.330000000002</v>
      </c>
    </row>
    <row r="150" spans="1:13" x14ac:dyDescent="0.3">
      <c r="A150" s="123" t="str">
        <f t="shared" si="7"/>
        <v>CFEL000810</v>
      </c>
      <c r="B150" s="109" t="s">
        <v>2081</v>
      </c>
      <c r="C150" s="109" t="s">
        <v>1639</v>
      </c>
      <c r="D150" s="109" t="s">
        <v>2331</v>
      </c>
      <c r="E150" s="109" t="s">
        <v>2082</v>
      </c>
      <c r="F150" s="109" t="s">
        <v>36</v>
      </c>
      <c r="G150" s="109" t="s">
        <v>3425</v>
      </c>
      <c r="H150" s="109" t="s">
        <v>3426</v>
      </c>
      <c r="I150" s="124">
        <v>521</v>
      </c>
      <c r="J150" s="127">
        <f t="shared" si="6"/>
        <v>10.929193857965451</v>
      </c>
      <c r="K150" s="124">
        <v>-1210</v>
      </c>
      <c r="L150" s="125">
        <v>5694.11</v>
      </c>
      <c r="M150" s="125">
        <v>18918.43</v>
      </c>
    </row>
    <row r="151" spans="1:13" x14ac:dyDescent="0.3">
      <c r="A151" s="123" t="str">
        <f t="shared" si="7"/>
        <v>CFEL000831</v>
      </c>
      <c r="B151" s="109" t="s">
        <v>2471</v>
      </c>
      <c r="C151" s="109" t="s">
        <v>1639</v>
      </c>
      <c r="D151" s="109" t="s">
        <v>2473</v>
      </c>
      <c r="E151" s="109" t="s">
        <v>2472</v>
      </c>
      <c r="F151" s="109" t="s">
        <v>36</v>
      </c>
      <c r="G151" s="109" t="s">
        <v>3425</v>
      </c>
      <c r="H151" s="109" t="s">
        <v>3426</v>
      </c>
      <c r="I151" s="124">
        <v>26</v>
      </c>
      <c r="J151" s="127">
        <f t="shared" si="6"/>
        <v>52.964999999999996</v>
      </c>
      <c r="K151" s="124">
        <v>26</v>
      </c>
      <c r="L151" s="125">
        <v>1377.09</v>
      </c>
      <c r="M151" s="125">
        <v>0</v>
      </c>
    </row>
    <row r="152" spans="1:13" x14ac:dyDescent="0.3">
      <c r="A152" s="123" t="str">
        <f t="shared" si="7"/>
        <v>CFEL000833</v>
      </c>
      <c r="B152" s="109" t="s">
        <v>2474</v>
      </c>
      <c r="C152" s="109" t="s">
        <v>1639</v>
      </c>
      <c r="D152" s="109" t="s">
        <v>2473</v>
      </c>
      <c r="E152" s="109" t="s">
        <v>2475</v>
      </c>
      <c r="F152" s="109" t="s">
        <v>36</v>
      </c>
      <c r="G152" s="109" t="s">
        <v>3425</v>
      </c>
      <c r="H152" s="109" t="s">
        <v>3426</v>
      </c>
      <c r="I152" s="124">
        <v>56</v>
      </c>
      <c r="J152" s="127">
        <f t="shared" si="6"/>
        <v>12.918392857142857</v>
      </c>
      <c r="K152" s="124">
        <v>56</v>
      </c>
      <c r="L152" s="125">
        <v>723.43</v>
      </c>
      <c r="M152" s="125">
        <v>0</v>
      </c>
    </row>
    <row r="153" spans="1:13" x14ac:dyDescent="0.3">
      <c r="A153" s="123" t="str">
        <f t="shared" si="7"/>
        <v>CFEL000832</v>
      </c>
      <c r="B153" s="109" t="s">
        <v>2476</v>
      </c>
      <c r="C153" s="109" t="s">
        <v>1639</v>
      </c>
      <c r="D153" s="109" t="s">
        <v>2473</v>
      </c>
      <c r="E153" s="109" t="s">
        <v>2477</v>
      </c>
      <c r="F153" s="109" t="s">
        <v>36</v>
      </c>
      <c r="G153" s="109" t="s">
        <v>3425</v>
      </c>
      <c r="H153" s="109" t="s">
        <v>3426</v>
      </c>
      <c r="I153" s="124">
        <v>191</v>
      </c>
      <c r="J153" s="127">
        <f t="shared" si="6"/>
        <v>18.084607329842932</v>
      </c>
      <c r="K153" s="124">
        <v>191</v>
      </c>
      <c r="L153" s="125">
        <v>3454.16</v>
      </c>
      <c r="M153" s="125">
        <v>0</v>
      </c>
    </row>
    <row r="154" spans="1:13" x14ac:dyDescent="0.3">
      <c r="A154" s="123" t="str">
        <f t="shared" si="7"/>
        <v>CFEL001009</v>
      </c>
      <c r="B154" s="109" t="s">
        <v>2479</v>
      </c>
      <c r="C154" s="109" t="s">
        <v>1639</v>
      </c>
      <c r="D154" s="109" t="s">
        <v>2136</v>
      </c>
      <c r="E154" s="109" t="s">
        <v>2480</v>
      </c>
      <c r="F154" s="109" t="s">
        <v>36</v>
      </c>
      <c r="G154" s="109" t="s">
        <v>3425</v>
      </c>
      <c r="H154" s="109" t="s">
        <v>3426</v>
      </c>
      <c r="I154" s="124">
        <v>1238</v>
      </c>
      <c r="J154" s="127">
        <f t="shared" si="6"/>
        <v>11.200759289176091</v>
      </c>
      <c r="K154" s="124">
        <v>-3818</v>
      </c>
      <c r="L154" s="125">
        <v>13866.54</v>
      </c>
      <c r="M154" s="125">
        <v>56631.040000000001</v>
      </c>
    </row>
    <row r="155" spans="1:13" x14ac:dyDescent="0.3">
      <c r="A155" s="123" t="str">
        <f t="shared" si="7"/>
        <v>CFEL001001</v>
      </c>
      <c r="B155" s="109" t="s">
        <v>1350</v>
      </c>
      <c r="C155" s="109" t="s">
        <v>1639</v>
      </c>
      <c r="D155" s="109" t="s">
        <v>2478</v>
      </c>
      <c r="E155" s="109" t="s">
        <v>1351</v>
      </c>
      <c r="F155" s="109" t="s">
        <v>36</v>
      </c>
      <c r="G155" s="109" t="s">
        <v>3425</v>
      </c>
      <c r="H155" s="109" t="s">
        <v>3426</v>
      </c>
      <c r="I155" s="124">
        <v>5775</v>
      </c>
      <c r="J155" s="127">
        <f t="shared" si="6"/>
        <v>0.96354458874458881</v>
      </c>
      <c r="K155" s="124">
        <v>5775</v>
      </c>
      <c r="L155" s="125">
        <v>5564.47</v>
      </c>
      <c r="M155" s="125">
        <v>0</v>
      </c>
    </row>
    <row r="156" spans="1:13" x14ac:dyDescent="0.3">
      <c r="A156" s="123" t="str">
        <f t="shared" si="7"/>
        <v>CFEL001016</v>
      </c>
      <c r="B156" s="109" t="s">
        <v>2485</v>
      </c>
      <c r="C156" s="109" t="s">
        <v>1639</v>
      </c>
      <c r="D156" s="109" t="s">
        <v>2473</v>
      </c>
      <c r="E156" s="109" t="s">
        <v>2486</v>
      </c>
      <c r="F156" s="109" t="s">
        <v>36</v>
      </c>
      <c r="G156" s="109" t="s">
        <v>3425</v>
      </c>
      <c r="H156" s="109" t="s">
        <v>3426</v>
      </c>
      <c r="I156" s="124">
        <v>15</v>
      </c>
      <c r="J156" s="127">
        <f t="shared" si="6"/>
        <v>201.88466666666667</v>
      </c>
      <c r="K156" s="124">
        <v>-393</v>
      </c>
      <c r="L156" s="125">
        <v>3028.27</v>
      </c>
      <c r="M156" s="125">
        <v>82368.94</v>
      </c>
    </row>
    <row r="157" spans="1:13" x14ac:dyDescent="0.3">
      <c r="A157" s="123" t="str">
        <f t="shared" si="7"/>
        <v>CFEL001010</v>
      </c>
      <c r="B157" s="109" t="s">
        <v>2487</v>
      </c>
      <c r="C157" s="109" t="s">
        <v>1639</v>
      </c>
      <c r="D157" s="109" t="s">
        <v>2136</v>
      </c>
      <c r="E157" s="109" t="s">
        <v>2488</v>
      </c>
      <c r="F157" s="109" t="s">
        <v>36</v>
      </c>
      <c r="G157" s="109" t="s">
        <v>3425</v>
      </c>
      <c r="H157" s="109" t="s">
        <v>3426</v>
      </c>
      <c r="I157" s="124">
        <v>1238</v>
      </c>
      <c r="J157" s="127">
        <f t="shared" si="6"/>
        <v>11.165702746365104</v>
      </c>
      <c r="K157" s="124">
        <v>-11150</v>
      </c>
      <c r="L157" s="125">
        <v>13823.14</v>
      </c>
      <c r="M157" s="125">
        <v>138320.73000000001</v>
      </c>
    </row>
    <row r="158" spans="1:13" x14ac:dyDescent="0.3">
      <c r="A158" s="123" t="str">
        <f t="shared" si="7"/>
        <v>CFEL001015</v>
      </c>
      <c r="B158" s="109" t="s">
        <v>1713</v>
      </c>
      <c r="C158" s="109" t="s">
        <v>1639</v>
      </c>
      <c r="D158" s="109" t="s">
        <v>2136</v>
      </c>
      <c r="E158" s="109" t="s">
        <v>2493</v>
      </c>
      <c r="F158" s="109" t="s">
        <v>36</v>
      </c>
      <c r="G158" s="109" t="s">
        <v>3425</v>
      </c>
      <c r="H158" s="109" t="s">
        <v>3426</v>
      </c>
      <c r="I158" s="124">
        <v>1874</v>
      </c>
      <c r="J158" s="127">
        <f t="shared" si="6"/>
        <v>1.4280362860192102</v>
      </c>
      <c r="K158" s="124">
        <v>1874</v>
      </c>
      <c r="L158" s="125">
        <v>2676.14</v>
      </c>
      <c r="M158" s="125">
        <v>0</v>
      </c>
    </row>
    <row r="159" spans="1:13" x14ac:dyDescent="0.3">
      <c r="A159" s="123" t="str">
        <f t="shared" si="7"/>
        <v>CFEL001022</v>
      </c>
      <c r="B159" s="109" t="s">
        <v>2495</v>
      </c>
      <c r="C159" s="109" t="s">
        <v>1639</v>
      </c>
      <c r="D159" s="109" t="s">
        <v>2331</v>
      </c>
      <c r="E159" s="109" t="s">
        <v>2496</v>
      </c>
      <c r="F159" s="109" t="s">
        <v>40</v>
      </c>
      <c r="G159" s="109" t="s">
        <v>3425</v>
      </c>
      <c r="H159" s="109" t="s">
        <v>3426</v>
      </c>
      <c r="I159" s="124">
        <v>12652.773999999999</v>
      </c>
      <c r="J159" s="127">
        <f t="shared" si="6"/>
        <v>12.554892705741841</v>
      </c>
      <c r="K159" s="124">
        <v>5337.73</v>
      </c>
      <c r="L159" s="125">
        <v>158854.22</v>
      </c>
      <c r="M159" s="125">
        <v>91839.57</v>
      </c>
    </row>
    <row r="160" spans="1:13" x14ac:dyDescent="0.3">
      <c r="A160" s="123" t="str">
        <f t="shared" si="7"/>
        <v>CFEL001038</v>
      </c>
      <c r="B160" s="109" t="s">
        <v>2497</v>
      </c>
      <c r="C160" s="109" t="s">
        <v>1639</v>
      </c>
      <c r="D160" s="109" t="s">
        <v>2473</v>
      </c>
      <c r="E160" s="109" t="s">
        <v>2498</v>
      </c>
      <c r="F160" s="109" t="s">
        <v>36</v>
      </c>
      <c r="G160" s="109" t="s">
        <v>3425</v>
      </c>
      <c r="H160" s="109" t="s">
        <v>3426</v>
      </c>
      <c r="I160" s="124">
        <v>12</v>
      </c>
      <c r="J160" s="127">
        <f t="shared" si="6"/>
        <v>81.105000000000004</v>
      </c>
      <c r="K160" s="124">
        <v>12</v>
      </c>
      <c r="L160" s="125">
        <v>973.26</v>
      </c>
      <c r="M160" s="125">
        <v>0</v>
      </c>
    </row>
    <row r="161" spans="1:13" x14ac:dyDescent="0.3">
      <c r="A161" s="123" t="str">
        <f t="shared" si="7"/>
        <v>CFEL001039</v>
      </c>
      <c r="B161" s="109" t="s">
        <v>2499</v>
      </c>
      <c r="C161" s="109" t="s">
        <v>1639</v>
      </c>
      <c r="D161" s="109" t="s">
        <v>2473</v>
      </c>
      <c r="E161" s="109" t="s">
        <v>2500</v>
      </c>
      <c r="F161" s="109" t="s">
        <v>36</v>
      </c>
      <c r="G161" s="109" t="s">
        <v>3425</v>
      </c>
      <c r="H161" s="109" t="s">
        <v>3426</v>
      </c>
      <c r="I161" s="124">
        <v>39</v>
      </c>
      <c r="J161" s="127">
        <f t="shared" si="6"/>
        <v>81.61128205128206</v>
      </c>
      <c r="K161" s="124">
        <v>39</v>
      </c>
      <c r="L161" s="125">
        <v>3182.84</v>
      </c>
      <c r="M161" s="125">
        <v>0</v>
      </c>
    </row>
    <row r="162" spans="1:13" x14ac:dyDescent="0.3">
      <c r="A162" s="123" t="str">
        <f t="shared" si="7"/>
        <v>CFEL001042</v>
      </c>
      <c r="B162" s="109" t="s">
        <v>2501</v>
      </c>
      <c r="C162" s="109" t="s">
        <v>1639</v>
      </c>
      <c r="D162" s="109" t="s">
        <v>2136</v>
      </c>
      <c r="E162" s="109" t="s">
        <v>2502</v>
      </c>
      <c r="F162" s="109" t="s">
        <v>40</v>
      </c>
      <c r="G162" s="109" t="s">
        <v>3425</v>
      </c>
      <c r="H162" s="109" t="s">
        <v>3426</v>
      </c>
      <c r="I162" s="124">
        <v>435</v>
      </c>
      <c r="J162" s="127">
        <f t="shared" si="6"/>
        <v>37.89142528735632</v>
      </c>
      <c r="K162" s="124">
        <v>435</v>
      </c>
      <c r="L162" s="125">
        <v>16482.77</v>
      </c>
      <c r="M162" s="125">
        <v>0</v>
      </c>
    </row>
    <row r="163" spans="1:13" x14ac:dyDescent="0.3">
      <c r="A163" s="123" t="str">
        <f t="shared" si="7"/>
        <v>CFEL001044</v>
      </c>
      <c r="B163" s="109" t="s">
        <v>2503</v>
      </c>
      <c r="C163" s="109" t="s">
        <v>1639</v>
      </c>
      <c r="D163" s="109" t="s">
        <v>2136</v>
      </c>
      <c r="E163" s="109" t="s">
        <v>2504</v>
      </c>
      <c r="F163" s="109" t="s">
        <v>40</v>
      </c>
      <c r="G163" s="109" t="s">
        <v>3425</v>
      </c>
      <c r="H163" s="109" t="s">
        <v>3426</v>
      </c>
      <c r="I163" s="124">
        <v>943</v>
      </c>
      <c r="J163" s="127">
        <f t="shared" si="6"/>
        <v>38.430148462354182</v>
      </c>
      <c r="K163" s="124">
        <v>943</v>
      </c>
      <c r="L163" s="125">
        <v>36239.629999999997</v>
      </c>
      <c r="M163" s="125">
        <v>0</v>
      </c>
    </row>
    <row r="164" spans="1:13" x14ac:dyDescent="0.3">
      <c r="A164" s="123" t="str">
        <f t="shared" ref="A164:A188" si="8">LEFT(E164,10)</f>
        <v>CFEL001043</v>
      </c>
      <c r="B164" s="109" t="s">
        <v>2505</v>
      </c>
      <c r="C164" s="109" t="s">
        <v>1639</v>
      </c>
      <c r="D164" s="109" t="s">
        <v>2136</v>
      </c>
      <c r="E164" s="109" t="s">
        <v>2506</v>
      </c>
      <c r="F164" s="109" t="s">
        <v>40</v>
      </c>
      <c r="G164" s="109" t="s">
        <v>3425</v>
      </c>
      <c r="H164" s="109" t="s">
        <v>3426</v>
      </c>
      <c r="I164" s="124">
        <v>439</v>
      </c>
      <c r="J164" s="127">
        <f t="shared" si="6"/>
        <v>38.681457858769932</v>
      </c>
      <c r="K164" s="124">
        <v>439</v>
      </c>
      <c r="L164" s="125">
        <v>16981.16</v>
      </c>
      <c r="M164" s="125">
        <v>0</v>
      </c>
    </row>
    <row r="165" spans="1:13" x14ac:dyDescent="0.3">
      <c r="A165" s="123" t="str">
        <f t="shared" si="8"/>
        <v>CFEL001052</v>
      </c>
      <c r="B165" s="109" t="s">
        <v>2507</v>
      </c>
      <c r="C165" s="109" t="s">
        <v>1639</v>
      </c>
      <c r="D165" s="109" t="s">
        <v>2136</v>
      </c>
      <c r="E165" s="109" t="s">
        <v>2508</v>
      </c>
      <c r="F165" s="109" t="s">
        <v>40</v>
      </c>
      <c r="G165" s="109" t="s">
        <v>3425</v>
      </c>
      <c r="H165" s="109" t="s">
        <v>3426</v>
      </c>
      <c r="I165" s="124">
        <v>276</v>
      </c>
      <c r="J165" s="127">
        <f t="shared" si="6"/>
        <v>24.53927536231884</v>
      </c>
      <c r="K165" s="124">
        <v>276</v>
      </c>
      <c r="L165" s="125">
        <v>6772.84</v>
      </c>
      <c r="M165" s="125">
        <v>0</v>
      </c>
    </row>
    <row r="166" spans="1:13" x14ac:dyDescent="0.3">
      <c r="A166" s="123" t="str">
        <f t="shared" si="8"/>
        <v>CFEL001056</v>
      </c>
      <c r="B166" s="109" t="s">
        <v>1374</v>
      </c>
      <c r="C166" s="109" t="s">
        <v>1639</v>
      </c>
      <c r="D166" s="109" t="s">
        <v>2130</v>
      </c>
      <c r="E166" s="109" t="s">
        <v>1375</v>
      </c>
      <c r="F166" s="109" t="s">
        <v>36</v>
      </c>
      <c r="G166" s="109" t="s">
        <v>3425</v>
      </c>
      <c r="H166" s="109" t="s">
        <v>3426</v>
      </c>
      <c r="I166" s="124">
        <v>844</v>
      </c>
      <c r="J166" s="127">
        <f t="shared" si="6"/>
        <v>23.279774881516587</v>
      </c>
      <c r="K166" s="124">
        <v>691</v>
      </c>
      <c r="L166" s="125">
        <v>19648.13</v>
      </c>
      <c r="M166" s="125">
        <v>3561.84</v>
      </c>
    </row>
    <row r="167" spans="1:13" x14ac:dyDescent="0.3">
      <c r="A167" s="123" t="str">
        <f t="shared" si="8"/>
        <v>CFEL001057</v>
      </c>
      <c r="B167" s="109" t="s">
        <v>2011</v>
      </c>
      <c r="C167" s="109" t="s">
        <v>1639</v>
      </c>
      <c r="D167" s="109" t="s">
        <v>2130</v>
      </c>
      <c r="E167" s="109" t="s">
        <v>2012</v>
      </c>
      <c r="F167" s="109" t="s">
        <v>36</v>
      </c>
      <c r="G167" s="109" t="s">
        <v>3425</v>
      </c>
      <c r="H167" s="109" t="s">
        <v>3426</v>
      </c>
      <c r="I167" s="124">
        <v>1758</v>
      </c>
      <c r="J167" s="127">
        <f t="shared" si="6"/>
        <v>21.87529010238908</v>
      </c>
      <c r="K167" s="124">
        <v>1758</v>
      </c>
      <c r="L167" s="125">
        <v>38456.76</v>
      </c>
      <c r="M167" s="125">
        <v>0</v>
      </c>
    </row>
    <row r="168" spans="1:13" x14ac:dyDescent="0.3">
      <c r="A168" s="123" t="str">
        <f t="shared" si="8"/>
        <v>CFEL001058</v>
      </c>
      <c r="B168" s="109" t="s">
        <v>1346</v>
      </c>
      <c r="C168" s="109" t="s">
        <v>1639</v>
      </c>
      <c r="D168" s="109" t="s">
        <v>2130</v>
      </c>
      <c r="E168" s="109" t="s">
        <v>1347</v>
      </c>
      <c r="F168" s="109" t="s">
        <v>36</v>
      </c>
      <c r="G168" s="109" t="s">
        <v>3425</v>
      </c>
      <c r="H168" s="109" t="s">
        <v>3426</v>
      </c>
      <c r="I168" s="124">
        <v>4768</v>
      </c>
      <c r="J168" s="127">
        <f t="shared" si="6"/>
        <v>19.738657718120805</v>
      </c>
      <c r="K168" s="124">
        <v>4768</v>
      </c>
      <c r="L168" s="125">
        <v>94113.919999999998</v>
      </c>
      <c r="M168" s="125">
        <v>0</v>
      </c>
    </row>
    <row r="169" spans="1:13" x14ac:dyDescent="0.3">
      <c r="A169" s="123" t="str">
        <f t="shared" si="8"/>
        <v>CFEL001059</v>
      </c>
      <c r="B169" s="109" t="s">
        <v>1266</v>
      </c>
      <c r="C169" s="109" t="s">
        <v>1639</v>
      </c>
      <c r="D169" s="109" t="s">
        <v>2130</v>
      </c>
      <c r="E169" s="109" t="s">
        <v>1267</v>
      </c>
      <c r="F169" s="109" t="s">
        <v>36</v>
      </c>
      <c r="G169" s="109" t="s">
        <v>3425</v>
      </c>
      <c r="H169" s="109" t="s">
        <v>3426</v>
      </c>
      <c r="I169" s="124">
        <v>1959</v>
      </c>
      <c r="J169" s="127">
        <f t="shared" si="6"/>
        <v>18.705727411944867</v>
      </c>
      <c r="K169" s="124">
        <v>1959</v>
      </c>
      <c r="L169" s="125">
        <v>36644.519999999997</v>
      </c>
      <c r="M169" s="125">
        <v>0</v>
      </c>
    </row>
    <row r="170" spans="1:13" x14ac:dyDescent="0.3">
      <c r="A170" s="123" t="str">
        <f t="shared" si="8"/>
        <v>CFEL001050</v>
      </c>
      <c r="B170" s="109" t="s">
        <v>2509</v>
      </c>
      <c r="C170" s="109" t="s">
        <v>1639</v>
      </c>
      <c r="D170" s="109" t="s">
        <v>2331</v>
      </c>
      <c r="E170" s="109" t="s">
        <v>2510</v>
      </c>
      <c r="F170" s="109" t="s">
        <v>36</v>
      </c>
      <c r="G170" s="109" t="s">
        <v>3425</v>
      </c>
      <c r="H170" s="109" t="s">
        <v>3426</v>
      </c>
      <c r="I170" s="124">
        <v>2</v>
      </c>
      <c r="J170" s="127">
        <f t="shared" si="6"/>
        <v>49.375</v>
      </c>
      <c r="K170" s="124">
        <v>2</v>
      </c>
      <c r="L170" s="125">
        <v>98.75</v>
      </c>
      <c r="M170" s="125">
        <v>0</v>
      </c>
    </row>
    <row r="171" spans="1:13" x14ac:dyDescent="0.3">
      <c r="A171" s="123" t="str">
        <f t="shared" si="8"/>
        <v>CFEL001051</v>
      </c>
      <c r="B171" s="109" t="s">
        <v>2511</v>
      </c>
      <c r="C171" s="109" t="s">
        <v>1639</v>
      </c>
      <c r="D171" s="109" t="s">
        <v>2331</v>
      </c>
      <c r="E171" s="109" t="s">
        <v>2512</v>
      </c>
      <c r="F171" s="109" t="s">
        <v>36</v>
      </c>
      <c r="G171" s="109" t="s">
        <v>3425</v>
      </c>
      <c r="H171" s="109" t="s">
        <v>3426</v>
      </c>
      <c r="I171" s="124">
        <v>2</v>
      </c>
      <c r="J171" s="127">
        <f t="shared" si="6"/>
        <v>49.375</v>
      </c>
      <c r="K171" s="124">
        <v>2</v>
      </c>
      <c r="L171" s="125">
        <v>98.75</v>
      </c>
      <c r="M171" s="125">
        <v>0</v>
      </c>
    </row>
    <row r="172" spans="1:13" x14ac:dyDescent="0.3">
      <c r="A172" s="123" t="str">
        <f t="shared" si="8"/>
        <v>CFEL001063</v>
      </c>
      <c r="B172" s="109" t="s">
        <v>2515</v>
      </c>
      <c r="C172" s="109" t="s">
        <v>1639</v>
      </c>
      <c r="D172" s="109" t="s">
        <v>2136</v>
      </c>
      <c r="E172" s="109" t="s">
        <v>2516</v>
      </c>
      <c r="F172" s="109" t="s">
        <v>36</v>
      </c>
      <c r="G172" s="109" t="s">
        <v>3425</v>
      </c>
      <c r="H172" s="109" t="s">
        <v>3426</v>
      </c>
      <c r="I172" s="124">
        <v>15</v>
      </c>
      <c r="J172" s="127">
        <f t="shared" si="6"/>
        <v>19.847333333333331</v>
      </c>
      <c r="K172" s="124">
        <v>-3225</v>
      </c>
      <c r="L172" s="125">
        <v>297.70999999999998</v>
      </c>
      <c r="M172" s="125">
        <v>64305.36</v>
      </c>
    </row>
    <row r="173" spans="1:13" x14ac:dyDescent="0.3">
      <c r="A173" s="123" t="str">
        <f t="shared" si="8"/>
        <v>CFEL001068</v>
      </c>
      <c r="B173" s="109" t="s">
        <v>2521</v>
      </c>
      <c r="C173" s="109" t="s">
        <v>1639</v>
      </c>
      <c r="D173" s="109" t="s">
        <v>2135</v>
      </c>
      <c r="E173" s="109" t="s">
        <v>2522</v>
      </c>
      <c r="F173" s="109" t="s">
        <v>40</v>
      </c>
      <c r="G173" s="109" t="s">
        <v>3425</v>
      </c>
      <c r="H173" s="109" t="s">
        <v>3426</v>
      </c>
      <c r="I173" s="124">
        <v>148.57149999999999</v>
      </c>
      <c r="J173" s="127">
        <f t="shared" si="6"/>
        <v>7.2097946106756687</v>
      </c>
      <c r="K173" s="124">
        <v>148.57149999999999</v>
      </c>
      <c r="L173" s="125">
        <v>1071.17</v>
      </c>
      <c r="M173" s="125">
        <v>0</v>
      </c>
    </row>
    <row r="174" spans="1:13" x14ac:dyDescent="0.3">
      <c r="A174" s="123" t="str">
        <f t="shared" si="8"/>
        <v>CFEL001076</v>
      </c>
      <c r="B174" s="109" t="s">
        <v>2531</v>
      </c>
      <c r="C174" s="109" t="s">
        <v>1639</v>
      </c>
      <c r="D174" s="109" t="s">
        <v>2331</v>
      </c>
      <c r="E174" s="109" t="s">
        <v>2532</v>
      </c>
      <c r="F174" s="109" t="s">
        <v>36</v>
      </c>
      <c r="G174" s="109" t="s">
        <v>3425</v>
      </c>
      <c r="H174" s="109" t="s">
        <v>3426</v>
      </c>
      <c r="I174" s="124">
        <v>71</v>
      </c>
      <c r="J174" s="127">
        <f t="shared" si="6"/>
        <v>6.16</v>
      </c>
      <c r="K174" s="124">
        <v>71</v>
      </c>
      <c r="L174" s="125">
        <v>437.36</v>
      </c>
      <c r="M174" s="125">
        <v>0</v>
      </c>
    </row>
    <row r="175" spans="1:13" x14ac:dyDescent="0.3">
      <c r="A175" s="123" t="str">
        <f t="shared" si="8"/>
        <v>CFSB000368</v>
      </c>
      <c r="B175" s="109" t="s">
        <v>2543</v>
      </c>
      <c r="C175" s="109" t="s">
        <v>1639</v>
      </c>
      <c r="D175" s="109" t="s">
        <v>2331</v>
      </c>
      <c r="E175" s="109" t="s">
        <v>2544</v>
      </c>
      <c r="F175" s="109" t="s">
        <v>36</v>
      </c>
      <c r="G175" s="109" t="s">
        <v>3425</v>
      </c>
      <c r="H175" s="109" t="s">
        <v>3426</v>
      </c>
      <c r="I175" s="124">
        <v>302</v>
      </c>
      <c r="J175" s="127">
        <f t="shared" si="6"/>
        <v>2.2941721854304635</v>
      </c>
      <c r="K175" s="124">
        <v>-2134</v>
      </c>
      <c r="L175" s="125">
        <v>692.84</v>
      </c>
      <c r="M175" s="125">
        <v>5588.6</v>
      </c>
    </row>
    <row r="176" spans="1:13" x14ac:dyDescent="0.3">
      <c r="A176" s="123" t="str">
        <f t="shared" si="8"/>
        <v>CFSB000369</v>
      </c>
      <c r="B176" s="109" t="s">
        <v>2545</v>
      </c>
      <c r="C176" s="109" t="s">
        <v>1639</v>
      </c>
      <c r="D176" s="109" t="s">
        <v>2331</v>
      </c>
      <c r="E176" s="109" t="s">
        <v>2546</v>
      </c>
      <c r="F176" s="109" t="s">
        <v>36</v>
      </c>
      <c r="G176" s="109" t="s">
        <v>3425</v>
      </c>
      <c r="H176" s="109" t="s">
        <v>3426</v>
      </c>
      <c r="I176" s="124">
        <v>112</v>
      </c>
      <c r="J176" s="127">
        <f t="shared" si="6"/>
        <v>11.223482142857142</v>
      </c>
      <c r="K176" s="124">
        <v>-2888</v>
      </c>
      <c r="L176" s="125">
        <v>1257.03</v>
      </c>
      <c r="M176" s="125">
        <v>33670.379999999997</v>
      </c>
    </row>
    <row r="177" spans="1:13" x14ac:dyDescent="0.3">
      <c r="A177" s="123" t="str">
        <f t="shared" si="8"/>
        <v>CFSB000374</v>
      </c>
      <c r="B177" s="109" t="s">
        <v>2547</v>
      </c>
      <c r="C177" s="109" t="s">
        <v>1639</v>
      </c>
      <c r="D177" s="109" t="s">
        <v>2273</v>
      </c>
      <c r="E177" s="109" t="s">
        <v>2548</v>
      </c>
      <c r="F177" s="109" t="s">
        <v>36</v>
      </c>
      <c r="G177" s="109" t="s">
        <v>3425</v>
      </c>
      <c r="H177" s="109" t="s">
        <v>3426</v>
      </c>
      <c r="I177" s="124">
        <v>4922</v>
      </c>
      <c r="J177" s="127">
        <f t="shared" si="6"/>
        <v>0.90862860625761899</v>
      </c>
      <c r="K177" s="124">
        <v>4922</v>
      </c>
      <c r="L177" s="125">
        <v>4472.2700000000004</v>
      </c>
      <c r="M177" s="125">
        <v>0</v>
      </c>
    </row>
    <row r="178" spans="1:13" x14ac:dyDescent="0.3">
      <c r="A178" s="123" t="str">
        <f t="shared" si="8"/>
        <v>CFSB000423</v>
      </c>
      <c r="B178" s="109" t="s">
        <v>2549</v>
      </c>
      <c r="C178" s="109" t="s">
        <v>1639</v>
      </c>
      <c r="D178" s="109" t="s">
        <v>2310</v>
      </c>
      <c r="E178" s="109" t="s">
        <v>2550</v>
      </c>
      <c r="F178" s="109" t="s">
        <v>36</v>
      </c>
      <c r="G178" s="109" t="s">
        <v>3425</v>
      </c>
      <c r="H178" s="109" t="s">
        <v>3426</v>
      </c>
      <c r="I178" s="124">
        <v>558</v>
      </c>
      <c r="J178" s="127">
        <f t="shared" si="6"/>
        <v>6.1813082437275986</v>
      </c>
      <c r="K178" s="124">
        <v>558</v>
      </c>
      <c r="L178" s="125">
        <v>3449.17</v>
      </c>
      <c r="M178" s="125">
        <v>0</v>
      </c>
    </row>
    <row r="179" spans="1:13" x14ac:dyDescent="0.3">
      <c r="A179" s="123" t="str">
        <f t="shared" si="8"/>
        <v>CFSB000424</v>
      </c>
      <c r="B179" s="109" t="s">
        <v>2551</v>
      </c>
      <c r="C179" s="109" t="s">
        <v>1639</v>
      </c>
      <c r="D179" s="109" t="s">
        <v>2310</v>
      </c>
      <c r="E179" s="109" t="s">
        <v>2552</v>
      </c>
      <c r="F179" s="109" t="s">
        <v>36</v>
      </c>
      <c r="G179" s="109" t="s">
        <v>3425</v>
      </c>
      <c r="H179" s="109" t="s">
        <v>3426</v>
      </c>
      <c r="I179" s="124">
        <v>3791</v>
      </c>
      <c r="J179" s="127">
        <f t="shared" si="6"/>
        <v>5.7871880770245321</v>
      </c>
      <c r="K179" s="124">
        <v>3791</v>
      </c>
      <c r="L179" s="125">
        <v>21939.23</v>
      </c>
      <c r="M179" s="125">
        <v>0</v>
      </c>
    </row>
    <row r="180" spans="1:13" x14ac:dyDescent="0.3">
      <c r="A180" s="123" t="str">
        <f t="shared" si="8"/>
        <v>CFSB000528</v>
      </c>
      <c r="B180" s="109" t="s">
        <v>2553</v>
      </c>
      <c r="C180" s="109" t="s">
        <v>1639</v>
      </c>
      <c r="D180" s="109" t="s">
        <v>2273</v>
      </c>
      <c r="E180" s="109" t="s">
        <v>2554</v>
      </c>
      <c r="F180" s="109" t="s">
        <v>36</v>
      </c>
      <c r="G180" s="109" t="s">
        <v>3425</v>
      </c>
      <c r="H180" s="109" t="s">
        <v>3426</v>
      </c>
      <c r="I180" s="124">
        <v>49</v>
      </c>
      <c r="J180" s="127">
        <f t="shared" si="6"/>
        <v>64.760408163265311</v>
      </c>
      <c r="K180" s="124">
        <v>49</v>
      </c>
      <c r="L180" s="125">
        <v>3173.26</v>
      </c>
      <c r="M180" s="125">
        <v>0</v>
      </c>
    </row>
    <row r="181" spans="1:13" x14ac:dyDescent="0.3">
      <c r="A181" s="123" t="str">
        <f t="shared" si="8"/>
        <v>CFSB000548</v>
      </c>
      <c r="B181" s="109" t="s">
        <v>1324</v>
      </c>
      <c r="C181" s="109" t="s">
        <v>1639</v>
      </c>
      <c r="D181" s="109" t="s">
        <v>2331</v>
      </c>
      <c r="E181" s="109" t="s">
        <v>1325</v>
      </c>
      <c r="F181" s="109" t="s">
        <v>36</v>
      </c>
      <c r="G181" s="109" t="s">
        <v>3425</v>
      </c>
      <c r="H181" s="109" t="s">
        <v>3426</v>
      </c>
      <c r="I181" s="124">
        <v>1616</v>
      </c>
      <c r="J181" s="127">
        <f t="shared" si="6"/>
        <v>16.985971534653466</v>
      </c>
      <c r="K181" s="124">
        <v>-50</v>
      </c>
      <c r="L181" s="125">
        <v>27449.33</v>
      </c>
      <c r="M181" s="125">
        <v>28298.63</v>
      </c>
    </row>
    <row r="182" spans="1:13" x14ac:dyDescent="0.3">
      <c r="A182" s="123" t="str">
        <f t="shared" si="8"/>
        <v>CFSB000550</v>
      </c>
      <c r="B182" s="109" t="s">
        <v>2555</v>
      </c>
      <c r="C182" s="109" t="s">
        <v>1639</v>
      </c>
      <c r="D182" s="109" t="s">
        <v>2331</v>
      </c>
      <c r="E182" s="109" t="s">
        <v>2556</v>
      </c>
      <c r="F182" s="109" t="s">
        <v>36</v>
      </c>
      <c r="G182" s="109" t="s">
        <v>3425</v>
      </c>
      <c r="H182" s="109" t="s">
        <v>3426</v>
      </c>
      <c r="I182" s="124">
        <v>380</v>
      </c>
      <c r="J182" s="127">
        <f t="shared" si="6"/>
        <v>23.570578947368421</v>
      </c>
      <c r="K182" s="124">
        <v>-1286</v>
      </c>
      <c r="L182" s="125">
        <v>8956.82</v>
      </c>
      <c r="M182" s="125">
        <v>39268.61</v>
      </c>
    </row>
    <row r="183" spans="1:13" x14ac:dyDescent="0.3">
      <c r="A183" s="123" t="str">
        <f t="shared" si="8"/>
        <v>CFSB000551</v>
      </c>
      <c r="B183" s="109" t="s">
        <v>2557</v>
      </c>
      <c r="C183" s="109" t="s">
        <v>1639</v>
      </c>
      <c r="D183" s="109" t="s">
        <v>2331</v>
      </c>
      <c r="E183" s="109" t="s">
        <v>2558</v>
      </c>
      <c r="F183" s="109" t="s">
        <v>36</v>
      </c>
      <c r="G183" s="109" t="s">
        <v>3425</v>
      </c>
      <c r="H183" s="109" t="s">
        <v>3426</v>
      </c>
      <c r="I183" s="124">
        <v>1130</v>
      </c>
      <c r="J183" s="127">
        <f t="shared" si="6"/>
        <v>17.79412389380531</v>
      </c>
      <c r="K183" s="124">
        <v>1130</v>
      </c>
      <c r="L183" s="125">
        <v>20107.36</v>
      </c>
      <c r="M183" s="125">
        <v>0</v>
      </c>
    </row>
    <row r="184" spans="1:13" x14ac:dyDescent="0.3">
      <c r="A184" s="123" t="str">
        <f t="shared" si="8"/>
        <v>CFSB000553</v>
      </c>
      <c r="B184" s="109" t="s">
        <v>2561</v>
      </c>
      <c r="C184" s="109" t="s">
        <v>1639</v>
      </c>
      <c r="D184" s="109" t="s">
        <v>2331</v>
      </c>
      <c r="E184" s="109" t="s">
        <v>2562</v>
      </c>
      <c r="F184" s="109" t="s">
        <v>36</v>
      </c>
      <c r="G184" s="109" t="s">
        <v>3425</v>
      </c>
      <c r="H184" s="109" t="s">
        <v>3426</v>
      </c>
      <c r="I184" s="124">
        <v>276</v>
      </c>
      <c r="J184" s="127">
        <f t="shared" si="6"/>
        <v>27.619420289855071</v>
      </c>
      <c r="K184" s="124">
        <v>267</v>
      </c>
      <c r="L184" s="125">
        <v>7622.96</v>
      </c>
      <c r="M184" s="125">
        <v>248.57</v>
      </c>
    </row>
    <row r="185" spans="1:13" x14ac:dyDescent="0.3">
      <c r="A185" s="123" t="str">
        <f t="shared" si="8"/>
        <v>CFSB000567</v>
      </c>
      <c r="B185" s="109" t="s">
        <v>2001</v>
      </c>
      <c r="C185" s="109" t="s">
        <v>1639</v>
      </c>
      <c r="D185" s="109" t="s">
        <v>2478</v>
      </c>
      <c r="E185" s="109" t="s">
        <v>2002</v>
      </c>
      <c r="F185" s="109" t="s">
        <v>36</v>
      </c>
      <c r="G185" s="109" t="s">
        <v>3425</v>
      </c>
      <c r="H185" s="109" t="s">
        <v>3426</v>
      </c>
      <c r="I185" s="124">
        <v>3800</v>
      </c>
      <c r="J185" s="127">
        <f t="shared" si="6"/>
        <v>1.3927921052631578</v>
      </c>
      <c r="K185" s="124">
        <v>3800</v>
      </c>
      <c r="L185" s="125">
        <v>5292.61</v>
      </c>
      <c r="M185" s="125">
        <v>0</v>
      </c>
    </row>
    <row r="186" spans="1:13" x14ac:dyDescent="0.3">
      <c r="A186" s="123" t="str">
        <f t="shared" si="8"/>
        <v>CFSB000562</v>
      </c>
      <c r="B186" s="109" t="s">
        <v>2568</v>
      </c>
      <c r="C186" s="109" t="s">
        <v>1639</v>
      </c>
      <c r="D186" s="109" t="s">
        <v>2331</v>
      </c>
      <c r="E186" s="109" t="s">
        <v>2569</v>
      </c>
      <c r="F186" s="109" t="s">
        <v>36</v>
      </c>
      <c r="G186" s="109" t="s">
        <v>3425</v>
      </c>
      <c r="H186" s="109" t="s">
        <v>3426</v>
      </c>
      <c r="I186" s="124">
        <v>121</v>
      </c>
      <c r="J186" s="127">
        <f t="shared" si="6"/>
        <v>9.7568595041322315</v>
      </c>
      <c r="K186" s="124">
        <v>121</v>
      </c>
      <c r="L186" s="125">
        <v>1180.58</v>
      </c>
      <c r="M186" s="125">
        <v>0</v>
      </c>
    </row>
    <row r="187" spans="1:13" x14ac:dyDescent="0.3">
      <c r="A187" s="123" t="str">
        <f t="shared" si="8"/>
        <v>CFSB000569</v>
      </c>
      <c r="B187" s="109" t="s">
        <v>2095</v>
      </c>
      <c r="C187" s="109" t="s">
        <v>1639</v>
      </c>
      <c r="D187" s="109" t="s">
        <v>2331</v>
      </c>
      <c r="E187" s="109" t="s">
        <v>2096</v>
      </c>
      <c r="F187" s="109" t="s">
        <v>36</v>
      </c>
      <c r="G187" s="109" t="s">
        <v>3425</v>
      </c>
      <c r="H187" s="109" t="s">
        <v>3426</v>
      </c>
      <c r="I187" s="124">
        <v>121</v>
      </c>
      <c r="J187" s="127">
        <f t="shared" si="6"/>
        <v>30.921157024793388</v>
      </c>
      <c r="K187" s="124">
        <v>121</v>
      </c>
      <c r="L187" s="125">
        <v>3741.46</v>
      </c>
      <c r="M187" s="125">
        <v>0</v>
      </c>
    </row>
    <row r="188" spans="1:13" x14ac:dyDescent="0.3">
      <c r="A188" s="123" t="str">
        <f t="shared" si="8"/>
        <v>CFSB000575</v>
      </c>
      <c r="B188" s="109" t="s">
        <v>2574</v>
      </c>
      <c r="C188" s="109" t="s">
        <v>1639</v>
      </c>
      <c r="D188" s="109" t="s">
        <v>2331</v>
      </c>
      <c r="E188" s="109" t="s">
        <v>2575</v>
      </c>
      <c r="F188" s="109" t="s">
        <v>36</v>
      </c>
      <c r="G188" s="109" t="s">
        <v>3425</v>
      </c>
      <c r="H188" s="109" t="s">
        <v>3426</v>
      </c>
      <c r="I188" s="124">
        <v>2</v>
      </c>
      <c r="J188" s="127">
        <f t="shared" si="6"/>
        <v>54.215000000000003</v>
      </c>
      <c r="K188" s="124">
        <v>2</v>
      </c>
      <c r="L188" s="125">
        <v>108.43</v>
      </c>
      <c r="M188" s="125">
        <v>0</v>
      </c>
    </row>
    <row r="189" spans="1:13" x14ac:dyDescent="0.3">
      <c r="A189" s="123" t="str">
        <f t="shared" ref="A189:A252" si="9">LEFT(E189,9)</f>
        <v>CNH000002</v>
      </c>
      <c r="B189" s="109" t="s">
        <v>2576</v>
      </c>
      <c r="C189" s="109" t="s">
        <v>38</v>
      </c>
      <c r="D189" s="109" t="s">
        <v>2473</v>
      </c>
      <c r="E189" s="109" t="s">
        <v>2577</v>
      </c>
      <c r="F189" s="109" t="s">
        <v>36</v>
      </c>
      <c r="G189" s="109" t="s">
        <v>3425</v>
      </c>
      <c r="H189" s="109" t="s">
        <v>3426</v>
      </c>
      <c r="I189" s="124">
        <v>7</v>
      </c>
      <c r="J189" s="127">
        <f t="shared" si="6"/>
        <v>33.434285714285714</v>
      </c>
      <c r="K189" s="124">
        <v>7</v>
      </c>
      <c r="L189" s="125">
        <v>234.04</v>
      </c>
      <c r="M189" s="125">
        <v>0</v>
      </c>
    </row>
    <row r="190" spans="1:13" x14ac:dyDescent="0.3">
      <c r="A190" s="123" t="str">
        <f t="shared" si="9"/>
        <v>CNH000003</v>
      </c>
      <c r="B190" s="109" t="s">
        <v>2578</v>
      </c>
      <c r="C190" s="109" t="s">
        <v>38</v>
      </c>
      <c r="D190" s="109" t="s">
        <v>2473</v>
      </c>
      <c r="E190" s="109" t="s">
        <v>2579</v>
      </c>
      <c r="F190" s="109" t="s">
        <v>36</v>
      </c>
      <c r="G190" s="109" t="s">
        <v>3425</v>
      </c>
      <c r="H190" s="109" t="s">
        <v>3426</v>
      </c>
      <c r="I190" s="124">
        <v>40</v>
      </c>
      <c r="J190" s="127">
        <f t="shared" si="6"/>
        <v>111.80050000000001</v>
      </c>
      <c r="K190" s="124">
        <v>40</v>
      </c>
      <c r="L190" s="125">
        <v>4472.0200000000004</v>
      </c>
      <c r="M190" s="125">
        <v>0</v>
      </c>
    </row>
    <row r="191" spans="1:13" x14ac:dyDescent="0.3">
      <c r="A191" s="123" t="str">
        <f t="shared" si="9"/>
        <v>CNH000004</v>
      </c>
      <c r="B191" s="109" t="s">
        <v>2580</v>
      </c>
      <c r="C191" s="109" t="s">
        <v>38</v>
      </c>
      <c r="D191" s="109" t="s">
        <v>2473</v>
      </c>
      <c r="E191" s="109" t="s">
        <v>2581</v>
      </c>
      <c r="F191" s="109" t="s">
        <v>36</v>
      </c>
      <c r="G191" s="109" t="s">
        <v>3425</v>
      </c>
      <c r="H191" s="109" t="s">
        <v>3426</v>
      </c>
      <c r="I191" s="124">
        <v>65</v>
      </c>
      <c r="J191" s="127">
        <f t="shared" si="6"/>
        <v>110.98523076923077</v>
      </c>
      <c r="K191" s="124">
        <v>65</v>
      </c>
      <c r="L191" s="125">
        <v>7214.04</v>
      </c>
      <c r="M191" s="125">
        <v>0</v>
      </c>
    </row>
    <row r="192" spans="1:13" x14ac:dyDescent="0.3">
      <c r="A192" s="123" t="str">
        <f t="shared" si="9"/>
        <v>CNH000005</v>
      </c>
      <c r="B192" s="109" t="s">
        <v>2582</v>
      </c>
      <c r="C192" s="109" t="s">
        <v>38</v>
      </c>
      <c r="D192" s="109" t="s">
        <v>2473</v>
      </c>
      <c r="E192" s="109" t="s">
        <v>2583</v>
      </c>
      <c r="F192" s="109" t="s">
        <v>36</v>
      </c>
      <c r="G192" s="109" t="s">
        <v>3425</v>
      </c>
      <c r="H192" s="109" t="s">
        <v>3426</v>
      </c>
      <c r="I192" s="124">
        <v>128</v>
      </c>
      <c r="J192" s="127">
        <f t="shared" si="6"/>
        <v>238.22890624999999</v>
      </c>
      <c r="K192" s="124">
        <v>128</v>
      </c>
      <c r="L192" s="125">
        <v>30493.3</v>
      </c>
      <c r="M192" s="125">
        <v>0</v>
      </c>
    </row>
    <row r="193" spans="1:13" x14ac:dyDescent="0.3">
      <c r="A193" s="123" t="str">
        <f t="shared" si="9"/>
        <v>CON000010</v>
      </c>
      <c r="B193" s="109" t="s">
        <v>1236</v>
      </c>
      <c r="C193" s="109" t="s">
        <v>38</v>
      </c>
      <c r="D193" s="109" t="s">
        <v>2361</v>
      </c>
      <c r="E193" s="109" t="s">
        <v>1237</v>
      </c>
      <c r="F193" s="109" t="s">
        <v>36</v>
      </c>
      <c r="G193" s="109" t="s">
        <v>3425</v>
      </c>
      <c r="H193" s="109" t="s">
        <v>3426</v>
      </c>
      <c r="I193" s="124">
        <v>7704</v>
      </c>
      <c r="J193" s="127">
        <f t="shared" si="6"/>
        <v>11.581665368639667</v>
      </c>
      <c r="K193" s="124">
        <v>7704</v>
      </c>
      <c r="L193" s="125">
        <v>89225.15</v>
      </c>
      <c r="M193" s="125">
        <v>0</v>
      </c>
    </row>
    <row r="194" spans="1:13" x14ac:dyDescent="0.3">
      <c r="A194" s="123" t="str">
        <f t="shared" si="9"/>
        <v>CON000013</v>
      </c>
      <c r="B194" s="109" t="s">
        <v>2584</v>
      </c>
      <c r="C194" s="109" t="s">
        <v>38</v>
      </c>
      <c r="D194" s="109" t="s">
        <v>2361</v>
      </c>
      <c r="E194" s="109" t="s">
        <v>2585</v>
      </c>
      <c r="F194" s="109" t="s">
        <v>36</v>
      </c>
      <c r="G194" s="109" t="s">
        <v>3425</v>
      </c>
      <c r="H194" s="109" t="s">
        <v>3426</v>
      </c>
      <c r="I194" s="124">
        <v>401</v>
      </c>
      <c r="J194" s="127">
        <f t="shared" ref="J194:J257" si="10">L194/I194</f>
        <v>12.433067331670822</v>
      </c>
      <c r="K194" s="124">
        <v>401</v>
      </c>
      <c r="L194" s="125">
        <v>4985.66</v>
      </c>
      <c r="M194" s="125">
        <v>0</v>
      </c>
    </row>
    <row r="195" spans="1:13" x14ac:dyDescent="0.3">
      <c r="A195" s="123" t="str">
        <f t="shared" si="9"/>
        <v>CON000018</v>
      </c>
      <c r="B195" s="109" t="s">
        <v>1250</v>
      </c>
      <c r="C195" s="109" t="s">
        <v>38</v>
      </c>
      <c r="D195" s="109" t="s">
        <v>2361</v>
      </c>
      <c r="E195" s="109" t="s">
        <v>1251</v>
      </c>
      <c r="F195" s="109" t="s">
        <v>36</v>
      </c>
      <c r="G195" s="109" t="s">
        <v>3425</v>
      </c>
      <c r="H195" s="109" t="s">
        <v>3426</v>
      </c>
      <c r="I195" s="124">
        <v>2738</v>
      </c>
      <c r="J195" s="127">
        <f t="shared" si="10"/>
        <v>14.892111029948866</v>
      </c>
      <c r="K195" s="124">
        <v>2738</v>
      </c>
      <c r="L195" s="125">
        <v>40774.6</v>
      </c>
      <c r="M195" s="125">
        <v>0</v>
      </c>
    </row>
    <row r="196" spans="1:13" x14ac:dyDescent="0.3">
      <c r="A196" s="123" t="str">
        <f t="shared" si="9"/>
        <v>CON000028</v>
      </c>
      <c r="B196" s="109" t="s">
        <v>2586</v>
      </c>
      <c r="C196" s="109" t="s">
        <v>38</v>
      </c>
      <c r="D196" s="109" t="s">
        <v>2361</v>
      </c>
      <c r="E196" s="109" t="s">
        <v>2587</v>
      </c>
      <c r="F196" s="109" t="s">
        <v>36</v>
      </c>
      <c r="G196" s="109" t="s">
        <v>3425</v>
      </c>
      <c r="H196" s="109" t="s">
        <v>3426</v>
      </c>
      <c r="I196" s="124">
        <v>16278</v>
      </c>
      <c r="J196" s="127">
        <f t="shared" si="10"/>
        <v>0.60202236146946797</v>
      </c>
      <c r="K196" s="124">
        <v>16278</v>
      </c>
      <c r="L196" s="125">
        <v>9799.7199999999993</v>
      </c>
      <c r="M196" s="125">
        <v>0</v>
      </c>
    </row>
    <row r="197" spans="1:13" x14ac:dyDescent="0.3">
      <c r="A197" s="123" t="str">
        <f t="shared" si="9"/>
        <v>CON000029</v>
      </c>
      <c r="B197" s="109" t="s">
        <v>2588</v>
      </c>
      <c r="C197" s="109" t="s">
        <v>38</v>
      </c>
      <c r="D197" s="109" t="s">
        <v>2361</v>
      </c>
      <c r="E197" s="109" t="s">
        <v>2589</v>
      </c>
      <c r="F197" s="109" t="s">
        <v>36</v>
      </c>
      <c r="G197" s="109" t="s">
        <v>3425</v>
      </c>
      <c r="H197" s="109" t="s">
        <v>3426</v>
      </c>
      <c r="I197" s="124">
        <v>7050</v>
      </c>
      <c r="J197" s="127">
        <f t="shared" si="10"/>
        <v>0.45393191489361701</v>
      </c>
      <c r="K197" s="124">
        <v>7050</v>
      </c>
      <c r="L197" s="125">
        <v>3200.22</v>
      </c>
      <c r="M197" s="125">
        <v>0</v>
      </c>
    </row>
    <row r="198" spans="1:13" x14ac:dyDescent="0.3">
      <c r="A198" s="123" t="str">
        <f t="shared" si="9"/>
        <v>CON000030</v>
      </c>
      <c r="B198" s="109" t="s">
        <v>2590</v>
      </c>
      <c r="C198" s="109" t="s">
        <v>38</v>
      </c>
      <c r="D198" s="109" t="s">
        <v>2361</v>
      </c>
      <c r="E198" s="109" t="s">
        <v>2591</v>
      </c>
      <c r="F198" s="109" t="s">
        <v>36</v>
      </c>
      <c r="G198" s="109" t="s">
        <v>3425</v>
      </c>
      <c r="H198" s="109" t="s">
        <v>3426</v>
      </c>
      <c r="I198" s="124">
        <v>251</v>
      </c>
      <c r="J198" s="127">
        <f t="shared" si="10"/>
        <v>4.1482868525896412</v>
      </c>
      <c r="K198" s="124">
        <v>251</v>
      </c>
      <c r="L198" s="125">
        <v>1041.22</v>
      </c>
      <c r="M198" s="125">
        <v>0</v>
      </c>
    </row>
    <row r="199" spans="1:13" x14ac:dyDescent="0.3">
      <c r="A199" s="123" t="str">
        <f t="shared" si="9"/>
        <v>CON000031</v>
      </c>
      <c r="B199" s="109" t="s">
        <v>1384</v>
      </c>
      <c r="C199" s="109" t="s">
        <v>38</v>
      </c>
      <c r="D199" s="109" t="s">
        <v>2361</v>
      </c>
      <c r="E199" s="109" t="s">
        <v>1385</v>
      </c>
      <c r="F199" s="109" t="s">
        <v>36</v>
      </c>
      <c r="G199" s="109" t="s">
        <v>3425</v>
      </c>
      <c r="H199" s="109" t="s">
        <v>3426</v>
      </c>
      <c r="I199" s="124">
        <v>2390</v>
      </c>
      <c r="J199" s="127">
        <f t="shared" si="10"/>
        <v>1.0247405857740586</v>
      </c>
      <c r="K199" s="124">
        <v>2390</v>
      </c>
      <c r="L199" s="125">
        <v>2449.13</v>
      </c>
      <c r="M199" s="125">
        <v>0</v>
      </c>
    </row>
    <row r="200" spans="1:13" x14ac:dyDescent="0.3">
      <c r="A200" s="123" t="str">
        <f t="shared" si="9"/>
        <v>CON000032</v>
      </c>
      <c r="B200" s="109" t="s">
        <v>2592</v>
      </c>
      <c r="C200" s="109" t="s">
        <v>38</v>
      </c>
      <c r="D200" s="109" t="s">
        <v>2361</v>
      </c>
      <c r="E200" s="109" t="s">
        <v>2593</v>
      </c>
      <c r="F200" s="109" t="s">
        <v>36</v>
      </c>
      <c r="G200" s="109" t="s">
        <v>3425</v>
      </c>
      <c r="H200" s="109" t="s">
        <v>3426</v>
      </c>
      <c r="I200" s="124">
        <v>3765</v>
      </c>
      <c r="J200" s="127">
        <f t="shared" si="10"/>
        <v>1.3523718459495353</v>
      </c>
      <c r="K200" s="124">
        <v>3765</v>
      </c>
      <c r="L200" s="125">
        <v>5091.68</v>
      </c>
      <c r="M200" s="125">
        <v>0</v>
      </c>
    </row>
    <row r="201" spans="1:13" x14ac:dyDescent="0.3">
      <c r="A201" s="123" t="str">
        <f t="shared" si="9"/>
        <v>CON000033</v>
      </c>
      <c r="B201" s="109" t="s">
        <v>2596</v>
      </c>
      <c r="C201" s="109" t="s">
        <v>38</v>
      </c>
      <c r="D201" s="109" t="s">
        <v>2361</v>
      </c>
      <c r="E201" s="109" t="s">
        <v>2597</v>
      </c>
      <c r="F201" s="109" t="s">
        <v>36</v>
      </c>
      <c r="G201" s="109" t="s">
        <v>3425</v>
      </c>
      <c r="H201" s="109" t="s">
        <v>3426</v>
      </c>
      <c r="I201" s="124">
        <v>12514</v>
      </c>
      <c r="J201" s="127">
        <f t="shared" si="10"/>
        <v>1.2811914655585743</v>
      </c>
      <c r="K201" s="124">
        <v>12514</v>
      </c>
      <c r="L201" s="125">
        <v>16032.83</v>
      </c>
      <c r="M201" s="125">
        <v>0</v>
      </c>
    </row>
    <row r="202" spans="1:13" x14ac:dyDescent="0.3">
      <c r="A202" s="123" t="str">
        <f t="shared" si="9"/>
        <v>CON000034</v>
      </c>
      <c r="B202" s="109" t="s">
        <v>1306</v>
      </c>
      <c r="C202" s="109" t="s">
        <v>38</v>
      </c>
      <c r="D202" s="109" t="s">
        <v>2361</v>
      </c>
      <c r="E202" s="109" t="s">
        <v>1307</v>
      </c>
      <c r="F202" s="109" t="s">
        <v>36</v>
      </c>
      <c r="G202" s="109" t="s">
        <v>3425</v>
      </c>
      <c r="H202" s="109" t="s">
        <v>3426</v>
      </c>
      <c r="I202" s="124">
        <v>10533</v>
      </c>
      <c r="J202" s="127">
        <f t="shared" si="10"/>
        <v>4.1263248836988513</v>
      </c>
      <c r="K202" s="124">
        <v>10533</v>
      </c>
      <c r="L202" s="125">
        <v>43462.58</v>
      </c>
      <c r="M202" s="125">
        <v>0</v>
      </c>
    </row>
    <row r="203" spans="1:13" x14ac:dyDescent="0.3">
      <c r="A203" s="123" t="str">
        <f t="shared" si="9"/>
        <v>COS000001</v>
      </c>
      <c r="B203" s="109" t="s">
        <v>3427</v>
      </c>
      <c r="C203" s="109" t="s">
        <v>38</v>
      </c>
      <c r="D203" s="109" t="s">
        <v>2423</v>
      </c>
      <c r="E203" s="109" t="s">
        <v>3428</v>
      </c>
      <c r="F203" s="109" t="s">
        <v>36</v>
      </c>
      <c r="G203" s="109" t="s">
        <v>3425</v>
      </c>
      <c r="H203" s="109" t="s">
        <v>3426</v>
      </c>
      <c r="I203" s="124">
        <v>3398</v>
      </c>
      <c r="J203" s="127">
        <f t="shared" si="10"/>
        <v>2.6120570924072983</v>
      </c>
      <c r="K203" s="124">
        <v>3398</v>
      </c>
      <c r="L203" s="125">
        <v>8875.77</v>
      </c>
      <c r="M203" s="125">
        <v>0</v>
      </c>
    </row>
    <row r="204" spans="1:13" x14ac:dyDescent="0.3">
      <c r="A204" s="123" t="str">
        <f t="shared" si="9"/>
        <v>EMAC00001</v>
      </c>
      <c r="B204" s="109" t="s">
        <v>43</v>
      </c>
      <c r="C204" s="109" t="s">
        <v>3433</v>
      </c>
      <c r="D204" s="109" t="s">
        <v>3434</v>
      </c>
      <c r="E204" s="109" t="s">
        <v>3435</v>
      </c>
      <c r="F204" s="109" t="s">
        <v>36</v>
      </c>
      <c r="G204" s="109" t="s">
        <v>3425</v>
      </c>
      <c r="H204" s="109" t="s">
        <v>3426</v>
      </c>
      <c r="I204" s="124">
        <v>5</v>
      </c>
      <c r="J204" s="127">
        <f t="shared" si="10"/>
        <v>2.1520000000000001</v>
      </c>
      <c r="K204" s="124">
        <v>5</v>
      </c>
      <c r="L204" s="125">
        <v>10.76</v>
      </c>
      <c r="M204" s="125">
        <v>0</v>
      </c>
    </row>
    <row r="205" spans="1:13" x14ac:dyDescent="0.3">
      <c r="A205" s="123" t="str">
        <f t="shared" si="9"/>
        <v>EMAC00003</v>
      </c>
      <c r="B205" s="109" t="s">
        <v>44</v>
      </c>
      <c r="C205" s="109" t="s">
        <v>3433</v>
      </c>
      <c r="D205" s="109" t="s">
        <v>3434</v>
      </c>
      <c r="E205" s="109" t="s">
        <v>3436</v>
      </c>
      <c r="F205" s="109" t="s">
        <v>757</v>
      </c>
      <c r="G205" s="109" t="s">
        <v>3425</v>
      </c>
      <c r="H205" s="109" t="s">
        <v>3426</v>
      </c>
      <c r="I205" s="124">
        <v>21</v>
      </c>
      <c r="J205" s="127">
        <f t="shared" si="10"/>
        <v>4.9647619047619047</v>
      </c>
      <c r="K205" s="124">
        <v>21</v>
      </c>
      <c r="L205" s="125">
        <v>104.26</v>
      </c>
      <c r="M205" s="125">
        <v>0</v>
      </c>
    </row>
    <row r="206" spans="1:13" x14ac:dyDescent="0.3">
      <c r="A206" s="123" t="str">
        <f t="shared" si="9"/>
        <v>EMAC00006</v>
      </c>
      <c r="B206" s="109" t="s">
        <v>45</v>
      </c>
      <c r="C206" s="109" t="s">
        <v>3433</v>
      </c>
      <c r="D206" s="109" t="s">
        <v>3434</v>
      </c>
      <c r="E206" s="109" t="s">
        <v>3437</v>
      </c>
      <c r="F206" s="109" t="s">
        <v>757</v>
      </c>
      <c r="G206" s="109" t="s">
        <v>3425</v>
      </c>
      <c r="H206" s="109" t="s">
        <v>3426</v>
      </c>
      <c r="I206" s="124">
        <v>16</v>
      </c>
      <c r="J206" s="127">
        <f t="shared" si="10"/>
        <v>9.1056249999999999</v>
      </c>
      <c r="K206" s="124">
        <v>16</v>
      </c>
      <c r="L206" s="125">
        <v>145.69</v>
      </c>
      <c r="M206" s="125">
        <v>0</v>
      </c>
    </row>
    <row r="207" spans="1:13" x14ac:dyDescent="0.3">
      <c r="A207" s="123" t="str">
        <f t="shared" si="9"/>
        <v>EMAC00007</v>
      </c>
      <c r="B207" s="109" t="s">
        <v>46</v>
      </c>
      <c r="C207" s="109" t="s">
        <v>3433</v>
      </c>
      <c r="D207" s="109" t="s">
        <v>3434</v>
      </c>
      <c r="E207" s="109" t="s">
        <v>3438</v>
      </c>
      <c r="F207" s="109" t="s">
        <v>757</v>
      </c>
      <c r="G207" s="109" t="s">
        <v>3425</v>
      </c>
      <c r="H207" s="109" t="s">
        <v>3426</v>
      </c>
      <c r="I207" s="124">
        <v>3</v>
      </c>
      <c r="J207" s="127">
        <f t="shared" si="10"/>
        <v>142.22666666666666</v>
      </c>
      <c r="K207" s="124">
        <v>3</v>
      </c>
      <c r="L207" s="125">
        <v>426.68</v>
      </c>
      <c r="M207" s="125">
        <v>0</v>
      </c>
    </row>
    <row r="208" spans="1:13" x14ac:dyDescent="0.3">
      <c r="A208" s="123" t="str">
        <f t="shared" si="9"/>
        <v>EMAC00008</v>
      </c>
      <c r="B208" s="109" t="s">
        <v>47</v>
      </c>
      <c r="C208" s="109" t="s">
        <v>3433</v>
      </c>
      <c r="D208" s="109" t="s">
        <v>3434</v>
      </c>
      <c r="E208" s="109" t="s">
        <v>3439</v>
      </c>
      <c r="F208" s="109" t="s">
        <v>36</v>
      </c>
      <c r="G208" s="109" t="s">
        <v>3425</v>
      </c>
      <c r="H208" s="109" t="s">
        <v>3426</v>
      </c>
      <c r="I208" s="124">
        <v>5</v>
      </c>
      <c r="J208" s="127">
        <f t="shared" si="10"/>
        <v>27.157999999999998</v>
      </c>
      <c r="K208" s="124">
        <v>5</v>
      </c>
      <c r="L208" s="125">
        <v>135.79</v>
      </c>
      <c r="M208" s="125">
        <v>0</v>
      </c>
    </row>
    <row r="209" spans="1:13" x14ac:dyDescent="0.3">
      <c r="A209" s="123" t="str">
        <f t="shared" si="9"/>
        <v>EMAC00009</v>
      </c>
      <c r="B209" s="109" t="s">
        <v>3429</v>
      </c>
      <c r="C209" s="109" t="s">
        <v>3430</v>
      </c>
      <c r="D209" s="109" t="s">
        <v>3431</v>
      </c>
      <c r="E209" s="109" t="s">
        <v>3432</v>
      </c>
      <c r="F209" s="109" t="s">
        <v>36</v>
      </c>
      <c r="G209" s="109" t="s">
        <v>3425</v>
      </c>
      <c r="H209" s="109" t="s">
        <v>3426</v>
      </c>
      <c r="I209" s="124">
        <v>80</v>
      </c>
      <c r="J209" s="127">
        <f t="shared" si="10"/>
        <v>0.14874999999999999</v>
      </c>
      <c r="K209" s="124">
        <v>80</v>
      </c>
      <c r="L209" s="125">
        <v>11.9</v>
      </c>
      <c r="M209" s="125">
        <v>0</v>
      </c>
    </row>
    <row r="210" spans="1:13" x14ac:dyDescent="0.3">
      <c r="A210" s="123" t="str">
        <f t="shared" si="9"/>
        <v>EMCL00001</v>
      </c>
      <c r="B210" s="109" t="s">
        <v>3440</v>
      </c>
      <c r="C210" s="109" t="s">
        <v>3430</v>
      </c>
      <c r="D210" s="109" t="s">
        <v>3431</v>
      </c>
      <c r="E210" s="109" t="s">
        <v>3441</v>
      </c>
      <c r="F210" s="109" t="s">
        <v>36</v>
      </c>
      <c r="G210" s="109" t="s">
        <v>3425</v>
      </c>
      <c r="H210" s="109" t="s">
        <v>3426</v>
      </c>
      <c r="I210" s="124">
        <v>1</v>
      </c>
      <c r="J210" s="127">
        <f t="shared" si="10"/>
        <v>100</v>
      </c>
      <c r="K210" s="124">
        <v>1</v>
      </c>
      <c r="L210" s="125">
        <v>100</v>
      </c>
      <c r="M210" s="125">
        <v>0</v>
      </c>
    </row>
    <row r="211" spans="1:13" x14ac:dyDescent="0.3">
      <c r="A211" s="123" t="str">
        <f t="shared" si="9"/>
        <v>EMCL00011</v>
      </c>
      <c r="B211" s="109" t="s">
        <v>3442</v>
      </c>
      <c r="C211" s="109" t="s">
        <v>3430</v>
      </c>
      <c r="D211" s="109" t="s">
        <v>3431</v>
      </c>
      <c r="E211" s="109" t="s">
        <v>3443</v>
      </c>
      <c r="F211" s="109" t="s">
        <v>36</v>
      </c>
      <c r="G211" s="109" t="s">
        <v>3425</v>
      </c>
      <c r="H211" s="109" t="s">
        <v>3426</v>
      </c>
      <c r="I211" s="124">
        <v>60</v>
      </c>
      <c r="J211" s="127">
        <f t="shared" si="10"/>
        <v>500</v>
      </c>
      <c r="K211" s="124">
        <v>60</v>
      </c>
      <c r="L211" s="125">
        <v>30000</v>
      </c>
      <c r="M211" s="125">
        <v>0</v>
      </c>
    </row>
    <row r="212" spans="1:13" x14ac:dyDescent="0.3">
      <c r="A212" s="123" t="str">
        <f t="shared" si="9"/>
        <v>EMCL00017</v>
      </c>
      <c r="B212" s="109" t="s">
        <v>3444</v>
      </c>
      <c r="C212" s="109" t="s">
        <v>3430</v>
      </c>
      <c r="D212" s="109" t="s">
        <v>3431</v>
      </c>
      <c r="E212" s="109" t="s">
        <v>3445</v>
      </c>
      <c r="F212" s="109" t="s">
        <v>36</v>
      </c>
      <c r="G212" s="109" t="s">
        <v>3425</v>
      </c>
      <c r="H212" s="109" t="s">
        <v>3426</v>
      </c>
      <c r="I212" s="124">
        <v>82</v>
      </c>
      <c r="J212" s="127">
        <f t="shared" si="10"/>
        <v>1010.7073170731708</v>
      </c>
      <c r="K212" s="124">
        <v>82</v>
      </c>
      <c r="L212" s="125">
        <v>82878</v>
      </c>
      <c r="M212" s="125">
        <v>0</v>
      </c>
    </row>
    <row r="213" spans="1:13" x14ac:dyDescent="0.3">
      <c r="A213" s="123" t="str">
        <f t="shared" si="9"/>
        <v>EMCL00021</v>
      </c>
      <c r="B213" s="109" t="s">
        <v>3446</v>
      </c>
      <c r="C213" s="109" t="s">
        <v>3430</v>
      </c>
      <c r="D213" s="109" t="s">
        <v>3431</v>
      </c>
      <c r="E213" s="109" t="s">
        <v>3447</v>
      </c>
      <c r="F213" s="109" t="s">
        <v>36</v>
      </c>
      <c r="G213" s="109" t="s">
        <v>3425</v>
      </c>
      <c r="H213" s="109" t="s">
        <v>3426</v>
      </c>
      <c r="I213" s="124">
        <v>14</v>
      </c>
      <c r="J213" s="127">
        <f t="shared" si="10"/>
        <v>374</v>
      </c>
      <c r="K213" s="124">
        <v>14</v>
      </c>
      <c r="L213" s="125">
        <v>5236</v>
      </c>
      <c r="M213" s="125">
        <v>0</v>
      </c>
    </row>
    <row r="214" spans="1:13" x14ac:dyDescent="0.3">
      <c r="A214" s="123" t="str">
        <f t="shared" si="9"/>
        <v>EMCL00042</v>
      </c>
      <c r="B214" s="109" t="s">
        <v>3448</v>
      </c>
      <c r="C214" s="109" t="s">
        <v>3430</v>
      </c>
      <c r="D214" s="109" t="s">
        <v>3431</v>
      </c>
      <c r="E214" s="109" t="s">
        <v>3449</v>
      </c>
      <c r="F214" s="109" t="s">
        <v>36</v>
      </c>
      <c r="G214" s="109" t="s">
        <v>3425</v>
      </c>
      <c r="H214" s="109" t="s">
        <v>3426</v>
      </c>
      <c r="I214" s="124">
        <v>1590</v>
      </c>
      <c r="J214" s="127">
        <f t="shared" si="10"/>
        <v>56.698113207547166</v>
      </c>
      <c r="K214" s="124">
        <v>1590</v>
      </c>
      <c r="L214" s="125">
        <v>90150</v>
      </c>
      <c r="M214" s="125">
        <v>0</v>
      </c>
    </row>
    <row r="215" spans="1:13" x14ac:dyDescent="0.3">
      <c r="A215" s="123" t="str">
        <f t="shared" si="9"/>
        <v>EMCL00050</v>
      </c>
      <c r="B215" s="109" t="s">
        <v>3450</v>
      </c>
      <c r="C215" s="109" t="s">
        <v>3430</v>
      </c>
      <c r="D215" s="109" t="s">
        <v>3431</v>
      </c>
      <c r="E215" s="109" t="s">
        <v>3451</v>
      </c>
      <c r="F215" s="109" t="s">
        <v>36</v>
      </c>
      <c r="G215" s="109" t="s">
        <v>3425</v>
      </c>
      <c r="H215" s="109" t="s">
        <v>3426</v>
      </c>
      <c r="I215" s="124">
        <v>252</v>
      </c>
      <c r="J215" s="127">
        <f t="shared" si="10"/>
        <v>50.325396825396822</v>
      </c>
      <c r="K215" s="124">
        <v>252</v>
      </c>
      <c r="L215" s="125">
        <v>12682</v>
      </c>
      <c r="M215" s="125">
        <v>0</v>
      </c>
    </row>
    <row r="216" spans="1:13" x14ac:dyDescent="0.3">
      <c r="A216" s="123" t="str">
        <f t="shared" si="9"/>
        <v>EMCL00051</v>
      </c>
      <c r="B216" s="109" t="s">
        <v>3452</v>
      </c>
      <c r="C216" s="109" t="s">
        <v>3430</v>
      </c>
      <c r="D216" s="109" t="s">
        <v>3431</v>
      </c>
      <c r="E216" s="109" t="s">
        <v>3453</v>
      </c>
      <c r="F216" s="109" t="s">
        <v>36</v>
      </c>
      <c r="G216" s="109" t="s">
        <v>3425</v>
      </c>
      <c r="H216" s="109" t="s">
        <v>3426</v>
      </c>
      <c r="I216" s="124">
        <v>27</v>
      </c>
      <c r="J216" s="127">
        <f t="shared" si="10"/>
        <v>1500</v>
      </c>
      <c r="K216" s="124">
        <v>27</v>
      </c>
      <c r="L216" s="125">
        <v>40500</v>
      </c>
      <c r="M216" s="125">
        <v>0</v>
      </c>
    </row>
    <row r="217" spans="1:13" x14ac:dyDescent="0.3">
      <c r="A217" s="123" t="str">
        <f t="shared" si="9"/>
        <v>EMCL00058</v>
      </c>
      <c r="B217" s="109" t="s">
        <v>3595</v>
      </c>
      <c r="C217" s="109" t="s">
        <v>3430</v>
      </c>
      <c r="D217" s="109" t="s">
        <v>3431</v>
      </c>
      <c r="E217" s="109" t="s">
        <v>3596</v>
      </c>
      <c r="F217" s="109" t="s">
        <v>36</v>
      </c>
      <c r="G217" s="109" t="s">
        <v>3425</v>
      </c>
      <c r="H217" s="109" t="s">
        <v>3426</v>
      </c>
      <c r="I217" s="124">
        <v>131</v>
      </c>
      <c r="J217" s="127">
        <f t="shared" si="10"/>
        <v>20</v>
      </c>
      <c r="K217" s="124">
        <v>131</v>
      </c>
      <c r="L217" s="125">
        <v>2620</v>
      </c>
      <c r="M217" s="125">
        <v>0</v>
      </c>
    </row>
    <row r="218" spans="1:13" x14ac:dyDescent="0.3">
      <c r="A218" s="123" t="str">
        <f t="shared" si="9"/>
        <v>EMCL00059</v>
      </c>
      <c r="B218" s="109" t="s">
        <v>3454</v>
      </c>
      <c r="C218" s="109" t="s">
        <v>3430</v>
      </c>
      <c r="D218" s="109" t="s">
        <v>3431</v>
      </c>
      <c r="E218" s="109" t="s">
        <v>3455</v>
      </c>
      <c r="F218" s="109" t="s">
        <v>36</v>
      </c>
      <c r="G218" s="109" t="s">
        <v>3425</v>
      </c>
      <c r="H218" s="109" t="s">
        <v>3426</v>
      </c>
      <c r="I218" s="124">
        <v>25</v>
      </c>
      <c r="J218" s="127">
        <f t="shared" si="10"/>
        <v>43.07</v>
      </c>
      <c r="K218" s="124">
        <v>25</v>
      </c>
      <c r="L218" s="125">
        <v>1076.75</v>
      </c>
      <c r="M218" s="125">
        <v>0</v>
      </c>
    </row>
    <row r="219" spans="1:13" x14ac:dyDescent="0.3">
      <c r="A219" s="123" t="str">
        <f t="shared" si="9"/>
        <v>EMCL00071</v>
      </c>
      <c r="B219" s="109" t="s">
        <v>3456</v>
      </c>
      <c r="C219" s="109" t="s">
        <v>3430</v>
      </c>
      <c r="D219" s="109" t="s">
        <v>3431</v>
      </c>
      <c r="E219" s="109" t="s">
        <v>3457</v>
      </c>
      <c r="F219" s="109" t="s">
        <v>36</v>
      </c>
      <c r="G219" s="109" t="s">
        <v>3425</v>
      </c>
      <c r="H219" s="109" t="s">
        <v>3426</v>
      </c>
      <c r="I219" s="124">
        <v>264</v>
      </c>
      <c r="J219" s="127">
        <f t="shared" si="10"/>
        <v>80.234999999999999</v>
      </c>
      <c r="K219" s="124">
        <v>264</v>
      </c>
      <c r="L219" s="125">
        <v>21182.04</v>
      </c>
      <c r="M219" s="125">
        <v>0</v>
      </c>
    </row>
    <row r="220" spans="1:13" x14ac:dyDescent="0.3">
      <c r="A220" s="123" t="str">
        <f t="shared" si="9"/>
        <v>EMCL00072</v>
      </c>
      <c r="B220" s="109" t="s">
        <v>3458</v>
      </c>
      <c r="C220" s="109" t="s">
        <v>3430</v>
      </c>
      <c r="D220" s="109" t="s">
        <v>3431</v>
      </c>
      <c r="E220" s="109" t="s">
        <v>3459</v>
      </c>
      <c r="F220" s="109" t="s">
        <v>36</v>
      </c>
      <c r="G220" s="109" t="s">
        <v>3425</v>
      </c>
      <c r="H220" s="109" t="s">
        <v>3426</v>
      </c>
      <c r="I220" s="124">
        <v>99</v>
      </c>
      <c r="J220" s="127">
        <f t="shared" si="10"/>
        <v>9.1414141414141419</v>
      </c>
      <c r="K220" s="124">
        <v>99</v>
      </c>
      <c r="L220" s="125">
        <v>905</v>
      </c>
      <c r="M220" s="125">
        <v>0</v>
      </c>
    </row>
    <row r="221" spans="1:13" x14ac:dyDescent="0.3">
      <c r="A221" s="123" t="str">
        <f t="shared" si="9"/>
        <v>EMCL00073</v>
      </c>
      <c r="B221" s="109" t="s">
        <v>3460</v>
      </c>
      <c r="C221" s="109" t="s">
        <v>3430</v>
      </c>
      <c r="D221" s="109" t="s">
        <v>3431</v>
      </c>
      <c r="E221" s="109" t="s">
        <v>3461</v>
      </c>
      <c r="F221" s="109" t="s">
        <v>36</v>
      </c>
      <c r="G221" s="109" t="s">
        <v>3425</v>
      </c>
      <c r="H221" s="109" t="s">
        <v>3426</v>
      </c>
      <c r="I221" s="124">
        <v>264</v>
      </c>
      <c r="J221" s="127">
        <f t="shared" si="10"/>
        <v>7.5</v>
      </c>
      <c r="K221" s="124">
        <v>264</v>
      </c>
      <c r="L221" s="125">
        <v>1980</v>
      </c>
      <c r="M221" s="125">
        <v>0</v>
      </c>
    </row>
    <row r="222" spans="1:13" x14ac:dyDescent="0.3">
      <c r="A222" s="123" t="str">
        <f t="shared" si="9"/>
        <v>EMCL00074</v>
      </c>
      <c r="B222" s="109" t="s">
        <v>3462</v>
      </c>
      <c r="C222" s="109" t="s">
        <v>3430</v>
      </c>
      <c r="D222" s="109" t="s">
        <v>3431</v>
      </c>
      <c r="E222" s="109" t="s">
        <v>3463</v>
      </c>
      <c r="F222" s="109" t="s">
        <v>36</v>
      </c>
      <c r="G222" s="109" t="s">
        <v>3425</v>
      </c>
      <c r="H222" s="109" t="s">
        <v>3426</v>
      </c>
      <c r="I222" s="124">
        <v>54</v>
      </c>
      <c r="J222" s="127">
        <f t="shared" si="10"/>
        <v>48.556111111111115</v>
      </c>
      <c r="K222" s="124">
        <v>54</v>
      </c>
      <c r="L222" s="125">
        <v>2622.03</v>
      </c>
      <c r="M222" s="125">
        <v>0</v>
      </c>
    </row>
    <row r="223" spans="1:13" x14ac:dyDescent="0.3">
      <c r="A223" s="123" t="str">
        <f t="shared" si="9"/>
        <v>EMCL00075</v>
      </c>
      <c r="B223" s="109" t="s">
        <v>3464</v>
      </c>
      <c r="C223" s="109" t="s">
        <v>3430</v>
      </c>
      <c r="D223" s="109" t="s">
        <v>3431</v>
      </c>
      <c r="E223" s="109" t="s">
        <v>3465</v>
      </c>
      <c r="F223" s="109" t="s">
        <v>36</v>
      </c>
      <c r="G223" s="109" t="s">
        <v>3425</v>
      </c>
      <c r="H223" s="109" t="s">
        <v>3426</v>
      </c>
      <c r="I223" s="124">
        <v>31</v>
      </c>
      <c r="J223" s="127">
        <f t="shared" si="10"/>
        <v>106.6832258064516</v>
      </c>
      <c r="K223" s="124">
        <v>31</v>
      </c>
      <c r="L223" s="125">
        <v>3307.18</v>
      </c>
      <c r="M223" s="125">
        <v>0</v>
      </c>
    </row>
    <row r="224" spans="1:13" x14ac:dyDescent="0.3">
      <c r="A224" s="123" t="str">
        <f t="shared" si="9"/>
        <v>EMCL00076</v>
      </c>
      <c r="B224" s="109" t="s">
        <v>3466</v>
      </c>
      <c r="C224" s="109" t="s">
        <v>3430</v>
      </c>
      <c r="D224" s="109" t="s">
        <v>3431</v>
      </c>
      <c r="E224" s="109" t="s">
        <v>3467</v>
      </c>
      <c r="F224" s="109" t="s">
        <v>36</v>
      </c>
      <c r="G224" s="109" t="s">
        <v>3425</v>
      </c>
      <c r="H224" s="109" t="s">
        <v>3426</v>
      </c>
      <c r="I224" s="124">
        <v>68</v>
      </c>
      <c r="J224" s="127">
        <f t="shared" si="10"/>
        <v>135.73529411764707</v>
      </c>
      <c r="K224" s="124">
        <v>68</v>
      </c>
      <c r="L224" s="125">
        <v>9230</v>
      </c>
      <c r="M224" s="125">
        <v>0</v>
      </c>
    </row>
    <row r="225" spans="1:13" x14ac:dyDescent="0.3">
      <c r="A225" s="123" t="str">
        <f t="shared" si="9"/>
        <v>EMCL00077</v>
      </c>
      <c r="B225" s="109" t="s">
        <v>3468</v>
      </c>
      <c r="C225" s="109" t="s">
        <v>3430</v>
      </c>
      <c r="D225" s="109" t="s">
        <v>3431</v>
      </c>
      <c r="E225" s="109" t="s">
        <v>3469</v>
      </c>
      <c r="F225" s="109" t="s">
        <v>36</v>
      </c>
      <c r="G225" s="109" t="s">
        <v>3425</v>
      </c>
      <c r="H225" s="109" t="s">
        <v>3426</v>
      </c>
      <c r="I225" s="124">
        <v>118</v>
      </c>
      <c r="J225" s="127">
        <f t="shared" si="10"/>
        <v>100</v>
      </c>
      <c r="K225" s="124">
        <v>118</v>
      </c>
      <c r="L225" s="125">
        <v>11800</v>
      </c>
      <c r="M225" s="125">
        <v>0</v>
      </c>
    </row>
    <row r="226" spans="1:13" x14ac:dyDescent="0.3">
      <c r="A226" s="123" t="str">
        <f t="shared" si="9"/>
        <v>EMCL00078</v>
      </c>
      <c r="B226" s="109" t="s">
        <v>3470</v>
      </c>
      <c r="C226" s="109" t="s">
        <v>3430</v>
      </c>
      <c r="D226" s="109" t="s">
        <v>3431</v>
      </c>
      <c r="E226" s="109" t="s">
        <v>3471</v>
      </c>
      <c r="F226" s="109" t="s">
        <v>36</v>
      </c>
      <c r="G226" s="109" t="s">
        <v>3425</v>
      </c>
      <c r="H226" s="109" t="s">
        <v>3426</v>
      </c>
      <c r="I226" s="124">
        <v>50</v>
      </c>
      <c r="J226" s="127">
        <f t="shared" si="10"/>
        <v>100</v>
      </c>
      <c r="K226" s="124">
        <v>50</v>
      </c>
      <c r="L226" s="125">
        <v>5000</v>
      </c>
      <c r="M226" s="125">
        <v>0</v>
      </c>
    </row>
    <row r="227" spans="1:13" x14ac:dyDescent="0.3">
      <c r="A227" s="123" t="str">
        <f t="shared" si="9"/>
        <v>EMCL00083</v>
      </c>
      <c r="B227" s="109" t="s">
        <v>3472</v>
      </c>
      <c r="C227" s="109" t="s">
        <v>3430</v>
      </c>
      <c r="D227" s="109" t="s">
        <v>3431</v>
      </c>
      <c r="E227" s="109" t="s">
        <v>3473</v>
      </c>
      <c r="F227" s="109" t="s">
        <v>36</v>
      </c>
      <c r="G227" s="109" t="s">
        <v>3425</v>
      </c>
      <c r="H227" s="109" t="s">
        <v>3426</v>
      </c>
      <c r="I227" s="124">
        <v>72</v>
      </c>
      <c r="J227" s="127">
        <f t="shared" si="10"/>
        <v>41.567777777777778</v>
      </c>
      <c r="K227" s="124">
        <v>72</v>
      </c>
      <c r="L227" s="125">
        <v>2992.88</v>
      </c>
      <c r="M227" s="125">
        <v>0</v>
      </c>
    </row>
    <row r="228" spans="1:13" x14ac:dyDescent="0.3">
      <c r="A228" s="123" t="str">
        <f t="shared" si="9"/>
        <v>EMCL00085</v>
      </c>
      <c r="B228" s="109" t="s">
        <v>3474</v>
      </c>
      <c r="C228" s="109" t="s">
        <v>3430</v>
      </c>
      <c r="D228" s="109" t="s">
        <v>3431</v>
      </c>
      <c r="E228" s="109" t="s">
        <v>3475</v>
      </c>
      <c r="F228" s="109" t="s">
        <v>36</v>
      </c>
      <c r="G228" s="109" t="s">
        <v>3425</v>
      </c>
      <c r="H228" s="109" t="s">
        <v>3426</v>
      </c>
      <c r="I228" s="124">
        <v>37</v>
      </c>
      <c r="J228" s="127">
        <f t="shared" si="10"/>
        <v>64.889189189189196</v>
      </c>
      <c r="K228" s="124">
        <v>37</v>
      </c>
      <c r="L228" s="125">
        <v>2400.9</v>
      </c>
      <c r="M228" s="125">
        <v>0</v>
      </c>
    </row>
    <row r="229" spans="1:13" x14ac:dyDescent="0.3">
      <c r="A229" s="123" t="str">
        <f t="shared" si="9"/>
        <v>EMCL00086</v>
      </c>
      <c r="B229" s="109" t="s">
        <v>3476</v>
      </c>
      <c r="C229" s="109" t="s">
        <v>3430</v>
      </c>
      <c r="D229" s="109" t="s">
        <v>3431</v>
      </c>
      <c r="E229" s="109" t="s">
        <v>3477</v>
      </c>
      <c r="F229" s="109" t="s">
        <v>36</v>
      </c>
      <c r="G229" s="109" t="s">
        <v>3425</v>
      </c>
      <c r="H229" s="109" t="s">
        <v>3426</v>
      </c>
      <c r="I229" s="124">
        <v>28</v>
      </c>
      <c r="J229" s="127">
        <f t="shared" si="10"/>
        <v>100</v>
      </c>
      <c r="K229" s="124">
        <v>28</v>
      </c>
      <c r="L229" s="125">
        <v>2800</v>
      </c>
      <c r="M229" s="125">
        <v>0</v>
      </c>
    </row>
    <row r="230" spans="1:13" x14ac:dyDescent="0.3">
      <c r="A230" s="123" t="str">
        <f t="shared" si="9"/>
        <v>EMCL00087</v>
      </c>
      <c r="B230" s="109" t="s">
        <v>3478</v>
      </c>
      <c r="C230" s="109" t="s">
        <v>3430</v>
      </c>
      <c r="D230" s="109" t="s">
        <v>3431</v>
      </c>
      <c r="E230" s="109" t="s">
        <v>3479</v>
      </c>
      <c r="F230" s="109" t="s">
        <v>36</v>
      </c>
      <c r="G230" s="109" t="s">
        <v>3425</v>
      </c>
      <c r="H230" s="109" t="s">
        <v>3426</v>
      </c>
      <c r="I230" s="124">
        <v>1420</v>
      </c>
      <c r="J230" s="127">
        <f t="shared" si="10"/>
        <v>50</v>
      </c>
      <c r="K230" s="124">
        <v>1420</v>
      </c>
      <c r="L230" s="125">
        <v>71000</v>
      </c>
      <c r="M230" s="125">
        <v>0</v>
      </c>
    </row>
    <row r="231" spans="1:13" x14ac:dyDescent="0.3">
      <c r="A231" s="123" t="str">
        <f t="shared" si="9"/>
        <v>EMCL00088</v>
      </c>
      <c r="B231" s="109" t="s">
        <v>3480</v>
      </c>
      <c r="C231" s="109" t="s">
        <v>3430</v>
      </c>
      <c r="D231" s="109" t="s">
        <v>3431</v>
      </c>
      <c r="E231" s="109" t="s">
        <v>3481</v>
      </c>
      <c r="F231" s="109" t="s">
        <v>36</v>
      </c>
      <c r="G231" s="109" t="s">
        <v>3425</v>
      </c>
      <c r="H231" s="109" t="s">
        <v>3426</v>
      </c>
      <c r="I231" s="124">
        <v>33</v>
      </c>
      <c r="J231" s="127">
        <f t="shared" si="10"/>
        <v>800</v>
      </c>
      <c r="K231" s="124">
        <v>33</v>
      </c>
      <c r="L231" s="125">
        <v>26400</v>
      </c>
      <c r="M231" s="125">
        <v>0</v>
      </c>
    </row>
    <row r="232" spans="1:13" x14ac:dyDescent="0.3">
      <c r="A232" s="123" t="str">
        <f t="shared" si="9"/>
        <v>EMCL00092</v>
      </c>
      <c r="B232" s="109" t="s">
        <v>3482</v>
      </c>
      <c r="C232" s="109" t="s">
        <v>3430</v>
      </c>
      <c r="D232" s="109" t="s">
        <v>3431</v>
      </c>
      <c r="E232" s="109" t="s">
        <v>3483</v>
      </c>
      <c r="F232" s="109" t="s">
        <v>36</v>
      </c>
      <c r="G232" s="109" t="s">
        <v>3425</v>
      </c>
      <c r="H232" s="109" t="s">
        <v>3426</v>
      </c>
      <c r="I232" s="124">
        <v>1169</v>
      </c>
      <c r="J232" s="127">
        <f t="shared" si="10"/>
        <v>43.42</v>
      </c>
      <c r="K232" s="124">
        <v>1169</v>
      </c>
      <c r="L232" s="125">
        <v>50757.98</v>
      </c>
      <c r="M232" s="125">
        <v>0</v>
      </c>
    </row>
    <row r="233" spans="1:13" x14ac:dyDescent="0.3">
      <c r="A233" s="123" t="str">
        <f t="shared" si="9"/>
        <v>EMCL00094</v>
      </c>
      <c r="B233" s="109" t="s">
        <v>3484</v>
      </c>
      <c r="C233" s="109" t="s">
        <v>3430</v>
      </c>
      <c r="D233" s="109" t="s">
        <v>3431</v>
      </c>
      <c r="E233" s="109" t="s">
        <v>3485</v>
      </c>
      <c r="F233" s="109" t="s">
        <v>36</v>
      </c>
      <c r="G233" s="109" t="s">
        <v>3425</v>
      </c>
      <c r="H233" s="109" t="s">
        <v>3426</v>
      </c>
      <c r="I233" s="124">
        <v>4507</v>
      </c>
      <c r="J233" s="127">
        <f t="shared" si="10"/>
        <v>50.671178167295317</v>
      </c>
      <c r="K233" s="124">
        <v>4507</v>
      </c>
      <c r="L233" s="125">
        <v>228375</v>
      </c>
      <c r="M233" s="125">
        <v>0</v>
      </c>
    </row>
    <row r="234" spans="1:13" x14ac:dyDescent="0.3">
      <c r="A234" s="123" t="str">
        <f t="shared" si="9"/>
        <v>EMCL00100</v>
      </c>
      <c r="B234" s="109" t="s">
        <v>3486</v>
      </c>
      <c r="C234" s="109" t="s">
        <v>3430</v>
      </c>
      <c r="D234" s="109" t="s">
        <v>3431</v>
      </c>
      <c r="E234" s="109" t="s">
        <v>3487</v>
      </c>
      <c r="F234" s="109" t="s">
        <v>36</v>
      </c>
      <c r="G234" s="109" t="s">
        <v>3425</v>
      </c>
      <c r="H234" s="109" t="s">
        <v>3426</v>
      </c>
      <c r="I234" s="124">
        <v>160</v>
      </c>
      <c r="J234" s="127">
        <f t="shared" si="10"/>
        <v>132</v>
      </c>
      <c r="K234" s="124">
        <v>160</v>
      </c>
      <c r="L234" s="125">
        <v>21120</v>
      </c>
      <c r="M234" s="125">
        <v>0</v>
      </c>
    </row>
    <row r="235" spans="1:13" x14ac:dyDescent="0.3">
      <c r="A235" s="123" t="str">
        <f t="shared" si="9"/>
        <v>EMCL00108</v>
      </c>
      <c r="B235" s="109" t="s">
        <v>3488</v>
      </c>
      <c r="C235" s="109" t="s">
        <v>3430</v>
      </c>
      <c r="D235" s="109" t="s">
        <v>3431</v>
      </c>
      <c r="E235" s="109" t="s">
        <v>3489</v>
      </c>
      <c r="F235" s="109" t="s">
        <v>36</v>
      </c>
      <c r="G235" s="109" t="s">
        <v>3425</v>
      </c>
      <c r="H235" s="109" t="s">
        <v>3426</v>
      </c>
      <c r="I235" s="124">
        <v>24</v>
      </c>
      <c r="J235" s="127">
        <f t="shared" si="10"/>
        <v>30</v>
      </c>
      <c r="K235" s="124">
        <v>24</v>
      </c>
      <c r="L235" s="125">
        <v>720</v>
      </c>
      <c r="M235" s="125">
        <v>0</v>
      </c>
    </row>
    <row r="236" spans="1:13" x14ac:dyDescent="0.3">
      <c r="A236" s="123" t="str">
        <f t="shared" si="9"/>
        <v>EMCL00115</v>
      </c>
      <c r="B236" s="109" t="s">
        <v>3490</v>
      </c>
      <c r="C236" s="109" t="s">
        <v>3430</v>
      </c>
      <c r="D236" s="109" t="s">
        <v>3431</v>
      </c>
      <c r="E236" s="109" t="s">
        <v>3491</v>
      </c>
      <c r="F236" s="109" t="s">
        <v>36</v>
      </c>
      <c r="G236" s="109" t="s">
        <v>3425</v>
      </c>
      <c r="H236" s="109" t="s">
        <v>3426</v>
      </c>
      <c r="I236" s="124">
        <v>725</v>
      </c>
      <c r="J236" s="127">
        <f t="shared" si="10"/>
        <v>102.83353103448276</v>
      </c>
      <c r="K236" s="124">
        <v>725</v>
      </c>
      <c r="L236" s="125">
        <v>74554.31</v>
      </c>
      <c r="M236" s="125">
        <v>0</v>
      </c>
    </row>
    <row r="237" spans="1:13" x14ac:dyDescent="0.3">
      <c r="A237" s="123" t="str">
        <f t="shared" si="9"/>
        <v>EMCL00124</v>
      </c>
      <c r="B237" s="109" t="s">
        <v>3492</v>
      </c>
      <c r="C237" s="109" t="s">
        <v>3430</v>
      </c>
      <c r="D237" s="109" t="s">
        <v>3431</v>
      </c>
      <c r="E237" s="109" t="s">
        <v>3493</v>
      </c>
      <c r="F237" s="109" t="s">
        <v>757</v>
      </c>
      <c r="G237" s="109" t="s">
        <v>3425</v>
      </c>
      <c r="H237" s="109" t="s">
        <v>3426</v>
      </c>
      <c r="I237" s="124">
        <v>15</v>
      </c>
      <c r="J237" s="127">
        <f t="shared" si="10"/>
        <v>50</v>
      </c>
      <c r="K237" s="124">
        <v>15</v>
      </c>
      <c r="L237" s="125">
        <v>750</v>
      </c>
      <c r="M237" s="125">
        <v>0</v>
      </c>
    </row>
    <row r="238" spans="1:13" x14ac:dyDescent="0.3">
      <c r="A238" s="123" t="str">
        <f t="shared" si="9"/>
        <v>EMCL00125</v>
      </c>
      <c r="B238" s="109" t="s">
        <v>3494</v>
      </c>
      <c r="C238" s="109" t="s">
        <v>3430</v>
      </c>
      <c r="D238" s="109" t="s">
        <v>3431</v>
      </c>
      <c r="E238" s="109" t="s">
        <v>3495</v>
      </c>
      <c r="F238" s="109" t="s">
        <v>36</v>
      </c>
      <c r="G238" s="109" t="s">
        <v>3425</v>
      </c>
      <c r="H238" s="109" t="s">
        <v>3426</v>
      </c>
      <c r="I238" s="124">
        <v>12991</v>
      </c>
      <c r="J238" s="127">
        <f t="shared" si="10"/>
        <v>34.51</v>
      </c>
      <c r="K238" s="124">
        <v>12991</v>
      </c>
      <c r="L238" s="125">
        <v>448319.41</v>
      </c>
      <c r="M238" s="125">
        <v>0</v>
      </c>
    </row>
    <row r="239" spans="1:13" x14ac:dyDescent="0.3">
      <c r="A239" s="123" t="str">
        <f t="shared" si="9"/>
        <v>EMCL00129</v>
      </c>
      <c r="B239" s="109" t="s">
        <v>3496</v>
      </c>
      <c r="C239" s="109" t="s">
        <v>3430</v>
      </c>
      <c r="D239" s="109" t="s">
        <v>3431</v>
      </c>
      <c r="E239" s="109" t="s">
        <v>3497</v>
      </c>
      <c r="F239" s="109" t="s">
        <v>36</v>
      </c>
      <c r="G239" s="109" t="s">
        <v>3425</v>
      </c>
      <c r="H239" s="109" t="s">
        <v>3426</v>
      </c>
      <c r="I239" s="124">
        <v>115</v>
      </c>
      <c r="J239" s="127">
        <f t="shared" si="10"/>
        <v>22.608695652173914</v>
      </c>
      <c r="K239" s="124">
        <v>115</v>
      </c>
      <c r="L239" s="125">
        <v>2600</v>
      </c>
      <c r="M239" s="125">
        <v>0</v>
      </c>
    </row>
    <row r="240" spans="1:13" x14ac:dyDescent="0.3">
      <c r="A240" s="123" t="str">
        <f t="shared" si="9"/>
        <v>EMCL00130</v>
      </c>
      <c r="B240" s="109" t="s">
        <v>3498</v>
      </c>
      <c r="C240" s="109" t="s">
        <v>3430</v>
      </c>
      <c r="D240" s="109" t="s">
        <v>3431</v>
      </c>
      <c r="E240" s="109" t="s">
        <v>3499</v>
      </c>
      <c r="F240" s="109" t="s">
        <v>36</v>
      </c>
      <c r="G240" s="109" t="s">
        <v>3425</v>
      </c>
      <c r="H240" s="109" t="s">
        <v>3426</v>
      </c>
      <c r="I240" s="124">
        <v>227</v>
      </c>
      <c r="J240" s="127">
        <f t="shared" si="10"/>
        <v>300</v>
      </c>
      <c r="K240" s="124">
        <v>227</v>
      </c>
      <c r="L240" s="125">
        <v>68100</v>
      </c>
      <c r="M240" s="125">
        <v>0</v>
      </c>
    </row>
    <row r="241" spans="1:13" x14ac:dyDescent="0.3">
      <c r="A241" s="123" t="str">
        <f t="shared" si="9"/>
        <v>EMCL00131</v>
      </c>
      <c r="B241" s="109" t="s">
        <v>3500</v>
      </c>
      <c r="C241" s="109" t="s">
        <v>3430</v>
      </c>
      <c r="D241" s="109" t="s">
        <v>3431</v>
      </c>
      <c r="E241" s="109" t="s">
        <v>3501</v>
      </c>
      <c r="F241" s="109" t="s">
        <v>36</v>
      </c>
      <c r="G241" s="109" t="s">
        <v>3425</v>
      </c>
      <c r="H241" s="109" t="s">
        <v>3426</v>
      </c>
      <c r="I241" s="124">
        <v>518</v>
      </c>
      <c r="J241" s="127">
        <f t="shared" si="10"/>
        <v>11.32</v>
      </c>
      <c r="K241" s="124">
        <v>518</v>
      </c>
      <c r="L241" s="125">
        <v>5863.76</v>
      </c>
      <c r="M241" s="125">
        <v>0</v>
      </c>
    </row>
    <row r="242" spans="1:13" x14ac:dyDescent="0.3">
      <c r="A242" s="123" t="str">
        <f t="shared" si="9"/>
        <v>EMCL00132</v>
      </c>
      <c r="B242" s="109" t="s">
        <v>3502</v>
      </c>
      <c r="C242" s="109" t="s">
        <v>3430</v>
      </c>
      <c r="D242" s="109" t="s">
        <v>3431</v>
      </c>
      <c r="E242" s="109" t="s">
        <v>3503</v>
      </c>
      <c r="F242" s="109" t="s">
        <v>36</v>
      </c>
      <c r="G242" s="109" t="s">
        <v>3425</v>
      </c>
      <c r="H242" s="109" t="s">
        <v>3426</v>
      </c>
      <c r="I242" s="124">
        <v>20</v>
      </c>
      <c r="J242" s="127">
        <f t="shared" si="10"/>
        <v>18.440000000000001</v>
      </c>
      <c r="K242" s="124">
        <v>20</v>
      </c>
      <c r="L242" s="125">
        <v>368.8</v>
      </c>
      <c r="M242" s="125">
        <v>0</v>
      </c>
    </row>
    <row r="243" spans="1:13" x14ac:dyDescent="0.3">
      <c r="A243" s="123" t="str">
        <f t="shared" si="9"/>
        <v>EMCL00133</v>
      </c>
      <c r="B243" s="109" t="s">
        <v>3504</v>
      </c>
      <c r="C243" s="109" t="s">
        <v>3430</v>
      </c>
      <c r="D243" s="109" t="s">
        <v>3431</v>
      </c>
      <c r="E243" s="109" t="s">
        <v>3505</v>
      </c>
      <c r="F243" s="109" t="s">
        <v>36</v>
      </c>
      <c r="G243" s="109" t="s">
        <v>3425</v>
      </c>
      <c r="H243" s="109" t="s">
        <v>3426</v>
      </c>
      <c r="I243" s="124">
        <v>160</v>
      </c>
      <c r="J243" s="127">
        <f t="shared" si="10"/>
        <v>20.7</v>
      </c>
      <c r="K243" s="124">
        <v>160</v>
      </c>
      <c r="L243" s="125">
        <v>3312</v>
      </c>
      <c r="M243" s="125">
        <v>0</v>
      </c>
    </row>
    <row r="244" spans="1:13" x14ac:dyDescent="0.3">
      <c r="A244" s="123" t="str">
        <f t="shared" si="9"/>
        <v>EMCL00139</v>
      </c>
      <c r="B244" s="109" t="s">
        <v>3506</v>
      </c>
      <c r="C244" s="109" t="s">
        <v>3430</v>
      </c>
      <c r="D244" s="109" t="s">
        <v>3431</v>
      </c>
      <c r="E244" s="109" t="s">
        <v>3507</v>
      </c>
      <c r="F244" s="109" t="s">
        <v>36</v>
      </c>
      <c r="G244" s="109" t="s">
        <v>3425</v>
      </c>
      <c r="H244" s="109" t="s">
        <v>3426</v>
      </c>
      <c r="I244" s="124">
        <v>219</v>
      </c>
      <c r="J244" s="127">
        <f t="shared" si="10"/>
        <v>23.932237442922375</v>
      </c>
      <c r="K244" s="124">
        <v>219</v>
      </c>
      <c r="L244" s="125">
        <v>5241.16</v>
      </c>
      <c r="M244" s="125">
        <v>0</v>
      </c>
    </row>
    <row r="245" spans="1:13" x14ac:dyDescent="0.3">
      <c r="A245" s="123" t="str">
        <f t="shared" si="9"/>
        <v>EMCL00143</v>
      </c>
      <c r="B245" s="109" t="s">
        <v>3508</v>
      </c>
      <c r="C245" s="109" t="s">
        <v>3430</v>
      </c>
      <c r="D245" s="109" t="s">
        <v>3431</v>
      </c>
      <c r="E245" s="109" t="s">
        <v>3509</v>
      </c>
      <c r="F245" s="109" t="s">
        <v>36</v>
      </c>
      <c r="G245" s="109" t="s">
        <v>3425</v>
      </c>
      <c r="H245" s="109" t="s">
        <v>3426</v>
      </c>
      <c r="I245" s="124">
        <v>28</v>
      </c>
      <c r="J245" s="127">
        <f t="shared" si="10"/>
        <v>600</v>
      </c>
      <c r="K245" s="124">
        <v>28</v>
      </c>
      <c r="L245" s="125">
        <v>16800</v>
      </c>
      <c r="M245" s="125">
        <v>0</v>
      </c>
    </row>
    <row r="246" spans="1:13" x14ac:dyDescent="0.3">
      <c r="A246" s="123" t="str">
        <f t="shared" si="9"/>
        <v>EMCL00144</v>
      </c>
      <c r="B246" s="109" t="s">
        <v>3510</v>
      </c>
      <c r="C246" s="109" t="s">
        <v>3430</v>
      </c>
      <c r="D246" s="109" t="s">
        <v>3431</v>
      </c>
      <c r="E246" s="109" t="s">
        <v>3511</v>
      </c>
      <c r="F246" s="109" t="s">
        <v>36</v>
      </c>
      <c r="G246" s="109" t="s">
        <v>3425</v>
      </c>
      <c r="H246" s="109" t="s">
        <v>3426</v>
      </c>
      <c r="I246" s="124">
        <v>11</v>
      </c>
      <c r="J246" s="127">
        <f t="shared" si="10"/>
        <v>918.18181818181813</v>
      </c>
      <c r="K246" s="124">
        <v>11</v>
      </c>
      <c r="L246" s="125">
        <v>10100</v>
      </c>
      <c r="M246" s="125">
        <v>0</v>
      </c>
    </row>
    <row r="247" spans="1:13" x14ac:dyDescent="0.3">
      <c r="A247" s="123" t="str">
        <f t="shared" si="9"/>
        <v>EMCL00145</v>
      </c>
      <c r="B247" s="109" t="s">
        <v>3512</v>
      </c>
      <c r="C247" s="109" t="s">
        <v>3430</v>
      </c>
      <c r="D247" s="109" t="s">
        <v>3431</v>
      </c>
      <c r="E247" s="109" t="s">
        <v>3513</v>
      </c>
      <c r="F247" s="109" t="s">
        <v>36</v>
      </c>
      <c r="G247" s="109" t="s">
        <v>3425</v>
      </c>
      <c r="H247" s="109" t="s">
        <v>3426</v>
      </c>
      <c r="I247" s="124">
        <v>50</v>
      </c>
      <c r="J247" s="127">
        <f t="shared" si="10"/>
        <v>300</v>
      </c>
      <c r="K247" s="124">
        <v>50</v>
      </c>
      <c r="L247" s="125">
        <v>15000</v>
      </c>
      <c r="M247" s="125">
        <v>0</v>
      </c>
    </row>
    <row r="248" spans="1:13" x14ac:dyDescent="0.3">
      <c r="A248" s="123" t="str">
        <f t="shared" si="9"/>
        <v>EMCL00147</v>
      </c>
      <c r="B248" s="109" t="s">
        <v>3514</v>
      </c>
      <c r="C248" s="109" t="s">
        <v>3430</v>
      </c>
      <c r="D248" s="109" t="s">
        <v>3431</v>
      </c>
      <c r="E248" s="109" t="s">
        <v>3515</v>
      </c>
      <c r="F248" s="109" t="s">
        <v>36</v>
      </c>
      <c r="G248" s="109" t="s">
        <v>3425</v>
      </c>
      <c r="H248" s="109" t="s">
        <v>3426</v>
      </c>
      <c r="I248" s="124">
        <v>250</v>
      </c>
      <c r="J248" s="127">
        <f t="shared" si="10"/>
        <v>1000</v>
      </c>
      <c r="K248" s="124">
        <v>250</v>
      </c>
      <c r="L248" s="125">
        <v>250000</v>
      </c>
      <c r="M248" s="125">
        <v>0</v>
      </c>
    </row>
    <row r="249" spans="1:13" x14ac:dyDescent="0.3">
      <c r="A249" s="123" t="str">
        <f t="shared" si="9"/>
        <v>EMCL00149</v>
      </c>
      <c r="B249" s="109" t="s">
        <v>3516</v>
      </c>
      <c r="C249" s="109" t="s">
        <v>3430</v>
      </c>
      <c r="D249" s="109" t="s">
        <v>3431</v>
      </c>
      <c r="E249" s="109" t="s">
        <v>3517</v>
      </c>
      <c r="F249" s="109" t="s">
        <v>36</v>
      </c>
      <c r="G249" s="109" t="s">
        <v>3425</v>
      </c>
      <c r="H249" s="109" t="s">
        <v>3426</v>
      </c>
      <c r="I249" s="124">
        <v>16</v>
      </c>
      <c r="J249" s="127">
        <f t="shared" si="10"/>
        <v>10</v>
      </c>
      <c r="K249" s="124">
        <v>16</v>
      </c>
      <c r="L249" s="125">
        <v>160</v>
      </c>
      <c r="M249" s="125">
        <v>0</v>
      </c>
    </row>
    <row r="250" spans="1:13" x14ac:dyDescent="0.3">
      <c r="A250" s="123" t="str">
        <f t="shared" si="9"/>
        <v>EMCL00150</v>
      </c>
      <c r="B250" s="109" t="s">
        <v>3518</v>
      </c>
      <c r="C250" s="109" t="s">
        <v>3430</v>
      </c>
      <c r="D250" s="109" t="s">
        <v>3431</v>
      </c>
      <c r="E250" s="109" t="s">
        <v>3519</v>
      </c>
      <c r="F250" s="109" t="s">
        <v>36</v>
      </c>
      <c r="G250" s="109" t="s">
        <v>3425</v>
      </c>
      <c r="H250" s="109" t="s">
        <v>3426</v>
      </c>
      <c r="I250" s="124">
        <v>5</v>
      </c>
      <c r="J250" s="127">
        <f t="shared" si="10"/>
        <v>20</v>
      </c>
      <c r="K250" s="124">
        <v>5</v>
      </c>
      <c r="L250" s="125">
        <v>100</v>
      </c>
      <c r="M250" s="125">
        <v>0</v>
      </c>
    </row>
    <row r="251" spans="1:13" x14ac:dyDescent="0.3">
      <c r="A251" s="123" t="str">
        <f t="shared" si="9"/>
        <v>EMCL00151</v>
      </c>
      <c r="B251" s="109" t="s">
        <v>3520</v>
      </c>
      <c r="C251" s="109" t="s">
        <v>3430</v>
      </c>
      <c r="D251" s="109" t="s">
        <v>3431</v>
      </c>
      <c r="E251" s="109" t="s">
        <v>3521</v>
      </c>
      <c r="F251" s="109" t="s">
        <v>36</v>
      </c>
      <c r="G251" s="109" t="s">
        <v>3425</v>
      </c>
      <c r="H251" s="109" t="s">
        <v>3426</v>
      </c>
      <c r="I251" s="124">
        <v>150</v>
      </c>
      <c r="J251" s="127">
        <f t="shared" si="10"/>
        <v>35</v>
      </c>
      <c r="K251" s="124">
        <v>150</v>
      </c>
      <c r="L251" s="125">
        <v>5250</v>
      </c>
      <c r="M251" s="125">
        <v>0</v>
      </c>
    </row>
    <row r="252" spans="1:13" x14ac:dyDescent="0.3">
      <c r="A252" s="123" t="str">
        <f t="shared" si="9"/>
        <v>EMCL00153</v>
      </c>
      <c r="B252" s="109" t="s">
        <v>3522</v>
      </c>
      <c r="C252" s="109" t="s">
        <v>3430</v>
      </c>
      <c r="D252" s="109" t="s">
        <v>3431</v>
      </c>
      <c r="E252" s="109" t="s">
        <v>3523</v>
      </c>
      <c r="F252" s="109" t="s">
        <v>36</v>
      </c>
      <c r="G252" s="109" t="s">
        <v>3425</v>
      </c>
      <c r="H252" s="109" t="s">
        <v>3426</v>
      </c>
      <c r="I252" s="124">
        <v>114</v>
      </c>
      <c r="J252" s="127">
        <f t="shared" si="10"/>
        <v>15</v>
      </c>
      <c r="K252" s="124">
        <v>114</v>
      </c>
      <c r="L252" s="125">
        <v>1710</v>
      </c>
      <c r="M252" s="125">
        <v>0</v>
      </c>
    </row>
    <row r="253" spans="1:13" x14ac:dyDescent="0.3">
      <c r="A253" s="123" t="str">
        <f t="shared" ref="A253:A316" si="11">LEFT(E253,9)</f>
        <v>EMCL00155</v>
      </c>
      <c r="B253" s="109" t="s">
        <v>3524</v>
      </c>
      <c r="C253" s="109" t="s">
        <v>3430</v>
      </c>
      <c r="D253" s="109" t="s">
        <v>3431</v>
      </c>
      <c r="E253" s="109" t="s">
        <v>3525</v>
      </c>
      <c r="F253" s="109" t="s">
        <v>36</v>
      </c>
      <c r="G253" s="109" t="s">
        <v>3425</v>
      </c>
      <c r="H253" s="109" t="s">
        <v>3426</v>
      </c>
      <c r="I253" s="124">
        <v>1191</v>
      </c>
      <c r="J253" s="127">
        <f t="shared" si="10"/>
        <v>100</v>
      </c>
      <c r="K253" s="124">
        <v>1191</v>
      </c>
      <c r="L253" s="125">
        <v>119100</v>
      </c>
      <c r="M253" s="125">
        <v>0</v>
      </c>
    </row>
    <row r="254" spans="1:13" x14ac:dyDescent="0.3">
      <c r="A254" s="123" t="str">
        <f t="shared" si="11"/>
        <v>EMCL00156</v>
      </c>
      <c r="B254" s="109" t="s">
        <v>3526</v>
      </c>
      <c r="C254" s="109" t="s">
        <v>3430</v>
      </c>
      <c r="D254" s="109" t="s">
        <v>3431</v>
      </c>
      <c r="E254" s="109" t="s">
        <v>3527</v>
      </c>
      <c r="F254" s="109" t="s">
        <v>36</v>
      </c>
      <c r="G254" s="109" t="s">
        <v>3425</v>
      </c>
      <c r="H254" s="109" t="s">
        <v>3426</v>
      </c>
      <c r="I254" s="124">
        <v>1951</v>
      </c>
      <c r="J254" s="127">
        <f t="shared" si="10"/>
        <v>61.909277293695538</v>
      </c>
      <c r="K254" s="124">
        <v>1951</v>
      </c>
      <c r="L254" s="125">
        <v>120785</v>
      </c>
      <c r="M254" s="125">
        <v>0</v>
      </c>
    </row>
    <row r="255" spans="1:13" x14ac:dyDescent="0.3">
      <c r="A255" s="123" t="str">
        <f t="shared" si="11"/>
        <v>EMCL00157</v>
      </c>
      <c r="B255" s="109" t="s">
        <v>3528</v>
      </c>
      <c r="C255" s="109" t="s">
        <v>3430</v>
      </c>
      <c r="D255" s="109" t="s">
        <v>3431</v>
      </c>
      <c r="E255" s="109" t="s">
        <v>3529</v>
      </c>
      <c r="F255" s="109" t="s">
        <v>36</v>
      </c>
      <c r="G255" s="109" t="s">
        <v>3425</v>
      </c>
      <c r="H255" s="109" t="s">
        <v>3426</v>
      </c>
      <c r="I255" s="124">
        <v>100</v>
      </c>
      <c r="J255" s="127">
        <f t="shared" si="10"/>
        <v>50</v>
      </c>
      <c r="K255" s="124">
        <v>100</v>
      </c>
      <c r="L255" s="125">
        <v>5000</v>
      </c>
      <c r="M255" s="125">
        <v>0</v>
      </c>
    </row>
    <row r="256" spans="1:13" x14ac:dyDescent="0.3">
      <c r="A256" s="123" t="str">
        <f t="shared" si="11"/>
        <v>EMCL00159</v>
      </c>
      <c r="B256" s="109" t="s">
        <v>3530</v>
      </c>
      <c r="C256" s="109" t="s">
        <v>3430</v>
      </c>
      <c r="D256" s="109" t="s">
        <v>3431</v>
      </c>
      <c r="E256" s="109" t="s">
        <v>3531</v>
      </c>
      <c r="F256" s="109" t="s">
        <v>36</v>
      </c>
      <c r="G256" s="109" t="s">
        <v>3425</v>
      </c>
      <c r="H256" s="109" t="s">
        <v>3426</v>
      </c>
      <c r="I256" s="124">
        <v>570</v>
      </c>
      <c r="J256" s="127">
        <f t="shared" si="10"/>
        <v>177.36842105263159</v>
      </c>
      <c r="K256" s="124">
        <v>570</v>
      </c>
      <c r="L256" s="125">
        <v>101100</v>
      </c>
      <c r="M256" s="125">
        <v>0</v>
      </c>
    </row>
    <row r="257" spans="1:13" x14ac:dyDescent="0.3">
      <c r="A257" s="123" t="str">
        <f t="shared" si="11"/>
        <v>EMCL00161</v>
      </c>
      <c r="B257" s="109" t="s">
        <v>3532</v>
      </c>
      <c r="C257" s="109" t="s">
        <v>3430</v>
      </c>
      <c r="D257" s="109" t="s">
        <v>3431</v>
      </c>
      <c r="E257" s="109" t="s">
        <v>3533</v>
      </c>
      <c r="F257" s="109" t="s">
        <v>36</v>
      </c>
      <c r="G257" s="109" t="s">
        <v>3425</v>
      </c>
      <c r="H257" s="109" t="s">
        <v>3426</v>
      </c>
      <c r="I257" s="124">
        <v>4</v>
      </c>
      <c r="J257" s="127">
        <f t="shared" si="10"/>
        <v>25</v>
      </c>
      <c r="K257" s="124">
        <v>4</v>
      </c>
      <c r="L257" s="125">
        <v>100</v>
      </c>
      <c r="M257" s="125">
        <v>0</v>
      </c>
    </row>
    <row r="258" spans="1:13" x14ac:dyDescent="0.3">
      <c r="A258" s="123" t="str">
        <f t="shared" si="11"/>
        <v>EMCL00162</v>
      </c>
      <c r="B258" s="109" t="s">
        <v>3534</v>
      </c>
      <c r="C258" s="109" t="s">
        <v>3430</v>
      </c>
      <c r="D258" s="109" t="s">
        <v>3431</v>
      </c>
      <c r="E258" s="109" t="s">
        <v>3535</v>
      </c>
      <c r="F258" s="109" t="s">
        <v>36</v>
      </c>
      <c r="G258" s="109" t="s">
        <v>3425</v>
      </c>
      <c r="H258" s="109" t="s">
        <v>3426</v>
      </c>
      <c r="I258" s="124">
        <v>64</v>
      </c>
      <c r="J258" s="127">
        <f t="shared" ref="J258:J321" si="12">L258/I258</f>
        <v>25</v>
      </c>
      <c r="K258" s="124">
        <v>64</v>
      </c>
      <c r="L258" s="125">
        <v>1600</v>
      </c>
      <c r="M258" s="125">
        <v>0</v>
      </c>
    </row>
    <row r="259" spans="1:13" x14ac:dyDescent="0.3">
      <c r="A259" s="123" t="str">
        <f t="shared" si="11"/>
        <v>EMCL00164</v>
      </c>
      <c r="B259" s="109" t="s">
        <v>3536</v>
      </c>
      <c r="C259" s="109" t="s">
        <v>3430</v>
      </c>
      <c r="D259" s="109" t="s">
        <v>3431</v>
      </c>
      <c r="E259" s="109" t="s">
        <v>3537</v>
      </c>
      <c r="F259" s="109" t="s">
        <v>36</v>
      </c>
      <c r="G259" s="109" t="s">
        <v>3425</v>
      </c>
      <c r="H259" s="109" t="s">
        <v>3426</v>
      </c>
      <c r="I259" s="124">
        <v>1</v>
      </c>
      <c r="J259" s="127">
        <f t="shared" si="12"/>
        <v>25</v>
      </c>
      <c r="K259" s="124">
        <v>1</v>
      </c>
      <c r="L259" s="125">
        <v>25</v>
      </c>
      <c r="M259" s="125">
        <v>0</v>
      </c>
    </row>
    <row r="260" spans="1:13" x14ac:dyDescent="0.3">
      <c r="A260" s="123" t="str">
        <f t="shared" si="11"/>
        <v>EMCL00169</v>
      </c>
      <c r="B260" s="109" t="s">
        <v>3538</v>
      </c>
      <c r="C260" s="109" t="s">
        <v>3430</v>
      </c>
      <c r="D260" s="109" t="s">
        <v>3431</v>
      </c>
      <c r="E260" s="109" t="s">
        <v>3539</v>
      </c>
      <c r="F260" s="109" t="s">
        <v>36</v>
      </c>
      <c r="G260" s="109" t="s">
        <v>3425</v>
      </c>
      <c r="H260" s="109" t="s">
        <v>3426</v>
      </c>
      <c r="I260" s="124">
        <v>424</v>
      </c>
      <c r="J260" s="127">
        <f t="shared" si="12"/>
        <v>35</v>
      </c>
      <c r="K260" s="124">
        <v>424</v>
      </c>
      <c r="L260" s="125">
        <v>14840</v>
      </c>
      <c r="M260" s="125">
        <v>0</v>
      </c>
    </row>
    <row r="261" spans="1:13" x14ac:dyDescent="0.3">
      <c r="A261" s="123" t="str">
        <f t="shared" si="11"/>
        <v>EMCL00174</v>
      </c>
      <c r="B261" s="109" t="s">
        <v>3540</v>
      </c>
      <c r="C261" s="109" t="s">
        <v>3430</v>
      </c>
      <c r="D261" s="109" t="s">
        <v>3431</v>
      </c>
      <c r="E261" s="109" t="s">
        <v>3541</v>
      </c>
      <c r="F261" s="109" t="s">
        <v>36</v>
      </c>
      <c r="G261" s="109" t="s">
        <v>3425</v>
      </c>
      <c r="H261" s="109" t="s">
        <v>3426</v>
      </c>
      <c r="I261" s="124">
        <v>1481</v>
      </c>
      <c r="J261" s="127">
        <f t="shared" si="12"/>
        <v>57.344260634706281</v>
      </c>
      <c r="K261" s="124">
        <v>1481</v>
      </c>
      <c r="L261" s="125">
        <v>84926.85</v>
      </c>
      <c r="M261" s="125">
        <v>0</v>
      </c>
    </row>
    <row r="262" spans="1:13" x14ac:dyDescent="0.3">
      <c r="A262" s="123" t="str">
        <f t="shared" si="11"/>
        <v>EMCL00175</v>
      </c>
      <c r="B262" s="109" t="s">
        <v>3542</v>
      </c>
      <c r="C262" s="109" t="s">
        <v>3430</v>
      </c>
      <c r="D262" s="109" t="s">
        <v>3431</v>
      </c>
      <c r="E262" s="109" t="s">
        <v>3543</v>
      </c>
      <c r="F262" s="109" t="s">
        <v>36</v>
      </c>
      <c r="G262" s="109" t="s">
        <v>3425</v>
      </c>
      <c r="H262" s="109" t="s">
        <v>3426</v>
      </c>
      <c r="I262" s="124">
        <v>2</v>
      </c>
      <c r="J262" s="127">
        <f t="shared" si="12"/>
        <v>50</v>
      </c>
      <c r="K262" s="124">
        <v>2</v>
      </c>
      <c r="L262" s="125">
        <v>100</v>
      </c>
      <c r="M262" s="125">
        <v>0</v>
      </c>
    </row>
    <row r="263" spans="1:13" x14ac:dyDescent="0.3">
      <c r="A263" s="123" t="str">
        <f t="shared" si="11"/>
        <v>EMCL00176</v>
      </c>
      <c r="B263" s="109" t="s">
        <v>3544</v>
      </c>
      <c r="C263" s="109" t="s">
        <v>3430</v>
      </c>
      <c r="D263" s="109" t="s">
        <v>3431</v>
      </c>
      <c r="E263" s="109" t="s">
        <v>3545</v>
      </c>
      <c r="F263" s="109" t="s">
        <v>36</v>
      </c>
      <c r="G263" s="109" t="s">
        <v>3425</v>
      </c>
      <c r="H263" s="109" t="s">
        <v>3426</v>
      </c>
      <c r="I263" s="124">
        <v>12</v>
      </c>
      <c r="J263" s="127">
        <f t="shared" si="12"/>
        <v>700</v>
      </c>
      <c r="K263" s="124">
        <v>12</v>
      </c>
      <c r="L263" s="125">
        <v>8400</v>
      </c>
      <c r="M263" s="125">
        <v>0</v>
      </c>
    </row>
    <row r="264" spans="1:13" x14ac:dyDescent="0.3">
      <c r="A264" s="123" t="str">
        <f t="shared" si="11"/>
        <v>EMCL00177</v>
      </c>
      <c r="B264" s="109" t="s">
        <v>3546</v>
      </c>
      <c r="C264" s="109" t="s">
        <v>3430</v>
      </c>
      <c r="D264" s="109" t="s">
        <v>3431</v>
      </c>
      <c r="E264" s="109" t="s">
        <v>3547</v>
      </c>
      <c r="F264" s="109" t="s">
        <v>36</v>
      </c>
      <c r="G264" s="109" t="s">
        <v>3425</v>
      </c>
      <c r="H264" s="109" t="s">
        <v>3426</v>
      </c>
      <c r="I264" s="124">
        <v>604</v>
      </c>
      <c r="J264" s="127">
        <f t="shared" si="12"/>
        <v>50</v>
      </c>
      <c r="K264" s="124">
        <v>604</v>
      </c>
      <c r="L264" s="125">
        <v>30200</v>
      </c>
      <c r="M264" s="125">
        <v>0</v>
      </c>
    </row>
    <row r="265" spans="1:13" x14ac:dyDescent="0.3">
      <c r="A265" s="123" t="str">
        <f t="shared" si="11"/>
        <v>EMCL00178</v>
      </c>
      <c r="B265" s="109" t="s">
        <v>3548</v>
      </c>
      <c r="C265" s="109" t="s">
        <v>3430</v>
      </c>
      <c r="D265" s="109" t="s">
        <v>3431</v>
      </c>
      <c r="E265" s="109" t="s">
        <v>3549</v>
      </c>
      <c r="F265" s="109" t="s">
        <v>757</v>
      </c>
      <c r="G265" s="109" t="s">
        <v>3425</v>
      </c>
      <c r="H265" s="109" t="s">
        <v>3426</v>
      </c>
      <c r="I265" s="124">
        <v>126</v>
      </c>
      <c r="J265" s="127">
        <f t="shared" si="12"/>
        <v>100</v>
      </c>
      <c r="K265" s="124">
        <v>126</v>
      </c>
      <c r="L265" s="125">
        <v>12600</v>
      </c>
      <c r="M265" s="125">
        <v>0</v>
      </c>
    </row>
    <row r="266" spans="1:13" x14ac:dyDescent="0.3">
      <c r="A266" s="123" t="str">
        <f t="shared" si="11"/>
        <v>EMCL00181</v>
      </c>
      <c r="B266" s="109" t="s">
        <v>3550</v>
      </c>
      <c r="C266" s="109" t="s">
        <v>3430</v>
      </c>
      <c r="D266" s="109" t="s">
        <v>3431</v>
      </c>
      <c r="E266" s="109" t="s">
        <v>3551</v>
      </c>
      <c r="F266" s="109" t="s">
        <v>36</v>
      </c>
      <c r="G266" s="109" t="s">
        <v>3425</v>
      </c>
      <c r="H266" s="109" t="s">
        <v>3426</v>
      </c>
      <c r="I266" s="124">
        <v>1309</v>
      </c>
      <c r="J266" s="127">
        <f t="shared" si="12"/>
        <v>1</v>
      </c>
      <c r="K266" s="124">
        <v>1309</v>
      </c>
      <c r="L266" s="125">
        <v>1309</v>
      </c>
      <c r="M266" s="125">
        <v>0</v>
      </c>
    </row>
    <row r="267" spans="1:13" x14ac:dyDescent="0.3">
      <c r="A267" s="123" t="str">
        <f t="shared" si="11"/>
        <v>EMCL00182</v>
      </c>
      <c r="B267" s="109" t="s">
        <v>3552</v>
      </c>
      <c r="C267" s="109" t="s">
        <v>3430</v>
      </c>
      <c r="D267" s="109" t="s">
        <v>3431</v>
      </c>
      <c r="E267" s="109" t="s">
        <v>3553</v>
      </c>
      <c r="F267" s="109" t="s">
        <v>36</v>
      </c>
      <c r="G267" s="109" t="s">
        <v>3425</v>
      </c>
      <c r="H267" s="109" t="s">
        <v>3426</v>
      </c>
      <c r="I267" s="124">
        <v>60</v>
      </c>
      <c r="J267" s="127">
        <f t="shared" si="12"/>
        <v>1</v>
      </c>
      <c r="K267" s="124">
        <v>60</v>
      </c>
      <c r="L267" s="125">
        <v>60</v>
      </c>
      <c r="M267" s="125">
        <v>0</v>
      </c>
    </row>
    <row r="268" spans="1:13" x14ac:dyDescent="0.3">
      <c r="A268" s="123" t="str">
        <f t="shared" si="11"/>
        <v>EMCL00184</v>
      </c>
      <c r="B268" s="109" t="s">
        <v>3554</v>
      </c>
      <c r="C268" s="109" t="s">
        <v>3430</v>
      </c>
      <c r="D268" s="109" t="s">
        <v>3431</v>
      </c>
      <c r="E268" s="109" t="s">
        <v>3555</v>
      </c>
      <c r="F268" s="109" t="s">
        <v>36</v>
      </c>
      <c r="G268" s="109" t="s">
        <v>3425</v>
      </c>
      <c r="H268" s="109" t="s">
        <v>3426</v>
      </c>
      <c r="I268" s="124">
        <v>14</v>
      </c>
      <c r="J268" s="127">
        <f t="shared" si="12"/>
        <v>90</v>
      </c>
      <c r="K268" s="124">
        <v>14</v>
      </c>
      <c r="L268" s="125">
        <v>1260</v>
      </c>
      <c r="M268" s="125">
        <v>0</v>
      </c>
    </row>
    <row r="269" spans="1:13" x14ac:dyDescent="0.3">
      <c r="A269" s="123" t="str">
        <f t="shared" si="11"/>
        <v>EMCL00185</v>
      </c>
      <c r="B269" s="109" t="s">
        <v>3556</v>
      </c>
      <c r="C269" s="109" t="s">
        <v>3430</v>
      </c>
      <c r="D269" s="109" t="s">
        <v>3431</v>
      </c>
      <c r="E269" s="109" t="s">
        <v>3557</v>
      </c>
      <c r="F269" s="109" t="s">
        <v>36</v>
      </c>
      <c r="G269" s="109" t="s">
        <v>3425</v>
      </c>
      <c r="H269" s="109" t="s">
        <v>3426</v>
      </c>
      <c r="I269" s="124">
        <v>134</v>
      </c>
      <c r="J269" s="127">
        <f t="shared" si="12"/>
        <v>644.77611940298505</v>
      </c>
      <c r="K269" s="124">
        <v>134</v>
      </c>
      <c r="L269" s="125">
        <v>86400</v>
      </c>
      <c r="M269" s="125">
        <v>0</v>
      </c>
    </row>
    <row r="270" spans="1:13" x14ac:dyDescent="0.3">
      <c r="A270" s="123" t="str">
        <f t="shared" si="11"/>
        <v>EMCL00186</v>
      </c>
      <c r="B270" s="109" t="s">
        <v>3558</v>
      </c>
      <c r="C270" s="109" t="s">
        <v>3430</v>
      </c>
      <c r="D270" s="109" t="s">
        <v>3431</v>
      </c>
      <c r="E270" s="109" t="s">
        <v>3559</v>
      </c>
      <c r="F270" s="109" t="s">
        <v>36</v>
      </c>
      <c r="G270" s="109" t="s">
        <v>3425</v>
      </c>
      <c r="H270" s="109" t="s">
        <v>3426</v>
      </c>
      <c r="I270" s="124">
        <v>289</v>
      </c>
      <c r="J270" s="127">
        <f t="shared" si="12"/>
        <v>1363.3217993079584</v>
      </c>
      <c r="K270" s="124">
        <v>289</v>
      </c>
      <c r="L270" s="125">
        <v>394000</v>
      </c>
      <c r="M270" s="125">
        <v>0</v>
      </c>
    </row>
    <row r="271" spans="1:13" x14ac:dyDescent="0.3">
      <c r="A271" s="123" t="str">
        <f t="shared" si="11"/>
        <v>EMCL00187</v>
      </c>
      <c r="B271" s="109" t="s">
        <v>3560</v>
      </c>
      <c r="C271" s="109" t="s">
        <v>3430</v>
      </c>
      <c r="D271" s="109" t="s">
        <v>3431</v>
      </c>
      <c r="E271" s="109" t="s">
        <v>3561</v>
      </c>
      <c r="F271" s="109" t="s">
        <v>36</v>
      </c>
      <c r="G271" s="109" t="s">
        <v>3425</v>
      </c>
      <c r="H271" s="109" t="s">
        <v>3426</v>
      </c>
      <c r="I271" s="124">
        <v>39</v>
      </c>
      <c r="J271" s="127">
        <f t="shared" si="12"/>
        <v>64.717692307692303</v>
      </c>
      <c r="K271" s="124">
        <v>39</v>
      </c>
      <c r="L271" s="125">
        <v>2523.9899999999998</v>
      </c>
      <c r="M271" s="125">
        <v>0</v>
      </c>
    </row>
    <row r="272" spans="1:13" x14ac:dyDescent="0.3">
      <c r="A272" s="123" t="str">
        <f t="shared" si="11"/>
        <v>EMCL00188</v>
      </c>
      <c r="B272" s="109" t="s">
        <v>3562</v>
      </c>
      <c r="C272" s="109" t="s">
        <v>3430</v>
      </c>
      <c r="D272" s="109" t="s">
        <v>3431</v>
      </c>
      <c r="E272" s="109" t="s">
        <v>3563</v>
      </c>
      <c r="F272" s="109" t="s">
        <v>36</v>
      </c>
      <c r="G272" s="109" t="s">
        <v>3425</v>
      </c>
      <c r="H272" s="109" t="s">
        <v>3426</v>
      </c>
      <c r="I272" s="124">
        <v>59</v>
      </c>
      <c r="J272" s="127">
        <f t="shared" si="12"/>
        <v>12.73728813559322</v>
      </c>
      <c r="K272" s="124">
        <v>59</v>
      </c>
      <c r="L272" s="125">
        <v>751.5</v>
      </c>
      <c r="M272" s="125">
        <v>0</v>
      </c>
    </row>
    <row r="273" spans="1:13" x14ac:dyDescent="0.3">
      <c r="A273" s="123" t="str">
        <f t="shared" si="11"/>
        <v>EMCL00189</v>
      </c>
      <c r="B273" s="109" t="s">
        <v>3564</v>
      </c>
      <c r="C273" s="109" t="s">
        <v>3430</v>
      </c>
      <c r="D273" s="109" t="s">
        <v>3431</v>
      </c>
      <c r="E273" s="109" t="s">
        <v>3565</v>
      </c>
      <c r="F273" s="109" t="s">
        <v>36</v>
      </c>
      <c r="G273" s="109" t="s">
        <v>3425</v>
      </c>
      <c r="H273" s="109" t="s">
        <v>3426</v>
      </c>
      <c r="I273" s="124">
        <v>26</v>
      </c>
      <c r="J273" s="127">
        <f t="shared" si="12"/>
        <v>59.635384615384616</v>
      </c>
      <c r="K273" s="124">
        <v>26</v>
      </c>
      <c r="L273" s="125">
        <v>1550.52</v>
      </c>
      <c r="M273" s="125">
        <v>0</v>
      </c>
    </row>
    <row r="274" spans="1:13" x14ac:dyDescent="0.3">
      <c r="A274" s="123" t="str">
        <f t="shared" si="11"/>
        <v>EMCL00190</v>
      </c>
      <c r="B274" s="109" t="s">
        <v>3566</v>
      </c>
      <c r="C274" s="109" t="s">
        <v>3430</v>
      </c>
      <c r="D274" s="109" t="s">
        <v>3431</v>
      </c>
      <c r="E274" s="109" t="s">
        <v>3567</v>
      </c>
      <c r="F274" s="109" t="s">
        <v>36</v>
      </c>
      <c r="G274" s="109" t="s">
        <v>3425</v>
      </c>
      <c r="H274" s="109" t="s">
        <v>3426</v>
      </c>
      <c r="I274" s="124">
        <v>92</v>
      </c>
      <c r="J274" s="127">
        <f t="shared" si="12"/>
        <v>56.105652173913043</v>
      </c>
      <c r="K274" s="124">
        <v>92</v>
      </c>
      <c r="L274" s="125">
        <v>5161.72</v>
      </c>
      <c r="M274" s="125">
        <v>0</v>
      </c>
    </row>
    <row r="275" spans="1:13" x14ac:dyDescent="0.3">
      <c r="A275" s="123" t="str">
        <f t="shared" si="11"/>
        <v>EMCL00191</v>
      </c>
      <c r="B275" s="109" t="s">
        <v>3568</v>
      </c>
      <c r="C275" s="109" t="s">
        <v>3430</v>
      </c>
      <c r="D275" s="109" t="s">
        <v>3431</v>
      </c>
      <c r="E275" s="109" t="s">
        <v>3569</v>
      </c>
      <c r="F275" s="109" t="s">
        <v>36</v>
      </c>
      <c r="G275" s="109" t="s">
        <v>3425</v>
      </c>
      <c r="H275" s="109" t="s">
        <v>3426</v>
      </c>
      <c r="I275" s="124">
        <v>143</v>
      </c>
      <c r="J275" s="127">
        <f t="shared" si="12"/>
        <v>31.18881118881119</v>
      </c>
      <c r="K275" s="124">
        <v>143</v>
      </c>
      <c r="L275" s="125">
        <v>4460</v>
      </c>
      <c r="M275" s="125">
        <v>0</v>
      </c>
    </row>
    <row r="276" spans="1:13" x14ac:dyDescent="0.3">
      <c r="A276" s="123" t="str">
        <f t="shared" si="11"/>
        <v>EMCL00195</v>
      </c>
      <c r="B276" s="109" t="s">
        <v>3570</v>
      </c>
      <c r="C276" s="109" t="s">
        <v>3430</v>
      </c>
      <c r="D276" s="109" t="s">
        <v>3431</v>
      </c>
      <c r="E276" s="109" t="s">
        <v>3571</v>
      </c>
      <c r="F276" s="109" t="s">
        <v>36</v>
      </c>
      <c r="G276" s="109" t="s">
        <v>3425</v>
      </c>
      <c r="H276" s="109" t="s">
        <v>3426</v>
      </c>
      <c r="I276" s="124">
        <v>3</v>
      </c>
      <c r="J276" s="127">
        <f t="shared" si="12"/>
        <v>100</v>
      </c>
      <c r="K276" s="124">
        <v>3</v>
      </c>
      <c r="L276" s="125">
        <v>300</v>
      </c>
      <c r="M276" s="125">
        <v>0</v>
      </c>
    </row>
    <row r="277" spans="1:13" x14ac:dyDescent="0.3">
      <c r="A277" s="123" t="str">
        <f t="shared" si="11"/>
        <v>EMCL00199</v>
      </c>
      <c r="B277" s="109" t="s">
        <v>3572</v>
      </c>
      <c r="C277" s="109" t="s">
        <v>3430</v>
      </c>
      <c r="D277" s="109" t="s">
        <v>3431</v>
      </c>
      <c r="E277" s="109" t="s">
        <v>3573</v>
      </c>
      <c r="F277" s="109" t="s">
        <v>36</v>
      </c>
      <c r="G277" s="109" t="s">
        <v>3425</v>
      </c>
      <c r="H277" s="109" t="s">
        <v>3426</v>
      </c>
      <c r="I277" s="124">
        <v>117</v>
      </c>
      <c r="J277" s="127">
        <f t="shared" si="12"/>
        <v>41.478461538461538</v>
      </c>
      <c r="K277" s="124">
        <v>117</v>
      </c>
      <c r="L277" s="125">
        <v>4852.9799999999996</v>
      </c>
      <c r="M277" s="125">
        <v>0</v>
      </c>
    </row>
    <row r="278" spans="1:13" x14ac:dyDescent="0.3">
      <c r="A278" s="123" t="str">
        <f t="shared" si="11"/>
        <v>EMCL00200</v>
      </c>
      <c r="B278" s="109" t="s">
        <v>3574</v>
      </c>
      <c r="C278" s="109" t="s">
        <v>3430</v>
      </c>
      <c r="D278" s="109" t="s">
        <v>3431</v>
      </c>
      <c r="E278" s="109" t="s">
        <v>3575</v>
      </c>
      <c r="F278" s="109" t="s">
        <v>36</v>
      </c>
      <c r="G278" s="109" t="s">
        <v>3425</v>
      </c>
      <c r="H278" s="109" t="s">
        <v>3426</v>
      </c>
      <c r="I278" s="124">
        <v>2</v>
      </c>
      <c r="J278" s="127">
        <f t="shared" si="12"/>
        <v>3960</v>
      </c>
      <c r="K278" s="124">
        <v>2</v>
      </c>
      <c r="L278" s="125">
        <v>7920</v>
      </c>
      <c r="M278" s="125">
        <v>0</v>
      </c>
    </row>
    <row r="279" spans="1:13" x14ac:dyDescent="0.3">
      <c r="A279" s="123" t="str">
        <f t="shared" si="11"/>
        <v>EMCL00201</v>
      </c>
      <c r="B279" s="109" t="s">
        <v>3576</v>
      </c>
      <c r="C279" s="109" t="s">
        <v>3430</v>
      </c>
      <c r="D279" s="109" t="s">
        <v>3431</v>
      </c>
      <c r="E279" s="109" t="s">
        <v>3577</v>
      </c>
      <c r="F279" s="109" t="s">
        <v>36</v>
      </c>
      <c r="G279" s="109" t="s">
        <v>3425</v>
      </c>
      <c r="H279" s="109" t="s">
        <v>3426</v>
      </c>
      <c r="I279" s="124">
        <v>11</v>
      </c>
      <c r="J279" s="127">
        <f t="shared" si="12"/>
        <v>3120</v>
      </c>
      <c r="K279" s="124">
        <v>11</v>
      </c>
      <c r="L279" s="125">
        <v>34320</v>
      </c>
      <c r="M279" s="125">
        <v>0</v>
      </c>
    </row>
    <row r="280" spans="1:13" x14ac:dyDescent="0.3">
      <c r="A280" s="123" t="str">
        <f t="shared" si="11"/>
        <v>EMCL00202</v>
      </c>
      <c r="B280" s="109" t="s">
        <v>3578</v>
      </c>
      <c r="C280" s="109" t="s">
        <v>3430</v>
      </c>
      <c r="D280" s="109" t="s">
        <v>3431</v>
      </c>
      <c r="E280" s="109" t="s">
        <v>3579</v>
      </c>
      <c r="F280" s="109" t="s">
        <v>36</v>
      </c>
      <c r="G280" s="109" t="s">
        <v>3425</v>
      </c>
      <c r="H280" s="109" t="s">
        <v>3426</v>
      </c>
      <c r="I280" s="124">
        <v>2</v>
      </c>
      <c r="J280" s="127">
        <f t="shared" si="12"/>
        <v>3960</v>
      </c>
      <c r="K280" s="124">
        <v>2</v>
      </c>
      <c r="L280" s="125">
        <v>7920</v>
      </c>
      <c r="M280" s="125">
        <v>0</v>
      </c>
    </row>
    <row r="281" spans="1:13" x14ac:dyDescent="0.3">
      <c r="A281" s="123" t="str">
        <f t="shared" si="11"/>
        <v>EMCL00204</v>
      </c>
      <c r="B281" s="109" t="s">
        <v>3580</v>
      </c>
      <c r="C281" s="109" t="s">
        <v>3430</v>
      </c>
      <c r="D281" s="109" t="s">
        <v>3431</v>
      </c>
      <c r="E281" s="109" t="s">
        <v>3581</v>
      </c>
      <c r="F281" s="109" t="s">
        <v>36</v>
      </c>
      <c r="G281" s="109" t="s">
        <v>3425</v>
      </c>
      <c r="H281" s="109" t="s">
        <v>3426</v>
      </c>
      <c r="I281" s="124">
        <v>23360</v>
      </c>
      <c r="J281" s="127">
        <f t="shared" si="12"/>
        <v>0.6</v>
      </c>
      <c r="K281" s="124">
        <v>23360</v>
      </c>
      <c r="L281" s="125">
        <v>14016</v>
      </c>
      <c r="M281" s="125">
        <v>0</v>
      </c>
    </row>
    <row r="282" spans="1:13" x14ac:dyDescent="0.3">
      <c r="A282" s="123" t="str">
        <f t="shared" si="11"/>
        <v>EMCL00205</v>
      </c>
      <c r="B282" s="109" t="s">
        <v>3582</v>
      </c>
      <c r="C282" s="109" t="s">
        <v>3430</v>
      </c>
      <c r="D282" s="109" t="s">
        <v>3431</v>
      </c>
      <c r="E282" s="109" t="s">
        <v>3583</v>
      </c>
      <c r="F282" s="109" t="s">
        <v>36</v>
      </c>
      <c r="G282" s="109" t="s">
        <v>3425</v>
      </c>
      <c r="H282" s="109" t="s">
        <v>3426</v>
      </c>
      <c r="I282" s="124">
        <v>208</v>
      </c>
      <c r="J282" s="127">
        <f t="shared" si="12"/>
        <v>22.153846153846153</v>
      </c>
      <c r="K282" s="124">
        <v>208</v>
      </c>
      <c r="L282" s="125">
        <v>4608</v>
      </c>
      <c r="M282" s="125">
        <v>0</v>
      </c>
    </row>
    <row r="283" spans="1:13" x14ac:dyDescent="0.3">
      <c r="A283" s="123" t="str">
        <f t="shared" si="11"/>
        <v>EMCL00207</v>
      </c>
      <c r="B283" s="109" t="s">
        <v>3584</v>
      </c>
      <c r="C283" s="109" t="s">
        <v>3430</v>
      </c>
      <c r="D283" s="109" t="s">
        <v>3585</v>
      </c>
      <c r="E283" s="109" t="s">
        <v>3586</v>
      </c>
      <c r="F283" s="109" t="s">
        <v>36</v>
      </c>
      <c r="G283" s="109" t="s">
        <v>3425</v>
      </c>
      <c r="H283" s="109" t="s">
        <v>3426</v>
      </c>
      <c r="I283" s="124">
        <v>2961</v>
      </c>
      <c r="J283" s="127">
        <f t="shared" si="12"/>
        <v>38.126619385342792</v>
      </c>
      <c r="K283" s="124">
        <v>2961</v>
      </c>
      <c r="L283" s="125">
        <v>112892.92</v>
      </c>
      <c r="M283" s="125">
        <v>0</v>
      </c>
    </row>
    <row r="284" spans="1:13" x14ac:dyDescent="0.3">
      <c r="A284" s="123" t="str">
        <f t="shared" si="11"/>
        <v>EMCL00208</v>
      </c>
      <c r="B284" s="109" t="s">
        <v>3587</v>
      </c>
      <c r="C284" s="109" t="s">
        <v>3430</v>
      </c>
      <c r="D284" s="109" t="s">
        <v>3431</v>
      </c>
      <c r="E284" s="109" t="s">
        <v>3588</v>
      </c>
      <c r="F284" s="109" t="s">
        <v>36</v>
      </c>
      <c r="G284" s="109" t="s">
        <v>3425</v>
      </c>
      <c r="H284" s="109" t="s">
        <v>3426</v>
      </c>
      <c r="I284" s="124">
        <v>192</v>
      </c>
      <c r="J284" s="127">
        <f t="shared" si="12"/>
        <v>23.958333333333332</v>
      </c>
      <c r="K284" s="124">
        <v>192</v>
      </c>
      <c r="L284" s="125">
        <v>4600</v>
      </c>
      <c r="M284" s="125">
        <v>0</v>
      </c>
    </row>
    <row r="285" spans="1:13" x14ac:dyDescent="0.3">
      <c r="A285" s="123" t="str">
        <f t="shared" si="11"/>
        <v>EMCL00209</v>
      </c>
      <c r="B285" s="109" t="s">
        <v>3589</v>
      </c>
      <c r="C285" s="109" t="s">
        <v>3430</v>
      </c>
      <c r="D285" s="109" t="s">
        <v>3431</v>
      </c>
      <c r="E285" s="109" t="s">
        <v>3590</v>
      </c>
      <c r="F285" s="109" t="s">
        <v>36</v>
      </c>
      <c r="G285" s="109" t="s">
        <v>3425</v>
      </c>
      <c r="H285" s="109" t="s">
        <v>3426</v>
      </c>
      <c r="I285" s="124">
        <v>1280</v>
      </c>
      <c r="J285" s="127">
        <f t="shared" si="12"/>
        <v>36.96875</v>
      </c>
      <c r="K285" s="124">
        <v>1280</v>
      </c>
      <c r="L285" s="125">
        <v>47320</v>
      </c>
      <c r="M285" s="125">
        <v>0</v>
      </c>
    </row>
    <row r="286" spans="1:13" x14ac:dyDescent="0.3">
      <c r="A286" s="123" t="str">
        <f t="shared" si="11"/>
        <v>EMCL00211</v>
      </c>
      <c r="B286" s="109" t="s">
        <v>3591</v>
      </c>
      <c r="C286" s="109" t="s">
        <v>3430</v>
      </c>
      <c r="D286" s="109" t="s">
        <v>3431</v>
      </c>
      <c r="E286" s="109" t="s">
        <v>3592</v>
      </c>
      <c r="F286" s="109" t="s">
        <v>36</v>
      </c>
      <c r="G286" s="109" t="s">
        <v>3425</v>
      </c>
      <c r="H286" s="109" t="s">
        <v>3426</v>
      </c>
      <c r="I286" s="124">
        <v>42</v>
      </c>
      <c r="J286" s="127">
        <f t="shared" si="12"/>
        <v>300</v>
      </c>
      <c r="K286" s="124">
        <v>42</v>
      </c>
      <c r="L286" s="125">
        <v>12600</v>
      </c>
      <c r="M286" s="125">
        <v>0</v>
      </c>
    </row>
    <row r="287" spans="1:13" x14ac:dyDescent="0.3">
      <c r="A287" s="123" t="str">
        <f t="shared" si="11"/>
        <v>EMCL00212</v>
      </c>
      <c r="B287" s="109" t="s">
        <v>3593</v>
      </c>
      <c r="C287" s="109" t="s">
        <v>3430</v>
      </c>
      <c r="D287" s="109" t="s">
        <v>3431</v>
      </c>
      <c r="E287" s="109" t="s">
        <v>3594</v>
      </c>
      <c r="F287" s="109" t="s">
        <v>36</v>
      </c>
      <c r="G287" s="109" t="s">
        <v>3425</v>
      </c>
      <c r="H287" s="109" t="s">
        <v>3426</v>
      </c>
      <c r="I287" s="124">
        <v>244</v>
      </c>
      <c r="J287" s="127">
        <f t="shared" si="12"/>
        <v>49.508196721311478</v>
      </c>
      <c r="K287" s="124">
        <v>244</v>
      </c>
      <c r="L287" s="125">
        <v>12080</v>
      </c>
      <c r="M287" s="125">
        <v>0</v>
      </c>
    </row>
    <row r="288" spans="1:13" x14ac:dyDescent="0.3">
      <c r="A288" s="123" t="str">
        <f t="shared" si="11"/>
        <v>EMDV00005</v>
      </c>
      <c r="B288" s="109" t="s">
        <v>3597</v>
      </c>
      <c r="C288" s="109" t="s">
        <v>3430</v>
      </c>
      <c r="D288" s="109" t="s">
        <v>3431</v>
      </c>
      <c r="E288" s="109" t="s">
        <v>3598</v>
      </c>
      <c r="F288" s="109" t="s">
        <v>40</v>
      </c>
      <c r="G288" s="109" t="s">
        <v>3425</v>
      </c>
      <c r="H288" s="109" t="s">
        <v>3426</v>
      </c>
      <c r="I288" s="124">
        <v>83.4</v>
      </c>
      <c r="J288" s="127">
        <f t="shared" si="12"/>
        <v>11.906354916067146</v>
      </c>
      <c r="K288" s="124">
        <v>83.4</v>
      </c>
      <c r="L288" s="125">
        <v>992.99</v>
      </c>
      <c r="M288" s="125">
        <v>0</v>
      </c>
    </row>
    <row r="289" spans="1:13" x14ac:dyDescent="0.3">
      <c r="A289" s="123" t="str">
        <f t="shared" si="11"/>
        <v>EMDV00006</v>
      </c>
      <c r="B289" s="109" t="s">
        <v>3599</v>
      </c>
      <c r="C289" s="109" t="s">
        <v>3430</v>
      </c>
      <c r="D289" s="109" t="s">
        <v>3431</v>
      </c>
      <c r="E289" s="109" t="s">
        <v>3600</v>
      </c>
      <c r="F289" s="109" t="s">
        <v>40</v>
      </c>
      <c r="G289" s="109" t="s">
        <v>3425</v>
      </c>
      <c r="H289" s="109" t="s">
        <v>3426</v>
      </c>
      <c r="I289" s="124">
        <v>10</v>
      </c>
      <c r="J289" s="127">
        <f t="shared" si="12"/>
        <v>17.149000000000001</v>
      </c>
      <c r="K289" s="124">
        <v>10</v>
      </c>
      <c r="L289" s="125">
        <v>171.49</v>
      </c>
      <c r="M289" s="125">
        <v>0</v>
      </c>
    </row>
    <row r="290" spans="1:13" x14ac:dyDescent="0.3">
      <c r="A290" s="123" t="str">
        <f t="shared" si="11"/>
        <v>EMFR00005</v>
      </c>
      <c r="B290" s="109" t="s">
        <v>3601</v>
      </c>
      <c r="C290" s="109" t="s">
        <v>3430</v>
      </c>
      <c r="D290" s="109" t="s">
        <v>3431</v>
      </c>
      <c r="E290" s="109" t="s">
        <v>3602</v>
      </c>
      <c r="F290" s="109" t="s">
        <v>36</v>
      </c>
      <c r="G290" s="109" t="s">
        <v>3425</v>
      </c>
      <c r="H290" s="109" t="s">
        <v>3426</v>
      </c>
      <c r="I290" s="124">
        <v>100</v>
      </c>
      <c r="J290" s="127">
        <f t="shared" si="12"/>
        <v>5</v>
      </c>
      <c r="K290" s="124">
        <v>100</v>
      </c>
      <c r="L290" s="125">
        <v>500</v>
      </c>
      <c r="M290" s="125">
        <v>0</v>
      </c>
    </row>
    <row r="291" spans="1:13" x14ac:dyDescent="0.3">
      <c r="A291" s="123" t="str">
        <f t="shared" si="11"/>
        <v>EMMD00014</v>
      </c>
      <c r="B291" s="109" t="s">
        <v>3603</v>
      </c>
      <c r="C291" s="109" t="s">
        <v>3430</v>
      </c>
      <c r="D291" s="109" t="s">
        <v>3431</v>
      </c>
      <c r="E291" s="109" t="s">
        <v>3604</v>
      </c>
      <c r="F291" s="109" t="s">
        <v>36</v>
      </c>
      <c r="G291" s="109" t="s">
        <v>3425</v>
      </c>
      <c r="H291" s="109" t="s">
        <v>3426</v>
      </c>
      <c r="I291" s="124">
        <v>7.01</v>
      </c>
      <c r="J291" s="127">
        <f t="shared" si="12"/>
        <v>357.94151212553498</v>
      </c>
      <c r="K291" s="124">
        <v>7.01</v>
      </c>
      <c r="L291" s="125">
        <v>2509.17</v>
      </c>
      <c r="M291" s="125">
        <v>0</v>
      </c>
    </row>
    <row r="292" spans="1:13" x14ac:dyDescent="0.3">
      <c r="A292" s="123" t="str">
        <f t="shared" si="11"/>
        <v>EMMD00015</v>
      </c>
      <c r="B292" s="109" t="s">
        <v>3605</v>
      </c>
      <c r="C292" s="109" t="s">
        <v>3430</v>
      </c>
      <c r="D292" s="109" t="s">
        <v>3431</v>
      </c>
      <c r="E292" s="109" t="s">
        <v>3606</v>
      </c>
      <c r="F292" s="109" t="s">
        <v>36</v>
      </c>
      <c r="G292" s="109" t="s">
        <v>3425</v>
      </c>
      <c r="H292" s="109" t="s">
        <v>3426</v>
      </c>
      <c r="I292" s="124">
        <v>513</v>
      </c>
      <c r="J292" s="127">
        <f t="shared" si="12"/>
        <v>50</v>
      </c>
      <c r="K292" s="124">
        <v>513</v>
      </c>
      <c r="L292" s="125">
        <v>25650</v>
      </c>
      <c r="M292" s="125">
        <v>0</v>
      </c>
    </row>
    <row r="293" spans="1:13" x14ac:dyDescent="0.3">
      <c r="A293" s="123" t="str">
        <f t="shared" si="11"/>
        <v>EMMD00016</v>
      </c>
      <c r="B293" s="109" t="s">
        <v>3607</v>
      </c>
      <c r="C293" s="109" t="s">
        <v>3430</v>
      </c>
      <c r="D293" s="109" t="s">
        <v>3431</v>
      </c>
      <c r="E293" s="109" t="s">
        <v>3608</v>
      </c>
      <c r="F293" s="109" t="s">
        <v>757</v>
      </c>
      <c r="G293" s="109" t="s">
        <v>3425</v>
      </c>
      <c r="H293" s="109" t="s">
        <v>3426</v>
      </c>
      <c r="I293" s="124">
        <v>3</v>
      </c>
      <c r="J293" s="127">
        <f t="shared" si="12"/>
        <v>325.18666666666667</v>
      </c>
      <c r="K293" s="124">
        <v>3</v>
      </c>
      <c r="L293" s="125">
        <v>975.56</v>
      </c>
      <c r="M293" s="125">
        <v>0</v>
      </c>
    </row>
    <row r="294" spans="1:13" x14ac:dyDescent="0.3">
      <c r="A294" s="123" t="str">
        <f t="shared" si="11"/>
        <v>EMMD00017</v>
      </c>
      <c r="B294" s="109" t="s">
        <v>3609</v>
      </c>
      <c r="C294" s="109" t="s">
        <v>3430</v>
      </c>
      <c r="D294" s="109" t="s">
        <v>3431</v>
      </c>
      <c r="E294" s="109" t="s">
        <v>3610</v>
      </c>
      <c r="F294" s="109" t="s">
        <v>36</v>
      </c>
      <c r="G294" s="109" t="s">
        <v>3425</v>
      </c>
      <c r="H294" s="109" t="s">
        <v>3426</v>
      </c>
      <c r="I294" s="124">
        <v>2</v>
      </c>
      <c r="J294" s="127">
        <f t="shared" si="12"/>
        <v>371.96499999999997</v>
      </c>
      <c r="K294" s="124">
        <v>2</v>
      </c>
      <c r="L294" s="125">
        <v>743.93</v>
      </c>
      <c r="M294" s="125">
        <v>0</v>
      </c>
    </row>
    <row r="295" spans="1:13" x14ac:dyDescent="0.3">
      <c r="A295" s="123" t="str">
        <f t="shared" si="11"/>
        <v>EMMD00018</v>
      </c>
      <c r="B295" s="109" t="s">
        <v>3611</v>
      </c>
      <c r="C295" s="109" t="s">
        <v>3430</v>
      </c>
      <c r="D295" s="109" t="s">
        <v>3431</v>
      </c>
      <c r="E295" s="109" t="s">
        <v>3612</v>
      </c>
      <c r="F295" s="109" t="s">
        <v>36</v>
      </c>
      <c r="G295" s="109" t="s">
        <v>3425</v>
      </c>
      <c r="H295" s="109" t="s">
        <v>3426</v>
      </c>
      <c r="I295" s="124">
        <v>2</v>
      </c>
      <c r="J295" s="127">
        <f t="shared" si="12"/>
        <v>315.81</v>
      </c>
      <c r="K295" s="124">
        <v>2</v>
      </c>
      <c r="L295" s="125">
        <v>631.62</v>
      </c>
      <c r="M295" s="125">
        <v>0</v>
      </c>
    </row>
    <row r="296" spans="1:13" x14ac:dyDescent="0.3">
      <c r="A296" s="123" t="str">
        <f t="shared" si="11"/>
        <v>EMPL00001</v>
      </c>
      <c r="B296" s="109" t="s">
        <v>3613</v>
      </c>
      <c r="C296" s="109" t="s">
        <v>3430</v>
      </c>
      <c r="D296" s="109" t="s">
        <v>3434</v>
      </c>
      <c r="E296" s="109" t="s">
        <v>3614</v>
      </c>
      <c r="F296" s="109" t="s">
        <v>757</v>
      </c>
      <c r="G296" s="109" t="s">
        <v>3425</v>
      </c>
      <c r="H296" s="109" t="s">
        <v>3426</v>
      </c>
      <c r="I296" s="124">
        <v>1</v>
      </c>
      <c r="J296" s="127">
        <f t="shared" si="12"/>
        <v>47.11</v>
      </c>
      <c r="K296" s="124">
        <v>1</v>
      </c>
      <c r="L296" s="125">
        <v>47.11</v>
      </c>
      <c r="M296" s="125">
        <v>0</v>
      </c>
    </row>
    <row r="297" spans="1:13" x14ac:dyDescent="0.3">
      <c r="A297" s="123" t="str">
        <f t="shared" si="11"/>
        <v>EMPL00042</v>
      </c>
      <c r="B297" s="109" t="s">
        <v>3615</v>
      </c>
      <c r="C297" s="109" t="s">
        <v>3430</v>
      </c>
      <c r="D297" s="109" t="s">
        <v>3431</v>
      </c>
      <c r="E297" s="109" t="s">
        <v>3616</v>
      </c>
      <c r="F297" s="109" t="s">
        <v>36</v>
      </c>
      <c r="G297" s="109" t="s">
        <v>3425</v>
      </c>
      <c r="H297" s="109" t="s">
        <v>3426</v>
      </c>
      <c r="I297" s="124">
        <v>5</v>
      </c>
      <c r="J297" s="127">
        <f t="shared" si="12"/>
        <v>12.874000000000001</v>
      </c>
      <c r="K297" s="124">
        <v>5</v>
      </c>
      <c r="L297" s="125">
        <v>64.37</v>
      </c>
      <c r="M297" s="125">
        <v>0</v>
      </c>
    </row>
    <row r="298" spans="1:13" x14ac:dyDescent="0.3">
      <c r="A298" s="123" t="str">
        <f t="shared" si="11"/>
        <v>EMPL00043</v>
      </c>
      <c r="B298" s="109" t="s">
        <v>3617</v>
      </c>
      <c r="C298" s="109" t="s">
        <v>3430</v>
      </c>
      <c r="D298" s="109" t="s">
        <v>3431</v>
      </c>
      <c r="E298" s="109" t="s">
        <v>3618</v>
      </c>
      <c r="F298" s="109" t="s">
        <v>36</v>
      </c>
      <c r="G298" s="109" t="s">
        <v>3425</v>
      </c>
      <c r="H298" s="109" t="s">
        <v>3426</v>
      </c>
      <c r="I298" s="124">
        <v>996</v>
      </c>
      <c r="J298" s="127">
        <f t="shared" si="12"/>
        <v>7.0692771084337344E-2</v>
      </c>
      <c r="K298" s="124">
        <v>996</v>
      </c>
      <c r="L298" s="125">
        <v>70.41</v>
      </c>
      <c r="M298" s="125">
        <v>0</v>
      </c>
    </row>
    <row r="299" spans="1:13" x14ac:dyDescent="0.3">
      <c r="A299" s="123" t="str">
        <f t="shared" si="11"/>
        <v>EMPM00001</v>
      </c>
      <c r="B299" s="109" t="s">
        <v>3619</v>
      </c>
      <c r="C299" s="109" t="s">
        <v>3430</v>
      </c>
      <c r="D299" s="109" t="s">
        <v>3431</v>
      </c>
      <c r="E299" s="109" t="s">
        <v>3620</v>
      </c>
      <c r="F299" s="109" t="s">
        <v>757</v>
      </c>
      <c r="G299" s="109" t="s">
        <v>3425</v>
      </c>
      <c r="H299" s="109" t="s">
        <v>3426</v>
      </c>
      <c r="I299" s="124">
        <v>204</v>
      </c>
      <c r="J299" s="127">
        <f t="shared" si="12"/>
        <v>909.90990196078428</v>
      </c>
      <c r="K299" s="124">
        <v>204</v>
      </c>
      <c r="L299" s="125">
        <v>185621.62</v>
      </c>
      <c r="M299" s="125">
        <v>0</v>
      </c>
    </row>
    <row r="300" spans="1:13" x14ac:dyDescent="0.3">
      <c r="A300" s="123" t="str">
        <f t="shared" si="11"/>
        <v>EMPM00002</v>
      </c>
      <c r="B300" s="109" t="s">
        <v>3621</v>
      </c>
      <c r="C300" s="109" t="s">
        <v>3430</v>
      </c>
      <c r="D300" s="109" t="s">
        <v>3431</v>
      </c>
      <c r="E300" s="109" t="s">
        <v>3622</v>
      </c>
      <c r="F300" s="109" t="s">
        <v>36</v>
      </c>
      <c r="G300" s="109" t="s">
        <v>3425</v>
      </c>
      <c r="H300" s="109" t="s">
        <v>3426</v>
      </c>
      <c r="I300" s="124">
        <v>93</v>
      </c>
      <c r="J300" s="127">
        <f t="shared" si="12"/>
        <v>1000</v>
      </c>
      <c r="K300" s="124">
        <v>93</v>
      </c>
      <c r="L300" s="125">
        <v>93000</v>
      </c>
      <c r="M300" s="125">
        <v>0</v>
      </c>
    </row>
    <row r="301" spans="1:13" x14ac:dyDescent="0.3">
      <c r="A301" s="123" t="str">
        <f t="shared" si="11"/>
        <v>EMPM00010</v>
      </c>
      <c r="B301" s="109" t="s">
        <v>3623</v>
      </c>
      <c r="C301" s="109" t="s">
        <v>3430</v>
      </c>
      <c r="D301" s="109" t="s">
        <v>3431</v>
      </c>
      <c r="E301" s="109" t="s">
        <v>3624</v>
      </c>
      <c r="F301" s="109" t="s">
        <v>36</v>
      </c>
      <c r="G301" s="109" t="s">
        <v>3425</v>
      </c>
      <c r="H301" s="109" t="s">
        <v>3426</v>
      </c>
      <c r="I301" s="124">
        <v>78</v>
      </c>
      <c r="J301" s="127">
        <f t="shared" si="12"/>
        <v>1000</v>
      </c>
      <c r="K301" s="124">
        <v>78</v>
      </c>
      <c r="L301" s="125">
        <v>78000</v>
      </c>
      <c r="M301" s="125">
        <v>0</v>
      </c>
    </row>
    <row r="302" spans="1:13" x14ac:dyDescent="0.3">
      <c r="A302" s="123" t="str">
        <f t="shared" si="11"/>
        <v>EMPM00011</v>
      </c>
      <c r="B302" s="109" t="s">
        <v>3625</v>
      </c>
      <c r="C302" s="109" t="s">
        <v>3430</v>
      </c>
      <c r="D302" s="109" t="s">
        <v>3431</v>
      </c>
      <c r="E302" s="109" t="s">
        <v>3626</v>
      </c>
      <c r="F302" s="109" t="s">
        <v>36</v>
      </c>
      <c r="G302" s="109" t="s">
        <v>3425</v>
      </c>
      <c r="H302" s="109" t="s">
        <v>3426</v>
      </c>
      <c r="I302" s="124">
        <v>297</v>
      </c>
      <c r="J302" s="127">
        <f t="shared" si="12"/>
        <v>967.21309764309763</v>
      </c>
      <c r="K302" s="124">
        <v>297</v>
      </c>
      <c r="L302" s="125">
        <v>287262.28999999998</v>
      </c>
      <c r="M302" s="125">
        <v>0</v>
      </c>
    </row>
    <row r="303" spans="1:13" x14ac:dyDescent="0.3">
      <c r="A303" s="123" t="str">
        <f t="shared" si="11"/>
        <v>EMPM00013</v>
      </c>
      <c r="B303" s="109" t="s">
        <v>3627</v>
      </c>
      <c r="C303" s="109" t="s">
        <v>3430</v>
      </c>
      <c r="D303" s="109" t="s">
        <v>3431</v>
      </c>
      <c r="E303" s="109" t="s">
        <v>3628</v>
      </c>
      <c r="F303" s="109" t="s">
        <v>36</v>
      </c>
      <c r="G303" s="109" t="s">
        <v>3425</v>
      </c>
      <c r="H303" s="109" t="s">
        <v>3426</v>
      </c>
      <c r="I303" s="124">
        <v>4</v>
      </c>
      <c r="J303" s="127">
        <f t="shared" si="12"/>
        <v>1000</v>
      </c>
      <c r="K303" s="124">
        <v>4</v>
      </c>
      <c r="L303" s="125">
        <v>4000</v>
      </c>
      <c r="M303" s="125">
        <v>0</v>
      </c>
    </row>
    <row r="304" spans="1:13" x14ac:dyDescent="0.3">
      <c r="A304" s="123" t="str">
        <f t="shared" si="11"/>
        <v>EMPM00015</v>
      </c>
      <c r="B304" s="109" t="s">
        <v>3629</v>
      </c>
      <c r="C304" s="109" t="s">
        <v>3430</v>
      </c>
      <c r="D304" s="109" t="s">
        <v>3431</v>
      </c>
      <c r="E304" s="109" t="s">
        <v>3630</v>
      </c>
      <c r="F304" s="109" t="s">
        <v>36</v>
      </c>
      <c r="G304" s="109" t="s">
        <v>3425</v>
      </c>
      <c r="H304" s="109" t="s">
        <v>3426</v>
      </c>
      <c r="I304" s="124">
        <v>1313</v>
      </c>
      <c r="J304" s="127">
        <f t="shared" si="12"/>
        <v>1000</v>
      </c>
      <c r="K304" s="124">
        <v>1313</v>
      </c>
      <c r="L304" s="125">
        <v>1313000</v>
      </c>
      <c r="M304" s="125">
        <v>0</v>
      </c>
    </row>
    <row r="305" spans="1:13" x14ac:dyDescent="0.3">
      <c r="A305" s="123" t="str">
        <f t="shared" si="11"/>
        <v>EMPM00016</v>
      </c>
      <c r="B305" s="109" t="s">
        <v>3631</v>
      </c>
      <c r="C305" s="109" t="s">
        <v>3430</v>
      </c>
      <c r="D305" s="109" t="s">
        <v>3431</v>
      </c>
      <c r="E305" s="109" t="s">
        <v>3632</v>
      </c>
      <c r="F305" s="109" t="s">
        <v>757</v>
      </c>
      <c r="G305" s="109" t="s">
        <v>3425</v>
      </c>
      <c r="H305" s="109" t="s">
        <v>3426</v>
      </c>
      <c r="I305" s="124">
        <v>4569</v>
      </c>
      <c r="J305" s="127">
        <f t="shared" si="12"/>
        <v>18.226754213175749</v>
      </c>
      <c r="K305" s="124">
        <v>3469</v>
      </c>
      <c r="L305" s="125">
        <v>83278.039999999994</v>
      </c>
      <c r="M305" s="125">
        <v>20049.43</v>
      </c>
    </row>
    <row r="306" spans="1:13" x14ac:dyDescent="0.3">
      <c r="A306" s="123" t="str">
        <f t="shared" si="11"/>
        <v>EMPM00017</v>
      </c>
      <c r="B306" s="109" t="s">
        <v>3633</v>
      </c>
      <c r="C306" s="109" t="s">
        <v>3430</v>
      </c>
      <c r="D306" s="109" t="s">
        <v>3431</v>
      </c>
      <c r="E306" s="109" t="s">
        <v>3634</v>
      </c>
      <c r="F306" s="109" t="s">
        <v>36</v>
      </c>
      <c r="G306" s="109" t="s">
        <v>3425</v>
      </c>
      <c r="H306" s="109" t="s">
        <v>3426</v>
      </c>
      <c r="I306" s="124">
        <v>429</v>
      </c>
      <c r="J306" s="127">
        <f t="shared" si="12"/>
        <v>90.853636363636355</v>
      </c>
      <c r="K306" s="124">
        <v>429</v>
      </c>
      <c r="L306" s="125">
        <v>38976.21</v>
      </c>
      <c r="M306" s="125">
        <v>0</v>
      </c>
    </row>
    <row r="307" spans="1:13" x14ac:dyDescent="0.3">
      <c r="A307" s="123" t="str">
        <f t="shared" si="11"/>
        <v>EMPM00018</v>
      </c>
      <c r="B307" s="109" t="s">
        <v>3635</v>
      </c>
      <c r="C307" s="109" t="s">
        <v>3430</v>
      </c>
      <c r="D307" s="109" t="s">
        <v>3431</v>
      </c>
      <c r="E307" s="109" t="s">
        <v>3636</v>
      </c>
      <c r="F307" s="109" t="s">
        <v>36</v>
      </c>
      <c r="G307" s="109" t="s">
        <v>3425</v>
      </c>
      <c r="H307" s="109" t="s">
        <v>3426</v>
      </c>
      <c r="I307" s="124">
        <v>12</v>
      </c>
      <c r="J307" s="127">
        <f t="shared" si="12"/>
        <v>1000</v>
      </c>
      <c r="K307" s="124">
        <v>12</v>
      </c>
      <c r="L307" s="125">
        <v>12000</v>
      </c>
      <c r="M307" s="125">
        <v>0</v>
      </c>
    </row>
    <row r="308" spans="1:13" x14ac:dyDescent="0.3">
      <c r="A308" s="123" t="str">
        <f t="shared" si="11"/>
        <v>EMPM00021</v>
      </c>
      <c r="B308" s="109" t="s">
        <v>3637</v>
      </c>
      <c r="C308" s="109" t="s">
        <v>3430</v>
      </c>
      <c r="D308" s="109" t="s">
        <v>3431</v>
      </c>
      <c r="E308" s="109" t="s">
        <v>3638</v>
      </c>
      <c r="F308" s="109" t="s">
        <v>36</v>
      </c>
      <c r="G308" s="109" t="s">
        <v>3425</v>
      </c>
      <c r="H308" s="109" t="s">
        <v>3426</v>
      </c>
      <c r="I308" s="124">
        <v>21</v>
      </c>
      <c r="J308" s="127">
        <f t="shared" si="12"/>
        <v>1000</v>
      </c>
      <c r="K308" s="124">
        <v>21</v>
      </c>
      <c r="L308" s="125">
        <v>21000</v>
      </c>
      <c r="M308" s="125">
        <v>0</v>
      </c>
    </row>
    <row r="309" spans="1:13" x14ac:dyDescent="0.3">
      <c r="A309" s="123" t="str">
        <f t="shared" si="11"/>
        <v>EMPM00027</v>
      </c>
      <c r="B309" s="109" t="s">
        <v>3639</v>
      </c>
      <c r="C309" s="109" t="s">
        <v>3430</v>
      </c>
      <c r="D309" s="109" t="s">
        <v>3431</v>
      </c>
      <c r="E309" s="109" t="s">
        <v>3640</v>
      </c>
      <c r="F309" s="109" t="s">
        <v>36</v>
      </c>
      <c r="G309" s="109" t="s">
        <v>3425</v>
      </c>
      <c r="H309" s="109" t="s">
        <v>3426</v>
      </c>
      <c r="I309" s="124">
        <v>688</v>
      </c>
      <c r="J309" s="127">
        <f t="shared" si="12"/>
        <v>66.600988372093028</v>
      </c>
      <c r="K309" s="124">
        <v>610</v>
      </c>
      <c r="L309" s="125">
        <v>45821.48</v>
      </c>
      <c r="M309" s="125">
        <v>5194.88</v>
      </c>
    </row>
    <row r="310" spans="1:13" x14ac:dyDescent="0.3">
      <c r="A310" s="123" t="str">
        <f t="shared" si="11"/>
        <v>EMPM00028</v>
      </c>
      <c r="B310" s="109" t="s">
        <v>3641</v>
      </c>
      <c r="C310" s="109" t="s">
        <v>3430</v>
      </c>
      <c r="D310" s="109" t="s">
        <v>3431</v>
      </c>
      <c r="E310" s="109" t="s">
        <v>3642</v>
      </c>
      <c r="F310" s="109" t="s">
        <v>36</v>
      </c>
      <c r="G310" s="109" t="s">
        <v>3425</v>
      </c>
      <c r="H310" s="109" t="s">
        <v>3426</v>
      </c>
      <c r="I310" s="124">
        <v>39</v>
      </c>
      <c r="J310" s="127">
        <f t="shared" si="12"/>
        <v>100</v>
      </c>
      <c r="K310" s="124">
        <v>39</v>
      </c>
      <c r="L310" s="125">
        <v>3900</v>
      </c>
      <c r="M310" s="125">
        <v>0</v>
      </c>
    </row>
    <row r="311" spans="1:13" x14ac:dyDescent="0.3">
      <c r="A311" s="123" t="str">
        <f t="shared" si="11"/>
        <v>EMPM00029</v>
      </c>
      <c r="B311" s="109" t="s">
        <v>3643</v>
      </c>
      <c r="C311" s="109" t="s">
        <v>3430</v>
      </c>
      <c r="D311" s="109" t="s">
        <v>3431</v>
      </c>
      <c r="E311" s="109" t="s">
        <v>3644</v>
      </c>
      <c r="F311" s="109" t="s">
        <v>36</v>
      </c>
      <c r="G311" s="109" t="s">
        <v>3425</v>
      </c>
      <c r="H311" s="109" t="s">
        <v>3426</v>
      </c>
      <c r="I311" s="124">
        <v>89</v>
      </c>
      <c r="J311" s="127">
        <f t="shared" si="12"/>
        <v>299.00325842696628</v>
      </c>
      <c r="K311" s="124">
        <v>89</v>
      </c>
      <c r="L311" s="125">
        <v>26611.29</v>
      </c>
      <c r="M311" s="125">
        <v>0</v>
      </c>
    </row>
    <row r="312" spans="1:13" x14ac:dyDescent="0.3">
      <c r="A312" s="123" t="str">
        <f t="shared" si="11"/>
        <v>EMPM00032</v>
      </c>
      <c r="B312" s="109" t="s">
        <v>3645</v>
      </c>
      <c r="C312" s="109" t="s">
        <v>3430</v>
      </c>
      <c r="D312" s="109" t="s">
        <v>3431</v>
      </c>
      <c r="E312" s="109" t="s">
        <v>3646</v>
      </c>
      <c r="F312" s="109" t="s">
        <v>36</v>
      </c>
      <c r="G312" s="109" t="s">
        <v>3425</v>
      </c>
      <c r="H312" s="109" t="s">
        <v>3426</v>
      </c>
      <c r="I312" s="124">
        <v>83</v>
      </c>
      <c r="J312" s="127">
        <f t="shared" si="12"/>
        <v>1000</v>
      </c>
      <c r="K312" s="124">
        <v>83</v>
      </c>
      <c r="L312" s="125">
        <v>83000</v>
      </c>
      <c r="M312" s="125">
        <v>0</v>
      </c>
    </row>
    <row r="313" spans="1:13" x14ac:dyDescent="0.3">
      <c r="A313" s="123" t="str">
        <f t="shared" si="11"/>
        <v>EMPM00033</v>
      </c>
      <c r="B313" s="109" t="s">
        <v>3647</v>
      </c>
      <c r="C313" s="109" t="s">
        <v>3430</v>
      </c>
      <c r="D313" s="109" t="s">
        <v>3431</v>
      </c>
      <c r="E313" s="109" t="s">
        <v>3648</v>
      </c>
      <c r="F313" s="109" t="s">
        <v>36</v>
      </c>
      <c r="G313" s="109" t="s">
        <v>3425</v>
      </c>
      <c r="H313" s="109" t="s">
        <v>3426</v>
      </c>
      <c r="I313" s="124">
        <v>236</v>
      </c>
      <c r="J313" s="127">
        <f t="shared" si="12"/>
        <v>97.131991525423729</v>
      </c>
      <c r="K313" s="124">
        <v>236</v>
      </c>
      <c r="L313" s="125">
        <v>22923.15</v>
      </c>
      <c r="M313" s="125">
        <v>0</v>
      </c>
    </row>
    <row r="314" spans="1:13" x14ac:dyDescent="0.3">
      <c r="A314" s="123" t="str">
        <f t="shared" si="11"/>
        <v>EMPM00034</v>
      </c>
      <c r="B314" s="109" t="s">
        <v>3649</v>
      </c>
      <c r="C314" s="109" t="s">
        <v>3430</v>
      </c>
      <c r="D314" s="109" t="s">
        <v>3431</v>
      </c>
      <c r="E314" s="109" t="s">
        <v>3650</v>
      </c>
      <c r="F314" s="109" t="s">
        <v>757</v>
      </c>
      <c r="G314" s="109" t="s">
        <v>3425</v>
      </c>
      <c r="H314" s="109" t="s">
        <v>3426</v>
      </c>
      <c r="I314" s="124">
        <v>152</v>
      </c>
      <c r="J314" s="127">
        <f t="shared" si="12"/>
        <v>36.548223684210527</v>
      </c>
      <c r="K314" s="124">
        <v>94</v>
      </c>
      <c r="L314" s="125">
        <v>5555.33</v>
      </c>
      <c r="M314" s="125">
        <v>2119.8000000000002</v>
      </c>
    </row>
    <row r="315" spans="1:13" x14ac:dyDescent="0.3">
      <c r="A315" s="123" t="str">
        <f t="shared" si="11"/>
        <v>EMPM00035</v>
      </c>
      <c r="B315" s="109" t="s">
        <v>3651</v>
      </c>
      <c r="C315" s="109" t="s">
        <v>3430</v>
      </c>
      <c r="D315" s="109" t="s">
        <v>3431</v>
      </c>
      <c r="E315" s="109" t="s">
        <v>3652</v>
      </c>
      <c r="F315" s="109" t="s">
        <v>757</v>
      </c>
      <c r="G315" s="109" t="s">
        <v>3425</v>
      </c>
      <c r="H315" s="109" t="s">
        <v>3426</v>
      </c>
      <c r="I315" s="124">
        <v>216</v>
      </c>
      <c r="J315" s="127">
        <f t="shared" si="12"/>
        <v>77.448333333333338</v>
      </c>
      <c r="K315" s="124">
        <v>158</v>
      </c>
      <c r="L315" s="125">
        <v>16728.84</v>
      </c>
      <c r="M315" s="125">
        <v>4492</v>
      </c>
    </row>
    <row r="316" spans="1:13" x14ac:dyDescent="0.3">
      <c r="A316" s="123" t="str">
        <f t="shared" si="11"/>
        <v>EMPM00036</v>
      </c>
      <c r="B316" s="109" t="s">
        <v>3653</v>
      </c>
      <c r="C316" s="109" t="s">
        <v>3430</v>
      </c>
      <c r="D316" s="109" t="s">
        <v>3431</v>
      </c>
      <c r="E316" s="109" t="s">
        <v>3654</v>
      </c>
      <c r="F316" s="109" t="s">
        <v>36</v>
      </c>
      <c r="G316" s="109" t="s">
        <v>3425</v>
      </c>
      <c r="H316" s="109" t="s">
        <v>3426</v>
      </c>
      <c r="I316" s="124">
        <v>3</v>
      </c>
      <c r="J316" s="127">
        <f t="shared" si="12"/>
        <v>126.06</v>
      </c>
      <c r="K316" s="124">
        <v>3</v>
      </c>
      <c r="L316" s="125">
        <v>378.18</v>
      </c>
      <c r="M316" s="125">
        <v>0</v>
      </c>
    </row>
    <row r="317" spans="1:13" x14ac:dyDescent="0.3">
      <c r="A317" s="123" t="str">
        <f t="shared" ref="A317:A380" si="13">LEFT(E317,9)</f>
        <v>EMPM00038</v>
      </c>
      <c r="B317" s="109" t="s">
        <v>3655</v>
      </c>
      <c r="C317" s="109" t="s">
        <v>3430</v>
      </c>
      <c r="D317" s="109" t="s">
        <v>3431</v>
      </c>
      <c r="E317" s="109" t="s">
        <v>3656</v>
      </c>
      <c r="F317" s="109" t="s">
        <v>36</v>
      </c>
      <c r="G317" s="109" t="s">
        <v>3425</v>
      </c>
      <c r="H317" s="109" t="s">
        <v>3426</v>
      </c>
      <c r="I317" s="124">
        <v>40</v>
      </c>
      <c r="J317" s="127">
        <f t="shared" si="12"/>
        <v>1000</v>
      </c>
      <c r="K317" s="124">
        <v>40</v>
      </c>
      <c r="L317" s="125">
        <v>40000</v>
      </c>
      <c r="M317" s="125">
        <v>0</v>
      </c>
    </row>
    <row r="318" spans="1:13" x14ac:dyDescent="0.3">
      <c r="A318" s="123" t="str">
        <f t="shared" si="13"/>
        <v>EMPM00039</v>
      </c>
      <c r="B318" s="109" t="s">
        <v>3657</v>
      </c>
      <c r="C318" s="109" t="s">
        <v>3430</v>
      </c>
      <c r="D318" s="109" t="s">
        <v>3431</v>
      </c>
      <c r="E318" s="109" t="s">
        <v>3658</v>
      </c>
      <c r="F318" s="109" t="s">
        <v>36</v>
      </c>
      <c r="G318" s="109" t="s">
        <v>3425</v>
      </c>
      <c r="H318" s="109" t="s">
        <v>3426</v>
      </c>
      <c r="I318" s="124">
        <v>155</v>
      </c>
      <c r="J318" s="127">
        <f t="shared" si="12"/>
        <v>1000</v>
      </c>
      <c r="K318" s="124">
        <v>155</v>
      </c>
      <c r="L318" s="125">
        <v>155000</v>
      </c>
      <c r="M318" s="125">
        <v>0</v>
      </c>
    </row>
    <row r="319" spans="1:13" x14ac:dyDescent="0.3">
      <c r="A319" s="123" t="str">
        <f t="shared" si="13"/>
        <v>EMPM00040</v>
      </c>
      <c r="B319" s="109" t="s">
        <v>3659</v>
      </c>
      <c r="C319" s="109" t="s">
        <v>3430</v>
      </c>
      <c r="D319" s="109" t="s">
        <v>3431</v>
      </c>
      <c r="E319" s="109" t="s">
        <v>3660</v>
      </c>
      <c r="F319" s="109" t="s">
        <v>757</v>
      </c>
      <c r="G319" s="109" t="s">
        <v>3425</v>
      </c>
      <c r="H319" s="109" t="s">
        <v>3426</v>
      </c>
      <c r="I319" s="124">
        <v>341</v>
      </c>
      <c r="J319" s="127">
        <f t="shared" si="12"/>
        <v>1000</v>
      </c>
      <c r="K319" s="124">
        <v>341</v>
      </c>
      <c r="L319" s="125">
        <v>341000</v>
      </c>
      <c r="M319" s="125">
        <v>0</v>
      </c>
    </row>
    <row r="320" spans="1:13" x14ac:dyDescent="0.3">
      <c r="A320" s="123" t="str">
        <f t="shared" si="13"/>
        <v>EMPM00041</v>
      </c>
      <c r="B320" s="109" t="s">
        <v>3661</v>
      </c>
      <c r="C320" s="109" t="s">
        <v>3430</v>
      </c>
      <c r="D320" s="109" t="s">
        <v>3431</v>
      </c>
      <c r="E320" s="109" t="s">
        <v>3662</v>
      </c>
      <c r="F320" s="109" t="s">
        <v>757</v>
      </c>
      <c r="G320" s="109" t="s">
        <v>3425</v>
      </c>
      <c r="H320" s="109" t="s">
        <v>3426</v>
      </c>
      <c r="I320" s="124">
        <v>128</v>
      </c>
      <c r="J320" s="127">
        <f t="shared" si="12"/>
        <v>810.43624999999997</v>
      </c>
      <c r="K320" s="124">
        <v>103</v>
      </c>
      <c r="L320" s="125">
        <v>103735.84</v>
      </c>
      <c r="M320" s="125">
        <v>20260.91</v>
      </c>
    </row>
    <row r="321" spans="1:13" x14ac:dyDescent="0.3">
      <c r="A321" s="123" t="str">
        <f t="shared" si="13"/>
        <v>EMPM00042</v>
      </c>
      <c r="B321" s="109" t="s">
        <v>3663</v>
      </c>
      <c r="C321" s="109" t="s">
        <v>3430</v>
      </c>
      <c r="D321" s="109" t="s">
        <v>3431</v>
      </c>
      <c r="E321" s="109" t="s">
        <v>3664</v>
      </c>
      <c r="F321" s="109" t="s">
        <v>757</v>
      </c>
      <c r="G321" s="109" t="s">
        <v>3425</v>
      </c>
      <c r="H321" s="109" t="s">
        <v>3426</v>
      </c>
      <c r="I321" s="124">
        <v>71</v>
      </c>
      <c r="J321" s="127">
        <f t="shared" si="12"/>
        <v>115</v>
      </c>
      <c r="K321" s="124">
        <v>71</v>
      </c>
      <c r="L321" s="125">
        <v>8165</v>
      </c>
      <c r="M321" s="125">
        <v>0</v>
      </c>
    </row>
    <row r="322" spans="1:13" x14ac:dyDescent="0.3">
      <c r="A322" s="123" t="str">
        <f t="shared" si="13"/>
        <v>EMPM00044</v>
      </c>
      <c r="B322" s="109" t="s">
        <v>3665</v>
      </c>
      <c r="C322" s="109" t="s">
        <v>3430</v>
      </c>
      <c r="D322" s="109" t="s">
        <v>3431</v>
      </c>
      <c r="E322" s="109" t="s">
        <v>3666</v>
      </c>
      <c r="F322" s="109" t="s">
        <v>757</v>
      </c>
      <c r="G322" s="109" t="s">
        <v>3425</v>
      </c>
      <c r="H322" s="109" t="s">
        <v>3426</v>
      </c>
      <c r="I322" s="124">
        <v>2</v>
      </c>
      <c r="J322" s="127">
        <f t="shared" ref="J322:J385" si="14">L322/I322</f>
        <v>150</v>
      </c>
      <c r="K322" s="124">
        <v>2</v>
      </c>
      <c r="L322" s="125">
        <v>300</v>
      </c>
      <c r="M322" s="125">
        <v>0</v>
      </c>
    </row>
    <row r="323" spans="1:13" x14ac:dyDescent="0.3">
      <c r="A323" s="123" t="str">
        <f t="shared" si="13"/>
        <v>EMPM00045</v>
      </c>
      <c r="B323" s="109" t="s">
        <v>3667</v>
      </c>
      <c r="C323" s="109" t="s">
        <v>3430</v>
      </c>
      <c r="D323" s="109" t="s">
        <v>3431</v>
      </c>
      <c r="E323" s="109" t="s">
        <v>3668</v>
      </c>
      <c r="F323" s="109" t="s">
        <v>36</v>
      </c>
      <c r="G323" s="109" t="s">
        <v>3425</v>
      </c>
      <c r="H323" s="109" t="s">
        <v>3426</v>
      </c>
      <c r="I323" s="124">
        <v>529</v>
      </c>
      <c r="J323" s="127">
        <f t="shared" si="14"/>
        <v>31.957391304347823</v>
      </c>
      <c r="K323" s="124">
        <v>529</v>
      </c>
      <c r="L323" s="125">
        <v>16905.46</v>
      </c>
      <c r="M323" s="125">
        <v>0</v>
      </c>
    </row>
    <row r="324" spans="1:13" x14ac:dyDescent="0.3">
      <c r="A324" s="123" t="str">
        <f t="shared" si="13"/>
        <v>EMPM00046</v>
      </c>
      <c r="B324" s="109" t="s">
        <v>3669</v>
      </c>
      <c r="C324" s="109" t="s">
        <v>3430</v>
      </c>
      <c r="D324" s="109" t="s">
        <v>3431</v>
      </c>
      <c r="E324" s="109" t="s">
        <v>3670</v>
      </c>
      <c r="F324" s="109" t="s">
        <v>36</v>
      </c>
      <c r="G324" s="109" t="s">
        <v>3425</v>
      </c>
      <c r="H324" s="109" t="s">
        <v>3426</v>
      </c>
      <c r="I324" s="124">
        <v>3</v>
      </c>
      <c r="J324" s="127">
        <f t="shared" si="14"/>
        <v>0</v>
      </c>
      <c r="K324" s="124">
        <v>3</v>
      </c>
      <c r="L324" s="125">
        <v>0</v>
      </c>
      <c r="M324" s="125">
        <v>0</v>
      </c>
    </row>
    <row r="325" spans="1:13" x14ac:dyDescent="0.3">
      <c r="A325" s="123" t="str">
        <f t="shared" si="13"/>
        <v>EMPM00047</v>
      </c>
      <c r="B325" s="109" t="s">
        <v>3671</v>
      </c>
      <c r="C325" s="109" t="s">
        <v>3430</v>
      </c>
      <c r="D325" s="109" t="s">
        <v>3431</v>
      </c>
      <c r="E325" s="109" t="s">
        <v>3672</v>
      </c>
      <c r="F325" s="109" t="s">
        <v>36</v>
      </c>
      <c r="G325" s="109" t="s">
        <v>3425</v>
      </c>
      <c r="H325" s="109" t="s">
        <v>3426</v>
      </c>
      <c r="I325" s="124">
        <v>18</v>
      </c>
      <c r="J325" s="127">
        <f t="shared" si="14"/>
        <v>0</v>
      </c>
      <c r="K325" s="124">
        <v>18</v>
      </c>
      <c r="L325" s="125">
        <v>0</v>
      </c>
      <c r="M325" s="125">
        <v>0</v>
      </c>
    </row>
    <row r="326" spans="1:13" x14ac:dyDescent="0.3">
      <c r="A326" s="123" t="str">
        <f t="shared" si="13"/>
        <v>EMPM00051</v>
      </c>
      <c r="B326" s="109" t="s">
        <v>3673</v>
      </c>
      <c r="C326" s="109" t="s">
        <v>3430</v>
      </c>
      <c r="D326" s="109" t="s">
        <v>3431</v>
      </c>
      <c r="E326" s="109" t="s">
        <v>3674</v>
      </c>
      <c r="F326" s="109" t="s">
        <v>36</v>
      </c>
      <c r="G326" s="109" t="s">
        <v>3425</v>
      </c>
      <c r="H326" s="109" t="s">
        <v>3426</v>
      </c>
      <c r="I326" s="124">
        <v>343</v>
      </c>
      <c r="J326" s="127">
        <f t="shared" si="14"/>
        <v>455.55553935860053</v>
      </c>
      <c r="K326" s="124">
        <v>343</v>
      </c>
      <c r="L326" s="125">
        <v>156255.54999999999</v>
      </c>
      <c r="M326" s="125">
        <v>0</v>
      </c>
    </row>
    <row r="327" spans="1:13" x14ac:dyDescent="0.3">
      <c r="A327" s="123" t="str">
        <f t="shared" si="13"/>
        <v>EMPM00053</v>
      </c>
      <c r="B327" s="109" t="s">
        <v>3675</v>
      </c>
      <c r="C327" s="109" t="s">
        <v>3430</v>
      </c>
      <c r="D327" s="109" t="s">
        <v>3431</v>
      </c>
      <c r="E327" s="109" t="s">
        <v>3676</v>
      </c>
      <c r="F327" s="109" t="s">
        <v>36</v>
      </c>
      <c r="G327" s="109" t="s">
        <v>3425</v>
      </c>
      <c r="H327" s="109" t="s">
        <v>3426</v>
      </c>
      <c r="I327" s="124">
        <v>43</v>
      </c>
      <c r="J327" s="127">
        <f t="shared" si="14"/>
        <v>1166.6667441860466</v>
      </c>
      <c r="K327" s="124">
        <v>41</v>
      </c>
      <c r="L327" s="125">
        <v>50166.67</v>
      </c>
      <c r="M327" s="125">
        <v>2333.33</v>
      </c>
    </row>
    <row r="328" spans="1:13" x14ac:dyDescent="0.3">
      <c r="A328" s="123" t="str">
        <f t="shared" si="13"/>
        <v>EMPM00057</v>
      </c>
      <c r="B328" s="109" t="s">
        <v>3677</v>
      </c>
      <c r="C328" s="109" t="s">
        <v>3430</v>
      </c>
      <c r="D328" s="109" t="s">
        <v>3431</v>
      </c>
      <c r="E328" s="109" t="s">
        <v>3678</v>
      </c>
      <c r="F328" s="109" t="s">
        <v>36</v>
      </c>
      <c r="G328" s="109" t="s">
        <v>3425</v>
      </c>
      <c r="H328" s="109" t="s">
        <v>3426</v>
      </c>
      <c r="I328" s="124">
        <v>19</v>
      </c>
      <c r="J328" s="127">
        <f t="shared" si="14"/>
        <v>900</v>
      </c>
      <c r="K328" s="124">
        <v>19</v>
      </c>
      <c r="L328" s="125">
        <v>17100</v>
      </c>
      <c r="M328" s="125">
        <v>0</v>
      </c>
    </row>
    <row r="329" spans="1:13" x14ac:dyDescent="0.3">
      <c r="A329" s="123" t="str">
        <f t="shared" si="13"/>
        <v>EMPM00059</v>
      </c>
      <c r="B329" s="109" t="s">
        <v>3679</v>
      </c>
      <c r="C329" s="109" t="s">
        <v>3430</v>
      </c>
      <c r="D329" s="109" t="s">
        <v>3431</v>
      </c>
      <c r="E329" s="109" t="s">
        <v>3680</v>
      </c>
      <c r="F329" s="109" t="s">
        <v>36</v>
      </c>
      <c r="G329" s="109" t="s">
        <v>3425</v>
      </c>
      <c r="H329" s="109" t="s">
        <v>3426</v>
      </c>
      <c r="I329" s="124">
        <v>188</v>
      </c>
      <c r="J329" s="127">
        <f t="shared" si="14"/>
        <v>78.26085106382979</v>
      </c>
      <c r="K329" s="124">
        <v>188</v>
      </c>
      <c r="L329" s="125">
        <v>14713.04</v>
      </c>
      <c r="M329" s="125">
        <v>0</v>
      </c>
    </row>
    <row r="330" spans="1:13" x14ac:dyDescent="0.3">
      <c r="A330" s="123" t="str">
        <f t="shared" si="13"/>
        <v>EMPM00061</v>
      </c>
      <c r="B330" s="109" t="s">
        <v>3681</v>
      </c>
      <c r="C330" s="109" t="s">
        <v>3430</v>
      </c>
      <c r="D330" s="109" t="s">
        <v>3431</v>
      </c>
      <c r="E330" s="109" t="s">
        <v>3682</v>
      </c>
      <c r="F330" s="109" t="s">
        <v>36</v>
      </c>
      <c r="G330" s="109" t="s">
        <v>3425</v>
      </c>
      <c r="H330" s="109" t="s">
        <v>3426</v>
      </c>
      <c r="I330" s="124">
        <v>79</v>
      </c>
      <c r="J330" s="127">
        <f t="shared" si="14"/>
        <v>0</v>
      </c>
      <c r="K330" s="124">
        <v>79</v>
      </c>
      <c r="L330" s="125">
        <v>0</v>
      </c>
      <c r="M330" s="125">
        <v>0</v>
      </c>
    </row>
    <row r="331" spans="1:13" x14ac:dyDescent="0.3">
      <c r="A331" s="123" t="str">
        <f t="shared" si="13"/>
        <v>EMPM00069</v>
      </c>
      <c r="B331" s="109" t="s">
        <v>3683</v>
      </c>
      <c r="C331" s="109" t="s">
        <v>3430</v>
      </c>
      <c r="D331" s="109" t="s">
        <v>3431</v>
      </c>
      <c r="E331" s="109" t="s">
        <v>3684</v>
      </c>
      <c r="F331" s="109" t="s">
        <v>757</v>
      </c>
      <c r="G331" s="109" t="s">
        <v>3425</v>
      </c>
      <c r="H331" s="109" t="s">
        <v>3426</v>
      </c>
      <c r="I331" s="124">
        <v>105</v>
      </c>
      <c r="J331" s="127">
        <f t="shared" si="14"/>
        <v>1000</v>
      </c>
      <c r="K331" s="124">
        <v>105</v>
      </c>
      <c r="L331" s="125">
        <v>105000</v>
      </c>
      <c r="M331" s="125">
        <v>0</v>
      </c>
    </row>
    <row r="332" spans="1:13" x14ac:dyDescent="0.3">
      <c r="A332" s="123" t="str">
        <f t="shared" si="13"/>
        <v>EMPP00001</v>
      </c>
      <c r="B332" s="109" t="s">
        <v>3685</v>
      </c>
      <c r="C332" s="109" t="s">
        <v>3430</v>
      </c>
      <c r="D332" s="109" t="s">
        <v>3431</v>
      </c>
      <c r="E332" s="109" t="s">
        <v>3686</v>
      </c>
      <c r="F332" s="109" t="s">
        <v>40</v>
      </c>
      <c r="G332" s="109" t="s">
        <v>3425</v>
      </c>
      <c r="H332" s="109" t="s">
        <v>3426</v>
      </c>
      <c r="I332" s="124">
        <v>308</v>
      </c>
      <c r="J332" s="127">
        <f t="shared" si="14"/>
        <v>4.0451298701298706</v>
      </c>
      <c r="K332" s="124">
        <v>308</v>
      </c>
      <c r="L332" s="125">
        <v>1245.9000000000001</v>
      </c>
      <c r="M332" s="125">
        <v>0</v>
      </c>
    </row>
    <row r="333" spans="1:13" x14ac:dyDescent="0.3">
      <c r="A333" s="123" t="str">
        <f t="shared" si="13"/>
        <v>EMPP00041</v>
      </c>
      <c r="B333" s="109" t="s">
        <v>3687</v>
      </c>
      <c r="C333" s="109" t="s">
        <v>3430</v>
      </c>
      <c r="D333" s="109" t="s">
        <v>3431</v>
      </c>
      <c r="E333" s="109" t="s">
        <v>3688</v>
      </c>
      <c r="F333" s="109" t="s">
        <v>36</v>
      </c>
      <c r="G333" s="109" t="s">
        <v>3425</v>
      </c>
      <c r="H333" s="109" t="s">
        <v>3426</v>
      </c>
      <c r="I333" s="124">
        <v>431</v>
      </c>
      <c r="J333" s="127">
        <f t="shared" si="14"/>
        <v>4.1102784222737823</v>
      </c>
      <c r="K333" s="124">
        <v>431</v>
      </c>
      <c r="L333" s="125">
        <v>1771.53</v>
      </c>
      <c r="M333" s="125">
        <v>0</v>
      </c>
    </row>
    <row r="334" spans="1:13" x14ac:dyDescent="0.3">
      <c r="A334" s="123" t="str">
        <f t="shared" si="13"/>
        <v>EMPP00050</v>
      </c>
      <c r="B334" s="109" t="s">
        <v>3689</v>
      </c>
      <c r="C334" s="109" t="s">
        <v>3430</v>
      </c>
      <c r="D334" s="109" t="s">
        <v>3431</v>
      </c>
      <c r="E334" s="109" t="s">
        <v>3690</v>
      </c>
      <c r="F334" s="109" t="s">
        <v>36</v>
      </c>
      <c r="G334" s="109" t="s">
        <v>3425</v>
      </c>
      <c r="H334" s="109" t="s">
        <v>3426</v>
      </c>
      <c r="I334" s="124">
        <v>117</v>
      </c>
      <c r="J334" s="127">
        <f t="shared" si="14"/>
        <v>10</v>
      </c>
      <c r="K334" s="124">
        <v>117</v>
      </c>
      <c r="L334" s="125">
        <v>1170</v>
      </c>
      <c r="M334" s="125">
        <v>0</v>
      </c>
    </row>
    <row r="335" spans="1:13" x14ac:dyDescent="0.3">
      <c r="A335" s="123" t="str">
        <f t="shared" si="13"/>
        <v>EMPP00053</v>
      </c>
      <c r="B335" s="109" t="s">
        <v>3691</v>
      </c>
      <c r="C335" s="109" t="s">
        <v>3430</v>
      </c>
      <c r="D335" s="109" t="s">
        <v>3431</v>
      </c>
      <c r="E335" s="109" t="s">
        <v>3692</v>
      </c>
      <c r="F335" s="109" t="s">
        <v>36</v>
      </c>
      <c r="G335" s="109" t="s">
        <v>3425</v>
      </c>
      <c r="H335" s="109" t="s">
        <v>3426</v>
      </c>
      <c r="I335" s="124">
        <v>50</v>
      </c>
      <c r="J335" s="127">
        <f t="shared" si="14"/>
        <v>5.7498000000000005</v>
      </c>
      <c r="K335" s="124">
        <v>50</v>
      </c>
      <c r="L335" s="125">
        <v>287.49</v>
      </c>
      <c r="M335" s="125">
        <v>0</v>
      </c>
    </row>
    <row r="336" spans="1:13" x14ac:dyDescent="0.3">
      <c r="A336" s="123" t="str">
        <f t="shared" si="13"/>
        <v>EMPP00054</v>
      </c>
      <c r="B336" s="109" t="s">
        <v>3693</v>
      </c>
      <c r="C336" s="109" t="s">
        <v>3430</v>
      </c>
      <c r="D336" s="109" t="s">
        <v>3431</v>
      </c>
      <c r="E336" s="109" t="s">
        <v>3694</v>
      </c>
      <c r="F336" s="109" t="s">
        <v>36</v>
      </c>
      <c r="G336" s="109" t="s">
        <v>3425</v>
      </c>
      <c r="H336" s="109" t="s">
        <v>3426</v>
      </c>
      <c r="I336" s="124">
        <v>3</v>
      </c>
      <c r="J336" s="127">
        <f t="shared" si="14"/>
        <v>271.00666666666666</v>
      </c>
      <c r="K336" s="124">
        <v>3</v>
      </c>
      <c r="L336" s="125">
        <v>813.02</v>
      </c>
      <c r="M336" s="125">
        <v>0</v>
      </c>
    </row>
    <row r="337" spans="1:13" x14ac:dyDescent="0.3">
      <c r="A337" s="123" t="str">
        <f t="shared" si="13"/>
        <v>FMO000021</v>
      </c>
      <c r="B337" s="109" t="s">
        <v>3695</v>
      </c>
      <c r="C337" s="109" t="s">
        <v>38</v>
      </c>
      <c r="D337" s="109" t="s">
        <v>2332</v>
      </c>
      <c r="E337" s="109" t="s">
        <v>3696</v>
      </c>
      <c r="F337" s="109" t="s">
        <v>36</v>
      </c>
      <c r="G337" s="109" t="s">
        <v>3425</v>
      </c>
      <c r="H337" s="109" t="s">
        <v>3426</v>
      </c>
      <c r="I337" s="124">
        <v>453</v>
      </c>
      <c r="J337" s="127">
        <f t="shared" si="14"/>
        <v>1.560242825607064</v>
      </c>
      <c r="K337" s="124">
        <v>453</v>
      </c>
      <c r="L337" s="125">
        <v>706.79</v>
      </c>
      <c r="M337" s="125">
        <v>0</v>
      </c>
    </row>
    <row r="338" spans="1:13" x14ac:dyDescent="0.3">
      <c r="A338" s="123" t="str">
        <f t="shared" si="13"/>
        <v>HMB000001</v>
      </c>
      <c r="B338" s="109" t="s">
        <v>1993</v>
      </c>
      <c r="C338" s="109" t="s">
        <v>38</v>
      </c>
      <c r="D338" s="109" t="s">
        <v>2478</v>
      </c>
      <c r="E338" s="109" t="s">
        <v>1994</v>
      </c>
      <c r="F338" s="109" t="s">
        <v>36</v>
      </c>
      <c r="G338" s="109" t="s">
        <v>3425</v>
      </c>
      <c r="H338" s="109" t="s">
        <v>3426</v>
      </c>
      <c r="I338" s="124">
        <v>292</v>
      </c>
      <c r="J338" s="127">
        <f t="shared" si="14"/>
        <v>4.2518835616438357</v>
      </c>
      <c r="K338" s="124">
        <v>292</v>
      </c>
      <c r="L338" s="125">
        <v>1241.55</v>
      </c>
      <c r="M338" s="125">
        <v>0</v>
      </c>
    </row>
    <row r="339" spans="1:13" x14ac:dyDescent="0.3">
      <c r="A339" s="123" t="str">
        <f t="shared" si="13"/>
        <v>HMB000002</v>
      </c>
      <c r="B339" s="109" t="s">
        <v>1999</v>
      </c>
      <c r="C339" s="109" t="s">
        <v>38</v>
      </c>
      <c r="D339" s="109" t="s">
        <v>2478</v>
      </c>
      <c r="E339" s="109" t="s">
        <v>2000</v>
      </c>
      <c r="F339" s="109" t="s">
        <v>36</v>
      </c>
      <c r="G339" s="109" t="s">
        <v>3425</v>
      </c>
      <c r="H339" s="109" t="s">
        <v>3426</v>
      </c>
      <c r="I339" s="124">
        <v>4048</v>
      </c>
      <c r="J339" s="127">
        <f t="shared" si="14"/>
        <v>1.1340760869565216</v>
      </c>
      <c r="K339" s="124">
        <v>4048</v>
      </c>
      <c r="L339" s="125">
        <v>4590.74</v>
      </c>
      <c r="M339" s="125">
        <v>0</v>
      </c>
    </row>
    <row r="340" spans="1:13" x14ac:dyDescent="0.3">
      <c r="A340" s="123" t="str">
        <f t="shared" si="13"/>
        <v>HWS000003</v>
      </c>
      <c r="B340" s="109" t="s">
        <v>1749</v>
      </c>
      <c r="C340" s="109" t="s">
        <v>38</v>
      </c>
      <c r="D340" s="109" t="s">
        <v>2440</v>
      </c>
      <c r="E340" s="109" t="s">
        <v>1750</v>
      </c>
      <c r="F340" s="109" t="s">
        <v>36</v>
      </c>
      <c r="G340" s="109" t="s">
        <v>3425</v>
      </c>
      <c r="H340" s="109" t="s">
        <v>3426</v>
      </c>
      <c r="I340" s="124">
        <v>568</v>
      </c>
      <c r="J340" s="127">
        <f t="shared" si="14"/>
        <v>6.1176232394366199</v>
      </c>
      <c r="K340" s="124">
        <v>568</v>
      </c>
      <c r="L340" s="125">
        <v>3474.81</v>
      </c>
      <c r="M340" s="125">
        <v>0</v>
      </c>
    </row>
    <row r="341" spans="1:13" x14ac:dyDescent="0.3">
      <c r="A341" s="123" t="str">
        <f t="shared" si="13"/>
        <v>HWS000004</v>
      </c>
      <c r="B341" s="109" t="s">
        <v>1751</v>
      </c>
      <c r="C341" s="109" t="s">
        <v>38</v>
      </c>
      <c r="D341" s="109" t="s">
        <v>2440</v>
      </c>
      <c r="E341" s="109" t="s">
        <v>1752</v>
      </c>
      <c r="F341" s="109" t="s">
        <v>36</v>
      </c>
      <c r="G341" s="109" t="s">
        <v>3425</v>
      </c>
      <c r="H341" s="109" t="s">
        <v>3426</v>
      </c>
      <c r="I341" s="124">
        <v>200</v>
      </c>
      <c r="J341" s="127">
        <f t="shared" si="14"/>
        <v>6.1175999999999995</v>
      </c>
      <c r="K341" s="124">
        <v>200</v>
      </c>
      <c r="L341" s="125">
        <v>1223.52</v>
      </c>
      <c r="M341" s="125">
        <v>0</v>
      </c>
    </row>
    <row r="342" spans="1:13" x14ac:dyDescent="0.3">
      <c r="A342" s="123" t="str">
        <f t="shared" si="13"/>
        <v>HWS000009</v>
      </c>
      <c r="B342" s="109" t="s">
        <v>1753</v>
      </c>
      <c r="C342" s="109" t="s">
        <v>38</v>
      </c>
      <c r="D342" s="109" t="s">
        <v>2440</v>
      </c>
      <c r="E342" s="109" t="s">
        <v>1754</v>
      </c>
      <c r="F342" s="109" t="s">
        <v>36</v>
      </c>
      <c r="G342" s="109" t="s">
        <v>3425</v>
      </c>
      <c r="H342" s="109" t="s">
        <v>3426</v>
      </c>
      <c r="I342" s="124">
        <v>428</v>
      </c>
      <c r="J342" s="127">
        <f t="shared" si="14"/>
        <v>4.8849766355140183</v>
      </c>
      <c r="K342" s="124">
        <v>428</v>
      </c>
      <c r="L342" s="125">
        <v>2090.77</v>
      </c>
      <c r="M342" s="125">
        <v>0</v>
      </c>
    </row>
    <row r="343" spans="1:13" x14ac:dyDescent="0.3">
      <c r="A343" s="123" t="str">
        <f t="shared" si="13"/>
        <v>HWS000010</v>
      </c>
      <c r="B343" s="109" t="s">
        <v>1755</v>
      </c>
      <c r="C343" s="109" t="s">
        <v>38</v>
      </c>
      <c r="D343" s="109" t="s">
        <v>2440</v>
      </c>
      <c r="E343" s="109" t="s">
        <v>1756</v>
      </c>
      <c r="F343" s="109" t="s">
        <v>36</v>
      </c>
      <c r="G343" s="109" t="s">
        <v>3425</v>
      </c>
      <c r="H343" s="109" t="s">
        <v>3426</v>
      </c>
      <c r="I343" s="124">
        <v>77</v>
      </c>
      <c r="J343" s="127">
        <f t="shared" si="14"/>
        <v>4.8798701298701301</v>
      </c>
      <c r="K343" s="124">
        <v>77</v>
      </c>
      <c r="L343" s="125">
        <v>375.75</v>
      </c>
      <c r="M343" s="125">
        <v>0</v>
      </c>
    </row>
    <row r="344" spans="1:13" x14ac:dyDescent="0.3">
      <c r="A344" s="123" t="str">
        <f t="shared" si="13"/>
        <v>HWS000011</v>
      </c>
      <c r="B344" s="109" t="s">
        <v>1757</v>
      </c>
      <c r="C344" s="109" t="s">
        <v>38</v>
      </c>
      <c r="D344" s="109" t="s">
        <v>2440</v>
      </c>
      <c r="E344" s="109" t="s">
        <v>1758</v>
      </c>
      <c r="F344" s="109" t="s">
        <v>36</v>
      </c>
      <c r="G344" s="109" t="s">
        <v>3425</v>
      </c>
      <c r="H344" s="109" t="s">
        <v>3426</v>
      </c>
      <c r="I344" s="124">
        <v>193</v>
      </c>
      <c r="J344" s="127">
        <f t="shared" si="14"/>
        <v>12.663160621761657</v>
      </c>
      <c r="K344" s="124">
        <v>193</v>
      </c>
      <c r="L344" s="125">
        <v>2443.9899999999998</v>
      </c>
      <c r="M344" s="125">
        <v>0</v>
      </c>
    </row>
    <row r="345" spans="1:13" x14ac:dyDescent="0.3">
      <c r="A345" s="123" t="str">
        <f t="shared" si="13"/>
        <v>HWS000012</v>
      </c>
      <c r="B345" s="109" t="s">
        <v>1759</v>
      </c>
      <c r="C345" s="109" t="s">
        <v>38</v>
      </c>
      <c r="D345" s="109" t="s">
        <v>2440</v>
      </c>
      <c r="E345" s="109" t="s">
        <v>1760</v>
      </c>
      <c r="F345" s="109" t="s">
        <v>36</v>
      </c>
      <c r="G345" s="109" t="s">
        <v>3425</v>
      </c>
      <c r="H345" s="109" t="s">
        <v>3426</v>
      </c>
      <c r="I345" s="124">
        <v>369</v>
      </c>
      <c r="J345" s="127">
        <f t="shared" si="14"/>
        <v>12.736151761517617</v>
      </c>
      <c r="K345" s="124">
        <v>369</v>
      </c>
      <c r="L345" s="125">
        <v>4699.6400000000003</v>
      </c>
      <c r="M345" s="125">
        <v>0</v>
      </c>
    </row>
    <row r="346" spans="1:13" x14ac:dyDescent="0.3">
      <c r="A346" s="123" t="str">
        <f t="shared" si="13"/>
        <v>HWS000013</v>
      </c>
      <c r="B346" s="109" t="s">
        <v>1761</v>
      </c>
      <c r="C346" s="109" t="s">
        <v>38</v>
      </c>
      <c r="D346" s="109" t="s">
        <v>2440</v>
      </c>
      <c r="E346" s="109" t="s">
        <v>1762</v>
      </c>
      <c r="F346" s="109" t="s">
        <v>36</v>
      </c>
      <c r="G346" s="109" t="s">
        <v>3425</v>
      </c>
      <c r="H346" s="109" t="s">
        <v>3426</v>
      </c>
      <c r="I346" s="124">
        <v>188</v>
      </c>
      <c r="J346" s="127">
        <f t="shared" si="14"/>
        <v>4.9215957446808511</v>
      </c>
      <c r="K346" s="124">
        <v>188</v>
      </c>
      <c r="L346" s="125">
        <v>925.26</v>
      </c>
      <c r="M346" s="125">
        <v>0</v>
      </c>
    </row>
    <row r="347" spans="1:13" x14ac:dyDescent="0.3">
      <c r="A347" s="123" t="str">
        <f t="shared" si="13"/>
        <v>HWS000014</v>
      </c>
      <c r="B347" s="109" t="s">
        <v>1763</v>
      </c>
      <c r="C347" s="109" t="s">
        <v>38</v>
      </c>
      <c r="D347" s="109" t="s">
        <v>2440</v>
      </c>
      <c r="E347" s="109" t="s">
        <v>1764</v>
      </c>
      <c r="F347" s="109" t="s">
        <v>36</v>
      </c>
      <c r="G347" s="109" t="s">
        <v>3425</v>
      </c>
      <c r="H347" s="109" t="s">
        <v>3426</v>
      </c>
      <c r="I347" s="124">
        <v>44</v>
      </c>
      <c r="J347" s="127">
        <f t="shared" si="14"/>
        <v>6.6959090909090913</v>
      </c>
      <c r="K347" s="124">
        <v>44</v>
      </c>
      <c r="L347" s="125">
        <v>294.62</v>
      </c>
      <c r="M347" s="125">
        <v>0</v>
      </c>
    </row>
    <row r="348" spans="1:13" x14ac:dyDescent="0.3">
      <c r="A348" s="123" t="str">
        <f t="shared" si="13"/>
        <v>HWS000015</v>
      </c>
      <c r="B348" s="109" t="s">
        <v>1765</v>
      </c>
      <c r="C348" s="109" t="s">
        <v>38</v>
      </c>
      <c r="D348" s="109" t="s">
        <v>2440</v>
      </c>
      <c r="E348" s="109" t="s">
        <v>1766</v>
      </c>
      <c r="F348" s="109" t="s">
        <v>36</v>
      </c>
      <c r="G348" s="109" t="s">
        <v>3425</v>
      </c>
      <c r="H348" s="109" t="s">
        <v>3426</v>
      </c>
      <c r="I348" s="124">
        <v>101</v>
      </c>
      <c r="J348" s="127">
        <f t="shared" si="14"/>
        <v>5.9868316831683162</v>
      </c>
      <c r="K348" s="124">
        <v>101</v>
      </c>
      <c r="L348" s="125">
        <v>604.66999999999996</v>
      </c>
      <c r="M348" s="125">
        <v>0</v>
      </c>
    </row>
    <row r="349" spans="1:13" x14ac:dyDescent="0.3">
      <c r="A349" s="123" t="str">
        <f t="shared" si="13"/>
        <v>HWS000016</v>
      </c>
      <c r="B349" s="109" t="s">
        <v>1767</v>
      </c>
      <c r="C349" s="109" t="s">
        <v>38</v>
      </c>
      <c r="D349" s="109" t="s">
        <v>2440</v>
      </c>
      <c r="E349" s="109" t="s">
        <v>1768</v>
      </c>
      <c r="F349" s="109" t="s">
        <v>36</v>
      </c>
      <c r="G349" s="109" t="s">
        <v>3425</v>
      </c>
      <c r="H349" s="109" t="s">
        <v>3426</v>
      </c>
      <c r="I349" s="124">
        <v>225</v>
      </c>
      <c r="J349" s="127">
        <f t="shared" si="14"/>
        <v>7.5765333333333338</v>
      </c>
      <c r="K349" s="124">
        <v>225</v>
      </c>
      <c r="L349" s="125">
        <v>1704.72</v>
      </c>
      <c r="M349" s="125">
        <v>0</v>
      </c>
    </row>
    <row r="350" spans="1:13" x14ac:dyDescent="0.3">
      <c r="A350" s="123" t="str">
        <f t="shared" si="13"/>
        <v>HWS000018</v>
      </c>
      <c r="B350" s="109" t="s">
        <v>1769</v>
      </c>
      <c r="C350" s="109" t="s">
        <v>38</v>
      </c>
      <c r="D350" s="109" t="s">
        <v>2440</v>
      </c>
      <c r="E350" s="109" t="s">
        <v>1770</v>
      </c>
      <c r="F350" s="109" t="s">
        <v>36</v>
      </c>
      <c r="G350" s="109" t="s">
        <v>3425</v>
      </c>
      <c r="H350" s="109" t="s">
        <v>3426</v>
      </c>
      <c r="I350" s="124">
        <v>1645</v>
      </c>
      <c r="J350" s="127">
        <f t="shared" si="14"/>
        <v>3.2312401215805475</v>
      </c>
      <c r="K350" s="124">
        <v>1645</v>
      </c>
      <c r="L350" s="125">
        <v>5315.39</v>
      </c>
      <c r="M350" s="125">
        <v>0</v>
      </c>
    </row>
    <row r="351" spans="1:13" x14ac:dyDescent="0.3">
      <c r="A351" s="123" t="str">
        <f t="shared" si="13"/>
        <v>HWS000019</v>
      </c>
      <c r="B351" s="109" t="s">
        <v>1771</v>
      </c>
      <c r="C351" s="109" t="s">
        <v>38</v>
      </c>
      <c r="D351" s="109" t="s">
        <v>2440</v>
      </c>
      <c r="E351" s="109" t="s">
        <v>1772</v>
      </c>
      <c r="F351" s="109" t="s">
        <v>36</v>
      </c>
      <c r="G351" s="109" t="s">
        <v>3425</v>
      </c>
      <c r="H351" s="109" t="s">
        <v>3426</v>
      </c>
      <c r="I351" s="124">
        <v>638</v>
      </c>
      <c r="J351" s="127">
        <f t="shared" si="14"/>
        <v>2.8852664576802507</v>
      </c>
      <c r="K351" s="124">
        <v>638</v>
      </c>
      <c r="L351" s="125">
        <v>1840.8</v>
      </c>
      <c r="M351" s="125">
        <v>0</v>
      </c>
    </row>
    <row r="352" spans="1:13" x14ac:dyDescent="0.3">
      <c r="A352" s="123" t="str">
        <f t="shared" si="13"/>
        <v>HWS000020</v>
      </c>
      <c r="B352" s="109" t="s">
        <v>1773</v>
      </c>
      <c r="C352" s="109" t="s">
        <v>38</v>
      </c>
      <c r="D352" s="109" t="s">
        <v>2440</v>
      </c>
      <c r="E352" s="109" t="s">
        <v>1774</v>
      </c>
      <c r="F352" s="109" t="s">
        <v>36</v>
      </c>
      <c r="G352" s="109" t="s">
        <v>3425</v>
      </c>
      <c r="H352" s="109" t="s">
        <v>3426</v>
      </c>
      <c r="I352" s="124">
        <v>303</v>
      </c>
      <c r="J352" s="127">
        <f t="shared" si="14"/>
        <v>4.0666336633663365</v>
      </c>
      <c r="K352" s="124">
        <v>303</v>
      </c>
      <c r="L352" s="125">
        <v>1232.19</v>
      </c>
      <c r="M352" s="125">
        <v>0</v>
      </c>
    </row>
    <row r="353" spans="1:13" x14ac:dyDescent="0.3">
      <c r="A353" s="123" t="str">
        <f t="shared" si="13"/>
        <v>HWS000021</v>
      </c>
      <c r="B353" s="109" t="s">
        <v>1775</v>
      </c>
      <c r="C353" s="109" t="s">
        <v>38</v>
      </c>
      <c r="D353" s="109" t="s">
        <v>2440</v>
      </c>
      <c r="E353" s="109" t="s">
        <v>1776</v>
      </c>
      <c r="F353" s="109" t="s">
        <v>36</v>
      </c>
      <c r="G353" s="109" t="s">
        <v>3425</v>
      </c>
      <c r="H353" s="109" t="s">
        <v>3426</v>
      </c>
      <c r="I353" s="124">
        <v>377</v>
      </c>
      <c r="J353" s="127">
        <f t="shared" si="14"/>
        <v>4.2713793103448277</v>
      </c>
      <c r="K353" s="124">
        <v>377</v>
      </c>
      <c r="L353" s="125">
        <v>1610.31</v>
      </c>
      <c r="M353" s="125">
        <v>0</v>
      </c>
    </row>
    <row r="354" spans="1:13" x14ac:dyDescent="0.3">
      <c r="A354" s="123" t="str">
        <f t="shared" si="13"/>
        <v>HWS000022</v>
      </c>
      <c r="B354" s="109" t="s">
        <v>1777</v>
      </c>
      <c r="C354" s="109" t="s">
        <v>38</v>
      </c>
      <c r="D354" s="109" t="s">
        <v>2440</v>
      </c>
      <c r="E354" s="109" t="s">
        <v>1778</v>
      </c>
      <c r="F354" s="109" t="s">
        <v>36</v>
      </c>
      <c r="G354" s="109" t="s">
        <v>3425</v>
      </c>
      <c r="H354" s="109" t="s">
        <v>3426</v>
      </c>
      <c r="I354" s="124">
        <v>517</v>
      </c>
      <c r="J354" s="127">
        <f t="shared" si="14"/>
        <v>9.6343907156673101</v>
      </c>
      <c r="K354" s="124">
        <v>517</v>
      </c>
      <c r="L354" s="125">
        <v>4980.9799999999996</v>
      </c>
      <c r="M354" s="125">
        <v>0</v>
      </c>
    </row>
    <row r="355" spans="1:13" x14ac:dyDescent="0.3">
      <c r="A355" s="123" t="str">
        <f t="shared" si="13"/>
        <v>HWS000023</v>
      </c>
      <c r="B355" s="109" t="s">
        <v>1779</v>
      </c>
      <c r="C355" s="109" t="s">
        <v>38</v>
      </c>
      <c r="D355" s="109" t="s">
        <v>2440</v>
      </c>
      <c r="E355" s="109" t="s">
        <v>1780</v>
      </c>
      <c r="F355" s="109" t="s">
        <v>36</v>
      </c>
      <c r="G355" s="109" t="s">
        <v>3425</v>
      </c>
      <c r="H355" s="109" t="s">
        <v>3426</v>
      </c>
      <c r="I355" s="124">
        <v>444</v>
      </c>
      <c r="J355" s="127">
        <f t="shared" si="14"/>
        <v>11.72054054054054</v>
      </c>
      <c r="K355" s="124">
        <v>444</v>
      </c>
      <c r="L355" s="125">
        <v>5203.92</v>
      </c>
      <c r="M355" s="125">
        <v>0</v>
      </c>
    </row>
    <row r="356" spans="1:13" x14ac:dyDescent="0.3">
      <c r="A356" s="123" t="str">
        <f t="shared" si="13"/>
        <v>HWS000024</v>
      </c>
      <c r="B356" s="109" t="s">
        <v>1781</v>
      </c>
      <c r="C356" s="109" t="s">
        <v>38</v>
      </c>
      <c r="D356" s="109" t="s">
        <v>2440</v>
      </c>
      <c r="E356" s="109" t="s">
        <v>1782</v>
      </c>
      <c r="F356" s="109" t="s">
        <v>36</v>
      </c>
      <c r="G356" s="109" t="s">
        <v>3425</v>
      </c>
      <c r="H356" s="109" t="s">
        <v>3426</v>
      </c>
      <c r="I356" s="124">
        <v>243</v>
      </c>
      <c r="J356" s="127">
        <f t="shared" si="14"/>
        <v>12.738518518518518</v>
      </c>
      <c r="K356" s="124">
        <v>243</v>
      </c>
      <c r="L356" s="125">
        <v>3095.46</v>
      </c>
      <c r="M356" s="125">
        <v>0</v>
      </c>
    </row>
    <row r="357" spans="1:13" x14ac:dyDescent="0.3">
      <c r="A357" s="123" t="str">
        <f t="shared" si="13"/>
        <v>HWS000025</v>
      </c>
      <c r="B357" s="109" t="s">
        <v>1783</v>
      </c>
      <c r="C357" s="109" t="s">
        <v>38</v>
      </c>
      <c r="D357" s="109" t="s">
        <v>2440</v>
      </c>
      <c r="E357" s="109" t="s">
        <v>1784</v>
      </c>
      <c r="F357" s="109" t="s">
        <v>36</v>
      </c>
      <c r="G357" s="109" t="s">
        <v>3425</v>
      </c>
      <c r="H357" s="109" t="s">
        <v>3426</v>
      </c>
      <c r="I357" s="124">
        <v>131</v>
      </c>
      <c r="J357" s="127">
        <f t="shared" si="14"/>
        <v>11.227786259541984</v>
      </c>
      <c r="K357" s="124">
        <v>131</v>
      </c>
      <c r="L357" s="125">
        <v>1470.84</v>
      </c>
      <c r="M357" s="125">
        <v>0</v>
      </c>
    </row>
    <row r="358" spans="1:13" x14ac:dyDescent="0.3">
      <c r="A358" s="123" t="str">
        <f t="shared" si="13"/>
        <v>HWS000027</v>
      </c>
      <c r="B358" s="109" t="s">
        <v>1787</v>
      </c>
      <c r="C358" s="109" t="s">
        <v>38</v>
      </c>
      <c r="D358" s="109" t="s">
        <v>2440</v>
      </c>
      <c r="E358" s="109" t="s">
        <v>1788</v>
      </c>
      <c r="F358" s="109" t="s">
        <v>36</v>
      </c>
      <c r="G358" s="109" t="s">
        <v>3425</v>
      </c>
      <c r="H358" s="109" t="s">
        <v>3426</v>
      </c>
      <c r="I358" s="124">
        <v>684</v>
      </c>
      <c r="J358" s="127">
        <f t="shared" si="14"/>
        <v>7.2661111111111119</v>
      </c>
      <c r="K358" s="124">
        <v>684</v>
      </c>
      <c r="L358" s="125">
        <v>4970.0200000000004</v>
      </c>
      <c r="M358" s="125">
        <v>0</v>
      </c>
    </row>
    <row r="359" spans="1:13" x14ac:dyDescent="0.3">
      <c r="A359" s="123" t="str">
        <f t="shared" si="13"/>
        <v>HWS000028</v>
      </c>
      <c r="B359" s="109" t="s">
        <v>1789</v>
      </c>
      <c r="C359" s="109" t="s">
        <v>38</v>
      </c>
      <c r="D359" s="109" t="s">
        <v>2440</v>
      </c>
      <c r="E359" s="109" t="s">
        <v>1790</v>
      </c>
      <c r="F359" s="109" t="s">
        <v>36</v>
      </c>
      <c r="G359" s="109" t="s">
        <v>3425</v>
      </c>
      <c r="H359" s="109" t="s">
        <v>3426</v>
      </c>
      <c r="I359" s="124">
        <v>218</v>
      </c>
      <c r="J359" s="127">
        <f t="shared" si="14"/>
        <v>5.1122477064220186</v>
      </c>
      <c r="K359" s="124">
        <v>218</v>
      </c>
      <c r="L359" s="125">
        <v>1114.47</v>
      </c>
      <c r="M359" s="125">
        <v>0</v>
      </c>
    </row>
    <row r="360" spans="1:13" x14ac:dyDescent="0.3">
      <c r="A360" s="123" t="str">
        <f t="shared" si="13"/>
        <v>HWS000029</v>
      </c>
      <c r="B360" s="109" t="s">
        <v>1791</v>
      </c>
      <c r="C360" s="109" t="s">
        <v>38</v>
      </c>
      <c r="D360" s="109" t="s">
        <v>2440</v>
      </c>
      <c r="E360" s="109" t="s">
        <v>1792</v>
      </c>
      <c r="F360" s="109" t="s">
        <v>36</v>
      </c>
      <c r="G360" s="109" t="s">
        <v>3425</v>
      </c>
      <c r="H360" s="109" t="s">
        <v>3426</v>
      </c>
      <c r="I360" s="124">
        <v>778</v>
      </c>
      <c r="J360" s="127">
        <f t="shared" si="14"/>
        <v>5.7369794344473011</v>
      </c>
      <c r="K360" s="124">
        <v>778</v>
      </c>
      <c r="L360" s="125">
        <v>4463.37</v>
      </c>
      <c r="M360" s="125">
        <v>0</v>
      </c>
    </row>
    <row r="361" spans="1:13" x14ac:dyDescent="0.3">
      <c r="A361" s="123" t="str">
        <f t="shared" si="13"/>
        <v>HWS000030</v>
      </c>
      <c r="B361" s="109" t="s">
        <v>1793</v>
      </c>
      <c r="C361" s="109" t="s">
        <v>38</v>
      </c>
      <c r="D361" s="109" t="s">
        <v>2440</v>
      </c>
      <c r="E361" s="109" t="s">
        <v>1794</v>
      </c>
      <c r="F361" s="109" t="s">
        <v>36</v>
      </c>
      <c r="G361" s="109" t="s">
        <v>3425</v>
      </c>
      <c r="H361" s="109" t="s">
        <v>3426</v>
      </c>
      <c r="I361" s="124">
        <v>3377</v>
      </c>
      <c r="J361" s="127">
        <f t="shared" si="14"/>
        <v>3.8470713651169675</v>
      </c>
      <c r="K361" s="124">
        <v>3377</v>
      </c>
      <c r="L361" s="125">
        <v>12991.56</v>
      </c>
      <c r="M361" s="125">
        <v>0</v>
      </c>
    </row>
    <row r="362" spans="1:13" x14ac:dyDescent="0.3">
      <c r="A362" s="123" t="str">
        <f t="shared" si="13"/>
        <v>HWS000031</v>
      </c>
      <c r="B362" s="109" t="s">
        <v>1795</v>
      </c>
      <c r="C362" s="109" t="s">
        <v>38</v>
      </c>
      <c r="D362" s="109" t="s">
        <v>2440</v>
      </c>
      <c r="E362" s="109" t="s">
        <v>1796</v>
      </c>
      <c r="F362" s="109" t="s">
        <v>36</v>
      </c>
      <c r="G362" s="109" t="s">
        <v>3425</v>
      </c>
      <c r="H362" s="109" t="s">
        <v>3426</v>
      </c>
      <c r="I362" s="124">
        <v>865</v>
      </c>
      <c r="J362" s="127">
        <f t="shared" si="14"/>
        <v>3.7647283236994218</v>
      </c>
      <c r="K362" s="124">
        <v>865</v>
      </c>
      <c r="L362" s="125">
        <v>3256.49</v>
      </c>
      <c r="M362" s="125">
        <v>0</v>
      </c>
    </row>
    <row r="363" spans="1:13" x14ac:dyDescent="0.3">
      <c r="A363" s="123" t="str">
        <f t="shared" si="13"/>
        <v>HWS000032</v>
      </c>
      <c r="B363" s="109" t="s">
        <v>1797</v>
      </c>
      <c r="C363" s="109" t="s">
        <v>38</v>
      </c>
      <c r="D363" s="109" t="s">
        <v>2440</v>
      </c>
      <c r="E363" s="109" t="s">
        <v>1798</v>
      </c>
      <c r="F363" s="109" t="s">
        <v>36</v>
      </c>
      <c r="G363" s="109" t="s">
        <v>3425</v>
      </c>
      <c r="H363" s="109" t="s">
        <v>3426</v>
      </c>
      <c r="I363" s="124">
        <v>1096</v>
      </c>
      <c r="J363" s="127">
        <f t="shared" si="14"/>
        <v>4.2286587591240874</v>
      </c>
      <c r="K363" s="124">
        <v>1096</v>
      </c>
      <c r="L363" s="125">
        <v>4634.6099999999997</v>
      </c>
      <c r="M363" s="125">
        <v>0</v>
      </c>
    </row>
    <row r="364" spans="1:13" x14ac:dyDescent="0.3">
      <c r="A364" s="123" t="str">
        <f t="shared" si="13"/>
        <v>HWS000033</v>
      </c>
      <c r="B364" s="109" t="s">
        <v>1799</v>
      </c>
      <c r="C364" s="109" t="s">
        <v>38</v>
      </c>
      <c r="D364" s="109" t="s">
        <v>2440</v>
      </c>
      <c r="E364" s="109" t="s">
        <v>1800</v>
      </c>
      <c r="F364" s="109" t="s">
        <v>36</v>
      </c>
      <c r="G364" s="109" t="s">
        <v>3425</v>
      </c>
      <c r="H364" s="109" t="s">
        <v>3426</v>
      </c>
      <c r="I364" s="124">
        <v>679</v>
      </c>
      <c r="J364" s="127">
        <f t="shared" si="14"/>
        <v>5.5803681885125185</v>
      </c>
      <c r="K364" s="124">
        <v>679</v>
      </c>
      <c r="L364" s="125">
        <v>3789.07</v>
      </c>
      <c r="M364" s="125">
        <v>0</v>
      </c>
    </row>
    <row r="365" spans="1:13" x14ac:dyDescent="0.3">
      <c r="A365" s="123" t="str">
        <f t="shared" si="13"/>
        <v>HWS000034</v>
      </c>
      <c r="B365" s="109" t="s">
        <v>1801</v>
      </c>
      <c r="C365" s="109" t="s">
        <v>38</v>
      </c>
      <c r="D365" s="109" t="s">
        <v>2440</v>
      </c>
      <c r="E365" s="109" t="s">
        <v>1802</v>
      </c>
      <c r="F365" s="109" t="s">
        <v>36</v>
      </c>
      <c r="G365" s="109" t="s">
        <v>3425</v>
      </c>
      <c r="H365" s="109" t="s">
        <v>3426</v>
      </c>
      <c r="I365" s="124">
        <v>460</v>
      </c>
      <c r="J365" s="127">
        <f t="shared" si="14"/>
        <v>5.5804347826086955</v>
      </c>
      <c r="K365" s="124">
        <v>460</v>
      </c>
      <c r="L365" s="125">
        <v>2567</v>
      </c>
      <c r="M365" s="125">
        <v>0</v>
      </c>
    </row>
    <row r="366" spans="1:13" x14ac:dyDescent="0.3">
      <c r="A366" s="123" t="str">
        <f t="shared" si="13"/>
        <v>HWS000035</v>
      </c>
      <c r="B366" s="109" t="s">
        <v>1803</v>
      </c>
      <c r="C366" s="109" t="s">
        <v>38</v>
      </c>
      <c r="D366" s="109" t="s">
        <v>2440</v>
      </c>
      <c r="E366" s="109" t="s">
        <v>1804</v>
      </c>
      <c r="F366" s="109" t="s">
        <v>36</v>
      </c>
      <c r="G366" s="109" t="s">
        <v>3425</v>
      </c>
      <c r="H366" s="109" t="s">
        <v>3426</v>
      </c>
      <c r="I366" s="124">
        <v>2474</v>
      </c>
      <c r="J366" s="127">
        <f t="shared" si="14"/>
        <v>3.6738075990299111</v>
      </c>
      <c r="K366" s="124">
        <v>2474</v>
      </c>
      <c r="L366" s="125">
        <v>9089</v>
      </c>
      <c r="M366" s="125">
        <v>0</v>
      </c>
    </row>
    <row r="367" spans="1:13" x14ac:dyDescent="0.3">
      <c r="A367" s="123" t="str">
        <f t="shared" si="13"/>
        <v>HWS000036</v>
      </c>
      <c r="B367" s="109" t="s">
        <v>1805</v>
      </c>
      <c r="C367" s="109" t="s">
        <v>38</v>
      </c>
      <c r="D367" s="109" t="s">
        <v>2440</v>
      </c>
      <c r="E367" s="109" t="s">
        <v>1806</v>
      </c>
      <c r="F367" s="109" t="s">
        <v>36</v>
      </c>
      <c r="G367" s="109" t="s">
        <v>3425</v>
      </c>
      <c r="H367" s="109" t="s">
        <v>3426</v>
      </c>
      <c r="I367" s="124">
        <v>2204</v>
      </c>
      <c r="J367" s="127">
        <f t="shared" si="14"/>
        <v>3.5156578947368424</v>
      </c>
      <c r="K367" s="124">
        <v>2204</v>
      </c>
      <c r="L367" s="125">
        <v>7748.51</v>
      </c>
      <c r="M367" s="125">
        <v>0</v>
      </c>
    </row>
    <row r="368" spans="1:13" x14ac:dyDescent="0.3">
      <c r="A368" s="123" t="str">
        <f t="shared" si="13"/>
        <v>HWS000037</v>
      </c>
      <c r="B368" s="109" t="s">
        <v>1400</v>
      </c>
      <c r="C368" s="109" t="s">
        <v>38</v>
      </c>
      <c r="D368" s="109" t="s">
        <v>2440</v>
      </c>
      <c r="E368" s="109" t="s">
        <v>1401</v>
      </c>
      <c r="F368" s="109" t="s">
        <v>36</v>
      </c>
      <c r="G368" s="109" t="s">
        <v>3425</v>
      </c>
      <c r="H368" s="109" t="s">
        <v>3426</v>
      </c>
      <c r="I368" s="124">
        <v>3041</v>
      </c>
      <c r="J368" s="127">
        <f t="shared" si="14"/>
        <v>6.9403880302532066</v>
      </c>
      <c r="K368" s="124">
        <v>3041</v>
      </c>
      <c r="L368" s="125">
        <v>21105.72</v>
      </c>
      <c r="M368" s="125">
        <v>0</v>
      </c>
    </row>
    <row r="369" spans="1:13" x14ac:dyDescent="0.3">
      <c r="A369" s="123" t="str">
        <f t="shared" si="13"/>
        <v>HWS000038</v>
      </c>
      <c r="B369" s="109" t="s">
        <v>1402</v>
      </c>
      <c r="C369" s="109" t="s">
        <v>38</v>
      </c>
      <c r="D369" s="109" t="s">
        <v>2440</v>
      </c>
      <c r="E369" s="109" t="s">
        <v>1403</v>
      </c>
      <c r="F369" s="109" t="s">
        <v>36</v>
      </c>
      <c r="G369" s="109" t="s">
        <v>3425</v>
      </c>
      <c r="H369" s="109" t="s">
        <v>3426</v>
      </c>
      <c r="I369" s="124">
        <v>2340</v>
      </c>
      <c r="J369" s="127">
        <f t="shared" si="14"/>
        <v>6.9363504273504271</v>
      </c>
      <c r="K369" s="124">
        <v>2340</v>
      </c>
      <c r="L369" s="125">
        <v>16231.06</v>
      </c>
      <c r="M369" s="125">
        <v>0</v>
      </c>
    </row>
    <row r="370" spans="1:13" x14ac:dyDescent="0.3">
      <c r="A370" s="123" t="str">
        <f t="shared" si="13"/>
        <v>HWS000039</v>
      </c>
      <c r="B370" s="109" t="s">
        <v>1358</v>
      </c>
      <c r="C370" s="109" t="s">
        <v>38</v>
      </c>
      <c r="D370" s="109" t="s">
        <v>2440</v>
      </c>
      <c r="E370" s="109" t="s">
        <v>1359</v>
      </c>
      <c r="F370" s="109" t="s">
        <v>36</v>
      </c>
      <c r="G370" s="109" t="s">
        <v>3425</v>
      </c>
      <c r="H370" s="109" t="s">
        <v>3426</v>
      </c>
      <c r="I370" s="124">
        <v>272</v>
      </c>
      <c r="J370" s="127">
        <f t="shared" si="14"/>
        <v>10.687316176470588</v>
      </c>
      <c r="K370" s="124">
        <v>272</v>
      </c>
      <c r="L370" s="125">
        <v>2906.95</v>
      </c>
      <c r="M370" s="125">
        <v>0</v>
      </c>
    </row>
    <row r="371" spans="1:13" x14ac:dyDescent="0.3">
      <c r="A371" s="123" t="str">
        <f t="shared" si="13"/>
        <v>HWS000040</v>
      </c>
      <c r="B371" s="109" t="s">
        <v>1594</v>
      </c>
      <c r="C371" s="109" t="s">
        <v>38</v>
      </c>
      <c r="D371" s="109" t="s">
        <v>2440</v>
      </c>
      <c r="E371" s="109" t="s">
        <v>1595</v>
      </c>
      <c r="F371" s="109" t="s">
        <v>36</v>
      </c>
      <c r="G371" s="109" t="s">
        <v>3425</v>
      </c>
      <c r="H371" s="109" t="s">
        <v>3426</v>
      </c>
      <c r="I371" s="124">
        <v>1509</v>
      </c>
      <c r="J371" s="127">
        <f t="shared" si="14"/>
        <v>10.661351888667992</v>
      </c>
      <c r="K371" s="124">
        <v>1509</v>
      </c>
      <c r="L371" s="125">
        <v>16087.98</v>
      </c>
      <c r="M371" s="125">
        <v>0</v>
      </c>
    </row>
    <row r="372" spans="1:13" x14ac:dyDescent="0.3">
      <c r="A372" s="123" t="str">
        <f t="shared" si="13"/>
        <v>HWS000041</v>
      </c>
      <c r="B372" s="109" t="s">
        <v>1582</v>
      </c>
      <c r="C372" s="109" t="s">
        <v>38</v>
      </c>
      <c r="D372" s="109" t="s">
        <v>2440</v>
      </c>
      <c r="E372" s="109" t="s">
        <v>1583</v>
      </c>
      <c r="F372" s="109" t="s">
        <v>36</v>
      </c>
      <c r="G372" s="109" t="s">
        <v>3425</v>
      </c>
      <c r="H372" s="109" t="s">
        <v>3426</v>
      </c>
      <c r="I372" s="124">
        <v>6018</v>
      </c>
      <c r="J372" s="127">
        <f t="shared" si="14"/>
        <v>4.3775108009305415</v>
      </c>
      <c r="K372" s="124">
        <v>6018</v>
      </c>
      <c r="L372" s="125">
        <v>26343.86</v>
      </c>
      <c r="M372" s="125">
        <v>0</v>
      </c>
    </row>
    <row r="373" spans="1:13" x14ac:dyDescent="0.3">
      <c r="A373" s="123" t="str">
        <f t="shared" si="13"/>
        <v>HWS000042</v>
      </c>
      <c r="B373" s="109" t="s">
        <v>1819</v>
      </c>
      <c r="C373" s="109" t="s">
        <v>38</v>
      </c>
      <c r="D373" s="109" t="s">
        <v>2440</v>
      </c>
      <c r="E373" s="109" t="s">
        <v>1820</v>
      </c>
      <c r="F373" s="109" t="s">
        <v>36</v>
      </c>
      <c r="G373" s="109" t="s">
        <v>3425</v>
      </c>
      <c r="H373" s="109" t="s">
        <v>3426</v>
      </c>
      <c r="I373" s="124">
        <v>2550</v>
      </c>
      <c r="J373" s="127">
        <f t="shared" si="14"/>
        <v>4.5837215686274506</v>
      </c>
      <c r="K373" s="124">
        <v>2550</v>
      </c>
      <c r="L373" s="125">
        <v>11688.49</v>
      </c>
      <c r="M373" s="125">
        <v>0</v>
      </c>
    </row>
    <row r="374" spans="1:13" x14ac:dyDescent="0.3">
      <c r="A374" s="123" t="str">
        <f t="shared" si="13"/>
        <v>HWS000043</v>
      </c>
      <c r="B374" s="109" t="s">
        <v>1264</v>
      </c>
      <c r="C374" s="109" t="s">
        <v>38</v>
      </c>
      <c r="D374" s="109" t="s">
        <v>2440</v>
      </c>
      <c r="E374" s="109" t="s">
        <v>1265</v>
      </c>
      <c r="F374" s="109" t="s">
        <v>36</v>
      </c>
      <c r="G374" s="109" t="s">
        <v>3425</v>
      </c>
      <c r="H374" s="109" t="s">
        <v>3426</v>
      </c>
      <c r="I374" s="124">
        <v>1118</v>
      </c>
      <c r="J374" s="127">
        <f t="shared" si="14"/>
        <v>10.504087656529517</v>
      </c>
      <c r="K374" s="124">
        <v>1118</v>
      </c>
      <c r="L374" s="125">
        <v>11743.57</v>
      </c>
      <c r="M374" s="125">
        <v>0</v>
      </c>
    </row>
    <row r="375" spans="1:13" x14ac:dyDescent="0.3">
      <c r="A375" s="123" t="str">
        <f t="shared" si="13"/>
        <v>HWS000044</v>
      </c>
      <c r="B375" s="109" t="s">
        <v>1392</v>
      </c>
      <c r="C375" s="109" t="s">
        <v>38</v>
      </c>
      <c r="D375" s="109" t="s">
        <v>2440</v>
      </c>
      <c r="E375" s="109" t="s">
        <v>1393</v>
      </c>
      <c r="F375" s="109" t="s">
        <v>36</v>
      </c>
      <c r="G375" s="109" t="s">
        <v>3425</v>
      </c>
      <c r="H375" s="109" t="s">
        <v>3426</v>
      </c>
      <c r="I375" s="124">
        <v>2295</v>
      </c>
      <c r="J375" s="127">
        <f t="shared" si="14"/>
        <v>10.555869281045752</v>
      </c>
      <c r="K375" s="124">
        <v>2295</v>
      </c>
      <c r="L375" s="125">
        <v>24225.72</v>
      </c>
      <c r="M375" s="125">
        <v>0</v>
      </c>
    </row>
    <row r="376" spans="1:13" x14ac:dyDescent="0.3">
      <c r="A376" s="123" t="str">
        <f t="shared" si="13"/>
        <v>HWS000045</v>
      </c>
      <c r="B376" s="109" t="s">
        <v>1390</v>
      </c>
      <c r="C376" s="109" t="s">
        <v>38</v>
      </c>
      <c r="D376" s="109" t="s">
        <v>2440</v>
      </c>
      <c r="E376" s="109" t="s">
        <v>1391</v>
      </c>
      <c r="F376" s="109" t="s">
        <v>36</v>
      </c>
      <c r="G376" s="109" t="s">
        <v>3425</v>
      </c>
      <c r="H376" s="109" t="s">
        <v>3426</v>
      </c>
      <c r="I376" s="124">
        <v>4462</v>
      </c>
      <c r="J376" s="127">
        <f t="shared" si="14"/>
        <v>13.061429852084267</v>
      </c>
      <c r="K376" s="124">
        <v>4462</v>
      </c>
      <c r="L376" s="125">
        <v>58280.1</v>
      </c>
      <c r="M376" s="125">
        <v>0</v>
      </c>
    </row>
    <row r="377" spans="1:13" x14ac:dyDescent="0.3">
      <c r="A377" s="123" t="str">
        <f t="shared" si="13"/>
        <v>HWS000045</v>
      </c>
      <c r="B377" s="109" t="s">
        <v>1825</v>
      </c>
      <c r="C377" s="109" t="s">
        <v>1639</v>
      </c>
      <c r="D377" s="109" t="s">
        <v>2440</v>
      </c>
      <c r="E377" s="109" t="s">
        <v>1826</v>
      </c>
      <c r="F377" s="109" t="s">
        <v>36</v>
      </c>
      <c r="G377" s="109" t="s">
        <v>3425</v>
      </c>
      <c r="H377" s="109" t="s">
        <v>3426</v>
      </c>
      <c r="I377" s="124">
        <v>3</v>
      </c>
      <c r="J377" s="127">
        <f t="shared" si="14"/>
        <v>8.9933333333333341</v>
      </c>
      <c r="K377" s="124">
        <v>-8443</v>
      </c>
      <c r="L377" s="125">
        <v>26.98</v>
      </c>
      <c r="M377" s="125">
        <v>75957.69</v>
      </c>
    </row>
    <row r="378" spans="1:13" x14ac:dyDescent="0.3">
      <c r="A378" s="123" t="str">
        <f t="shared" si="13"/>
        <v>HWS000046</v>
      </c>
      <c r="B378" s="109" t="s">
        <v>1430</v>
      </c>
      <c r="C378" s="109" t="s">
        <v>38</v>
      </c>
      <c r="D378" s="109" t="s">
        <v>2440</v>
      </c>
      <c r="E378" s="109" t="s">
        <v>1431</v>
      </c>
      <c r="F378" s="109" t="s">
        <v>36</v>
      </c>
      <c r="G378" s="109" t="s">
        <v>3425</v>
      </c>
      <c r="H378" s="109" t="s">
        <v>3426</v>
      </c>
      <c r="I378" s="124">
        <v>902</v>
      </c>
      <c r="J378" s="127">
        <f t="shared" si="14"/>
        <v>13.274700665188471</v>
      </c>
      <c r="K378" s="124">
        <v>902</v>
      </c>
      <c r="L378" s="125">
        <v>11973.78</v>
      </c>
      <c r="M378" s="125">
        <v>0</v>
      </c>
    </row>
    <row r="379" spans="1:13" x14ac:dyDescent="0.3">
      <c r="A379" s="123" t="str">
        <f t="shared" si="13"/>
        <v>HWS000047</v>
      </c>
      <c r="B379" s="109" t="s">
        <v>1829</v>
      </c>
      <c r="C379" s="109" t="s">
        <v>38</v>
      </c>
      <c r="D379" s="109" t="s">
        <v>2440</v>
      </c>
      <c r="E379" s="109" t="s">
        <v>1830</v>
      </c>
      <c r="F379" s="109" t="s">
        <v>36</v>
      </c>
      <c r="G379" s="109" t="s">
        <v>3425</v>
      </c>
      <c r="H379" s="109" t="s">
        <v>3426</v>
      </c>
      <c r="I379" s="124">
        <v>3437</v>
      </c>
      <c r="J379" s="127">
        <f t="shared" si="14"/>
        <v>9.2492231597323258</v>
      </c>
      <c r="K379" s="124">
        <v>3437</v>
      </c>
      <c r="L379" s="125">
        <v>31789.58</v>
      </c>
      <c r="M379" s="125">
        <v>0</v>
      </c>
    </row>
    <row r="380" spans="1:13" x14ac:dyDescent="0.3">
      <c r="A380" s="123" t="str">
        <f t="shared" si="13"/>
        <v>HWS000048</v>
      </c>
      <c r="B380" s="109" t="s">
        <v>1498</v>
      </c>
      <c r="C380" s="109" t="s">
        <v>38</v>
      </c>
      <c r="D380" s="109" t="s">
        <v>2440</v>
      </c>
      <c r="E380" s="109" t="s">
        <v>1499</v>
      </c>
      <c r="F380" s="109" t="s">
        <v>36</v>
      </c>
      <c r="G380" s="109" t="s">
        <v>3425</v>
      </c>
      <c r="H380" s="109" t="s">
        <v>3426</v>
      </c>
      <c r="I380" s="124">
        <v>3000</v>
      </c>
      <c r="J380" s="127">
        <f t="shared" si="14"/>
        <v>9.2823733333333323</v>
      </c>
      <c r="K380" s="124">
        <v>3000</v>
      </c>
      <c r="L380" s="125">
        <v>27847.119999999999</v>
      </c>
      <c r="M380" s="125">
        <v>0</v>
      </c>
    </row>
    <row r="381" spans="1:13" x14ac:dyDescent="0.3">
      <c r="A381" s="123" t="str">
        <f t="shared" ref="A381:A444" si="15">LEFT(E381,9)</f>
        <v>HWS000050</v>
      </c>
      <c r="B381" s="109" t="s">
        <v>1408</v>
      </c>
      <c r="C381" s="109" t="s">
        <v>38</v>
      </c>
      <c r="D381" s="109" t="s">
        <v>2440</v>
      </c>
      <c r="E381" s="109" t="s">
        <v>1409</v>
      </c>
      <c r="F381" s="109" t="s">
        <v>36</v>
      </c>
      <c r="G381" s="109" t="s">
        <v>3425</v>
      </c>
      <c r="H381" s="109" t="s">
        <v>3426</v>
      </c>
      <c r="I381" s="124">
        <v>13124</v>
      </c>
      <c r="J381" s="127">
        <f t="shared" si="14"/>
        <v>3.8974253276440107</v>
      </c>
      <c r="K381" s="124">
        <v>13124</v>
      </c>
      <c r="L381" s="125">
        <v>51149.81</v>
      </c>
      <c r="M381" s="125">
        <v>0</v>
      </c>
    </row>
    <row r="382" spans="1:13" x14ac:dyDescent="0.3">
      <c r="A382" s="123" t="str">
        <f t="shared" si="15"/>
        <v>HWS000051</v>
      </c>
      <c r="B382" s="109" t="s">
        <v>1420</v>
      </c>
      <c r="C382" s="109" t="s">
        <v>38</v>
      </c>
      <c r="D382" s="109" t="s">
        <v>2440</v>
      </c>
      <c r="E382" s="109" t="s">
        <v>1421</v>
      </c>
      <c r="F382" s="109" t="s">
        <v>36</v>
      </c>
      <c r="G382" s="109" t="s">
        <v>3425</v>
      </c>
      <c r="H382" s="109" t="s">
        <v>3426</v>
      </c>
      <c r="I382" s="124">
        <v>2627</v>
      </c>
      <c r="J382" s="127">
        <f t="shared" si="14"/>
        <v>6.5193071945184622</v>
      </c>
      <c r="K382" s="124">
        <v>2627</v>
      </c>
      <c r="L382" s="125">
        <v>17126.22</v>
      </c>
      <c r="M382" s="125">
        <v>0</v>
      </c>
    </row>
    <row r="383" spans="1:13" x14ac:dyDescent="0.3">
      <c r="A383" s="123" t="str">
        <f t="shared" si="15"/>
        <v>HWS000052</v>
      </c>
      <c r="B383" s="109" t="s">
        <v>1344</v>
      </c>
      <c r="C383" s="109" t="s">
        <v>38</v>
      </c>
      <c r="D383" s="109" t="s">
        <v>2440</v>
      </c>
      <c r="E383" s="109" t="s">
        <v>1345</v>
      </c>
      <c r="F383" s="109" t="s">
        <v>36</v>
      </c>
      <c r="G383" s="109" t="s">
        <v>3425</v>
      </c>
      <c r="H383" s="109" t="s">
        <v>3426</v>
      </c>
      <c r="I383" s="124">
        <v>1745</v>
      </c>
      <c r="J383" s="127">
        <f t="shared" si="14"/>
        <v>6.6931977077363891</v>
      </c>
      <c r="K383" s="124">
        <v>1745</v>
      </c>
      <c r="L383" s="125">
        <v>11679.63</v>
      </c>
      <c r="M383" s="125">
        <v>0</v>
      </c>
    </row>
    <row r="384" spans="1:13" x14ac:dyDescent="0.3">
      <c r="A384" s="123" t="str">
        <f t="shared" si="15"/>
        <v>HWS000053</v>
      </c>
      <c r="B384" s="109" t="s">
        <v>1302</v>
      </c>
      <c r="C384" s="109" t="s">
        <v>38</v>
      </c>
      <c r="D384" s="109" t="s">
        <v>2440</v>
      </c>
      <c r="E384" s="109" t="s">
        <v>1303</v>
      </c>
      <c r="F384" s="109" t="s">
        <v>36</v>
      </c>
      <c r="G384" s="109" t="s">
        <v>3425</v>
      </c>
      <c r="H384" s="109" t="s">
        <v>3426</v>
      </c>
      <c r="I384" s="124">
        <v>13078</v>
      </c>
      <c r="J384" s="127">
        <f t="shared" si="14"/>
        <v>1.4405903043278789</v>
      </c>
      <c r="K384" s="124">
        <v>13078</v>
      </c>
      <c r="L384" s="125">
        <v>18840.04</v>
      </c>
      <c r="M384" s="125">
        <v>0</v>
      </c>
    </row>
    <row r="385" spans="1:13" x14ac:dyDescent="0.3">
      <c r="A385" s="123" t="str">
        <f t="shared" si="15"/>
        <v>HWS000054</v>
      </c>
      <c r="B385" s="109" t="s">
        <v>1538</v>
      </c>
      <c r="C385" s="109" t="s">
        <v>38</v>
      </c>
      <c r="D385" s="109" t="s">
        <v>2440</v>
      </c>
      <c r="E385" s="109" t="s">
        <v>1539</v>
      </c>
      <c r="F385" s="109" t="s">
        <v>36</v>
      </c>
      <c r="G385" s="109" t="s">
        <v>3425</v>
      </c>
      <c r="H385" s="109" t="s">
        <v>3426</v>
      </c>
      <c r="I385" s="124">
        <v>12456</v>
      </c>
      <c r="J385" s="127">
        <f t="shared" si="14"/>
        <v>4.7594211624919716</v>
      </c>
      <c r="K385" s="124">
        <v>12456</v>
      </c>
      <c r="L385" s="125">
        <v>59283.35</v>
      </c>
      <c r="M385" s="125">
        <v>0</v>
      </c>
    </row>
    <row r="386" spans="1:13" x14ac:dyDescent="0.3">
      <c r="A386" s="123" t="str">
        <f t="shared" si="15"/>
        <v>HWS000055</v>
      </c>
      <c r="B386" s="109" t="s">
        <v>1530</v>
      </c>
      <c r="C386" s="109" t="s">
        <v>38</v>
      </c>
      <c r="D386" s="109" t="s">
        <v>2440</v>
      </c>
      <c r="E386" s="109" t="s">
        <v>1531</v>
      </c>
      <c r="F386" s="109" t="s">
        <v>36</v>
      </c>
      <c r="G386" s="109" t="s">
        <v>3425</v>
      </c>
      <c r="H386" s="109" t="s">
        <v>3426</v>
      </c>
      <c r="I386" s="124">
        <v>3828</v>
      </c>
      <c r="J386" s="127">
        <f t="shared" ref="J386:J449" si="16">L386/I386</f>
        <v>4.5917110762800419</v>
      </c>
      <c r="K386" s="124">
        <v>3828</v>
      </c>
      <c r="L386" s="125">
        <v>17577.07</v>
      </c>
      <c r="M386" s="125">
        <v>0</v>
      </c>
    </row>
    <row r="387" spans="1:13" x14ac:dyDescent="0.3">
      <c r="A387" s="123" t="str">
        <f t="shared" si="15"/>
        <v>HWS000056</v>
      </c>
      <c r="B387" s="109" t="s">
        <v>1502</v>
      </c>
      <c r="C387" s="109" t="s">
        <v>38</v>
      </c>
      <c r="D387" s="109" t="s">
        <v>2440</v>
      </c>
      <c r="E387" s="109" t="s">
        <v>1503</v>
      </c>
      <c r="F387" s="109" t="s">
        <v>36</v>
      </c>
      <c r="G387" s="109" t="s">
        <v>3425</v>
      </c>
      <c r="H387" s="109" t="s">
        <v>3426</v>
      </c>
      <c r="I387" s="124">
        <v>10272</v>
      </c>
      <c r="J387" s="127">
        <f t="shared" si="16"/>
        <v>4.6133625389408097</v>
      </c>
      <c r="K387" s="124">
        <v>10272</v>
      </c>
      <c r="L387" s="125">
        <v>47388.46</v>
      </c>
      <c r="M387" s="125">
        <v>0</v>
      </c>
    </row>
    <row r="388" spans="1:13" x14ac:dyDescent="0.3">
      <c r="A388" s="123" t="str">
        <f t="shared" si="15"/>
        <v>HWS000057</v>
      </c>
      <c r="B388" s="109" t="s">
        <v>1262</v>
      </c>
      <c r="C388" s="109" t="s">
        <v>38</v>
      </c>
      <c r="D388" s="109" t="s">
        <v>2440</v>
      </c>
      <c r="E388" s="109" t="s">
        <v>1263</v>
      </c>
      <c r="F388" s="109" t="s">
        <v>36</v>
      </c>
      <c r="G388" s="109" t="s">
        <v>3425</v>
      </c>
      <c r="H388" s="109" t="s">
        <v>3426</v>
      </c>
      <c r="I388" s="124">
        <v>6958</v>
      </c>
      <c r="J388" s="127">
        <f t="shared" si="16"/>
        <v>4.5548922104052885</v>
      </c>
      <c r="K388" s="124">
        <v>6958</v>
      </c>
      <c r="L388" s="125">
        <v>31692.94</v>
      </c>
      <c r="M388" s="125">
        <v>0</v>
      </c>
    </row>
    <row r="389" spans="1:13" x14ac:dyDescent="0.3">
      <c r="A389" s="123" t="str">
        <f t="shared" si="15"/>
        <v>HWS000058</v>
      </c>
      <c r="B389" s="109" t="s">
        <v>1356</v>
      </c>
      <c r="C389" s="109" t="s">
        <v>38</v>
      </c>
      <c r="D389" s="109" t="s">
        <v>2440</v>
      </c>
      <c r="E389" s="109" t="s">
        <v>1357</v>
      </c>
      <c r="F389" s="109" t="s">
        <v>36</v>
      </c>
      <c r="G389" s="109" t="s">
        <v>3425</v>
      </c>
      <c r="H389" s="109" t="s">
        <v>3426</v>
      </c>
      <c r="I389" s="124">
        <v>10883</v>
      </c>
      <c r="J389" s="127">
        <f t="shared" si="16"/>
        <v>1.5707406046126986</v>
      </c>
      <c r="K389" s="124">
        <v>10883</v>
      </c>
      <c r="L389" s="125">
        <v>17094.37</v>
      </c>
      <c r="M389" s="125">
        <v>0</v>
      </c>
    </row>
    <row r="390" spans="1:13" x14ac:dyDescent="0.3">
      <c r="A390" s="123" t="str">
        <f t="shared" si="15"/>
        <v>HWS000059</v>
      </c>
      <c r="B390" s="109" t="s">
        <v>1364</v>
      </c>
      <c r="C390" s="109" t="s">
        <v>38</v>
      </c>
      <c r="D390" s="109" t="s">
        <v>2440</v>
      </c>
      <c r="E390" s="109" t="s">
        <v>1365</v>
      </c>
      <c r="F390" s="109" t="s">
        <v>36</v>
      </c>
      <c r="G390" s="109" t="s">
        <v>3425</v>
      </c>
      <c r="H390" s="109" t="s">
        <v>3426</v>
      </c>
      <c r="I390" s="124">
        <v>4287</v>
      </c>
      <c r="J390" s="127">
        <f t="shared" si="16"/>
        <v>1.565651971075344</v>
      </c>
      <c r="K390" s="124">
        <v>4287</v>
      </c>
      <c r="L390" s="125">
        <v>6711.95</v>
      </c>
      <c r="M390" s="125">
        <v>0</v>
      </c>
    </row>
    <row r="391" spans="1:13" x14ac:dyDescent="0.3">
      <c r="A391" s="123" t="str">
        <f t="shared" si="15"/>
        <v>HWS000060</v>
      </c>
      <c r="B391" s="109" t="s">
        <v>1853</v>
      </c>
      <c r="C391" s="109" t="s">
        <v>38</v>
      </c>
      <c r="D391" s="109" t="s">
        <v>2440</v>
      </c>
      <c r="E391" s="109" t="s">
        <v>1854</v>
      </c>
      <c r="F391" s="109" t="s">
        <v>36</v>
      </c>
      <c r="G391" s="109" t="s">
        <v>3425</v>
      </c>
      <c r="H391" s="109" t="s">
        <v>3426</v>
      </c>
      <c r="I391" s="124">
        <v>15936</v>
      </c>
      <c r="J391" s="127">
        <f t="shared" si="16"/>
        <v>1.0091007781124499</v>
      </c>
      <c r="K391" s="124">
        <v>15936</v>
      </c>
      <c r="L391" s="125">
        <v>16081.03</v>
      </c>
      <c r="M391" s="125">
        <v>0</v>
      </c>
    </row>
    <row r="392" spans="1:13" x14ac:dyDescent="0.3">
      <c r="A392" s="123" t="str">
        <f t="shared" si="15"/>
        <v>HWS000061</v>
      </c>
      <c r="B392" s="109" t="s">
        <v>1568</v>
      </c>
      <c r="C392" s="109" t="s">
        <v>38</v>
      </c>
      <c r="D392" s="109" t="s">
        <v>2440</v>
      </c>
      <c r="E392" s="109" t="s">
        <v>1569</v>
      </c>
      <c r="F392" s="109" t="s">
        <v>36</v>
      </c>
      <c r="G392" s="109" t="s">
        <v>3425</v>
      </c>
      <c r="H392" s="109" t="s">
        <v>3426</v>
      </c>
      <c r="I392" s="124">
        <v>7355</v>
      </c>
      <c r="J392" s="127">
        <f t="shared" si="16"/>
        <v>1.9010740992522093</v>
      </c>
      <c r="K392" s="124">
        <v>7355</v>
      </c>
      <c r="L392" s="125">
        <v>13982.4</v>
      </c>
      <c r="M392" s="125">
        <v>0</v>
      </c>
    </row>
    <row r="393" spans="1:13" x14ac:dyDescent="0.3">
      <c r="A393" s="123" t="str">
        <f t="shared" si="15"/>
        <v>HWS000062</v>
      </c>
      <c r="B393" s="109" t="s">
        <v>1857</v>
      </c>
      <c r="C393" s="109" t="s">
        <v>38</v>
      </c>
      <c r="D393" s="109" t="s">
        <v>2440</v>
      </c>
      <c r="E393" s="109" t="s">
        <v>1858</v>
      </c>
      <c r="F393" s="109" t="s">
        <v>36</v>
      </c>
      <c r="G393" s="109" t="s">
        <v>3425</v>
      </c>
      <c r="H393" s="109" t="s">
        <v>3426</v>
      </c>
      <c r="I393" s="124">
        <v>3431</v>
      </c>
      <c r="J393" s="127">
        <f t="shared" si="16"/>
        <v>2.4936549111046342</v>
      </c>
      <c r="K393" s="124">
        <v>3431</v>
      </c>
      <c r="L393" s="125">
        <v>8555.73</v>
      </c>
      <c r="M393" s="125">
        <v>0</v>
      </c>
    </row>
    <row r="394" spans="1:13" x14ac:dyDescent="0.3">
      <c r="A394" s="123" t="str">
        <f t="shared" si="15"/>
        <v>HWS000063</v>
      </c>
      <c r="B394" s="109" t="s">
        <v>1362</v>
      </c>
      <c r="C394" s="109" t="s">
        <v>38</v>
      </c>
      <c r="D394" s="109" t="s">
        <v>2440</v>
      </c>
      <c r="E394" s="109" t="s">
        <v>1363</v>
      </c>
      <c r="F394" s="109" t="s">
        <v>36</v>
      </c>
      <c r="G394" s="109" t="s">
        <v>3425</v>
      </c>
      <c r="H394" s="109" t="s">
        <v>3426</v>
      </c>
      <c r="I394" s="124">
        <v>1840</v>
      </c>
      <c r="J394" s="127">
        <f t="shared" si="16"/>
        <v>2.4119184782608696</v>
      </c>
      <c r="K394" s="124">
        <v>1840</v>
      </c>
      <c r="L394" s="125">
        <v>4437.93</v>
      </c>
      <c r="M394" s="125">
        <v>0</v>
      </c>
    </row>
    <row r="395" spans="1:13" x14ac:dyDescent="0.3">
      <c r="A395" s="123" t="str">
        <f t="shared" si="15"/>
        <v>HWS000066</v>
      </c>
      <c r="B395" s="109" t="s">
        <v>1861</v>
      </c>
      <c r="C395" s="109" t="s">
        <v>38</v>
      </c>
      <c r="D395" s="109" t="s">
        <v>2440</v>
      </c>
      <c r="E395" s="109" t="s">
        <v>1862</v>
      </c>
      <c r="F395" s="109" t="s">
        <v>36</v>
      </c>
      <c r="G395" s="109" t="s">
        <v>3425</v>
      </c>
      <c r="H395" s="109" t="s">
        <v>3426</v>
      </c>
      <c r="I395" s="124">
        <v>3168</v>
      </c>
      <c r="J395" s="127">
        <f t="shared" si="16"/>
        <v>1.4933838383838385</v>
      </c>
      <c r="K395" s="124">
        <v>3168</v>
      </c>
      <c r="L395" s="125">
        <v>4731.04</v>
      </c>
      <c r="M395" s="125">
        <v>0</v>
      </c>
    </row>
    <row r="396" spans="1:13" x14ac:dyDescent="0.3">
      <c r="A396" s="123" t="str">
        <f t="shared" si="15"/>
        <v>HWS000067</v>
      </c>
      <c r="B396" s="109" t="s">
        <v>1286</v>
      </c>
      <c r="C396" s="109" t="s">
        <v>38</v>
      </c>
      <c r="D396" s="109" t="s">
        <v>2440</v>
      </c>
      <c r="E396" s="109" t="s">
        <v>1287</v>
      </c>
      <c r="F396" s="109" t="s">
        <v>36</v>
      </c>
      <c r="G396" s="109" t="s">
        <v>3425</v>
      </c>
      <c r="H396" s="109" t="s">
        <v>3426</v>
      </c>
      <c r="I396" s="124">
        <v>3461</v>
      </c>
      <c r="J396" s="127">
        <f t="shared" si="16"/>
        <v>6.2432245015891361</v>
      </c>
      <c r="K396" s="124">
        <v>3461</v>
      </c>
      <c r="L396" s="125">
        <v>21607.8</v>
      </c>
      <c r="M396" s="125">
        <v>0</v>
      </c>
    </row>
    <row r="397" spans="1:13" x14ac:dyDescent="0.3">
      <c r="A397" s="123" t="str">
        <f t="shared" si="15"/>
        <v>HWS000068</v>
      </c>
      <c r="B397" s="109" t="s">
        <v>1865</v>
      </c>
      <c r="C397" s="109" t="s">
        <v>38</v>
      </c>
      <c r="D397" s="109" t="s">
        <v>2440</v>
      </c>
      <c r="E397" s="109" t="s">
        <v>1866</v>
      </c>
      <c r="F397" s="109" t="s">
        <v>36</v>
      </c>
      <c r="G397" s="109" t="s">
        <v>3425</v>
      </c>
      <c r="H397" s="109" t="s">
        <v>3426</v>
      </c>
      <c r="I397" s="124">
        <v>347</v>
      </c>
      <c r="J397" s="127">
        <f t="shared" si="16"/>
        <v>7.2462824207492798</v>
      </c>
      <c r="K397" s="124">
        <v>347</v>
      </c>
      <c r="L397" s="125">
        <v>2514.46</v>
      </c>
      <c r="M397" s="125">
        <v>0</v>
      </c>
    </row>
    <row r="398" spans="1:13" x14ac:dyDescent="0.3">
      <c r="A398" s="123" t="str">
        <f t="shared" si="15"/>
        <v>HWS000069</v>
      </c>
      <c r="B398" s="109" t="s">
        <v>1869</v>
      </c>
      <c r="C398" s="109" t="s">
        <v>38</v>
      </c>
      <c r="D398" s="109" t="s">
        <v>2440</v>
      </c>
      <c r="E398" s="109" t="s">
        <v>1870</v>
      </c>
      <c r="F398" s="109" t="s">
        <v>36</v>
      </c>
      <c r="G398" s="109" t="s">
        <v>3425</v>
      </c>
      <c r="H398" s="109" t="s">
        <v>3426</v>
      </c>
      <c r="I398" s="124">
        <v>1683</v>
      </c>
      <c r="J398" s="127">
        <f t="shared" si="16"/>
        <v>7.2064705882352937</v>
      </c>
      <c r="K398" s="124">
        <v>1683</v>
      </c>
      <c r="L398" s="125">
        <v>12128.49</v>
      </c>
      <c r="M398" s="125">
        <v>0</v>
      </c>
    </row>
    <row r="399" spans="1:13" x14ac:dyDescent="0.3">
      <c r="A399" s="123" t="str">
        <f t="shared" si="15"/>
        <v>HWS000069</v>
      </c>
      <c r="B399" s="109" t="s">
        <v>1871</v>
      </c>
      <c r="C399" s="109" t="s">
        <v>1639</v>
      </c>
      <c r="D399" s="109" t="s">
        <v>2440</v>
      </c>
      <c r="E399" s="109" t="s">
        <v>1872</v>
      </c>
      <c r="F399" s="109" t="s">
        <v>36</v>
      </c>
      <c r="G399" s="109" t="s">
        <v>3425</v>
      </c>
      <c r="H399" s="109" t="s">
        <v>3426</v>
      </c>
      <c r="I399" s="124">
        <v>1290</v>
      </c>
      <c r="J399" s="127">
        <f t="shared" si="16"/>
        <v>5.1678062015503876</v>
      </c>
      <c r="K399" s="124">
        <v>-6361</v>
      </c>
      <c r="L399" s="125">
        <v>6666.47</v>
      </c>
      <c r="M399" s="125">
        <v>39538.89</v>
      </c>
    </row>
    <row r="400" spans="1:13" x14ac:dyDescent="0.3">
      <c r="A400" s="123" t="str">
        <f t="shared" si="15"/>
        <v>HWS000071</v>
      </c>
      <c r="B400" s="109" t="s">
        <v>1466</v>
      </c>
      <c r="C400" s="109" t="s">
        <v>38</v>
      </c>
      <c r="D400" s="109" t="s">
        <v>2440</v>
      </c>
      <c r="E400" s="109" t="s">
        <v>1467</v>
      </c>
      <c r="F400" s="109" t="s">
        <v>36</v>
      </c>
      <c r="G400" s="109" t="s">
        <v>3425</v>
      </c>
      <c r="H400" s="109" t="s">
        <v>3426</v>
      </c>
      <c r="I400" s="124">
        <v>1196</v>
      </c>
      <c r="J400" s="127">
        <f t="shared" si="16"/>
        <v>7.8473996655518397</v>
      </c>
      <c r="K400" s="124">
        <v>1196</v>
      </c>
      <c r="L400" s="125">
        <v>9385.49</v>
      </c>
      <c r="M400" s="125">
        <v>0</v>
      </c>
    </row>
    <row r="401" spans="1:13" x14ac:dyDescent="0.3">
      <c r="A401" s="123" t="str">
        <f t="shared" si="15"/>
        <v>HWS000072</v>
      </c>
      <c r="B401" s="109" t="s">
        <v>1360</v>
      </c>
      <c r="C401" s="109" t="s">
        <v>38</v>
      </c>
      <c r="D401" s="109" t="s">
        <v>2440</v>
      </c>
      <c r="E401" s="109" t="s">
        <v>1361</v>
      </c>
      <c r="F401" s="109" t="s">
        <v>36</v>
      </c>
      <c r="G401" s="109" t="s">
        <v>3425</v>
      </c>
      <c r="H401" s="109" t="s">
        <v>3426</v>
      </c>
      <c r="I401" s="124">
        <v>564</v>
      </c>
      <c r="J401" s="127">
        <f t="shared" si="16"/>
        <v>9.2919503546099289</v>
      </c>
      <c r="K401" s="124">
        <v>564</v>
      </c>
      <c r="L401" s="125">
        <v>5240.66</v>
      </c>
      <c r="M401" s="125">
        <v>0</v>
      </c>
    </row>
    <row r="402" spans="1:13" x14ac:dyDescent="0.3">
      <c r="A402" s="123" t="str">
        <f t="shared" si="15"/>
        <v>HWS000077</v>
      </c>
      <c r="B402" s="109" t="s">
        <v>1520</v>
      </c>
      <c r="C402" s="109" t="s">
        <v>38</v>
      </c>
      <c r="D402" s="109" t="s">
        <v>2440</v>
      </c>
      <c r="E402" s="109" t="s">
        <v>1521</v>
      </c>
      <c r="F402" s="109" t="s">
        <v>36</v>
      </c>
      <c r="G402" s="109" t="s">
        <v>3425</v>
      </c>
      <c r="H402" s="109" t="s">
        <v>3426</v>
      </c>
      <c r="I402" s="124">
        <v>4366</v>
      </c>
      <c r="J402" s="127">
        <f t="shared" si="16"/>
        <v>9.2941891891891899</v>
      </c>
      <c r="K402" s="124">
        <v>4366</v>
      </c>
      <c r="L402" s="125">
        <v>40578.43</v>
      </c>
      <c r="M402" s="125">
        <v>0</v>
      </c>
    </row>
    <row r="403" spans="1:13" x14ac:dyDescent="0.3">
      <c r="A403" s="123" t="str">
        <f t="shared" si="15"/>
        <v>HWS000078</v>
      </c>
      <c r="B403" s="109" t="s">
        <v>1494</v>
      </c>
      <c r="C403" s="109" t="s">
        <v>38</v>
      </c>
      <c r="D403" s="109" t="s">
        <v>2440</v>
      </c>
      <c r="E403" s="109" t="s">
        <v>1495</v>
      </c>
      <c r="F403" s="109" t="s">
        <v>36</v>
      </c>
      <c r="G403" s="109" t="s">
        <v>3425</v>
      </c>
      <c r="H403" s="109" t="s">
        <v>3426</v>
      </c>
      <c r="I403" s="124">
        <v>4786</v>
      </c>
      <c r="J403" s="127">
        <f t="shared" si="16"/>
        <v>9.1695445048056836</v>
      </c>
      <c r="K403" s="124">
        <v>4786</v>
      </c>
      <c r="L403" s="125">
        <v>43885.440000000002</v>
      </c>
      <c r="M403" s="125">
        <v>0</v>
      </c>
    </row>
    <row r="404" spans="1:13" x14ac:dyDescent="0.3">
      <c r="A404" s="123" t="str">
        <f t="shared" si="15"/>
        <v>HWS000081</v>
      </c>
      <c r="B404" s="109" t="s">
        <v>1448</v>
      </c>
      <c r="C404" s="109" t="s">
        <v>38</v>
      </c>
      <c r="D404" s="109" t="s">
        <v>2440</v>
      </c>
      <c r="E404" s="109" t="s">
        <v>1449</v>
      </c>
      <c r="F404" s="109" t="s">
        <v>36</v>
      </c>
      <c r="G404" s="109" t="s">
        <v>3425</v>
      </c>
      <c r="H404" s="109" t="s">
        <v>3426</v>
      </c>
      <c r="I404" s="124">
        <v>2857</v>
      </c>
      <c r="J404" s="127">
        <f t="shared" si="16"/>
        <v>22.55372768638432</v>
      </c>
      <c r="K404" s="124">
        <v>2857</v>
      </c>
      <c r="L404" s="125">
        <v>64436</v>
      </c>
      <c r="M404" s="125">
        <v>0</v>
      </c>
    </row>
    <row r="405" spans="1:13" x14ac:dyDescent="0.3">
      <c r="A405" s="123" t="str">
        <f t="shared" si="15"/>
        <v>HWS000082</v>
      </c>
      <c r="B405" s="109" t="s">
        <v>1428</v>
      </c>
      <c r="C405" s="109" t="s">
        <v>38</v>
      </c>
      <c r="D405" s="109" t="s">
        <v>2440</v>
      </c>
      <c r="E405" s="109" t="s">
        <v>1429</v>
      </c>
      <c r="F405" s="109" t="s">
        <v>36</v>
      </c>
      <c r="G405" s="109" t="s">
        <v>3425</v>
      </c>
      <c r="H405" s="109" t="s">
        <v>3426</v>
      </c>
      <c r="I405" s="124">
        <v>2485</v>
      </c>
      <c r="J405" s="127">
        <f t="shared" si="16"/>
        <v>22.141545271629777</v>
      </c>
      <c r="K405" s="124">
        <v>2485</v>
      </c>
      <c r="L405" s="125">
        <v>55021.74</v>
      </c>
      <c r="M405" s="125">
        <v>0</v>
      </c>
    </row>
    <row r="406" spans="1:13" x14ac:dyDescent="0.3">
      <c r="A406" s="123" t="str">
        <f t="shared" si="15"/>
        <v>HWS000083</v>
      </c>
      <c r="B406" s="109" t="s">
        <v>1885</v>
      </c>
      <c r="C406" s="109" t="s">
        <v>38</v>
      </c>
      <c r="D406" s="109" t="s">
        <v>2440</v>
      </c>
      <c r="E406" s="109" t="s">
        <v>1886</v>
      </c>
      <c r="F406" s="109" t="s">
        <v>36</v>
      </c>
      <c r="G406" s="109" t="s">
        <v>3425</v>
      </c>
      <c r="H406" s="109" t="s">
        <v>3426</v>
      </c>
      <c r="I406" s="124">
        <v>81</v>
      </c>
      <c r="J406" s="127">
        <f t="shared" si="16"/>
        <v>9.2249382716049393</v>
      </c>
      <c r="K406" s="124">
        <v>81</v>
      </c>
      <c r="L406" s="125">
        <v>747.22</v>
      </c>
      <c r="M406" s="125">
        <v>0</v>
      </c>
    </row>
    <row r="407" spans="1:13" x14ac:dyDescent="0.3">
      <c r="A407" s="123" t="str">
        <f t="shared" si="15"/>
        <v>HWS000085</v>
      </c>
      <c r="B407" s="109" t="s">
        <v>1304</v>
      </c>
      <c r="C407" s="109" t="s">
        <v>38</v>
      </c>
      <c r="D407" s="109" t="s">
        <v>2440</v>
      </c>
      <c r="E407" s="109" t="s">
        <v>1305</v>
      </c>
      <c r="F407" s="109" t="s">
        <v>36</v>
      </c>
      <c r="G407" s="109" t="s">
        <v>3425</v>
      </c>
      <c r="H407" s="109" t="s">
        <v>3426</v>
      </c>
      <c r="I407" s="124">
        <v>1649</v>
      </c>
      <c r="J407" s="127">
        <f t="shared" si="16"/>
        <v>8.8497331716191621</v>
      </c>
      <c r="K407" s="124">
        <v>1649</v>
      </c>
      <c r="L407" s="125">
        <v>14593.21</v>
      </c>
      <c r="M407" s="125">
        <v>0</v>
      </c>
    </row>
    <row r="408" spans="1:13" x14ac:dyDescent="0.3">
      <c r="A408" s="123" t="str">
        <f t="shared" si="15"/>
        <v>HWS000087</v>
      </c>
      <c r="B408" s="109" t="s">
        <v>1278</v>
      </c>
      <c r="C408" s="109" t="s">
        <v>38</v>
      </c>
      <c r="D408" s="109" t="s">
        <v>2440</v>
      </c>
      <c r="E408" s="109" t="s">
        <v>1279</v>
      </c>
      <c r="F408" s="109" t="s">
        <v>36</v>
      </c>
      <c r="G408" s="109" t="s">
        <v>3425</v>
      </c>
      <c r="H408" s="109" t="s">
        <v>3426</v>
      </c>
      <c r="I408" s="124">
        <v>93</v>
      </c>
      <c r="J408" s="127">
        <f t="shared" si="16"/>
        <v>16.761075268817205</v>
      </c>
      <c r="K408" s="124">
        <v>93</v>
      </c>
      <c r="L408" s="125">
        <v>1558.78</v>
      </c>
      <c r="M408" s="125">
        <v>0</v>
      </c>
    </row>
    <row r="409" spans="1:13" x14ac:dyDescent="0.3">
      <c r="A409" s="123" t="str">
        <f t="shared" si="15"/>
        <v>HWS000087</v>
      </c>
      <c r="B409" s="109" t="s">
        <v>1891</v>
      </c>
      <c r="C409" s="109" t="s">
        <v>1639</v>
      </c>
      <c r="D409" s="109" t="s">
        <v>2440</v>
      </c>
      <c r="E409" s="109" t="s">
        <v>1892</v>
      </c>
      <c r="F409" s="109" t="s">
        <v>36</v>
      </c>
      <c r="G409" s="109" t="s">
        <v>3425</v>
      </c>
      <c r="H409" s="109" t="s">
        <v>3426</v>
      </c>
      <c r="I409" s="124">
        <v>583</v>
      </c>
      <c r="J409" s="127">
        <f t="shared" si="16"/>
        <v>11.824476843910807</v>
      </c>
      <c r="K409" s="124">
        <v>-6687</v>
      </c>
      <c r="L409" s="125">
        <v>6893.67</v>
      </c>
      <c r="M409" s="125">
        <v>85963.95</v>
      </c>
    </row>
    <row r="410" spans="1:13" x14ac:dyDescent="0.3">
      <c r="A410" s="123" t="str">
        <f t="shared" si="15"/>
        <v>HWS000088</v>
      </c>
      <c r="B410" s="109" t="s">
        <v>1526</v>
      </c>
      <c r="C410" s="109" t="s">
        <v>38</v>
      </c>
      <c r="D410" s="109" t="s">
        <v>2440</v>
      </c>
      <c r="E410" s="109" t="s">
        <v>1527</v>
      </c>
      <c r="F410" s="109" t="s">
        <v>36</v>
      </c>
      <c r="G410" s="109" t="s">
        <v>3425</v>
      </c>
      <c r="H410" s="109" t="s">
        <v>3426</v>
      </c>
      <c r="I410" s="124">
        <v>3023</v>
      </c>
      <c r="J410" s="127">
        <f t="shared" si="16"/>
        <v>17.370281177638109</v>
      </c>
      <c r="K410" s="124">
        <v>3023</v>
      </c>
      <c r="L410" s="125">
        <v>52510.36</v>
      </c>
      <c r="M410" s="125">
        <v>0</v>
      </c>
    </row>
    <row r="411" spans="1:13" x14ac:dyDescent="0.3">
      <c r="A411" s="123" t="str">
        <f t="shared" si="15"/>
        <v>HWS000091</v>
      </c>
      <c r="B411" s="109" t="s">
        <v>1895</v>
      </c>
      <c r="C411" s="109" t="s">
        <v>38</v>
      </c>
      <c r="D411" s="109" t="s">
        <v>2440</v>
      </c>
      <c r="E411" s="109" t="s">
        <v>1896</v>
      </c>
      <c r="F411" s="109" t="s">
        <v>36</v>
      </c>
      <c r="G411" s="109" t="s">
        <v>3425</v>
      </c>
      <c r="H411" s="109" t="s">
        <v>3426</v>
      </c>
      <c r="I411" s="124">
        <v>9570</v>
      </c>
      <c r="J411" s="127">
        <f t="shared" si="16"/>
        <v>1.1605820271682341</v>
      </c>
      <c r="K411" s="124">
        <v>9570</v>
      </c>
      <c r="L411" s="125">
        <v>11106.77</v>
      </c>
      <c r="M411" s="125">
        <v>0</v>
      </c>
    </row>
    <row r="412" spans="1:13" x14ac:dyDescent="0.3">
      <c r="A412" s="123" t="str">
        <f t="shared" si="15"/>
        <v>HWS000092</v>
      </c>
      <c r="B412" s="109" t="s">
        <v>1899</v>
      </c>
      <c r="C412" s="109" t="s">
        <v>38</v>
      </c>
      <c r="D412" s="109" t="s">
        <v>2440</v>
      </c>
      <c r="E412" s="109" t="s">
        <v>1900</v>
      </c>
      <c r="F412" s="109" t="s">
        <v>36</v>
      </c>
      <c r="G412" s="109" t="s">
        <v>3425</v>
      </c>
      <c r="H412" s="109" t="s">
        <v>3426</v>
      </c>
      <c r="I412" s="124">
        <v>10387</v>
      </c>
      <c r="J412" s="127">
        <f t="shared" si="16"/>
        <v>1.1656744006931743</v>
      </c>
      <c r="K412" s="124">
        <v>10387</v>
      </c>
      <c r="L412" s="125">
        <v>12107.86</v>
      </c>
      <c r="M412" s="125">
        <v>0</v>
      </c>
    </row>
    <row r="413" spans="1:13" x14ac:dyDescent="0.3">
      <c r="A413" s="123" t="str">
        <f t="shared" si="15"/>
        <v>HWS000094</v>
      </c>
      <c r="B413" s="109" t="s">
        <v>1452</v>
      </c>
      <c r="C413" s="109" t="s">
        <v>38</v>
      </c>
      <c r="D413" s="109" t="s">
        <v>2440</v>
      </c>
      <c r="E413" s="109" t="s">
        <v>1453</v>
      </c>
      <c r="F413" s="109" t="s">
        <v>36</v>
      </c>
      <c r="G413" s="109" t="s">
        <v>3425</v>
      </c>
      <c r="H413" s="109" t="s">
        <v>3426</v>
      </c>
      <c r="I413" s="124">
        <v>5464</v>
      </c>
      <c r="J413" s="127">
        <f t="shared" si="16"/>
        <v>3.0056734992679357</v>
      </c>
      <c r="K413" s="124">
        <v>5464</v>
      </c>
      <c r="L413" s="125">
        <v>16423</v>
      </c>
      <c r="M413" s="125">
        <v>0</v>
      </c>
    </row>
    <row r="414" spans="1:13" x14ac:dyDescent="0.3">
      <c r="A414" s="123" t="str">
        <f t="shared" si="15"/>
        <v>HWS000095</v>
      </c>
      <c r="B414" s="109" t="s">
        <v>1905</v>
      </c>
      <c r="C414" s="109" t="s">
        <v>38</v>
      </c>
      <c r="D414" s="109" t="s">
        <v>2440</v>
      </c>
      <c r="E414" s="109" t="s">
        <v>1906</v>
      </c>
      <c r="F414" s="109" t="s">
        <v>36</v>
      </c>
      <c r="G414" s="109" t="s">
        <v>3425</v>
      </c>
      <c r="H414" s="109" t="s">
        <v>3426</v>
      </c>
      <c r="I414" s="124">
        <v>660</v>
      </c>
      <c r="J414" s="127">
        <f t="shared" si="16"/>
        <v>2.059318181818182</v>
      </c>
      <c r="K414" s="124">
        <v>660</v>
      </c>
      <c r="L414" s="125">
        <v>1359.15</v>
      </c>
      <c r="M414" s="125">
        <v>0</v>
      </c>
    </row>
    <row r="415" spans="1:13" x14ac:dyDescent="0.3">
      <c r="A415" s="123" t="str">
        <f t="shared" si="15"/>
        <v>HWS000100</v>
      </c>
      <c r="B415" s="109" t="s">
        <v>1446</v>
      </c>
      <c r="C415" s="109" t="s">
        <v>38</v>
      </c>
      <c r="D415" s="109" t="s">
        <v>2440</v>
      </c>
      <c r="E415" s="109" t="s">
        <v>1447</v>
      </c>
      <c r="F415" s="109" t="s">
        <v>36</v>
      </c>
      <c r="G415" s="109" t="s">
        <v>3425</v>
      </c>
      <c r="H415" s="109" t="s">
        <v>3426</v>
      </c>
      <c r="I415" s="124">
        <v>2658</v>
      </c>
      <c r="J415" s="127">
        <f t="shared" si="16"/>
        <v>7.3679194883370958</v>
      </c>
      <c r="K415" s="124">
        <v>2658</v>
      </c>
      <c r="L415" s="125">
        <v>19583.93</v>
      </c>
      <c r="M415" s="125">
        <v>0</v>
      </c>
    </row>
    <row r="416" spans="1:13" x14ac:dyDescent="0.3">
      <c r="A416" s="123" t="str">
        <f t="shared" si="15"/>
        <v>HWS000101</v>
      </c>
      <c r="B416" s="109" t="s">
        <v>1909</v>
      </c>
      <c r="C416" s="109" t="s">
        <v>38</v>
      </c>
      <c r="D416" s="109" t="s">
        <v>2440</v>
      </c>
      <c r="E416" s="109" t="s">
        <v>1910</v>
      </c>
      <c r="F416" s="109" t="s">
        <v>36</v>
      </c>
      <c r="G416" s="109" t="s">
        <v>3425</v>
      </c>
      <c r="H416" s="109" t="s">
        <v>3426</v>
      </c>
      <c r="I416" s="124">
        <v>3191</v>
      </c>
      <c r="J416" s="127">
        <f t="shared" si="16"/>
        <v>7.5990535882168606</v>
      </c>
      <c r="K416" s="124">
        <v>3191</v>
      </c>
      <c r="L416" s="125">
        <v>24248.58</v>
      </c>
      <c r="M416" s="125">
        <v>0</v>
      </c>
    </row>
    <row r="417" spans="1:13" x14ac:dyDescent="0.3">
      <c r="A417" s="123" t="str">
        <f t="shared" si="15"/>
        <v>HWS000102</v>
      </c>
      <c r="B417" s="109" t="s">
        <v>1913</v>
      </c>
      <c r="C417" s="109" t="s">
        <v>38</v>
      </c>
      <c r="D417" s="109" t="s">
        <v>2440</v>
      </c>
      <c r="E417" s="109" t="s">
        <v>1914</v>
      </c>
      <c r="F417" s="109" t="s">
        <v>36</v>
      </c>
      <c r="G417" s="109" t="s">
        <v>3425</v>
      </c>
      <c r="H417" s="109" t="s">
        <v>3426</v>
      </c>
      <c r="I417" s="124">
        <v>1261</v>
      </c>
      <c r="J417" s="127">
        <f t="shared" si="16"/>
        <v>8.3311419508326718</v>
      </c>
      <c r="K417" s="124">
        <v>1261</v>
      </c>
      <c r="L417" s="125">
        <v>10505.57</v>
      </c>
      <c r="M417" s="125">
        <v>0</v>
      </c>
    </row>
    <row r="418" spans="1:13" x14ac:dyDescent="0.3">
      <c r="A418" s="123" t="str">
        <f t="shared" si="15"/>
        <v>HWS000103</v>
      </c>
      <c r="B418" s="109" t="s">
        <v>1917</v>
      </c>
      <c r="C418" s="109" t="s">
        <v>38</v>
      </c>
      <c r="D418" s="109" t="s">
        <v>2440</v>
      </c>
      <c r="E418" s="109" t="s">
        <v>1918</v>
      </c>
      <c r="F418" s="109" t="s">
        <v>36</v>
      </c>
      <c r="G418" s="109" t="s">
        <v>3425</v>
      </c>
      <c r="H418" s="109" t="s">
        <v>3426</v>
      </c>
      <c r="I418" s="124">
        <v>1952</v>
      </c>
      <c r="J418" s="127">
        <f t="shared" si="16"/>
        <v>7.7586526639344262</v>
      </c>
      <c r="K418" s="124">
        <v>1952</v>
      </c>
      <c r="L418" s="125">
        <v>15144.89</v>
      </c>
      <c r="M418" s="125">
        <v>0</v>
      </c>
    </row>
    <row r="419" spans="1:13" x14ac:dyDescent="0.3">
      <c r="A419" s="123" t="str">
        <f t="shared" si="15"/>
        <v>HWS000104</v>
      </c>
      <c r="B419" s="109" t="s">
        <v>2612</v>
      </c>
      <c r="C419" s="109" t="s">
        <v>38</v>
      </c>
      <c r="D419" s="109" t="s">
        <v>2440</v>
      </c>
      <c r="E419" s="109" t="s">
        <v>2613</v>
      </c>
      <c r="F419" s="109" t="s">
        <v>36</v>
      </c>
      <c r="G419" s="109" t="s">
        <v>3425</v>
      </c>
      <c r="H419" s="109" t="s">
        <v>3426</v>
      </c>
      <c r="I419" s="124">
        <v>901</v>
      </c>
      <c r="J419" s="127">
        <f t="shared" si="16"/>
        <v>4.0515427302996674</v>
      </c>
      <c r="K419" s="124">
        <v>901</v>
      </c>
      <c r="L419" s="125">
        <v>3650.44</v>
      </c>
      <c r="M419" s="125">
        <v>0</v>
      </c>
    </row>
    <row r="420" spans="1:13" x14ac:dyDescent="0.3">
      <c r="A420" s="123" t="str">
        <f t="shared" si="15"/>
        <v>HWS000105</v>
      </c>
      <c r="B420" s="109" t="s">
        <v>1240</v>
      </c>
      <c r="C420" s="109" t="s">
        <v>38</v>
      </c>
      <c r="D420" s="109" t="s">
        <v>2440</v>
      </c>
      <c r="E420" s="109" t="s">
        <v>1241</v>
      </c>
      <c r="F420" s="109" t="s">
        <v>36</v>
      </c>
      <c r="G420" s="109" t="s">
        <v>3425</v>
      </c>
      <c r="H420" s="109" t="s">
        <v>3426</v>
      </c>
      <c r="I420" s="124">
        <v>3664</v>
      </c>
      <c r="J420" s="127">
        <f t="shared" si="16"/>
        <v>6.5815611353711789</v>
      </c>
      <c r="K420" s="124">
        <v>3664</v>
      </c>
      <c r="L420" s="125">
        <v>24114.84</v>
      </c>
      <c r="M420" s="125">
        <v>0</v>
      </c>
    </row>
    <row r="421" spans="1:13" x14ac:dyDescent="0.3">
      <c r="A421" s="123" t="str">
        <f t="shared" si="15"/>
        <v>HWS000106</v>
      </c>
      <c r="B421" s="109" t="s">
        <v>1480</v>
      </c>
      <c r="C421" s="109" t="s">
        <v>38</v>
      </c>
      <c r="D421" s="109" t="s">
        <v>2440</v>
      </c>
      <c r="E421" s="109" t="s">
        <v>1481</v>
      </c>
      <c r="F421" s="109" t="s">
        <v>36</v>
      </c>
      <c r="G421" s="109" t="s">
        <v>3425</v>
      </c>
      <c r="H421" s="109" t="s">
        <v>3426</v>
      </c>
      <c r="I421" s="124">
        <v>2882</v>
      </c>
      <c r="J421" s="127">
        <f t="shared" si="16"/>
        <v>6.5647120055517005</v>
      </c>
      <c r="K421" s="124">
        <v>2882</v>
      </c>
      <c r="L421" s="125">
        <v>18919.5</v>
      </c>
      <c r="M421" s="125">
        <v>0</v>
      </c>
    </row>
    <row r="422" spans="1:13" x14ac:dyDescent="0.3">
      <c r="A422" s="123" t="str">
        <f t="shared" si="15"/>
        <v>HWS000107</v>
      </c>
      <c r="B422" s="109" t="s">
        <v>1490</v>
      </c>
      <c r="C422" s="109" t="s">
        <v>38</v>
      </c>
      <c r="D422" s="109" t="s">
        <v>2440</v>
      </c>
      <c r="E422" s="109" t="s">
        <v>1491</v>
      </c>
      <c r="F422" s="109" t="s">
        <v>36</v>
      </c>
      <c r="G422" s="109" t="s">
        <v>3425</v>
      </c>
      <c r="H422" s="109" t="s">
        <v>3426</v>
      </c>
      <c r="I422" s="124">
        <v>1131</v>
      </c>
      <c r="J422" s="127">
        <f t="shared" si="16"/>
        <v>10.120530503978779</v>
      </c>
      <c r="K422" s="124">
        <v>1131</v>
      </c>
      <c r="L422" s="125">
        <v>11446.32</v>
      </c>
      <c r="M422" s="125">
        <v>0</v>
      </c>
    </row>
    <row r="423" spans="1:13" x14ac:dyDescent="0.3">
      <c r="A423" s="123" t="str">
        <f t="shared" si="15"/>
        <v>HWS000107</v>
      </c>
      <c r="B423" s="109" t="s">
        <v>1923</v>
      </c>
      <c r="C423" s="109" t="s">
        <v>1639</v>
      </c>
      <c r="D423" s="109" t="s">
        <v>2440</v>
      </c>
      <c r="E423" s="109" t="s">
        <v>1924</v>
      </c>
      <c r="F423" s="109" t="s">
        <v>36</v>
      </c>
      <c r="G423" s="109" t="s">
        <v>3425</v>
      </c>
      <c r="H423" s="109" t="s">
        <v>3426</v>
      </c>
      <c r="I423" s="124">
        <v>961</v>
      </c>
      <c r="J423" s="127">
        <f t="shared" si="16"/>
        <v>7.1316337148803326</v>
      </c>
      <c r="K423" s="124">
        <v>-6032</v>
      </c>
      <c r="L423" s="125">
        <v>6853.5</v>
      </c>
      <c r="M423" s="125">
        <v>49871.51</v>
      </c>
    </row>
    <row r="424" spans="1:13" x14ac:dyDescent="0.3">
      <c r="A424" s="123" t="str">
        <f t="shared" si="15"/>
        <v>HWS000108</v>
      </c>
      <c r="B424" s="109" t="s">
        <v>1288</v>
      </c>
      <c r="C424" s="109" t="s">
        <v>38</v>
      </c>
      <c r="D424" s="109" t="s">
        <v>2440</v>
      </c>
      <c r="E424" s="109" t="s">
        <v>1289</v>
      </c>
      <c r="F424" s="109" t="s">
        <v>36</v>
      </c>
      <c r="G424" s="109" t="s">
        <v>3425</v>
      </c>
      <c r="H424" s="109" t="s">
        <v>3426</v>
      </c>
      <c r="I424" s="124">
        <v>2685</v>
      </c>
      <c r="J424" s="127">
        <f t="shared" si="16"/>
        <v>9.7179888268156418</v>
      </c>
      <c r="K424" s="124">
        <v>2685</v>
      </c>
      <c r="L424" s="125">
        <v>26092.799999999999</v>
      </c>
      <c r="M424" s="125">
        <v>0</v>
      </c>
    </row>
    <row r="425" spans="1:13" x14ac:dyDescent="0.3">
      <c r="A425" s="123" t="str">
        <f t="shared" si="15"/>
        <v>HWS000113</v>
      </c>
      <c r="B425" s="109" t="s">
        <v>1414</v>
      </c>
      <c r="C425" s="109" t="s">
        <v>38</v>
      </c>
      <c r="D425" s="109" t="s">
        <v>2440</v>
      </c>
      <c r="E425" s="109" t="s">
        <v>1415</v>
      </c>
      <c r="F425" s="109" t="s">
        <v>36</v>
      </c>
      <c r="G425" s="109" t="s">
        <v>3425</v>
      </c>
      <c r="H425" s="109" t="s">
        <v>3426</v>
      </c>
      <c r="I425" s="124">
        <v>6914</v>
      </c>
      <c r="J425" s="127">
        <f t="shared" si="16"/>
        <v>3.7637055250216949</v>
      </c>
      <c r="K425" s="124">
        <v>6914</v>
      </c>
      <c r="L425" s="125">
        <v>26022.26</v>
      </c>
      <c r="M425" s="125">
        <v>0</v>
      </c>
    </row>
    <row r="426" spans="1:13" x14ac:dyDescent="0.3">
      <c r="A426" s="123" t="str">
        <f t="shared" si="15"/>
        <v>HWS000114</v>
      </c>
      <c r="B426" s="109" t="s">
        <v>1929</v>
      </c>
      <c r="C426" s="109" t="s">
        <v>38</v>
      </c>
      <c r="D426" s="109" t="s">
        <v>2440</v>
      </c>
      <c r="E426" s="109" t="s">
        <v>1930</v>
      </c>
      <c r="F426" s="109" t="s">
        <v>36</v>
      </c>
      <c r="G426" s="109" t="s">
        <v>3425</v>
      </c>
      <c r="H426" s="109" t="s">
        <v>3426</v>
      </c>
      <c r="I426" s="124">
        <v>2993</v>
      </c>
      <c r="J426" s="127">
        <f t="shared" si="16"/>
        <v>4.5399164717674569</v>
      </c>
      <c r="K426" s="124">
        <v>2993</v>
      </c>
      <c r="L426" s="125">
        <v>13587.97</v>
      </c>
      <c r="M426" s="125">
        <v>0</v>
      </c>
    </row>
    <row r="427" spans="1:13" x14ac:dyDescent="0.3">
      <c r="A427" s="123" t="str">
        <f t="shared" si="15"/>
        <v>HWS000115</v>
      </c>
      <c r="B427" s="109" t="s">
        <v>1933</v>
      </c>
      <c r="C427" s="109" t="s">
        <v>38</v>
      </c>
      <c r="D427" s="109" t="s">
        <v>2440</v>
      </c>
      <c r="E427" s="109" t="s">
        <v>1934</v>
      </c>
      <c r="F427" s="109" t="s">
        <v>36</v>
      </c>
      <c r="G427" s="109" t="s">
        <v>3425</v>
      </c>
      <c r="H427" s="109" t="s">
        <v>3426</v>
      </c>
      <c r="I427" s="124">
        <v>6969</v>
      </c>
      <c r="J427" s="127">
        <f t="shared" si="16"/>
        <v>4.1691648730090396</v>
      </c>
      <c r="K427" s="124">
        <v>6969</v>
      </c>
      <c r="L427" s="125">
        <v>29054.91</v>
      </c>
      <c r="M427" s="125">
        <v>0</v>
      </c>
    </row>
    <row r="428" spans="1:13" x14ac:dyDescent="0.3">
      <c r="A428" s="123" t="str">
        <f t="shared" si="15"/>
        <v>HWS000116</v>
      </c>
      <c r="B428" s="109" t="s">
        <v>1590</v>
      </c>
      <c r="C428" s="109" t="s">
        <v>38</v>
      </c>
      <c r="D428" s="109" t="s">
        <v>2440</v>
      </c>
      <c r="E428" s="109" t="s">
        <v>1591</v>
      </c>
      <c r="F428" s="109" t="s">
        <v>36</v>
      </c>
      <c r="G428" s="109" t="s">
        <v>3425</v>
      </c>
      <c r="H428" s="109" t="s">
        <v>3426</v>
      </c>
      <c r="I428" s="124">
        <v>4615</v>
      </c>
      <c r="J428" s="127">
        <f t="shared" si="16"/>
        <v>2.8349057421451787</v>
      </c>
      <c r="K428" s="124">
        <v>4615</v>
      </c>
      <c r="L428" s="125">
        <v>13083.09</v>
      </c>
      <c r="M428" s="125">
        <v>0</v>
      </c>
    </row>
    <row r="429" spans="1:13" x14ac:dyDescent="0.3">
      <c r="A429" s="123" t="str">
        <f t="shared" si="15"/>
        <v>HWS000117</v>
      </c>
      <c r="B429" s="109" t="s">
        <v>1592</v>
      </c>
      <c r="C429" s="109" t="s">
        <v>38</v>
      </c>
      <c r="D429" s="109" t="s">
        <v>2440</v>
      </c>
      <c r="E429" s="109" t="s">
        <v>1593</v>
      </c>
      <c r="F429" s="109" t="s">
        <v>36</v>
      </c>
      <c r="G429" s="109" t="s">
        <v>3425</v>
      </c>
      <c r="H429" s="109" t="s">
        <v>3426</v>
      </c>
      <c r="I429" s="124">
        <v>4039</v>
      </c>
      <c r="J429" s="127">
        <f t="shared" si="16"/>
        <v>2.5482693736073285</v>
      </c>
      <c r="K429" s="124">
        <v>4039</v>
      </c>
      <c r="L429" s="125">
        <v>10292.459999999999</v>
      </c>
      <c r="M429" s="125">
        <v>0</v>
      </c>
    </row>
    <row r="430" spans="1:13" x14ac:dyDescent="0.3">
      <c r="A430" s="123" t="str">
        <f t="shared" si="15"/>
        <v>HWS000118</v>
      </c>
      <c r="B430" s="109" t="s">
        <v>1500</v>
      </c>
      <c r="C430" s="109" t="s">
        <v>38</v>
      </c>
      <c r="D430" s="109" t="s">
        <v>2440</v>
      </c>
      <c r="E430" s="109" t="s">
        <v>1501</v>
      </c>
      <c r="F430" s="109" t="s">
        <v>36</v>
      </c>
      <c r="G430" s="109" t="s">
        <v>3425</v>
      </c>
      <c r="H430" s="109" t="s">
        <v>3426</v>
      </c>
      <c r="I430" s="124">
        <v>6361</v>
      </c>
      <c r="J430" s="127">
        <f t="shared" si="16"/>
        <v>1.9521113032542052</v>
      </c>
      <c r="K430" s="124">
        <v>6361</v>
      </c>
      <c r="L430" s="125">
        <v>12417.38</v>
      </c>
      <c r="M430" s="125">
        <v>0</v>
      </c>
    </row>
    <row r="431" spans="1:13" x14ac:dyDescent="0.3">
      <c r="A431" s="123" t="str">
        <f t="shared" si="15"/>
        <v>HWS000119</v>
      </c>
      <c r="B431" s="109" t="s">
        <v>1472</v>
      </c>
      <c r="C431" s="109" t="s">
        <v>38</v>
      </c>
      <c r="D431" s="109" t="s">
        <v>2440</v>
      </c>
      <c r="E431" s="109" t="s">
        <v>1473</v>
      </c>
      <c r="F431" s="109" t="s">
        <v>36</v>
      </c>
      <c r="G431" s="109" t="s">
        <v>3425</v>
      </c>
      <c r="H431" s="109" t="s">
        <v>3426</v>
      </c>
      <c r="I431" s="124">
        <v>5020</v>
      </c>
      <c r="J431" s="127">
        <f t="shared" si="16"/>
        <v>1.9686832669322711</v>
      </c>
      <c r="K431" s="124">
        <v>5020</v>
      </c>
      <c r="L431" s="125">
        <v>9882.7900000000009</v>
      </c>
      <c r="M431" s="125">
        <v>0</v>
      </c>
    </row>
    <row r="432" spans="1:13" x14ac:dyDescent="0.3">
      <c r="A432" s="123" t="str">
        <f t="shared" si="15"/>
        <v>HWS000120</v>
      </c>
      <c r="B432" s="109" t="s">
        <v>1416</v>
      </c>
      <c r="C432" s="109" t="s">
        <v>38</v>
      </c>
      <c r="D432" s="109" t="s">
        <v>2440</v>
      </c>
      <c r="E432" s="109" t="s">
        <v>1417</v>
      </c>
      <c r="F432" s="109" t="s">
        <v>36</v>
      </c>
      <c r="G432" s="109" t="s">
        <v>3425</v>
      </c>
      <c r="H432" s="109" t="s">
        <v>3426</v>
      </c>
      <c r="I432" s="124">
        <v>4009</v>
      </c>
      <c r="J432" s="127">
        <f t="shared" si="16"/>
        <v>2.9513868795210776</v>
      </c>
      <c r="K432" s="124">
        <v>4009</v>
      </c>
      <c r="L432" s="125">
        <v>11832.11</v>
      </c>
      <c r="M432" s="125">
        <v>0</v>
      </c>
    </row>
    <row r="433" spans="1:13" x14ac:dyDescent="0.3">
      <c r="A433" s="123" t="str">
        <f t="shared" si="15"/>
        <v>HWS000121</v>
      </c>
      <c r="B433" s="109" t="s">
        <v>2614</v>
      </c>
      <c r="C433" s="109" t="s">
        <v>38</v>
      </c>
      <c r="D433" s="109" t="s">
        <v>2440</v>
      </c>
      <c r="E433" s="109" t="s">
        <v>2615</v>
      </c>
      <c r="F433" s="109" t="s">
        <v>36</v>
      </c>
      <c r="G433" s="109" t="s">
        <v>3425</v>
      </c>
      <c r="H433" s="109" t="s">
        <v>3426</v>
      </c>
      <c r="I433" s="124">
        <v>4738</v>
      </c>
      <c r="J433" s="127">
        <f t="shared" si="16"/>
        <v>0.58697340650063312</v>
      </c>
      <c r="K433" s="124">
        <v>4738</v>
      </c>
      <c r="L433" s="125">
        <v>2781.08</v>
      </c>
      <c r="M433" s="125">
        <v>0</v>
      </c>
    </row>
    <row r="434" spans="1:13" x14ac:dyDescent="0.3">
      <c r="A434" s="123" t="str">
        <f t="shared" si="15"/>
        <v>HWS000122</v>
      </c>
      <c r="B434" s="109" t="s">
        <v>1947</v>
      </c>
      <c r="C434" s="109" t="s">
        <v>38</v>
      </c>
      <c r="D434" s="109" t="s">
        <v>2440</v>
      </c>
      <c r="E434" s="109" t="s">
        <v>1948</v>
      </c>
      <c r="F434" s="109" t="s">
        <v>36</v>
      </c>
      <c r="G434" s="109" t="s">
        <v>3425</v>
      </c>
      <c r="H434" s="109" t="s">
        <v>3426</v>
      </c>
      <c r="I434" s="124">
        <v>7164</v>
      </c>
      <c r="J434" s="127">
        <f t="shared" si="16"/>
        <v>0.56200586264656616</v>
      </c>
      <c r="K434" s="124">
        <v>7164</v>
      </c>
      <c r="L434" s="125">
        <v>4026.21</v>
      </c>
      <c r="M434" s="125">
        <v>0</v>
      </c>
    </row>
    <row r="435" spans="1:13" x14ac:dyDescent="0.3">
      <c r="A435" s="123" t="str">
        <f t="shared" si="15"/>
        <v>HWS000123</v>
      </c>
      <c r="B435" s="109" t="s">
        <v>1949</v>
      </c>
      <c r="C435" s="109" t="s">
        <v>38</v>
      </c>
      <c r="D435" s="109" t="s">
        <v>2440</v>
      </c>
      <c r="E435" s="109" t="s">
        <v>1950</v>
      </c>
      <c r="F435" s="109" t="s">
        <v>36</v>
      </c>
      <c r="G435" s="109" t="s">
        <v>3425</v>
      </c>
      <c r="H435" s="109" t="s">
        <v>3426</v>
      </c>
      <c r="I435" s="124">
        <v>7501</v>
      </c>
      <c r="J435" s="127">
        <f t="shared" si="16"/>
        <v>3.6974883348886816</v>
      </c>
      <c r="K435" s="124">
        <v>7501</v>
      </c>
      <c r="L435" s="125">
        <v>27734.86</v>
      </c>
      <c r="M435" s="125">
        <v>0</v>
      </c>
    </row>
    <row r="436" spans="1:13" x14ac:dyDescent="0.3">
      <c r="A436" s="123" t="str">
        <f t="shared" si="15"/>
        <v>HWS000124</v>
      </c>
      <c r="B436" s="109" t="s">
        <v>1951</v>
      </c>
      <c r="C436" s="109" t="s">
        <v>38</v>
      </c>
      <c r="D436" s="109" t="s">
        <v>2440</v>
      </c>
      <c r="E436" s="109" t="s">
        <v>1952</v>
      </c>
      <c r="F436" s="109" t="s">
        <v>36</v>
      </c>
      <c r="G436" s="109" t="s">
        <v>3425</v>
      </c>
      <c r="H436" s="109" t="s">
        <v>3426</v>
      </c>
      <c r="I436" s="124">
        <v>6085</v>
      </c>
      <c r="J436" s="127">
        <f t="shared" si="16"/>
        <v>6.3057551355792931</v>
      </c>
      <c r="K436" s="124">
        <v>6085</v>
      </c>
      <c r="L436" s="125">
        <v>38370.519999999997</v>
      </c>
      <c r="M436" s="125">
        <v>0</v>
      </c>
    </row>
    <row r="437" spans="1:13" x14ac:dyDescent="0.3">
      <c r="A437" s="123" t="str">
        <f t="shared" si="15"/>
        <v>HWS000125</v>
      </c>
      <c r="B437" s="109" t="s">
        <v>1372</v>
      </c>
      <c r="C437" s="109" t="s">
        <v>38</v>
      </c>
      <c r="D437" s="109" t="s">
        <v>2440</v>
      </c>
      <c r="E437" s="109" t="s">
        <v>1373</v>
      </c>
      <c r="F437" s="109" t="s">
        <v>36</v>
      </c>
      <c r="G437" s="109" t="s">
        <v>3425</v>
      </c>
      <c r="H437" s="109" t="s">
        <v>3426</v>
      </c>
      <c r="I437" s="124">
        <v>1636</v>
      </c>
      <c r="J437" s="127">
        <f t="shared" si="16"/>
        <v>9.9306112469437657</v>
      </c>
      <c r="K437" s="124">
        <v>1636</v>
      </c>
      <c r="L437" s="125">
        <v>16246.48</v>
      </c>
      <c r="M437" s="125">
        <v>0</v>
      </c>
    </row>
    <row r="438" spans="1:13" x14ac:dyDescent="0.3">
      <c r="A438" s="123" t="str">
        <f t="shared" si="15"/>
        <v>HWS000126</v>
      </c>
      <c r="B438" s="109" t="s">
        <v>1574</v>
      </c>
      <c r="C438" s="109" t="s">
        <v>38</v>
      </c>
      <c r="D438" s="109" t="s">
        <v>2440</v>
      </c>
      <c r="E438" s="109" t="s">
        <v>1575</v>
      </c>
      <c r="F438" s="109" t="s">
        <v>36</v>
      </c>
      <c r="G438" s="109" t="s">
        <v>3425</v>
      </c>
      <c r="H438" s="109" t="s">
        <v>3426</v>
      </c>
      <c r="I438" s="124">
        <v>4317</v>
      </c>
      <c r="J438" s="127">
        <f t="shared" si="16"/>
        <v>12.05251100301135</v>
      </c>
      <c r="K438" s="124">
        <v>4317</v>
      </c>
      <c r="L438" s="125">
        <v>52030.69</v>
      </c>
      <c r="M438" s="125">
        <v>0</v>
      </c>
    </row>
    <row r="439" spans="1:13" x14ac:dyDescent="0.3">
      <c r="A439" s="123" t="str">
        <f t="shared" si="15"/>
        <v>HWS000127</v>
      </c>
      <c r="B439" s="109" t="s">
        <v>1955</v>
      </c>
      <c r="C439" s="109" t="s">
        <v>38</v>
      </c>
      <c r="D439" s="109" t="s">
        <v>2440</v>
      </c>
      <c r="E439" s="109" t="s">
        <v>1956</v>
      </c>
      <c r="F439" s="109" t="s">
        <v>36</v>
      </c>
      <c r="G439" s="109" t="s">
        <v>3425</v>
      </c>
      <c r="H439" s="109" t="s">
        <v>3426</v>
      </c>
      <c r="I439" s="124">
        <v>3380</v>
      </c>
      <c r="J439" s="127">
        <f t="shared" si="16"/>
        <v>6.8702603550295853</v>
      </c>
      <c r="K439" s="124">
        <v>3380</v>
      </c>
      <c r="L439" s="125">
        <v>23221.48</v>
      </c>
      <c r="M439" s="125">
        <v>0</v>
      </c>
    </row>
    <row r="440" spans="1:13" x14ac:dyDescent="0.3">
      <c r="A440" s="123" t="str">
        <f t="shared" si="15"/>
        <v>HWS000128</v>
      </c>
      <c r="B440" s="109" t="s">
        <v>1957</v>
      </c>
      <c r="C440" s="109" t="s">
        <v>38</v>
      </c>
      <c r="D440" s="109" t="s">
        <v>2440</v>
      </c>
      <c r="E440" s="109" t="s">
        <v>1958</v>
      </c>
      <c r="F440" s="109" t="s">
        <v>36</v>
      </c>
      <c r="G440" s="109" t="s">
        <v>3425</v>
      </c>
      <c r="H440" s="109" t="s">
        <v>3426</v>
      </c>
      <c r="I440" s="124">
        <v>3815</v>
      </c>
      <c r="J440" s="127">
        <f t="shared" si="16"/>
        <v>6.7215622542595019</v>
      </c>
      <c r="K440" s="124">
        <v>3815</v>
      </c>
      <c r="L440" s="125">
        <v>25642.76</v>
      </c>
      <c r="M440" s="125">
        <v>0</v>
      </c>
    </row>
    <row r="441" spans="1:13" x14ac:dyDescent="0.3">
      <c r="A441" s="123" t="str">
        <f t="shared" si="15"/>
        <v>HWS000129</v>
      </c>
      <c r="B441" s="109" t="s">
        <v>1482</v>
      </c>
      <c r="C441" s="109" t="s">
        <v>38</v>
      </c>
      <c r="D441" s="109" t="s">
        <v>2440</v>
      </c>
      <c r="E441" s="109" t="s">
        <v>1483</v>
      </c>
      <c r="F441" s="109" t="s">
        <v>36</v>
      </c>
      <c r="G441" s="109" t="s">
        <v>3425</v>
      </c>
      <c r="H441" s="109" t="s">
        <v>3426</v>
      </c>
      <c r="I441" s="124">
        <v>2474</v>
      </c>
      <c r="J441" s="127">
        <f t="shared" si="16"/>
        <v>9.2189005658852068</v>
      </c>
      <c r="K441" s="124">
        <v>2474</v>
      </c>
      <c r="L441" s="125">
        <v>22807.56</v>
      </c>
      <c r="M441" s="125">
        <v>0</v>
      </c>
    </row>
    <row r="442" spans="1:13" x14ac:dyDescent="0.3">
      <c r="A442" s="123" t="str">
        <f t="shared" si="15"/>
        <v>HWS000131</v>
      </c>
      <c r="B442" s="109" t="s">
        <v>1332</v>
      </c>
      <c r="C442" s="109" t="s">
        <v>38</v>
      </c>
      <c r="D442" s="109" t="s">
        <v>2440</v>
      </c>
      <c r="E442" s="109" t="s">
        <v>1333</v>
      </c>
      <c r="F442" s="109" t="s">
        <v>36</v>
      </c>
      <c r="G442" s="109" t="s">
        <v>3425</v>
      </c>
      <c r="H442" s="109" t="s">
        <v>3426</v>
      </c>
      <c r="I442" s="124">
        <v>2536</v>
      </c>
      <c r="J442" s="127">
        <f t="shared" si="16"/>
        <v>8.2124329652996853</v>
      </c>
      <c r="K442" s="124">
        <v>2536</v>
      </c>
      <c r="L442" s="125">
        <v>20826.73</v>
      </c>
      <c r="M442" s="125">
        <v>0</v>
      </c>
    </row>
    <row r="443" spans="1:13" x14ac:dyDescent="0.3">
      <c r="A443" s="123" t="str">
        <f t="shared" si="15"/>
        <v>HWS000132</v>
      </c>
      <c r="B443" s="109" t="s">
        <v>1514</v>
      </c>
      <c r="C443" s="109" t="s">
        <v>38</v>
      </c>
      <c r="D443" s="109" t="s">
        <v>2440</v>
      </c>
      <c r="E443" s="109" t="s">
        <v>1515</v>
      </c>
      <c r="F443" s="109" t="s">
        <v>36</v>
      </c>
      <c r="G443" s="109" t="s">
        <v>3425</v>
      </c>
      <c r="H443" s="109" t="s">
        <v>3426</v>
      </c>
      <c r="I443" s="124">
        <v>3587</v>
      </c>
      <c r="J443" s="127">
        <f t="shared" si="16"/>
        <v>8.100889322553666</v>
      </c>
      <c r="K443" s="124">
        <v>3587</v>
      </c>
      <c r="L443" s="125">
        <v>29057.89</v>
      </c>
      <c r="M443" s="125">
        <v>0</v>
      </c>
    </row>
    <row r="444" spans="1:13" x14ac:dyDescent="0.3">
      <c r="A444" s="123" t="str">
        <f t="shared" si="15"/>
        <v>HWS000133</v>
      </c>
      <c r="B444" s="109" t="s">
        <v>1628</v>
      </c>
      <c r="C444" s="109" t="s">
        <v>38</v>
      </c>
      <c r="D444" s="109" t="s">
        <v>2440</v>
      </c>
      <c r="E444" s="109" t="s">
        <v>1629</v>
      </c>
      <c r="F444" s="109" t="s">
        <v>36</v>
      </c>
      <c r="G444" s="109" t="s">
        <v>3425</v>
      </c>
      <c r="H444" s="109" t="s">
        <v>3426</v>
      </c>
      <c r="I444" s="124">
        <v>1776</v>
      </c>
      <c r="J444" s="127">
        <f t="shared" si="16"/>
        <v>1.5603378378378379</v>
      </c>
      <c r="K444" s="124">
        <v>1776</v>
      </c>
      <c r="L444" s="125">
        <v>2771.16</v>
      </c>
      <c r="M444" s="125">
        <v>0</v>
      </c>
    </row>
    <row r="445" spans="1:13" x14ac:dyDescent="0.3">
      <c r="A445" s="123" t="str">
        <f t="shared" ref="A445:A508" si="17">LEFT(E445,9)</f>
        <v>HWS000134</v>
      </c>
      <c r="B445" s="109" t="s">
        <v>1518</v>
      </c>
      <c r="C445" s="109" t="s">
        <v>38</v>
      </c>
      <c r="D445" s="109" t="s">
        <v>2440</v>
      </c>
      <c r="E445" s="109" t="s">
        <v>1519</v>
      </c>
      <c r="F445" s="109" t="s">
        <v>36</v>
      </c>
      <c r="G445" s="109" t="s">
        <v>3425</v>
      </c>
      <c r="H445" s="109" t="s">
        <v>3426</v>
      </c>
      <c r="I445" s="124">
        <v>1638</v>
      </c>
      <c r="J445" s="127">
        <f t="shared" si="16"/>
        <v>7.7868192918192918</v>
      </c>
      <c r="K445" s="124">
        <v>1638</v>
      </c>
      <c r="L445" s="125">
        <v>12754.81</v>
      </c>
      <c r="M445" s="125">
        <v>0</v>
      </c>
    </row>
    <row r="446" spans="1:13" x14ac:dyDescent="0.3">
      <c r="A446" s="123" t="str">
        <f t="shared" si="17"/>
        <v>HWS000135</v>
      </c>
      <c r="B446" s="109" t="s">
        <v>1488</v>
      </c>
      <c r="C446" s="109" t="s">
        <v>38</v>
      </c>
      <c r="D446" s="109" t="s">
        <v>2440</v>
      </c>
      <c r="E446" s="109" t="s">
        <v>1489</v>
      </c>
      <c r="F446" s="109" t="s">
        <v>36</v>
      </c>
      <c r="G446" s="109" t="s">
        <v>3425</v>
      </c>
      <c r="H446" s="109" t="s">
        <v>3426</v>
      </c>
      <c r="I446" s="124">
        <v>3053</v>
      </c>
      <c r="J446" s="127">
        <f t="shared" si="16"/>
        <v>7.6412905339010813</v>
      </c>
      <c r="K446" s="124">
        <v>3053</v>
      </c>
      <c r="L446" s="125">
        <v>23328.86</v>
      </c>
      <c r="M446" s="125">
        <v>0</v>
      </c>
    </row>
    <row r="447" spans="1:13" x14ac:dyDescent="0.3">
      <c r="A447" s="123" t="str">
        <f t="shared" si="17"/>
        <v>HWS000139</v>
      </c>
      <c r="B447" s="109" t="s">
        <v>1971</v>
      </c>
      <c r="C447" s="109" t="s">
        <v>38</v>
      </c>
      <c r="D447" s="109" t="s">
        <v>2440</v>
      </c>
      <c r="E447" s="109" t="s">
        <v>1972</v>
      </c>
      <c r="F447" s="109" t="s">
        <v>36</v>
      </c>
      <c r="G447" s="109" t="s">
        <v>3425</v>
      </c>
      <c r="H447" s="109" t="s">
        <v>3426</v>
      </c>
      <c r="I447" s="124">
        <v>10</v>
      </c>
      <c r="J447" s="127">
        <f t="shared" si="16"/>
        <v>2.7829999999999999</v>
      </c>
      <c r="K447" s="124">
        <v>10</v>
      </c>
      <c r="L447" s="125">
        <v>27.83</v>
      </c>
      <c r="M447" s="125">
        <v>0</v>
      </c>
    </row>
    <row r="448" spans="1:13" x14ac:dyDescent="0.3">
      <c r="A448" s="123" t="str">
        <f t="shared" si="17"/>
        <v>HWS000140</v>
      </c>
      <c r="B448" s="109" t="s">
        <v>1973</v>
      </c>
      <c r="C448" s="109" t="s">
        <v>38</v>
      </c>
      <c r="D448" s="109" t="s">
        <v>2440</v>
      </c>
      <c r="E448" s="109" t="s">
        <v>1974</v>
      </c>
      <c r="F448" s="109" t="s">
        <v>36</v>
      </c>
      <c r="G448" s="109" t="s">
        <v>3425</v>
      </c>
      <c r="H448" s="109" t="s">
        <v>3426</v>
      </c>
      <c r="I448" s="124">
        <v>61</v>
      </c>
      <c r="J448" s="127">
        <f t="shared" si="16"/>
        <v>2.783114754098361</v>
      </c>
      <c r="K448" s="124">
        <v>61</v>
      </c>
      <c r="L448" s="125">
        <v>169.77</v>
      </c>
      <c r="M448" s="125">
        <v>0</v>
      </c>
    </row>
    <row r="449" spans="1:13" x14ac:dyDescent="0.3">
      <c r="A449" s="123" t="str">
        <f t="shared" si="17"/>
        <v>HWS000141</v>
      </c>
      <c r="B449" s="109" t="s">
        <v>1975</v>
      </c>
      <c r="C449" s="109" t="s">
        <v>38</v>
      </c>
      <c r="D449" s="109" t="s">
        <v>2440</v>
      </c>
      <c r="E449" s="109" t="s">
        <v>1976</v>
      </c>
      <c r="F449" s="109" t="s">
        <v>36</v>
      </c>
      <c r="G449" s="109" t="s">
        <v>3425</v>
      </c>
      <c r="H449" s="109" t="s">
        <v>3426</v>
      </c>
      <c r="I449" s="124">
        <v>20</v>
      </c>
      <c r="J449" s="127">
        <f t="shared" si="16"/>
        <v>1.4655</v>
      </c>
      <c r="K449" s="124">
        <v>20</v>
      </c>
      <c r="L449" s="125">
        <v>29.31</v>
      </c>
      <c r="M449" s="125">
        <v>0</v>
      </c>
    </row>
    <row r="450" spans="1:13" x14ac:dyDescent="0.3">
      <c r="A450" s="123" t="str">
        <f t="shared" si="17"/>
        <v>HWS000142</v>
      </c>
      <c r="B450" s="109" t="s">
        <v>1977</v>
      </c>
      <c r="C450" s="109" t="s">
        <v>38</v>
      </c>
      <c r="D450" s="109" t="s">
        <v>2440</v>
      </c>
      <c r="E450" s="109" t="s">
        <v>1978</v>
      </c>
      <c r="F450" s="109" t="s">
        <v>36</v>
      </c>
      <c r="G450" s="109" t="s">
        <v>3425</v>
      </c>
      <c r="H450" s="109" t="s">
        <v>3426</v>
      </c>
      <c r="I450" s="124">
        <v>19</v>
      </c>
      <c r="J450" s="127">
        <f t="shared" ref="J450:J513" si="18">L450/I450</f>
        <v>1.4663157894736842</v>
      </c>
      <c r="K450" s="124">
        <v>19</v>
      </c>
      <c r="L450" s="125">
        <v>27.86</v>
      </c>
      <c r="M450" s="125">
        <v>0</v>
      </c>
    </row>
    <row r="451" spans="1:13" x14ac:dyDescent="0.3">
      <c r="A451" s="123" t="str">
        <f t="shared" si="17"/>
        <v>HWS000143</v>
      </c>
      <c r="B451" s="109" t="s">
        <v>1572</v>
      </c>
      <c r="C451" s="109" t="s">
        <v>38</v>
      </c>
      <c r="D451" s="109" t="s">
        <v>2440</v>
      </c>
      <c r="E451" s="109" t="s">
        <v>1573</v>
      </c>
      <c r="F451" s="109" t="s">
        <v>36</v>
      </c>
      <c r="G451" s="109" t="s">
        <v>3425</v>
      </c>
      <c r="H451" s="109" t="s">
        <v>3426</v>
      </c>
      <c r="I451" s="124">
        <v>3114</v>
      </c>
      <c r="J451" s="127">
        <f t="shared" si="18"/>
        <v>19.581001926782275</v>
      </c>
      <c r="K451" s="124">
        <v>3114</v>
      </c>
      <c r="L451" s="125">
        <v>60975.24</v>
      </c>
      <c r="M451" s="125">
        <v>0</v>
      </c>
    </row>
    <row r="452" spans="1:13" x14ac:dyDescent="0.3">
      <c r="A452" s="123" t="str">
        <f t="shared" si="17"/>
        <v>HWS000143</v>
      </c>
      <c r="B452" s="109" t="s">
        <v>1979</v>
      </c>
      <c r="C452" s="109" t="s">
        <v>1639</v>
      </c>
      <c r="D452" s="109" t="s">
        <v>2440</v>
      </c>
      <c r="E452" s="109" t="s">
        <v>1980</v>
      </c>
      <c r="F452" s="109" t="s">
        <v>36</v>
      </c>
      <c r="G452" s="109" t="s">
        <v>3425</v>
      </c>
      <c r="H452" s="109" t="s">
        <v>3426</v>
      </c>
      <c r="I452" s="124">
        <v>385</v>
      </c>
      <c r="J452" s="127">
        <f t="shared" si="18"/>
        <v>16.897714285714287</v>
      </c>
      <c r="K452" s="124">
        <v>-10397</v>
      </c>
      <c r="L452" s="125">
        <v>6505.62</v>
      </c>
      <c r="M452" s="125">
        <v>182191.16</v>
      </c>
    </row>
    <row r="453" spans="1:13" x14ac:dyDescent="0.3">
      <c r="A453" s="123" t="str">
        <f t="shared" si="17"/>
        <v>HWS000144</v>
      </c>
      <c r="B453" s="109" t="s">
        <v>1458</v>
      </c>
      <c r="C453" s="109" t="s">
        <v>38</v>
      </c>
      <c r="D453" s="109" t="s">
        <v>2440</v>
      </c>
      <c r="E453" s="109" t="s">
        <v>1459</v>
      </c>
      <c r="F453" s="109" t="s">
        <v>36</v>
      </c>
      <c r="G453" s="109" t="s">
        <v>3425</v>
      </c>
      <c r="H453" s="109" t="s">
        <v>3426</v>
      </c>
      <c r="I453" s="124">
        <v>3957</v>
      </c>
      <c r="J453" s="127">
        <f t="shared" si="18"/>
        <v>19.764710639373263</v>
      </c>
      <c r="K453" s="124">
        <v>3957</v>
      </c>
      <c r="L453" s="125">
        <v>78208.960000000006</v>
      </c>
      <c r="M453" s="125">
        <v>0</v>
      </c>
    </row>
    <row r="454" spans="1:13" x14ac:dyDescent="0.3">
      <c r="A454" s="123" t="str">
        <f t="shared" si="17"/>
        <v>HWS000145</v>
      </c>
      <c r="B454" s="109" t="s">
        <v>1352</v>
      </c>
      <c r="C454" s="109" t="s">
        <v>38</v>
      </c>
      <c r="D454" s="109" t="s">
        <v>2440</v>
      </c>
      <c r="E454" s="109" t="s">
        <v>1353</v>
      </c>
      <c r="F454" s="109" t="s">
        <v>36</v>
      </c>
      <c r="G454" s="109" t="s">
        <v>3425</v>
      </c>
      <c r="H454" s="109" t="s">
        <v>3426</v>
      </c>
      <c r="I454" s="124">
        <v>2502</v>
      </c>
      <c r="J454" s="127">
        <f t="shared" si="18"/>
        <v>15.497354116706633</v>
      </c>
      <c r="K454" s="124">
        <v>2502</v>
      </c>
      <c r="L454" s="125">
        <v>38774.379999999997</v>
      </c>
      <c r="M454" s="125">
        <v>0</v>
      </c>
    </row>
    <row r="455" spans="1:13" x14ac:dyDescent="0.3">
      <c r="A455" s="123" t="str">
        <f t="shared" si="17"/>
        <v>HWS000146</v>
      </c>
      <c r="B455" s="109" t="s">
        <v>1270</v>
      </c>
      <c r="C455" s="109" t="s">
        <v>38</v>
      </c>
      <c r="D455" s="109" t="s">
        <v>2440</v>
      </c>
      <c r="E455" s="109" t="s">
        <v>1271</v>
      </c>
      <c r="F455" s="109" t="s">
        <v>36</v>
      </c>
      <c r="G455" s="109" t="s">
        <v>3425</v>
      </c>
      <c r="H455" s="109" t="s">
        <v>3426</v>
      </c>
      <c r="I455" s="124">
        <v>1044</v>
      </c>
      <c r="J455" s="127">
        <f t="shared" si="18"/>
        <v>15.537461685823756</v>
      </c>
      <c r="K455" s="124">
        <v>1044</v>
      </c>
      <c r="L455" s="125">
        <v>16221.11</v>
      </c>
      <c r="M455" s="125">
        <v>0</v>
      </c>
    </row>
    <row r="456" spans="1:13" x14ac:dyDescent="0.3">
      <c r="A456" s="123" t="str">
        <f t="shared" si="17"/>
        <v>HWS000147</v>
      </c>
      <c r="B456" s="109" t="s">
        <v>1242</v>
      </c>
      <c r="C456" s="109" t="s">
        <v>38</v>
      </c>
      <c r="D456" s="109" t="s">
        <v>2440</v>
      </c>
      <c r="E456" s="109" t="s">
        <v>1243</v>
      </c>
      <c r="F456" s="109" t="s">
        <v>36</v>
      </c>
      <c r="G456" s="109" t="s">
        <v>3425</v>
      </c>
      <c r="H456" s="109" t="s">
        <v>3426</v>
      </c>
      <c r="I456" s="124">
        <v>3240</v>
      </c>
      <c r="J456" s="127">
        <f t="shared" si="18"/>
        <v>27.459299382716051</v>
      </c>
      <c r="K456" s="124">
        <v>3240</v>
      </c>
      <c r="L456" s="125">
        <v>88968.13</v>
      </c>
      <c r="M456" s="125">
        <v>0</v>
      </c>
    </row>
    <row r="457" spans="1:13" x14ac:dyDescent="0.3">
      <c r="A457" s="123" t="str">
        <f t="shared" si="17"/>
        <v>HWS000148</v>
      </c>
      <c r="B457" s="109" t="s">
        <v>1432</v>
      </c>
      <c r="C457" s="109" t="s">
        <v>38</v>
      </c>
      <c r="D457" s="109" t="s">
        <v>2440</v>
      </c>
      <c r="E457" s="109" t="s">
        <v>1433</v>
      </c>
      <c r="F457" s="109" t="s">
        <v>36</v>
      </c>
      <c r="G457" s="109" t="s">
        <v>3425</v>
      </c>
      <c r="H457" s="109" t="s">
        <v>3426</v>
      </c>
      <c r="I457" s="124">
        <v>3645</v>
      </c>
      <c r="J457" s="127">
        <f t="shared" si="18"/>
        <v>27.495500685871058</v>
      </c>
      <c r="K457" s="124">
        <v>3645</v>
      </c>
      <c r="L457" s="125">
        <v>100221.1</v>
      </c>
      <c r="M457" s="125">
        <v>0</v>
      </c>
    </row>
    <row r="458" spans="1:13" x14ac:dyDescent="0.3">
      <c r="A458" s="123" t="str">
        <f t="shared" si="17"/>
        <v>HWS000148</v>
      </c>
      <c r="B458" s="109" t="s">
        <v>1987</v>
      </c>
      <c r="C458" s="109" t="s">
        <v>1639</v>
      </c>
      <c r="D458" s="109" t="s">
        <v>2440</v>
      </c>
      <c r="E458" s="109" t="s">
        <v>1988</v>
      </c>
      <c r="F458" s="109" t="s">
        <v>36</v>
      </c>
      <c r="G458" s="109" t="s">
        <v>3425</v>
      </c>
      <c r="H458" s="109" t="s">
        <v>3426</v>
      </c>
      <c r="I458" s="124">
        <v>135</v>
      </c>
      <c r="J458" s="127">
        <f t="shared" si="18"/>
        <v>22.669777777777778</v>
      </c>
      <c r="K458" s="124">
        <v>-9721</v>
      </c>
      <c r="L458" s="125">
        <v>3060.42</v>
      </c>
      <c r="M458" s="125">
        <v>223433.33</v>
      </c>
    </row>
    <row r="459" spans="1:13" x14ac:dyDescent="0.3">
      <c r="A459" s="123" t="str">
        <f t="shared" si="17"/>
        <v>HWS000149</v>
      </c>
      <c r="B459" s="109" t="s">
        <v>1404</v>
      </c>
      <c r="C459" s="109" t="s">
        <v>38</v>
      </c>
      <c r="D459" s="109" t="s">
        <v>2440</v>
      </c>
      <c r="E459" s="109" t="s">
        <v>1405</v>
      </c>
      <c r="F459" s="109" t="s">
        <v>36</v>
      </c>
      <c r="G459" s="109" t="s">
        <v>3425</v>
      </c>
      <c r="H459" s="109" t="s">
        <v>3426</v>
      </c>
      <c r="I459" s="124">
        <v>800</v>
      </c>
      <c r="J459" s="127">
        <f t="shared" si="18"/>
        <v>16.3001</v>
      </c>
      <c r="K459" s="124">
        <v>800</v>
      </c>
      <c r="L459" s="125">
        <v>13040.08</v>
      </c>
      <c r="M459" s="125">
        <v>0</v>
      </c>
    </row>
    <row r="460" spans="1:13" x14ac:dyDescent="0.3">
      <c r="A460" s="123" t="str">
        <f t="shared" si="17"/>
        <v>HWS000150</v>
      </c>
      <c r="B460" s="109" t="s">
        <v>1290</v>
      </c>
      <c r="C460" s="109" t="s">
        <v>38</v>
      </c>
      <c r="D460" s="109" t="s">
        <v>2440</v>
      </c>
      <c r="E460" s="109" t="s">
        <v>1291</v>
      </c>
      <c r="F460" s="109" t="s">
        <v>36</v>
      </c>
      <c r="G460" s="109" t="s">
        <v>3425</v>
      </c>
      <c r="H460" s="109" t="s">
        <v>3426</v>
      </c>
      <c r="I460" s="124">
        <v>2405</v>
      </c>
      <c r="J460" s="127">
        <f t="shared" si="18"/>
        <v>16.246719334719334</v>
      </c>
      <c r="K460" s="124">
        <v>2405</v>
      </c>
      <c r="L460" s="125">
        <v>39073.360000000001</v>
      </c>
      <c r="M460" s="125">
        <v>0</v>
      </c>
    </row>
    <row r="461" spans="1:13" x14ac:dyDescent="0.3">
      <c r="A461" s="123" t="str">
        <f t="shared" si="17"/>
        <v>HWS000151</v>
      </c>
      <c r="B461" s="109" t="s">
        <v>1578</v>
      </c>
      <c r="C461" s="109" t="s">
        <v>38</v>
      </c>
      <c r="D461" s="109" t="s">
        <v>2440</v>
      </c>
      <c r="E461" s="109" t="s">
        <v>1579</v>
      </c>
      <c r="F461" s="109" t="s">
        <v>36</v>
      </c>
      <c r="G461" s="109" t="s">
        <v>3425</v>
      </c>
      <c r="H461" s="109" t="s">
        <v>3426</v>
      </c>
      <c r="I461" s="124">
        <v>3111</v>
      </c>
      <c r="J461" s="127">
        <f t="shared" si="18"/>
        <v>9.2683477981356486</v>
      </c>
      <c r="K461" s="124">
        <v>3111</v>
      </c>
      <c r="L461" s="125">
        <v>28833.83</v>
      </c>
      <c r="M461" s="125">
        <v>0</v>
      </c>
    </row>
    <row r="462" spans="1:13" x14ac:dyDescent="0.3">
      <c r="A462" s="123" t="str">
        <f t="shared" si="17"/>
        <v>MFGR00015</v>
      </c>
      <c r="B462" s="109" t="s">
        <v>48</v>
      </c>
      <c r="C462" s="109" t="s">
        <v>3699</v>
      </c>
      <c r="D462" s="109" t="s">
        <v>3434</v>
      </c>
      <c r="E462" s="109" t="s">
        <v>3700</v>
      </c>
      <c r="F462" s="109" t="s">
        <v>36</v>
      </c>
      <c r="G462" s="109" t="s">
        <v>3425</v>
      </c>
      <c r="H462" s="109" t="s">
        <v>3426</v>
      </c>
      <c r="I462" s="124">
        <v>3</v>
      </c>
      <c r="J462" s="127">
        <f t="shared" si="18"/>
        <v>9.0166666666666675</v>
      </c>
      <c r="K462" s="124">
        <v>3</v>
      </c>
      <c r="L462" s="125">
        <v>27.05</v>
      </c>
      <c r="M462" s="125">
        <v>0</v>
      </c>
    </row>
    <row r="463" spans="1:13" x14ac:dyDescent="0.3">
      <c r="A463" s="123" t="str">
        <f t="shared" si="17"/>
        <v>MFGR00017</v>
      </c>
      <c r="B463" s="109" t="s">
        <v>49</v>
      </c>
      <c r="C463" s="109" t="s">
        <v>3699</v>
      </c>
      <c r="D463" s="109" t="s">
        <v>3434</v>
      </c>
      <c r="E463" s="109" t="s">
        <v>3701</v>
      </c>
      <c r="F463" s="109" t="s">
        <v>757</v>
      </c>
      <c r="G463" s="109" t="s">
        <v>3425</v>
      </c>
      <c r="H463" s="109" t="s">
        <v>3426</v>
      </c>
      <c r="I463" s="124">
        <v>1</v>
      </c>
      <c r="J463" s="127">
        <f t="shared" si="18"/>
        <v>8.5</v>
      </c>
      <c r="K463" s="124">
        <v>1</v>
      </c>
      <c r="L463" s="125">
        <v>8.5</v>
      </c>
      <c r="M463" s="125">
        <v>0</v>
      </c>
    </row>
    <row r="464" spans="1:13" x14ac:dyDescent="0.3">
      <c r="A464" s="123" t="str">
        <f t="shared" si="17"/>
        <v>MFGR00018</v>
      </c>
      <c r="B464" s="109" t="s">
        <v>50</v>
      </c>
      <c r="C464" s="109" t="s">
        <v>3699</v>
      </c>
      <c r="D464" s="109" t="s">
        <v>3434</v>
      </c>
      <c r="E464" s="109" t="s">
        <v>3702</v>
      </c>
      <c r="F464" s="109" t="s">
        <v>757</v>
      </c>
      <c r="G464" s="109" t="s">
        <v>3425</v>
      </c>
      <c r="H464" s="109" t="s">
        <v>3426</v>
      </c>
      <c r="I464" s="124">
        <v>2</v>
      </c>
      <c r="J464" s="127">
        <f t="shared" si="18"/>
        <v>7.82</v>
      </c>
      <c r="K464" s="124">
        <v>2</v>
      </c>
      <c r="L464" s="125">
        <v>15.64</v>
      </c>
      <c r="M464" s="125">
        <v>0</v>
      </c>
    </row>
    <row r="465" spans="1:13" x14ac:dyDescent="0.3">
      <c r="A465" s="123" t="str">
        <f t="shared" si="17"/>
        <v>MFGR00019</v>
      </c>
      <c r="B465" s="109" t="s">
        <v>51</v>
      </c>
      <c r="C465" s="109" t="s">
        <v>3699</v>
      </c>
      <c r="D465" s="109" t="s">
        <v>3434</v>
      </c>
      <c r="E465" s="109" t="s">
        <v>3703</v>
      </c>
      <c r="F465" s="109" t="s">
        <v>36</v>
      </c>
      <c r="G465" s="109" t="s">
        <v>3425</v>
      </c>
      <c r="H465" s="109" t="s">
        <v>3426</v>
      </c>
      <c r="I465" s="124">
        <v>4</v>
      </c>
      <c r="J465" s="127">
        <f t="shared" si="18"/>
        <v>7.8324999999999996</v>
      </c>
      <c r="K465" s="124">
        <v>4</v>
      </c>
      <c r="L465" s="125">
        <v>31.33</v>
      </c>
      <c r="M465" s="125">
        <v>0</v>
      </c>
    </row>
    <row r="466" spans="1:13" x14ac:dyDescent="0.3">
      <c r="A466" s="123" t="str">
        <f t="shared" si="17"/>
        <v>MFGR00032</v>
      </c>
      <c r="B466" s="109" t="s">
        <v>52</v>
      </c>
      <c r="C466" s="109" t="s">
        <v>3699</v>
      </c>
      <c r="D466" s="109" t="s">
        <v>3434</v>
      </c>
      <c r="E466" s="109" t="s">
        <v>3704</v>
      </c>
      <c r="F466" s="109" t="s">
        <v>40</v>
      </c>
      <c r="G466" s="109" t="s">
        <v>3425</v>
      </c>
      <c r="H466" s="109" t="s">
        <v>3426</v>
      </c>
      <c r="I466" s="124">
        <v>3.6585000000000001</v>
      </c>
      <c r="J466" s="127">
        <f t="shared" si="18"/>
        <v>33.89367227005603</v>
      </c>
      <c r="K466" s="124">
        <v>3.6585000000000001</v>
      </c>
      <c r="L466" s="125">
        <v>124</v>
      </c>
      <c r="M466" s="125">
        <v>0</v>
      </c>
    </row>
    <row r="467" spans="1:13" x14ac:dyDescent="0.3">
      <c r="A467" s="123" t="str">
        <f t="shared" si="17"/>
        <v>MFGR00036</v>
      </c>
      <c r="B467" s="109" t="s">
        <v>53</v>
      </c>
      <c r="C467" s="109" t="s">
        <v>3699</v>
      </c>
      <c r="D467" s="109" t="s">
        <v>3434</v>
      </c>
      <c r="E467" s="109" t="s">
        <v>3705</v>
      </c>
      <c r="F467" s="109" t="s">
        <v>36</v>
      </c>
      <c r="G467" s="109" t="s">
        <v>3425</v>
      </c>
      <c r="H467" s="109" t="s">
        <v>3426</v>
      </c>
      <c r="I467" s="124">
        <v>2000</v>
      </c>
      <c r="J467" s="127">
        <f t="shared" si="18"/>
        <v>0.1028</v>
      </c>
      <c r="K467" s="124">
        <v>2000</v>
      </c>
      <c r="L467" s="125">
        <v>205.6</v>
      </c>
      <c r="M467" s="125">
        <v>0</v>
      </c>
    </row>
    <row r="468" spans="1:13" x14ac:dyDescent="0.3">
      <c r="A468" s="123" t="str">
        <f t="shared" si="17"/>
        <v>MFGR00049</v>
      </c>
      <c r="B468" s="109" t="s">
        <v>871</v>
      </c>
      <c r="C468" s="109" t="s">
        <v>3699</v>
      </c>
      <c r="D468" s="109" t="s">
        <v>3434</v>
      </c>
      <c r="E468" s="109" t="s">
        <v>3706</v>
      </c>
      <c r="F468" s="109" t="s">
        <v>36</v>
      </c>
      <c r="G468" s="109" t="s">
        <v>3425</v>
      </c>
      <c r="H468" s="109" t="s">
        <v>3426</v>
      </c>
      <c r="I468" s="124">
        <v>1</v>
      </c>
      <c r="J468" s="127">
        <f t="shared" si="18"/>
        <v>66.14</v>
      </c>
      <c r="K468" s="124">
        <v>1</v>
      </c>
      <c r="L468" s="125">
        <v>66.14</v>
      </c>
      <c r="M468" s="125">
        <v>0</v>
      </c>
    </row>
    <row r="469" spans="1:13" x14ac:dyDescent="0.3">
      <c r="A469" s="123" t="str">
        <f t="shared" si="17"/>
        <v>MFGR00054</v>
      </c>
      <c r="B469" s="109" t="s">
        <v>1077</v>
      </c>
      <c r="C469" s="109" t="s">
        <v>3433</v>
      </c>
      <c r="D469" s="109" t="s">
        <v>3434</v>
      </c>
      <c r="E469" s="109" t="s">
        <v>3707</v>
      </c>
      <c r="F469" s="109" t="s">
        <v>40</v>
      </c>
      <c r="G469" s="109" t="s">
        <v>3425</v>
      </c>
      <c r="H469" s="109" t="s">
        <v>3426</v>
      </c>
      <c r="I469" s="124">
        <v>129</v>
      </c>
      <c r="J469" s="127">
        <f t="shared" si="18"/>
        <v>19.390620155038757</v>
      </c>
      <c r="K469" s="124">
        <v>129</v>
      </c>
      <c r="L469" s="125">
        <v>2501.39</v>
      </c>
      <c r="M469" s="125">
        <v>0</v>
      </c>
    </row>
    <row r="470" spans="1:13" x14ac:dyDescent="0.3">
      <c r="A470" s="123" t="str">
        <f t="shared" si="17"/>
        <v>MFGR00055</v>
      </c>
      <c r="B470" s="109" t="s">
        <v>1085</v>
      </c>
      <c r="C470" s="109" t="s">
        <v>3433</v>
      </c>
      <c r="D470" s="109" t="s">
        <v>3434</v>
      </c>
      <c r="E470" s="109" t="s">
        <v>3708</v>
      </c>
      <c r="F470" s="109" t="s">
        <v>2625</v>
      </c>
      <c r="G470" s="109" t="s">
        <v>3425</v>
      </c>
      <c r="H470" s="109" t="s">
        <v>3426</v>
      </c>
      <c r="I470" s="124">
        <v>150</v>
      </c>
      <c r="J470" s="127">
        <f t="shared" si="18"/>
        <v>12.05</v>
      </c>
      <c r="K470" s="124">
        <v>150</v>
      </c>
      <c r="L470" s="125">
        <v>1807.5</v>
      </c>
      <c r="M470" s="125">
        <v>0</v>
      </c>
    </row>
    <row r="471" spans="1:13" x14ac:dyDescent="0.3">
      <c r="A471" s="123" t="str">
        <f t="shared" si="17"/>
        <v>MFIM00002</v>
      </c>
      <c r="B471" s="109" t="s">
        <v>54</v>
      </c>
      <c r="C471" s="109" t="s">
        <v>3699</v>
      </c>
      <c r="D471" s="109" t="s">
        <v>3434</v>
      </c>
      <c r="E471" s="109" t="s">
        <v>3709</v>
      </c>
      <c r="F471" s="109" t="s">
        <v>36</v>
      </c>
      <c r="G471" s="109" t="s">
        <v>3425</v>
      </c>
      <c r="H471" s="109" t="s">
        <v>3426</v>
      </c>
      <c r="I471" s="124">
        <v>9</v>
      </c>
      <c r="J471" s="127">
        <f t="shared" si="18"/>
        <v>11.145555555555555</v>
      </c>
      <c r="K471" s="124">
        <v>9</v>
      </c>
      <c r="L471" s="125">
        <v>100.31</v>
      </c>
      <c r="M471" s="125">
        <v>0</v>
      </c>
    </row>
    <row r="472" spans="1:13" x14ac:dyDescent="0.3">
      <c r="A472" s="123" t="str">
        <f t="shared" si="17"/>
        <v>MFIM00004</v>
      </c>
      <c r="B472" s="109" t="s">
        <v>55</v>
      </c>
      <c r="C472" s="109" t="s">
        <v>3699</v>
      </c>
      <c r="D472" s="109" t="s">
        <v>3434</v>
      </c>
      <c r="E472" s="109" t="s">
        <v>3710</v>
      </c>
      <c r="F472" s="109" t="s">
        <v>757</v>
      </c>
      <c r="G472" s="109" t="s">
        <v>3425</v>
      </c>
      <c r="H472" s="109" t="s">
        <v>3426</v>
      </c>
      <c r="I472" s="124">
        <v>16</v>
      </c>
      <c r="J472" s="127">
        <f t="shared" si="18"/>
        <v>15.9</v>
      </c>
      <c r="K472" s="124">
        <v>16</v>
      </c>
      <c r="L472" s="125">
        <v>254.4</v>
      </c>
      <c r="M472" s="125">
        <v>0</v>
      </c>
    </row>
    <row r="473" spans="1:13" x14ac:dyDescent="0.3">
      <c r="A473" s="123" t="str">
        <f t="shared" si="17"/>
        <v>MFIM00005</v>
      </c>
      <c r="B473" s="109" t="s">
        <v>56</v>
      </c>
      <c r="C473" s="109" t="s">
        <v>3699</v>
      </c>
      <c r="D473" s="109" t="s">
        <v>3434</v>
      </c>
      <c r="E473" s="109" t="s">
        <v>3711</v>
      </c>
      <c r="F473" s="109" t="s">
        <v>36</v>
      </c>
      <c r="G473" s="109" t="s">
        <v>3425</v>
      </c>
      <c r="H473" s="109" t="s">
        <v>3426</v>
      </c>
      <c r="I473" s="124">
        <v>7</v>
      </c>
      <c r="J473" s="127">
        <f t="shared" si="18"/>
        <v>25.37142857142857</v>
      </c>
      <c r="K473" s="124">
        <v>7</v>
      </c>
      <c r="L473" s="125">
        <v>177.6</v>
      </c>
      <c r="M473" s="125">
        <v>0</v>
      </c>
    </row>
    <row r="474" spans="1:13" x14ac:dyDescent="0.3">
      <c r="A474" s="123" t="str">
        <f t="shared" si="17"/>
        <v>MFIM00008</v>
      </c>
      <c r="B474" s="109" t="s">
        <v>57</v>
      </c>
      <c r="C474" s="109" t="s">
        <v>3699</v>
      </c>
      <c r="D474" s="109" t="s">
        <v>3434</v>
      </c>
      <c r="E474" s="109" t="s">
        <v>3712</v>
      </c>
      <c r="F474" s="109" t="s">
        <v>36</v>
      </c>
      <c r="G474" s="109" t="s">
        <v>3425</v>
      </c>
      <c r="H474" s="109" t="s">
        <v>3426</v>
      </c>
      <c r="I474" s="124">
        <v>6</v>
      </c>
      <c r="J474" s="127">
        <f t="shared" si="18"/>
        <v>21.016666666666666</v>
      </c>
      <c r="K474" s="124">
        <v>6</v>
      </c>
      <c r="L474" s="125">
        <v>126.1</v>
      </c>
      <c r="M474" s="125">
        <v>0</v>
      </c>
    </row>
    <row r="475" spans="1:13" x14ac:dyDescent="0.3">
      <c r="A475" s="123" t="str">
        <f t="shared" si="17"/>
        <v>MFIM00010</v>
      </c>
      <c r="B475" s="109" t="s">
        <v>58</v>
      </c>
      <c r="C475" s="109" t="s">
        <v>3699</v>
      </c>
      <c r="D475" s="109" t="s">
        <v>3434</v>
      </c>
      <c r="E475" s="109" t="s">
        <v>3713</v>
      </c>
      <c r="F475" s="109" t="s">
        <v>757</v>
      </c>
      <c r="G475" s="109" t="s">
        <v>3425</v>
      </c>
      <c r="H475" s="109" t="s">
        <v>3426</v>
      </c>
      <c r="I475" s="124">
        <v>62</v>
      </c>
      <c r="J475" s="127">
        <f t="shared" si="18"/>
        <v>5.0606451612903225</v>
      </c>
      <c r="K475" s="124">
        <v>62</v>
      </c>
      <c r="L475" s="125">
        <v>313.76</v>
      </c>
      <c r="M475" s="125">
        <v>0</v>
      </c>
    </row>
    <row r="476" spans="1:13" x14ac:dyDescent="0.3">
      <c r="A476" s="123" t="str">
        <f t="shared" si="17"/>
        <v>MFIM00016</v>
      </c>
      <c r="B476" s="109" t="s">
        <v>59</v>
      </c>
      <c r="C476" s="109" t="s">
        <v>3699</v>
      </c>
      <c r="D476" s="109" t="s">
        <v>3434</v>
      </c>
      <c r="E476" s="109" t="s">
        <v>3714</v>
      </c>
      <c r="F476" s="109" t="s">
        <v>757</v>
      </c>
      <c r="G476" s="109" t="s">
        <v>3425</v>
      </c>
      <c r="H476" s="109" t="s">
        <v>3426</v>
      </c>
      <c r="I476" s="124">
        <v>8</v>
      </c>
      <c r="J476" s="127">
        <f t="shared" si="18"/>
        <v>7.56</v>
      </c>
      <c r="K476" s="124">
        <v>8</v>
      </c>
      <c r="L476" s="125">
        <v>60.48</v>
      </c>
      <c r="M476" s="125">
        <v>0</v>
      </c>
    </row>
    <row r="477" spans="1:13" x14ac:dyDescent="0.3">
      <c r="A477" s="123" t="str">
        <f t="shared" si="17"/>
        <v>MFIM00019</v>
      </c>
      <c r="B477" s="109" t="s">
        <v>60</v>
      </c>
      <c r="C477" s="109" t="s">
        <v>3699</v>
      </c>
      <c r="D477" s="109" t="s">
        <v>3434</v>
      </c>
      <c r="E477" s="109" t="s">
        <v>3715</v>
      </c>
      <c r="F477" s="109" t="s">
        <v>36</v>
      </c>
      <c r="G477" s="109" t="s">
        <v>3425</v>
      </c>
      <c r="H477" s="109" t="s">
        <v>3426</v>
      </c>
      <c r="I477" s="124">
        <v>4</v>
      </c>
      <c r="J477" s="127">
        <f t="shared" si="18"/>
        <v>14.875</v>
      </c>
      <c r="K477" s="124">
        <v>4</v>
      </c>
      <c r="L477" s="125">
        <v>59.5</v>
      </c>
      <c r="M477" s="125">
        <v>0</v>
      </c>
    </row>
    <row r="478" spans="1:13" x14ac:dyDescent="0.3">
      <c r="A478" s="123" t="str">
        <f t="shared" si="17"/>
        <v>MFIM00025</v>
      </c>
      <c r="B478" s="109" t="s">
        <v>61</v>
      </c>
      <c r="C478" s="109" t="s">
        <v>3699</v>
      </c>
      <c r="D478" s="109" t="s">
        <v>3434</v>
      </c>
      <c r="E478" s="109" t="s">
        <v>3716</v>
      </c>
      <c r="F478" s="109" t="s">
        <v>757</v>
      </c>
      <c r="G478" s="109" t="s">
        <v>3425</v>
      </c>
      <c r="H478" s="109" t="s">
        <v>3426</v>
      </c>
      <c r="I478" s="124">
        <v>3000</v>
      </c>
      <c r="J478" s="127">
        <f t="shared" si="18"/>
        <v>0.23246333333333333</v>
      </c>
      <c r="K478" s="124">
        <v>3000</v>
      </c>
      <c r="L478" s="125">
        <v>697.39</v>
      </c>
      <c r="M478" s="125">
        <v>0</v>
      </c>
    </row>
    <row r="479" spans="1:13" x14ac:dyDescent="0.3">
      <c r="A479" s="123" t="str">
        <f t="shared" si="17"/>
        <v>MFIM00026</v>
      </c>
      <c r="B479" s="109" t="s">
        <v>62</v>
      </c>
      <c r="C479" s="109" t="s">
        <v>3699</v>
      </c>
      <c r="D479" s="109" t="s">
        <v>3434</v>
      </c>
      <c r="E479" s="109" t="s">
        <v>3717</v>
      </c>
      <c r="F479" s="109" t="s">
        <v>36</v>
      </c>
      <c r="G479" s="109" t="s">
        <v>3425</v>
      </c>
      <c r="H479" s="109" t="s">
        <v>3426</v>
      </c>
      <c r="I479" s="124">
        <v>500</v>
      </c>
      <c r="J479" s="127">
        <f t="shared" si="18"/>
        <v>0.19059999999999999</v>
      </c>
      <c r="K479" s="124">
        <v>500</v>
      </c>
      <c r="L479" s="125">
        <v>95.3</v>
      </c>
      <c r="M479" s="125">
        <v>0</v>
      </c>
    </row>
    <row r="480" spans="1:13" x14ac:dyDescent="0.3">
      <c r="A480" s="123" t="str">
        <f t="shared" si="17"/>
        <v>MFIM00027</v>
      </c>
      <c r="B480" s="109" t="s">
        <v>63</v>
      </c>
      <c r="C480" s="109" t="s">
        <v>3699</v>
      </c>
      <c r="D480" s="109" t="s">
        <v>3434</v>
      </c>
      <c r="E480" s="109" t="s">
        <v>3718</v>
      </c>
      <c r="F480" s="109" t="s">
        <v>36</v>
      </c>
      <c r="G480" s="109" t="s">
        <v>3425</v>
      </c>
      <c r="H480" s="109" t="s">
        <v>3426</v>
      </c>
      <c r="I480" s="124">
        <v>2500</v>
      </c>
      <c r="J480" s="127">
        <f t="shared" si="18"/>
        <v>0.13666</v>
      </c>
      <c r="K480" s="124">
        <v>2500</v>
      </c>
      <c r="L480" s="125">
        <v>341.65</v>
      </c>
      <c r="M480" s="125">
        <v>0</v>
      </c>
    </row>
    <row r="481" spans="1:13" x14ac:dyDescent="0.3">
      <c r="A481" s="123" t="str">
        <f t="shared" si="17"/>
        <v>MFIM00031</v>
      </c>
      <c r="B481" s="109" t="s">
        <v>64</v>
      </c>
      <c r="C481" s="109" t="s">
        <v>3699</v>
      </c>
      <c r="D481" s="109" t="s">
        <v>3434</v>
      </c>
      <c r="E481" s="109" t="s">
        <v>3719</v>
      </c>
      <c r="F481" s="109" t="s">
        <v>36</v>
      </c>
      <c r="G481" s="109" t="s">
        <v>3425</v>
      </c>
      <c r="H481" s="109" t="s">
        <v>3426</v>
      </c>
      <c r="I481" s="124">
        <v>6</v>
      </c>
      <c r="J481" s="127">
        <f t="shared" si="18"/>
        <v>17.465</v>
      </c>
      <c r="K481" s="124">
        <v>6</v>
      </c>
      <c r="L481" s="125">
        <v>104.79</v>
      </c>
      <c r="M481" s="125">
        <v>0</v>
      </c>
    </row>
    <row r="482" spans="1:13" x14ac:dyDescent="0.3">
      <c r="A482" s="123" t="str">
        <f t="shared" si="17"/>
        <v>MFIM00047</v>
      </c>
      <c r="B482" s="109" t="s">
        <v>65</v>
      </c>
      <c r="C482" s="109" t="s">
        <v>3699</v>
      </c>
      <c r="D482" s="109" t="s">
        <v>3434</v>
      </c>
      <c r="E482" s="109" t="s">
        <v>3720</v>
      </c>
      <c r="F482" s="109" t="s">
        <v>36</v>
      </c>
      <c r="G482" s="109" t="s">
        <v>3425</v>
      </c>
      <c r="H482" s="109" t="s">
        <v>3426</v>
      </c>
      <c r="I482" s="124">
        <v>4</v>
      </c>
      <c r="J482" s="127">
        <f t="shared" si="18"/>
        <v>9.6775000000000002</v>
      </c>
      <c r="K482" s="124">
        <v>4</v>
      </c>
      <c r="L482" s="125">
        <v>38.71</v>
      </c>
      <c r="M482" s="125">
        <v>0</v>
      </c>
    </row>
    <row r="483" spans="1:13" x14ac:dyDescent="0.3">
      <c r="A483" s="123" t="str">
        <f t="shared" si="17"/>
        <v>MFIM00097</v>
      </c>
      <c r="B483" s="109" t="s">
        <v>66</v>
      </c>
      <c r="C483" s="109" t="s">
        <v>3699</v>
      </c>
      <c r="D483" s="109" t="s">
        <v>3434</v>
      </c>
      <c r="E483" s="109" t="s">
        <v>3721</v>
      </c>
      <c r="F483" s="109" t="s">
        <v>36</v>
      </c>
      <c r="G483" s="109" t="s">
        <v>3425</v>
      </c>
      <c r="H483" s="109" t="s">
        <v>3426</v>
      </c>
      <c r="I483" s="124">
        <v>7</v>
      </c>
      <c r="J483" s="127">
        <f t="shared" si="18"/>
        <v>31.032857142857143</v>
      </c>
      <c r="K483" s="124">
        <v>7</v>
      </c>
      <c r="L483" s="125">
        <v>217.23</v>
      </c>
      <c r="M483" s="125">
        <v>0</v>
      </c>
    </row>
    <row r="484" spans="1:13" x14ac:dyDescent="0.3">
      <c r="A484" s="123" t="str">
        <f t="shared" si="17"/>
        <v>MFIM00099</v>
      </c>
      <c r="B484" s="109" t="s">
        <v>67</v>
      </c>
      <c r="C484" s="109" t="s">
        <v>3699</v>
      </c>
      <c r="D484" s="109" t="s">
        <v>3434</v>
      </c>
      <c r="E484" s="109" t="s">
        <v>3722</v>
      </c>
      <c r="F484" s="109" t="s">
        <v>36</v>
      </c>
      <c r="G484" s="109" t="s">
        <v>3425</v>
      </c>
      <c r="H484" s="109" t="s">
        <v>3426</v>
      </c>
      <c r="I484" s="124">
        <v>3</v>
      </c>
      <c r="J484" s="127">
        <f t="shared" si="18"/>
        <v>34.5</v>
      </c>
      <c r="K484" s="124">
        <v>3</v>
      </c>
      <c r="L484" s="125">
        <v>103.5</v>
      </c>
      <c r="M484" s="125">
        <v>0</v>
      </c>
    </row>
    <row r="485" spans="1:13" x14ac:dyDescent="0.3">
      <c r="A485" s="123" t="str">
        <f t="shared" si="17"/>
        <v>MFIM00132</v>
      </c>
      <c r="B485" s="109" t="s">
        <v>68</v>
      </c>
      <c r="C485" s="109" t="s">
        <v>3699</v>
      </c>
      <c r="D485" s="109" t="s">
        <v>3434</v>
      </c>
      <c r="E485" s="109" t="s">
        <v>3723</v>
      </c>
      <c r="F485" s="109" t="s">
        <v>36</v>
      </c>
      <c r="G485" s="109" t="s">
        <v>3425</v>
      </c>
      <c r="H485" s="109" t="s">
        <v>3426</v>
      </c>
      <c r="I485" s="124">
        <v>11</v>
      </c>
      <c r="J485" s="127">
        <f t="shared" si="18"/>
        <v>25</v>
      </c>
      <c r="K485" s="124">
        <v>11</v>
      </c>
      <c r="L485" s="125">
        <v>275</v>
      </c>
      <c r="M485" s="125">
        <v>0</v>
      </c>
    </row>
    <row r="486" spans="1:13" x14ac:dyDescent="0.3">
      <c r="A486" s="123" t="str">
        <f t="shared" si="17"/>
        <v>MFIM00133</v>
      </c>
      <c r="B486" s="109" t="s">
        <v>69</v>
      </c>
      <c r="C486" s="109" t="s">
        <v>3699</v>
      </c>
      <c r="D486" s="109" t="s">
        <v>3434</v>
      </c>
      <c r="E486" s="109" t="s">
        <v>3724</v>
      </c>
      <c r="F486" s="109" t="s">
        <v>36</v>
      </c>
      <c r="G486" s="109" t="s">
        <v>3425</v>
      </c>
      <c r="H486" s="109" t="s">
        <v>3426</v>
      </c>
      <c r="I486" s="124">
        <v>5</v>
      </c>
      <c r="J486" s="127">
        <f t="shared" si="18"/>
        <v>32</v>
      </c>
      <c r="K486" s="124">
        <v>5</v>
      </c>
      <c r="L486" s="125">
        <v>160</v>
      </c>
      <c r="M486" s="125">
        <v>0</v>
      </c>
    </row>
    <row r="487" spans="1:13" x14ac:dyDescent="0.3">
      <c r="A487" s="123" t="str">
        <f t="shared" si="17"/>
        <v>MFIM00134</v>
      </c>
      <c r="B487" s="109" t="s">
        <v>70</v>
      </c>
      <c r="C487" s="109" t="s">
        <v>3699</v>
      </c>
      <c r="D487" s="109" t="s">
        <v>3434</v>
      </c>
      <c r="E487" s="109" t="s">
        <v>3725</v>
      </c>
      <c r="F487" s="109" t="s">
        <v>36</v>
      </c>
      <c r="G487" s="109" t="s">
        <v>3425</v>
      </c>
      <c r="H487" s="109" t="s">
        <v>3426</v>
      </c>
      <c r="I487" s="124">
        <v>4</v>
      </c>
      <c r="J487" s="127">
        <f t="shared" si="18"/>
        <v>20</v>
      </c>
      <c r="K487" s="124">
        <v>4</v>
      </c>
      <c r="L487" s="125">
        <v>80</v>
      </c>
      <c r="M487" s="125">
        <v>0</v>
      </c>
    </row>
    <row r="488" spans="1:13" x14ac:dyDescent="0.3">
      <c r="A488" s="123" t="str">
        <f t="shared" si="17"/>
        <v>MFIM00135</v>
      </c>
      <c r="B488" s="109" t="s">
        <v>71</v>
      </c>
      <c r="C488" s="109" t="s">
        <v>3699</v>
      </c>
      <c r="D488" s="109" t="s">
        <v>3434</v>
      </c>
      <c r="E488" s="109" t="s">
        <v>3726</v>
      </c>
      <c r="F488" s="109" t="s">
        <v>36</v>
      </c>
      <c r="G488" s="109" t="s">
        <v>3425</v>
      </c>
      <c r="H488" s="109" t="s">
        <v>3426</v>
      </c>
      <c r="I488" s="124">
        <v>7</v>
      </c>
      <c r="J488" s="127">
        <f t="shared" si="18"/>
        <v>9.5442857142857154</v>
      </c>
      <c r="K488" s="124">
        <v>7</v>
      </c>
      <c r="L488" s="125">
        <v>66.81</v>
      </c>
      <c r="M488" s="125">
        <v>0</v>
      </c>
    </row>
    <row r="489" spans="1:13" x14ac:dyDescent="0.3">
      <c r="A489" s="123" t="str">
        <f t="shared" si="17"/>
        <v>MFIM00188</v>
      </c>
      <c r="B489" s="109" t="s">
        <v>72</v>
      </c>
      <c r="C489" s="109" t="s">
        <v>3699</v>
      </c>
      <c r="D489" s="109" t="s">
        <v>3434</v>
      </c>
      <c r="E489" s="109" t="s">
        <v>3727</v>
      </c>
      <c r="F489" s="109" t="s">
        <v>36</v>
      </c>
      <c r="G489" s="109" t="s">
        <v>3425</v>
      </c>
      <c r="H489" s="109" t="s">
        <v>3426</v>
      </c>
      <c r="I489" s="124">
        <v>250</v>
      </c>
      <c r="J489" s="127">
        <f t="shared" si="18"/>
        <v>0.13500000000000001</v>
      </c>
      <c r="K489" s="124">
        <v>250</v>
      </c>
      <c r="L489" s="125">
        <v>33.75</v>
      </c>
      <c r="M489" s="125">
        <v>0</v>
      </c>
    </row>
    <row r="490" spans="1:13" x14ac:dyDescent="0.3">
      <c r="A490" s="123" t="str">
        <f t="shared" si="17"/>
        <v>MFIM00190</v>
      </c>
      <c r="B490" s="109" t="s">
        <v>872</v>
      </c>
      <c r="C490" s="109" t="s">
        <v>3699</v>
      </c>
      <c r="D490" s="109" t="s">
        <v>3434</v>
      </c>
      <c r="E490" s="109" t="s">
        <v>3728</v>
      </c>
      <c r="F490" s="109" t="s">
        <v>36</v>
      </c>
      <c r="G490" s="109" t="s">
        <v>3425</v>
      </c>
      <c r="H490" s="109" t="s">
        <v>3426</v>
      </c>
      <c r="I490" s="124">
        <v>750</v>
      </c>
      <c r="J490" s="127">
        <f t="shared" si="18"/>
        <v>0.17694666666666667</v>
      </c>
      <c r="K490" s="124">
        <v>750</v>
      </c>
      <c r="L490" s="125">
        <v>132.71</v>
      </c>
      <c r="M490" s="125">
        <v>0</v>
      </c>
    </row>
    <row r="491" spans="1:13" x14ac:dyDescent="0.3">
      <c r="A491" s="123" t="str">
        <f t="shared" si="17"/>
        <v>MFIM00191</v>
      </c>
      <c r="B491" s="109" t="s">
        <v>73</v>
      </c>
      <c r="C491" s="109" t="s">
        <v>3699</v>
      </c>
      <c r="D491" s="109" t="s">
        <v>3434</v>
      </c>
      <c r="E491" s="109" t="s">
        <v>3729</v>
      </c>
      <c r="F491" s="109" t="s">
        <v>757</v>
      </c>
      <c r="G491" s="109" t="s">
        <v>3425</v>
      </c>
      <c r="H491" s="109" t="s">
        <v>3426</v>
      </c>
      <c r="I491" s="124">
        <v>51</v>
      </c>
      <c r="J491" s="127">
        <f t="shared" si="18"/>
        <v>6.7431372549019599</v>
      </c>
      <c r="K491" s="124">
        <v>51</v>
      </c>
      <c r="L491" s="125">
        <v>343.9</v>
      </c>
      <c r="M491" s="125">
        <v>0</v>
      </c>
    </row>
    <row r="492" spans="1:13" x14ac:dyDescent="0.3">
      <c r="A492" s="123" t="str">
        <f t="shared" si="17"/>
        <v>MFIM00206</v>
      </c>
      <c r="B492" s="109" t="s">
        <v>74</v>
      </c>
      <c r="C492" s="109" t="s">
        <v>3699</v>
      </c>
      <c r="D492" s="109" t="s">
        <v>3434</v>
      </c>
      <c r="E492" s="109" t="s">
        <v>3730</v>
      </c>
      <c r="F492" s="109" t="s">
        <v>36</v>
      </c>
      <c r="G492" s="109" t="s">
        <v>3425</v>
      </c>
      <c r="H492" s="109" t="s">
        <v>3426</v>
      </c>
      <c r="I492" s="124">
        <v>9</v>
      </c>
      <c r="J492" s="127">
        <f t="shared" si="18"/>
        <v>36.384444444444441</v>
      </c>
      <c r="K492" s="124">
        <v>9</v>
      </c>
      <c r="L492" s="125">
        <v>327.45999999999998</v>
      </c>
      <c r="M492" s="125">
        <v>0</v>
      </c>
    </row>
    <row r="493" spans="1:13" x14ac:dyDescent="0.3">
      <c r="A493" s="123" t="str">
        <f t="shared" si="17"/>
        <v>MFIM00207</v>
      </c>
      <c r="B493" s="109" t="s">
        <v>75</v>
      </c>
      <c r="C493" s="109" t="s">
        <v>3699</v>
      </c>
      <c r="D493" s="109" t="s">
        <v>3434</v>
      </c>
      <c r="E493" s="109" t="s">
        <v>3731</v>
      </c>
      <c r="F493" s="109" t="s">
        <v>36</v>
      </c>
      <c r="G493" s="109" t="s">
        <v>3425</v>
      </c>
      <c r="H493" s="109" t="s">
        <v>3426</v>
      </c>
      <c r="I493" s="124">
        <v>6</v>
      </c>
      <c r="J493" s="127">
        <f t="shared" si="18"/>
        <v>39.681666666666665</v>
      </c>
      <c r="K493" s="124">
        <v>6</v>
      </c>
      <c r="L493" s="125">
        <v>238.09</v>
      </c>
      <c r="M493" s="125">
        <v>0</v>
      </c>
    </row>
    <row r="494" spans="1:13" x14ac:dyDescent="0.3">
      <c r="A494" s="123" t="str">
        <f t="shared" si="17"/>
        <v>MFIM00218</v>
      </c>
      <c r="B494" s="109" t="s">
        <v>76</v>
      </c>
      <c r="C494" s="109" t="s">
        <v>3699</v>
      </c>
      <c r="D494" s="109" t="s">
        <v>3434</v>
      </c>
      <c r="E494" s="109" t="s">
        <v>3732</v>
      </c>
      <c r="F494" s="109" t="s">
        <v>757</v>
      </c>
      <c r="G494" s="109" t="s">
        <v>3425</v>
      </c>
      <c r="H494" s="109" t="s">
        <v>3426</v>
      </c>
      <c r="I494" s="124">
        <v>9</v>
      </c>
      <c r="J494" s="127">
        <f t="shared" si="18"/>
        <v>19.5</v>
      </c>
      <c r="K494" s="124">
        <v>9</v>
      </c>
      <c r="L494" s="125">
        <v>175.5</v>
      </c>
      <c r="M494" s="125">
        <v>0</v>
      </c>
    </row>
    <row r="495" spans="1:13" x14ac:dyDescent="0.3">
      <c r="A495" s="123" t="str">
        <f t="shared" si="17"/>
        <v>MFIM00237</v>
      </c>
      <c r="B495" s="109" t="s">
        <v>77</v>
      </c>
      <c r="C495" s="109" t="s">
        <v>3699</v>
      </c>
      <c r="D495" s="109" t="s">
        <v>3434</v>
      </c>
      <c r="E495" s="109" t="s">
        <v>3733</v>
      </c>
      <c r="F495" s="109" t="s">
        <v>36</v>
      </c>
      <c r="G495" s="109" t="s">
        <v>3425</v>
      </c>
      <c r="H495" s="109" t="s">
        <v>3426</v>
      </c>
      <c r="I495" s="124">
        <v>2</v>
      </c>
      <c r="J495" s="127">
        <f t="shared" si="18"/>
        <v>43.25</v>
      </c>
      <c r="K495" s="124">
        <v>2</v>
      </c>
      <c r="L495" s="125">
        <v>86.5</v>
      </c>
      <c r="M495" s="125">
        <v>0</v>
      </c>
    </row>
    <row r="496" spans="1:13" x14ac:dyDescent="0.3">
      <c r="A496" s="123" t="str">
        <f t="shared" si="17"/>
        <v>MFIM00238</v>
      </c>
      <c r="B496" s="109" t="s">
        <v>78</v>
      </c>
      <c r="C496" s="109" t="s">
        <v>3699</v>
      </c>
      <c r="D496" s="109" t="s">
        <v>3434</v>
      </c>
      <c r="E496" s="109" t="s">
        <v>3734</v>
      </c>
      <c r="F496" s="109" t="s">
        <v>36</v>
      </c>
      <c r="G496" s="109" t="s">
        <v>3425</v>
      </c>
      <c r="H496" s="109" t="s">
        <v>3426</v>
      </c>
      <c r="I496" s="124">
        <v>58</v>
      </c>
      <c r="J496" s="127">
        <f t="shared" si="18"/>
        <v>12.87844827586207</v>
      </c>
      <c r="K496" s="124">
        <v>58</v>
      </c>
      <c r="L496" s="125">
        <v>746.95</v>
      </c>
      <c r="M496" s="125">
        <v>0</v>
      </c>
    </row>
    <row r="497" spans="1:13" x14ac:dyDescent="0.3">
      <c r="A497" s="123" t="str">
        <f t="shared" si="17"/>
        <v>MFIM00291</v>
      </c>
      <c r="B497" s="109" t="s">
        <v>79</v>
      </c>
      <c r="C497" s="109" t="s">
        <v>3699</v>
      </c>
      <c r="D497" s="109" t="s">
        <v>3434</v>
      </c>
      <c r="E497" s="109" t="s">
        <v>3735</v>
      </c>
      <c r="F497" s="109" t="s">
        <v>36</v>
      </c>
      <c r="G497" s="109" t="s">
        <v>3425</v>
      </c>
      <c r="H497" s="109" t="s">
        <v>3426</v>
      </c>
      <c r="I497" s="124">
        <v>1233</v>
      </c>
      <c r="J497" s="127">
        <f t="shared" si="18"/>
        <v>0.22060827250608273</v>
      </c>
      <c r="K497" s="124">
        <v>1233</v>
      </c>
      <c r="L497" s="125">
        <v>272.01</v>
      </c>
      <c r="M497" s="125">
        <v>0</v>
      </c>
    </row>
    <row r="498" spans="1:13" x14ac:dyDescent="0.3">
      <c r="A498" s="123" t="str">
        <f t="shared" si="17"/>
        <v>MFLB00014</v>
      </c>
      <c r="B498" s="109" t="s">
        <v>81</v>
      </c>
      <c r="C498" s="109" t="s">
        <v>3433</v>
      </c>
      <c r="D498" s="109" t="s">
        <v>3434</v>
      </c>
      <c r="E498" s="109" t="s">
        <v>3736</v>
      </c>
      <c r="F498" s="109" t="s">
        <v>3737</v>
      </c>
      <c r="G498" s="109" t="s">
        <v>3425</v>
      </c>
      <c r="H498" s="109" t="s">
        <v>3426</v>
      </c>
      <c r="I498" s="124">
        <v>1</v>
      </c>
      <c r="J498" s="127">
        <f t="shared" si="18"/>
        <v>762.32</v>
      </c>
      <c r="K498" s="124">
        <v>1</v>
      </c>
      <c r="L498" s="125">
        <v>762.32</v>
      </c>
      <c r="M498" s="125">
        <v>0</v>
      </c>
    </row>
    <row r="499" spans="1:13" x14ac:dyDescent="0.3">
      <c r="A499" s="123" t="str">
        <f t="shared" si="17"/>
        <v>MFLB00029</v>
      </c>
      <c r="B499" s="109" t="s">
        <v>82</v>
      </c>
      <c r="C499" s="109" t="s">
        <v>3433</v>
      </c>
      <c r="D499" s="109" t="s">
        <v>3434</v>
      </c>
      <c r="E499" s="109" t="s">
        <v>3738</v>
      </c>
      <c r="F499" s="109" t="s">
        <v>757</v>
      </c>
      <c r="G499" s="109" t="s">
        <v>3425</v>
      </c>
      <c r="H499" s="109" t="s">
        <v>3426</v>
      </c>
      <c r="I499" s="124">
        <v>0.5</v>
      </c>
      <c r="J499" s="127">
        <f t="shared" si="18"/>
        <v>2013.02</v>
      </c>
      <c r="K499" s="124">
        <v>0.5</v>
      </c>
      <c r="L499" s="125">
        <v>1006.51</v>
      </c>
      <c r="M499" s="125">
        <v>0</v>
      </c>
    </row>
    <row r="500" spans="1:13" x14ac:dyDescent="0.3">
      <c r="A500" s="123" t="str">
        <f t="shared" si="17"/>
        <v>MFLB00034</v>
      </c>
      <c r="B500" s="109" t="s">
        <v>83</v>
      </c>
      <c r="C500" s="109" t="s">
        <v>3433</v>
      </c>
      <c r="D500" s="109" t="s">
        <v>3434</v>
      </c>
      <c r="E500" s="109" t="s">
        <v>3739</v>
      </c>
      <c r="F500" s="109" t="s">
        <v>3737</v>
      </c>
      <c r="G500" s="109" t="s">
        <v>3425</v>
      </c>
      <c r="H500" s="109" t="s">
        <v>3426</v>
      </c>
      <c r="I500" s="124">
        <v>1</v>
      </c>
      <c r="J500" s="127">
        <f t="shared" si="18"/>
        <v>2649.9</v>
      </c>
      <c r="K500" s="124">
        <v>1</v>
      </c>
      <c r="L500" s="125">
        <v>2649.9</v>
      </c>
      <c r="M500" s="125">
        <v>0</v>
      </c>
    </row>
    <row r="501" spans="1:13" x14ac:dyDescent="0.3">
      <c r="A501" s="123" t="str">
        <f t="shared" si="17"/>
        <v>MFLB00039</v>
      </c>
      <c r="B501" s="109" t="s">
        <v>84</v>
      </c>
      <c r="C501" s="109" t="s">
        <v>3433</v>
      </c>
      <c r="D501" s="109" t="s">
        <v>3434</v>
      </c>
      <c r="E501" s="109" t="s">
        <v>3740</v>
      </c>
      <c r="F501" s="109" t="s">
        <v>3737</v>
      </c>
      <c r="G501" s="109" t="s">
        <v>3425</v>
      </c>
      <c r="H501" s="109" t="s">
        <v>3426</v>
      </c>
      <c r="I501" s="124">
        <v>4</v>
      </c>
      <c r="J501" s="127">
        <f t="shared" si="18"/>
        <v>3394.05</v>
      </c>
      <c r="K501" s="124">
        <v>4</v>
      </c>
      <c r="L501" s="125">
        <v>13576.2</v>
      </c>
      <c r="M501" s="125">
        <v>0</v>
      </c>
    </row>
    <row r="502" spans="1:13" x14ac:dyDescent="0.3">
      <c r="A502" s="123" t="str">
        <f t="shared" si="17"/>
        <v>MFLB00046</v>
      </c>
      <c r="B502" s="109" t="s">
        <v>85</v>
      </c>
      <c r="C502" s="109" t="s">
        <v>3433</v>
      </c>
      <c r="D502" s="109" t="s">
        <v>3434</v>
      </c>
      <c r="E502" s="109" t="s">
        <v>3741</v>
      </c>
      <c r="F502" s="109" t="s">
        <v>3737</v>
      </c>
      <c r="G502" s="109" t="s">
        <v>3425</v>
      </c>
      <c r="H502" s="109" t="s">
        <v>3426</v>
      </c>
      <c r="I502" s="124">
        <v>1.27</v>
      </c>
      <c r="J502" s="127">
        <f t="shared" si="18"/>
        <v>6306.8031496062995</v>
      </c>
      <c r="K502" s="124">
        <v>1.27</v>
      </c>
      <c r="L502" s="125">
        <v>8009.64</v>
      </c>
      <c r="M502" s="125">
        <v>0</v>
      </c>
    </row>
    <row r="503" spans="1:13" x14ac:dyDescent="0.3">
      <c r="A503" s="123" t="str">
        <f t="shared" si="17"/>
        <v>MFLB00047</v>
      </c>
      <c r="B503" s="109" t="s">
        <v>86</v>
      </c>
      <c r="C503" s="109" t="s">
        <v>3433</v>
      </c>
      <c r="D503" s="109" t="s">
        <v>3434</v>
      </c>
      <c r="E503" s="109" t="s">
        <v>3742</v>
      </c>
      <c r="F503" s="109" t="s">
        <v>3737</v>
      </c>
      <c r="G503" s="109" t="s">
        <v>3425</v>
      </c>
      <c r="H503" s="109" t="s">
        <v>3426</v>
      </c>
      <c r="I503" s="124">
        <v>0.81</v>
      </c>
      <c r="J503" s="127">
        <f t="shared" si="18"/>
        <v>19868.827160493827</v>
      </c>
      <c r="K503" s="124">
        <v>0.81</v>
      </c>
      <c r="L503" s="125">
        <v>16093.75</v>
      </c>
      <c r="M503" s="125">
        <v>0</v>
      </c>
    </row>
    <row r="504" spans="1:13" x14ac:dyDescent="0.3">
      <c r="A504" s="123" t="str">
        <f t="shared" si="17"/>
        <v>MFLB00048</v>
      </c>
      <c r="B504" s="109" t="s">
        <v>87</v>
      </c>
      <c r="C504" s="109" t="s">
        <v>3433</v>
      </c>
      <c r="D504" s="109" t="s">
        <v>3434</v>
      </c>
      <c r="E504" s="109" t="s">
        <v>3743</v>
      </c>
      <c r="F504" s="109" t="s">
        <v>88</v>
      </c>
      <c r="G504" s="109" t="s">
        <v>3425</v>
      </c>
      <c r="H504" s="109" t="s">
        <v>3426</v>
      </c>
      <c r="I504" s="124">
        <v>31</v>
      </c>
      <c r="J504" s="127">
        <f t="shared" si="18"/>
        <v>16.332903225806451</v>
      </c>
      <c r="K504" s="124">
        <v>31</v>
      </c>
      <c r="L504" s="125">
        <v>506.32</v>
      </c>
      <c r="M504" s="125">
        <v>0</v>
      </c>
    </row>
    <row r="505" spans="1:13" x14ac:dyDescent="0.3">
      <c r="A505" s="123" t="str">
        <f t="shared" si="17"/>
        <v>MFLB00052</v>
      </c>
      <c r="B505" s="109" t="s">
        <v>89</v>
      </c>
      <c r="C505" s="109" t="s">
        <v>3433</v>
      </c>
      <c r="D505" s="109" t="s">
        <v>3434</v>
      </c>
      <c r="E505" s="109" t="s">
        <v>3744</v>
      </c>
      <c r="F505" s="109" t="s">
        <v>757</v>
      </c>
      <c r="G505" s="109" t="s">
        <v>3425</v>
      </c>
      <c r="H505" s="109" t="s">
        <v>3426</v>
      </c>
      <c r="I505" s="124">
        <v>1</v>
      </c>
      <c r="J505" s="127">
        <f t="shared" si="18"/>
        <v>30.12</v>
      </c>
      <c r="K505" s="124">
        <v>1</v>
      </c>
      <c r="L505" s="125">
        <v>30.12</v>
      </c>
      <c r="M505" s="125">
        <v>0</v>
      </c>
    </row>
    <row r="506" spans="1:13" x14ac:dyDescent="0.3">
      <c r="A506" s="123" t="str">
        <f t="shared" si="17"/>
        <v>MFLB00054</v>
      </c>
      <c r="B506" s="109" t="s">
        <v>90</v>
      </c>
      <c r="C506" s="109" t="s">
        <v>3433</v>
      </c>
      <c r="D506" s="109" t="s">
        <v>3434</v>
      </c>
      <c r="E506" s="109" t="s">
        <v>3745</v>
      </c>
      <c r="F506" s="109" t="s">
        <v>3737</v>
      </c>
      <c r="G506" s="109" t="s">
        <v>3425</v>
      </c>
      <c r="H506" s="109" t="s">
        <v>3426</v>
      </c>
      <c r="I506" s="124">
        <v>1</v>
      </c>
      <c r="J506" s="127">
        <f t="shared" si="18"/>
        <v>5768.25</v>
      </c>
      <c r="K506" s="124">
        <v>1</v>
      </c>
      <c r="L506" s="125">
        <v>5768.25</v>
      </c>
      <c r="M506" s="125">
        <v>0</v>
      </c>
    </row>
    <row r="507" spans="1:13" x14ac:dyDescent="0.3">
      <c r="A507" s="123" t="str">
        <f t="shared" si="17"/>
        <v>MFLB00056</v>
      </c>
      <c r="B507" s="109" t="s">
        <v>91</v>
      </c>
      <c r="C507" s="109" t="s">
        <v>3433</v>
      </c>
      <c r="D507" s="109" t="s">
        <v>3434</v>
      </c>
      <c r="E507" s="109" t="s">
        <v>3746</v>
      </c>
      <c r="F507" s="109" t="s">
        <v>36</v>
      </c>
      <c r="G507" s="109" t="s">
        <v>3425</v>
      </c>
      <c r="H507" s="109" t="s">
        <v>3426</v>
      </c>
      <c r="I507" s="124">
        <v>15</v>
      </c>
      <c r="J507" s="127">
        <f t="shared" si="18"/>
        <v>7.551333333333333</v>
      </c>
      <c r="K507" s="124">
        <v>15</v>
      </c>
      <c r="L507" s="125">
        <v>113.27</v>
      </c>
      <c r="M507" s="125">
        <v>0</v>
      </c>
    </row>
    <row r="508" spans="1:13" x14ac:dyDescent="0.3">
      <c r="A508" s="123" t="str">
        <f t="shared" si="17"/>
        <v>MFLB00057</v>
      </c>
      <c r="B508" s="109" t="s">
        <v>92</v>
      </c>
      <c r="C508" s="109" t="s">
        <v>3433</v>
      </c>
      <c r="D508" s="109" t="s">
        <v>3434</v>
      </c>
      <c r="E508" s="109" t="s">
        <v>3747</v>
      </c>
      <c r="F508" s="109" t="s">
        <v>40</v>
      </c>
      <c r="G508" s="109" t="s">
        <v>3425</v>
      </c>
      <c r="H508" s="109" t="s">
        <v>3426</v>
      </c>
      <c r="I508" s="124">
        <v>569</v>
      </c>
      <c r="J508" s="127">
        <f t="shared" si="18"/>
        <v>16.253708260105448</v>
      </c>
      <c r="K508" s="124">
        <v>569</v>
      </c>
      <c r="L508" s="125">
        <v>9248.36</v>
      </c>
      <c r="M508" s="125">
        <v>0</v>
      </c>
    </row>
    <row r="509" spans="1:13" x14ac:dyDescent="0.3">
      <c r="A509" s="123" t="str">
        <f t="shared" ref="A509:A572" si="19">LEFT(E509,9)</f>
        <v>MFLB00058</v>
      </c>
      <c r="B509" s="109" t="s">
        <v>1076</v>
      </c>
      <c r="C509" s="109" t="s">
        <v>3433</v>
      </c>
      <c r="D509" s="109" t="s">
        <v>3434</v>
      </c>
      <c r="E509" s="109" t="s">
        <v>3748</v>
      </c>
      <c r="F509" s="109" t="s">
        <v>88</v>
      </c>
      <c r="G509" s="109" t="s">
        <v>3425</v>
      </c>
      <c r="H509" s="109" t="s">
        <v>3426</v>
      </c>
      <c r="I509" s="124">
        <v>835</v>
      </c>
      <c r="J509" s="127">
        <f t="shared" si="18"/>
        <v>9.5777724550898196</v>
      </c>
      <c r="K509" s="124">
        <v>835</v>
      </c>
      <c r="L509" s="125">
        <v>7997.44</v>
      </c>
      <c r="M509" s="125">
        <v>0</v>
      </c>
    </row>
    <row r="510" spans="1:13" x14ac:dyDescent="0.3">
      <c r="A510" s="123" t="str">
        <f t="shared" si="19"/>
        <v>MFLB00059</v>
      </c>
      <c r="B510" s="109" t="s">
        <v>1078</v>
      </c>
      <c r="C510" s="109" t="s">
        <v>3433</v>
      </c>
      <c r="D510" s="109" t="s">
        <v>3434</v>
      </c>
      <c r="E510" s="109" t="s">
        <v>3749</v>
      </c>
      <c r="F510" s="109" t="s">
        <v>88</v>
      </c>
      <c r="G510" s="109" t="s">
        <v>3425</v>
      </c>
      <c r="H510" s="109" t="s">
        <v>3426</v>
      </c>
      <c r="I510" s="124">
        <v>50</v>
      </c>
      <c r="J510" s="127">
        <f t="shared" si="18"/>
        <v>12.705</v>
      </c>
      <c r="K510" s="124">
        <v>50</v>
      </c>
      <c r="L510" s="125">
        <v>635.25</v>
      </c>
      <c r="M510" s="125">
        <v>0</v>
      </c>
    </row>
    <row r="511" spans="1:13" x14ac:dyDescent="0.3">
      <c r="A511" s="123" t="str">
        <f t="shared" si="19"/>
        <v>MFLB00060</v>
      </c>
      <c r="B511" s="109" t="s">
        <v>1103</v>
      </c>
      <c r="C511" s="109" t="s">
        <v>3433</v>
      </c>
      <c r="D511" s="109" t="s">
        <v>3434</v>
      </c>
      <c r="E511" s="109" t="s">
        <v>3750</v>
      </c>
      <c r="F511" s="109" t="s">
        <v>88</v>
      </c>
      <c r="G511" s="109" t="s">
        <v>3425</v>
      </c>
      <c r="H511" s="109" t="s">
        <v>3426</v>
      </c>
      <c r="I511" s="124">
        <v>40</v>
      </c>
      <c r="J511" s="127">
        <f t="shared" si="18"/>
        <v>25.416999999999998</v>
      </c>
      <c r="K511" s="124">
        <v>40</v>
      </c>
      <c r="L511" s="125">
        <v>1016.68</v>
      </c>
      <c r="M511" s="125">
        <v>0</v>
      </c>
    </row>
    <row r="512" spans="1:13" x14ac:dyDescent="0.3">
      <c r="A512" s="123" t="str">
        <f t="shared" si="19"/>
        <v>MFLB00061</v>
      </c>
      <c r="B512" s="109" t="s">
        <v>1122</v>
      </c>
      <c r="C512" s="109" t="s">
        <v>3433</v>
      </c>
      <c r="D512" s="109" t="s">
        <v>3434</v>
      </c>
      <c r="E512" s="109" t="s">
        <v>3751</v>
      </c>
      <c r="F512" s="109" t="s">
        <v>757</v>
      </c>
      <c r="G512" s="109" t="s">
        <v>3425</v>
      </c>
      <c r="H512" s="109" t="s">
        <v>3426</v>
      </c>
      <c r="I512" s="124">
        <v>3</v>
      </c>
      <c r="J512" s="127">
        <f t="shared" si="18"/>
        <v>29.900000000000002</v>
      </c>
      <c r="K512" s="124">
        <v>3</v>
      </c>
      <c r="L512" s="125">
        <v>89.7</v>
      </c>
      <c r="M512" s="125">
        <v>0</v>
      </c>
    </row>
    <row r="513" spans="1:13" x14ac:dyDescent="0.3">
      <c r="A513" s="123" t="str">
        <f t="shared" si="19"/>
        <v>MFSP00001</v>
      </c>
      <c r="B513" s="109" t="s">
        <v>93</v>
      </c>
      <c r="C513" s="109" t="s">
        <v>3433</v>
      </c>
      <c r="D513" s="109" t="s">
        <v>3434</v>
      </c>
      <c r="E513" s="109" t="s">
        <v>3752</v>
      </c>
      <c r="F513" s="109" t="s">
        <v>36</v>
      </c>
      <c r="G513" s="109" t="s">
        <v>3425</v>
      </c>
      <c r="H513" s="109" t="s">
        <v>3426</v>
      </c>
      <c r="I513" s="124">
        <v>9</v>
      </c>
      <c r="J513" s="127">
        <f t="shared" si="18"/>
        <v>96.175555555555562</v>
      </c>
      <c r="K513" s="124">
        <v>9</v>
      </c>
      <c r="L513" s="125">
        <v>865.58</v>
      </c>
      <c r="M513" s="125">
        <v>0</v>
      </c>
    </row>
    <row r="514" spans="1:13" x14ac:dyDescent="0.3">
      <c r="A514" s="123" t="str">
        <f t="shared" si="19"/>
        <v>MFSP00002</v>
      </c>
      <c r="B514" s="109" t="s">
        <v>94</v>
      </c>
      <c r="C514" s="109" t="s">
        <v>3433</v>
      </c>
      <c r="D514" s="109" t="s">
        <v>3434</v>
      </c>
      <c r="E514" s="109" t="s">
        <v>3753</v>
      </c>
      <c r="F514" s="109" t="s">
        <v>36</v>
      </c>
      <c r="G514" s="109" t="s">
        <v>3425</v>
      </c>
      <c r="H514" s="109" t="s">
        <v>3426</v>
      </c>
      <c r="I514" s="124">
        <v>11</v>
      </c>
      <c r="J514" s="127">
        <f t="shared" ref="J514:J577" si="20">L514/I514</f>
        <v>77.993636363636355</v>
      </c>
      <c r="K514" s="124">
        <v>11</v>
      </c>
      <c r="L514" s="125">
        <v>857.93</v>
      </c>
      <c r="M514" s="125">
        <v>0</v>
      </c>
    </row>
    <row r="515" spans="1:13" x14ac:dyDescent="0.3">
      <c r="A515" s="123" t="str">
        <f t="shared" si="19"/>
        <v>MFSP00004</v>
      </c>
      <c r="B515" s="109" t="s">
        <v>95</v>
      </c>
      <c r="C515" s="109" t="s">
        <v>3433</v>
      </c>
      <c r="D515" s="109" t="s">
        <v>3434</v>
      </c>
      <c r="E515" s="109" t="s">
        <v>3754</v>
      </c>
      <c r="F515" s="109" t="s">
        <v>36</v>
      </c>
      <c r="G515" s="109" t="s">
        <v>3425</v>
      </c>
      <c r="H515" s="109" t="s">
        <v>3426</v>
      </c>
      <c r="I515" s="124">
        <v>4</v>
      </c>
      <c r="J515" s="127">
        <f t="shared" si="20"/>
        <v>107.1725</v>
      </c>
      <c r="K515" s="124">
        <v>4</v>
      </c>
      <c r="L515" s="125">
        <v>428.69</v>
      </c>
      <c r="M515" s="125">
        <v>0</v>
      </c>
    </row>
    <row r="516" spans="1:13" x14ac:dyDescent="0.3">
      <c r="A516" s="123" t="str">
        <f t="shared" si="19"/>
        <v>MFSP00006</v>
      </c>
      <c r="B516" s="109" t="s">
        <v>96</v>
      </c>
      <c r="C516" s="109" t="s">
        <v>3433</v>
      </c>
      <c r="D516" s="109" t="s">
        <v>3434</v>
      </c>
      <c r="E516" s="109" t="s">
        <v>3755</v>
      </c>
      <c r="F516" s="109" t="s">
        <v>36</v>
      </c>
      <c r="G516" s="109" t="s">
        <v>3425</v>
      </c>
      <c r="H516" s="109" t="s">
        <v>3426</v>
      </c>
      <c r="I516" s="124">
        <v>17</v>
      </c>
      <c r="J516" s="127">
        <f t="shared" si="20"/>
        <v>108.89999999999999</v>
      </c>
      <c r="K516" s="124">
        <v>17</v>
      </c>
      <c r="L516" s="125">
        <v>1851.3</v>
      </c>
      <c r="M516" s="125">
        <v>0</v>
      </c>
    </row>
    <row r="517" spans="1:13" x14ac:dyDescent="0.3">
      <c r="A517" s="123" t="str">
        <f t="shared" si="19"/>
        <v>MFSP00007</v>
      </c>
      <c r="B517" s="109" t="s">
        <v>97</v>
      </c>
      <c r="C517" s="109" t="s">
        <v>3433</v>
      </c>
      <c r="D517" s="109" t="s">
        <v>3434</v>
      </c>
      <c r="E517" s="109" t="s">
        <v>3756</v>
      </c>
      <c r="F517" s="109" t="s">
        <v>36</v>
      </c>
      <c r="G517" s="109" t="s">
        <v>3425</v>
      </c>
      <c r="H517" s="109" t="s">
        <v>3426</v>
      </c>
      <c r="I517" s="124">
        <v>17</v>
      </c>
      <c r="J517" s="127">
        <f t="shared" si="20"/>
        <v>112.18411764705883</v>
      </c>
      <c r="K517" s="124">
        <v>17</v>
      </c>
      <c r="L517" s="125">
        <v>1907.13</v>
      </c>
      <c r="M517" s="125">
        <v>0</v>
      </c>
    </row>
    <row r="518" spans="1:13" x14ac:dyDescent="0.3">
      <c r="A518" s="123" t="str">
        <f t="shared" si="19"/>
        <v>MFSP00008</v>
      </c>
      <c r="B518" s="109" t="s">
        <v>98</v>
      </c>
      <c r="C518" s="109" t="s">
        <v>3433</v>
      </c>
      <c r="D518" s="109" t="s">
        <v>3434</v>
      </c>
      <c r="E518" s="109" t="s">
        <v>3757</v>
      </c>
      <c r="F518" s="109" t="s">
        <v>36</v>
      </c>
      <c r="G518" s="109" t="s">
        <v>3425</v>
      </c>
      <c r="H518" s="109" t="s">
        <v>3426</v>
      </c>
      <c r="I518" s="124">
        <v>11</v>
      </c>
      <c r="J518" s="127">
        <f t="shared" si="20"/>
        <v>112.78909090909092</v>
      </c>
      <c r="K518" s="124">
        <v>11</v>
      </c>
      <c r="L518" s="125">
        <v>1240.68</v>
      </c>
      <c r="M518" s="125">
        <v>0</v>
      </c>
    </row>
    <row r="519" spans="1:13" x14ac:dyDescent="0.3">
      <c r="A519" s="123" t="str">
        <f t="shared" si="19"/>
        <v>MFSP00011</v>
      </c>
      <c r="B519" s="109" t="s">
        <v>99</v>
      </c>
      <c r="C519" s="109" t="s">
        <v>3433</v>
      </c>
      <c r="D519" s="109" t="s">
        <v>3434</v>
      </c>
      <c r="E519" s="109" t="s">
        <v>3758</v>
      </c>
      <c r="F519" s="109" t="s">
        <v>36</v>
      </c>
      <c r="G519" s="109" t="s">
        <v>3425</v>
      </c>
      <c r="H519" s="109" t="s">
        <v>3426</v>
      </c>
      <c r="I519" s="124">
        <v>11</v>
      </c>
      <c r="J519" s="127">
        <f t="shared" si="20"/>
        <v>109.18909090909091</v>
      </c>
      <c r="K519" s="124">
        <v>11</v>
      </c>
      <c r="L519" s="125">
        <v>1201.08</v>
      </c>
      <c r="M519" s="125">
        <v>0</v>
      </c>
    </row>
    <row r="520" spans="1:13" x14ac:dyDescent="0.3">
      <c r="A520" s="123" t="str">
        <f t="shared" si="19"/>
        <v>MFSP00012</v>
      </c>
      <c r="B520" s="109" t="s">
        <v>100</v>
      </c>
      <c r="C520" s="109" t="s">
        <v>3433</v>
      </c>
      <c r="D520" s="109" t="s">
        <v>3434</v>
      </c>
      <c r="E520" s="109" t="s">
        <v>3759</v>
      </c>
      <c r="F520" s="109" t="s">
        <v>36</v>
      </c>
      <c r="G520" s="109" t="s">
        <v>3425</v>
      </c>
      <c r="H520" s="109" t="s">
        <v>3426</v>
      </c>
      <c r="I520" s="124">
        <v>28</v>
      </c>
      <c r="J520" s="127">
        <f t="shared" si="20"/>
        <v>113.09928571428573</v>
      </c>
      <c r="K520" s="124">
        <v>28</v>
      </c>
      <c r="L520" s="125">
        <v>3166.78</v>
      </c>
      <c r="M520" s="125">
        <v>0</v>
      </c>
    </row>
    <row r="521" spans="1:13" x14ac:dyDescent="0.3">
      <c r="A521" s="123" t="str">
        <f t="shared" si="19"/>
        <v>MFSP00013</v>
      </c>
      <c r="B521" s="109" t="s">
        <v>101</v>
      </c>
      <c r="C521" s="109" t="s">
        <v>3433</v>
      </c>
      <c r="D521" s="109" t="s">
        <v>3434</v>
      </c>
      <c r="E521" s="109" t="s">
        <v>3760</v>
      </c>
      <c r="F521" s="109" t="s">
        <v>36</v>
      </c>
      <c r="G521" s="109" t="s">
        <v>3425</v>
      </c>
      <c r="H521" s="109" t="s">
        <v>3426</v>
      </c>
      <c r="I521" s="124">
        <v>8</v>
      </c>
      <c r="J521" s="127">
        <f t="shared" si="20"/>
        <v>114.45375</v>
      </c>
      <c r="K521" s="124">
        <v>8</v>
      </c>
      <c r="L521" s="125">
        <v>915.63</v>
      </c>
      <c r="M521" s="125">
        <v>0</v>
      </c>
    </row>
    <row r="522" spans="1:13" x14ac:dyDescent="0.3">
      <c r="A522" s="123" t="str">
        <f t="shared" si="19"/>
        <v>MFSP00014</v>
      </c>
      <c r="B522" s="109" t="s">
        <v>102</v>
      </c>
      <c r="C522" s="109" t="s">
        <v>3433</v>
      </c>
      <c r="D522" s="109" t="s">
        <v>3434</v>
      </c>
      <c r="E522" s="109" t="s">
        <v>3761</v>
      </c>
      <c r="F522" s="109" t="s">
        <v>36</v>
      </c>
      <c r="G522" s="109" t="s">
        <v>3425</v>
      </c>
      <c r="H522" s="109" t="s">
        <v>3426</v>
      </c>
      <c r="I522" s="124">
        <v>21</v>
      </c>
      <c r="J522" s="127">
        <f t="shared" si="20"/>
        <v>122.85190476190476</v>
      </c>
      <c r="K522" s="124">
        <v>21</v>
      </c>
      <c r="L522" s="125">
        <v>2579.89</v>
      </c>
      <c r="M522" s="125">
        <v>0</v>
      </c>
    </row>
    <row r="523" spans="1:13" x14ac:dyDescent="0.3">
      <c r="A523" s="123" t="str">
        <f t="shared" si="19"/>
        <v>MFSP00015</v>
      </c>
      <c r="B523" s="109" t="s">
        <v>103</v>
      </c>
      <c r="C523" s="109" t="s">
        <v>3433</v>
      </c>
      <c r="D523" s="109" t="s">
        <v>3434</v>
      </c>
      <c r="E523" s="109" t="s">
        <v>3762</v>
      </c>
      <c r="F523" s="109" t="s">
        <v>36</v>
      </c>
      <c r="G523" s="109" t="s">
        <v>3425</v>
      </c>
      <c r="H523" s="109" t="s">
        <v>3426</v>
      </c>
      <c r="I523" s="124">
        <v>42</v>
      </c>
      <c r="J523" s="127">
        <f t="shared" si="20"/>
        <v>108.9</v>
      </c>
      <c r="K523" s="124">
        <v>42</v>
      </c>
      <c r="L523" s="125">
        <v>4573.8</v>
      </c>
      <c r="M523" s="125">
        <v>0</v>
      </c>
    </row>
    <row r="524" spans="1:13" x14ac:dyDescent="0.3">
      <c r="A524" s="123" t="str">
        <f t="shared" si="19"/>
        <v>MFSP00016</v>
      </c>
      <c r="B524" s="109" t="s">
        <v>104</v>
      </c>
      <c r="C524" s="109" t="s">
        <v>3433</v>
      </c>
      <c r="D524" s="109" t="s">
        <v>3434</v>
      </c>
      <c r="E524" s="109" t="s">
        <v>3763</v>
      </c>
      <c r="F524" s="109" t="s">
        <v>36</v>
      </c>
      <c r="G524" s="109" t="s">
        <v>3425</v>
      </c>
      <c r="H524" s="109" t="s">
        <v>3426</v>
      </c>
      <c r="I524" s="124">
        <v>24</v>
      </c>
      <c r="J524" s="127">
        <f t="shared" si="20"/>
        <v>18.740833333333331</v>
      </c>
      <c r="K524" s="124">
        <v>24</v>
      </c>
      <c r="L524" s="125">
        <v>449.78</v>
      </c>
      <c r="M524" s="125">
        <v>0</v>
      </c>
    </row>
    <row r="525" spans="1:13" x14ac:dyDescent="0.3">
      <c r="A525" s="123" t="str">
        <f t="shared" si="19"/>
        <v>MFSP00017</v>
      </c>
      <c r="B525" s="109" t="s">
        <v>105</v>
      </c>
      <c r="C525" s="109" t="s">
        <v>3433</v>
      </c>
      <c r="D525" s="109" t="s">
        <v>3434</v>
      </c>
      <c r="E525" s="109" t="s">
        <v>3764</v>
      </c>
      <c r="F525" s="109" t="s">
        <v>36</v>
      </c>
      <c r="G525" s="109" t="s">
        <v>3425</v>
      </c>
      <c r="H525" s="109" t="s">
        <v>3426</v>
      </c>
      <c r="I525" s="124">
        <v>27</v>
      </c>
      <c r="J525" s="127">
        <f t="shared" si="20"/>
        <v>15.125185185185185</v>
      </c>
      <c r="K525" s="124">
        <v>27</v>
      </c>
      <c r="L525" s="125">
        <v>408.38</v>
      </c>
      <c r="M525" s="125">
        <v>0</v>
      </c>
    </row>
    <row r="526" spans="1:13" x14ac:dyDescent="0.3">
      <c r="A526" s="123" t="str">
        <f t="shared" si="19"/>
        <v>MFSP00018</v>
      </c>
      <c r="B526" s="109" t="s">
        <v>106</v>
      </c>
      <c r="C526" s="109" t="s">
        <v>3433</v>
      </c>
      <c r="D526" s="109" t="s">
        <v>3434</v>
      </c>
      <c r="E526" s="109" t="s">
        <v>3765</v>
      </c>
      <c r="F526" s="109" t="s">
        <v>36</v>
      </c>
      <c r="G526" s="109" t="s">
        <v>3425</v>
      </c>
      <c r="H526" s="109" t="s">
        <v>3426</v>
      </c>
      <c r="I526" s="124">
        <v>6</v>
      </c>
      <c r="J526" s="127">
        <f t="shared" si="20"/>
        <v>114.56333333333333</v>
      </c>
      <c r="K526" s="124">
        <v>6</v>
      </c>
      <c r="L526" s="125">
        <v>687.38</v>
      </c>
      <c r="M526" s="125">
        <v>0</v>
      </c>
    </row>
    <row r="527" spans="1:13" x14ac:dyDescent="0.3">
      <c r="A527" s="123" t="str">
        <f t="shared" si="19"/>
        <v>MFSP00019</v>
      </c>
      <c r="B527" s="109" t="s">
        <v>107</v>
      </c>
      <c r="C527" s="109" t="s">
        <v>3433</v>
      </c>
      <c r="D527" s="109" t="s">
        <v>3434</v>
      </c>
      <c r="E527" s="109" t="s">
        <v>3766</v>
      </c>
      <c r="F527" s="109" t="s">
        <v>36</v>
      </c>
      <c r="G527" s="109" t="s">
        <v>3425</v>
      </c>
      <c r="H527" s="109" t="s">
        <v>3426</v>
      </c>
      <c r="I527" s="124">
        <v>7</v>
      </c>
      <c r="J527" s="127">
        <f t="shared" si="20"/>
        <v>132</v>
      </c>
      <c r="K527" s="124">
        <v>7</v>
      </c>
      <c r="L527" s="125">
        <v>924</v>
      </c>
      <c r="M527" s="125">
        <v>0</v>
      </c>
    </row>
    <row r="528" spans="1:13" x14ac:dyDescent="0.3">
      <c r="A528" s="123" t="str">
        <f t="shared" si="19"/>
        <v>MFSP00020</v>
      </c>
      <c r="B528" s="109" t="s">
        <v>108</v>
      </c>
      <c r="C528" s="109" t="s">
        <v>3433</v>
      </c>
      <c r="D528" s="109" t="s">
        <v>3434</v>
      </c>
      <c r="E528" s="109" t="s">
        <v>3767</v>
      </c>
      <c r="F528" s="109" t="s">
        <v>36</v>
      </c>
      <c r="G528" s="109" t="s">
        <v>3425</v>
      </c>
      <c r="H528" s="109" t="s">
        <v>3426</v>
      </c>
      <c r="I528" s="124">
        <v>14</v>
      </c>
      <c r="J528" s="127">
        <f t="shared" si="20"/>
        <v>116.245</v>
      </c>
      <c r="K528" s="124">
        <v>14</v>
      </c>
      <c r="L528" s="125">
        <v>1627.43</v>
      </c>
      <c r="M528" s="125">
        <v>0</v>
      </c>
    </row>
    <row r="529" spans="1:13" x14ac:dyDescent="0.3">
      <c r="A529" s="123" t="str">
        <f t="shared" si="19"/>
        <v>MFSP00022</v>
      </c>
      <c r="B529" s="109" t="s">
        <v>109</v>
      </c>
      <c r="C529" s="109" t="s">
        <v>3433</v>
      </c>
      <c r="D529" s="109" t="s">
        <v>3434</v>
      </c>
      <c r="E529" s="109" t="s">
        <v>3768</v>
      </c>
      <c r="F529" s="109" t="s">
        <v>36</v>
      </c>
      <c r="G529" s="109" t="s">
        <v>3425</v>
      </c>
      <c r="H529" s="109" t="s">
        <v>3426</v>
      </c>
      <c r="I529" s="124">
        <v>5</v>
      </c>
      <c r="J529" s="127">
        <f t="shared" si="20"/>
        <v>20.853999999999999</v>
      </c>
      <c r="K529" s="124">
        <v>5</v>
      </c>
      <c r="L529" s="125">
        <v>104.27</v>
      </c>
      <c r="M529" s="125">
        <v>0</v>
      </c>
    </row>
    <row r="530" spans="1:13" x14ac:dyDescent="0.3">
      <c r="A530" s="123" t="str">
        <f t="shared" si="19"/>
        <v>MFSP00023</v>
      </c>
      <c r="B530" s="109" t="s">
        <v>110</v>
      </c>
      <c r="C530" s="109" t="s">
        <v>3433</v>
      </c>
      <c r="D530" s="109" t="s">
        <v>3434</v>
      </c>
      <c r="E530" s="109" t="s">
        <v>3769</v>
      </c>
      <c r="F530" s="109" t="s">
        <v>36</v>
      </c>
      <c r="G530" s="109" t="s">
        <v>3425</v>
      </c>
      <c r="H530" s="109" t="s">
        <v>3426</v>
      </c>
      <c r="I530" s="124">
        <v>31</v>
      </c>
      <c r="J530" s="127">
        <f t="shared" si="20"/>
        <v>2.2690322580645161</v>
      </c>
      <c r="K530" s="124">
        <v>31</v>
      </c>
      <c r="L530" s="125">
        <v>70.34</v>
      </c>
      <c r="M530" s="125">
        <v>0</v>
      </c>
    </row>
    <row r="531" spans="1:13" x14ac:dyDescent="0.3">
      <c r="A531" s="123" t="str">
        <f t="shared" si="19"/>
        <v>MFSP00025</v>
      </c>
      <c r="B531" s="109" t="s">
        <v>111</v>
      </c>
      <c r="C531" s="109" t="s">
        <v>3433</v>
      </c>
      <c r="D531" s="109" t="s">
        <v>3434</v>
      </c>
      <c r="E531" s="109" t="s">
        <v>3770</v>
      </c>
      <c r="F531" s="109" t="s">
        <v>36</v>
      </c>
      <c r="G531" s="109" t="s">
        <v>3425</v>
      </c>
      <c r="H531" s="109" t="s">
        <v>3426</v>
      </c>
      <c r="I531" s="124">
        <v>3</v>
      </c>
      <c r="J531" s="127">
        <f t="shared" si="20"/>
        <v>24.896666666666665</v>
      </c>
      <c r="K531" s="124">
        <v>3</v>
      </c>
      <c r="L531" s="125">
        <v>74.69</v>
      </c>
      <c r="M531" s="125">
        <v>0</v>
      </c>
    </row>
    <row r="532" spans="1:13" x14ac:dyDescent="0.3">
      <c r="A532" s="123" t="str">
        <f t="shared" si="19"/>
        <v>MFSP00026</v>
      </c>
      <c r="B532" s="109" t="s">
        <v>112</v>
      </c>
      <c r="C532" s="109" t="s">
        <v>3433</v>
      </c>
      <c r="D532" s="109" t="s">
        <v>3434</v>
      </c>
      <c r="E532" s="109" t="s">
        <v>3771</v>
      </c>
      <c r="F532" s="109" t="s">
        <v>36</v>
      </c>
      <c r="G532" s="109" t="s">
        <v>3425</v>
      </c>
      <c r="H532" s="109" t="s">
        <v>3426</v>
      </c>
      <c r="I532" s="124">
        <v>4</v>
      </c>
      <c r="J532" s="127">
        <f t="shared" si="20"/>
        <v>203.96</v>
      </c>
      <c r="K532" s="124">
        <v>4</v>
      </c>
      <c r="L532" s="125">
        <v>815.84</v>
      </c>
      <c r="M532" s="125">
        <v>0</v>
      </c>
    </row>
    <row r="533" spans="1:13" x14ac:dyDescent="0.3">
      <c r="A533" s="123" t="str">
        <f t="shared" si="19"/>
        <v>MGES00002</v>
      </c>
      <c r="B533" s="109" t="s">
        <v>113</v>
      </c>
      <c r="C533" s="109" t="s">
        <v>3433</v>
      </c>
      <c r="D533" s="109" t="s">
        <v>3434</v>
      </c>
      <c r="E533" s="109" t="s">
        <v>3772</v>
      </c>
      <c r="F533" s="109" t="s">
        <v>36</v>
      </c>
      <c r="G533" s="109" t="s">
        <v>3425</v>
      </c>
      <c r="H533" s="109" t="s">
        <v>3426</v>
      </c>
      <c r="I533" s="124">
        <v>8</v>
      </c>
      <c r="J533" s="127">
        <f t="shared" si="20"/>
        <v>38.798749999999998</v>
      </c>
      <c r="K533" s="124">
        <v>8</v>
      </c>
      <c r="L533" s="125">
        <v>310.39</v>
      </c>
      <c r="M533" s="125">
        <v>0</v>
      </c>
    </row>
    <row r="534" spans="1:13" x14ac:dyDescent="0.3">
      <c r="A534" s="123" t="str">
        <f t="shared" si="19"/>
        <v>MGES00003</v>
      </c>
      <c r="B534" s="109" t="s">
        <v>114</v>
      </c>
      <c r="C534" s="109" t="s">
        <v>3433</v>
      </c>
      <c r="D534" s="109" t="s">
        <v>3434</v>
      </c>
      <c r="E534" s="109" t="s">
        <v>3773</v>
      </c>
      <c r="F534" s="109" t="s">
        <v>757</v>
      </c>
      <c r="G534" s="109" t="s">
        <v>3425</v>
      </c>
      <c r="H534" s="109" t="s">
        <v>3426</v>
      </c>
      <c r="I534" s="124">
        <v>46539</v>
      </c>
      <c r="J534" s="127">
        <f t="shared" si="20"/>
        <v>5.2053331614344965E-2</v>
      </c>
      <c r="K534" s="124">
        <v>46539</v>
      </c>
      <c r="L534" s="125">
        <v>2422.5100000000002</v>
      </c>
      <c r="M534" s="125">
        <v>0</v>
      </c>
    </row>
    <row r="535" spans="1:13" x14ac:dyDescent="0.3">
      <c r="A535" s="123" t="str">
        <f t="shared" si="19"/>
        <v>MGES00005</v>
      </c>
      <c r="B535" s="109" t="s">
        <v>115</v>
      </c>
      <c r="C535" s="109" t="s">
        <v>3699</v>
      </c>
      <c r="D535" s="109" t="s">
        <v>3434</v>
      </c>
      <c r="E535" s="109" t="s">
        <v>3774</v>
      </c>
      <c r="F535" s="109" t="s">
        <v>36</v>
      </c>
      <c r="G535" s="109" t="s">
        <v>3425</v>
      </c>
      <c r="H535" s="109" t="s">
        <v>3426</v>
      </c>
      <c r="I535" s="124">
        <v>2</v>
      </c>
      <c r="J535" s="127">
        <f t="shared" si="20"/>
        <v>9.7249999999999996</v>
      </c>
      <c r="K535" s="124">
        <v>2</v>
      </c>
      <c r="L535" s="125">
        <v>19.45</v>
      </c>
      <c r="M535" s="125">
        <v>0</v>
      </c>
    </row>
    <row r="536" spans="1:13" x14ac:dyDescent="0.3">
      <c r="A536" s="123" t="str">
        <f t="shared" si="19"/>
        <v>MGES00007</v>
      </c>
      <c r="B536" s="109" t="s">
        <v>116</v>
      </c>
      <c r="C536" s="109" t="s">
        <v>3699</v>
      </c>
      <c r="D536" s="109" t="s">
        <v>3434</v>
      </c>
      <c r="E536" s="109" t="s">
        <v>3775</v>
      </c>
      <c r="F536" s="109" t="s">
        <v>36</v>
      </c>
      <c r="G536" s="109" t="s">
        <v>3425</v>
      </c>
      <c r="H536" s="109" t="s">
        <v>3426</v>
      </c>
      <c r="I536" s="124">
        <v>3</v>
      </c>
      <c r="J536" s="127">
        <f t="shared" si="20"/>
        <v>36.043333333333329</v>
      </c>
      <c r="K536" s="124">
        <v>3</v>
      </c>
      <c r="L536" s="125">
        <v>108.13</v>
      </c>
      <c r="M536" s="125">
        <v>0</v>
      </c>
    </row>
    <row r="537" spans="1:13" x14ac:dyDescent="0.3">
      <c r="A537" s="123" t="str">
        <f t="shared" si="19"/>
        <v>MGES00009</v>
      </c>
      <c r="B537" s="109" t="s">
        <v>117</v>
      </c>
      <c r="C537" s="109" t="s">
        <v>3699</v>
      </c>
      <c r="D537" s="109" t="s">
        <v>3434</v>
      </c>
      <c r="E537" s="109" t="s">
        <v>3776</v>
      </c>
      <c r="F537" s="109" t="s">
        <v>757</v>
      </c>
      <c r="G537" s="109" t="s">
        <v>3425</v>
      </c>
      <c r="H537" s="109" t="s">
        <v>3426</v>
      </c>
      <c r="I537" s="124">
        <v>41</v>
      </c>
      <c r="J537" s="127">
        <f t="shared" si="20"/>
        <v>8.666585365853658</v>
      </c>
      <c r="K537" s="124">
        <v>41</v>
      </c>
      <c r="L537" s="125">
        <v>355.33</v>
      </c>
      <c r="M537" s="125">
        <v>0</v>
      </c>
    </row>
    <row r="538" spans="1:13" x14ac:dyDescent="0.3">
      <c r="A538" s="123" t="str">
        <f t="shared" si="19"/>
        <v>MGES00010</v>
      </c>
      <c r="B538" s="109" t="s">
        <v>118</v>
      </c>
      <c r="C538" s="109" t="s">
        <v>3699</v>
      </c>
      <c r="D538" s="109" t="s">
        <v>3434</v>
      </c>
      <c r="E538" s="109" t="s">
        <v>3777</v>
      </c>
      <c r="F538" s="109" t="s">
        <v>757</v>
      </c>
      <c r="G538" s="109" t="s">
        <v>3425</v>
      </c>
      <c r="H538" s="109" t="s">
        <v>3426</v>
      </c>
      <c r="I538" s="124">
        <v>3</v>
      </c>
      <c r="J538" s="127">
        <f t="shared" si="20"/>
        <v>8.6933333333333334</v>
      </c>
      <c r="K538" s="124">
        <v>3</v>
      </c>
      <c r="L538" s="125">
        <v>26.08</v>
      </c>
      <c r="M538" s="125">
        <v>0</v>
      </c>
    </row>
    <row r="539" spans="1:13" x14ac:dyDescent="0.3">
      <c r="A539" s="123" t="str">
        <f t="shared" si="19"/>
        <v>MGES00011</v>
      </c>
      <c r="B539" s="109" t="s">
        <v>119</v>
      </c>
      <c r="C539" s="109" t="s">
        <v>3433</v>
      </c>
      <c r="D539" s="109" t="s">
        <v>3434</v>
      </c>
      <c r="E539" s="109" t="s">
        <v>3778</v>
      </c>
      <c r="F539" s="109" t="s">
        <v>757</v>
      </c>
      <c r="G539" s="109" t="s">
        <v>3425</v>
      </c>
      <c r="H539" s="109" t="s">
        <v>3426</v>
      </c>
      <c r="I539" s="124">
        <v>114</v>
      </c>
      <c r="J539" s="127">
        <f t="shared" si="20"/>
        <v>4.3957017543859651</v>
      </c>
      <c r="K539" s="124">
        <v>114</v>
      </c>
      <c r="L539" s="125">
        <v>501.11</v>
      </c>
      <c r="M539" s="125">
        <v>0</v>
      </c>
    </row>
    <row r="540" spans="1:13" x14ac:dyDescent="0.3">
      <c r="A540" s="123" t="str">
        <f t="shared" si="19"/>
        <v>MGES00012</v>
      </c>
      <c r="B540" s="109" t="s">
        <v>120</v>
      </c>
      <c r="C540" s="109" t="s">
        <v>3699</v>
      </c>
      <c r="D540" s="109" t="s">
        <v>3434</v>
      </c>
      <c r="E540" s="109" t="s">
        <v>3779</v>
      </c>
      <c r="F540" s="109" t="s">
        <v>757</v>
      </c>
      <c r="G540" s="109" t="s">
        <v>3425</v>
      </c>
      <c r="H540" s="109" t="s">
        <v>3426</v>
      </c>
      <c r="I540" s="124">
        <v>23</v>
      </c>
      <c r="J540" s="127">
        <f t="shared" si="20"/>
        <v>4.3265217391304347</v>
      </c>
      <c r="K540" s="124">
        <v>23</v>
      </c>
      <c r="L540" s="125">
        <v>99.51</v>
      </c>
      <c r="M540" s="125">
        <v>0</v>
      </c>
    </row>
    <row r="541" spans="1:13" x14ac:dyDescent="0.3">
      <c r="A541" s="123" t="str">
        <f t="shared" si="19"/>
        <v>MGES00013</v>
      </c>
      <c r="B541" s="109" t="s">
        <v>121</v>
      </c>
      <c r="C541" s="109" t="s">
        <v>3699</v>
      </c>
      <c r="D541" s="109" t="s">
        <v>3434</v>
      </c>
      <c r="E541" s="109" t="s">
        <v>3780</v>
      </c>
      <c r="F541" s="109" t="s">
        <v>757</v>
      </c>
      <c r="G541" s="109" t="s">
        <v>3425</v>
      </c>
      <c r="H541" s="109" t="s">
        <v>3426</v>
      </c>
      <c r="I541" s="124">
        <v>23</v>
      </c>
      <c r="J541" s="127">
        <f t="shared" si="20"/>
        <v>4.3947826086956523</v>
      </c>
      <c r="K541" s="124">
        <v>23</v>
      </c>
      <c r="L541" s="125">
        <v>101.08</v>
      </c>
      <c r="M541" s="125">
        <v>0</v>
      </c>
    </row>
    <row r="542" spans="1:13" x14ac:dyDescent="0.3">
      <c r="A542" s="123" t="str">
        <f t="shared" si="19"/>
        <v>MGES00014</v>
      </c>
      <c r="B542" s="109" t="s">
        <v>122</v>
      </c>
      <c r="C542" s="109" t="s">
        <v>3699</v>
      </c>
      <c r="D542" s="109" t="s">
        <v>3434</v>
      </c>
      <c r="E542" s="109" t="s">
        <v>3781</v>
      </c>
      <c r="F542" s="109" t="s">
        <v>36</v>
      </c>
      <c r="G542" s="109" t="s">
        <v>3425</v>
      </c>
      <c r="H542" s="109" t="s">
        <v>3426</v>
      </c>
      <c r="I542" s="124">
        <v>19</v>
      </c>
      <c r="J542" s="127">
        <f t="shared" si="20"/>
        <v>4.3647368421052635</v>
      </c>
      <c r="K542" s="124">
        <v>19</v>
      </c>
      <c r="L542" s="125">
        <v>82.93</v>
      </c>
      <c r="M542" s="125">
        <v>0</v>
      </c>
    </row>
    <row r="543" spans="1:13" x14ac:dyDescent="0.3">
      <c r="A543" s="123" t="str">
        <f t="shared" si="19"/>
        <v>MGES00016</v>
      </c>
      <c r="B543" s="109" t="s">
        <v>123</v>
      </c>
      <c r="C543" s="109" t="s">
        <v>3699</v>
      </c>
      <c r="D543" s="109" t="s">
        <v>3434</v>
      </c>
      <c r="E543" s="109" t="s">
        <v>3782</v>
      </c>
      <c r="F543" s="109" t="s">
        <v>36</v>
      </c>
      <c r="G543" s="109" t="s">
        <v>3425</v>
      </c>
      <c r="H543" s="109" t="s">
        <v>3426</v>
      </c>
      <c r="I543" s="124">
        <v>2</v>
      </c>
      <c r="J543" s="127">
        <f t="shared" si="20"/>
        <v>13.365</v>
      </c>
      <c r="K543" s="124">
        <v>2</v>
      </c>
      <c r="L543" s="125">
        <v>26.73</v>
      </c>
      <c r="M543" s="125">
        <v>0</v>
      </c>
    </row>
    <row r="544" spans="1:13" x14ac:dyDescent="0.3">
      <c r="A544" s="123" t="str">
        <f t="shared" si="19"/>
        <v>MGES00017</v>
      </c>
      <c r="B544" s="109" t="s">
        <v>124</v>
      </c>
      <c r="C544" s="109" t="s">
        <v>3699</v>
      </c>
      <c r="D544" s="109" t="s">
        <v>3434</v>
      </c>
      <c r="E544" s="109" t="s">
        <v>3783</v>
      </c>
      <c r="F544" s="109" t="s">
        <v>36</v>
      </c>
      <c r="G544" s="109" t="s">
        <v>3425</v>
      </c>
      <c r="H544" s="109" t="s">
        <v>3426</v>
      </c>
      <c r="I544" s="124">
        <v>4</v>
      </c>
      <c r="J544" s="127">
        <f t="shared" si="20"/>
        <v>1.49</v>
      </c>
      <c r="K544" s="124">
        <v>4</v>
      </c>
      <c r="L544" s="125">
        <v>5.96</v>
      </c>
      <c r="M544" s="125">
        <v>0</v>
      </c>
    </row>
    <row r="545" spans="1:13" x14ac:dyDescent="0.3">
      <c r="A545" s="123" t="str">
        <f t="shared" si="19"/>
        <v>MGES00018</v>
      </c>
      <c r="B545" s="109" t="s">
        <v>125</v>
      </c>
      <c r="C545" s="109" t="s">
        <v>3699</v>
      </c>
      <c r="D545" s="109" t="s">
        <v>3434</v>
      </c>
      <c r="E545" s="109" t="s">
        <v>3784</v>
      </c>
      <c r="F545" s="109" t="s">
        <v>36</v>
      </c>
      <c r="G545" s="109" t="s">
        <v>3425</v>
      </c>
      <c r="H545" s="109" t="s">
        <v>3426</v>
      </c>
      <c r="I545" s="124">
        <v>11</v>
      </c>
      <c r="J545" s="127">
        <f t="shared" si="20"/>
        <v>0.42181818181818181</v>
      </c>
      <c r="K545" s="124">
        <v>11</v>
      </c>
      <c r="L545" s="125">
        <v>4.6399999999999997</v>
      </c>
      <c r="M545" s="125">
        <v>0</v>
      </c>
    </row>
    <row r="546" spans="1:13" x14ac:dyDescent="0.3">
      <c r="A546" s="123" t="str">
        <f t="shared" si="19"/>
        <v>MGES00019</v>
      </c>
      <c r="B546" s="109" t="s">
        <v>126</v>
      </c>
      <c r="C546" s="109" t="s">
        <v>3699</v>
      </c>
      <c r="D546" s="109" t="s">
        <v>3434</v>
      </c>
      <c r="E546" s="109" t="s">
        <v>3785</v>
      </c>
      <c r="F546" s="109" t="s">
        <v>36</v>
      </c>
      <c r="G546" s="109" t="s">
        <v>3425</v>
      </c>
      <c r="H546" s="109" t="s">
        <v>3426</v>
      </c>
      <c r="I546" s="124">
        <v>18</v>
      </c>
      <c r="J546" s="127">
        <f t="shared" si="20"/>
        <v>5.85</v>
      </c>
      <c r="K546" s="124">
        <v>18</v>
      </c>
      <c r="L546" s="125">
        <v>105.3</v>
      </c>
      <c r="M546" s="125">
        <v>0</v>
      </c>
    </row>
    <row r="547" spans="1:13" x14ac:dyDescent="0.3">
      <c r="A547" s="123" t="str">
        <f t="shared" si="19"/>
        <v>MGES00020</v>
      </c>
      <c r="B547" s="109" t="s">
        <v>127</v>
      </c>
      <c r="C547" s="109" t="s">
        <v>3699</v>
      </c>
      <c r="D547" s="109" t="s">
        <v>3434</v>
      </c>
      <c r="E547" s="109" t="s">
        <v>3786</v>
      </c>
      <c r="F547" s="109" t="s">
        <v>36</v>
      </c>
      <c r="G547" s="109" t="s">
        <v>3425</v>
      </c>
      <c r="H547" s="109" t="s">
        <v>3426</v>
      </c>
      <c r="I547" s="124">
        <v>12</v>
      </c>
      <c r="J547" s="127">
        <f t="shared" si="20"/>
        <v>5.166666666666667</v>
      </c>
      <c r="K547" s="124">
        <v>12</v>
      </c>
      <c r="L547" s="125">
        <v>62</v>
      </c>
      <c r="M547" s="125">
        <v>0</v>
      </c>
    </row>
    <row r="548" spans="1:13" x14ac:dyDescent="0.3">
      <c r="A548" s="123" t="str">
        <f t="shared" si="19"/>
        <v>MGES00021</v>
      </c>
      <c r="B548" s="109" t="s">
        <v>128</v>
      </c>
      <c r="C548" s="109" t="s">
        <v>3699</v>
      </c>
      <c r="D548" s="109" t="s">
        <v>3434</v>
      </c>
      <c r="E548" s="109" t="s">
        <v>3787</v>
      </c>
      <c r="F548" s="109" t="s">
        <v>757</v>
      </c>
      <c r="G548" s="109" t="s">
        <v>3425</v>
      </c>
      <c r="H548" s="109" t="s">
        <v>3426</v>
      </c>
      <c r="I548" s="124">
        <v>16</v>
      </c>
      <c r="J548" s="127">
        <f t="shared" si="20"/>
        <v>0.96499999999999997</v>
      </c>
      <c r="K548" s="124">
        <v>16</v>
      </c>
      <c r="L548" s="125">
        <v>15.44</v>
      </c>
      <c r="M548" s="125">
        <v>0</v>
      </c>
    </row>
    <row r="549" spans="1:13" x14ac:dyDescent="0.3">
      <c r="A549" s="123" t="str">
        <f t="shared" si="19"/>
        <v>MGES00026</v>
      </c>
      <c r="B549" s="109" t="s">
        <v>129</v>
      </c>
      <c r="C549" s="109" t="s">
        <v>3699</v>
      </c>
      <c r="D549" s="109" t="s">
        <v>3434</v>
      </c>
      <c r="E549" s="109" t="s">
        <v>3788</v>
      </c>
      <c r="F549" s="109" t="s">
        <v>36</v>
      </c>
      <c r="G549" s="109" t="s">
        <v>3425</v>
      </c>
      <c r="H549" s="109" t="s">
        <v>3426</v>
      </c>
      <c r="I549" s="124">
        <v>12</v>
      </c>
      <c r="J549" s="127">
        <f t="shared" si="20"/>
        <v>24.935833333333335</v>
      </c>
      <c r="K549" s="124">
        <v>12</v>
      </c>
      <c r="L549" s="125">
        <v>299.23</v>
      </c>
      <c r="M549" s="125">
        <v>0</v>
      </c>
    </row>
    <row r="550" spans="1:13" x14ac:dyDescent="0.3">
      <c r="A550" s="123" t="str">
        <f t="shared" si="19"/>
        <v>MGES00031</v>
      </c>
      <c r="B550" s="109" t="s">
        <v>131</v>
      </c>
      <c r="C550" s="109" t="s">
        <v>3699</v>
      </c>
      <c r="D550" s="109" t="s">
        <v>3434</v>
      </c>
      <c r="E550" s="109" t="s">
        <v>3789</v>
      </c>
      <c r="F550" s="109" t="s">
        <v>130</v>
      </c>
      <c r="G550" s="109" t="s">
        <v>3425</v>
      </c>
      <c r="H550" s="109" t="s">
        <v>3426</v>
      </c>
      <c r="I550" s="124">
        <v>3</v>
      </c>
      <c r="J550" s="127">
        <f t="shared" si="20"/>
        <v>4.4733333333333336</v>
      </c>
      <c r="K550" s="124">
        <v>3</v>
      </c>
      <c r="L550" s="125">
        <v>13.42</v>
      </c>
      <c r="M550" s="125">
        <v>0</v>
      </c>
    </row>
    <row r="551" spans="1:13" x14ac:dyDescent="0.3">
      <c r="A551" s="123" t="str">
        <f t="shared" si="19"/>
        <v>MGES00032</v>
      </c>
      <c r="B551" s="109" t="s">
        <v>132</v>
      </c>
      <c r="C551" s="109" t="s">
        <v>3699</v>
      </c>
      <c r="D551" s="109" t="s">
        <v>3434</v>
      </c>
      <c r="E551" s="109" t="s">
        <v>3790</v>
      </c>
      <c r="F551" s="109" t="s">
        <v>130</v>
      </c>
      <c r="G551" s="109" t="s">
        <v>3425</v>
      </c>
      <c r="H551" s="109" t="s">
        <v>3426</v>
      </c>
      <c r="I551" s="124">
        <v>2</v>
      </c>
      <c r="J551" s="127">
        <f t="shared" si="20"/>
        <v>10.199999999999999</v>
      </c>
      <c r="K551" s="124">
        <v>2</v>
      </c>
      <c r="L551" s="125">
        <v>20.399999999999999</v>
      </c>
      <c r="M551" s="125">
        <v>0</v>
      </c>
    </row>
    <row r="552" spans="1:13" x14ac:dyDescent="0.3">
      <c r="A552" s="123" t="str">
        <f t="shared" si="19"/>
        <v>MGES00033</v>
      </c>
      <c r="B552" s="109" t="s">
        <v>133</v>
      </c>
      <c r="C552" s="109" t="s">
        <v>3699</v>
      </c>
      <c r="D552" s="109" t="s">
        <v>3434</v>
      </c>
      <c r="E552" s="109" t="s">
        <v>3791</v>
      </c>
      <c r="F552" s="109" t="s">
        <v>757</v>
      </c>
      <c r="G552" s="109" t="s">
        <v>3425</v>
      </c>
      <c r="H552" s="109" t="s">
        <v>3426</v>
      </c>
      <c r="I552" s="124">
        <v>8</v>
      </c>
      <c r="J552" s="127">
        <f t="shared" si="20"/>
        <v>4.2249999999999996</v>
      </c>
      <c r="K552" s="124">
        <v>8</v>
      </c>
      <c r="L552" s="125">
        <v>33.799999999999997</v>
      </c>
      <c r="M552" s="125">
        <v>0</v>
      </c>
    </row>
    <row r="553" spans="1:13" x14ac:dyDescent="0.3">
      <c r="A553" s="123" t="str">
        <f t="shared" si="19"/>
        <v>MGES00035</v>
      </c>
      <c r="B553" s="109" t="s">
        <v>134</v>
      </c>
      <c r="C553" s="109" t="s">
        <v>3699</v>
      </c>
      <c r="D553" s="109" t="s">
        <v>3434</v>
      </c>
      <c r="E553" s="109" t="s">
        <v>3792</v>
      </c>
      <c r="F553" s="109" t="s">
        <v>36</v>
      </c>
      <c r="G553" s="109" t="s">
        <v>3425</v>
      </c>
      <c r="H553" s="109" t="s">
        <v>3426</v>
      </c>
      <c r="I553" s="124">
        <v>24</v>
      </c>
      <c r="J553" s="127">
        <f t="shared" si="20"/>
        <v>4.3466666666666667</v>
      </c>
      <c r="K553" s="124">
        <v>24</v>
      </c>
      <c r="L553" s="125">
        <v>104.32</v>
      </c>
      <c r="M553" s="125">
        <v>0</v>
      </c>
    </row>
    <row r="554" spans="1:13" x14ac:dyDescent="0.3">
      <c r="A554" s="123" t="str">
        <f t="shared" si="19"/>
        <v>MGES00036</v>
      </c>
      <c r="B554" s="109" t="s">
        <v>135</v>
      </c>
      <c r="C554" s="109" t="s">
        <v>3699</v>
      </c>
      <c r="D554" s="109" t="s">
        <v>3434</v>
      </c>
      <c r="E554" s="109" t="s">
        <v>3793</v>
      </c>
      <c r="F554" s="109" t="s">
        <v>757</v>
      </c>
      <c r="G554" s="109" t="s">
        <v>3425</v>
      </c>
      <c r="H554" s="109" t="s">
        <v>3426</v>
      </c>
      <c r="I554" s="124">
        <v>16</v>
      </c>
      <c r="J554" s="127">
        <f t="shared" si="20"/>
        <v>4.3487499999999999</v>
      </c>
      <c r="K554" s="124">
        <v>16</v>
      </c>
      <c r="L554" s="125">
        <v>69.58</v>
      </c>
      <c r="M554" s="125">
        <v>0</v>
      </c>
    </row>
    <row r="555" spans="1:13" x14ac:dyDescent="0.3">
      <c r="A555" s="123" t="str">
        <f t="shared" si="19"/>
        <v>MGES00037</v>
      </c>
      <c r="B555" s="109" t="s">
        <v>136</v>
      </c>
      <c r="C555" s="109" t="s">
        <v>3699</v>
      </c>
      <c r="D555" s="109" t="s">
        <v>3434</v>
      </c>
      <c r="E555" s="109" t="s">
        <v>3794</v>
      </c>
      <c r="F555" s="109" t="s">
        <v>36</v>
      </c>
      <c r="G555" s="109" t="s">
        <v>3425</v>
      </c>
      <c r="H555" s="109" t="s">
        <v>3426</v>
      </c>
      <c r="I555" s="124">
        <v>32</v>
      </c>
      <c r="J555" s="127">
        <f t="shared" si="20"/>
        <v>2.0884374999999999</v>
      </c>
      <c r="K555" s="124">
        <v>32</v>
      </c>
      <c r="L555" s="125">
        <v>66.83</v>
      </c>
      <c r="M555" s="125">
        <v>0</v>
      </c>
    </row>
    <row r="556" spans="1:13" x14ac:dyDescent="0.3">
      <c r="A556" s="123" t="str">
        <f t="shared" si="19"/>
        <v>MGES00038</v>
      </c>
      <c r="B556" s="109" t="s">
        <v>137</v>
      </c>
      <c r="C556" s="109" t="s">
        <v>3699</v>
      </c>
      <c r="D556" s="109" t="s">
        <v>3434</v>
      </c>
      <c r="E556" s="109" t="s">
        <v>3795</v>
      </c>
      <c r="F556" s="109" t="s">
        <v>757</v>
      </c>
      <c r="G556" s="109" t="s">
        <v>3425</v>
      </c>
      <c r="H556" s="109" t="s">
        <v>3426</v>
      </c>
      <c r="I556" s="124">
        <v>4</v>
      </c>
      <c r="J556" s="127">
        <f t="shared" si="20"/>
        <v>18.489999999999998</v>
      </c>
      <c r="K556" s="124">
        <v>4</v>
      </c>
      <c r="L556" s="125">
        <v>73.959999999999994</v>
      </c>
      <c r="M556" s="125">
        <v>0</v>
      </c>
    </row>
    <row r="557" spans="1:13" x14ac:dyDescent="0.3">
      <c r="A557" s="123" t="str">
        <f t="shared" si="19"/>
        <v>MGES00039</v>
      </c>
      <c r="B557" s="109" t="s">
        <v>138</v>
      </c>
      <c r="C557" s="109" t="s">
        <v>3699</v>
      </c>
      <c r="D557" s="109" t="s">
        <v>3434</v>
      </c>
      <c r="E557" s="109" t="s">
        <v>3796</v>
      </c>
      <c r="F557" s="109" t="s">
        <v>36</v>
      </c>
      <c r="G557" s="109" t="s">
        <v>3425</v>
      </c>
      <c r="H557" s="109" t="s">
        <v>3426</v>
      </c>
      <c r="I557" s="124">
        <v>1</v>
      </c>
      <c r="J557" s="127">
        <f t="shared" si="20"/>
        <v>126.9</v>
      </c>
      <c r="K557" s="124">
        <v>1</v>
      </c>
      <c r="L557" s="125">
        <v>126.9</v>
      </c>
      <c r="M557" s="125">
        <v>0</v>
      </c>
    </row>
    <row r="558" spans="1:13" x14ac:dyDescent="0.3">
      <c r="A558" s="123" t="str">
        <f t="shared" si="19"/>
        <v>MGES00040</v>
      </c>
      <c r="B558" s="109" t="s">
        <v>139</v>
      </c>
      <c r="C558" s="109" t="s">
        <v>3699</v>
      </c>
      <c r="D558" s="109" t="s">
        <v>3434</v>
      </c>
      <c r="E558" s="109" t="s">
        <v>3797</v>
      </c>
      <c r="F558" s="109" t="s">
        <v>36</v>
      </c>
      <c r="G558" s="109" t="s">
        <v>3425</v>
      </c>
      <c r="H558" s="109" t="s">
        <v>3426</v>
      </c>
      <c r="I558" s="124">
        <v>1</v>
      </c>
      <c r="J558" s="127">
        <f t="shared" si="20"/>
        <v>94.6</v>
      </c>
      <c r="K558" s="124">
        <v>1</v>
      </c>
      <c r="L558" s="125">
        <v>94.6</v>
      </c>
      <c r="M558" s="125">
        <v>0</v>
      </c>
    </row>
    <row r="559" spans="1:13" x14ac:dyDescent="0.3">
      <c r="A559" s="123" t="str">
        <f t="shared" si="19"/>
        <v>MGES00041</v>
      </c>
      <c r="B559" s="109" t="s">
        <v>140</v>
      </c>
      <c r="C559" s="109" t="s">
        <v>3699</v>
      </c>
      <c r="D559" s="109" t="s">
        <v>3434</v>
      </c>
      <c r="E559" s="109" t="s">
        <v>3798</v>
      </c>
      <c r="F559" s="109" t="s">
        <v>757</v>
      </c>
      <c r="G559" s="109" t="s">
        <v>3425</v>
      </c>
      <c r="H559" s="109" t="s">
        <v>3426</v>
      </c>
      <c r="I559" s="124">
        <v>7</v>
      </c>
      <c r="J559" s="127">
        <f t="shared" si="20"/>
        <v>23.8</v>
      </c>
      <c r="K559" s="124">
        <v>7</v>
      </c>
      <c r="L559" s="125">
        <v>166.6</v>
      </c>
      <c r="M559" s="125">
        <v>0</v>
      </c>
    </row>
    <row r="560" spans="1:13" x14ac:dyDescent="0.3">
      <c r="A560" s="123" t="str">
        <f t="shared" si="19"/>
        <v>MGES00042</v>
      </c>
      <c r="B560" s="109" t="s">
        <v>141</v>
      </c>
      <c r="C560" s="109" t="s">
        <v>3699</v>
      </c>
      <c r="D560" s="109" t="s">
        <v>3434</v>
      </c>
      <c r="E560" s="109" t="s">
        <v>3799</v>
      </c>
      <c r="F560" s="109" t="s">
        <v>36</v>
      </c>
      <c r="G560" s="109" t="s">
        <v>3425</v>
      </c>
      <c r="H560" s="109" t="s">
        <v>3426</v>
      </c>
      <c r="I560" s="124">
        <v>1</v>
      </c>
      <c r="J560" s="127">
        <f t="shared" si="20"/>
        <v>30.25</v>
      </c>
      <c r="K560" s="124">
        <v>1</v>
      </c>
      <c r="L560" s="125">
        <v>30.25</v>
      </c>
      <c r="M560" s="125">
        <v>0</v>
      </c>
    </row>
    <row r="561" spans="1:13" x14ac:dyDescent="0.3">
      <c r="A561" s="123" t="str">
        <f t="shared" si="19"/>
        <v>MGES00046</v>
      </c>
      <c r="B561" s="109" t="s">
        <v>142</v>
      </c>
      <c r="C561" s="109" t="s">
        <v>3433</v>
      </c>
      <c r="D561" s="109" t="s">
        <v>3434</v>
      </c>
      <c r="E561" s="109" t="s">
        <v>3800</v>
      </c>
      <c r="F561" s="109" t="s">
        <v>36</v>
      </c>
      <c r="G561" s="109" t="s">
        <v>3425</v>
      </c>
      <c r="H561" s="109" t="s">
        <v>3426</v>
      </c>
      <c r="I561" s="124">
        <v>1060</v>
      </c>
      <c r="J561" s="127">
        <f t="shared" si="20"/>
        <v>0.51003773584905654</v>
      </c>
      <c r="K561" s="124">
        <v>1060</v>
      </c>
      <c r="L561" s="125">
        <v>540.64</v>
      </c>
      <c r="M561" s="125">
        <v>0</v>
      </c>
    </row>
    <row r="562" spans="1:13" x14ac:dyDescent="0.3">
      <c r="A562" s="123" t="str">
        <f t="shared" si="19"/>
        <v>MGES00051</v>
      </c>
      <c r="B562" s="109" t="s">
        <v>143</v>
      </c>
      <c r="C562" s="109" t="s">
        <v>3699</v>
      </c>
      <c r="D562" s="109" t="s">
        <v>3434</v>
      </c>
      <c r="E562" s="109" t="s">
        <v>3801</v>
      </c>
      <c r="F562" s="109" t="s">
        <v>36</v>
      </c>
      <c r="G562" s="109" t="s">
        <v>3425</v>
      </c>
      <c r="H562" s="109" t="s">
        <v>3426</v>
      </c>
      <c r="I562" s="124">
        <v>5</v>
      </c>
      <c r="J562" s="127">
        <f t="shared" si="20"/>
        <v>65.554000000000002</v>
      </c>
      <c r="K562" s="124">
        <v>5</v>
      </c>
      <c r="L562" s="125">
        <v>327.77</v>
      </c>
      <c r="M562" s="125">
        <v>0</v>
      </c>
    </row>
    <row r="563" spans="1:13" x14ac:dyDescent="0.3">
      <c r="A563" s="123" t="str">
        <f t="shared" si="19"/>
        <v>MGES00052</v>
      </c>
      <c r="B563" s="109" t="s">
        <v>144</v>
      </c>
      <c r="C563" s="109" t="s">
        <v>3699</v>
      </c>
      <c r="D563" s="109" t="s">
        <v>3434</v>
      </c>
      <c r="E563" s="109" t="s">
        <v>3802</v>
      </c>
      <c r="F563" s="109" t="s">
        <v>40</v>
      </c>
      <c r="G563" s="109" t="s">
        <v>3425</v>
      </c>
      <c r="H563" s="109" t="s">
        <v>3426</v>
      </c>
      <c r="I563" s="124">
        <v>8</v>
      </c>
      <c r="J563" s="127">
        <f t="shared" si="20"/>
        <v>23.028749999999999</v>
      </c>
      <c r="K563" s="124">
        <v>8</v>
      </c>
      <c r="L563" s="125">
        <v>184.23</v>
      </c>
      <c r="M563" s="125">
        <v>0</v>
      </c>
    </row>
    <row r="564" spans="1:13" x14ac:dyDescent="0.3">
      <c r="A564" s="123" t="str">
        <f t="shared" si="19"/>
        <v>MGES00075</v>
      </c>
      <c r="B564" s="109" t="s">
        <v>1090</v>
      </c>
      <c r="C564" s="109" t="s">
        <v>3699</v>
      </c>
      <c r="D564" s="109" t="s">
        <v>3434</v>
      </c>
      <c r="E564" s="109" t="s">
        <v>3803</v>
      </c>
      <c r="F564" s="109" t="s">
        <v>36</v>
      </c>
      <c r="G564" s="109" t="s">
        <v>3425</v>
      </c>
      <c r="H564" s="109" t="s">
        <v>3426</v>
      </c>
      <c r="I564" s="124">
        <v>6000</v>
      </c>
      <c r="J564" s="127">
        <f t="shared" si="20"/>
        <v>0.11025166666666666</v>
      </c>
      <c r="K564" s="124">
        <v>6000</v>
      </c>
      <c r="L564" s="125">
        <v>661.51</v>
      </c>
      <c r="M564" s="125">
        <v>0</v>
      </c>
    </row>
    <row r="565" spans="1:13" x14ac:dyDescent="0.3">
      <c r="A565" s="123" t="str">
        <f t="shared" si="19"/>
        <v>MGES00077</v>
      </c>
      <c r="B565" s="109" t="s">
        <v>1134</v>
      </c>
      <c r="C565" s="109" t="s">
        <v>3699</v>
      </c>
      <c r="D565" s="109" t="s">
        <v>3434</v>
      </c>
      <c r="E565" s="109" t="s">
        <v>3804</v>
      </c>
      <c r="F565" s="109" t="s">
        <v>757</v>
      </c>
      <c r="G565" s="109" t="s">
        <v>3425</v>
      </c>
      <c r="H565" s="109" t="s">
        <v>3426</v>
      </c>
      <c r="I565" s="124">
        <v>38</v>
      </c>
      <c r="J565" s="127">
        <f t="shared" si="20"/>
        <v>8.6218421052631573</v>
      </c>
      <c r="K565" s="124">
        <v>38</v>
      </c>
      <c r="L565" s="125">
        <v>327.63</v>
      </c>
      <c r="M565" s="125">
        <v>0</v>
      </c>
    </row>
    <row r="566" spans="1:13" x14ac:dyDescent="0.3">
      <c r="A566" s="123" t="str">
        <f t="shared" si="19"/>
        <v>MGES00079</v>
      </c>
      <c r="B566" s="109" t="s">
        <v>3805</v>
      </c>
      <c r="C566" s="109" t="s">
        <v>3433</v>
      </c>
      <c r="D566" s="109" t="s">
        <v>3434</v>
      </c>
      <c r="E566" s="109" t="s">
        <v>3806</v>
      </c>
      <c r="F566" s="109" t="s">
        <v>36</v>
      </c>
      <c r="G566" s="109" t="s">
        <v>3425</v>
      </c>
      <c r="H566" s="109" t="s">
        <v>3426</v>
      </c>
      <c r="I566" s="124">
        <v>25</v>
      </c>
      <c r="J566" s="127">
        <f t="shared" si="20"/>
        <v>27.26</v>
      </c>
      <c r="K566" s="124">
        <v>25</v>
      </c>
      <c r="L566" s="125">
        <v>681.5</v>
      </c>
      <c r="M566" s="125">
        <v>0</v>
      </c>
    </row>
    <row r="567" spans="1:13" x14ac:dyDescent="0.3">
      <c r="A567" s="123" t="str">
        <f t="shared" si="19"/>
        <v>MGES00080</v>
      </c>
      <c r="B567" s="109" t="s">
        <v>3807</v>
      </c>
      <c r="C567" s="109" t="s">
        <v>3433</v>
      </c>
      <c r="D567" s="109" t="s">
        <v>3434</v>
      </c>
      <c r="E567" s="109" t="s">
        <v>3808</v>
      </c>
      <c r="F567" s="109" t="s">
        <v>36</v>
      </c>
      <c r="G567" s="109" t="s">
        <v>3425</v>
      </c>
      <c r="H567" s="109" t="s">
        <v>3426</v>
      </c>
      <c r="I567" s="124">
        <v>27999</v>
      </c>
      <c r="J567" s="127">
        <f t="shared" si="20"/>
        <v>5.1724704453730494E-2</v>
      </c>
      <c r="K567" s="124">
        <v>27999</v>
      </c>
      <c r="L567" s="125">
        <v>1448.24</v>
      </c>
      <c r="M567" s="125">
        <v>0</v>
      </c>
    </row>
    <row r="568" spans="1:13" x14ac:dyDescent="0.3">
      <c r="A568" s="123" t="str">
        <f t="shared" si="19"/>
        <v>MGLP00021</v>
      </c>
      <c r="B568" s="109" t="s">
        <v>1130</v>
      </c>
      <c r="C568" s="109" t="s">
        <v>3699</v>
      </c>
      <c r="D568" s="109" t="s">
        <v>3434</v>
      </c>
      <c r="E568" s="109" t="s">
        <v>3809</v>
      </c>
      <c r="F568" s="109" t="s">
        <v>130</v>
      </c>
      <c r="G568" s="109" t="s">
        <v>3425</v>
      </c>
      <c r="H568" s="109" t="s">
        <v>3426</v>
      </c>
      <c r="I568" s="124">
        <v>1</v>
      </c>
      <c r="J568" s="127">
        <f t="shared" si="20"/>
        <v>124</v>
      </c>
      <c r="K568" s="124">
        <v>1</v>
      </c>
      <c r="L568" s="125">
        <v>124</v>
      </c>
      <c r="M568" s="125">
        <v>0</v>
      </c>
    </row>
    <row r="569" spans="1:13" x14ac:dyDescent="0.3">
      <c r="A569" s="123" t="str">
        <f t="shared" si="19"/>
        <v>MGLP00025</v>
      </c>
      <c r="B569" s="109" t="s">
        <v>145</v>
      </c>
      <c r="C569" s="109" t="s">
        <v>3699</v>
      </c>
      <c r="D569" s="109" t="s">
        <v>3434</v>
      </c>
      <c r="E569" s="109" t="s">
        <v>3810</v>
      </c>
      <c r="F569" s="109" t="s">
        <v>757</v>
      </c>
      <c r="G569" s="109" t="s">
        <v>3425</v>
      </c>
      <c r="H569" s="109" t="s">
        <v>3426</v>
      </c>
      <c r="I569" s="124">
        <v>6</v>
      </c>
      <c r="J569" s="127">
        <f t="shared" si="20"/>
        <v>11.99</v>
      </c>
      <c r="K569" s="124">
        <v>6</v>
      </c>
      <c r="L569" s="125">
        <v>71.94</v>
      </c>
      <c r="M569" s="125">
        <v>0</v>
      </c>
    </row>
    <row r="570" spans="1:13" x14ac:dyDescent="0.3">
      <c r="A570" s="123" t="str">
        <f t="shared" si="19"/>
        <v>MGLP00026</v>
      </c>
      <c r="B570" s="109" t="s">
        <v>146</v>
      </c>
      <c r="C570" s="109" t="s">
        <v>3699</v>
      </c>
      <c r="D570" s="109" t="s">
        <v>3434</v>
      </c>
      <c r="E570" s="109" t="s">
        <v>3811</v>
      </c>
      <c r="F570" s="109" t="s">
        <v>36</v>
      </c>
      <c r="G570" s="109" t="s">
        <v>3425</v>
      </c>
      <c r="H570" s="109" t="s">
        <v>3426</v>
      </c>
      <c r="I570" s="124">
        <v>3</v>
      </c>
      <c r="J570" s="127">
        <f t="shared" si="20"/>
        <v>87.339999999999989</v>
      </c>
      <c r="K570" s="124">
        <v>3</v>
      </c>
      <c r="L570" s="125">
        <v>262.02</v>
      </c>
      <c r="M570" s="125">
        <v>0</v>
      </c>
    </row>
    <row r="571" spans="1:13" x14ac:dyDescent="0.3">
      <c r="A571" s="123" t="str">
        <f t="shared" si="19"/>
        <v>MGLP00032</v>
      </c>
      <c r="B571" s="109" t="s">
        <v>147</v>
      </c>
      <c r="C571" s="109" t="s">
        <v>3699</v>
      </c>
      <c r="D571" s="109" t="s">
        <v>3434</v>
      </c>
      <c r="E571" s="109" t="s">
        <v>3812</v>
      </c>
      <c r="F571" s="109" t="s">
        <v>36</v>
      </c>
      <c r="G571" s="109" t="s">
        <v>3425</v>
      </c>
      <c r="H571" s="109" t="s">
        <v>3426</v>
      </c>
      <c r="I571" s="124">
        <v>1</v>
      </c>
      <c r="J571" s="127">
        <f t="shared" si="20"/>
        <v>20.73</v>
      </c>
      <c r="K571" s="124">
        <v>1</v>
      </c>
      <c r="L571" s="125">
        <v>20.73</v>
      </c>
      <c r="M571" s="125">
        <v>0</v>
      </c>
    </row>
    <row r="572" spans="1:13" x14ac:dyDescent="0.3">
      <c r="A572" s="123" t="str">
        <f t="shared" si="19"/>
        <v>MGLP00033</v>
      </c>
      <c r="B572" s="109" t="s">
        <v>148</v>
      </c>
      <c r="C572" s="109" t="s">
        <v>3433</v>
      </c>
      <c r="D572" s="109" t="s">
        <v>3434</v>
      </c>
      <c r="E572" s="109" t="s">
        <v>3813</v>
      </c>
      <c r="F572" s="109" t="s">
        <v>36</v>
      </c>
      <c r="G572" s="109" t="s">
        <v>3425</v>
      </c>
      <c r="H572" s="109" t="s">
        <v>3426</v>
      </c>
      <c r="I572" s="124">
        <v>1</v>
      </c>
      <c r="J572" s="127">
        <f t="shared" si="20"/>
        <v>9.1300000000000008</v>
      </c>
      <c r="K572" s="124">
        <v>1</v>
      </c>
      <c r="L572" s="125">
        <v>9.1300000000000008</v>
      </c>
      <c r="M572" s="125">
        <v>0</v>
      </c>
    </row>
    <row r="573" spans="1:13" x14ac:dyDescent="0.3">
      <c r="A573" s="123" t="str">
        <f t="shared" ref="A573:A636" si="21">LEFT(E573,9)</f>
        <v>MGLP00034</v>
      </c>
      <c r="B573" s="109" t="s">
        <v>149</v>
      </c>
      <c r="C573" s="109" t="s">
        <v>3699</v>
      </c>
      <c r="D573" s="109" t="s">
        <v>3434</v>
      </c>
      <c r="E573" s="109" t="s">
        <v>3814</v>
      </c>
      <c r="F573" s="109" t="s">
        <v>757</v>
      </c>
      <c r="G573" s="109" t="s">
        <v>3425</v>
      </c>
      <c r="H573" s="109" t="s">
        <v>3426</v>
      </c>
      <c r="I573" s="124">
        <v>6</v>
      </c>
      <c r="J573" s="127">
        <f t="shared" si="20"/>
        <v>18.989999999999998</v>
      </c>
      <c r="K573" s="124">
        <v>6</v>
      </c>
      <c r="L573" s="125">
        <v>113.94</v>
      </c>
      <c r="M573" s="125">
        <v>0</v>
      </c>
    </row>
    <row r="574" spans="1:13" x14ac:dyDescent="0.3">
      <c r="A574" s="123" t="str">
        <f t="shared" si="21"/>
        <v>MGLP00036</v>
      </c>
      <c r="B574" s="109" t="s">
        <v>150</v>
      </c>
      <c r="C574" s="109" t="s">
        <v>3699</v>
      </c>
      <c r="D574" s="109" t="s">
        <v>3434</v>
      </c>
      <c r="E574" s="109" t="s">
        <v>3815</v>
      </c>
      <c r="F574" s="109" t="s">
        <v>757</v>
      </c>
      <c r="G574" s="109" t="s">
        <v>3425</v>
      </c>
      <c r="H574" s="109" t="s">
        <v>3426</v>
      </c>
      <c r="I574" s="124">
        <v>2</v>
      </c>
      <c r="J574" s="127">
        <f t="shared" si="20"/>
        <v>2.99</v>
      </c>
      <c r="K574" s="124">
        <v>2</v>
      </c>
      <c r="L574" s="125">
        <v>5.98</v>
      </c>
      <c r="M574" s="125">
        <v>0</v>
      </c>
    </row>
    <row r="575" spans="1:13" x14ac:dyDescent="0.3">
      <c r="A575" s="123" t="str">
        <f t="shared" si="21"/>
        <v>MGLP00037</v>
      </c>
      <c r="B575" s="109" t="s">
        <v>151</v>
      </c>
      <c r="C575" s="109" t="s">
        <v>3699</v>
      </c>
      <c r="D575" s="109" t="s">
        <v>3434</v>
      </c>
      <c r="E575" s="109" t="s">
        <v>3816</v>
      </c>
      <c r="F575" s="109" t="s">
        <v>36</v>
      </c>
      <c r="G575" s="109" t="s">
        <v>3425</v>
      </c>
      <c r="H575" s="109" t="s">
        <v>3426</v>
      </c>
      <c r="I575" s="124">
        <v>5</v>
      </c>
      <c r="J575" s="127">
        <f t="shared" si="20"/>
        <v>4.1899999999999995</v>
      </c>
      <c r="K575" s="124">
        <v>5</v>
      </c>
      <c r="L575" s="125">
        <v>20.95</v>
      </c>
      <c r="M575" s="125">
        <v>0</v>
      </c>
    </row>
    <row r="576" spans="1:13" x14ac:dyDescent="0.3">
      <c r="A576" s="123" t="str">
        <f t="shared" si="21"/>
        <v>MGLP00040</v>
      </c>
      <c r="B576" s="109" t="s">
        <v>152</v>
      </c>
      <c r="C576" s="109" t="s">
        <v>3699</v>
      </c>
      <c r="D576" s="109" t="s">
        <v>3434</v>
      </c>
      <c r="E576" s="109" t="s">
        <v>3817</v>
      </c>
      <c r="F576" s="109" t="s">
        <v>36</v>
      </c>
      <c r="G576" s="109" t="s">
        <v>3425</v>
      </c>
      <c r="H576" s="109" t="s">
        <v>3426</v>
      </c>
      <c r="I576" s="124">
        <v>5</v>
      </c>
      <c r="J576" s="127">
        <f t="shared" si="20"/>
        <v>10.4</v>
      </c>
      <c r="K576" s="124">
        <v>5</v>
      </c>
      <c r="L576" s="125">
        <v>52</v>
      </c>
      <c r="M576" s="125">
        <v>0</v>
      </c>
    </row>
    <row r="577" spans="1:13" x14ac:dyDescent="0.3">
      <c r="A577" s="123" t="str">
        <f t="shared" si="21"/>
        <v>MGLP00041</v>
      </c>
      <c r="B577" s="109" t="s">
        <v>153</v>
      </c>
      <c r="C577" s="109" t="s">
        <v>3699</v>
      </c>
      <c r="D577" s="109" t="s">
        <v>3434</v>
      </c>
      <c r="E577" s="109" t="s">
        <v>3818</v>
      </c>
      <c r="F577" s="109" t="s">
        <v>36</v>
      </c>
      <c r="G577" s="109" t="s">
        <v>3425</v>
      </c>
      <c r="H577" s="109" t="s">
        <v>3426</v>
      </c>
      <c r="I577" s="124">
        <v>2</v>
      </c>
      <c r="J577" s="127">
        <f t="shared" si="20"/>
        <v>10.99</v>
      </c>
      <c r="K577" s="124">
        <v>2</v>
      </c>
      <c r="L577" s="125">
        <v>21.98</v>
      </c>
      <c r="M577" s="125">
        <v>0</v>
      </c>
    </row>
    <row r="578" spans="1:13" x14ac:dyDescent="0.3">
      <c r="A578" s="123" t="str">
        <f t="shared" si="21"/>
        <v>MGLP00042</v>
      </c>
      <c r="B578" s="109" t="s">
        <v>154</v>
      </c>
      <c r="C578" s="109" t="s">
        <v>3699</v>
      </c>
      <c r="D578" s="109" t="s">
        <v>3434</v>
      </c>
      <c r="E578" s="109" t="s">
        <v>3819</v>
      </c>
      <c r="F578" s="109" t="s">
        <v>757</v>
      </c>
      <c r="G578" s="109" t="s">
        <v>3425</v>
      </c>
      <c r="H578" s="109" t="s">
        <v>3426</v>
      </c>
      <c r="I578" s="124">
        <v>3</v>
      </c>
      <c r="J578" s="127">
        <f t="shared" ref="J578:J641" si="22">L578/I578</f>
        <v>11.99</v>
      </c>
      <c r="K578" s="124">
        <v>3</v>
      </c>
      <c r="L578" s="125">
        <v>35.97</v>
      </c>
      <c r="M578" s="125">
        <v>0</v>
      </c>
    </row>
    <row r="579" spans="1:13" x14ac:dyDescent="0.3">
      <c r="A579" s="123" t="str">
        <f t="shared" si="21"/>
        <v>MGLP00044</v>
      </c>
      <c r="B579" s="109" t="s">
        <v>155</v>
      </c>
      <c r="C579" s="109" t="s">
        <v>3699</v>
      </c>
      <c r="D579" s="109" t="s">
        <v>3434</v>
      </c>
      <c r="E579" s="109" t="s">
        <v>3820</v>
      </c>
      <c r="F579" s="109" t="s">
        <v>757</v>
      </c>
      <c r="G579" s="109" t="s">
        <v>3425</v>
      </c>
      <c r="H579" s="109" t="s">
        <v>3426</v>
      </c>
      <c r="I579" s="124">
        <v>5</v>
      </c>
      <c r="J579" s="127">
        <f t="shared" si="22"/>
        <v>10.99</v>
      </c>
      <c r="K579" s="124">
        <v>5</v>
      </c>
      <c r="L579" s="125">
        <v>54.95</v>
      </c>
      <c r="M579" s="125">
        <v>0</v>
      </c>
    </row>
    <row r="580" spans="1:13" x14ac:dyDescent="0.3">
      <c r="A580" s="123" t="str">
        <f t="shared" si="21"/>
        <v>MGLP00048</v>
      </c>
      <c r="B580" s="109" t="s">
        <v>156</v>
      </c>
      <c r="C580" s="109" t="s">
        <v>3699</v>
      </c>
      <c r="D580" s="109" t="s">
        <v>3434</v>
      </c>
      <c r="E580" s="109" t="s">
        <v>3821</v>
      </c>
      <c r="F580" s="109" t="s">
        <v>757</v>
      </c>
      <c r="G580" s="109" t="s">
        <v>3425</v>
      </c>
      <c r="H580" s="109" t="s">
        <v>3426</v>
      </c>
      <c r="I580" s="124">
        <v>5</v>
      </c>
      <c r="J580" s="127">
        <f t="shared" si="22"/>
        <v>13.99</v>
      </c>
      <c r="K580" s="124">
        <v>5</v>
      </c>
      <c r="L580" s="125">
        <v>69.95</v>
      </c>
      <c r="M580" s="125">
        <v>0</v>
      </c>
    </row>
    <row r="581" spans="1:13" x14ac:dyDescent="0.3">
      <c r="A581" s="123" t="str">
        <f t="shared" si="21"/>
        <v>MGLP00049</v>
      </c>
      <c r="B581" s="109" t="s">
        <v>157</v>
      </c>
      <c r="C581" s="109" t="s">
        <v>3699</v>
      </c>
      <c r="D581" s="109" t="s">
        <v>3434</v>
      </c>
      <c r="E581" s="109" t="s">
        <v>3822</v>
      </c>
      <c r="F581" s="109" t="s">
        <v>36</v>
      </c>
      <c r="G581" s="109" t="s">
        <v>3425</v>
      </c>
      <c r="H581" s="109" t="s">
        <v>3426</v>
      </c>
      <c r="I581" s="124">
        <v>6</v>
      </c>
      <c r="J581" s="127">
        <f t="shared" si="22"/>
        <v>10.979999999999999</v>
      </c>
      <c r="K581" s="124">
        <v>6</v>
      </c>
      <c r="L581" s="125">
        <v>65.88</v>
      </c>
      <c r="M581" s="125">
        <v>0</v>
      </c>
    </row>
    <row r="582" spans="1:13" x14ac:dyDescent="0.3">
      <c r="A582" s="123" t="str">
        <f t="shared" si="21"/>
        <v>MGLP00050</v>
      </c>
      <c r="B582" s="109" t="s">
        <v>158</v>
      </c>
      <c r="C582" s="109" t="s">
        <v>3699</v>
      </c>
      <c r="D582" s="109" t="s">
        <v>3434</v>
      </c>
      <c r="E582" s="109" t="s">
        <v>3823</v>
      </c>
      <c r="F582" s="109" t="s">
        <v>36</v>
      </c>
      <c r="G582" s="109" t="s">
        <v>3425</v>
      </c>
      <c r="H582" s="109" t="s">
        <v>3426</v>
      </c>
      <c r="I582" s="124">
        <v>2</v>
      </c>
      <c r="J582" s="127">
        <f t="shared" si="22"/>
        <v>1.4450000000000001</v>
      </c>
      <c r="K582" s="124">
        <v>2</v>
      </c>
      <c r="L582" s="125">
        <v>2.89</v>
      </c>
      <c r="M582" s="125">
        <v>0</v>
      </c>
    </row>
    <row r="583" spans="1:13" x14ac:dyDescent="0.3">
      <c r="A583" s="123" t="str">
        <f t="shared" si="21"/>
        <v>MGLP00057</v>
      </c>
      <c r="B583" s="109" t="s">
        <v>159</v>
      </c>
      <c r="C583" s="109" t="s">
        <v>3699</v>
      </c>
      <c r="D583" s="109" t="s">
        <v>3434</v>
      </c>
      <c r="E583" s="109" t="s">
        <v>3824</v>
      </c>
      <c r="F583" s="109" t="s">
        <v>757</v>
      </c>
      <c r="G583" s="109" t="s">
        <v>3425</v>
      </c>
      <c r="H583" s="109" t="s">
        <v>3426</v>
      </c>
      <c r="I583" s="124">
        <v>5</v>
      </c>
      <c r="J583" s="127">
        <f t="shared" si="22"/>
        <v>45.989999999999995</v>
      </c>
      <c r="K583" s="124">
        <v>5</v>
      </c>
      <c r="L583" s="125">
        <v>229.95</v>
      </c>
      <c r="M583" s="125">
        <v>0</v>
      </c>
    </row>
    <row r="584" spans="1:13" x14ac:dyDescent="0.3">
      <c r="A584" s="123" t="str">
        <f t="shared" si="21"/>
        <v>MGLP00062</v>
      </c>
      <c r="B584" s="109" t="s">
        <v>160</v>
      </c>
      <c r="C584" s="109" t="s">
        <v>3699</v>
      </c>
      <c r="D584" s="109" t="s">
        <v>3434</v>
      </c>
      <c r="E584" s="109" t="s">
        <v>3825</v>
      </c>
      <c r="F584" s="109" t="s">
        <v>757</v>
      </c>
      <c r="G584" s="109" t="s">
        <v>3425</v>
      </c>
      <c r="H584" s="109" t="s">
        <v>3426</v>
      </c>
      <c r="I584" s="124">
        <v>2</v>
      </c>
      <c r="J584" s="127">
        <f t="shared" si="22"/>
        <v>19.989999999999998</v>
      </c>
      <c r="K584" s="124">
        <v>2</v>
      </c>
      <c r="L584" s="125">
        <v>39.979999999999997</v>
      </c>
      <c r="M584" s="125">
        <v>0</v>
      </c>
    </row>
    <row r="585" spans="1:13" x14ac:dyDescent="0.3">
      <c r="A585" s="123" t="str">
        <f t="shared" si="21"/>
        <v>MGLP00065</v>
      </c>
      <c r="B585" s="109" t="s">
        <v>161</v>
      </c>
      <c r="C585" s="109" t="s">
        <v>3699</v>
      </c>
      <c r="D585" s="109" t="s">
        <v>3434</v>
      </c>
      <c r="E585" s="109" t="s">
        <v>3826</v>
      </c>
      <c r="F585" s="109" t="s">
        <v>36</v>
      </c>
      <c r="G585" s="109" t="s">
        <v>3425</v>
      </c>
      <c r="H585" s="109" t="s">
        <v>3426</v>
      </c>
      <c r="I585" s="124">
        <v>4</v>
      </c>
      <c r="J585" s="127">
        <f t="shared" si="22"/>
        <v>7.9450000000000003</v>
      </c>
      <c r="K585" s="124">
        <v>4</v>
      </c>
      <c r="L585" s="125">
        <v>31.78</v>
      </c>
      <c r="M585" s="125">
        <v>0</v>
      </c>
    </row>
    <row r="586" spans="1:13" x14ac:dyDescent="0.3">
      <c r="A586" s="123" t="str">
        <f t="shared" si="21"/>
        <v>MGLP00072</v>
      </c>
      <c r="B586" s="109" t="s">
        <v>162</v>
      </c>
      <c r="C586" s="109" t="s">
        <v>3699</v>
      </c>
      <c r="D586" s="109" t="s">
        <v>3434</v>
      </c>
      <c r="E586" s="109" t="s">
        <v>3827</v>
      </c>
      <c r="F586" s="109" t="s">
        <v>36</v>
      </c>
      <c r="G586" s="109" t="s">
        <v>3425</v>
      </c>
      <c r="H586" s="109" t="s">
        <v>3426</v>
      </c>
      <c r="I586" s="124">
        <v>2</v>
      </c>
      <c r="J586" s="127">
        <f t="shared" si="22"/>
        <v>32.99</v>
      </c>
      <c r="K586" s="124">
        <v>2</v>
      </c>
      <c r="L586" s="125">
        <v>65.98</v>
      </c>
      <c r="M586" s="125">
        <v>0</v>
      </c>
    </row>
    <row r="587" spans="1:13" x14ac:dyDescent="0.3">
      <c r="A587" s="123" t="str">
        <f t="shared" si="21"/>
        <v>MGLP00075</v>
      </c>
      <c r="B587" s="109" t="s">
        <v>163</v>
      </c>
      <c r="C587" s="109" t="s">
        <v>3699</v>
      </c>
      <c r="D587" s="109" t="s">
        <v>3434</v>
      </c>
      <c r="E587" s="109" t="s">
        <v>3828</v>
      </c>
      <c r="F587" s="109" t="s">
        <v>36</v>
      </c>
      <c r="G587" s="109" t="s">
        <v>3425</v>
      </c>
      <c r="H587" s="109" t="s">
        <v>3426</v>
      </c>
      <c r="I587" s="124">
        <v>1</v>
      </c>
      <c r="J587" s="127">
        <f t="shared" si="22"/>
        <v>4.16</v>
      </c>
      <c r="K587" s="124">
        <v>1</v>
      </c>
      <c r="L587" s="125">
        <v>4.16</v>
      </c>
      <c r="M587" s="125">
        <v>0</v>
      </c>
    </row>
    <row r="588" spans="1:13" x14ac:dyDescent="0.3">
      <c r="A588" s="123" t="str">
        <f t="shared" si="21"/>
        <v>MGLP00078</v>
      </c>
      <c r="B588" s="109" t="s">
        <v>164</v>
      </c>
      <c r="C588" s="109" t="s">
        <v>3699</v>
      </c>
      <c r="D588" s="109" t="s">
        <v>3434</v>
      </c>
      <c r="E588" s="109" t="s">
        <v>3829</v>
      </c>
      <c r="F588" s="109" t="s">
        <v>757</v>
      </c>
      <c r="G588" s="109" t="s">
        <v>3425</v>
      </c>
      <c r="H588" s="109" t="s">
        <v>3426</v>
      </c>
      <c r="I588" s="124">
        <v>11</v>
      </c>
      <c r="J588" s="127">
        <f t="shared" si="22"/>
        <v>5.99</v>
      </c>
      <c r="K588" s="124">
        <v>11</v>
      </c>
      <c r="L588" s="125">
        <v>65.89</v>
      </c>
      <c r="M588" s="125">
        <v>0</v>
      </c>
    </row>
    <row r="589" spans="1:13" x14ac:dyDescent="0.3">
      <c r="A589" s="123" t="str">
        <f t="shared" si="21"/>
        <v>MGLP00082</v>
      </c>
      <c r="B589" s="109" t="s">
        <v>1104</v>
      </c>
      <c r="C589" s="109" t="s">
        <v>3699</v>
      </c>
      <c r="D589" s="109" t="s">
        <v>3434</v>
      </c>
      <c r="E589" s="109" t="s">
        <v>3830</v>
      </c>
      <c r="F589" s="109" t="s">
        <v>757</v>
      </c>
      <c r="G589" s="109" t="s">
        <v>3425</v>
      </c>
      <c r="H589" s="109" t="s">
        <v>3426</v>
      </c>
      <c r="I589" s="124">
        <v>2</v>
      </c>
      <c r="J589" s="127">
        <f t="shared" si="22"/>
        <v>15.99</v>
      </c>
      <c r="K589" s="124">
        <v>2</v>
      </c>
      <c r="L589" s="125">
        <v>31.98</v>
      </c>
      <c r="M589" s="125">
        <v>0</v>
      </c>
    </row>
    <row r="590" spans="1:13" x14ac:dyDescent="0.3">
      <c r="A590" s="123" t="str">
        <f t="shared" si="21"/>
        <v>MGLP00083</v>
      </c>
      <c r="B590" s="109" t="s">
        <v>1105</v>
      </c>
      <c r="C590" s="109" t="s">
        <v>3699</v>
      </c>
      <c r="D590" s="109" t="s">
        <v>3434</v>
      </c>
      <c r="E590" s="109" t="s">
        <v>3831</v>
      </c>
      <c r="F590" s="109" t="s">
        <v>36</v>
      </c>
      <c r="G590" s="109" t="s">
        <v>3425</v>
      </c>
      <c r="H590" s="109" t="s">
        <v>3426</v>
      </c>
      <c r="I590" s="124">
        <v>2</v>
      </c>
      <c r="J590" s="127">
        <f t="shared" si="22"/>
        <v>27.99</v>
      </c>
      <c r="K590" s="124">
        <v>2</v>
      </c>
      <c r="L590" s="125">
        <v>55.98</v>
      </c>
      <c r="M590" s="125">
        <v>0</v>
      </c>
    </row>
    <row r="591" spans="1:13" x14ac:dyDescent="0.3">
      <c r="A591" s="123" t="str">
        <f t="shared" si="21"/>
        <v>MGLP00084</v>
      </c>
      <c r="B591" s="109" t="s">
        <v>1106</v>
      </c>
      <c r="C591" s="109" t="s">
        <v>3699</v>
      </c>
      <c r="D591" s="109" t="s">
        <v>3434</v>
      </c>
      <c r="E591" s="109" t="s">
        <v>3832</v>
      </c>
      <c r="F591" s="109" t="s">
        <v>36</v>
      </c>
      <c r="G591" s="109" t="s">
        <v>3425</v>
      </c>
      <c r="H591" s="109" t="s">
        <v>3426</v>
      </c>
      <c r="I591" s="124">
        <v>6</v>
      </c>
      <c r="J591" s="127">
        <f t="shared" si="22"/>
        <v>34.99</v>
      </c>
      <c r="K591" s="124">
        <v>6</v>
      </c>
      <c r="L591" s="125">
        <v>209.94</v>
      </c>
      <c r="M591" s="125">
        <v>0</v>
      </c>
    </row>
    <row r="592" spans="1:13" x14ac:dyDescent="0.3">
      <c r="A592" s="123" t="str">
        <f t="shared" si="21"/>
        <v>MGLP00085</v>
      </c>
      <c r="B592" s="109" t="s">
        <v>1107</v>
      </c>
      <c r="C592" s="109" t="s">
        <v>3699</v>
      </c>
      <c r="D592" s="109" t="s">
        <v>3434</v>
      </c>
      <c r="E592" s="109" t="s">
        <v>3833</v>
      </c>
      <c r="F592" s="109" t="s">
        <v>757</v>
      </c>
      <c r="G592" s="109" t="s">
        <v>3425</v>
      </c>
      <c r="H592" s="109" t="s">
        <v>3426</v>
      </c>
      <c r="I592" s="124">
        <v>3</v>
      </c>
      <c r="J592" s="127">
        <f t="shared" si="22"/>
        <v>48.99</v>
      </c>
      <c r="K592" s="124">
        <v>3</v>
      </c>
      <c r="L592" s="125">
        <v>146.97</v>
      </c>
      <c r="M592" s="125">
        <v>0</v>
      </c>
    </row>
    <row r="593" spans="1:13" x14ac:dyDescent="0.3">
      <c r="A593" s="123" t="str">
        <f t="shared" si="21"/>
        <v>MGLP00086</v>
      </c>
      <c r="B593" s="109" t="s">
        <v>1108</v>
      </c>
      <c r="C593" s="109" t="s">
        <v>3699</v>
      </c>
      <c r="D593" s="109" t="s">
        <v>3434</v>
      </c>
      <c r="E593" s="109" t="s">
        <v>3834</v>
      </c>
      <c r="F593" s="109" t="s">
        <v>757</v>
      </c>
      <c r="G593" s="109" t="s">
        <v>3425</v>
      </c>
      <c r="H593" s="109" t="s">
        <v>3426</v>
      </c>
      <c r="I593" s="124">
        <v>4</v>
      </c>
      <c r="J593" s="127">
        <f t="shared" si="22"/>
        <v>48.99</v>
      </c>
      <c r="K593" s="124">
        <v>4</v>
      </c>
      <c r="L593" s="125">
        <v>195.96</v>
      </c>
      <c r="M593" s="125">
        <v>0</v>
      </c>
    </row>
    <row r="594" spans="1:13" x14ac:dyDescent="0.3">
      <c r="A594" s="123" t="str">
        <f t="shared" si="21"/>
        <v>MGLP00087</v>
      </c>
      <c r="B594" s="109" t="s">
        <v>1109</v>
      </c>
      <c r="C594" s="109" t="s">
        <v>3699</v>
      </c>
      <c r="D594" s="109" t="s">
        <v>3434</v>
      </c>
      <c r="E594" s="109" t="s">
        <v>3835</v>
      </c>
      <c r="F594" s="109" t="s">
        <v>757</v>
      </c>
      <c r="G594" s="109" t="s">
        <v>3425</v>
      </c>
      <c r="H594" s="109" t="s">
        <v>3426</v>
      </c>
      <c r="I594" s="124">
        <v>2</v>
      </c>
      <c r="J594" s="127">
        <f t="shared" si="22"/>
        <v>7.99</v>
      </c>
      <c r="K594" s="124">
        <v>2</v>
      </c>
      <c r="L594" s="125">
        <v>15.98</v>
      </c>
      <c r="M594" s="125">
        <v>0</v>
      </c>
    </row>
    <row r="595" spans="1:13" x14ac:dyDescent="0.3">
      <c r="A595" s="123" t="str">
        <f t="shared" si="21"/>
        <v>MGLP00088</v>
      </c>
      <c r="B595" s="109" t="s">
        <v>1102</v>
      </c>
      <c r="C595" s="109" t="s">
        <v>3699</v>
      </c>
      <c r="D595" s="109" t="s">
        <v>3434</v>
      </c>
      <c r="E595" s="109" t="s">
        <v>3836</v>
      </c>
      <c r="F595" s="109" t="s">
        <v>757</v>
      </c>
      <c r="G595" s="109" t="s">
        <v>3425</v>
      </c>
      <c r="H595" s="109" t="s">
        <v>3426</v>
      </c>
      <c r="I595" s="124">
        <v>1</v>
      </c>
      <c r="J595" s="127">
        <f t="shared" si="22"/>
        <v>10.99</v>
      </c>
      <c r="K595" s="124">
        <v>1</v>
      </c>
      <c r="L595" s="125">
        <v>10.99</v>
      </c>
      <c r="M595" s="125">
        <v>0</v>
      </c>
    </row>
    <row r="596" spans="1:13" x14ac:dyDescent="0.3">
      <c r="A596" s="123" t="str">
        <f t="shared" si="21"/>
        <v>MGLP00090</v>
      </c>
      <c r="B596" s="109" t="s">
        <v>1135</v>
      </c>
      <c r="C596" s="109" t="s">
        <v>3433</v>
      </c>
      <c r="D596" s="109" t="s">
        <v>3434</v>
      </c>
      <c r="E596" s="109" t="s">
        <v>3837</v>
      </c>
      <c r="F596" s="109" t="s">
        <v>36</v>
      </c>
      <c r="G596" s="109" t="s">
        <v>3425</v>
      </c>
      <c r="H596" s="109" t="s">
        <v>3426</v>
      </c>
      <c r="I596" s="124">
        <v>3</v>
      </c>
      <c r="J596" s="127">
        <f t="shared" si="22"/>
        <v>31.47</v>
      </c>
      <c r="K596" s="124">
        <v>3</v>
      </c>
      <c r="L596" s="125">
        <v>94.41</v>
      </c>
      <c r="M596" s="125">
        <v>0</v>
      </c>
    </row>
    <row r="597" spans="1:13" x14ac:dyDescent="0.3">
      <c r="A597" s="123" t="str">
        <f t="shared" si="21"/>
        <v>MGLP00091</v>
      </c>
      <c r="B597" s="109" t="s">
        <v>1136</v>
      </c>
      <c r="C597" s="109" t="s">
        <v>3433</v>
      </c>
      <c r="D597" s="109" t="s">
        <v>3434</v>
      </c>
      <c r="E597" s="109" t="s">
        <v>3838</v>
      </c>
      <c r="F597" s="109" t="s">
        <v>36</v>
      </c>
      <c r="G597" s="109" t="s">
        <v>3425</v>
      </c>
      <c r="H597" s="109" t="s">
        <v>3426</v>
      </c>
      <c r="I597" s="124">
        <v>5</v>
      </c>
      <c r="J597" s="127">
        <f t="shared" si="22"/>
        <v>23.97</v>
      </c>
      <c r="K597" s="124">
        <v>5</v>
      </c>
      <c r="L597" s="125">
        <v>119.85</v>
      </c>
      <c r="M597" s="125">
        <v>0</v>
      </c>
    </row>
    <row r="598" spans="1:13" x14ac:dyDescent="0.3">
      <c r="A598" s="123" t="str">
        <f t="shared" si="21"/>
        <v>MGLP00092</v>
      </c>
      <c r="B598" s="109" t="s">
        <v>1137</v>
      </c>
      <c r="C598" s="109" t="s">
        <v>3699</v>
      </c>
      <c r="D598" s="109" t="s">
        <v>3434</v>
      </c>
      <c r="E598" s="109" t="s">
        <v>3839</v>
      </c>
      <c r="F598" s="109" t="s">
        <v>36</v>
      </c>
      <c r="G598" s="109" t="s">
        <v>3425</v>
      </c>
      <c r="H598" s="109" t="s">
        <v>3426</v>
      </c>
      <c r="I598" s="124">
        <v>7</v>
      </c>
      <c r="J598" s="127">
        <f t="shared" si="22"/>
        <v>43.79</v>
      </c>
      <c r="K598" s="124">
        <v>7</v>
      </c>
      <c r="L598" s="125">
        <v>306.52999999999997</v>
      </c>
      <c r="M598" s="125">
        <v>0</v>
      </c>
    </row>
    <row r="599" spans="1:13" x14ac:dyDescent="0.3">
      <c r="A599" s="123" t="str">
        <f t="shared" si="21"/>
        <v>MGLP00093</v>
      </c>
      <c r="B599" s="109" t="s">
        <v>1138</v>
      </c>
      <c r="C599" s="109" t="s">
        <v>3699</v>
      </c>
      <c r="D599" s="109" t="s">
        <v>3434</v>
      </c>
      <c r="E599" s="109" t="s">
        <v>3840</v>
      </c>
      <c r="F599" s="109" t="s">
        <v>757</v>
      </c>
      <c r="G599" s="109" t="s">
        <v>3425</v>
      </c>
      <c r="H599" s="109" t="s">
        <v>3426</v>
      </c>
      <c r="I599" s="124">
        <v>9</v>
      </c>
      <c r="J599" s="127">
        <f t="shared" si="22"/>
        <v>12.3</v>
      </c>
      <c r="K599" s="124">
        <v>9</v>
      </c>
      <c r="L599" s="125">
        <v>110.7</v>
      </c>
      <c r="M599" s="125">
        <v>0</v>
      </c>
    </row>
    <row r="600" spans="1:13" x14ac:dyDescent="0.3">
      <c r="A600" s="123" t="str">
        <f t="shared" si="21"/>
        <v>MGPI00001</v>
      </c>
      <c r="B600" s="109" t="s">
        <v>806</v>
      </c>
      <c r="C600" s="109" t="s">
        <v>3699</v>
      </c>
      <c r="D600" s="109" t="s">
        <v>3844</v>
      </c>
      <c r="E600" s="109" t="s">
        <v>3845</v>
      </c>
      <c r="F600" s="109" t="s">
        <v>36</v>
      </c>
      <c r="G600" s="109" t="s">
        <v>3425</v>
      </c>
      <c r="H600" s="109" t="s">
        <v>3426</v>
      </c>
      <c r="I600" s="124">
        <v>14</v>
      </c>
      <c r="J600" s="127">
        <f t="shared" si="22"/>
        <v>7.1557142857142866</v>
      </c>
      <c r="K600" s="124">
        <v>14</v>
      </c>
      <c r="L600" s="125">
        <v>100.18</v>
      </c>
      <c r="M600" s="125">
        <v>0</v>
      </c>
    </row>
    <row r="601" spans="1:13" x14ac:dyDescent="0.3">
      <c r="A601" s="123" t="str">
        <f t="shared" si="21"/>
        <v>MGPI00002</v>
      </c>
      <c r="B601" s="109" t="s">
        <v>807</v>
      </c>
      <c r="C601" s="109" t="s">
        <v>3699</v>
      </c>
      <c r="D601" s="109" t="s">
        <v>3844</v>
      </c>
      <c r="E601" s="109" t="s">
        <v>3846</v>
      </c>
      <c r="F601" s="109" t="s">
        <v>3847</v>
      </c>
      <c r="G601" s="109" t="s">
        <v>3425</v>
      </c>
      <c r="H601" s="109" t="s">
        <v>3426</v>
      </c>
      <c r="I601" s="124">
        <v>12</v>
      </c>
      <c r="J601" s="127">
        <f t="shared" si="22"/>
        <v>12.174999999999999</v>
      </c>
      <c r="K601" s="124">
        <v>12</v>
      </c>
      <c r="L601" s="125">
        <v>146.1</v>
      </c>
      <c r="M601" s="125">
        <v>0</v>
      </c>
    </row>
    <row r="602" spans="1:13" x14ac:dyDescent="0.3">
      <c r="A602" s="123" t="str">
        <f t="shared" si="21"/>
        <v>MGPI00010</v>
      </c>
      <c r="B602" s="109" t="s">
        <v>808</v>
      </c>
      <c r="C602" s="109" t="s">
        <v>3699</v>
      </c>
      <c r="D602" s="109" t="s">
        <v>3844</v>
      </c>
      <c r="E602" s="109" t="s">
        <v>3848</v>
      </c>
      <c r="F602" s="109" t="s">
        <v>757</v>
      </c>
      <c r="G602" s="109" t="s">
        <v>3425</v>
      </c>
      <c r="H602" s="109" t="s">
        <v>3426</v>
      </c>
      <c r="I602" s="124">
        <v>3</v>
      </c>
      <c r="J602" s="127">
        <f t="shared" si="22"/>
        <v>31.253333333333334</v>
      </c>
      <c r="K602" s="124">
        <v>3</v>
      </c>
      <c r="L602" s="125">
        <v>93.76</v>
      </c>
      <c r="M602" s="125">
        <v>0</v>
      </c>
    </row>
    <row r="603" spans="1:13" x14ac:dyDescent="0.3">
      <c r="A603" s="123" t="str">
        <f t="shared" si="21"/>
        <v>MGPI00015</v>
      </c>
      <c r="B603" s="109" t="s">
        <v>809</v>
      </c>
      <c r="C603" s="109" t="s">
        <v>3699</v>
      </c>
      <c r="D603" s="109" t="s">
        <v>3844</v>
      </c>
      <c r="E603" s="109" t="s">
        <v>3849</v>
      </c>
      <c r="F603" s="109" t="s">
        <v>36</v>
      </c>
      <c r="G603" s="109" t="s">
        <v>3425</v>
      </c>
      <c r="H603" s="109" t="s">
        <v>3426</v>
      </c>
      <c r="I603" s="124">
        <v>3</v>
      </c>
      <c r="J603" s="127">
        <f t="shared" si="22"/>
        <v>54.226666666666667</v>
      </c>
      <c r="K603" s="124">
        <v>3</v>
      </c>
      <c r="L603" s="125">
        <v>162.68</v>
      </c>
      <c r="M603" s="125">
        <v>0</v>
      </c>
    </row>
    <row r="604" spans="1:13" x14ac:dyDescent="0.3">
      <c r="A604" s="123" t="str">
        <f t="shared" si="21"/>
        <v>MGPI00022</v>
      </c>
      <c r="B604" s="109" t="s">
        <v>810</v>
      </c>
      <c r="C604" s="109" t="s">
        <v>3699</v>
      </c>
      <c r="D604" s="109" t="s">
        <v>3844</v>
      </c>
      <c r="E604" s="109" t="s">
        <v>3850</v>
      </c>
      <c r="F604" s="109" t="s">
        <v>36</v>
      </c>
      <c r="G604" s="109" t="s">
        <v>3425</v>
      </c>
      <c r="H604" s="109" t="s">
        <v>3426</v>
      </c>
      <c r="I604" s="124">
        <v>1</v>
      </c>
      <c r="J604" s="127">
        <f t="shared" si="22"/>
        <v>54.66</v>
      </c>
      <c r="K604" s="124">
        <v>1</v>
      </c>
      <c r="L604" s="125">
        <v>54.66</v>
      </c>
      <c r="M604" s="125">
        <v>0</v>
      </c>
    </row>
    <row r="605" spans="1:13" x14ac:dyDescent="0.3">
      <c r="A605" s="123" t="str">
        <f t="shared" si="21"/>
        <v>MGPI00029</v>
      </c>
      <c r="B605" s="109" t="s">
        <v>811</v>
      </c>
      <c r="C605" s="109" t="s">
        <v>3699</v>
      </c>
      <c r="D605" s="109" t="s">
        <v>3844</v>
      </c>
      <c r="E605" s="109" t="s">
        <v>3851</v>
      </c>
      <c r="F605" s="109" t="s">
        <v>757</v>
      </c>
      <c r="G605" s="109" t="s">
        <v>3425</v>
      </c>
      <c r="H605" s="109" t="s">
        <v>3426</v>
      </c>
      <c r="I605" s="124">
        <v>11</v>
      </c>
      <c r="J605" s="127">
        <f t="shared" si="22"/>
        <v>5.9381818181818176</v>
      </c>
      <c r="K605" s="124">
        <v>11</v>
      </c>
      <c r="L605" s="125">
        <v>65.319999999999993</v>
      </c>
      <c r="M605" s="125">
        <v>0</v>
      </c>
    </row>
    <row r="606" spans="1:13" x14ac:dyDescent="0.3">
      <c r="A606" s="123" t="str">
        <f t="shared" si="21"/>
        <v>MGPI00049</v>
      </c>
      <c r="B606" s="109" t="s">
        <v>812</v>
      </c>
      <c r="C606" s="109" t="s">
        <v>3699</v>
      </c>
      <c r="D606" s="109" t="s">
        <v>3844</v>
      </c>
      <c r="E606" s="109" t="s">
        <v>3852</v>
      </c>
      <c r="F606" s="109" t="s">
        <v>757</v>
      </c>
      <c r="G606" s="109" t="s">
        <v>3425</v>
      </c>
      <c r="H606" s="109" t="s">
        <v>3426</v>
      </c>
      <c r="I606" s="124">
        <v>3</v>
      </c>
      <c r="J606" s="127">
        <f t="shared" si="22"/>
        <v>353.92333333333335</v>
      </c>
      <c r="K606" s="124">
        <v>3</v>
      </c>
      <c r="L606" s="125">
        <v>1061.77</v>
      </c>
      <c r="M606" s="125">
        <v>0</v>
      </c>
    </row>
    <row r="607" spans="1:13" x14ac:dyDescent="0.3">
      <c r="A607" s="123" t="str">
        <f t="shared" si="21"/>
        <v>MGPI00060</v>
      </c>
      <c r="B607" s="109" t="s">
        <v>813</v>
      </c>
      <c r="C607" s="109" t="s">
        <v>3699</v>
      </c>
      <c r="D607" s="109" t="s">
        <v>3844</v>
      </c>
      <c r="E607" s="109" t="s">
        <v>3853</v>
      </c>
      <c r="F607" s="109" t="s">
        <v>36</v>
      </c>
      <c r="G607" s="109" t="s">
        <v>3425</v>
      </c>
      <c r="H607" s="109" t="s">
        <v>3426</v>
      </c>
      <c r="I607" s="124">
        <v>22</v>
      </c>
      <c r="J607" s="127">
        <f t="shared" si="22"/>
        <v>17.972727272727273</v>
      </c>
      <c r="K607" s="124">
        <v>22</v>
      </c>
      <c r="L607" s="125">
        <v>395.4</v>
      </c>
      <c r="M607" s="125">
        <v>0</v>
      </c>
    </row>
    <row r="608" spans="1:13" x14ac:dyDescent="0.3">
      <c r="A608" s="123" t="str">
        <f t="shared" si="21"/>
        <v>MGPI00075</v>
      </c>
      <c r="B608" s="109" t="s">
        <v>165</v>
      </c>
      <c r="C608" s="109" t="s">
        <v>3699</v>
      </c>
      <c r="D608" s="109" t="s">
        <v>3844</v>
      </c>
      <c r="E608" s="109" t="s">
        <v>3854</v>
      </c>
      <c r="F608" s="109" t="s">
        <v>36</v>
      </c>
      <c r="G608" s="109" t="s">
        <v>3425</v>
      </c>
      <c r="H608" s="109" t="s">
        <v>3426</v>
      </c>
      <c r="I608" s="124">
        <v>1</v>
      </c>
      <c r="J608" s="127">
        <f t="shared" si="22"/>
        <v>347.31</v>
      </c>
      <c r="K608" s="124">
        <v>1</v>
      </c>
      <c r="L608" s="125">
        <v>347.31</v>
      </c>
      <c r="M608" s="125">
        <v>0</v>
      </c>
    </row>
    <row r="609" spans="1:13" x14ac:dyDescent="0.3">
      <c r="A609" s="123" t="str">
        <f t="shared" si="21"/>
        <v>MGPI00078</v>
      </c>
      <c r="B609" s="109" t="s">
        <v>166</v>
      </c>
      <c r="C609" s="109" t="s">
        <v>3699</v>
      </c>
      <c r="D609" s="109" t="s">
        <v>3844</v>
      </c>
      <c r="E609" s="109" t="s">
        <v>3855</v>
      </c>
      <c r="F609" s="109" t="s">
        <v>36</v>
      </c>
      <c r="G609" s="109" t="s">
        <v>3425</v>
      </c>
      <c r="H609" s="109" t="s">
        <v>3426</v>
      </c>
      <c r="I609" s="124">
        <v>48</v>
      </c>
      <c r="J609" s="127">
        <f t="shared" si="22"/>
        <v>2.9024999999999999</v>
      </c>
      <c r="K609" s="124">
        <v>48</v>
      </c>
      <c r="L609" s="125">
        <v>139.32</v>
      </c>
      <c r="M609" s="125">
        <v>0</v>
      </c>
    </row>
    <row r="610" spans="1:13" x14ac:dyDescent="0.3">
      <c r="A610" s="123" t="str">
        <f t="shared" si="21"/>
        <v>MGPI00079</v>
      </c>
      <c r="B610" s="109" t="s">
        <v>167</v>
      </c>
      <c r="C610" s="109" t="s">
        <v>3699</v>
      </c>
      <c r="D610" s="109" t="s">
        <v>3844</v>
      </c>
      <c r="E610" s="109" t="s">
        <v>3856</v>
      </c>
      <c r="F610" s="109" t="s">
        <v>36</v>
      </c>
      <c r="G610" s="109" t="s">
        <v>3425</v>
      </c>
      <c r="H610" s="109" t="s">
        <v>3426</v>
      </c>
      <c r="I610" s="124">
        <v>9</v>
      </c>
      <c r="J610" s="127">
        <f t="shared" si="22"/>
        <v>8.8122222222222231</v>
      </c>
      <c r="K610" s="124">
        <v>9</v>
      </c>
      <c r="L610" s="125">
        <v>79.31</v>
      </c>
      <c r="M610" s="125">
        <v>0</v>
      </c>
    </row>
    <row r="611" spans="1:13" x14ac:dyDescent="0.3">
      <c r="A611" s="123" t="str">
        <f t="shared" si="21"/>
        <v>MGPI00083</v>
      </c>
      <c r="B611" s="109" t="s">
        <v>168</v>
      </c>
      <c r="C611" s="109" t="s">
        <v>3699</v>
      </c>
      <c r="D611" s="109" t="s">
        <v>3844</v>
      </c>
      <c r="E611" s="109" t="s">
        <v>3857</v>
      </c>
      <c r="F611" s="109" t="s">
        <v>757</v>
      </c>
      <c r="G611" s="109" t="s">
        <v>3425</v>
      </c>
      <c r="H611" s="109" t="s">
        <v>3426</v>
      </c>
      <c r="I611" s="124">
        <v>561</v>
      </c>
      <c r="J611" s="127">
        <f t="shared" si="22"/>
        <v>11.462370766488414</v>
      </c>
      <c r="K611" s="124">
        <v>561</v>
      </c>
      <c r="L611" s="125">
        <v>6430.39</v>
      </c>
      <c r="M611" s="125">
        <v>0</v>
      </c>
    </row>
    <row r="612" spans="1:13" x14ac:dyDescent="0.3">
      <c r="A612" s="123" t="str">
        <f t="shared" si="21"/>
        <v>MGPI00084</v>
      </c>
      <c r="B612" s="109" t="s">
        <v>169</v>
      </c>
      <c r="C612" s="109" t="s">
        <v>3699</v>
      </c>
      <c r="D612" s="109" t="s">
        <v>3844</v>
      </c>
      <c r="E612" s="109" t="s">
        <v>3858</v>
      </c>
      <c r="F612" s="109" t="s">
        <v>757</v>
      </c>
      <c r="G612" s="109" t="s">
        <v>3425</v>
      </c>
      <c r="H612" s="109" t="s">
        <v>3426</v>
      </c>
      <c r="I612" s="124">
        <v>108</v>
      </c>
      <c r="J612" s="127">
        <f t="shared" si="22"/>
        <v>1.9606481481481481</v>
      </c>
      <c r="K612" s="124">
        <v>108</v>
      </c>
      <c r="L612" s="125">
        <v>211.75</v>
      </c>
      <c r="M612" s="125">
        <v>0</v>
      </c>
    </row>
    <row r="613" spans="1:13" x14ac:dyDescent="0.3">
      <c r="A613" s="123" t="str">
        <f t="shared" si="21"/>
        <v>MGPI00085</v>
      </c>
      <c r="B613" s="109" t="s">
        <v>170</v>
      </c>
      <c r="C613" s="109" t="s">
        <v>3433</v>
      </c>
      <c r="D613" s="109" t="s">
        <v>3844</v>
      </c>
      <c r="E613" s="109" t="s">
        <v>3859</v>
      </c>
      <c r="F613" s="109" t="s">
        <v>36</v>
      </c>
      <c r="G613" s="109" t="s">
        <v>3425</v>
      </c>
      <c r="H613" s="109" t="s">
        <v>3426</v>
      </c>
      <c r="I613" s="124">
        <v>4</v>
      </c>
      <c r="J613" s="127">
        <f t="shared" si="22"/>
        <v>23.802499999999998</v>
      </c>
      <c r="K613" s="124">
        <v>4</v>
      </c>
      <c r="L613" s="125">
        <v>95.21</v>
      </c>
      <c r="M613" s="125">
        <v>0</v>
      </c>
    </row>
    <row r="614" spans="1:13" x14ac:dyDescent="0.3">
      <c r="A614" s="123" t="str">
        <f t="shared" si="21"/>
        <v>MGPI00088</v>
      </c>
      <c r="B614" s="109" t="s">
        <v>171</v>
      </c>
      <c r="C614" s="109" t="s">
        <v>3433</v>
      </c>
      <c r="D614" s="109" t="s">
        <v>3844</v>
      </c>
      <c r="E614" s="109" t="s">
        <v>3860</v>
      </c>
      <c r="F614" s="109" t="s">
        <v>36</v>
      </c>
      <c r="G614" s="109" t="s">
        <v>3425</v>
      </c>
      <c r="H614" s="109" t="s">
        <v>3426</v>
      </c>
      <c r="I614" s="124">
        <v>194</v>
      </c>
      <c r="J614" s="127">
        <f t="shared" si="22"/>
        <v>10.130876288659794</v>
      </c>
      <c r="K614" s="124">
        <v>194</v>
      </c>
      <c r="L614" s="125">
        <v>1965.39</v>
      </c>
      <c r="M614" s="125">
        <v>0</v>
      </c>
    </row>
    <row r="615" spans="1:13" x14ac:dyDescent="0.3">
      <c r="A615" s="123" t="str">
        <f t="shared" si="21"/>
        <v>MGPI00090</v>
      </c>
      <c r="B615" s="109" t="s">
        <v>172</v>
      </c>
      <c r="C615" s="109" t="s">
        <v>3699</v>
      </c>
      <c r="D615" s="109" t="s">
        <v>3844</v>
      </c>
      <c r="E615" s="109" t="s">
        <v>3861</v>
      </c>
      <c r="F615" s="109" t="s">
        <v>36</v>
      </c>
      <c r="G615" s="109" t="s">
        <v>3425</v>
      </c>
      <c r="H615" s="109" t="s">
        <v>3426</v>
      </c>
      <c r="I615" s="124">
        <v>193</v>
      </c>
      <c r="J615" s="127">
        <f t="shared" si="22"/>
        <v>11.086994818652849</v>
      </c>
      <c r="K615" s="124">
        <v>193</v>
      </c>
      <c r="L615" s="125">
        <v>2139.79</v>
      </c>
      <c r="M615" s="125">
        <v>0</v>
      </c>
    </row>
    <row r="616" spans="1:13" x14ac:dyDescent="0.3">
      <c r="A616" s="123" t="str">
        <f t="shared" si="21"/>
        <v>MGPI00095</v>
      </c>
      <c r="B616" s="109" t="s">
        <v>173</v>
      </c>
      <c r="C616" s="109" t="s">
        <v>3699</v>
      </c>
      <c r="D616" s="109" t="s">
        <v>3844</v>
      </c>
      <c r="E616" s="109" t="s">
        <v>3862</v>
      </c>
      <c r="F616" s="109" t="s">
        <v>36</v>
      </c>
      <c r="G616" s="109" t="s">
        <v>3425</v>
      </c>
      <c r="H616" s="109" t="s">
        <v>3426</v>
      </c>
      <c r="I616" s="124">
        <v>97</v>
      </c>
      <c r="J616" s="127">
        <f t="shared" si="22"/>
        <v>2.0224742268041238</v>
      </c>
      <c r="K616" s="124">
        <v>97</v>
      </c>
      <c r="L616" s="125">
        <v>196.18</v>
      </c>
      <c r="M616" s="125">
        <v>0</v>
      </c>
    </row>
    <row r="617" spans="1:13" x14ac:dyDescent="0.3">
      <c r="A617" s="123" t="str">
        <f t="shared" si="21"/>
        <v>MGPI00097</v>
      </c>
      <c r="B617" s="109" t="s">
        <v>174</v>
      </c>
      <c r="C617" s="109" t="s">
        <v>3699</v>
      </c>
      <c r="D617" s="109" t="s">
        <v>3844</v>
      </c>
      <c r="E617" s="109" t="s">
        <v>3863</v>
      </c>
      <c r="F617" s="109" t="s">
        <v>36</v>
      </c>
      <c r="G617" s="109" t="s">
        <v>3425</v>
      </c>
      <c r="H617" s="109" t="s">
        <v>3426</v>
      </c>
      <c r="I617" s="124">
        <v>2</v>
      </c>
      <c r="J617" s="127">
        <f t="shared" si="22"/>
        <v>6.35</v>
      </c>
      <c r="K617" s="124">
        <v>2</v>
      </c>
      <c r="L617" s="125">
        <v>12.7</v>
      </c>
      <c r="M617" s="125">
        <v>0</v>
      </c>
    </row>
    <row r="618" spans="1:13" x14ac:dyDescent="0.3">
      <c r="A618" s="123" t="str">
        <f t="shared" si="21"/>
        <v>MGPI00098</v>
      </c>
      <c r="B618" s="109" t="s">
        <v>175</v>
      </c>
      <c r="C618" s="109" t="s">
        <v>3699</v>
      </c>
      <c r="D618" s="109" t="s">
        <v>3844</v>
      </c>
      <c r="E618" s="109" t="s">
        <v>3864</v>
      </c>
      <c r="F618" s="109" t="s">
        <v>36</v>
      </c>
      <c r="G618" s="109" t="s">
        <v>3425</v>
      </c>
      <c r="H618" s="109" t="s">
        <v>3426</v>
      </c>
      <c r="I618" s="124">
        <v>4</v>
      </c>
      <c r="J618" s="127">
        <f t="shared" si="22"/>
        <v>6.3550000000000004</v>
      </c>
      <c r="K618" s="124">
        <v>4</v>
      </c>
      <c r="L618" s="125">
        <v>25.42</v>
      </c>
      <c r="M618" s="125">
        <v>0</v>
      </c>
    </row>
    <row r="619" spans="1:13" x14ac:dyDescent="0.3">
      <c r="A619" s="123" t="str">
        <f t="shared" si="21"/>
        <v>MGPI00099</v>
      </c>
      <c r="B619" s="109" t="s">
        <v>176</v>
      </c>
      <c r="C619" s="109" t="s">
        <v>3699</v>
      </c>
      <c r="D619" s="109" t="s">
        <v>3844</v>
      </c>
      <c r="E619" s="109" t="s">
        <v>3865</v>
      </c>
      <c r="F619" s="109" t="s">
        <v>36</v>
      </c>
      <c r="G619" s="109" t="s">
        <v>3425</v>
      </c>
      <c r="H619" s="109" t="s">
        <v>3426</v>
      </c>
      <c r="I619" s="124">
        <v>7</v>
      </c>
      <c r="J619" s="127">
        <f t="shared" si="22"/>
        <v>6.3528571428571423</v>
      </c>
      <c r="K619" s="124">
        <v>7</v>
      </c>
      <c r="L619" s="125">
        <v>44.47</v>
      </c>
      <c r="M619" s="125">
        <v>0</v>
      </c>
    </row>
    <row r="620" spans="1:13" x14ac:dyDescent="0.3">
      <c r="A620" s="123" t="str">
        <f t="shared" si="21"/>
        <v>MGPI00100</v>
      </c>
      <c r="B620" s="109" t="s">
        <v>177</v>
      </c>
      <c r="C620" s="109" t="s">
        <v>3699</v>
      </c>
      <c r="D620" s="109" t="s">
        <v>3844</v>
      </c>
      <c r="E620" s="109" t="s">
        <v>3866</v>
      </c>
      <c r="F620" s="109" t="s">
        <v>757</v>
      </c>
      <c r="G620" s="109" t="s">
        <v>3425</v>
      </c>
      <c r="H620" s="109" t="s">
        <v>3426</v>
      </c>
      <c r="I620" s="124">
        <v>5</v>
      </c>
      <c r="J620" s="127">
        <f t="shared" si="22"/>
        <v>16.649999999999999</v>
      </c>
      <c r="K620" s="124">
        <v>5</v>
      </c>
      <c r="L620" s="125">
        <v>83.25</v>
      </c>
      <c r="M620" s="125">
        <v>0</v>
      </c>
    </row>
    <row r="621" spans="1:13" x14ac:dyDescent="0.3">
      <c r="A621" s="123" t="str">
        <f t="shared" si="21"/>
        <v>MGPI00101</v>
      </c>
      <c r="B621" s="109" t="s">
        <v>178</v>
      </c>
      <c r="C621" s="109" t="s">
        <v>3699</v>
      </c>
      <c r="D621" s="109" t="s">
        <v>3844</v>
      </c>
      <c r="E621" s="109" t="s">
        <v>3867</v>
      </c>
      <c r="F621" s="109" t="s">
        <v>757</v>
      </c>
      <c r="G621" s="109" t="s">
        <v>3425</v>
      </c>
      <c r="H621" s="109" t="s">
        <v>3426</v>
      </c>
      <c r="I621" s="124">
        <v>180</v>
      </c>
      <c r="J621" s="127">
        <f t="shared" si="22"/>
        <v>11.285</v>
      </c>
      <c r="K621" s="124">
        <v>180</v>
      </c>
      <c r="L621" s="125">
        <v>2031.3</v>
      </c>
      <c r="M621" s="125">
        <v>0</v>
      </c>
    </row>
    <row r="622" spans="1:13" x14ac:dyDescent="0.3">
      <c r="A622" s="123" t="str">
        <f t="shared" si="21"/>
        <v>MGPI00103</v>
      </c>
      <c r="B622" s="109" t="s">
        <v>179</v>
      </c>
      <c r="C622" s="109" t="s">
        <v>3699</v>
      </c>
      <c r="D622" s="109" t="s">
        <v>3844</v>
      </c>
      <c r="E622" s="109" t="s">
        <v>3868</v>
      </c>
      <c r="F622" s="109" t="s">
        <v>757</v>
      </c>
      <c r="G622" s="109" t="s">
        <v>3425</v>
      </c>
      <c r="H622" s="109" t="s">
        <v>3426</v>
      </c>
      <c r="I622" s="124">
        <v>7</v>
      </c>
      <c r="J622" s="127">
        <f t="shared" si="22"/>
        <v>4.0271428571428576</v>
      </c>
      <c r="K622" s="124">
        <v>7</v>
      </c>
      <c r="L622" s="125">
        <v>28.19</v>
      </c>
      <c r="M622" s="125">
        <v>0</v>
      </c>
    </row>
    <row r="623" spans="1:13" x14ac:dyDescent="0.3">
      <c r="A623" s="123" t="str">
        <f t="shared" si="21"/>
        <v>MGPI00104</v>
      </c>
      <c r="B623" s="109" t="s">
        <v>814</v>
      </c>
      <c r="C623" s="109" t="s">
        <v>3699</v>
      </c>
      <c r="D623" s="109" t="s">
        <v>3844</v>
      </c>
      <c r="E623" s="109" t="s">
        <v>3869</v>
      </c>
      <c r="F623" s="109" t="s">
        <v>36</v>
      </c>
      <c r="G623" s="109" t="s">
        <v>3425</v>
      </c>
      <c r="H623" s="109" t="s">
        <v>3426</v>
      </c>
      <c r="I623" s="124">
        <v>4</v>
      </c>
      <c r="J623" s="127">
        <f t="shared" si="22"/>
        <v>80.834999999999994</v>
      </c>
      <c r="K623" s="124">
        <v>4</v>
      </c>
      <c r="L623" s="125">
        <v>323.33999999999997</v>
      </c>
      <c r="M623" s="125">
        <v>0</v>
      </c>
    </row>
    <row r="624" spans="1:13" x14ac:dyDescent="0.3">
      <c r="A624" s="123" t="str">
        <f t="shared" si="21"/>
        <v>MGPI00105</v>
      </c>
      <c r="B624" s="109" t="s">
        <v>180</v>
      </c>
      <c r="C624" s="109" t="s">
        <v>3699</v>
      </c>
      <c r="D624" s="109" t="s">
        <v>3844</v>
      </c>
      <c r="E624" s="109" t="s">
        <v>3870</v>
      </c>
      <c r="F624" s="109" t="s">
        <v>36</v>
      </c>
      <c r="G624" s="109" t="s">
        <v>3425</v>
      </c>
      <c r="H624" s="109" t="s">
        <v>3426</v>
      </c>
      <c r="I624" s="124">
        <v>3</v>
      </c>
      <c r="J624" s="127">
        <f t="shared" si="22"/>
        <v>20.36</v>
      </c>
      <c r="K624" s="124">
        <v>3</v>
      </c>
      <c r="L624" s="125">
        <v>61.08</v>
      </c>
      <c r="M624" s="125">
        <v>0</v>
      </c>
    </row>
    <row r="625" spans="1:13" x14ac:dyDescent="0.3">
      <c r="A625" s="123" t="str">
        <f t="shared" si="21"/>
        <v>MGPI00106</v>
      </c>
      <c r="B625" s="109" t="s">
        <v>181</v>
      </c>
      <c r="C625" s="109" t="s">
        <v>3699</v>
      </c>
      <c r="D625" s="109" t="s">
        <v>3844</v>
      </c>
      <c r="E625" s="109" t="s">
        <v>3871</v>
      </c>
      <c r="F625" s="109" t="s">
        <v>36</v>
      </c>
      <c r="G625" s="109" t="s">
        <v>3425</v>
      </c>
      <c r="H625" s="109" t="s">
        <v>3426</v>
      </c>
      <c r="I625" s="124">
        <v>3</v>
      </c>
      <c r="J625" s="127">
        <f t="shared" si="22"/>
        <v>17.41</v>
      </c>
      <c r="K625" s="124">
        <v>3</v>
      </c>
      <c r="L625" s="125">
        <v>52.23</v>
      </c>
      <c r="M625" s="125">
        <v>0</v>
      </c>
    </row>
    <row r="626" spans="1:13" x14ac:dyDescent="0.3">
      <c r="A626" s="123" t="str">
        <f t="shared" si="21"/>
        <v>MGPI00107</v>
      </c>
      <c r="B626" s="109" t="s">
        <v>815</v>
      </c>
      <c r="C626" s="109" t="s">
        <v>3699</v>
      </c>
      <c r="D626" s="109" t="s">
        <v>3844</v>
      </c>
      <c r="E626" s="109" t="s">
        <v>3872</v>
      </c>
      <c r="F626" s="109" t="s">
        <v>36</v>
      </c>
      <c r="G626" s="109" t="s">
        <v>3425</v>
      </c>
      <c r="H626" s="109" t="s">
        <v>3426</v>
      </c>
      <c r="I626" s="124">
        <v>3</v>
      </c>
      <c r="J626" s="127">
        <f t="shared" si="22"/>
        <v>53.25</v>
      </c>
      <c r="K626" s="124">
        <v>3</v>
      </c>
      <c r="L626" s="125">
        <v>159.75</v>
      </c>
      <c r="M626" s="125">
        <v>0</v>
      </c>
    </row>
    <row r="627" spans="1:13" x14ac:dyDescent="0.3">
      <c r="A627" s="123" t="str">
        <f t="shared" si="21"/>
        <v>MGPI00108</v>
      </c>
      <c r="B627" s="109" t="s">
        <v>816</v>
      </c>
      <c r="C627" s="109" t="s">
        <v>3699</v>
      </c>
      <c r="D627" s="109" t="s">
        <v>3844</v>
      </c>
      <c r="E627" s="109" t="s">
        <v>3873</v>
      </c>
      <c r="F627" s="109" t="s">
        <v>36</v>
      </c>
      <c r="G627" s="109" t="s">
        <v>3425</v>
      </c>
      <c r="H627" s="109" t="s">
        <v>3426</v>
      </c>
      <c r="I627" s="124">
        <v>3</v>
      </c>
      <c r="J627" s="127">
        <f t="shared" si="22"/>
        <v>54.966666666666669</v>
      </c>
      <c r="K627" s="124">
        <v>3</v>
      </c>
      <c r="L627" s="125">
        <v>164.9</v>
      </c>
      <c r="M627" s="125">
        <v>0</v>
      </c>
    </row>
    <row r="628" spans="1:13" x14ac:dyDescent="0.3">
      <c r="A628" s="123" t="str">
        <f t="shared" si="21"/>
        <v>MGPI00121</v>
      </c>
      <c r="B628" s="109" t="s">
        <v>182</v>
      </c>
      <c r="C628" s="109" t="s">
        <v>3699</v>
      </c>
      <c r="D628" s="109" t="s">
        <v>3844</v>
      </c>
      <c r="E628" s="109" t="s">
        <v>3874</v>
      </c>
      <c r="F628" s="109" t="s">
        <v>757</v>
      </c>
      <c r="G628" s="109" t="s">
        <v>3425</v>
      </c>
      <c r="H628" s="109" t="s">
        <v>3426</v>
      </c>
      <c r="I628" s="124">
        <v>270</v>
      </c>
      <c r="J628" s="127">
        <f t="shared" si="22"/>
        <v>11.718962962962962</v>
      </c>
      <c r="K628" s="124">
        <v>270</v>
      </c>
      <c r="L628" s="125">
        <v>3164.12</v>
      </c>
      <c r="M628" s="125">
        <v>0</v>
      </c>
    </row>
    <row r="629" spans="1:13" x14ac:dyDescent="0.3">
      <c r="A629" s="123" t="str">
        <f t="shared" si="21"/>
        <v>MGPI00122</v>
      </c>
      <c r="B629" s="109" t="s">
        <v>183</v>
      </c>
      <c r="C629" s="109" t="s">
        <v>3699</v>
      </c>
      <c r="D629" s="109" t="s">
        <v>3844</v>
      </c>
      <c r="E629" s="109" t="s">
        <v>3875</v>
      </c>
      <c r="F629" s="109" t="s">
        <v>36</v>
      </c>
      <c r="G629" s="109" t="s">
        <v>3425</v>
      </c>
      <c r="H629" s="109" t="s">
        <v>3426</v>
      </c>
      <c r="I629" s="124">
        <v>8</v>
      </c>
      <c r="J629" s="127">
        <f t="shared" si="22"/>
        <v>2.7237499999999999</v>
      </c>
      <c r="K629" s="124">
        <v>8</v>
      </c>
      <c r="L629" s="125">
        <v>21.79</v>
      </c>
      <c r="M629" s="125">
        <v>0</v>
      </c>
    </row>
    <row r="630" spans="1:13" x14ac:dyDescent="0.3">
      <c r="A630" s="123" t="str">
        <f t="shared" si="21"/>
        <v>MGPI00123</v>
      </c>
      <c r="B630" s="109" t="s">
        <v>817</v>
      </c>
      <c r="C630" s="109" t="s">
        <v>3699</v>
      </c>
      <c r="D630" s="109" t="s">
        <v>3844</v>
      </c>
      <c r="E630" s="109" t="s">
        <v>3876</v>
      </c>
      <c r="F630" s="109" t="s">
        <v>36</v>
      </c>
      <c r="G630" s="109" t="s">
        <v>3425</v>
      </c>
      <c r="H630" s="109" t="s">
        <v>3426</v>
      </c>
      <c r="I630" s="124">
        <v>2</v>
      </c>
      <c r="J630" s="127">
        <f t="shared" si="22"/>
        <v>49.325000000000003</v>
      </c>
      <c r="K630" s="124">
        <v>2</v>
      </c>
      <c r="L630" s="125">
        <v>98.65</v>
      </c>
      <c r="M630" s="125">
        <v>0</v>
      </c>
    </row>
    <row r="631" spans="1:13" x14ac:dyDescent="0.3">
      <c r="A631" s="123" t="str">
        <f t="shared" si="21"/>
        <v>MGPI00125</v>
      </c>
      <c r="B631" s="109" t="s">
        <v>184</v>
      </c>
      <c r="C631" s="109" t="s">
        <v>3699</v>
      </c>
      <c r="D631" s="109" t="s">
        <v>3844</v>
      </c>
      <c r="E631" s="109" t="s">
        <v>3877</v>
      </c>
      <c r="F631" s="109" t="s">
        <v>36</v>
      </c>
      <c r="G631" s="109" t="s">
        <v>3425</v>
      </c>
      <c r="H631" s="109" t="s">
        <v>3426</v>
      </c>
      <c r="I631" s="124">
        <v>3</v>
      </c>
      <c r="J631" s="127">
        <f t="shared" si="22"/>
        <v>10.493333333333334</v>
      </c>
      <c r="K631" s="124">
        <v>3</v>
      </c>
      <c r="L631" s="125">
        <v>31.48</v>
      </c>
      <c r="M631" s="125">
        <v>0</v>
      </c>
    </row>
    <row r="632" spans="1:13" x14ac:dyDescent="0.3">
      <c r="A632" s="123" t="str">
        <f t="shared" si="21"/>
        <v>MGPI00128</v>
      </c>
      <c r="B632" s="109" t="s">
        <v>861</v>
      </c>
      <c r="C632" s="109" t="s">
        <v>3699</v>
      </c>
      <c r="D632" s="109" t="s">
        <v>3844</v>
      </c>
      <c r="E632" s="109" t="s">
        <v>3878</v>
      </c>
      <c r="F632" s="109" t="s">
        <v>36</v>
      </c>
      <c r="G632" s="109" t="s">
        <v>3425</v>
      </c>
      <c r="H632" s="109" t="s">
        <v>3426</v>
      </c>
      <c r="I632" s="124">
        <v>416</v>
      </c>
      <c r="J632" s="127">
        <f t="shared" si="22"/>
        <v>11.838341346153847</v>
      </c>
      <c r="K632" s="124">
        <v>416</v>
      </c>
      <c r="L632" s="125">
        <v>4924.75</v>
      </c>
      <c r="M632" s="125">
        <v>0</v>
      </c>
    </row>
    <row r="633" spans="1:13" x14ac:dyDescent="0.3">
      <c r="A633" s="123" t="str">
        <f t="shared" si="21"/>
        <v>MGPI00152</v>
      </c>
      <c r="B633" s="109" t="s">
        <v>1110</v>
      </c>
      <c r="C633" s="109" t="s">
        <v>3699</v>
      </c>
      <c r="D633" s="109" t="s">
        <v>3844</v>
      </c>
      <c r="E633" s="109" t="s">
        <v>3879</v>
      </c>
      <c r="F633" s="109" t="s">
        <v>36</v>
      </c>
      <c r="G633" s="109" t="s">
        <v>3425</v>
      </c>
      <c r="H633" s="109" t="s">
        <v>3426</v>
      </c>
      <c r="I633" s="124">
        <v>5</v>
      </c>
      <c r="J633" s="127">
        <f t="shared" si="22"/>
        <v>65.794000000000011</v>
      </c>
      <c r="K633" s="124">
        <v>5</v>
      </c>
      <c r="L633" s="125">
        <v>328.97</v>
      </c>
      <c r="M633" s="125">
        <v>0</v>
      </c>
    </row>
    <row r="634" spans="1:13" x14ac:dyDescent="0.3">
      <c r="A634" s="123" t="str">
        <f t="shared" si="21"/>
        <v>MGPI00153</v>
      </c>
      <c r="B634" s="109" t="s">
        <v>3880</v>
      </c>
      <c r="C634" s="109" t="s">
        <v>3699</v>
      </c>
      <c r="D634" s="109" t="s">
        <v>3844</v>
      </c>
      <c r="E634" s="109" t="s">
        <v>3881</v>
      </c>
      <c r="F634" s="109" t="s">
        <v>36</v>
      </c>
      <c r="G634" s="109" t="s">
        <v>3425</v>
      </c>
      <c r="H634" s="109" t="s">
        <v>3426</v>
      </c>
      <c r="I634" s="124">
        <v>7</v>
      </c>
      <c r="J634" s="127">
        <f t="shared" si="22"/>
        <v>65.794285714285721</v>
      </c>
      <c r="K634" s="124">
        <v>7</v>
      </c>
      <c r="L634" s="125">
        <v>460.56</v>
      </c>
      <c r="M634" s="125">
        <v>0</v>
      </c>
    </row>
    <row r="635" spans="1:13" x14ac:dyDescent="0.3">
      <c r="A635" s="123" t="str">
        <f t="shared" si="21"/>
        <v>MGPI00154</v>
      </c>
      <c r="B635" s="109" t="s">
        <v>1115</v>
      </c>
      <c r="C635" s="109" t="s">
        <v>3699</v>
      </c>
      <c r="D635" s="109" t="s">
        <v>3844</v>
      </c>
      <c r="E635" s="109" t="s">
        <v>3882</v>
      </c>
      <c r="F635" s="109" t="s">
        <v>36</v>
      </c>
      <c r="G635" s="109" t="s">
        <v>3425</v>
      </c>
      <c r="H635" s="109" t="s">
        <v>3426</v>
      </c>
      <c r="I635" s="124">
        <v>8</v>
      </c>
      <c r="J635" s="127">
        <f t="shared" si="22"/>
        <v>65.793750000000003</v>
      </c>
      <c r="K635" s="124">
        <v>8</v>
      </c>
      <c r="L635" s="125">
        <v>526.35</v>
      </c>
      <c r="M635" s="125">
        <v>0</v>
      </c>
    </row>
    <row r="636" spans="1:13" x14ac:dyDescent="0.3">
      <c r="A636" s="123" t="str">
        <f t="shared" si="21"/>
        <v>MGPI00155</v>
      </c>
      <c r="B636" s="109" t="s">
        <v>1116</v>
      </c>
      <c r="C636" s="109" t="s">
        <v>3699</v>
      </c>
      <c r="D636" s="109" t="s">
        <v>3844</v>
      </c>
      <c r="E636" s="109" t="s">
        <v>3883</v>
      </c>
      <c r="F636" s="109" t="s">
        <v>36</v>
      </c>
      <c r="G636" s="109" t="s">
        <v>3425</v>
      </c>
      <c r="H636" s="109" t="s">
        <v>3426</v>
      </c>
      <c r="I636" s="124">
        <v>9</v>
      </c>
      <c r="J636" s="127">
        <f t="shared" si="22"/>
        <v>65.794444444444437</v>
      </c>
      <c r="K636" s="124">
        <v>9</v>
      </c>
      <c r="L636" s="125">
        <v>592.15</v>
      </c>
      <c r="M636" s="125">
        <v>0</v>
      </c>
    </row>
    <row r="637" spans="1:13" x14ac:dyDescent="0.3">
      <c r="A637" s="123" t="str">
        <f t="shared" ref="A637:A700" si="23">LEFT(E637,9)</f>
        <v>MGPI00156</v>
      </c>
      <c r="B637" s="109" t="s">
        <v>1117</v>
      </c>
      <c r="C637" s="109" t="s">
        <v>3699</v>
      </c>
      <c r="D637" s="109" t="s">
        <v>3844</v>
      </c>
      <c r="E637" s="109" t="s">
        <v>3884</v>
      </c>
      <c r="F637" s="109" t="s">
        <v>36</v>
      </c>
      <c r="G637" s="109" t="s">
        <v>3425</v>
      </c>
      <c r="H637" s="109" t="s">
        <v>3426</v>
      </c>
      <c r="I637" s="124">
        <v>5</v>
      </c>
      <c r="J637" s="127">
        <f t="shared" si="22"/>
        <v>65.794000000000011</v>
      </c>
      <c r="K637" s="124">
        <v>5</v>
      </c>
      <c r="L637" s="125">
        <v>328.97</v>
      </c>
      <c r="M637" s="125">
        <v>0</v>
      </c>
    </row>
    <row r="638" spans="1:13" x14ac:dyDescent="0.3">
      <c r="A638" s="123" t="str">
        <f t="shared" si="23"/>
        <v>MGPI00157</v>
      </c>
      <c r="B638" s="109" t="s">
        <v>1118</v>
      </c>
      <c r="C638" s="109" t="s">
        <v>3699</v>
      </c>
      <c r="D638" s="109" t="s">
        <v>3844</v>
      </c>
      <c r="E638" s="109" t="s">
        <v>3885</v>
      </c>
      <c r="F638" s="109" t="s">
        <v>36</v>
      </c>
      <c r="G638" s="109" t="s">
        <v>3425</v>
      </c>
      <c r="H638" s="109" t="s">
        <v>3426</v>
      </c>
      <c r="I638" s="124">
        <v>7</v>
      </c>
      <c r="J638" s="127">
        <f t="shared" si="22"/>
        <v>65.794285714285721</v>
      </c>
      <c r="K638" s="124">
        <v>7</v>
      </c>
      <c r="L638" s="125">
        <v>460.56</v>
      </c>
      <c r="M638" s="125">
        <v>0</v>
      </c>
    </row>
    <row r="639" spans="1:13" x14ac:dyDescent="0.3">
      <c r="A639" s="123" t="str">
        <f t="shared" si="23"/>
        <v>MGPI00158</v>
      </c>
      <c r="B639" s="109" t="s">
        <v>1119</v>
      </c>
      <c r="C639" s="109" t="s">
        <v>3699</v>
      </c>
      <c r="D639" s="109" t="s">
        <v>3844</v>
      </c>
      <c r="E639" s="109" t="s">
        <v>3886</v>
      </c>
      <c r="F639" s="109" t="s">
        <v>36</v>
      </c>
      <c r="G639" s="109" t="s">
        <v>3425</v>
      </c>
      <c r="H639" s="109" t="s">
        <v>3426</v>
      </c>
      <c r="I639" s="124">
        <v>1</v>
      </c>
      <c r="J639" s="127">
        <f t="shared" si="22"/>
        <v>65.790000000000006</v>
      </c>
      <c r="K639" s="124">
        <v>1</v>
      </c>
      <c r="L639" s="125">
        <v>65.790000000000006</v>
      </c>
      <c r="M639" s="125">
        <v>0</v>
      </c>
    </row>
    <row r="640" spans="1:13" x14ac:dyDescent="0.3">
      <c r="A640" s="123" t="str">
        <f t="shared" si="23"/>
        <v>MGPI00159</v>
      </c>
      <c r="B640" s="109" t="s">
        <v>1120</v>
      </c>
      <c r="C640" s="109" t="s">
        <v>3699</v>
      </c>
      <c r="D640" s="109" t="s">
        <v>3844</v>
      </c>
      <c r="E640" s="109" t="s">
        <v>3887</v>
      </c>
      <c r="F640" s="109" t="s">
        <v>36</v>
      </c>
      <c r="G640" s="109" t="s">
        <v>3425</v>
      </c>
      <c r="H640" s="109" t="s">
        <v>3426</v>
      </c>
      <c r="I640" s="124">
        <v>3</v>
      </c>
      <c r="J640" s="127">
        <f t="shared" si="22"/>
        <v>65.793333333333337</v>
      </c>
      <c r="K640" s="124">
        <v>3</v>
      </c>
      <c r="L640" s="125">
        <v>197.38</v>
      </c>
      <c r="M640" s="125">
        <v>0</v>
      </c>
    </row>
    <row r="641" spans="1:13" x14ac:dyDescent="0.3">
      <c r="A641" s="123" t="str">
        <f t="shared" si="23"/>
        <v>MGPI00160</v>
      </c>
      <c r="B641" s="109" t="s">
        <v>1121</v>
      </c>
      <c r="C641" s="109" t="s">
        <v>3699</v>
      </c>
      <c r="D641" s="109" t="s">
        <v>3844</v>
      </c>
      <c r="E641" s="109" t="s">
        <v>3888</v>
      </c>
      <c r="F641" s="109" t="s">
        <v>757</v>
      </c>
      <c r="G641" s="109" t="s">
        <v>3425</v>
      </c>
      <c r="H641" s="109" t="s">
        <v>3426</v>
      </c>
      <c r="I641" s="124">
        <v>2</v>
      </c>
      <c r="J641" s="127">
        <f t="shared" si="22"/>
        <v>65.795000000000002</v>
      </c>
      <c r="K641" s="124">
        <v>2</v>
      </c>
      <c r="L641" s="125">
        <v>131.59</v>
      </c>
      <c r="M641" s="125">
        <v>0</v>
      </c>
    </row>
    <row r="642" spans="1:13" x14ac:dyDescent="0.3">
      <c r="A642" s="123" t="str">
        <f t="shared" si="23"/>
        <v>MGPI00173</v>
      </c>
      <c r="B642" s="109" t="s">
        <v>1149</v>
      </c>
      <c r="C642" s="109" t="s">
        <v>3699</v>
      </c>
      <c r="D642" s="109" t="s">
        <v>3844</v>
      </c>
      <c r="E642" s="109" t="s">
        <v>3889</v>
      </c>
      <c r="F642" s="109" t="s">
        <v>757</v>
      </c>
      <c r="G642" s="109" t="s">
        <v>3425</v>
      </c>
      <c r="H642" s="109" t="s">
        <v>3426</v>
      </c>
      <c r="I642" s="124">
        <v>212</v>
      </c>
      <c r="J642" s="127">
        <f t="shared" ref="J642:J705" si="24">L642/I642</f>
        <v>2.1537264150943396</v>
      </c>
      <c r="K642" s="124">
        <v>212</v>
      </c>
      <c r="L642" s="125">
        <v>456.59</v>
      </c>
      <c r="M642" s="125">
        <v>0</v>
      </c>
    </row>
    <row r="643" spans="1:13" x14ac:dyDescent="0.3">
      <c r="A643" s="123" t="str">
        <f t="shared" si="23"/>
        <v>MGPI00175</v>
      </c>
      <c r="B643" s="109" t="s">
        <v>3890</v>
      </c>
      <c r="C643" s="109" t="s">
        <v>3699</v>
      </c>
      <c r="D643" s="109" t="s">
        <v>3844</v>
      </c>
      <c r="E643" s="109" t="s">
        <v>3891</v>
      </c>
      <c r="F643" s="109" t="s">
        <v>36</v>
      </c>
      <c r="G643" s="109" t="s">
        <v>3425</v>
      </c>
      <c r="H643" s="109" t="s">
        <v>3426</v>
      </c>
      <c r="I643" s="124">
        <v>2</v>
      </c>
      <c r="J643" s="127">
        <f t="shared" si="24"/>
        <v>65.795000000000002</v>
      </c>
      <c r="K643" s="124">
        <v>2</v>
      </c>
      <c r="L643" s="125">
        <v>131.59</v>
      </c>
      <c r="M643" s="125">
        <v>0</v>
      </c>
    </row>
    <row r="644" spans="1:13" x14ac:dyDescent="0.3">
      <c r="A644" s="123" t="str">
        <f t="shared" si="23"/>
        <v>MGPI00176</v>
      </c>
      <c r="B644" s="109" t="s">
        <v>3892</v>
      </c>
      <c r="C644" s="109" t="s">
        <v>3699</v>
      </c>
      <c r="D644" s="109" t="s">
        <v>3844</v>
      </c>
      <c r="E644" s="109" t="s">
        <v>3893</v>
      </c>
      <c r="F644" s="109" t="s">
        <v>36</v>
      </c>
      <c r="G644" s="109" t="s">
        <v>3425</v>
      </c>
      <c r="H644" s="109" t="s">
        <v>3426</v>
      </c>
      <c r="I644" s="124">
        <v>2</v>
      </c>
      <c r="J644" s="127">
        <f t="shared" si="24"/>
        <v>65.795000000000002</v>
      </c>
      <c r="K644" s="124">
        <v>2</v>
      </c>
      <c r="L644" s="125">
        <v>131.59</v>
      </c>
      <c r="M644" s="125">
        <v>0</v>
      </c>
    </row>
    <row r="645" spans="1:13" x14ac:dyDescent="0.3">
      <c r="A645" s="123" t="str">
        <f t="shared" si="23"/>
        <v>MGPI00177</v>
      </c>
      <c r="B645" s="109" t="s">
        <v>1150</v>
      </c>
      <c r="C645" s="109" t="s">
        <v>3699</v>
      </c>
      <c r="D645" s="109" t="s">
        <v>3844</v>
      </c>
      <c r="E645" s="109" t="s">
        <v>3894</v>
      </c>
      <c r="F645" s="109" t="s">
        <v>36</v>
      </c>
      <c r="G645" s="109" t="s">
        <v>3425</v>
      </c>
      <c r="H645" s="109" t="s">
        <v>3426</v>
      </c>
      <c r="I645" s="124">
        <v>8</v>
      </c>
      <c r="J645" s="127">
        <f t="shared" si="24"/>
        <v>65.793750000000003</v>
      </c>
      <c r="K645" s="124">
        <v>8</v>
      </c>
      <c r="L645" s="125">
        <v>526.35</v>
      </c>
      <c r="M645" s="125">
        <v>0</v>
      </c>
    </row>
    <row r="646" spans="1:13" x14ac:dyDescent="0.3">
      <c r="A646" s="123" t="str">
        <f t="shared" si="23"/>
        <v>MGPI00178</v>
      </c>
      <c r="B646" s="109" t="s">
        <v>3895</v>
      </c>
      <c r="C646" s="109" t="s">
        <v>3699</v>
      </c>
      <c r="D646" s="109" t="s">
        <v>3844</v>
      </c>
      <c r="E646" s="109" t="s">
        <v>3896</v>
      </c>
      <c r="F646" s="109" t="s">
        <v>36</v>
      </c>
      <c r="G646" s="109" t="s">
        <v>3425</v>
      </c>
      <c r="H646" s="109" t="s">
        <v>3426</v>
      </c>
      <c r="I646" s="124">
        <v>3</v>
      </c>
      <c r="J646" s="127">
        <f t="shared" si="24"/>
        <v>65.793333333333337</v>
      </c>
      <c r="K646" s="124">
        <v>3</v>
      </c>
      <c r="L646" s="125">
        <v>197.38</v>
      </c>
      <c r="M646" s="125">
        <v>0</v>
      </c>
    </row>
    <row r="647" spans="1:13" x14ac:dyDescent="0.3">
      <c r="A647" s="123" t="str">
        <f t="shared" si="23"/>
        <v>MGPI00181</v>
      </c>
      <c r="B647" s="109" t="s">
        <v>3897</v>
      </c>
      <c r="C647" s="109" t="s">
        <v>3699</v>
      </c>
      <c r="D647" s="109" t="s">
        <v>3844</v>
      </c>
      <c r="E647" s="109" t="s">
        <v>3898</v>
      </c>
      <c r="F647" s="109" t="s">
        <v>36</v>
      </c>
      <c r="G647" s="109" t="s">
        <v>3425</v>
      </c>
      <c r="H647" s="109" t="s">
        <v>3426</v>
      </c>
      <c r="I647" s="124">
        <v>3</v>
      </c>
      <c r="J647" s="127">
        <f t="shared" si="24"/>
        <v>11.706666666666665</v>
      </c>
      <c r="K647" s="124">
        <v>3</v>
      </c>
      <c r="L647" s="125">
        <v>35.119999999999997</v>
      </c>
      <c r="M647" s="125">
        <v>0</v>
      </c>
    </row>
    <row r="648" spans="1:13" x14ac:dyDescent="0.3">
      <c r="A648" s="123" t="str">
        <f t="shared" si="23"/>
        <v>MGPI00182</v>
      </c>
      <c r="B648" s="109" t="s">
        <v>3899</v>
      </c>
      <c r="C648" s="109" t="s">
        <v>3699</v>
      </c>
      <c r="D648" s="109" t="s">
        <v>3844</v>
      </c>
      <c r="E648" s="109" t="s">
        <v>3900</v>
      </c>
      <c r="F648" s="109" t="s">
        <v>36</v>
      </c>
      <c r="G648" s="109" t="s">
        <v>3425</v>
      </c>
      <c r="H648" s="109" t="s">
        <v>3426</v>
      </c>
      <c r="I648" s="124">
        <v>4</v>
      </c>
      <c r="J648" s="127">
        <f t="shared" si="24"/>
        <v>11.705</v>
      </c>
      <c r="K648" s="124">
        <v>4</v>
      </c>
      <c r="L648" s="125">
        <v>46.82</v>
      </c>
      <c r="M648" s="125">
        <v>0</v>
      </c>
    </row>
    <row r="649" spans="1:13" x14ac:dyDescent="0.3">
      <c r="A649" s="123" t="str">
        <f t="shared" si="23"/>
        <v>MGPI00183</v>
      </c>
      <c r="B649" s="109" t="s">
        <v>3901</v>
      </c>
      <c r="C649" s="109" t="s">
        <v>3699</v>
      </c>
      <c r="D649" s="109" t="s">
        <v>3844</v>
      </c>
      <c r="E649" s="109" t="s">
        <v>3902</v>
      </c>
      <c r="F649" s="109" t="s">
        <v>36</v>
      </c>
      <c r="G649" s="109" t="s">
        <v>3425</v>
      </c>
      <c r="H649" s="109" t="s">
        <v>3426</v>
      </c>
      <c r="I649" s="124">
        <v>3</v>
      </c>
      <c r="J649" s="127">
        <f t="shared" si="24"/>
        <v>11.706666666666665</v>
      </c>
      <c r="K649" s="124">
        <v>3</v>
      </c>
      <c r="L649" s="125">
        <v>35.119999999999997</v>
      </c>
      <c r="M649" s="125">
        <v>0</v>
      </c>
    </row>
    <row r="650" spans="1:13" x14ac:dyDescent="0.3">
      <c r="A650" s="123" t="str">
        <f t="shared" si="23"/>
        <v>MGPI00184</v>
      </c>
      <c r="B650" s="109" t="s">
        <v>3903</v>
      </c>
      <c r="C650" s="109" t="s">
        <v>3699</v>
      </c>
      <c r="D650" s="109" t="s">
        <v>3844</v>
      </c>
      <c r="E650" s="109" t="s">
        <v>3904</v>
      </c>
      <c r="F650" s="109" t="s">
        <v>36</v>
      </c>
      <c r="G650" s="109" t="s">
        <v>3425</v>
      </c>
      <c r="H650" s="109" t="s">
        <v>3426</v>
      </c>
      <c r="I650" s="124">
        <v>3</v>
      </c>
      <c r="J650" s="127">
        <f t="shared" si="24"/>
        <v>11.703333333333333</v>
      </c>
      <c r="K650" s="124">
        <v>3</v>
      </c>
      <c r="L650" s="125">
        <v>35.11</v>
      </c>
      <c r="M650" s="125">
        <v>0</v>
      </c>
    </row>
    <row r="651" spans="1:13" x14ac:dyDescent="0.3">
      <c r="A651" s="123" t="str">
        <f t="shared" si="23"/>
        <v>MGPI00185</v>
      </c>
      <c r="B651" s="109" t="s">
        <v>3905</v>
      </c>
      <c r="C651" s="109" t="s">
        <v>3699</v>
      </c>
      <c r="D651" s="109" t="s">
        <v>3844</v>
      </c>
      <c r="E651" s="109" t="s">
        <v>3906</v>
      </c>
      <c r="F651" s="109" t="s">
        <v>36</v>
      </c>
      <c r="G651" s="109" t="s">
        <v>3425</v>
      </c>
      <c r="H651" s="109" t="s">
        <v>3426</v>
      </c>
      <c r="I651" s="124">
        <v>7</v>
      </c>
      <c r="J651" s="127">
        <f t="shared" si="24"/>
        <v>11.707142857142857</v>
      </c>
      <c r="K651" s="124">
        <v>7</v>
      </c>
      <c r="L651" s="125">
        <v>81.95</v>
      </c>
      <c r="M651" s="125">
        <v>0</v>
      </c>
    </row>
    <row r="652" spans="1:13" x14ac:dyDescent="0.3">
      <c r="A652" s="123" t="str">
        <f t="shared" si="23"/>
        <v>MGPI00186</v>
      </c>
      <c r="B652" s="109" t="s">
        <v>3907</v>
      </c>
      <c r="C652" s="109" t="s">
        <v>3699</v>
      </c>
      <c r="D652" s="109" t="s">
        <v>3844</v>
      </c>
      <c r="E652" s="109" t="s">
        <v>3908</v>
      </c>
      <c r="F652" s="109" t="s">
        <v>36</v>
      </c>
      <c r="G652" s="109" t="s">
        <v>3425</v>
      </c>
      <c r="H652" s="109" t="s">
        <v>3426</v>
      </c>
      <c r="I652" s="124">
        <v>8</v>
      </c>
      <c r="J652" s="127">
        <f t="shared" si="24"/>
        <v>11.706250000000001</v>
      </c>
      <c r="K652" s="124">
        <v>8</v>
      </c>
      <c r="L652" s="125">
        <v>93.65</v>
      </c>
      <c r="M652" s="125">
        <v>0</v>
      </c>
    </row>
    <row r="653" spans="1:13" x14ac:dyDescent="0.3">
      <c r="A653" s="123" t="str">
        <f t="shared" si="23"/>
        <v>MGPI00187</v>
      </c>
      <c r="B653" s="109" t="s">
        <v>3909</v>
      </c>
      <c r="C653" s="109" t="s">
        <v>3699</v>
      </c>
      <c r="D653" s="109" t="s">
        <v>3844</v>
      </c>
      <c r="E653" s="109" t="s">
        <v>3910</v>
      </c>
      <c r="F653" s="109" t="s">
        <v>36</v>
      </c>
      <c r="G653" s="109" t="s">
        <v>3425</v>
      </c>
      <c r="H653" s="109" t="s">
        <v>3426</v>
      </c>
      <c r="I653" s="124">
        <v>7</v>
      </c>
      <c r="J653" s="127">
        <f t="shared" si="24"/>
        <v>11.705714285714285</v>
      </c>
      <c r="K653" s="124">
        <v>7</v>
      </c>
      <c r="L653" s="125">
        <v>81.94</v>
      </c>
      <c r="M653" s="125">
        <v>0</v>
      </c>
    </row>
    <row r="654" spans="1:13" x14ac:dyDescent="0.3">
      <c r="A654" s="123" t="str">
        <f t="shared" si="23"/>
        <v>MGPI00188</v>
      </c>
      <c r="B654" s="109" t="s">
        <v>3911</v>
      </c>
      <c r="C654" s="109" t="s">
        <v>3699</v>
      </c>
      <c r="D654" s="109" t="s">
        <v>3844</v>
      </c>
      <c r="E654" s="109" t="s">
        <v>3912</v>
      </c>
      <c r="F654" s="109" t="s">
        <v>36</v>
      </c>
      <c r="G654" s="109" t="s">
        <v>3425</v>
      </c>
      <c r="H654" s="109" t="s">
        <v>3426</v>
      </c>
      <c r="I654" s="124">
        <v>4</v>
      </c>
      <c r="J654" s="127">
        <f t="shared" si="24"/>
        <v>11.705</v>
      </c>
      <c r="K654" s="124">
        <v>4</v>
      </c>
      <c r="L654" s="125">
        <v>46.82</v>
      </c>
      <c r="M654" s="125">
        <v>0</v>
      </c>
    </row>
    <row r="655" spans="1:13" x14ac:dyDescent="0.3">
      <c r="A655" s="123" t="str">
        <f t="shared" si="23"/>
        <v>MGPI00189</v>
      </c>
      <c r="B655" s="109" t="s">
        <v>3913</v>
      </c>
      <c r="C655" s="109" t="s">
        <v>3699</v>
      </c>
      <c r="D655" s="109" t="s">
        <v>3844</v>
      </c>
      <c r="E655" s="109" t="s">
        <v>3914</v>
      </c>
      <c r="F655" s="109" t="s">
        <v>36</v>
      </c>
      <c r="G655" s="109" t="s">
        <v>3425</v>
      </c>
      <c r="H655" s="109" t="s">
        <v>3426</v>
      </c>
      <c r="I655" s="124">
        <v>10</v>
      </c>
      <c r="J655" s="127">
        <f t="shared" si="24"/>
        <v>11.705</v>
      </c>
      <c r="K655" s="124">
        <v>10</v>
      </c>
      <c r="L655" s="125">
        <v>117.05</v>
      </c>
      <c r="M655" s="125">
        <v>0</v>
      </c>
    </row>
    <row r="656" spans="1:13" x14ac:dyDescent="0.3">
      <c r="A656" s="123" t="str">
        <f t="shared" si="23"/>
        <v>MGPI00190</v>
      </c>
      <c r="B656" s="109" t="s">
        <v>3915</v>
      </c>
      <c r="C656" s="109" t="s">
        <v>3699</v>
      </c>
      <c r="D656" s="109" t="s">
        <v>3844</v>
      </c>
      <c r="E656" s="109" t="s">
        <v>3916</v>
      </c>
      <c r="F656" s="109" t="s">
        <v>36</v>
      </c>
      <c r="G656" s="109" t="s">
        <v>3425</v>
      </c>
      <c r="H656" s="109" t="s">
        <v>3426</v>
      </c>
      <c r="I656" s="124">
        <v>5</v>
      </c>
      <c r="J656" s="127">
        <f t="shared" si="24"/>
        <v>11.704000000000001</v>
      </c>
      <c r="K656" s="124">
        <v>5</v>
      </c>
      <c r="L656" s="125">
        <v>58.52</v>
      </c>
      <c r="M656" s="125">
        <v>0</v>
      </c>
    </row>
    <row r="657" spans="1:13" x14ac:dyDescent="0.3">
      <c r="A657" s="123" t="str">
        <f t="shared" si="23"/>
        <v>MGPI00191</v>
      </c>
      <c r="B657" s="109" t="s">
        <v>3917</v>
      </c>
      <c r="C657" s="109" t="s">
        <v>3699</v>
      </c>
      <c r="D657" s="109" t="s">
        <v>3844</v>
      </c>
      <c r="E657" s="109" t="s">
        <v>3918</v>
      </c>
      <c r="F657" s="109" t="s">
        <v>36</v>
      </c>
      <c r="G657" s="109" t="s">
        <v>3425</v>
      </c>
      <c r="H657" s="109" t="s">
        <v>3426</v>
      </c>
      <c r="I657" s="124">
        <v>4</v>
      </c>
      <c r="J657" s="127">
        <f t="shared" si="24"/>
        <v>11.7075</v>
      </c>
      <c r="K657" s="124">
        <v>4</v>
      </c>
      <c r="L657" s="125">
        <v>46.83</v>
      </c>
      <c r="M657" s="125">
        <v>0</v>
      </c>
    </row>
    <row r="658" spans="1:13" x14ac:dyDescent="0.3">
      <c r="A658" s="123" t="str">
        <f t="shared" si="23"/>
        <v>MGPI00192</v>
      </c>
      <c r="B658" s="109" t="s">
        <v>3919</v>
      </c>
      <c r="C658" s="109" t="s">
        <v>3699</v>
      </c>
      <c r="D658" s="109" t="s">
        <v>3844</v>
      </c>
      <c r="E658" s="109" t="s">
        <v>3920</v>
      </c>
      <c r="F658" s="109" t="s">
        <v>36</v>
      </c>
      <c r="G658" s="109" t="s">
        <v>3425</v>
      </c>
      <c r="H658" s="109" t="s">
        <v>3426</v>
      </c>
      <c r="I658" s="124">
        <v>4</v>
      </c>
      <c r="J658" s="127">
        <f t="shared" si="24"/>
        <v>11.7075</v>
      </c>
      <c r="K658" s="124">
        <v>4</v>
      </c>
      <c r="L658" s="125">
        <v>46.83</v>
      </c>
      <c r="M658" s="125">
        <v>0</v>
      </c>
    </row>
    <row r="659" spans="1:13" x14ac:dyDescent="0.3">
      <c r="A659" s="123" t="str">
        <f t="shared" si="23"/>
        <v>MGPI00193</v>
      </c>
      <c r="B659" s="109" t="s">
        <v>3921</v>
      </c>
      <c r="C659" s="109" t="s">
        <v>3699</v>
      </c>
      <c r="D659" s="109" t="s">
        <v>3844</v>
      </c>
      <c r="E659" s="109" t="s">
        <v>3922</v>
      </c>
      <c r="F659" s="109" t="s">
        <v>36</v>
      </c>
      <c r="G659" s="109" t="s">
        <v>3425</v>
      </c>
      <c r="H659" s="109" t="s">
        <v>3426</v>
      </c>
      <c r="I659" s="124">
        <v>4</v>
      </c>
      <c r="J659" s="127">
        <f t="shared" si="24"/>
        <v>11.7075</v>
      </c>
      <c r="K659" s="124">
        <v>4</v>
      </c>
      <c r="L659" s="125">
        <v>46.83</v>
      </c>
      <c r="M659" s="125">
        <v>0</v>
      </c>
    </row>
    <row r="660" spans="1:13" x14ac:dyDescent="0.3">
      <c r="A660" s="123" t="str">
        <f t="shared" si="23"/>
        <v>MGPI00195</v>
      </c>
      <c r="B660" s="109" t="s">
        <v>3923</v>
      </c>
      <c r="C660" s="109" t="s">
        <v>3699</v>
      </c>
      <c r="D660" s="109" t="s">
        <v>3844</v>
      </c>
      <c r="E660" s="109" t="s">
        <v>3924</v>
      </c>
      <c r="F660" s="109" t="s">
        <v>36</v>
      </c>
      <c r="G660" s="109" t="s">
        <v>3425</v>
      </c>
      <c r="H660" s="109" t="s">
        <v>3426</v>
      </c>
      <c r="I660" s="124">
        <v>438</v>
      </c>
      <c r="J660" s="127">
        <f t="shared" si="24"/>
        <v>4.0423515981735161</v>
      </c>
      <c r="K660" s="124">
        <v>438</v>
      </c>
      <c r="L660" s="125">
        <v>1770.55</v>
      </c>
      <c r="M660" s="125">
        <v>0</v>
      </c>
    </row>
    <row r="661" spans="1:13" x14ac:dyDescent="0.3">
      <c r="A661" s="123" t="str">
        <f t="shared" si="23"/>
        <v>MGPI00196</v>
      </c>
      <c r="B661" s="109" t="s">
        <v>3925</v>
      </c>
      <c r="C661" s="109" t="s">
        <v>3699</v>
      </c>
      <c r="D661" s="109" t="s">
        <v>3844</v>
      </c>
      <c r="E661" s="109" t="s">
        <v>3926</v>
      </c>
      <c r="F661" s="109" t="s">
        <v>36</v>
      </c>
      <c r="G661" s="109" t="s">
        <v>3425</v>
      </c>
      <c r="H661" s="109" t="s">
        <v>3426</v>
      </c>
      <c r="I661" s="124">
        <v>83</v>
      </c>
      <c r="J661" s="127">
        <f t="shared" si="24"/>
        <v>1.7789156626506024</v>
      </c>
      <c r="K661" s="124">
        <v>83</v>
      </c>
      <c r="L661" s="125">
        <v>147.65</v>
      </c>
      <c r="M661" s="125">
        <v>0</v>
      </c>
    </row>
    <row r="662" spans="1:13" x14ac:dyDescent="0.3">
      <c r="A662" s="123" t="str">
        <f t="shared" si="23"/>
        <v>MGVS00005</v>
      </c>
      <c r="B662" s="109" t="s">
        <v>818</v>
      </c>
      <c r="C662" s="109" t="s">
        <v>3699</v>
      </c>
      <c r="D662" s="109" t="s">
        <v>3844</v>
      </c>
      <c r="E662" s="109" t="s">
        <v>3929</v>
      </c>
      <c r="F662" s="109" t="s">
        <v>36</v>
      </c>
      <c r="G662" s="109" t="s">
        <v>3425</v>
      </c>
      <c r="H662" s="109" t="s">
        <v>3426</v>
      </c>
      <c r="I662" s="124">
        <v>1</v>
      </c>
      <c r="J662" s="127">
        <f t="shared" si="24"/>
        <v>50.53</v>
      </c>
      <c r="K662" s="124">
        <v>1</v>
      </c>
      <c r="L662" s="125">
        <v>50.53</v>
      </c>
      <c r="M662" s="125">
        <v>0</v>
      </c>
    </row>
    <row r="663" spans="1:13" x14ac:dyDescent="0.3">
      <c r="A663" s="123" t="str">
        <f t="shared" si="23"/>
        <v>MGVS00006</v>
      </c>
      <c r="B663" s="109" t="s">
        <v>819</v>
      </c>
      <c r="C663" s="109" t="s">
        <v>3699</v>
      </c>
      <c r="D663" s="109" t="s">
        <v>3844</v>
      </c>
      <c r="E663" s="109" t="s">
        <v>3930</v>
      </c>
      <c r="F663" s="109" t="s">
        <v>36</v>
      </c>
      <c r="G663" s="109" t="s">
        <v>3425</v>
      </c>
      <c r="H663" s="109" t="s">
        <v>3426</v>
      </c>
      <c r="I663" s="124">
        <v>10</v>
      </c>
      <c r="J663" s="127">
        <f t="shared" si="24"/>
        <v>50.107999999999997</v>
      </c>
      <c r="K663" s="124">
        <v>10</v>
      </c>
      <c r="L663" s="125">
        <v>501.08</v>
      </c>
      <c r="M663" s="125">
        <v>0</v>
      </c>
    </row>
    <row r="664" spans="1:13" x14ac:dyDescent="0.3">
      <c r="A664" s="123" t="str">
        <f t="shared" si="23"/>
        <v>MGVS00007</v>
      </c>
      <c r="B664" s="109" t="s">
        <v>820</v>
      </c>
      <c r="C664" s="109" t="s">
        <v>3699</v>
      </c>
      <c r="D664" s="109" t="s">
        <v>3844</v>
      </c>
      <c r="E664" s="109" t="s">
        <v>3931</v>
      </c>
      <c r="F664" s="109" t="s">
        <v>36</v>
      </c>
      <c r="G664" s="109" t="s">
        <v>3425</v>
      </c>
      <c r="H664" s="109" t="s">
        <v>3426</v>
      </c>
      <c r="I664" s="124">
        <v>26</v>
      </c>
      <c r="J664" s="127">
        <f t="shared" si="24"/>
        <v>51.679615384615389</v>
      </c>
      <c r="K664" s="124">
        <v>26</v>
      </c>
      <c r="L664" s="125">
        <v>1343.67</v>
      </c>
      <c r="M664" s="125">
        <v>0</v>
      </c>
    </row>
    <row r="665" spans="1:13" x14ac:dyDescent="0.3">
      <c r="A665" s="123" t="str">
        <f t="shared" si="23"/>
        <v>MGVS00008</v>
      </c>
      <c r="B665" s="109" t="s">
        <v>821</v>
      </c>
      <c r="C665" s="109" t="s">
        <v>3699</v>
      </c>
      <c r="D665" s="109" t="s">
        <v>3844</v>
      </c>
      <c r="E665" s="109" t="s">
        <v>3932</v>
      </c>
      <c r="F665" s="109" t="s">
        <v>36</v>
      </c>
      <c r="G665" s="109" t="s">
        <v>3425</v>
      </c>
      <c r="H665" s="109" t="s">
        <v>3426</v>
      </c>
      <c r="I665" s="124">
        <v>21</v>
      </c>
      <c r="J665" s="127">
        <f t="shared" si="24"/>
        <v>50.677142857142861</v>
      </c>
      <c r="K665" s="124">
        <v>21</v>
      </c>
      <c r="L665" s="125">
        <v>1064.22</v>
      </c>
      <c r="M665" s="125">
        <v>0</v>
      </c>
    </row>
    <row r="666" spans="1:13" x14ac:dyDescent="0.3">
      <c r="A666" s="123" t="str">
        <f t="shared" si="23"/>
        <v>MGVS00009</v>
      </c>
      <c r="B666" s="109" t="s">
        <v>822</v>
      </c>
      <c r="C666" s="109" t="s">
        <v>3699</v>
      </c>
      <c r="D666" s="109" t="s">
        <v>3844</v>
      </c>
      <c r="E666" s="109" t="s">
        <v>3933</v>
      </c>
      <c r="F666" s="109" t="s">
        <v>36</v>
      </c>
      <c r="G666" s="109" t="s">
        <v>3425</v>
      </c>
      <c r="H666" s="109" t="s">
        <v>3426</v>
      </c>
      <c r="I666" s="124">
        <v>24</v>
      </c>
      <c r="J666" s="127">
        <f t="shared" si="24"/>
        <v>50.627083333333331</v>
      </c>
      <c r="K666" s="124">
        <v>24</v>
      </c>
      <c r="L666" s="125">
        <v>1215.05</v>
      </c>
      <c r="M666" s="125">
        <v>0</v>
      </c>
    </row>
    <row r="667" spans="1:13" x14ac:dyDescent="0.3">
      <c r="A667" s="123" t="str">
        <f t="shared" si="23"/>
        <v>MGVS00010</v>
      </c>
      <c r="B667" s="109" t="s">
        <v>823</v>
      </c>
      <c r="C667" s="109" t="s">
        <v>3699</v>
      </c>
      <c r="D667" s="109" t="s">
        <v>3844</v>
      </c>
      <c r="E667" s="109" t="s">
        <v>3934</v>
      </c>
      <c r="F667" s="109" t="s">
        <v>36</v>
      </c>
      <c r="G667" s="109" t="s">
        <v>3425</v>
      </c>
      <c r="H667" s="109" t="s">
        <v>3426</v>
      </c>
      <c r="I667" s="124">
        <v>27</v>
      </c>
      <c r="J667" s="127">
        <f t="shared" si="24"/>
        <v>50.204814814814817</v>
      </c>
      <c r="K667" s="124">
        <v>27</v>
      </c>
      <c r="L667" s="125">
        <v>1355.53</v>
      </c>
      <c r="M667" s="125">
        <v>0</v>
      </c>
    </row>
    <row r="668" spans="1:13" x14ac:dyDescent="0.3">
      <c r="A668" s="123" t="str">
        <f t="shared" si="23"/>
        <v>MGVS00011</v>
      </c>
      <c r="B668" s="109" t="s">
        <v>824</v>
      </c>
      <c r="C668" s="109" t="s">
        <v>3433</v>
      </c>
      <c r="D668" s="109" t="s">
        <v>3844</v>
      </c>
      <c r="E668" s="109" t="s">
        <v>3935</v>
      </c>
      <c r="F668" s="109" t="s">
        <v>36</v>
      </c>
      <c r="G668" s="109" t="s">
        <v>3425</v>
      </c>
      <c r="H668" s="109" t="s">
        <v>3426</v>
      </c>
      <c r="I668" s="124">
        <v>19</v>
      </c>
      <c r="J668" s="127">
        <f t="shared" si="24"/>
        <v>50</v>
      </c>
      <c r="K668" s="124">
        <v>19</v>
      </c>
      <c r="L668" s="125">
        <v>950</v>
      </c>
      <c r="M668" s="125">
        <v>0</v>
      </c>
    </row>
    <row r="669" spans="1:13" x14ac:dyDescent="0.3">
      <c r="A669" s="123" t="str">
        <f t="shared" si="23"/>
        <v>MGVS00012</v>
      </c>
      <c r="B669" s="109" t="s">
        <v>825</v>
      </c>
      <c r="C669" s="109" t="s">
        <v>3699</v>
      </c>
      <c r="D669" s="109" t="s">
        <v>3844</v>
      </c>
      <c r="E669" s="109" t="s">
        <v>3936</v>
      </c>
      <c r="F669" s="109" t="s">
        <v>36</v>
      </c>
      <c r="G669" s="109" t="s">
        <v>3425</v>
      </c>
      <c r="H669" s="109" t="s">
        <v>3426</v>
      </c>
      <c r="I669" s="124">
        <v>20</v>
      </c>
      <c r="J669" s="127">
        <f t="shared" si="24"/>
        <v>50.2485</v>
      </c>
      <c r="K669" s="124">
        <v>20</v>
      </c>
      <c r="L669" s="125">
        <v>1004.97</v>
      </c>
      <c r="M669" s="125">
        <v>0</v>
      </c>
    </row>
    <row r="670" spans="1:13" x14ac:dyDescent="0.3">
      <c r="A670" s="123" t="str">
        <f t="shared" si="23"/>
        <v>MGVS00013</v>
      </c>
      <c r="B670" s="109" t="s">
        <v>826</v>
      </c>
      <c r="C670" s="109" t="s">
        <v>3433</v>
      </c>
      <c r="D670" s="109" t="s">
        <v>3844</v>
      </c>
      <c r="E670" s="109" t="s">
        <v>3937</v>
      </c>
      <c r="F670" s="109" t="s">
        <v>36</v>
      </c>
      <c r="G670" s="109" t="s">
        <v>3425</v>
      </c>
      <c r="H670" s="109" t="s">
        <v>3426</v>
      </c>
      <c r="I670" s="124">
        <v>17</v>
      </c>
      <c r="J670" s="127">
        <f t="shared" si="24"/>
        <v>50.354705882352938</v>
      </c>
      <c r="K670" s="124">
        <v>17</v>
      </c>
      <c r="L670" s="125">
        <v>856.03</v>
      </c>
      <c r="M670" s="125">
        <v>0</v>
      </c>
    </row>
    <row r="671" spans="1:13" x14ac:dyDescent="0.3">
      <c r="A671" s="123" t="str">
        <f t="shared" si="23"/>
        <v>MGVS00015</v>
      </c>
      <c r="B671" s="109" t="s">
        <v>827</v>
      </c>
      <c r="C671" s="109" t="s">
        <v>3699</v>
      </c>
      <c r="D671" s="109" t="s">
        <v>3844</v>
      </c>
      <c r="E671" s="109" t="s">
        <v>3938</v>
      </c>
      <c r="F671" s="109" t="s">
        <v>36</v>
      </c>
      <c r="G671" s="109" t="s">
        <v>3425</v>
      </c>
      <c r="H671" s="109" t="s">
        <v>3426</v>
      </c>
      <c r="I671" s="124">
        <v>41</v>
      </c>
      <c r="J671" s="127">
        <f t="shared" si="24"/>
        <v>51.788048780487806</v>
      </c>
      <c r="K671" s="124">
        <v>41</v>
      </c>
      <c r="L671" s="125">
        <v>2123.31</v>
      </c>
      <c r="M671" s="125">
        <v>0</v>
      </c>
    </row>
    <row r="672" spans="1:13" x14ac:dyDescent="0.3">
      <c r="A672" s="123" t="str">
        <f t="shared" si="23"/>
        <v>MGVS00016</v>
      </c>
      <c r="B672" s="109" t="s">
        <v>828</v>
      </c>
      <c r="C672" s="109" t="s">
        <v>3699</v>
      </c>
      <c r="D672" s="109" t="s">
        <v>3844</v>
      </c>
      <c r="E672" s="109" t="s">
        <v>3939</v>
      </c>
      <c r="F672" s="109" t="s">
        <v>36</v>
      </c>
      <c r="G672" s="109" t="s">
        <v>3425</v>
      </c>
      <c r="H672" s="109" t="s">
        <v>3426</v>
      </c>
      <c r="I672" s="124">
        <v>18</v>
      </c>
      <c r="J672" s="127">
        <f t="shared" si="24"/>
        <v>51.019444444444446</v>
      </c>
      <c r="K672" s="124">
        <v>18</v>
      </c>
      <c r="L672" s="125">
        <v>918.35</v>
      </c>
      <c r="M672" s="125">
        <v>0</v>
      </c>
    </row>
    <row r="673" spans="1:13" x14ac:dyDescent="0.3">
      <c r="A673" s="123" t="str">
        <f t="shared" si="23"/>
        <v>MGVS00017</v>
      </c>
      <c r="B673" s="109" t="s">
        <v>829</v>
      </c>
      <c r="C673" s="109" t="s">
        <v>3699</v>
      </c>
      <c r="D673" s="109" t="s">
        <v>3844</v>
      </c>
      <c r="E673" s="109" t="s">
        <v>3940</v>
      </c>
      <c r="F673" s="109" t="s">
        <v>36</v>
      </c>
      <c r="G673" s="109" t="s">
        <v>3425</v>
      </c>
      <c r="H673" s="109" t="s">
        <v>3426</v>
      </c>
      <c r="I673" s="124">
        <v>15</v>
      </c>
      <c r="J673" s="127">
        <f t="shared" si="24"/>
        <v>51.42733333333333</v>
      </c>
      <c r="K673" s="124">
        <v>15</v>
      </c>
      <c r="L673" s="125">
        <v>771.41</v>
      </c>
      <c r="M673" s="125">
        <v>0</v>
      </c>
    </row>
    <row r="674" spans="1:13" x14ac:dyDescent="0.3">
      <c r="A674" s="123" t="str">
        <f t="shared" si="23"/>
        <v>MGVS00018</v>
      </c>
      <c r="B674" s="109" t="s">
        <v>830</v>
      </c>
      <c r="C674" s="109" t="s">
        <v>3699</v>
      </c>
      <c r="D674" s="109" t="s">
        <v>3844</v>
      </c>
      <c r="E674" s="109" t="s">
        <v>3941</v>
      </c>
      <c r="F674" s="109" t="s">
        <v>36</v>
      </c>
      <c r="G674" s="109" t="s">
        <v>3425</v>
      </c>
      <c r="H674" s="109" t="s">
        <v>3426</v>
      </c>
      <c r="I674" s="124">
        <v>14</v>
      </c>
      <c r="J674" s="127">
        <f t="shared" si="24"/>
        <v>50.604285714285716</v>
      </c>
      <c r="K674" s="124">
        <v>14</v>
      </c>
      <c r="L674" s="125">
        <v>708.46</v>
      </c>
      <c r="M674" s="125">
        <v>0</v>
      </c>
    </row>
    <row r="675" spans="1:13" x14ac:dyDescent="0.3">
      <c r="A675" s="123" t="str">
        <f t="shared" si="23"/>
        <v>MGVS00019</v>
      </c>
      <c r="B675" s="109" t="s">
        <v>831</v>
      </c>
      <c r="C675" s="109" t="s">
        <v>3699</v>
      </c>
      <c r="D675" s="109" t="s">
        <v>3844</v>
      </c>
      <c r="E675" s="109" t="s">
        <v>3942</v>
      </c>
      <c r="F675" s="109" t="s">
        <v>36</v>
      </c>
      <c r="G675" s="109" t="s">
        <v>3425</v>
      </c>
      <c r="H675" s="109" t="s">
        <v>3426</v>
      </c>
      <c r="I675" s="124">
        <v>4</v>
      </c>
      <c r="J675" s="127">
        <f t="shared" si="24"/>
        <v>50</v>
      </c>
      <c r="K675" s="124">
        <v>4</v>
      </c>
      <c r="L675" s="125">
        <v>200</v>
      </c>
      <c r="M675" s="125">
        <v>0</v>
      </c>
    </row>
    <row r="676" spans="1:13" x14ac:dyDescent="0.3">
      <c r="A676" s="123" t="str">
        <f t="shared" si="23"/>
        <v>MGVS00020</v>
      </c>
      <c r="B676" s="109" t="s">
        <v>832</v>
      </c>
      <c r="C676" s="109" t="s">
        <v>3699</v>
      </c>
      <c r="D676" s="109" t="s">
        <v>3844</v>
      </c>
      <c r="E676" s="109" t="s">
        <v>3943</v>
      </c>
      <c r="F676" s="109" t="s">
        <v>36</v>
      </c>
      <c r="G676" s="109" t="s">
        <v>3425</v>
      </c>
      <c r="H676" s="109" t="s">
        <v>3426</v>
      </c>
      <c r="I676" s="124">
        <v>12</v>
      </c>
      <c r="J676" s="127">
        <f t="shared" si="24"/>
        <v>50.594999999999999</v>
      </c>
      <c r="K676" s="124">
        <v>12</v>
      </c>
      <c r="L676" s="125">
        <v>607.14</v>
      </c>
      <c r="M676" s="125">
        <v>0</v>
      </c>
    </row>
    <row r="677" spans="1:13" x14ac:dyDescent="0.3">
      <c r="A677" s="123" t="str">
        <f t="shared" si="23"/>
        <v>MGVS00058</v>
      </c>
      <c r="B677" s="109" t="s">
        <v>833</v>
      </c>
      <c r="C677" s="109" t="s">
        <v>3699</v>
      </c>
      <c r="D677" s="109" t="s">
        <v>3844</v>
      </c>
      <c r="E677" s="109" t="s">
        <v>3944</v>
      </c>
      <c r="F677" s="109" t="s">
        <v>36</v>
      </c>
      <c r="G677" s="109" t="s">
        <v>3425</v>
      </c>
      <c r="H677" s="109" t="s">
        <v>3426</v>
      </c>
      <c r="I677" s="124">
        <v>48</v>
      </c>
      <c r="J677" s="127">
        <f t="shared" si="24"/>
        <v>25.557916666666667</v>
      </c>
      <c r="K677" s="124">
        <v>48</v>
      </c>
      <c r="L677" s="125">
        <v>1226.78</v>
      </c>
      <c r="M677" s="125">
        <v>0</v>
      </c>
    </row>
    <row r="678" spans="1:13" x14ac:dyDescent="0.3">
      <c r="A678" s="123" t="str">
        <f t="shared" si="23"/>
        <v>MGVS00059</v>
      </c>
      <c r="B678" s="109" t="s">
        <v>834</v>
      </c>
      <c r="C678" s="109" t="s">
        <v>3699</v>
      </c>
      <c r="D678" s="109" t="s">
        <v>3844</v>
      </c>
      <c r="E678" s="109" t="s">
        <v>3945</v>
      </c>
      <c r="F678" s="109" t="s">
        <v>36</v>
      </c>
      <c r="G678" s="109" t="s">
        <v>3425</v>
      </c>
      <c r="H678" s="109" t="s">
        <v>3426</v>
      </c>
      <c r="I678" s="124">
        <v>7</v>
      </c>
      <c r="J678" s="127">
        <f t="shared" si="24"/>
        <v>25.511428571428574</v>
      </c>
      <c r="K678" s="124">
        <v>7</v>
      </c>
      <c r="L678" s="125">
        <v>178.58</v>
      </c>
      <c r="M678" s="125">
        <v>0</v>
      </c>
    </row>
    <row r="679" spans="1:13" x14ac:dyDescent="0.3">
      <c r="A679" s="123" t="str">
        <f t="shared" si="23"/>
        <v>MGVS00061</v>
      </c>
      <c r="B679" s="109" t="s">
        <v>835</v>
      </c>
      <c r="C679" s="109" t="s">
        <v>3699</v>
      </c>
      <c r="D679" s="109" t="s">
        <v>3844</v>
      </c>
      <c r="E679" s="109" t="s">
        <v>3946</v>
      </c>
      <c r="F679" s="109" t="s">
        <v>36</v>
      </c>
      <c r="G679" s="109" t="s">
        <v>3425</v>
      </c>
      <c r="H679" s="109" t="s">
        <v>3426</v>
      </c>
      <c r="I679" s="124">
        <v>52</v>
      </c>
      <c r="J679" s="127">
        <f t="shared" si="24"/>
        <v>25.055</v>
      </c>
      <c r="K679" s="124">
        <v>52</v>
      </c>
      <c r="L679" s="125">
        <v>1302.8599999999999</v>
      </c>
      <c r="M679" s="125">
        <v>0</v>
      </c>
    </row>
    <row r="680" spans="1:13" x14ac:dyDescent="0.3">
      <c r="A680" s="123" t="str">
        <f t="shared" si="23"/>
        <v>MGVS00062</v>
      </c>
      <c r="B680" s="109" t="s">
        <v>836</v>
      </c>
      <c r="C680" s="109" t="s">
        <v>3699</v>
      </c>
      <c r="D680" s="109" t="s">
        <v>3844</v>
      </c>
      <c r="E680" s="109" t="s">
        <v>3947</v>
      </c>
      <c r="F680" s="109" t="s">
        <v>36</v>
      </c>
      <c r="G680" s="109" t="s">
        <v>3425</v>
      </c>
      <c r="H680" s="109" t="s">
        <v>3426</v>
      </c>
      <c r="I680" s="124">
        <v>36</v>
      </c>
      <c r="J680" s="127">
        <f t="shared" si="24"/>
        <v>21.963888888888889</v>
      </c>
      <c r="K680" s="124">
        <v>36</v>
      </c>
      <c r="L680" s="125">
        <v>790.7</v>
      </c>
      <c r="M680" s="125">
        <v>0</v>
      </c>
    </row>
    <row r="681" spans="1:13" x14ac:dyDescent="0.3">
      <c r="A681" s="123" t="str">
        <f t="shared" si="23"/>
        <v>MGVS00063</v>
      </c>
      <c r="B681" s="109" t="s">
        <v>837</v>
      </c>
      <c r="C681" s="109" t="s">
        <v>3699</v>
      </c>
      <c r="D681" s="109" t="s">
        <v>3844</v>
      </c>
      <c r="E681" s="109" t="s">
        <v>3948</v>
      </c>
      <c r="F681" s="109" t="s">
        <v>36</v>
      </c>
      <c r="G681" s="109" t="s">
        <v>3425</v>
      </c>
      <c r="H681" s="109" t="s">
        <v>3426</v>
      </c>
      <c r="I681" s="124">
        <v>42</v>
      </c>
      <c r="J681" s="127">
        <f t="shared" si="24"/>
        <v>22.337142857142858</v>
      </c>
      <c r="K681" s="124">
        <v>42</v>
      </c>
      <c r="L681" s="125">
        <v>938.16</v>
      </c>
      <c r="M681" s="125">
        <v>0</v>
      </c>
    </row>
    <row r="682" spans="1:13" x14ac:dyDescent="0.3">
      <c r="A682" s="123" t="str">
        <f t="shared" si="23"/>
        <v>MGVS00071</v>
      </c>
      <c r="B682" s="109" t="s">
        <v>838</v>
      </c>
      <c r="C682" s="109" t="s">
        <v>3699</v>
      </c>
      <c r="D682" s="109" t="s">
        <v>3844</v>
      </c>
      <c r="E682" s="109" t="s">
        <v>3949</v>
      </c>
      <c r="F682" s="109" t="s">
        <v>36</v>
      </c>
      <c r="G682" s="109" t="s">
        <v>3425</v>
      </c>
      <c r="H682" s="109" t="s">
        <v>3426</v>
      </c>
      <c r="I682" s="124">
        <v>6</v>
      </c>
      <c r="J682" s="127">
        <f t="shared" si="24"/>
        <v>78.87</v>
      </c>
      <c r="K682" s="124">
        <v>6</v>
      </c>
      <c r="L682" s="125">
        <v>473.22</v>
      </c>
      <c r="M682" s="125">
        <v>0</v>
      </c>
    </row>
    <row r="683" spans="1:13" x14ac:dyDescent="0.3">
      <c r="A683" s="123" t="str">
        <f t="shared" si="23"/>
        <v>MGVS00073</v>
      </c>
      <c r="B683" s="109" t="s">
        <v>839</v>
      </c>
      <c r="C683" s="109" t="s">
        <v>3699</v>
      </c>
      <c r="D683" s="109" t="s">
        <v>3844</v>
      </c>
      <c r="E683" s="109" t="s">
        <v>3950</v>
      </c>
      <c r="F683" s="109" t="s">
        <v>36</v>
      </c>
      <c r="G683" s="109" t="s">
        <v>3425</v>
      </c>
      <c r="H683" s="109" t="s">
        <v>3426</v>
      </c>
      <c r="I683" s="124">
        <v>13</v>
      </c>
      <c r="J683" s="127">
        <f t="shared" si="24"/>
        <v>71.22</v>
      </c>
      <c r="K683" s="124">
        <v>13</v>
      </c>
      <c r="L683" s="125">
        <v>925.86</v>
      </c>
      <c r="M683" s="125">
        <v>0</v>
      </c>
    </row>
    <row r="684" spans="1:13" x14ac:dyDescent="0.3">
      <c r="A684" s="123" t="str">
        <f t="shared" si="23"/>
        <v>MGVS00074</v>
      </c>
      <c r="B684" s="109" t="s">
        <v>840</v>
      </c>
      <c r="C684" s="109" t="s">
        <v>3699</v>
      </c>
      <c r="D684" s="109" t="s">
        <v>3844</v>
      </c>
      <c r="E684" s="109" t="s">
        <v>3951</v>
      </c>
      <c r="F684" s="109" t="s">
        <v>36</v>
      </c>
      <c r="G684" s="109" t="s">
        <v>3425</v>
      </c>
      <c r="H684" s="109" t="s">
        <v>3426</v>
      </c>
      <c r="I684" s="124">
        <v>6</v>
      </c>
      <c r="J684" s="127">
        <f t="shared" si="24"/>
        <v>75.976666666666674</v>
      </c>
      <c r="K684" s="124">
        <v>6</v>
      </c>
      <c r="L684" s="125">
        <v>455.86</v>
      </c>
      <c r="M684" s="125">
        <v>0</v>
      </c>
    </row>
    <row r="685" spans="1:13" x14ac:dyDescent="0.3">
      <c r="A685" s="123" t="str">
        <f t="shared" si="23"/>
        <v>MGVS00075</v>
      </c>
      <c r="B685" s="109" t="s">
        <v>841</v>
      </c>
      <c r="C685" s="109" t="s">
        <v>3699</v>
      </c>
      <c r="D685" s="109" t="s">
        <v>3844</v>
      </c>
      <c r="E685" s="109" t="s">
        <v>3952</v>
      </c>
      <c r="F685" s="109" t="s">
        <v>36</v>
      </c>
      <c r="G685" s="109" t="s">
        <v>3425</v>
      </c>
      <c r="H685" s="109" t="s">
        <v>3426</v>
      </c>
      <c r="I685" s="124">
        <v>8</v>
      </c>
      <c r="J685" s="127">
        <f t="shared" si="24"/>
        <v>79.7</v>
      </c>
      <c r="K685" s="124">
        <v>8</v>
      </c>
      <c r="L685" s="125">
        <v>637.6</v>
      </c>
      <c r="M685" s="125">
        <v>0</v>
      </c>
    </row>
    <row r="686" spans="1:13" x14ac:dyDescent="0.3">
      <c r="A686" s="123" t="str">
        <f t="shared" si="23"/>
        <v>MGVS00076</v>
      </c>
      <c r="B686" s="109" t="s">
        <v>842</v>
      </c>
      <c r="C686" s="109" t="s">
        <v>3699</v>
      </c>
      <c r="D686" s="109" t="s">
        <v>3844</v>
      </c>
      <c r="E686" s="109" t="s">
        <v>3953</v>
      </c>
      <c r="F686" s="109" t="s">
        <v>36</v>
      </c>
      <c r="G686" s="109" t="s">
        <v>3425</v>
      </c>
      <c r="H686" s="109" t="s">
        <v>3426</v>
      </c>
      <c r="I686" s="124">
        <v>10</v>
      </c>
      <c r="J686" s="127">
        <f t="shared" si="24"/>
        <v>79.7</v>
      </c>
      <c r="K686" s="124">
        <v>10</v>
      </c>
      <c r="L686" s="125">
        <v>797</v>
      </c>
      <c r="M686" s="125">
        <v>0</v>
      </c>
    </row>
    <row r="687" spans="1:13" x14ac:dyDescent="0.3">
      <c r="A687" s="123" t="str">
        <f t="shared" si="23"/>
        <v>MGVS00077</v>
      </c>
      <c r="B687" s="109" t="s">
        <v>843</v>
      </c>
      <c r="C687" s="109" t="s">
        <v>3699</v>
      </c>
      <c r="D687" s="109" t="s">
        <v>3844</v>
      </c>
      <c r="E687" s="109" t="s">
        <v>3954</v>
      </c>
      <c r="F687" s="109" t="s">
        <v>36</v>
      </c>
      <c r="G687" s="109" t="s">
        <v>3425</v>
      </c>
      <c r="H687" s="109" t="s">
        <v>3426</v>
      </c>
      <c r="I687" s="124">
        <v>11</v>
      </c>
      <c r="J687" s="127">
        <f t="shared" si="24"/>
        <v>74.041818181818186</v>
      </c>
      <c r="K687" s="124">
        <v>11</v>
      </c>
      <c r="L687" s="125">
        <v>814.46</v>
      </c>
      <c r="M687" s="125">
        <v>0</v>
      </c>
    </row>
    <row r="688" spans="1:13" x14ac:dyDescent="0.3">
      <c r="A688" s="123" t="str">
        <f t="shared" si="23"/>
        <v>MGVS00078</v>
      </c>
      <c r="B688" s="109" t="s">
        <v>844</v>
      </c>
      <c r="C688" s="109" t="s">
        <v>3699</v>
      </c>
      <c r="D688" s="109" t="s">
        <v>3844</v>
      </c>
      <c r="E688" s="109" t="s">
        <v>3955</v>
      </c>
      <c r="F688" s="109" t="s">
        <v>36</v>
      </c>
      <c r="G688" s="109" t="s">
        <v>3425</v>
      </c>
      <c r="H688" s="109" t="s">
        <v>3426</v>
      </c>
      <c r="I688" s="124">
        <v>4</v>
      </c>
      <c r="J688" s="127">
        <f t="shared" si="24"/>
        <v>66.25</v>
      </c>
      <c r="K688" s="124">
        <v>4</v>
      </c>
      <c r="L688" s="125">
        <v>265</v>
      </c>
      <c r="M688" s="125">
        <v>0</v>
      </c>
    </row>
    <row r="689" spans="1:13" x14ac:dyDescent="0.3">
      <c r="A689" s="123" t="str">
        <f t="shared" si="23"/>
        <v>MGVS00079</v>
      </c>
      <c r="B689" s="109" t="s">
        <v>845</v>
      </c>
      <c r="C689" s="109" t="s">
        <v>3699</v>
      </c>
      <c r="D689" s="109" t="s">
        <v>3844</v>
      </c>
      <c r="E689" s="109" t="s">
        <v>3956</v>
      </c>
      <c r="F689" s="109" t="s">
        <v>36</v>
      </c>
      <c r="G689" s="109" t="s">
        <v>3425</v>
      </c>
      <c r="H689" s="109" t="s">
        <v>3426</v>
      </c>
      <c r="I689" s="124">
        <v>8</v>
      </c>
      <c r="J689" s="127">
        <f t="shared" si="24"/>
        <v>51.76</v>
      </c>
      <c r="K689" s="124">
        <v>8</v>
      </c>
      <c r="L689" s="125">
        <v>414.08</v>
      </c>
      <c r="M689" s="125">
        <v>0</v>
      </c>
    </row>
    <row r="690" spans="1:13" x14ac:dyDescent="0.3">
      <c r="A690" s="123" t="str">
        <f t="shared" si="23"/>
        <v>MGVS00080</v>
      </c>
      <c r="B690" s="109" t="s">
        <v>846</v>
      </c>
      <c r="C690" s="109" t="s">
        <v>3699</v>
      </c>
      <c r="D690" s="109" t="s">
        <v>3844</v>
      </c>
      <c r="E690" s="109" t="s">
        <v>3957</v>
      </c>
      <c r="F690" s="109" t="s">
        <v>36</v>
      </c>
      <c r="G690" s="109" t="s">
        <v>3425</v>
      </c>
      <c r="H690" s="109" t="s">
        <v>3426</v>
      </c>
      <c r="I690" s="124">
        <v>14</v>
      </c>
      <c r="J690" s="127">
        <f t="shared" si="24"/>
        <v>50.831428571428567</v>
      </c>
      <c r="K690" s="124">
        <v>14</v>
      </c>
      <c r="L690" s="125">
        <v>711.64</v>
      </c>
      <c r="M690" s="125">
        <v>0</v>
      </c>
    </row>
    <row r="691" spans="1:13" x14ac:dyDescent="0.3">
      <c r="A691" s="123" t="str">
        <f t="shared" si="23"/>
        <v>MGVS00081</v>
      </c>
      <c r="B691" s="109" t="s">
        <v>847</v>
      </c>
      <c r="C691" s="109" t="s">
        <v>3699</v>
      </c>
      <c r="D691" s="109" t="s">
        <v>3844</v>
      </c>
      <c r="E691" s="109" t="s">
        <v>3958</v>
      </c>
      <c r="F691" s="109" t="s">
        <v>36</v>
      </c>
      <c r="G691" s="109" t="s">
        <v>3425</v>
      </c>
      <c r="H691" s="109" t="s">
        <v>3426</v>
      </c>
      <c r="I691" s="124">
        <v>7</v>
      </c>
      <c r="J691" s="127">
        <f t="shared" si="24"/>
        <v>50.48571428571428</v>
      </c>
      <c r="K691" s="124">
        <v>7</v>
      </c>
      <c r="L691" s="125">
        <v>353.4</v>
      </c>
      <c r="M691" s="125">
        <v>0</v>
      </c>
    </row>
    <row r="692" spans="1:13" x14ac:dyDescent="0.3">
      <c r="A692" s="123" t="str">
        <f t="shared" si="23"/>
        <v>MGVS00082</v>
      </c>
      <c r="B692" s="109" t="s">
        <v>848</v>
      </c>
      <c r="C692" s="109" t="s">
        <v>3699</v>
      </c>
      <c r="D692" s="109" t="s">
        <v>3844</v>
      </c>
      <c r="E692" s="109" t="s">
        <v>3959</v>
      </c>
      <c r="F692" s="109" t="s">
        <v>36</v>
      </c>
      <c r="G692" s="109" t="s">
        <v>3425</v>
      </c>
      <c r="H692" s="109" t="s">
        <v>3426</v>
      </c>
      <c r="I692" s="124">
        <v>7</v>
      </c>
      <c r="J692" s="127">
        <f t="shared" si="24"/>
        <v>49.394285714285715</v>
      </c>
      <c r="K692" s="124">
        <v>7</v>
      </c>
      <c r="L692" s="125">
        <v>345.76</v>
      </c>
      <c r="M692" s="125">
        <v>0</v>
      </c>
    </row>
    <row r="693" spans="1:13" x14ac:dyDescent="0.3">
      <c r="A693" s="123" t="str">
        <f t="shared" si="23"/>
        <v>MGVS00083</v>
      </c>
      <c r="B693" s="109" t="s">
        <v>849</v>
      </c>
      <c r="C693" s="109" t="s">
        <v>3699</v>
      </c>
      <c r="D693" s="109" t="s">
        <v>3844</v>
      </c>
      <c r="E693" s="109" t="s">
        <v>3960</v>
      </c>
      <c r="F693" s="109" t="s">
        <v>36</v>
      </c>
      <c r="G693" s="109" t="s">
        <v>3425</v>
      </c>
      <c r="H693" s="109" t="s">
        <v>3426</v>
      </c>
      <c r="I693" s="124">
        <v>13</v>
      </c>
      <c r="J693" s="127">
        <f t="shared" si="24"/>
        <v>51.840769230769226</v>
      </c>
      <c r="K693" s="124">
        <v>13</v>
      </c>
      <c r="L693" s="125">
        <v>673.93</v>
      </c>
      <c r="M693" s="125">
        <v>0</v>
      </c>
    </row>
    <row r="694" spans="1:13" x14ac:dyDescent="0.3">
      <c r="A694" s="123" t="str">
        <f t="shared" si="23"/>
        <v>MGVS00084</v>
      </c>
      <c r="B694" s="109" t="s">
        <v>850</v>
      </c>
      <c r="C694" s="109" t="s">
        <v>3699</v>
      </c>
      <c r="D694" s="109" t="s">
        <v>3844</v>
      </c>
      <c r="E694" s="109" t="s">
        <v>3961</v>
      </c>
      <c r="F694" s="109" t="s">
        <v>36</v>
      </c>
      <c r="G694" s="109" t="s">
        <v>3425</v>
      </c>
      <c r="H694" s="109" t="s">
        <v>3426</v>
      </c>
      <c r="I694" s="124">
        <v>10</v>
      </c>
      <c r="J694" s="127">
        <f t="shared" si="24"/>
        <v>50.749000000000002</v>
      </c>
      <c r="K694" s="124">
        <v>10</v>
      </c>
      <c r="L694" s="125">
        <v>507.49</v>
      </c>
      <c r="M694" s="125">
        <v>0</v>
      </c>
    </row>
    <row r="695" spans="1:13" x14ac:dyDescent="0.3">
      <c r="A695" s="123" t="str">
        <f t="shared" si="23"/>
        <v>MGVS00085</v>
      </c>
      <c r="B695" s="109" t="s">
        <v>851</v>
      </c>
      <c r="C695" s="109" t="s">
        <v>3699</v>
      </c>
      <c r="D695" s="109" t="s">
        <v>3844</v>
      </c>
      <c r="E695" s="109" t="s">
        <v>3962</v>
      </c>
      <c r="F695" s="109" t="s">
        <v>36</v>
      </c>
      <c r="G695" s="109" t="s">
        <v>3425</v>
      </c>
      <c r="H695" s="109" t="s">
        <v>3426</v>
      </c>
      <c r="I695" s="124">
        <v>13</v>
      </c>
      <c r="J695" s="127">
        <f t="shared" si="24"/>
        <v>50.475384615384613</v>
      </c>
      <c r="K695" s="124">
        <v>13</v>
      </c>
      <c r="L695" s="125">
        <v>656.18</v>
      </c>
      <c r="M695" s="125">
        <v>0</v>
      </c>
    </row>
    <row r="696" spans="1:13" x14ac:dyDescent="0.3">
      <c r="A696" s="123" t="str">
        <f t="shared" si="23"/>
        <v>MGVS00086</v>
      </c>
      <c r="B696" s="109" t="s">
        <v>852</v>
      </c>
      <c r="C696" s="109" t="s">
        <v>3699</v>
      </c>
      <c r="D696" s="109" t="s">
        <v>3844</v>
      </c>
      <c r="E696" s="109" t="s">
        <v>3963</v>
      </c>
      <c r="F696" s="109" t="s">
        <v>36</v>
      </c>
      <c r="G696" s="109" t="s">
        <v>3425</v>
      </c>
      <c r="H696" s="109" t="s">
        <v>3426</v>
      </c>
      <c r="I696" s="124">
        <v>7</v>
      </c>
      <c r="J696" s="127">
        <f t="shared" si="24"/>
        <v>51.942857142857143</v>
      </c>
      <c r="K696" s="124">
        <v>7</v>
      </c>
      <c r="L696" s="125">
        <v>363.6</v>
      </c>
      <c r="M696" s="125">
        <v>0</v>
      </c>
    </row>
    <row r="697" spans="1:13" x14ac:dyDescent="0.3">
      <c r="A697" s="123" t="str">
        <f t="shared" si="23"/>
        <v>MGVS00095</v>
      </c>
      <c r="B697" s="109" t="s">
        <v>1125</v>
      </c>
      <c r="C697" s="109" t="s">
        <v>3699</v>
      </c>
      <c r="D697" s="109" t="s">
        <v>3844</v>
      </c>
      <c r="E697" s="109" t="s">
        <v>3964</v>
      </c>
      <c r="F697" s="109" t="s">
        <v>36</v>
      </c>
      <c r="G697" s="109" t="s">
        <v>3425</v>
      </c>
      <c r="H697" s="109" t="s">
        <v>3426</v>
      </c>
      <c r="I697" s="124">
        <v>9</v>
      </c>
      <c r="J697" s="127">
        <f t="shared" si="24"/>
        <v>29.164444444444445</v>
      </c>
      <c r="K697" s="124">
        <v>9</v>
      </c>
      <c r="L697" s="125">
        <v>262.48</v>
      </c>
      <c r="M697" s="125">
        <v>0</v>
      </c>
    </row>
    <row r="698" spans="1:13" x14ac:dyDescent="0.3">
      <c r="A698" s="123" t="str">
        <f t="shared" si="23"/>
        <v>MGVS00096</v>
      </c>
      <c r="B698" s="109" t="s">
        <v>1124</v>
      </c>
      <c r="C698" s="109" t="s">
        <v>3699</v>
      </c>
      <c r="D698" s="109" t="s">
        <v>3844</v>
      </c>
      <c r="E698" s="109" t="s">
        <v>3965</v>
      </c>
      <c r="F698" s="109" t="s">
        <v>36</v>
      </c>
      <c r="G698" s="109" t="s">
        <v>3425</v>
      </c>
      <c r="H698" s="109" t="s">
        <v>3426</v>
      </c>
      <c r="I698" s="124">
        <v>8</v>
      </c>
      <c r="J698" s="127">
        <f t="shared" si="24"/>
        <v>54.9</v>
      </c>
      <c r="K698" s="124">
        <v>8</v>
      </c>
      <c r="L698" s="125">
        <v>439.2</v>
      </c>
      <c r="M698" s="125">
        <v>0</v>
      </c>
    </row>
    <row r="699" spans="1:13" x14ac:dyDescent="0.3">
      <c r="A699" s="123" t="str">
        <f t="shared" si="23"/>
        <v>MGVS00099</v>
      </c>
      <c r="B699" s="109" t="s">
        <v>1147</v>
      </c>
      <c r="C699" s="109" t="s">
        <v>3699</v>
      </c>
      <c r="D699" s="109" t="s">
        <v>3844</v>
      </c>
      <c r="E699" s="109" t="s">
        <v>3966</v>
      </c>
      <c r="F699" s="109" t="s">
        <v>36</v>
      </c>
      <c r="G699" s="109" t="s">
        <v>3425</v>
      </c>
      <c r="H699" s="109" t="s">
        <v>3426</v>
      </c>
      <c r="I699" s="124">
        <v>10</v>
      </c>
      <c r="J699" s="127">
        <f t="shared" si="24"/>
        <v>16.295999999999999</v>
      </c>
      <c r="K699" s="124">
        <v>10</v>
      </c>
      <c r="L699" s="125">
        <v>162.96</v>
      </c>
      <c r="M699" s="125">
        <v>0</v>
      </c>
    </row>
    <row r="700" spans="1:13" x14ac:dyDescent="0.3">
      <c r="A700" s="123" t="str">
        <f t="shared" si="23"/>
        <v>MNED00024</v>
      </c>
      <c r="B700" s="109" t="s">
        <v>185</v>
      </c>
      <c r="C700" s="109" t="s">
        <v>3433</v>
      </c>
      <c r="D700" s="109" t="s">
        <v>3434</v>
      </c>
      <c r="E700" s="109" t="s">
        <v>3967</v>
      </c>
      <c r="F700" s="109" t="s">
        <v>36</v>
      </c>
      <c r="G700" s="109" t="s">
        <v>3425</v>
      </c>
      <c r="H700" s="109" t="s">
        <v>3426</v>
      </c>
      <c r="I700" s="124">
        <v>25</v>
      </c>
      <c r="J700" s="127">
        <f t="shared" si="24"/>
        <v>262.91079999999999</v>
      </c>
      <c r="K700" s="124">
        <v>25</v>
      </c>
      <c r="L700" s="125">
        <v>6572.77</v>
      </c>
      <c r="M700" s="125">
        <v>0</v>
      </c>
    </row>
    <row r="701" spans="1:13" x14ac:dyDescent="0.3">
      <c r="A701" s="123" t="str">
        <f t="shared" ref="A701:A764" si="25">LEFT(E701,9)</f>
        <v>MNED00025</v>
      </c>
      <c r="B701" s="109" t="s">
        <v>186</v>
      </c>
      <c r="C701" s="109" t="s">
        <v>3433</v>
      </c>
      <c r="D701" s="109" t="s">
        <v>3434</v>
      </c>
      <c r="E701" s="109" t="s">
        <v>3968</v>
      </c>
      <c r="F701" s="109" t="s">
        <v>36</v>
      </c>
      <c r="G701" s="109" t="s">
        <v>3425</v>
      </c>
      <c r="H701" s="109" t="s">
        <v>3426</v>
      </c>
      <c r="I701" s="124">
        <v>6</v>
      </c>
      <c r="J701" s="127">
        <f t="shared" si="24"/>
        <v>302.81166666666667</v>
      </c>
      <c r="K701" s="124">
        <v>6</v>
      </c>
      <c r="L701" s="125">
        <v>1816.87</v>
      </c>
      <c r="M701" s="125">
        <v>0</v>
      </c>
    </row>
    <row r="702" spans="1:13" x14ac:dyDescent="0.3">
      <c r="A702" s="123" t="str">
        <f t="shared" si="25"/>
        <v>MNED00028</v>
      </c>
      <c r="B702" s="109" t="s">
        <v>187</v>
      </c>
      <c r="C702" s="109" t="s">
        <v>3433</v>
      </c>
      <c r="D702" s="109" t="s">
        <v>3434</v>
      </c>
      <c r="E702" s="109" t="s">
        <v>3969</v>
      </c>
      <c r="F702" s="109" t="s">
        <v>36</v>
      </c>
      <c r="G702" s="109" t="s">
        <v>3425</v>
      </c>
      <c r="H702" s="109" t="s">
        <v>3426</v>
      </c>
      <c r="I702" s="124">
        <v>14</v>
      </c>
      <c r="J702" s="127">
        <f t="shared" si="24"/>
        <v>534.31785714285718</v>
      </c>
      <c r="K702" s="124">
        <v>14</v>
      </c>
      <c r="L702" s="125">
        <v>7480.45</v>
      </c>
      <c r="M702" s="125">
        <v>0</v>
      </c>
    </row>
    <row r="703" spans="1:13" x14ac:dyDescent="0.3">
      <c r="A703" s="123" t="str">
        <f t="shared" si="25"/>
        <v>MNED00030</v>
      </c>
      <c r="B703" s="109" t="s">
        <v>188</v>
      </c>
      <c r="C703" s="109" t="s">
        <v>3433</v>
      </c>
      <c r="D703" s="109" t="s">
        <v>3434</v>
      </c>
      <c r="E703" s="109" t="s">
        <v>3970</v>
      </c>
      <c r="F703" s="109" t="s">
        <v>36</v>
      </c>
      <c r="G703" s="109" t="s">
        <v>3425</v>
      </c>
      <c r="H703" s="109" t="s">
        <v>3426</v>
      </c>
      <c r="I703" s="124">
        <v>40</v>
      </c>
      <c r="J703" s="127">
        <f t="shared" si="24"/>
        <v>89.779250000000005</v>
      </c>
      <c r="K703" s="124">
        <v>40</v>
      </c>
      <c r="L703" s="125">
        <v>3591.17</v>
      </c>
      <c r="M703" s="125">
        <v>0</v>
      </c>
    </row>
    <row r="704" spans="1:13" x14ac:dyDescent="0.3">
      <c r="A704" s="123" t="str">
        <f t="shared" si="25"/>
        <v>MNED00031</v>
      </c>
      <c r="B704" s="109" t="s">
        <v>189</v>
      </c>
      <c r="C704" s="109" t="s">
        <v>3433</v>
      </c>
      <c r="D704" s="109" t="s">
        <v>3434</v>
      </c>
      <c r="E704" s="109" t="s">
        <v>3971</v>
      </c>
      <c r="F704" s="109" t="s">
        <v>36</v>
      </c>
      <c r="G704" s="109" t="s">
        <v>3425</v>
      </c>
      <c r="H704" s="109" t="s">
        <v>3426</v>
      </c>
      <c r="I704" s="124">
        <v>61</v>
      </c>
      <c r="J704" s="127">
        <f t="shared" si="24"/>
        <v>101.11213114754099</v>
      </c>
      <c r="K704" s="124">
        <v>61</v>
      </c>
      <c r="L704" s="125">
        <v>6167.84</v>
      </c>
      <c r="M704" s="125">
        <v>0</v>
      </c>
    </row>
    <row r="705" spans="1:13" x14ac:dyDescent="0.3">
      <c r="A705" s="123" t="str">
        <f t="shared" si="25"/>
        <v>MNED00032</v>
      </c>
      <c r="B705" s="109" t="s">
        <v>190</v>
      </c>
      <c r="C705" s="109" t="s">
        <v>3433</v>
      </c>
      <c r="D705" s="109" t="s">
        <v>3434</v>
      </c>
      <c r="E705" s="109" t="s">
        <v>3972</v>
      </c>
      <c r="F705" s="109" t="s">
        <v>36</v>
      </c>
      <c r="G705" s="109" t="s">
        <v>3425</v>
      </c>
      <c r="H705" s="109" t="s">
        <v>3426</v>
      </c>
      <c r="I705" s="124">
        <v>29</v>
      </c>
      <c r="J705" s="127">
        <f t="shared" si="24"/>
        <v>145.03344827586207</v>
      </c>
      <c r="K705" s="124">
        <v>29</v>
      </c>
      <c r="L705" s="125">
        <v>4205.97</v>
      </c>
      <c r="M705" s="125">
        <v>0</v>
      </c>
    </row>
    <row r="706" spans="1:13" x14ac:dyDescent="0.3">
      <c r="A706" s="123" t="str">
        <f t="shared" si="25"/>
        <v>MNED00033</v>
      </c>
      <c r="B706" s="109" t="s">
        <v>191</v>
      </c>
      <c r="C706" s="109" t="s">
        <v>3433</v>
      </c>
      <c r="D706" s="109" t="s">
        <v>3434</v>
      </c>
      <c r="E706" s="109" t="s">
        <v>3973</v>
      </c>
      <c r="F706" s="109" t="s">
        <v>36</v>
      </c>
      <c r="G706" s="109" t="s">
        <v>3425</v>
      </c>
      <c r="H706" s="109" t="s">
        <v>3426</v>
      </c>
      <c r="I706" s="124">
        <v>19</v>
      </c>
      <c r="J706" s="127">
        <f t="shared" ref="J706:J769" si="26">L706/I706</f>
        <v>288.31368421052633</v>
      </c>
      <c r="K706" s="124">
        <v>19</v>
      </c>
      <c r="L706" s="125">
        <v>5477.96</v>
      </c>
      <c r="M706" s="125">
        <v>0</v>
      </c>
    </row>
    <row r="707" spans="1:13" x14ac:dyDescent="0.3">
      <c r="A707" s="123" t="str">
        <f t="shared" si="25"/>
        <v>MNED00034</v>
      </c>
      <c r="B707" s="109" t="s">
        <v>192</v>
      </c>
      <c r="C707" s="109" t="s">
        <v>3433</v>
      </c>
      <c r="D707" s="109" t="s">
        <v>3434</v>
      </c>
      <c r="E707" s="109" t="s">
        <v>3974</v>
      </c>
      <c r="F707" s="109" t="s">
        <v>36</v>
      </c>
      <c r="G707" s="109" t="s">
        <v>3425</v>
      </c>
      <c r="H707" s="109" t="s">
        <v>3426</v>
      </c>
      <c r="I707" s="124">
        <v>14</v>
      </c>
      <c r="J707" s="127">
        <f t="shared" si="26"/>
        <v>268.92500000000001</v>
      </c>
      <c r="K707" s="124">
        <v>14</v>
      </c>
      <c r="L707" s="125">
        <v>3764.95</v>
      </c>
      <c r="M707" s="125">
        <v>0</v>
      </c>
    </row>
    <row r="708" spans="1:13" x14ac:dyDescent="0.3">
      <c r="A708" s="123" t="str">
        <f t="shared" si="25"/>
        <v>MNED00035</v>
      </c>
      <c r="B708" s="109" t="s">
        <v>193</v>
      </c>
      <c r="C708" s="109" t="s">
        <v>3433</v>
      </c>
      <c r="D708" s="109" t="s">
        <v>3434</v>
      </c>
      <c r="E708" s="109" t="s">
        <v>3975</v>
      </c>
      <c r="F708" s="109" t="s">
        <v>36</v>
      </c>
      <c r="G708" s="109" t="s">
        <v>3425</v>
      </c>
      <c r="H708" s="109" t="s">
        <v>3426</v>
      </c>
      <c r="I708" s="124">
        <v>8</v>
      </c>
      <c r="J708" s="127">
        <f t="shared" si="26"/>
        <v>360.85124999999999</v>
      </c>
      <c r="K708" s="124">
        <v>8</v>
      </c>
      <c r="L708" s="125">
        <v>2886.81</v>
      </c>
      <c r="M708" s="125">
        <v>0</v>
      </c>
    </row>
    <row r="709" spans="1:13" x14ac:dyDescent="0.3">
      <c r="A709" s="123" t="str">
        <f t="shared" si="25"/>
        <v>MNED00036</v>
      </c>
      <c r="B709" s="109" t="s">
        <v>194</v>
      </c>
      <c r="C709" s="109" t="s">
        <v>3433</v>
      </c>
      <c r="D709" s="109" t="s">
        <v>3434</v>
      </c>
      <c r="E709" s="109" t="s">
        <v>3976</v>
      </c>
      <c r="F709" s="109" t="s">
        <v>36</v>
      </c>
      <c r="G709" s="109" t="s">
        <v>3425</v>
      </c>
      <c r="H709" s="109" t="s">
        <v>3426</v>
      </c>
      <c r="I709" s="124">
        <v>8</v>
      </c>
      <c r="J709" s="127">
        <f t="shared" si="26"/>
        <v>258.93624999999997</v>
      </c>
      <c r="K709" s="124">
        <v>8</v>
      </c>
      <c r="L709" s="125">
        <v>2071.4899999999998</v>
      </c>
      <c r="M709" s="125">
        <v>0</v>
      </c>
    </row>
    <row r="710" spans="1:13" x14ac:dyDescent="0.3">
      <c r="A710" s="123" t="str">
        <f t="shared" si="25"/>
        <v>MNED00037</v>
      </c>
      <c r="B710" s="109" t="s">
        <v>195</v>
      </c>
      <c r="C710" s="109" t="s">
        <v>3433</v>
      </c>
      <c r="D710" s="109" t="s">
        <v>3434</v>
      </c>
      <c r="E710" s="109" t="s">
        <v>3977</v>
      </c>
      <c r="F710" s="109" t="s">
        <v>36</v>
      </c>
      <c r="G710" s="109" t="s">
        <v>3425</v>
      </c>
      <c r="H710" s="109" t="s">
        <v>3426</v>
      </c>
      <c r="I710" s="124">
        <v>19</v>
      </c>
      <c r="J710" s="127">
        <f t="shared" si="26"/>
        <v>124.21999999999998</v>
      </c>
      <c r="K710" s="124">
        <v>19</v>
      </c>
      <c r="L710" s="125">
        <v>2360.1799999999998</v>
      </c>
      <c r="M710" s="125">
        <v>0</v>
      </c>
    </row>
    <row r="711" spans="1:13" x14ac:dyDescent="0.3">
      <c r="A711" s="123" t="str">
        <f t="shared" si="25"/>
        <v>MNED00039</v>
      </c>
      <c r="B711" s="109" t="s">
        <v>196</v>
      </c>
      <c r="C711" s="109" t="s">
        <v>3433</v>
      </c>
      <c r="D711" s="109" t="s">
        <v>3434</v>
      </c>
      <c r="E711" s="109" t="s">
        <v>3978</v>
      </c>
      <c r="F711" s="109" t="s">
        <v>36</v>
      </c>
      <c r="G711" s="109" t="s">
        <v>3425</v>
      </c>
      <c r="H711" s="109" t="s">
        <v>3426</v>
      </c>
      <c r="I711" s="124">
        <v>40</v>
      </c>
      <c r="J711" s="127">
        <f t="shared" si="26"/>
        <v>0.53574999999999995</v>
      </c>
      <c r="K711" s="124">
        <v>40</v>
      </c>
      <c r="L711" s="125">
        <v>21.43</v>
      </c>
      <c r="M711" s="125">
        <v>0</v>
      </c>
    </row>
    <row r="712" spans="1:13" x14ac:dyDescent="0.3">
      <c r="A712" s="123" t="str">
        <f t="shared" si="25"/>
        <v>MNED00040</v>
      </c>
      <c r="B712" s="109" t="s">
        <v>197</v>
      </c>
      <c r="C712" s="109" t="s">
        <v>3433</v>
      </c>
      <c r="D712" s="109" t="s">
        <v>3434</v>
      </c>
      <c r="E712" s="109" t="s">
        <v>3979</v>
      </c>
      <c r="F712" s="109" t="s">
        <v>36</v>
      </c>
      <c r="G712" s="109" t="s">
        <v>3425</v>
      </c>
      <c r="H712" s="109" t="s">
        <v>3426</v>
      </c>
      <c r="I712" s="124">
        <v>12</v>
      </c>
      <c r="J712" s="127">
        <f t="shared" si="26"/>
        <v>0.69833333333333336</v>
      </c>
      <c r="K712" s="124">
        <v>12</v>
      </c>
      <c r="L712" s="125">
        <v>8.3800000000000008</v>
      </c>
      <c r="M712" s="125">
        <v>0</v>
      </c>
    </row>
    <row r="713" spans="1:13" x14ac:dyDescent="0.3">
      <c r="A713" s="123" t="str">
        <f t="shared" si="25"/>
        <v>MNED00041</v>
      </c>
      <c r="B713" s="109" t="s">
        <v>198</v>
      </c>
      <c r="C713" s="109" t="s">
        <v>3433</v>
      </c>
      <c r="D713" s="109" t="s">
        <v>3434</v>
      </c>
      <c r="E713" s="109" t="s">
        <v>3980</v>
      </c>
      <c r="F713" s="109" t="s">
        <v>36</v>
      </c>
      <c r="G713" s="109" t="s">
        <v>3425</v>
      </c>
      <c r="H713" s="109" t="s">
        <v>3426</v>
      </c>
      <c r="I713" s="124">
        <v>15</v>
      </c>
      <c r="J713" s="127">
        <f t="shared" si="26"/>
        <v>36.538666666666671</v>
      </c>
      <c r="K713" s="124">
        <v>15</v>
      </c>
      <c r="L713" s="125">
        <v>548.08000000000004</v>
      </c>
      <c r="M713" s="125">
        <v>0</v>
      </c>
    </row>
    <row r="714" spans="1:13" x14ac:dyDescent="0.3">
      <c r="A714" s="123" t="str">
        <f t="shared" si="25"/>
        <v>MNED00042</v>
      </c>
      <c r="B714" s="109" t="s">
        <v>199</v>
      </c>
      <c r="C714" s="109" t="s">
        <v>3433</v>
      </c>
      <c r="D714" s="109" t="s">
        <v>3434</v>
      </c>
      <c r="E714" s="109" t="s">
        <v>3981</v>
      </c>
      <c r="F714" s="109" t="s">
        <v>36</v>
      </c>
      <c r="G714" s="109" t="s">
        <v>3425</v>
      </c>
      <c r="H714" s="109" t="s">
        <v>3426</v>
      </c>
      <c r="I714" s="124">
        <v>14</v>
      </c>
      <c r="J714" s="127">
        <f t="shared" si="26"/>
        <v>27.224999999999998</v>
      </c>
      <c r="K714" s="124">
        <v>14</v>
      </c>
      <c r="L714" s="125">
        <v>381.15</v>
      </c>
      <c r="M714" s="125">
        <v>0</v>
      </c>
    </row>
    <row r="715" spans="1:13" x14ac:dyDescent="0.3">
      <c r="A715" s="123" t="str">
        <f t="shared" si="25"/>
        <v>MNED00043</v>
      </c>
      <c r="B715" s="109" t="s">
        <v>200</v>
      </c>
      <c r="C715" s="109" t="s">
        <v>3433</v>
      </c>
      <c r="D715" s="109" t="s">
        <v>3434</v>
      </c>
      <c r="E715" s="109" t="s">
        <v>3982</v>
      </c>
      <c r="F715" s="109" t="s">
        <v>36</v>
      </c>
      <c r="G715" s="109" t="s">
        <v>3425</v>
      </c>
      <c r="H715" s="109" t="s">
        <v>3426</v>
      </c>
      <c r="I715" s="124">
        <v>6</v>
      </c>
      <c r="J715" s="127">
        <f t="shared" si="26"/>
        <v>171.62333333333333</v>
      </c>
      <c r="K715" s="124">
        <v>6</v>
      </c>
      <c r="L715" s="125">
        <v>1029.74</v>
      </c>
      <c r="M715" s="125">
        <v>0</v>
      </c>
    </row>
    <row r="716" spans="1:13" x14ac:dyDescent="0.3">
      <c r="A716" s="123" t="str">
        <f t="shared" si="25"/>
        <v>MNED00044</v>
      </c>
      <c r="B716" s="109" t="s">
        <v>201</v>
      </c>
      <c r="C716" s="109" t="s">
        <v>3433</v>
      </c>
      <c r="D716" s="109" t="s">
        <v>3434</v>
      </c>
      <c r="E716" s="109" t="s">
        <v>3983</v>
      </c>
      <c r="F716" s="109" t="s">
        <v>36</v>
      </c>
      <c r="G716" s="109" t="s">
        <v>3425</v>
      </c>
      <c r="H716" s="109" t="s">
        <v>3426</v>
      </c>
      <c r="I716" s="124">
        <v>7</v>
      </c>
      <c r="J716" s="127">
        <f t="shared" si="26"/>
        <v>182.06571428571428</v>
      </c>
      <c r="K716" s="124">
        <v>7</v>
      </c>
      <c r="L716" s="125">
        <v>1274.46</v>
      </c>
      <c r="M716" s="125">
        <v>0</v>
      </c>
    </row>
    <row r="717" spans="1:13" x14ac:dyDescent="0.3">
      <c r="A717" s="123" t="str">
        <f t="shared" si="25"/>
        <v>MNFE00013</v>
      </c>
      <c r="B717" s="109" t="s">
        <v>202</v>
      </c>
      <c r="C717" s="109" t="s">
        <v>3433</v>
      </c>
      <c r="D717" s="109" t="s">
        <v>3434</v>
      </c>
      <c r="E717" s="109" t="s">
        <v>3984</v>
      </c>
      <c r="F717" s="109" t="s">
        <v>757</v>
      </c>
      <c r="G717" s="109" t="s">
        <v>3425</v>
      </c>
      <c r="H717" s="109" t="s">
        <v>3426</v>
      </c>
      <c r="I717" s="124">
        <v>12</v>
      </c>
      <c r="J717" s="127">
        <f t="shared" si="26"/>
        <v>0.13749999999999998</v>
      </c>
      <c r="K717" s="124">
        <v>12</v>
      </c>
      <c r="L717" s="125">
        <v>1.65</v>
      </c>
      <c r="M717" s="125">
        <v>0</v>
      </c>
    </row>
    <row r="718" spans="1:13" x14ac:dyDescent="0.3">
      <c r="A718" s="123" t="str">
        <f t="shared" si="25"/>
        <v>MNFE00014</v>
      </c>
      <c r="B718" s="109" t="s">
        <v>203</v>
      </c>
      <c r="C718" s="109" t="s">
        <v>3433</v>
      </c>
      <c r="D718" s="109" t="s">
        <v>3434</v>
      </c>
      <c r="E718" s="109" t="s">
        <v>3985</v>
      </c>
      <c r="F718" s="109" t="s">
        <v>757</v>
      </c>
      <c r="G718" s="109" t="s">
        <v>3425</v>
      </c>
      <c r="H718" s="109" t="s">
        <v>3426</v>
      </c>
      <c r="I718" s="124">
        <v>9</v>
      </c>
      <c r="J718" s="127">
        <f t="shared" si="26"/>
        <v>0.17555555555555558</v>
      </c>
      <c r="K718" s="124">
        <v>9</v>
      </c>
      <c r="L718" s="125">
        <v>1.58</v>
      </c>
      <c r="M718" s="125">
        <v>0</v>
      </c>
    </row>
    <row r="719" spans="1:13" x14ac:dyDescent="0.3">
      <c r="A719" s="123" t="str">
        <f t="shared" si="25"/>
        <v>MNFE00015</v>
      </c>
      <c r="B719" s="109" t="s">
        <v>204</v>
      </c>
      <c r="C719" s="109" t="s">
        <v>3433</v>
      </c>
      <c r="D719" s="109" t="s">
        <v>3434</v>
      </c>
      <c r="E719" s="109" t="s">
        <v>3986</v>
      </c>
      <c r="F719" s="109" t="s">
        <v>757</v>
      </c>
      <c r="G719" s="109" t="s">
        <v>3425</v>
      </c>
      <c r="H719" s="109" t="s">
        <v>3426</v>
      </c>
      <c r="I719" s="124">
        <v>17</v>
      </c>
      <c r="J719" s="127">
        <f t="shared" si="26"/>
        <v>0.23529411764705882</v>
      </c>
      <c r="K719" s="124">
        <v>17</v>
      </c>
      <c r="L719" s="125">
        <v>4</v>
      </c>
      <c r="M719" s="125">
        <v>0</v>
      </c>
    </row>
    <row r="720" spans="1:13" x14ac:dyDescent="0.3">
      <c r="A720" s="123" t="str">
        <f t="shared" si="25"/>
        <v>MNFE00016</v>
      </c>
      <c r="B720" s="109" t="s">
        <v>205</v>
      </c>
      <c r="C720" s="109" t="s">
        <v>3433</v>
      </c>
      <c r="D720" s="109" t="s">
        <v>3434</v>
      </c>
      <c r="E720" s="109" t="s">
        <v>3987</v>
      </c>
      <c r="F720" s="109" t="s">
        <v>757</v>
      </c>
      <c r="G720" s="109" t="s">
        <v>3425</v>
      </c>
      <c r="H720" s="109" t="s">
        <v>3426</v>
      </c>
      <c r="I720" s="124">
        <v>14</v>
      </c>
      <c r="J720" s="127">
        <f t="shared" si="26"/>
        <v>0.37357142857142861</v>
      </c>
      <c r="K720" s="124">
        <v>14</v>
      </c>
      <c r="L720" s="125">
        <v>5.23</v>
      </c>
      <c r="M720" s="125">
        <v>0</v>
      </c>
    </row>
    <row r="721" spans="1:13" x14ac:dyDescent="0.3">
      <c r="A721" s="123" t="str">
        <f t="shared" si="25"/>
        <v>MNFE00017</v>
      </c>
      <c r="B721" s="109" t="s">
        <v>206</v>
      </c>
      <c r="C721" s="109" t="s">
        <v>3433</v>
      </c>
      <c r="D721" s="109" t="s">
        <v>3434</v>
      </c>
      <c r="E721" s="109" t="s">
        <v>3988</v>
      </c>
      <c r="F721" s="109" t="s">
        <v>757</v>
      </c>
      <c r="G721" s="109" t="s">
        <v>3425</v>
      </c>
      <c r="H721" s="109" t="s">
        <v>3426</v>
      </c>
      <c r="I721" s="124">
        <v>22</v>
      </c>
      <c r="J721" s="127">
        <f t="shared" si="26"/>
        <v>0.11681818181818181</v>
      </c>
      <c r="K721" s="124">
        <v>22</v>
      </c>
      <c r="L721" s="125">
        <v>2.57</v>
      </c>
      <c r="M721" s="125">
        <v>0</v>
      </c>
    </row>
    <row r="722" spans="1:13" x14ac:dyDescent="0.3">
      <c r="A722" s="123" t="str">
        <f t="shared" si="25"/>
        <v>MNFE00018</v>
      </c>
      <c r="B722" s="109" t="s">
        <v>207</v>
      </c>
      <c r="C722" s="109" t="s">
        <v>3433</v>
      </c>
      <c r="D722" s="109" t="s">
        <v>3434</v>
      </c>
      <c r="E722" s="109" t="s">
        <v>3989</v>
      </c>
      <c r="F722" s="109" t="s">
        <v>757</v>
      </c>
      <c r="G722" s="109" t="s">
        <v>3425</v>
      </c>
      <c r="H722" s="109" t="s">
        <v>3426</v>
      </c>
      <c r="I722" s="124">
        <v>13</v>
      </c>
      <c r="J722" s="127">
        <f t="shared" si="26"/>
        <v>0.12692307692307692</v>
      </c>
      <c r="K722" s="124">
        <v>13</v>
      </c>
      <c r="L722" s="125">
        <v>1.65</v>
      </c>
      <c r="M722" s="125">
        <v>0</v>
      </c>
    </row>
    <row r="723" spans="1:13" x14ac:dyDescent="0.3">
      <c r="A723" s="123" t="str">
        <f t="shared" si="25"/>
        <v>MNFE00019</v>
      </c>
      <c r="B723" s="109" t="s">
        <v>208</v>
      </c>
      <c r="C723" s="109" t="s">
        <v>3433</v>
      </c>
      <c r="D723" s="109" t="s">
        <v>3434</v>
      </c>
      <c r="E723" s="109" t="s">
        <v>3990</v>
      </c>
      <c r="F723" s="109" t="s">
        <v>757</v>
      </c>
      <c r="G723" s="109" t="s">
        <v>3425</v>
      </c>
      <c r="H723" s="109" t="s">
        <v>3426</v>
      </c>
      <c r="I723" s="124">
        <v>25</v>
      </c>
      <c r="J723" s="127">
        <f t="shared" si="26"/>
        <v>0.17079999999999998</v>
      </c>
      <c r="K723" s="124">
        <v>25</v>
      </c>
      <c r="L723" s="125">
        <v>4.2699999999999996</v>
      </c>
      <c r="M723" s="125">
        <v>0</v>
      </c>
    </row>
    <row r="724" spans="1:13" x14ac:dyDescent="0.3">
      <c r="A724" s="123" t="str">
        <f t="shared" si="25"/>
        <v>MNFE00020</v>
      </c>
      <c r="B724" s="109" t="s">
        <v>209</v>
      </c>
      <c r="C724" s="109" t="s">
        <v>3433</v>
      </c>
      <c r="D724" s="109" t="s">
        <v>3434</v>
      </c>
      <c r="E724" s="109" t="s">
        <v>3991</v>
      </c>
      <c r="F724" s="109" t="s">
        <v>757</v>
      </c>
      <c r="G724" s="109" t="s">
        <v>3425</v>
      </c>
      <c r="H724" s="109" t="s">
        <v>3426</v>
      </c>
      <c r="I724" s="124">
        <v>17</v>
      </c>
      <c r="J724" s="127">
        <f t="shared" si="26"/>
        <v>0.2423529411764706</v>
      </c>
      <c r="K724" s="124">
        <v>17</v>
      </c>
      <c r="L724" s="125">
        <v>4.12</v>
      </c>
      <c r="M724" s="125">
        <v>0</v>
      </c>
    </row>
    <row r="725" spans="1:13" x14ac:dyDescent="0.3">
      <c r="A725" s="123" t="str">
        <f t="shared" si="25"/>
        <v>MNFE00021</v>
      </c>
      <c r="B725" s="109" t="s">
        <v>210</v>
      </c>
      <c r="C725" s="109" t="s">
        <v>3433</v>
      </c>
      <c r="D725" s="109" t="s">
        <v>3434</v>
      </c>
      <c r="E725" s="109" t="s">
        <v>3992</v>
      </c>
      <c r="F725" s="109" t="s">
        <v>757</v>
      </c>
      <c r="G725" s="109" t="s">
        <v>3425</v>
      </c>
      <c r="H725" s="109" t="s">
        <v>3426</v>
      </c>
      <c r="I725" s="124">
        <v>9</v>
      </c>
      <c r="J725" s="127">
        <f t="shared" si="26"/>
        <v>0.24888888888888891</v>
      </c>
      <c r="K725" s="124">
        <v>9</v>
      </c>
      <c r="L725" s="125">
        <v>2.2400000000000002</v>
      </c>
      <c r="M725" s="125">
        <v>0</v>
      </c>
    </row>
    <row r="726" spans="1:13" x14ac:dyDescent="0.3">
      <c r="A726" s="123" t="str">
        <f t="shared" si="25"/>
        <v>MNFE00022</v>
      </c>
      <c r="B726" s="109" t="s">
        <v>211</v>
      </c>
      <c r="C726" s="109" t="s">
        <v>3433</v>
      </c>
      <c r="D726" s="109" t="s">
        <v>3434</v>
      </c>
      <c r="E726" s="109" t="s">
        <v>3993</v>
      </c>
      <c r="F726" s="109" t="s">
        <v>757</v>
      </c>
      <c r="G726" s="109" t="s">
        <v>3425</v>
      </c>
      <c r="H726" s="109" t="s">
        <v>3426</v>
      </c>
      <c r="I726" s="124">
        <v>10</v>
      </c>
      <c r="J726" s="127">
        <f t="shared" si="26"/>
        <v>0.81600000000000006</v>
      </c>
      <c r="K726" s="124">
        <v>10</v>
      </c>
      <c r="L726" s="125">
        <v>8.16</v>
      </c>
      <c r="M726" s="125">
        <v>0</v>
      </c>
    </row>
    <row r="727" spans="1:13" x14ac:dyDescent="0.3">
      <c r="A727" s="123" t="str">
        <f t="shared" si="25"/>
        <v>MNFE00023</v>
      </c>
      <c r="B727" s="109" t="s">
        <v>212</v>
      </c>
      <c r="C727" s="109" t="s">
        <v>3433</v>
      </c>
      <c r="D727" s="109" t="s">
        <v>3434</v>
      </c>
      <c r="E727" s="109" t="s">
        <v>3994</v>
      </c>
      <c r="F727" s="109" t="s">
        <v>757</v>
      </c>
      <c r="G727" s="109" t="s">
        <v>3425</v>
      </c>
      <c r="H727" s="109" t="s">
        <v>3426</v>
      </c>
      <c r="I727" s="124">
        <v>14</v>
      </c>
      <c r="J727" s="127">
        <f t="shared" si="26"/>
        <v>0.12642857142857142</v>
      </c>
      <c r="K727" s="124">
        <v>14</v>
      </c>
      <c r="L727" s="125">
        <v>1.77</v>
      </c>
      <c r="M727" s="125">
        <v>0</v>
      </c>
    </row>
    <row r="728" spans="1:13" x14ac:dyDescent="0.3">
      <c r="A728" s="123" t="str">
        <f t="shared" si="25"/>
        <v>MNFE00024</v>
      </c>
      <c r="B728" s="109" t="s">
        <v>213</v>
      </c>
      <c r="C728" s="109" t="s">
        <v>3433</v>
      </c>
      <c r="D728" s="109" t="s">
        <v>3434</v>
      </c>
      <c r="E728" s="109" t="s">
        <v>3995</v>
      </c>
      <c r="F728" s="109" t="s">
        <v>757</v>
      </c>
      <c r="G728" s="109" t="s">
        <v>3425</v>
      </c>
      <c r="H728" s="109" t="s">
        <v>3426</v>
      </c>
      <c r="I728" s="124">
        <v>18</v>
      </c>
      <c r="J728" s="127">
        <f t="shared" si="26"/>
        <v>0.1627777777777778</v>
      </c>
      <c r="K728" s="124">
        <v>18</v>
      </c>
      <c r="L728" s="125">
        <v>2.93</v>
      </c>
      <c r="M728" s="125">
        <v>0</v>
      </c>
    </row>
    <row r="729" spans="1:13" x14ac:dyDescent="0.3">
      <c r="A729" s="123" t="str">
        <f t="shared" si="25"/>
        <v>MNFE00025</v>
      </c>
      <c r="B729" s="109" t="s">
        <v>214</v>
      </c>
      <c r="C729" s="109" t="s">
        <v>3433</v>
      </c>
      <c r="D729" s="109" t="s">
        <v>3434</v>
      </c>
      <c r="E729" s="109" t="s">
        <v>3996</v>
      </c>
      <c r="F729" s="109" t="s">
        <v>757</v>
      </c>
      <c r="G729" s="109" t="s">
        <v>3425</v>
      </c>
      <c r="H729" s="109" t="s">
        <v>3426</v>
      </c>
      <c r="I729" s="124">
        <v>15</v>
      </c>
      <c r="J729" s="127">
        <f t="shared" si="26"/>
        <v>0.21733333333333332</v>
      </c>
      <c r="K729" s="124">
        <v>15</v>
      </c>
      <c r="L729" s="125">
        <v>3.26</v>
      </c>
      <c r="M729" s="125">
        <v>0</v>
      </c>
    </row>
    <row r="730" spans="1:13" x14ac:dyDescent="0.3">
      <c r="A730" s="123" t="str">
        <f t="shared" si="25"/>
        <v>MNFE00026</v>
      </c>
      <c r="B730" s="109" t="s">
        <v>215</v>
      </c>
      <c r="C730" s="109" t="s">
        <v>3433</v>
      </c>
      <c r="D730" s="109" t="s">
        <v>3434</v>
      </c>
      <c r="E730" s="109" t="s">
        <v>3997</v>
      </c>
      <c r="F730" s="109" t="s">
        <v>757</v>
      </c>
      <c r="G730" s="109" t="s">
        <v>3425</v>
      </c>
      <c r="H730" s="109" t="s">
        <v>3426</v>
      </c>
      <c r="I730" s="124">
        <v>12</v>
      </c>
      <c r="J730" s="127">
        <f t="shared" si="26"/>
        <v>0.28083333333333332</v>
      </c>
      <c r="K730" s="124">
        <v>12</v>
      </c>
      <c r="L730" s="125">
        <v>3.37</v>
      </c>
      <c r="M730" s="125">
        <v>0</v>
      </c>
    </row>
    <row r="731" spans="1:13" x14ac:dyDescent="0.3">
      <c r="A731" s="123" t="str">
        <f t="shared" si="25"/>
        <v>MNFE00027</v>
      </c>
      <c r="B731" s="109" t="s">
        <v>216</v>
      </c>
      <c r="C731" s="109" t="s">
        <v>3433</v>
      </c>
      <c r="D731" s="109" t="s">
        <v>3434</v>
      </c>
      <c r="E731" s="109" t="s">
        <v>3998</v>
      </c>
      <c r="F731" s="109" t="s">
        <v>757</v>
      </c>
      <c r="G731" s="109" t="s">
        <v>3425</v>
      </c>
      <c r="H731" s="109" t="s">
        <v>3426</v>
      </c>
      <c r="I731" s="124">
        <v>8</v>
      </c>
      <c r="J731" s="127">
        <f t="shared" si="26"/>
        <v>0.29125000000000001</v>
      </c>
      <c r="K731" s="124">
        <v>8</v>
      </c>
      <c r="L731" s="125">
        <v>2.33</v>
      </c>
      <c r="M731" s="125">
        <v>0</v>
      </c>
    </row>
    <row r="732" spans="1:13" x14ac:dyDescent="0.3">
      <c r="A732" s="123" t="str">
        <f t="shared" si="25"/>
        <v>MNFE00028</v>
      </c>
      <c r="B732" s="109" t="s">
        <v>217</v>
      </c>
      <c r="C732" s="109" t="s">
        <v>3433</v>
      </c>
      <c r="D732" s="109" t="s">
        <v>3434</v>
      </c>
      <c r="E732" s="109" t="s">
        <v>3999</v>
      </c>
      <c r="F732" s="109" t="s">
        <v>757</v>
      </c>
      <c r="G732" s="109" t="s">
        <v>3425</v>
      </c>
      <c r="H732" s="109" t="s">
        <v>3426</v>
      </c>
      <c r="I732" s="124">
        <v>14</v>
      </c>
      <c r="J732" s="127">
        <f t="shared" si="26"/>
        <v>0.51571428571428568</v>
      </c>
      <c r="K732" s="124">
        <v>14</v>
      </c>
      <c r="L732" s="125">
        <v>7.22</v>
      </c>
      <c r="M732" s="125">
        <v>0</v>
      </c>
    </row>
    <row r="733" spans="1:13" x14ac:dyDescent="0.3">
      <c r="A733" s="123" t="str">
        <f t="shared" si="25"/>
        <v>MNFE00029</v>
      </c>
      <c r="B733" s="109" t="s">
        <v>218</v>
      </c>
      <c r="C733" s="109" t="s">
        <v>3433</v>
      </c>
      <c r="D733" s="109" t="s">
        <v>3434</v>
      </c>
      <c r="E733" s="109" t="s">
        <v>4000</v>
      </c>
      <c r="F733" s="109" t="s">
        <v>757</v>
      </c>
      <c r="G733" s="109" t="s">
        <v>3425</v>
      </c>
      <c r="H733" s="109" t="s">
        <v>3426</v>
      </c>
      <c r="I733" s="124">
        <v>26</v>
      </c>
      <c r="J733" s="127">
        <f t="shared" si="26"/>
        <v>0.79115384615384621</v>
      </c>
      <c r="K733" s="124">
        <v>26</v>
      </c>
      <c r="L733" s="125">
        <v>20.57</v>
      </c>
      <c r="M733" s="125">
        <v>0</v>
      </c>
    </row>
    <row r="734" spans="1:13" x14ac:dyDescent="0.3">
      <c r="A734" s="123" t="str">
        <f t="shared" si="25"/>
        <v>MNFE00030</v>
      </c>
      <c r="B734" s="109" t="s">
        <v>219</v>
      </c>
      <c r="C734" s="109" t="s">
        <v>3433</v>
      </c>
      <c r="D734" s="109" t="s">
        <v>3434</v>
      </c>
      <c r="E734" s="109" t="s">
        <v>4001</v>
      </c>
      <c r="F734" s="109" t="s">
        <v>757</v>
      </c>
      <c r="G734" s="109" t="s">
        <v>3425</v>
      </c>
      <c r="H734" s="109" t="s">
        <v>3426</v>
      </c>
      <c r="I734" s="124">
        <v>16</v>
      </c>
      <c r="J734" s="127">
        <f t="shared" si="26"/>
        <v>1.6981250000000001</v>
      </c>
      <c r="K734" s="124">
        <v>16</v>
      </c>
      <c r="L734" s="125">
        <v>27.17</v>
      </c>
      <c r="M734" s="125">
        <v>0</v>
      </c>
    </row>
    <row r="735" spans="1:13" x14ac:dyDescent="0.3">
      <c r="A735" s="123" t="str">
        <f t="shared" si="25"/>
        <v>MNFE00031</v>
      </c>
      <c r="B735" s="109" t="s">
        <v>220</v>
      </c>
      <c r="C735" s="109" t="s">
        <v>3433</v>
      </c>
      <c r="D735" s="109" t="s">
        <v>3434</v>
      </c>
      <c r="E735" s="109" t="s">
        <v>4002</v>
      </c>
      <c r="F735" s="109" t="s">
        <v>757</v>
      </c>
      <c r="G735" s="109" t="s">
        <v>3425</v>
      </c>
      <c r="H735" s="109" t="s">
        <v>3426</v>
      </c>
      <c r="I735" s="124">
        <v>24</v>
      </c>
      <c r="J735" s="127">
        <f t="shared" si="26"/>
        <v>0.16333333333333333</v>
      </c>
      <c r="K735" s="124">
        <v>24</v>
      </c>
      <c r="L735" s="125">
        <v>3.92</v>
      </c>
      <c r="M735" s="125">
        <v>0</v>
      </c>
    </row>
    <row r="736" spans="1:13" x14ac:dyDescent="0.3">
      <c r="A736" s="123" t="str">
        <f t="shared" si="25"/>
        <v>MNFE00032</v>
      </c>
      <c r="B736" s="109" t="s">
        <v>221</v>
      </c>
      <c r="C736" s="109" t="s">
        <v>3433</v>
      </c>
      <c r="D736" s="109" t="s">
        <v>3434</v>
      </c>
      <c r="E736" s="109" t="s">
        <v>4003</v>
      </c>
      <c r="F736" s="109" t="s">
        <v>757</v>
      </c>
      <c r="G736" s="109" t="s">
        <v>3425</v>
      </c>
      <c r="H736" s="109" t="s">
        <v>3426</v>
      </c>
      <c r="I736" s="124">
        <v>49</v>
      </c>
      <c r="J736" s="127">
        <f t="shared" si="26"/>
        <v>0.19938775510204082</v>
      </c>
      <c r="K736" s="124">
        <v>49</v>
      </c>
      <c r="L736" s="125">
        <v>9.77</v>
      </c>
      <c r="M736" s="125">
        <v>0</v>
      </c>
    </row>
    <row r="737" spans="1:13" x14ac:dyDescent="0.3">
      <c r="A737" s="123" t="str">
        <f t="shared" si="25"/>
        <v>MNFE00033</v>
      </c>
      <c r="B737" s="109" t="s">
        <v>222</v>
      </c>
      <c r="C737" s="109" t="s">
        <v>3433</v>
      </c>
      <c r="D737" s="109" t="s">
        <v>3434</v>
      </c>
      <c r="E737" s="109" t="s">
        <v>4004</v>
      </c>
      <c r="F737" s="109" t="s">
        <v>757</v>
      </c>
      <c r="G737" s="109" t="s">
        <v>3425</v>
      </c>
      <c r="H737" s="109" t="s">
        <v>3426</v>
      </c>
      <c r="I737" s="124">
        <v>75</v>
      </c>
      <c r="J737" s="127">
        <f t="shared" si="26"/>
        <v>0.21746666666666664</v>
      </c>
      <c r="K737" s="124">
        <v>75</v>
      </c>
      <c r="L737" s="125">
        <v>16.309999999999999</v>
      </c>
      <c r="M737" s="125">
        <v>0</v>
      </c>
    </row>
    <row r="738" spans="1:13" x14ac:dyDescent="0.3">
      <c r="A738" s="123" t="str">
        <f t="shared" si="25"/>
        <v>MNFE00034</v>
      </c>
      <c r="B738" s="109" t="s">
        <v>223</v>
      </c>
      <c r="C738" s="109" t="s">
        <v>3433</v>
      </c>
      <c r="D738" s="109" t="s">
        <v>3434</v>
      </c>
      <c r="E738" s="109" t="s">
        <v>4005</v>
      </c>
      <c r="F738" s="109" t="s">
        <v>757</v>
      </c>
      <c r="G738" s="109" t="s">
        <v>3425</v>
      </c>
      <c r="H738" s="109" t="s">
        <v>3426</v>
      </c>
      <c r="I738" s="124">
        <v>60</v>
      </c>
      <c r="J738" s="127">
        <f t="shared" si="26"/>
        <v>0.26316666666666666</v>
      </c>
      <c r="K738" s="124">
        <v>60</v>
      </c>
      <c r="L738" s="125">
        <v>15.79</v>
      </c>
      <c r="M738" s="125">
        <v>0</v>
      </c>
    </row>
    <row r="739" spans="1:13" x14ac:dyDescent="0.3">
      <c r="A739" s="123" t="str">
        <f t="shared" si="25"/>
        <v>MNFE00035</v>
      </c>
      <c r="B739" s="109" t="s">
        <v>224</v>
      </c>
      <c r="C739" s="109" t="s">
        <v>3433</v>
      </c>
      <c r="D739" s="109" t="s">
        <v>3434</v>
      </c>
      <c r="E739" s="109" t="s">
        <v>4006</v>
      </c>
      <c r="F739" s="109" t="s">
        <v>757</v>
      </c>
      <c r="G739" s="109" t="s">
        <v>3425</v>
      </c>
      <c r="H739" s="109" t="s">
        <v>3426</v>
      </c>
      <c r="I739" s="124">
        <v>20</v>
      </c>
      <c r="J739" s="127">
        <f t="shared" si="26"/>
        <v>0.30649999999999999</v>
      </c>
      <c r="K739" s="124">
        <v>20</v>
      </c>
      <c r="L739" s="125">
        <v>6.13</v>
      </c>
      <c r="M739" s="125">
        <v>0</v>
      </c>
    </row>
    <row r="740" spans="1:13" x14ac:dyDescent="0.3">
      <c r="A740" s="123" t="str">
        <f t="shared" si="25"/>
        <v>MNFE00036</v>
      </c>
      <c r="B740" s="109" t="s">
        <v>225</v>
      </c>
      <c r="C740" s="109" t="s">
        <v>3433</v>
      </c>
      <c r="D740" s="109" t="s">
        <v>3434</v>
      </c>
      <c r="E740" s="109" t="s">
        <v>4007</v>
      </c>
      <c r="F740" s="109" t="s">
        <v>757</v>
      </c>
      <c r="G740" s="109" t="s">
        <v>3425</v>
      </c>
      <c r="H740" s="109" t="s">
        <v>3426</v>
      </c>
      <c r="I740" s="124">
        <v>38</v>
      </c>
      <c r="J740" s="127">
        <f t="shared" si="26"/>
        <v>0.34473684210526317</v>
      </c>
      <c r="K740" s="124">
        <v>38</v>
      </c>
      <c r="L740" s="125">
        <v>13.1</v>
      </c>
      <c r="M740" s="125">
        <v>0</v>
      </c>
    </row>
    <row r="741" spans="1:13" x14ac:dyDescent="0.3">
      <c r="A741" s="123" t="str">
        <f t="shared" si="25"/>
        <v>MNFE00038</v>
      </c>
      <c r="B741" s="109" t="s">
        <v>226</v>
      </c>
      <c r="C741" s="109" t="s">
        <v>3433</v>
      </c>
      <c r="D741" s="109" t="s">
        <v>3434</v>
      </c>
      <c r="E741" s="109" t="s">
        <v>4008</v>
      </c>
      <c r="F741" s="109" t="s">
        <v>757</v>
      </c>
      <c r="G741" s="109" t="s">
        <v>3425</v>
      </c>
      <c r="H741" s="109" t="s">
        <v>3426</v>
      </c>
      <c r="I741" s="124">
        <v>5</v>
      </c>
      <c r="J741" s="127">
        <f t="shared" si="26"/>
        <v>0.504</v>
      </c>
      <c r="K741" s="124">
        <v>5</v>
      </c>
      <c r="L741" s="125">
        <v>2.52</v>
      </c>
      <c r="M741" s="125">
        <v>0</v>
      </c>
    </row>
    <row r="742" spans="1:13" x14ac:dyDescent="0.3">
      <c r="A742" s="123" t="str">
        <f t="shared" si="25"/>
        <v>MNFE00039</v>
      </c>
      <c r="B742" s="109" t="s">
        <v>227</v>
      </c>
      <c r="C742" s="109" t="s">
        <v>3433</v>
      </c>
      <c r="D742" s="109" t="s">
        <v>3434</v>
      </c>
      <c r="E742" s="109" t="s">
        <v>4009</v>
      </c>
      <c r="F742" s="109" t="s">
        <v>757</v>
      </c>
      <c r="G742" s="109" t="s">
        <v>3425</v>
      </c>
      <c r="H742" s="109" t="s">
        <v>3426</v>
      </c>
      <c r="I742" s="124">
        <v>33</v>
      </c>
      <c r="J742" s="127">
        <f t="shared" si="26"/>
        <v>0.55878787878787883</v>
      </c>
      <c r="K742" s="124">
        <v>33</v>
      </c>
      <c r="L742" s="125">
        <v>18.440000000000001</v>
      </c>
      <c r="M742" s="125">
        <v>0</v>
      </c>
    </row>
    <row r="743" spans="1:13" x14ac:dyDescent="0.3">
      <c r="A743" s="123" t="str">
        <f t="shared" si="25"/>
        <v>MNFE00040</v>
      </c>
      <c r="B743" s="109" t="s">
        <v>228</v>
      </c>
      <c r="C743" s="109" t="s">
        <v>3433</v>
      </c>
      <c r="D743" s="109" t="s">
        <v>3434</v>
      </c>
      <c r="E743" s="109" t="s">
        <v>4010</v>
      </c>
      <c r="F743" s="109" t="s">
        <v>757</v>
      </c>
      <c r="G743" s="109" t="s">
        <v>3425</v>
      </c>
      <c r="H743" s="109" t="s">
        <v>3426</v>
      </c>
      <c r="I743" s="124">
        <v>16</v>
      </c>
      <c r="J743" s="127">
        <f t="shared" si="26"/>
        <v>1.2424999999999999</v>
      </c>
      <c r="K743" s="124">
        <v>16</v>
      </c>
      <c r="L743" s="125">
        <v>19.88</v>
      </c>
      <c r="M743" s="125">
        <v>0</v>
      </c>
    </row>
    <row r="744" spans="1:13" x14ac:dyDescent="0.3">
      <c r="A744" s="123" t="str">
        <f t="shared" si="25"/>
        <v>MNFE00041</v>
      </c>
      <c r="B744" s="109" t="s">
        <v>229</v>
      </c>
      <c r="C744" s="109" t="s">
        <v>3433</v>
      </c>
      <c r="D744" s="109" t="s">
        <v>3434</v>
      </c>
      <c r="E744" s="109" t="s">
        <v>4011</v>
      </c>
      <c r="F744" s="109" t="s">
        <v>757</v>
      </c>
      <c r="G744" s="109" t="s">
        <v>3425</v>
      </c>
      <c r="H744" s="109" t="s">
        <v>3426</v>
      </c>
      <c r="I744" s="124">
        <v>29</v>
      </c>
      <c r="J744" s="127">
        <f t="shared" si="26"/>
        <v>0.33793103448275863</v>
      </c>
      <c r="K744" s="124">
        <v>29</v>
      </c>
      <c r="L744" s="125">
        <v>9.8000000000000007</v>
      </c>
      <c r="M744" s="125">
        <v>0</v>
      </c>
    </row>
    <row r="745" spans="1:13" x14ac:dyDescent="0.3">
      <c r="A745" s="123" t="str">
        <f t="shared" si="25"/>
        <v>MNFE00042</v>
      </c>
      <c r="B745" s="109" t="s">
        <v>230</v>
      </c>
      <c r="C745" s="109" t="s">
        <v>3433</v>
      </c>
      <c r="D745" s="109" t="s">
        <v>3434</v>
      </c>
      <c r="E745" s="109" t="s">
        <v>4012</v>
      </c>
      <c r="F745" s="109" t="s">
        <v>757</v>
      </c>
      <c r="G745" s="109" t="s">
        <v>3425</v>
      </c>
      <c r="H745" s="109" t="s">
        <v>3426</v>
      </c>
      <c r="I745" s="124">
        <v>34</v>
      </c>
      <c r="J745" s="127">
        <f t="shared" si="26"/>
        <v>0.39</v>
      </c>
      <c r="K745" s="124">
        <v>34</v>
      </c>
      <c r="L745" s="125">
        <v>13.26</v>
      </c>
      <c r="M745" s="125">
        <v>0</v>
      </c>
    </row>
    <row r="746" spans="1:13" x14ac:dyDescent="0.3">
      <c r="A746" s="123" t="str">
        <f t="shared" si="25"/>
        <v>MNFE00043</v>
      </c>
      <c r="B746" s="109" t="s">
        <v>231</v>
      </c>
      <c r="C746" s="109" t="s">
        <v>3433</v>
      </c>
      <c r="D746" s="109" t="s">
        <v>3434</v>
      </c>
      <c r="E746" s="109" t="s">
        <v>4013</v>
      </c>
      <c r="F746" s="109" t="s">
        <v>757</v>
      </c>
      <c r="G746" s="109" t="s">
        <v>3425</v>
      </c>
      <c r="H746" s="109" t="s">
        <v>3426</v>
      </c>
      <c r="I746" s="124">
        <v>40</v>
      </c>
      <c r="J746" s="127">
        <f t="shared" si="26"/>
        <v>0.43499999999999994</v>
      </c>
      <c r="K746" s="124">
        <v>40</v>
      </c>
      <c r="L746" s="125">
        <v>17.399999999999999</v>
      </c>
      <c r="M746" s="125">
        <v>0</v>
      </c>
    </row>
    <row r="747" spans="1:13" x14ac:dyDescent="0.3">
      <c r="A747" s="123" t="str">
        <f t="shared" si="25"/>
        <v>MNFE00044</v>
      </c>
      <c r="B747" s="109" t="s">
        <v>232</v>
      </c>
      <c r="C747" s="109" t="s">
        <v>3433</v>
      </c>
      <c r="D747" s="109" t="s">
        <v>3434</v>
      </c>
      <c r="E747" s="109" t="s">
        <v>4014</v>
      </c>
      <c r="F747" s="109" t="s">
        <v>757</v>
      </c>
      <c r="G747" s="109" t="s">
        <v>3425</v>
      </c>
      <c r="H747" s="109" t="s">
        <v>3426</v>
      </c>
      <c r="I747" s="124">
        <v>18</v>
      </c>
      <c r="J747" s="127">
        <f t="shared" si="26"/>
        <v>0.50777777777777777</v>
      </c>
      <c r="K747" s="124">
        <v>18</v>
      </c>
      <c r="L747" s="125">
        <v>9.14</v>
      </c>
      <c r="M747" s="125">
        <v>0</v>
      </c>
    </row>
    <row r="748" spans="1:13" x14ac:dyDescent="0.3">
      <c r="A748" s="123" t="str">
        <f t="shared" si="25"/>
        <v>MNFE00045</v>
      </c>
      <c r="B748" s="109" t="s">
        <v>233</v>
      </c>
      <c r="C748" s="109" t="s">
        <v>3433</v>
      </c>
      <c r="D748" s="109" t="s">
        <v>3434</v>
      </c>
      <c r="E748" s="109" t="s">
        <v>4015</v>
      </c>
      <c r="F748" s="109" t="s">
        <v>757</v>
      </c>
      <c r="G748" s="109" t="s">
        <v>3425</v>
      </c>
      <c r="H748" s="109" t="s">
        <v>3426</v>
      </c>
      <c r="I748" s="124">
        <v>20</v>
      </c>
      <c r="J748" s="127">
        <f t="shared" si="26"/>
        <v>0.55249999999999999</v>
      </c>
      <c r="K748" s="124">
        <v>20</v>
      </c>
      <c r="L748" s="125">
        <v>11.05</v>
      </c>
      <c r="M748" s="125">
        <v>0</v>
      </c>
    </row>
    <row r="749" spans="1:13" x14ac:dyDescent="0.3">
      <c r="A749" s="123" t="str">
        <f t="shared" si="25"/>
        <v>MNFE00046</v>
      </c>
      <c r="B749" s="109" t="s">
        <v>234</v>
      </c>
      <c r="C749" s="109" t="s">
        <v>3433</v>
      </c>
      <c r="D749" s="109" t="s">
        <v>3434</v>
      </c>
      <c r="E749" s="109" t="s">
        <v>4016</v>
      </c>
      <c r="F749" s="109" t="s">
        <v>757</v>
      </c>
      <c r="G749" s="109" t="s">
        <v>3425</v>
      </c>
      <c r="H749" s="109" t="s">
        <v>3426</v>
      </c>
      <c r="I749" s="124">
        <v>30</v>
      </c>
      <c r="J749" s="127">
        <f t="shared" si="26"/>
        <v>0.6346666666666666</v>
      </c>
      <c r="K749" s="124">
        <v>30</v>
      </c>
      <c r="L749" s="125">
        <v>19.04</v>
      </c>
      <c r="M749" s="125">
        <v>0</v>
      </c>
    </row>
    <row r="750" spans="1:13" x14ac:dyDescent="0.3">
      <c r="A750" s="123" t="str">
        <f t="shared" si="25"/>
        <v>MNFE00047</v>
      </c>
      <c r="B750" s="109" t="s">
        <v>235</v>
      </c>
      <c r="C750" s="109" t="s">
        <v>3433</v>
      </c>
      <c r="D750" s="109" t="s">
        <v>3434</v>
      </c>
      <c r="E750" s="109" t="s">
        <v>4017</v>
      </c>
      <c r="F750" s="109" t="s">
        <v>757</v>
      </c>
      <c r="G750" s="109" t="s">
        <v>3425</v>
      </c>
      <c r="H750" s="109" t="s">
        <v>3426</v>
      </c>
      <c r="I750" s="124">
        <v>40</v>
      </c>
      <c r="J750" s="127">
        <f t="shared" si="26"/>
        <v>0.66125</v>
      </c>
      <c r="K750" s="124">
        <v>40</v>
      </c>
      <c r="L750" s="125">
        <v>26.45</v>
      </c>
      <c r="M750" s="125">
        <v>0</v>
      </c>
    </row>
    <row r="751" spans="1:13" x14ac:dyDescent="0.3">
      <c r="A751" s="123" t="str">
        <f t="shared" si="25"/>
        <v>MNFE00048</v>
      </c>
      <c r="B751" s="109" t="s">
        <v>236</v>
      </c>
      <c r="C751" s="109" t="s">
        <v>3433</v>
      </c>
      <c r="D751" s="109" t="s">
        <v>3434</v>
      </c>
      <c r="E751" s="109" t="s">
        <v>4018</v>
      </c>
      <c r="F751" s="109" t="s">
        <v>757</v>
      </c>
      <c r="G751" s="109" t="s">
        <v>3425</v>
      </c>
      <c r="H751" s="109" t="s">
        <v>3426</v>
      </c>
      <c r="I751" s="124">
        <v>21</v>
      </c>
      <c r="J751" s="127">
        <f t="shared" si="26"/>
        <v>0.75095238095238093</v>
      </c>
      <c r="K751" s="124">
        <v>21</v>
      </c>
      <c r="L751" s="125">
        <v>15.77</v>
      </c>
      <c r="M751" s="125">
        <v>0</v>
      </c>
    </row>
    <row r="752" spans="1:13" x14ac:dyDescent="0.3">
      <c r="A752" s="123" t="str">
        <f t="shared" si="25"/>
        <v>MNFE00049</v>
      </c>
      <c r="B752" s="109" t="s">
        <v>237</v>
      </c>
      <c r="C752" s="109" t="s">
        <v>3433</v>
      </c>
      <c r="D752" s="109" t="s">
        <v>3434</v>
      </c>
      <c r="E752" s="109" t="s">
        <v>4019</v>
      </c>
      <c r="F752" s="109" t="s">
        <v>757</v>
      </c>
      <c r="G752" s="109" t="s">
        <v>3425</v>
      </c>
      <c r="H752" s="109" t="s">
        <v>3426</v>
      </c>
      <c r="I752" s="124">
        <v>25</v>
      </c>
      <c r="J752" s="127">
        <f t="shared" si="26"/>
        <v>0.79799999999999993</v>
      </c>
      <c r="K752" s="124">
        <v>25</v>
      </c>
      <c r="L752" s="125">
        <v>19.95</v>
      </c>
      <c r="M752" s="125">
        <v>0</v>
      </c>
    </row>
    <row r="753" spans="1:13" x14ac:dyDescent="0.3">
      <c r="A753" s="123" t="str">
        <f t="shared" si="25"/>
        <v>MNFE00050</v>
      </c>
      <c r="B753" s="109" t="s">
        <v>238</v>
      </c>
      <c r="C753" s="109" t="s">
        <v>3433</v>
      </c>
      <c r="D753" s="109" t="s">
        <v>3434</v>
      </c>
      <c r="E753" s="109" t="s">
        <v>4020</v>
      </c>
      <c r="F753" s="109" t="s">
        <v>757</v>
      </c>
      <c r="G753" s="109" t="s">
        <v>3425</v>
      </c>
      <c r="H753" s="109" t="s">
        <v>3426</v>
      </c>
      <c r="I753" s="124">
        <v>17</v>
      </c>
      <c r="J753" s="127">
        <f t="shared" si="26"/>
        <v>0.86588235294117655</v>
      </c>
      <c r="K753" s="124">
        <v>17</v>
      </c>
      <c r="L753" s="125">
        <v>14.72</v>
      </c>
      <c r="M753" s="125">
        <v>0</v>
      </c>
    </row>
    <row r="754" spans="1:13" x14ac:dyDescent="0.3">
      <c r="A754" s="123" t="str">
        <f t="shared" si="25"/>
        <v>MNFE00051</v>
      </c>
      <c r="B754" s="109" t="s">
        <v>239</v>
      </c>
      <c r="C754" s="109" t="s">
        <v>3433</v>
      </c>
      <c r="D754" s="109" t="s">
        <v>3434</v>
      </c>
      <c r="E754" s="109" t="s">
        <v>4021</v>
      </c>
      <c r="F754" s="109" t="s">
        <v>757</v>
      </c>
      <c r="G754" s="109" t="s">
        <v>3425</v>
      </c>
      <c r="H754" s="109" t="s">
        <v>3426</v>
      </c>
      <c r="I754" s="124">
        <v>25</v>
      </c>
      <c r="J754" s="127">
        <f t="shared" si="26"/>
        <v>0.97</v>
      </c>
      <c r="K754" s="124">
        <v>25</v>
      </c>
      <c r="L754" s="125">
        <v>24.25</v>
      </c>
      <c r="M754" s="125">
        <v>0</v>
      </c>
    </row>
    <row r="755" spans="1:13" x14ac:dyDescent="0.3">
      <c r="A755" s="123" t="str">
        <f t="shared" si="25"/>
        <v>MNFE00052</v>
      </c>
      <c r="B755" s="109" t="s">
        <v>240</v>
      </c>
      <c r="C755" s="109" t="s">
        <v>3433</v>
      </c>
      <c r="D755" s="109" t="s">
        <v>3434</v>
      </c>
      <c r="E755" s="109" t="s">
        <v>4022</v>
      </c>
      <c r="F755" s="109" t="s">
        <v>757</v>
      </c>
      <c r="G755" s="109" t="s">
        <v>3425</v>
      </c>
      <c r="H755" s="109" t="s">
        <v>3426</v>
      </c>
      <c r="I755" s="124">
        <v>22</v>
      </c>
      <c r="J755" s="127">
        <f t="shared" si="26"/>
        <v>1.0845454545454545</v>
      </c>
      <c r="K755" s="124">
        <v>22</v>
      </c>
      <c r="L755" s="125">
        <v>23.86</v>
      </c>
      <c r="M755" s="125">
        <v>0</v>
      </c>
    </row>
    <row r="756" spans="1:13" x14ac:dyDescent="0.3">
      <c r="A756" s="123" t="str">
        <f t="shared" si="25"/>
        <v>MNFE00053</v>
      </c>
      <c r="B756" s="109" t="s">
        <v>241</v>
      </c>
      <c r="C756" s="109" t="s">
        <v>3433</v>
      </c>
      <c r="D756" s="109" t="s">
        <v>3434</v>
      </c>
      <c r="E756" s="109" t="s">
        <v>4023</v>
      </c>
      <c r="F756" s="109" t="s">
        <v>757</v>
      </c>
      <c r="G756" s="109" t="s">
        <v>3425</v>
      </c>
      <c r="H756" s="109" t="s">
        <v>3426</v>
      </c>
      <c r="I756" s="124">
        <v>22</v>
      </c>
      <c r="J756" s="127">
        <f t="shared" si="26"/>
        <v>1.1477272727272727</v>
      </c>
      <c r="K756" s="124">
        <v>22</v>
      </c>
      <c r="L756" s="125">
        <v>25.25</v>
      </c>
      <c r="M756" s="125">
        <v>0</v>
      </c>
    </row>
    <row r="757" spans="1:13" x14ac:dyDescent="0.3">
      <c r="A757" s="123" t="str">
        <f t="shared" si="25"/>
        <v>MNFE00054</v>
      </c>
      <c r="B757" s="109" t="s">
        <v>242</v>
      </c>
      <c r="C757" s="109" t="s">
        <v>3433</v>
      </c>
      <c r="D757" s="109" t="s">
        <v>3434</v>
      </c>
      <c r="E757" s="109" t="s">
        <v>4024</v>
      </c>
      <c r="F757" s="109" t="s">
        <v>757</v>
      </c>
      <c r="G757" s="109" t="s">
        <v>3425</v>
      </c>
      <c r="H757" s="109" t="s">
        <v>3426</v>
      </c>
      <c r="I757" s="124">
        <v>11</v>
      </c>
      <c r="J757" s="127">
        <f t="shared" si="26"/>
        <v>1.3054545454545454</v>
      </c>
      <c r="K757" s="124">
        <v>11</v>
      </c>
      <c r="L757" s="125">
        <v>14.36</v>
      </c>
      <c r="M757" s="125">
        <v>0</v>
      </c>
    </row>
    <row r="758" spans="1:13" x14ac:dyDescent="0.3">
      <c r="A758" s="123" t="str">
        <f t="shared" si="25"/>
        <v>MNFE00055</v>
      </c>
      <c r="B758" s="109" t="s">
        <v>243</v>
      </c>
      <c r="C758" s="109" t="s">
        <v>3433</v>
      </c>
      <c r="D758" s="109" t="s">
        <v>3434</v>
      </c>
      <c r="E758" s="109" t="s">
        <v>4025</v>
      </c>
      <c r="F758" s="109" t="s">
        <v>757</v>
      </c>
      <c r="G758" s="109" t="s">
        <v>3425</v>
      </c>
      <c r="H758" s="109" t="s">
        <v>3426</v>
      </c>
      <c r="I758" s="124">
        <v>29</v>
      </c>
      <c r="J758" s="127">
        <f t="shared" si="26"/>
        <v>2.5665517241379314</v>
      </c>
      <c r="K758" s="124">
        <v>29</v>
      </c>
      <c r="L758" s="125">
        <v>74.430000000000007</v>
      </c>
      <c r="M758" s="125">
        <v>0</v>
      </c>
    </row>
    <row r="759" spans="1:13" x14ac:dyDescent="0.3">
      <c r="A759" s="123" t="str">
        <f t="shared" si="25"/>
        <v>MNFE00056</v>
      </c>
      <c r="B759" s="109" t="s">
        <v>244</v>
      </c>
      <c r="C759" s="109" t="s">
        <v>3433</v>
      </c>
      <c r="D759" s="109" t="s">
        <v>3434</v>
      </c>
      <c r="E759" s="109" t="s">
        <v>4026</v>
      </c>
      <c r="F759" s="109" t="s">
        <v>757</v>
      </c>
      <c r="G759" s="109" t="s">
        <v>3425</v>
      </c>
      <c r="H759" s="109" t="s">
        <v>3426</v>
      </c>
      <c r="I759" s="124">
        <v>24</v>
      </c>
      <c r="J759" s="127">
        <f t="shared" si="26"/>
        <v>1.9895833333333333</v>
      </c>
      <c r="K759" s="124">
        <v>24</v>
      </c>
      <c r="L759" s="125">
        <v>47.75</v>
      </c>
      <c r="M759" s="125">
        <v>0</v>
      </c>
    </row>
    <row r="760" spans="1:13" x14ac:dyDescent="0.3">
      <c r="A760" s="123" t="str">
        <f t="shared" si="25"/>
        <v>MNFE00057</v>
      </c>
      <c r="B760" s="109" t="s">
        <v>245</v>
      </c>
      <c r="C760" s="109" t="s">
        <v>3433</v>
      </c>
      <c r="D760" s="109" t="s">
        <v>3434</v>
      </c>
      <c r="E760" s="109" t="s">
        <v>4027</v>
      </c>
      <c r="F760" s="109" t="s">
        <v>757</v>
      </c>
      <c r="G760" s="109" t="s">
        <v>3425</v>
      </c>
      <c r="H760" s="109" t="s">
        <v>3426</v>
      </c>
      <c r="I760" s="124">
        <v>12</v>
      </c>
      <c r="J760" s="127">
        <f t="shared" si="26"/>
        <v>3.145</v>
      </c>
      <c r="K760" s="124">
        <v>12</v>
      </c>
      <c r="L760" s="125">
        <v>37.74</v>
      </c>
      <c r="M760" s="125">
        <v>0</v>
      </c>
    </row>
    <row r="761" spans="1:13" x14ac:dyDescent="0.3">
      <c r="A761" s="123" t="str">
        <f t="shared" si="25"/>
        <v>MNFE00058</v>
      </c>
      <c r="B761" s="109" t="s">
        <v>246</v>
      </c>
      <c r="C761" s="109" t="s">
        <v>3433</v>
      </c>
      <c r="D761" s="109" t="s">
        <v>3434</v>
      </c>
      <c r="E761" s="109" t="s">
        <v>4028</v>
      </c>
      <c r="F761" s="109" t="s">
        <v>757</v>
      </c>
      <c r="G761" s="109" t="s">
        <v>3425</v>
      </c>
      <c r="H761" s="109" t="s">
        <v>3426</v>
      </c>
      <c r="I761" s="124">
        <v>10</v>
      </c>
      <c r="J761" s="127">
        <f t="shared" si="26"/>
        <v>1.5</v>
      </c>
      <c r="K761" s="124">
        <v>10</v>
      </c>
      <c r="L761" s="125">
        <v>15</v>
      </c>
      <c r="M761" s="125">
        <v>0</v>
      </c>
    </row>
    <row r="762" spans="1:13" x14ac:dyDescent="0.3">
      <c r="A762" s="123" t="str">
        <f t="shared" si="25"/>
        <v>MNFE00059</v>
      </c>
      <c r="B762" s="109" t="s">
        <v>247</v>
      </c>
      <c r="C762" s="109" t="s">
        <v>3433</v>
      </c>
      <c r="D762" s="109" t="s">
        <v>3434</v>
      </c>
      <c r="E762" s="109" t="s">
        <v>4029</v>
      </c>
      <c r="F762" s="109" t="s">
        <v>757</v>
      </c>
      <c r="G762" s="109" t="s">
        <v>3425</v>
      </c>
      <c r="H762" s="109" t="s">
        <v>3426</v>
      </c>
      <c r="I762" s="124">
        <v>31</v>
      </c>
      <c r="J762" s="127">
        <f t="shared" si="26"/>
        <v>0.61741935483870969</v>
      </c>
      <c r="K762" s="124">
        <v>31</v>
      </c>
      <c r="L762" s="125">
        <v>19.14</v>
      </c>
      <c r="M762" s="125">
        <v>0</v>
      </c>
    </row>
    <row r="763" spans="1:13" x14ac:dyDescent="0.3">
      <c r="A763" s="123" t="str">
        <f t="shared" si="25"/>
        <v>MNFE00060</v>
      </c>
      <c r="B763" s="109" t="s">
        <v>248</v>
      </c>
      <c r="C763" s="109" t="s">
        <v>3433</v>
      </c>
      <c r="D763" s="109" t="s">
        <v>3434</v>
      </c>
      <c r="E763" s="109" t="s">
        <v>4030</v>
      </c>
      <c r="F763" s="109" t="s">
        <v>757</v>
      </c>
      <c r="G763" s="109" t="s">
        <v>3425</v>
      </c>
      <c r="H763" s="109" t="s">
        <v>3426</v>
      </c>
      <c r="I763" s="124">
        <v>20</v>
      </c>
      <c r="J763" s="127">
        <f t="shared" si="26"/>
        <v>0.73399999999999999</v>
      </c>
      <c r="K763" s="124">
        <v>20</v>
      </c>
      <c r="L763" s="125">
        <v>14.68</v>
      </c>
      <c r="M763" s="125">
        <v>0</v>
      </c>
    </row>
    <row r="764" spans="1:13" x14ac:dyDescent="0.3">
      <c r="A764" s="123" t="str">
        <f t="shared" si="25"/>
        <v>MNFE00061</v>
      </c>
      <c r="B764" s="109" t="s">
        <v>249</v>
      </c>
      <c r="C764" s="109" t="s">
        <v>3433</v>
      </c>
      <c r="D764" s="109" t="s">
        <v>3434</v>
      </c>
      <c r="E764" s="109" t="s">
        <v>4031</v>
      </c>
      <c r="F764" s="109" t="s">
        <v>757</v>
      </c>
      <c r="G764" s="109" t="s">
        <v>3425</v>
      </c>
      <c r="H764" s="109" t="s">
        <v>3426</v>
      </c>
      <c r="I764" s="124">
        <v>8</v>
      </c>
      <c r="J764" s="127">
        <f t="shared" si="26"/>
        <v>0.77</v>
      </c>
      <c r="K764" s="124">
        <v>8</v>
      </c>
      <c r="L764" s="125">
        <v>6.16</v>
      </c>
      <c r="M764" s="125">
        <v>0</v>
      </c>
    </row>
    <row r="765" spans="1:13" x14ac:dyDescent="0.3">
      <c r="A765" s="123" t="str">
        <f t="shared" ref="A765:A828" si="27">LEFT(E765,9)</f>
        <v>MNFE00062</v>
      </c>
      <c r="B765" s="109" t="s">
        <v>250</v>
      </c>
      <c r="C765" s="109" t="s">
        <v>3433</v>
      </c>
      <c r="D765" s="109" t="s">
        <v>3434</v>
      </c>
      <c r="E765" s="109" t="s">
        <v>4032</v>
      </c>
      <c r="F765" s="109" t="s">
        <v>757</v>
      </c>
      <c r="G765" s="109" t="s">
        <v>3425</v>
      </c>
      <c r="H765" s="109" t="s">
        <v>3426</v>
      </c>
      <c r="I765" s="124">
        <v>39</v>
      </c>
      <c r="J765" s="127">
        <f t="shared" si="26"/>
        <v>0.85</v>
      </c>
      <c r="K765" s="124">
        <v>39</v>
      </c>
      <c r="L765" s="125">
        <v>33.15</v>
      </c>
      <c r="M765" s="125">
        <v>0</v>
      </c>
    </row>
    <row r="766" spans="1:13" x14ac:dyDescent="0.3">
      <c r="A766" s="123" t="str">
        <f t="shared" si="27"/>
        <v>MNFE00063</v>
      </c>
      <c r="B766" s="109" t="s">
        <v>251</v>
      </c>
      <c r="C766" s="109" t="s">
        <v>3433</v>
      </c>
      <c r="D766" s="109" t="s">
        <v>3434</v>
      </c>
      <c r="E766" s="109" t="s">
        <v>4033</v>
      </c>
      <c r="F766" s="109" t="s">
        <v>757</v>
      </c>
      <c r="G766" s="109" t="s">
        <v>3425</v>
      </c>
      <c r="H766" s="109" t="s">
        <v>3426</v>
      </c>
      <c r="I766" s="124">
        <v>13</v>
      </c>
      <c r="J766" s="127">
        <f t="shared" si="26"/>
        <v>0.92461538461538462</v>
      </c>
      <c r="K766" s="124">
        <v>13</v>
      </c>
      <c r="L766" s="125">
        <v>12.02</v>
      </c>
      <c r="M766" s="125">
        <v>0</v>
      </c>
    </row>
    <row r="767" spans="1:13" x14ac:dyDescent="0.3">
      <c r="A767" s="123" t="str">
        <f t="shared" si="27"/>
        <v>MNFE00064</v>
      </c>
      <c r="B767" s="109" t="s">
        <v>252</v>
      </c>
      <c r="C767" s="109" t="s">
        <v>3433</v>
      </c>
      <c r="D767" s="109" t="s">
        <v>3434</v>
      </c>
      <c r="E767" s="109" t="s">
        <v>4034</v>
      </c>
      <c r="F767" s="109" t="s">
        <v>757</v>
      </c>
      <c r="G767" s="109" t="s">
        <v>3425</v>
      </c>
      <c r="H767" s="109" t="s">
        <v>3426</v>
      </c>
      <c r="I767" s="124">
        <v>23</v>
      </c>
      <c r="J767" s="127">
        <f t="shared" si="26"/>
        <v>1.0052173913043478</v>
      </c>
      <c r="K767" s="124">
        <v>23</v>
      </c>
      <c r="L767" s="125">
        <v>23.12</v>
      </c>
      <c r="M767" s="125">
        <v>0</v>
      </c>
    </row>
    <row r="768" spans="1:13" x14ac:dyDescent="0.3">
      <c r="A768" s="123" t="str">
        <f t="shared" si="27"/>
        <v>MNFE00065</v>
      </c>
      <c r="B768" s="109" t="s">
        <v>253</v>
      </c>
      <c r="C768" s="109" t="s">
        <v>3433</v>
      </c>
      <c r="D768" s="109" t="s">
        <v>3434</v>
      </c>
      <c r="E768" s="109" t="s">
        <v>4035</v>
      </c>
      <c r="F768" s="109" t="s">
        <v>757</v>
      </c>
      <c r="G768" s="109" t="s">
        <v>3425</v>
      </c>
      <c r="H768" s="109" t="s">
        <v>3426</v>
      </c>
      <c r="I768" s="124">
        <v>17</v>
      </c>
      <c r="J768" s="127">
        <f t="shared" si="26"/>
        <v>1.1311764705882352</v>
      </c>
      <c r="K768" s="124">
        <v>17</v>
      </c>
      <c r="L768" s="125">
        <v>19.23</v>
      </c>
      <c r="M768" s="125">
        <v>0</v>
      </c>
    </row>
    <row r="769" spans="1:13" x14ac:dyDescent="0.3">
      <c r="A769" s="123" t="str">
        <f t="shared" si="27"/>
        <v>MNFE00066</v>
      </c>
      <c r="B769" s="109" t="s">
        <v>254</v>
      </c>
      <c r="C769" s="109" t="s">
        <v>3433</v>
      </c>
      <c r="D769" s="109" t="s">
        <v>3434</v>
      </c>
      <c r="E769" s="109" t="s">
        <v>4036</v>
      </c>
      <c r="F769" s="109" t="s">
        <v>757</v>
      </c>
      <c r="G769" s="109" t="s">
        <v>3425</v>
      </c>
      <c r="H769" s="109" t="s">
        <v>3426</v>
      </c>
      <c r="I769" s="124">
        <v>39</v>
      </c>
      <c r="J769" s="127">
        <f t="shared" si="26"/>
        <v>1.1984615384615385</v>
      </c>
      <c r="K769" s="124">
        <v>39</v>
      </c>
      <c r="L769" s="125">
        <v>46.74</v>
      </c>
      <c r="M769" s="125">
        <v>0</v>
      </c>
    </row>
    <row r="770" spans="1:13" x14ac:dyDescent="0.3">
      <c r="A770" s="123" t="str">
        <f t="shared" si="27"/>
        <v>MNFE00067</v>
      </c>
      <c r="B770" s="109" t="s">
        <v>255</v>
      </c>
      <c r="C770" s="109" t="s">
        <v>3433</v>
      </c>
      <c r="D770" s="109" t="s">
        <v>3434</v>
      </c>
      <c r="E770" s="109" t="s">
        <v>4037</v>
      </c>
      <c r="F770" s="109" t="s">
        <v>757</v>
      </c>
      <c r="G770" s="109" t="s">
        <v>3425</v>
      </c>
      <c r="H770" s="109" t="s">
        <v>3426</v>
      </c>
      <c r="I770" s="124">
        <v>32</v>
      </c>
      <c r="J770" s="127">
        <f t="shared" ref="J770:J833" si="28">L770/I770</f>
        <v>1.4025000000000001</v>
      </c>
      <c r="K770" s="124">
        <v>32</v>
      </c>
      <c r="L770" s="125">
        <v>44.88</v>
      </c>
      <c r="M770" s="125">
        <v>0</v>
      </c>
    </row>
    <row r="771" spans="1:13" x14ac:dyDescent="0.3">
      <c r="A771" s="123" t="str">
        <f t="shared" si="27"/>
        <v>MNFE00068</v>
      </c>
      <c r="B771" s="109" t="s">
        <v>256</v>
      </c>
      <c r="C771" s="109" t="s">
        <v>3433</v>
      </c>
      <c r="D771" s="109" t="s">
        <v>3434</v>
      </c>
      <c r="E771" s="109" t="s">
        <v>4038</v>
      </c>
      <c r="F771" s="109" t="s">
        <v>757</v>
      </c>
      <c r="G771" s="109" t="s">
        <v>3425</v>
      </c>
      <c r="H771" s="109" t="s">
        <v>3426</v>
      </c>
      <c r="I771" s="124">
        <v>12</v>
      </c>
      <c r="J771" s="127">
        <f t="shared" si="28"/>
        <v>1.5549999999999999</v>
      </c>
      <c r="K771" s="124">
        <v>12</v>
      </c>
      <c r="L771" s="125">
        <v>18.66</v>
      </c>
      <c r="M771" s="125">
        <v>0</v>
      </c>
    </row>
    <row r="772" spans="1:13" x14ac:dyDescent="0.3">
      <c r="A772" s="123" t="str">
        <f t="shared" si="27"/>
        <v>MNFE00069</v>
      </c>
      <c r="B772" s="109" t="s">
        <v>257</v>
      </c>
      <c r="C772" s="109" t="s">
        <v>3433</v>
      </c>
      <c r="D772" s="109" t="s">
        <v>3434</v>
      </c>
      <c r="E772" s="109" t="s">
        <v>4039</v>
      </c>
      <c r="F772" s="109" t="s">
        <v>757</v>
      </c>
      <c r="G772" s="109" t="s">
        <v>3425</v>
      </c>
      <c r="H772" s="109" t="s">
        <v>3426</v>
      </c>
      <c r="I772" s="124">
        <v>15</v>
      </c>
      <c r="J772" s="127">
        <f t="shared" si="28"/>
        <v>1.9073333333333333</v>
      </c>
      <c r="K772" s="124">
        <v>15</v>
      </c>
      <c r="L772" s="125">
        <v>28.61</v>
      </c>
      <c r="M772" s="125">
        <v>0</v>
      </c>
    </row>
    <row r="773" spans="1:13" x14ac:dyDescent="0.3">
      <c r="A773" s="123" t="str">
        <f t="shared" si="27"/>
        <v>MNFE00070</v>
      </c>
      <c r="B773" s="109" t="s">
        <v>258</v>
      </c>
      <c r="C773" s="109" t="s">
        <v>3433</v>
      </c>
      <c r="D773" s="109" t="s">
        <v>3434</v>
      </c>
      <c r="E773" s="109" t="s">
        <v>4040</v>
      </c>
      <c r="F773" s="109" t="s">
        <v>757</v>
      </c>
      <c r="G773" s="109" t="s">
        <v>3425</v>
      </c>
      <c r="H773" s="109" t="s">
        <v>3426</v>
      </c>
      <c r="I773" s="124">
        <v>10</v>
      </c>
      <c r="J773" s="127">
        <f t="shared" si="28"/>
        <v>2.0609999999999999</v>
      </c>
      <c r="K773" s="124">
        <v>10</v>
      </c>
      <c r="L773" s="125">
        <v>20.61</v>
      </c>
      <c r="M773" s="125">
        <v>0</v>
      </c>
    </row>
    <row r="774" spans="1:13" x14ac:dyDescent="0.3">
      <c r="A774" s="123" t="str">
        <f t="shared" si="27"/>
        <v>MNFE00071</v>
      </c>
      <c r="B774" s="109" t="s">
        <v>259</v>
      </c>
      <c r="C774" s="109" t="s">
        <v>3433</v>
      </c>
      <c r="D774" s="109" t="s">
        <v>3434</v>
      </c>
      <c r="E774" s="109" t="s">
        <v>4041</v>
      </c>
      <c r="F774" s="109" t="s">
        <v>757</v>
      </c>
      <c r="G774" s="109" t="s">
        <v>3425</v>
      </c>
      <c r="H774" s="109" t="s">
        <v>3426</v>
      </c>
      <c r="I774" s="124">
        <v>6</v>
      </c>
      <c r="J774" s="127">
        <f t="shared" si="28"/>
        <v>3.5383333333333336</v>
      </c>
      <c r="K774" s="124">
        <v>6</v>
      </c>
      <c r="L774" s="125">
        <v>21.23</v>
      </c>
      <c r="M774" s="125">
        <v>0</v>
      </c>
    </row>
    <row r="775" spans="1:13" x14ac:dyDescent="0.3">
      <c r="A775" s="123" t="str">
        <f t="shared" si="27"/>
        <v>MNFE00072</v>
      </c>
      <c r="B775" s="109" t="s">
        <v>260</v>
      </c>
      <c r="C775" s="109" t="s">
        <v>3433</v>
      </c>
      <c r="D775" s="109" t="s">
        <v>3434</v>
      </c>
      <c r="E775" s="109" t="s">
        <v>4042</v>
      </c>
      <c r="F775" s="109" t="s">
        <v>757</v>
      </c>
      <c r="G775" s="109" t="s">
        <v>3425</v>
      </c>
      <c r="H775" s="109" t="s">
        <v>3426</v>
      </c>
      <c r="I775" s="124">
        <v>10</v>
      </c>
      <c r="J775" s="127">
        <f t="shared" si="28"/>
        <v>2.4210000000000003</v>
      </c>
      <c r="K775" s="124">
        <v>10</v>
      </c>
      <c r="L775" s="125">
        <v>24.21</v>
      </c>
      <c r="M775" s="125">
        <v>0</v>
      </c>
    </row>
    <row r="776" spans="1:13" x14ac:dyDescent="0.3">
      <c r="A776" s="123" t="str">
        <f t="shared" si="27"/>
        <v>MNFE00073</v>
      </c>
      <c r="B776" s="109" t="s">
        <v>261</v>
      </c>
      <c r="C776" s="109" t="s">
        <v>3433</v>
      </c>
      <c r="D776" s="109" t="s">
        <v>3434</v>
      </c>
      <c r="E776" s="109" t="s">
        <v>4043</v>
      </c>
      <c r="F776" s="109" t="s">
        <v>757</v>
      </c>
      <c r="G776" s="109" t="s">
        <v>3425</v>
      </c>
      <c r="H776" s="109" t="s">
        <v>3426</v>
      </c>
      <c r="I776" s="124">
        <v>13</v>
      </c>
      <c r="J776" s="127">
        <f t="shared" si="28"/>
        <v>3.226923076923077</v>
      </c>
      <c r="K776" s="124">
        <v>13</v>
      </c>
      <c r="L776" s="125">
        <v>41.95</v>
      </c>
      <c r="M776" s="125">
        <v>0</v>
      </c>
    </row>
    <row r="777" spans="1:13" x14ac:dyDescent="0.3">
      <c r="A777" s="123" t="str">
        <f t="shared" si="27"/>
        <v>MNFE00074</v>
      </c>
      <c r="B777" s="109" t="s">
        <v>262</v>
      </c>
      <c r="C777" s="109" t="s">
        <v>3433</v>
      </c>
      <c r="D777" s="109" t="s">
        <v>3434</v>
      </c>
      <c r="E777" s="109" t="s">
        <v>4044</v>
      </c>
      <c r="F777" s="109" t="s">
        <v>757</v>
      </c>
      <c r="G777" s="109" t="s">
        <v>3425</v>
      </c>
      <c r="H777" s="109" t="s">
        <v>3426</v>
      </c>
      <c r="I777" s="124">
        <v>25</v>
      </c>
      <c r="J777" s="127">
        <f t="shared" si="28"/>
        <v>0</v>
      </c>
      <c r="K777" s="124">
        <v>25</v>
      </c>
      <c r="L777" s="125">
        <v>0</v>
      </c>
      <c r="M777" s="125">
        <v>0</v>
      </c>
    </row>
    <row r="778" spans="1:13" x14ac:dyDescent="0.3">
      <c r="A778" s="123" t="str">
        <f t="shared" si="27"/>
        <v>MNFE00075</v>
      </c>
      <c r="B778" s="109" t="s">
        <v>263</v>
      </c>
      <c r="C778" s="109" t="s">
        <v>3433</v>
      </c>
      <c r="D778" s="109" t="s">
        <v>3434</v>
      </c>
      <c r="E778" s="109" t="s">
        <v>4045</v>
      </c>
      <c r="F778" s="109" t="s">
        <v>757</v>
      </c>
      <c r="G778" s="109" t="s">
        <v>3425</v>
      </c>
      <c r="H778" s="109" t="s">
        <v>3426</v>
      </c>
      <c r="I778" s="124">
        <v>18</v>
      </c>
      <c r="J778" s="127">
        <f t="shared" si="28"/>
        <v>1.0472222222222223</v>
      </c>
      <c r="K778" s="124">
        <v>18</v>
      </c>
      <c r="L778" s="125">
        <v>18.850000000000001</v>
      </c>
      <c r="M778" s="125">
        <v>0</v>
      </c>
    </row>
    <row r="779" spans="1:13" x14ac:dyDescent="0.3">
      <c r="A779" s="123" t="str">
        <f t="shared" si="27"/>
        <v>MNFE00076</v>
      </c>
      <c r="B779" s="109" t="s">
        <v>264</v>
      </c>
      <c r="C779" s="109" t="s">
        <v>3433</v>
      </c>
      <c r="D779" s="109" t="s">
        <v>3434</v>
      </c>
      <c r="E779" s="109" t="s">
        <v>4046</v>
      </c>
      <c r="F779" s="109" t="s">
        <v>757</v>
      </c>
      <c r="G779" s="109" t="s">
        <v>3425</v>
      </c>
      <c r="H779" s="109" t="s">
        <v>3426</v>
      </c>
      <c r="I779" s="124">
        <v>17</v>
      </c>
      <c r="J779" s="127">
        <f t="shared" si="28"/>
        <v>0.96529411764705886</v>
      </c>
      <c r="K779" s="124">
        <v>17</v>
      </c>
      <c r="L779" s="125">
        <v>16.41</v>
      </c>
      <c r="M779" s="125">
        <v>0</v>
      </c>
    </row>
    <row r="780" spans="1:13" x14ac:dyDescent="0.3">
      <c r="A780" s="123" t="str">
        <f t="shared" si="27"/>
        <v>MNFE00077</v>
      </c>
      <c r="B780" s="109" t="s">
        <v>265</v>
      </c>
      <c r="C780" s="109" t="s">
        <v>3433</v>
      </c>
      <c r="D780" s="109" t="s">
        <v>3434</v>
      </c>
      <c r="E780" s="109" t="s">
        <v>4047</v>
      </c>
      <c r="F780" s="109" t="s">
        <v>757</v>
      </c>
      <c r="G780" s="109" t="s">
        <v>3425</v>
      </c>
      <c r="H780" s="109" t="s">
        <v>3426</v>
      </c>
      <c r="I780" s="124">
        <v>28</v>
      </c>
      <c r="J780" s="127">
        <f t="shared" si="28"/>
        <v>1.1242857142857143</v>
      </c>
      <c r="K780" s="124">
        <v>28</v>
      </c>
      <c r="L780" s="125">
        <v>31.48</v>
      </c>
      <c r="M780" s="125">
        <v>0</v>
      </c>
    </row>
    <row r="781" spans="1:13" x14ac:dyDescent="0.3">
      <c r="A781" s="123" t="str">
        <f t="shared" si="27"/>
        <v>MNFE00078</v>
      </c>
      <c r="B781" s="109" t="s">
        <v>266</v>
      </c>
      <c r="C781" s="109" t="s">
        <v>3433</v>
      </c>
      <c r="D781" s="109" t="s">
        <v>3434</v>
      </c>
      <c r="E781" s="109" t="s">
        <v>4048</v>
      </c>
      <c r="F781" s="109" t="s">
        <v>757</v>
      </c>
      <c r="G781" s="109" t="s">
        <v>3425</v>
      </c>
      <c r="H781" s="109" t="s">
        <v>3426</v>
      </c>
      <c r="I781" s="124">
        <v>20</v>
      </c>
      <c r="J781" s="127">
        <f t="shared" si="28"/>
        <v>1.3134999999999999</v>
      </c>
      <c r="K781" s="124">
        <v>20</v>
      </c>
      <c r="L781" s="125">
        <v>26.27</v>
      </c>
      <c r="M781" s="125">
        <v>0</v>
      </c>
    </row>
    <row r="782" spans="1:13" x14ac:dyDescent="0.3">
      <c r="A782" s="123" t="str">
        <f t="shared" si="27"/>
        <v>MNFE00079</v>
      </c>
      <c r="B782" s="109" t="s">
        <v>267</v>
      </c>
      <c r="C782" s="109" t="s">
        <v>3433</v>
      </c>
      <c r="D782" s="109" t="s">
        <v>3434</v>
      </c>
      <c r="E782" s="109" t="s">
        <v>4049</v>
      </c>
      <c r="F782" s="109" t="s">
        <v>757</v>
      </c>
      <c r="G782" s="109" t="s">
        <v>3425</v>
      </c>
      <c r="H782" s="109" t="s">
        <v>3426</v>
      </c>
      <c r="I782" s="124">
        <v>40</v>
      </c>
      <c r="J782" s="127">
        <f t="shared" si="28"/>
        <v>1.4057499999999998</v>
      </c>
      <c r="K782" s="124">
        <v>40</v>
      </c>
      <c r="L782" s="125">
        <v>56.23</v>
      </c>
      <c r="M782" s="125">
        <v>0</v>
      </c>
    </row>
    <row r="783" spans="1:13" x14ac:dyDescent="0.3">
      <c r="A783" s="123" t="str">
        <f t="shared" si="27"/>
        <v>MNFE00080</v>
      </c>
      <c r="B783" s="109" t="s">
        <v>268</v>
      </c>
      <c r="C783" s="109" t="s">
        <v>3433</v>
      </c>
      <c r="D783" s="109" t="s">
        <v>3434</v>
      </c>
      <c r="E783" s="109" t="s">
        <v>4050</v>
      </c>
      <c r="F783" s="109" t="s">
        <v>757</v>
      </c>
      <c r="G783" s="109" t="s">
        <v>3425</v>
      </c>
      <c r="H783" s="109" t="s">
        <v>3426</v>
      </c>
      <c r="I783" s="124">
        <v>9</v>
      </c>
      <c r="J783" s="127">
        <f t="shared" si="28"/>
        <v>1.6377777777777778</v>
      </c>
      <c r="K783" s="124">
        <v>9</v>
      </c>
      <c r="L783" s="125">
        <v>14.74</v>
      </c>
      <c r="M783" s="125">
        <v>0</v>
      </c>
    </row>
    <row r="784" spans="1:13" x14ac:dyDescent="0.3">
      <c r="A784" s="123" t="str">
        <f t="shared" si="27"/>
        <v>MNFE00081</v>
      </c>
      <c r="B784" s="109" t="s">
        <v>269</v>
      </c>
      <c r="C784" s="109" t="s">
        <v>3433</v>
      </c>
      <c r="D784" s="109" t="s">
        <v>3434</v>
      </c>
      <c r="E784" s="109" t="s">
        <v>4051</v>
      </c>
      <c r="F784" s="109" t="s">
        <v>757</v>
      </c>
      <c r="G784" s="109" t="s">
        <v>3425</v>
      </c>
      <c r="H784" s="109" t="s">
        <v>3426</v>
      </c>
      <c r="I784" s="124">
        <v>50</v>
      </c>
      <c r="J784" s="127">
        <f t="shared" si="28"/>
        <v>1.9594</v>
      </c>
      <c r="K784" s="124">
        <v>50</v>
      </c>
      <c r="L784" s="125">
        <v>97.97</v>
      </c>
      <c r="M784" s="125">
        <v>0</v>
      </c>
    </row>
    <row r="785" spans="1:13" x14ac:dyDescent="0.3">
      <c r="A785" s="123" t="str">
        <f t="shared" si="27"/>
        <v>MNFE00082</v>
      </c>
      <c r="B785" s="109" t="s">
        <v>270</v>
      </c>
      <c r="C785" s="109" t="s">
        <v>3433</v>
      </c>
      <c r="D785" s="109" t="s">
        <v>3434</v>
      </c>
      <c r="E785" s="109" t="s">
        <v>4052</v>
      </c>
      <c r="F785" s="109" t="s">
        <v>757</v>
      </c>
      <c r="G785" s="109" t="s">
        <v>3425</v>
      </c>
      <c r="H785" s="109" t="s">
        <v>3426</v>
      </c>
      <c r="I785" s="124">
        <v>32</v>
      </c>
      <c r="J785" s="127">
        <f t="shared" si="28"/>
        <v>2.1503125000000001</v>
      </c>
      <c r="K785" s="124">
        <v>32</v>
      </c>
      <c r="L785" s="125">
        <v>68.81</v>
      </c>
      <c r="M785" s="125">
        <v>0</v>
      </c>
    </row>
    <row r="786" spans="1:13" x14ac:dyDescent="0.3">
      <c r="A786" s="123" t="str">
        <f t="shared" si="27"/>
        <v>MNFE00083</v>
      </c>
      <c r="B786" s="109" t="s">
        <v>271</v>
      </c>
      <c r="C786" s="109" t="s">
        <v>3433</v>
      </c>
      <c r="D786" s="109" t="s">
        <v>3434</v>
      </c>
      <c r="E786" s="109" t="s">
        <v>4053</v>
      </c>
      <c r="F786" s="109" t="s">
        <v>757</v>
      </c>
      <c r="G786" s="109" t="s">
        <v>3425</v>
      </c>
      <c r="H786" s="109" t="s">
        <v>3426</v>
      </c>
      <c r="I786" s="124">
        <v>20</v>
      </c>
      <c r="J786" s="127">
        <f t="shared" si="28"/>
        <v>2.4975000000000001</v>
      </c>
      <c r="K786" s="124">
        <v>20</v>
      </c>
      <c r="L786" s="125">
        <v>49.95</v>
      </c>
      <c r="M786" s="125">
        <v>0</v>
      </c>
    </row>
    <row r="787" spans="1:13" x14ac:dyDescent="0.3">
      <c r="A787" s="123" t="str">
        <f t="shared" si="27"/>
        <v>MNFE00084</v>
      </c>
      <c r="B787" s="109" t="s">
        <v>272</v>
      </c>
      <c r="C787" s="109" t="s">
        <v>3433</v>
      </c>
      <c r="D787" s="109" t="s">
        <v>3434</v>
      </c>
      <c r="E787" s="109" t="s">
        <v>4054</v>
      </c>
      <c r="F787" s="109" t="s">
        <v>757</v>
      </c>
      <c r="G787" s="109" t="s">
        <v>3425</v>
      </c>
      <c r="H787" s="109" t="s">
        <v>3426</v>
      </c>
      <c r="I787" s="124">
        <v>17</v>
      </c>
      <c r="J787" s="127">
        <f t="shared" si="28"/>
        <v>2.6464705882352941</v>
      </c>
      <c r="K787" s="124">
        <v>17</v>
      </c>
      <c r="L787" s="125">
        <v>44.99</v>
      </c>
      <c r="M787" s="125">
        <v>0</v>
      </c>
    </row>
    <row r="788" spans="1:13" x14ac:dyDescent="0.3">
      <c r="A788" s="123" t="str">
        <f t="shared" si="27"/>
        <v>MNFE00085</v>
      </c>
      <c r="B788" s="109" t="s">
        <v>273</v>
      </c>
      <c r="C788" s="109" t="s">
        <v>3433</v>
      </c>
      <c r="D788" s="109" t="s">
        <v>3434</v>
      </c>
      <c r="E788" s="109" t="s">
        <v>4055</v>
      </c>
      <c r="F788" s="109" t="s">
        <v>757</v>
      </c>
      <c r="G788" s="109" t="s">
        <v>3425</v>
      </c>
      <c r="H788" s="109" t="s">
        <v>3426</v>
      </c>
      <c r="I788" s="124">
        <v>22</v>
      </c>
      <c r="J788" s="127">
        <f t="shared" si="28"/>
        <v>3.0286363636363633</v>
      </c>
      <c r="K788" s="124">
        <v>22</v>
      </c>
      <c r="L788" s="125">
        <v>66.63</v>
      </c>
      <c r="M788" s="125">
        <v>0</v>
      </c>
    </row>
    <row r="789" spans="1:13" x14ac:dyDescent="0.3">
      <c r="A789" s="123" t="str">
        <f t="shared" si="27"/>
        <v>MNFE00086</v>
      </c>
      <c r="B789" s="109" t="s">
        <v>274</v>
      </c>
      <c r="C789" s="109" t="s">
        <v>3433</v>
      </c>
      <c r="D789" s="109" t="s">
        <v>3434</v>
      </c>
      <c r="E789" s="109" t="s">
        <v>4056</v>
      </c>
      <c r="F789" s="109" t="s">
        <v>757</v>
      </c>
      <c r="G789" s="109" t="s">
        <v>3425</v>
      </c>
      <c r="H789" s="109" t="s">
        <v>3426</v>
      </c>
      <c r="I789" s="124">
        <v>9</v>
      </c>
      <c r="J789" s="127">
        <f t="shared" si="28"/>
        <v>3.2855555555555558</v>
      </c>
      <c r="K789" s="124">
        <v>9</v>
      </c>
      <c r="L789" s="125">
        <v>29.57</v>
      </c>
      <c r="M789" s="125">
        <v>0</v>
      </c>
    </row>
    <row r="790" spans="1:13" x14ac:dyDescent="0.3">
      <c r="A790" s="123" t="str">
        <f t="shared" si="27"/>
        <v>MNFE00087</v>
      </c>
      <c r="B790" s="109" t="s">
        <v>275</v>
      </c>
      <c r="C790" s="109" t="s">
        <v>3433</v>
      </c>
      <c r="D790" s="109" t="s">
        <v>3434</v>
      </c>
      <c r="E790" s="109" t="s">
        <v>4057</v>
      </c>
      <c r="F790" s="109" t="s">
        <v>757</v>
      </c>
      <c r="G790" s="109" t="s">
        <v>3425</v>
      </c>
      <c r="H790" s="109" t="s">
        <v>3426</v>
      </c>
      <c r="I790" s="124">
        <v>19</v>
      </c>
      <c r="J790" s="127">
        <f t="shared" si="28"/>
        <v>3.2910526315789475</v>
      </c>
      <c r="K790" s="124">
        <v>19</v>
      </c>
      <c r="L790" s="125">
        <v>62.53</v>
      </c>
      <c r="M790" s="125">
        <v>0</v>
      </c>
    </row>
    <row r="791" spans="1:13" x14ac:dyDescent="0.3">
      <c r="A791" s="123" t="str">
        <f t="shared" si="27"/>
        <v>MNFE00088</v>
      </c>
      <c r="B791" s="109" t="s">
        <v>276</v>
      </c>
      <c r="C791" s="109" t="s">
        <v>3433</v>
      </c>
      <c r="D791" s="109" t="s">
        <v>3434</v>
      </c>
      <c r="E791" s="109" t="s">
        <v>4058</v>
      </c>
      <c r="F791" s="109" t="s">
        <v>757</v>
      </c>
      <c r="G791" s="109" t="s">
        <v>3425</v>
      </c>
      <c r="H791" s="109" t="s">
        <v>3426</v>
      </c>
      <c r="I791" s="124">
        <v>21</v>
      </c>
      <c r="J791" s="127">
        <f t="shared" si="28"/>
        <v>4.6457142857142859</v>
      </c>
      <c r="K791" s="124">
        <v>21</v>
      </c>
      <c r="L791" s="125">
        <v>97.56</v>
      </c>
      <c r="M791" s="125">
        <v>0</v>
      </c>
    </row>
    <row r="792" spans="1:13" x14ac:dyDescent="0.3">
      <c r="A792" s="123" t="str">
        <f t="shared" si="27"/>
        <v>MNFE00089</v>
      </c>
      <c r="B792" s="109" t="s">
        <v>277</v>
      </c>
      <c r="C792" s="109" t="s">
        <v>3433</v>
      </c>
      <c r="D792" s="109" t="s">
        <v>3434</v>
      </c>
      <c r="E792" s="109" t="s">
        <v>4059</v>
      </c>
      <c r="F792" s="109" t="s">
        <v>757</v>
      </c>
      <c r="G792" s="109" t="s">
        <v>3425</v>
      </c>
      <c r="H792" s="109" t="s">
        <v>3426</v>
      </c>
      <c r="I792" s="124">
        <v>14</v>
      </c>
      <c r="J792" s="127">
        <f t="shared" si="28"/>
        <v>5.0014285714285709</v>
      </c>
      <c r="K792" s="124">
        <v>14</v>
      </c>
      <c r="L792" s="125">
        <v>70.02</v>
      </c>
      <c r="M792" s="125">
        <v>0</v>
      </c>
    </row>
    <row r="793" spans="1:13" x14ac:dyDescent="0.3">
      <c r="A793" s="123" t="str">
        <f t="shared" si="27"/>
        <v>MNFE00090</v>
      </c>
      <c r="B793" s="109" t="s">
        <v>278</v>
      </c>
      <c r="C793" s="109" t="s">
        <v>3433</v>
      </c>
      <c r="D793" s="109" t="s">
        <v>3434</v>
      </c>
      <c r="E793" s="109" t="s">
        <v>4060</v>
      </c>
      <c r="F793" s="109" t="s">
        <v>757</v>
      </c>
      <c r="G793" s="109" t="s">
        <v>3425</v>
      </c>
      <c r="H793" s="109" t="s">
        <v>3426</v>
      </c>
      <c r="I793" s="124">
        <v>10</v>
      </c>
      <c r="J793" s="127">
        <f t="shared" si="28"/>
        <v>5.6470000000000002</v>
      </c>
      <c r="K793" s="124">
        <v>10</v>
      </c>
      <c r="L793" s="125">
        <v>56.47</v>
      </c>
      <c r="M793" s="125">
        <v>0</v>
      </c>
    </row>
    <row r="794" spans="1:13" x14ac:dyDescent="0.3">
      <c r="A794" s="123" t="str">
        <f t="shared" si="27"/>
        <v>MNFE00091</v>
      </c>
      <c r="B794" s="109" t="s">
        <v>279</v>
      </c>
      <c r="C794" s="109" t="s">
        <v>3433</v>
      </c>
      <c r="D794" s="109" t="s">
        <v>3434</v>
      </c>
      <c r="E794" s="109" t="s">
        <v>4061</v>
      </c>
      <c r="F794" s="109" t="s">
        <v>757</v>
      </c>
      <c r="G794" s="109" t="s">
        <v>3425</v>
      </c>
      <c r="H794" s="109" t="s">
        <v>3426</v>
      </c>
      <c r="I794" s="124">
        <v>18</v>
      </c>
      <c r="J794" s="127">
        <f t="shared" si="28"/>
        <v>2.0383333333333331</v>
      </c>
      <c r="K794" s="124">
        <v>18</v>
      </c>
      <c r="L794" s="125">
        <v>36.69</v>
      </c>
      <c r="M794" s="125">
        <v>0</v>
      </c>
    </row>
    <row r="795" spans="1:13" x14ac:dyDescent="0.3">
      <c r="A795" s="123" t="str">
        <f t="shared" si="27"/>
        <v>MNFE00092</v>
      </c>
      <c r="B795" s="109" t="s">
        <v>280</v>
      </c>
      <c r="C795" s="109" t="s">
        <v>3433</v>
      </c>
      <c r="D795" s="109" t="s">
        <v>3434</v>
      </c>
      <c r="E795" s="109" t="s">
        <v>4062</v>
      </c>
      <c r="F795" s="109" t="s">
        <v>757</v>
      </c>
      <c r="G795" s="109" t="s">
        <v>3425</v>
      </c>
      <c r="H795" s="109" t="s">
        <v>3426</v>
      </c>
      <c r="I795" s="124">
        <v>32</v>
      </c>
      <c r="J795" s="127">
        <f t="shared" si="28"/>
        <v>2.1953125</v>
      </c>
      <c r="K795" s="124">
        <v>32</v>
      </c>
      <c r="L795" s="125">
        <v>70.25</v>
      </c>
      <c r="M795" s="125">
        <v>0</v>
      </c>
    </row>
    <row r="796" spans="1:13" x14ac:dyDescent="0.3">
      <c r="A796" s="123" t="str">
        <f t="shared" si="27"/>
        <v>MNFE00093</v>
      </c>
      <c r="B796" s="109" t="s">
        <v>281</v>
      </c>
      <c r="C796" s="109" t="s">
        <v>3433</v>
      </c>
      <c r="D796" s="109" t="s">
        <v>3434</v>
      </c>
      <c r="E796" s="109" t="s">
        <v>4063</v>
      </c>
      <c r="F796" s="109" t="s">
        <v>757</v>
      </c>
      <c r="G796" s="109" t="s">
        <v>3425</v>
      </c>
      <c r="H796" s="109" t="s">
        <v>3426</v>
      </c>
      <c r="I796" s="124">
        <v>17</v>
      </c>
      <c r="J796" s="127">
        <f t="shared" si="28"/>
        <v>2.7576470588235296</v>
      </c>
      <c r="K796" s="124">
        <v>17</v>
      </c>
      <c r="L796" s="125">
        <v>46.88</v>
      </c>
      <c r="M796" s="125">
        <v>0</v>
      </c>
    </row>
    <row r="797" spans="1:13" x14ac:dyDescent="0.3">
      <c r="A797" s="123" t="str">
        <f t="shared" si="27"/>
        <v>MNFE00094</v>
      </c>
      <c r="B797" s="109" t="s">
        <v>282</v>
      </c>
      <c r="C797" s="109" t="s">
        <v>3433</v>
      </c>
      <c r="D797" s="109" t="s">
        <v>3434</v>
      </c>
      <c r="E797" s="109" t="s">
        <v>4064</v>
      </c>
      <c r="F797" s="109" t="s">
        <v>757</v>
      </c>
      <c r="G797" s="109" t="s">
        <v>3425</v>
      </c>
      <c r="H797" s="109" t="s">
        <v>3426</v>
      </c>
      <c r="I797" s="124">
        <v>15</v>
      </c>
      <c r="J797" s="127">
        <f t="shared" si="28"/>
        <v>2.9673333333333334</v>
      </c>
      <c r="K797" s="124">
        <v>15</v>
      </c>
      <c r="L797" s="125">
        <v>44.51</v>
      </c>
      <c r="M797" s="125">
        <v>0</v>
      </c>
    </row>
    <row r="798" spans="1:13" x14ac:dyDescent="0.3">
      <c r="A798" s="123" t="str">
        <f t="shared" si="27"/>
        <v>MNFE00095</v>
      </c>
      <c r="B798" s="109" t="s">
        <v>283</v>
      </c>
      <c r="C798" s="109" t="s">
        <v>3433</v>
      </c>
      <c r="D798" s="109" t="s">
        <v>3434</v>
      </c>
      <c r="E798" s="109" t="s">
        <v>4065</v>
      </c>
      <c r="F798" s="109" t="s">
        <v>757</v>
      </c>
      <c r="G798" s="109" t="s">
        <v>3425</v>
      </c>
      <c r="H798" s="109" t="s">
        <v>3426</v>
      </c>
      <c r="I798" s="124">
        <v>16</v>
      </c>
      <c r="J798" s="127">
        <f t="shared" si="28"/>
        <v>4.4112499999999999</v>
      </c>
      <c r="K798" s="124">
        <v>16</v>
      </c>
      <c r="L798" s="125">
        <v>70.58</v>
      </c>
      <c r="M798" s="125">
        <v>0</v>
      </c>
    </row>
    <row r="799" spans="1:13" x14ac:dyDescent="0.3">
      <c r="A799" s="123" t="str">
        <f t="shared" si="27"/>
        <v>MNFE00096</v>
      </c>
      <c r="B799" s="109" t="s">
        <v>284</v>
      </c>
      <c r="C799" s="109" t="s">
        <v>3433</v>
      </c>
      <c r="D799" s="109" t="s">
        <v>3434</v>
      </c>
      <c r="E799" s="109" t="s">
        <v>4066</v>
      </c>
      <c r="F799" s="109" t="s">
        <v>757</v>
      </c>
      <c r="G799" s="109" t="s">
        <v>3425</v>
      </c>
      <c r="H799" s="109" t="s">
        <v>3426</v>
      </c>
      <c r="I799" s="124">
        <v>11</v>
      </c>
      <c r="J799" s="127">
        <f t="shared" si="28"/>
        <v>2.6809090909090907</v>
      </c>
      <c r="K799" s="124">
        <v>11</v>
      </c>
      <c r="L799" s="125">
        <v>29.49</v>
      </c>
      <c r="M799" s="125">
        <v>0</v>
      </c>
    </row>
    <row r="800" spans="1:13" x14ac:dyDescent="0.3">
      <c r="A800" s="123" t="str">
        <f t="shared" si="27"/>
        <v>MNFE00097</v>
      </c>
      <c r="B800" s="109" t="s">
        <v>285</v>
      </c>
      <c r="C800" s="109" t="s">
        <v>3433</v>
      </c>
      <c r="D800" s="109" t="s">
        <v>3434</v>
      </c>
      <c r="E800" s="109" t="s">
        <v>4067</v>
      </c>
      <c r="F800" s="109" t="s">
        <v>757</v>
      </c>
      <c r="G800" s="109" t="s">
        <v>3425</v>
      </c>
      <c r="H800" s="109" t="s">
        <v>3426</v>
      </c>
      <c r="I800" s="124">
        <v>7</v>
      </c>
      <c r="J800" s="127">
        <f t="shared" si="28"/>
        <v>2.29</v>
      </c>
      <c r="K800" s="124">
        <v>7</v>
      </c>
      <c r="L800" s="125">
        <v>16.03</v>
      </c>
      <c r="M800" s="125">
        <v>0</v>
      </c>
    </row>
    <row r="801" spans="1:13" x14ac:dyDescent="0.3">
      <c r="A801" s="123" t="str">
        <f t="shared" si="27"/>
        <v>MNFE00098</v>
      </c>
      <c r="B801" s="109" t="s">
        <v>286</v>
      </c>
      <c r="C801" s="109" t="s">
        <v>3433</v>
      </c>
      <c r="D801" s="109" t="s">
        <v>3434</v>
      </c>
      <c r="E801" s="109" t="s">
        <v>4068</v>
      </c>
      <c r="F801" s="109" t="s">
        <v>757</v>
      </c>
      <c r="G801" s="109" t="s">
        <v>3425</v>
      </c>
      <c r="H801" s="109" t="s">
        <v>3426</v>
      </c>
      <c r="I801" s="124">
        <v>7</v>
      </c>
      <c r="J801" s="127">
        <f t="shared" si="28"/>
        <v>3.2771428571428571</v>
      </c>
      <c r="K801" s="124">
        <v>7</v>
      </c>
      <c r="L801" s="125">
        <v>22.94</v>
      </c>
      <c r="M801" s="125">
        <v>0</v>
      </c>
    </row>
    <row r="802" spans="1:13" x14ac:dyDescent="0.3">
      <c r="A802" s="123" t="str">
        <f t="shared" si="27"/>
        <v>MNFE00099</v>
      </c>
      <c r="B802" s="109" t="s">
        <v>287</v>
      </c>
      <c r="C802" s="109" t="s">
        <v>3433</v>
      </c>
      <c r="D802" s="109" t="s">
        <v>3434</v>
      </c>
      <c r="E802" s="109" t="s">
        <v>4069</v>
      </c>
      <c r="F802" s="109" t="s">
        <v>757</v>
      </c>
      <c r="G802" s="109" t="s">
        <v>3425</v>
      </c>
      <c r="H802" s="109" t="s">
        <v>3426</v>
      </c>
      <c r="I802" s="124">
        <v>31</v>
      </c>
      <c r="J802" s="127">
        <f t="shared" si="28"/>
        <v>3.9406451612903224</v>
      </c>
      <c r="K802" s="124">
        <v>31</v>
      </c>
      <c r="L802" s="125">
        <v>122.16</v>
      </c>
      <c r="M802" s="125">
        <v>0</v>
      </c>
    </row>
    <row r="803" spans="1:13" x14ac:dyDescent="0.3">
      <c r="A803" s="123" t="str">
        <f t="shared" si="27"/>
        <v>MNFE00100</v>
      </c>
      <c r="B803" s="109" t="s">
        <v>288</v>
      </c>
      <c r="C803" s="109" t="s">
        <v>3433</v>
      </c>
      <c r="D803" s="109" t="s">
        <v>3434</v>
      </c>
      <c r="E803" s="109" t="s">
        <v>4070</v>
      </c>
      <c r="F803" s="109" t="s">
        <v>757</v>
      </c>
      <c r="G803" s="109" t="s">
        <v>3425</v>
      </c>
      <c r="H803" s="109" t="s">
        <v>3426</v>
      </c>
      <c r="I803" s="124">
        <v>84</v>
      </c>
      <c r="J803" s="127">
        <f t="shared" si="28"/>
        <v>5.1985714285714284</v>
      </c>
      <c r="K803" s="124">
        <v>84</v>
      </c>
      <c r="L803" s="125">
        <v>436.68</v>
      </c>
      <c r="M803" s="125">
        <v>0</v>
      </c>
    </row>
    <row r="804" spans="1:13" x14ac:dyDescent="0.3">
      <c r="A804" s="123" t="str">
        <f t="shared" si="27"/>
        <v>MNFE00101</v>
      </c>
      <c r="B804" s="109" t="s">
        <v>289</v>
      </c>
      <c r="C804" s="109" t="s">
        <v>3433</v>
      </c>
      <c r="D804" s="109" t="s">
        <v>3434</v>
      </c>
      <c r="E804" s="109" t="s">
        <v>4071</v>
      </c>
      <c r="F804" s="109" t="s">
        <v>757</v>
      </c>
      <c r="G804" s="109" t="s">
        <v>3425</v>
      </c>
      <c r="H804" s="109" t="s">
        <v>3426</v>
      </c>
      <c r="I804" s="124">
        <v>50</v>
      </c>
      <c r="J804" s="127">
        <f t="shared" si="28"/>
        <v>5.6508000000000003</v>
      </c>
      <c r="K804" s="124">
        <v>50</v>
      </c>
      <c r="L804" s="125">
        <v>282.54000000000002</v>
      </c>
      <c r="M804" s="125">
        <v>0</v>
      </c>
    </row>
    <row r="805" spans="1:13" x14ac:dyDescent="0.3">
      <c r="A805" s="123" t="str">
        <f t="shared" si="27"/>
        <v>MNFE00102</v>
      </c>
      <c r="B805" s="109" t="s">
        <v>290</v>
      </c>
      <c r="C805" s="109" t="s">
        <v>3433</v>
      </c>
      <c r="D805" s="109" t="s">
        <v>3434</v>
      </c>
      <c r="E805" s="109" t="s">
        <v>4072</v>
      </c>
      <c r="F805" s="109" t="s">
        <v>757</v>
      </c>
      <c r="G805" s="109" t="s">
        <v>3425</v>
      </c>
      <c r="H805" s="109" t="s">
        <v>3426</v>
      </c>
      <c r="I805" s="124">
        <v>18</v>
      </c>
      <c r="J805" s="127">
        <f t="shared" si="28"/>
        <v>6.6166666666666663</v>
      </c>
      <c r="K805" s="124">
        <v>18</v>
      </c>
      <c r="L805" s="125">
        <v>119.1</v>
      </c>
      <c r="M805" s="125">
        <v>0</v>
      </c>
    </row>
    <row r="806" spans="1:13" x14ac:dyDescent="0.3">
      <c r="A806" s="123" t="str">
        <f t="shared" si="27"/>
        <v>MNFE00103</v>
      </c>
      <c r="B806" s="109" t="s">
        <v>291</v>
      </c>
      <c r="C806" s="109" t="s">
        <v>3433</v>
      </c>
      <c r="D806" s="109" t="s">
        <v>3434</v>
      </c>
      <c r="E806" s="109" t="s">
        <v>4073</v>
      </c>
      <c r="F806" s="109" t="s">
        <v>757</v>
      </c>
      <c r="G806" s="109" t="s">
        <v>3425</v>
      </c>
      <c r="H806" s="109" t="s">
        <v>3426</v>
      </c>
      <c r="I806" s="124">
        <v>16</v>
      </c>
      <c r="J806" s="127">
        <f t="shared" si="28"/>
        <v>7.0637499999999998</v>
      </c>
      <c r="K806" s="124">
        <v>16</v>
      </c>
      <c r="L806" s="125">
        <v>113.02</v>
      </c>
      <c r="M806" s="125">
        <v>0</v>
      </c>
    </row>
    <row r="807" spans="1:13" x14ac:dyDescent="0.3">
      <c r="A807" s="123" t="str">
        <f t="shared" si="27"/>
        <v>MNFE00104</v>
      </c>
      <c r="B807" s="109" t="s">
        <v>292</v>
      </c>
      <c r="C807" s="109" t="s">
        <v>3433</v>
      </c>
      <c r="D807" s="109" t="s">
        <v>3434</v>
      </c>
      <c r="E807" s="109" t="s">
        <v>4074</v>
      </c>
      <c r="F807" s="109" t="s">
        <v>757</v>
      </c>
      <c r="G807" s="109" t="s">
        <v>3425</v>
      </c>
      <c r="H807" s="109" t="s">
        <v>3426</v>
      </c>
      <c r="I807" s="124">
        <v>12</v>
      </c>
      <c r="J807" s="127">
        <f t="shared" si="28"/>
        <v>0</v>
      </c>
      <c r="K807" s="124">
        <v>12</v>
      </c>
      <c r="L807" s="125">
        <v>0</v>
      </c>
      <c r="M807" s="125">
        <v>0</v>
      </c>
    </row>
    <row r="808" spans="1:13" x14ac:dyDescent="0.3">
      <c r="A808" s="123" t="str">
        <f t="shared" si="27"/>
        <v>MNFE00105</v>
      </c>
      <c r="B808" s="109" t="s">
        <v>293</v>
      </c>
      <c r="C808" s="109" t="s">
        <v>3433</v>
      </c>
      <c r="D808" s="109" t="s">
        <v>3434</v>
      </c>
      <c r="E808" s="109" t="s">
        <v>4075</v>
      </c>
      <c r="F808" s="109" t="s">
        <v>757</v>
      </c>
      <c r="G808" s="109" t="s">
        <v>3425</v>
      </c>
      <c r="H808" s="109" t="s">
        <v>3426</v>
      </c>
      <c r="I808" s="124">
        <v>4</v>
      </c>
      <c r="J808" s="127">
        <f t="shared" si="28"/>
        <v>5.4775</v>
      </c>
      <c r="K808" s="124">
        <v>4</v>
      </c>
      <c r="L808" s="125">
        <v>21.91</v>
      </c>
      <c r="M808" s="125">
        <v>0</v>
      </c>
    </row>
    <row r="809" spans="1:13" x14ac:dyDescent="0.3">
      <c r="A809" s="123" t="str">
        <f t="shared" si="27"/>
        <v>MNFE00106</v>
      </c>
      <c r="B809" s="109" t="s">
        <v>294</v>
      </c>
      <c r="C809" s="109" t="s">
        <v>3433</v>
      </c>
      <c r="D809" s="109" t="s">
        <v>3434</v>
      </c>
      <c r="E809" s="109" t="s">
        <v>4076</v>
      </c>
      <c r="F809" s="109" t="s">
        <v>757</v>
      </c>
      <c r="G809" s="109" t="s">
        <v>3425</v>
      </c>
      <c r="H809" s="109" t="s">
        <v>3426</v>
      </c>
      <c r="I809" s="124">
        <v>18</v>
      </c>
      <c r="J809" s="127">
        <f t="shared" si="28"/>
        <v>10.062777777777777</v>
      </c>
      <c r="K809" s="124">
        <v>18</v>
      </c>
      <c r="L809" s="125">
        <v>181.13</v>
      </c>
      <c r="M809" s="125">
        <v>0</v>
      </c>
    </row>
    <row r="810" spans="1:13" x14ac:dyDescent="0.3">
      <c r="A810" s="123" t="str">
        <f t="shared" si="27"/>
        <v>MNFE00107</v>
      </c>
      <c r="B810" s="109" t="s">
        <v>295</v>
      </c>
      <c r="C810" s="109" t="s">
        <v>3433</v>
      </c>
      <c r="D810" s="109" t="s">
        <v>3434</v>
      </c>
      <c r="E810" s="109" t="s">
        <v>4077</v>
      </c>
      <c r="F810" s="109" t="s">
        <v>757</v>
      </c>
      <c r="G810" s="109" t="s">
        <v>3425</v>
      </c>
      <c r="H810" s="109" t="s">
        <v>3426</v>
      </c>
      <c r="I810" s="124">
        <v>186</v>
      </c>
      <c r="J810" s="127">
        <f t="shared" si="28"/>
        <v>7.8225806451612909E-2</v>
      </c>
      <c r="K810" s="124">
        <v>186</v>
      </c>
      <c r="L810" s="125">
        <v>14.55</v>
      </c>
      <c r="M810" s="125">
        <v>0</v>
      </c>
    </row>
    <row r="811" spans="1:13" x14ac:dyDescent="0.3">
      <c r="A811" s="123" t="str">
        <f t="shared" si="27"/>
        <v>MNFE00108</v>
      </c>
      <c r="B811" s="109" t="s">
        <v>296</v>
      </c>
      <c r="C811" s="109" t="s">
        <v>3433</v>
      </c>
      <c r="D811" s="109" t="s">
        <v>3434</v>
      </c>
      <c r="E811" s="109" t="s">
        <v>4078</v>
      </c>
      <c r="F811" s="109" t="s">
        <v>757</v>
      </c>
      <c r="G811" s="109" t="s">
        <v>3425</v>
      </c>
      <c r="H811" s="109" t="s">
        <v>3426</v>
      </c>
      <c r="I811" s="124">
        <v>170</v>
      </c>
      <c r="J811" s="127">
        <f t="shared" si="28"/>
        <v>0</v>
      </c>
      <c r="K811" s="124">
        <v>170</v>
      </c>
      <c r="L811" s="125">
        <v>0</v>
      </c>
      <c r="M811" s="125">
        <v>0</v>
      </c>
    </row>
    <row r="812" spans="1:13" x14ac:dyDescent="0.3">
      <c r="A812" s="123" t="str">
        <f t="shared" si="27"/>
        <v>MNFE00109</v>
      </c>
      <c r="B812" s="109" t="s">
        <v>297</v>
      </c>
      <c r="C812" s="109" t="s">
        <v>3433</v>
      </c>
      <c r="D812" s="109" t="s">
        <v>3434</v>
      </c>
      <c r="E812" s="109" t="s">
        <v>4079</v>
      </c>
      <c r="F812" s="109" t="s">
        <v>757</v>
      </c>
      <c r="G812" s="109" t="s">
        <v>3425</v>
      </c>
      <c r="H812" s="109" t="s">
        <v>3426</v>
      </c>
      <c r="I812" s="124">
        <v>210</v>
      </c>
      <c r="J812" s="127">
        <f t="shared" si="28"/>
        <v>0.17304761904761906</v>
      </c>
      <c r="K812" s="124">
        <v>210</v>
      </c>
      <c r="L812" s="125">
        <v>36.340000000000003</v>
      </c>
      <c r="M812" s="125">
        <v>0</v>
      </c>
    </row>
    <row r="813" spans="1:13" x14ac:dyDescent="0.3">
      <c r="A813" s="123" t="str">
        <f t="shared" si="27"/>
        <v>MNFE00110</v>
      </c>
      <c r="B813" s="109" t="s">
        <v>298</v>
      </c>
      <c r="C813" s="109" t="s">
        <v>3433</v>
      </c>
      <c r="D813" s="109" t="s">
        <v>3434</v>
      </c>
      <c r="E813" s="109" t="s">
        <v>4080</v>
      </c>
      <c r="F813" s="109" t="s">
        <v>757</v>
      </c>
      <c r="G813" s="109" t="s">
        <v>3425</v>
      </c>
      <c r="H813" s="109" t="s">
        <v>3426</v>
      </c>
      <c r="I813" s="124">
        <v>191</v>
      </c>
      <c r="J813" s="127">
        <f t="shared" si="28"/>
        <v>0.10157068062827225</v>
      </c>
      <c r="K813" s="124">
        <v>191</v>
      </c>
      <c r="L813" s="125">
        <v>19.399999999999999</v>
      </c>
      <c r="M813" s="125">
        <v>0</v>
      </c>
    </row>
    <row r="814" spans="1:13" x14ac:dyDescent="0.3">
      <c r="A814" s="123" t="str">
        <f t="shared" si="27"/>
        <v>MNFE00111</v>
      </c>
      <c r="B814" s="109" t="s">
        <v>299</v>
      </c>
      <c r="C814" s="109" t="s">
        <v>3433</v>
      </c>
      <c r="D814" s="109" t="s">
        <v>3434</v>
      </c>
      <c r="E814" s="109" t="s">
        <v>4081</v>
      </c>
      <c r="F814" s="109" t="s">
        <v>757</v>
      </c>
      <c r="G814" s="109" t="s">
        <v>3425</v>
      </c>
      <c r="H814" s="109" t="s">
        <v>3426</v>
      </c>
      <c r="I814" s="124">
        <v>63</v>
      </c>
      <c r="J814" s="127">
        <f t="shared" si="28"/>
        <v>0</v>
      </c>
      <c r="K814" s="124">
        <v>63</v>
      </c>
      <c r="L814" s="125">
        <v>0</v>
      </c>
      <c r="M814" s="125">
        <v>0</v>
      </c>
    </row>
    <row r="815" spans="1:13" x14ac:dyDescent="0.3">
      <c r="A815" s="123" t="str">
        <f t="shared" si="27"/>
        <v>MNFE00112</v>
      </c>
      <c r="B815" s="109" t="s">
        <v>300</v>
      </c>
      <c r="C815" s="109" t="s">
        <v>3433</v>
      </c>
      <c r="D815" s="109" t="s">
        <v>3434</v>
      </c>
      <c r="E815" s="109" t="s">
        <v>4082</v>
      </c>
      <c r="F815" s="109" t="s">
        <v>757</v>
      </c>
      <c r="G815" s="109" t="s">
        <v>3425</v>
      </c>
      <c r="H815" s="109" t="s">
        <v>3426</v>
      </c>
      <c r="I815" s="124">
        <v>63</v>
      </c>
      <c r="J815" s="127">
        <f t="shared" si="28"/>
        <v>0</v>
      </c>
      <c r="K815" s="124">
        <v>63</v>
      </c>
      <c r="L815" s="125">
        <v>0</v>
      </c>
      <c r="M815" s="125">
        <v>0</v>
      </c>
    </row>
    <row r="816" spans="1:13" x14ac:dyDescent="0.3">
      <c r="A816" s="123" t="str">
        <f t="shared" si="27"/>
        <v>MNFE00113</v>
      </c>
      <c r="B816" s="109" t="s">
        <v>301</v>
      </c>
      <c r="C816" s="109" t="s">
        <v>3433</v>
      </c>
      <c r="D816" s="109" t="s">
        <v>3434</v>
      </c>
      <c r="E816" s="109" t="s">
        <v>4083</v>
      </c>
      <c r="F816" s="109" t="s">
        <v>757</v>
      </c>
      <c r="G816" s="109" t="s">
        <v>3425</v>
      </c>
      <c r="H816" s="109" t="s">
        <v>3426</v>
      </c>
      <c r="I816" s="124">
        <v>104</v>
      </c>
      <c r="J816" s="127">
        <f t="shared" si="28"/>
        <v>0.10009615384615385</v>
      </c>
      <c r="K816" s="124">
        <v>104</v>
      </c>
      <c r="L816" s="125">
        <v>10.41</v>
      </c>
      <c r="M816" s="125">
        <v>0</v>
      </c>
    </row>
    <row r="817" spans="1:13" x14ac:dyDescent="0.3">
      <c r="A817" s="123" t="str">
        <f t="shared" si="27"/>
        <v>MNFE00114</v>
      </c>
      <c r="B817" s="109" t="s">
        <v>302</v>
      </c>
      <c r="C817" s="109" t="s">
        <v>3433</v>
      </c>
      <c r="D817" s="109" t="s">
        <v>3434</v>
      </c>
      <c r="E817" s="109" t="s">
        <v>4084</v>
      </c>
      <c r="F817" s="109" t="s">
        <v>757</v>
      </c>
      <c r="G817" s="109" t="s">
        <v>3425</v>
      </c>
      <c r="H817" s="109" t="s">
        <v>3426</v>
      </c>
      <c r="I817" s="124">
        <v>122</v>
      </c>
      <c r="J817" s="127">
        <f t="shared" si="28"/>
        <v>0</v>
      </c>
      <c r="K817" s="124">
        <v>122</v>
      </c>
      <c r="L817" s="125">
        <v>0</v>
      </c>
      <c r="M817" s="125">
        <v>0</v>
      </c>
    </row>
    <row r="818" spans="1:13" x14ac:dyDescent="0.3">
      <c r="A818" s="123" t="str">
        <f t="shared" si="27"/>
        <v>MNFE00115</v>
      </c>
      <c r="B818" s="109" t="s">
        <v>303</v>
      </c>
      <c r="C818" s="109" t="s">
        <v>3433</v>
      </c>
      <c r="D818" s="109" t="s">
        <v>3434</v>
      </c>
      <c r="E818" s="109" t="s">
        <v>4085</v>
      </c>
      <c r="F818" s="109" t="s">
        <v>757</v>
      </c>
      <c r="G818" s="109" t="s">
        <v>3425</v>
      </c>
      <c r="H818" s="109" t="s">
        <v>3426</v>
      </c>
      <c r="I818" s="124">
        <v>148</v>
      </c>
      <c r="J818" s="127">
        <f t="shared" si="28"/>
        <v>0</v>
      </c>
      <c r="K818" s="124">
        <v>148</v>
      </c>
      <c r="L818" s="125">
        <v>0</v>
      </c>
      <c r="M818" s="125">
        <v>0</v>
      </c>
    </row>
    <row r="819" spans="1:13" x14ac:dyDescent="0.3">
      <c r="A819" s="123" t="str">
        <f t="shared" si="27"/>
        <v>MNFE00116</v>
      </c>
      <c r="B819" s="109" t="s">
        <v>304</v>
      </c>
      <c r="C819" s="109" t="s">
        <v>3433</v>
      </c>
      <c r="D819" s="109" t="s">
        <v>3434</v>
      </c>
      <c r="E819" s="109" t="s">
        <v>4086</v>
      </c>
      <c r="F819" s="109" t="s">
        <v>757</v>
      </c>
      <c r="G819" s="109" t="s">
        <v>3425</v>
      </c>
      <c r="H819" s="109" t="s">
        <v>3426</v>
      </c>
      <c r="I819" s="124">
        <v>4</v>
      </c>
      <c r="J819" s="127">
        <f t="shared" si="28"/>
        <v>0.1275</v>
      </c>
      <c r="K819" s="124">
        <v>4</v>
      </c>
      <c r="L819" s="125">
        <v>0.51</v>
      </c>
      <c r="M819" s="125">
        <v>0</v>
      </c>
    </row>
    <row r="820" spans="1:13" x14ac:dyDescent="0.3">
      <c r="A820" s="123" t="str">
        <f t="shared" si="27"/>
        <v>MNFE00117</v>
      </c>
      <c r="B820" s="109" t="s">
        <v>305</v>
      </c>
      <c r="C820" s="109" t="s">
        <v>3433</v>
      </c>
      <c r="D820" s="109" t="s">
        <v>3434</v>
      </c>
      <c r="E820" s="109" t="s">
        <v>4087</v>
      </c>
      <c r="F820" s="109" t="s">
        <v>757</v>
      </c>
      <c r="G820" s="109" t="s">
        <v>3425</v>
      </c>
      <c r="H820" s="109" t="s">
        <v>3426</v>
      </c>
      <c r="I820" s="124">
        <v>15</v>
      </c>
      <c r="J820" s="127">
        <f t="shared" si="28"/>
        <v>0.14666666666666667</v>
      </c>
      <c r="K820" s="124">
        <v>15</v>
      </c>
      <c r="L820" s="125">
        <v>2.2000000000000002</v>
      </c>
      <c r="M820" s="125">
        <v>0</v>
      </c>
    </row>
    <row r="821" spans="1:13" x14ac:dyDescent="0.3">
      <c r="A821" s="123" t="str">
        <f t="shared" si="27"/>
        <v>MNFE00118</v>
      </c>
      <c r="B821" s="109" t="s">
        <v>306</v>
      </c>
      <c r="C821" s="109" t="s">
        <v>3433</v>
      </c>
      <c r="D821" s="109" t="s">
        <v>3434</v>
      </c>
      <c r="E821" s="109" t="s">
        <v>4088</v>
      </c>
      <c r="F821" s="109" t="s">
        <v>757</v>
      </c>
      <c r="G821" s="109" t="s">
        <v>3425</v>
      </c>
      <c r="H821" s="109" t="s">
        <v>3426</v>
      </c>
      <c r="I821" s="124">
        <v>33</v>
      </c>
      <c r="J821" s="127">
        <f t="shared" si="28"/>
        <v>0.27636363636363637</v>
      </c>
      <c r="K821" s="124">
        <v>33</v>
      </c>
      <c r="L821" s="125">
        <v>9.1199999999999992</v>
      </c>
      <c r="M821" s="125">
        <v>0</v>
      </c>
    </row>
    <row r="822" spans="1:13" x14ac:dyDescent="0.3">
      <c r="A822" s="123" t="str">
        <f t="shared" si="27"/>
        <v>MNFE00119</v>
      </c>
      <c r="B822" s="109" t="s">
        <v>307</v>
      </c>
      <c r="C822" s="109" t="s">
        <v>3433</v>
      </c>
      <c r="D822" s="109" t="s">
        <v>3434</v>
      </c>
      <c r="E822" s="109" t="s">
        <v>4089</v>
      </c>
      <c r="F822" s="109" t="s">
        <v>757</v>
      </c>
      <c r="G822" s="109" t="s">
        <v>3425</v>
      </c>
      <c r="H822" s="109" t="s">
        <v>3426</v>
      </c>
      <c r="I822" s="124">
        <v>12</v>
      </c>
      <c r="J822" s="127">
        <f t="shared" si="28"/>
        <v>0.18083333333333332</v>
      </c>
      <c r="K822" s="124">
        <v>12</v>
      </c>
      <c r="L822" s="125">
        <v>2.17</v>
      </c>
      <c r="M822" s="125">
        <v>0</v>
      </c>
    </row>
    <row r="823" spans="1:13" x14ac:dyDescent="0.3">
      <c r="A823" s="123" t="str">
        <f t="shared" si="27"/>
        <v>MNFE00120</v>
      </c>
      <c r="B823" s="109" t="s">
        <v>308</v>
      </c>
      <c r="C823" s="109" t="s">
        <v>3433</v>
      </c>
      <c r="D823" s="109" t="s">
        <v>3434</v>
      </c>
      <c r="E823" s="109" t="s">
        <v>4090</v>
      </c>
      <c r="F823" s="109" t="s">
        <v>757</v>
      </c>
      <c r="G823" s="109" t="s">
        <v>3425</v>
      </c>
      <c r="H823" s="109" t="s">
        <v>3426</v>
      </c>
      <c r="I823" s="124">
        <v>10</v>
      </c>
      <c r="J823" s="127">
        <f t="shared" si="28"/>
        <v>0.38100000000000001</v>
      </c>
      <c r="K823" s="124">
        <v>10</v>
      </c>
      <c r="L823" s="125">
        <v>3.81</v>
      </c>
      <c r="M823" s="125">
        <v>0</v>
      </c>
    </row>
    <row r="824" spans="1:13" x14ac:dyDescent="0.3">
      <c r="A824" s="123" t="str">
        <f t="shared" si="27"/>
        <v>MNFE00121</v>
      </c>
      <c r="B824" s="109" t="s">
        <v>309</v>
      </c>
      <c r="C824" s="109" t="s">
        <v>3433</v>
      </c>
      <c r="D824" s="109" t="s">
        <v>3434</v>
      </c>
      <c r="E824" s="109" t="s">
        <v>4091</v>
      </c>
      <c r="F824" s="109" t="s">
        <v>757</v>
      </c>
      <c r="G824" s="109" t="s">
        <v>3425</v>
      </c>
      <c r="H824" s="109" t="s">
        <v>3426</v>
      </c>
      <c r="I824" s="124">
        <v>8</v>
      </c>
      <c r="J824" s="127">
        <f t="shared" si="28"/>
        <v>0.52249999999999996</v>
      </c>
      <c r="K824" s="124">
        <v>8</v>
      </c>
      <c r="L824" s="125">
        <v>4.18</v>
      </c>
      <c r="M824" s="125">
        <v>0</v>
      </c>
    </row>
    <row r="825" spans="1:13" x14ac:dyDescent="0.3">
      <c r="A825" s="123" t="str">
        <f t="shared" si="27"/>
        <v>MNFE00122</v>
      </c>
      <c r="B825" s="109" t="s">
        <v>310</v>
      </c>
      <c r="C825" s="109" t="s">
        <v>3433</v>
      </c>
      <c r="D825" s="109" t="s">
        <v>3434</v>
      </c>
      <c r="E825" s="109" t="s">
        <v>4092</v>
      </c>
      <c r="F825" s="109" t="s">
        <v>757</v>
      </c>
      <c r="G825" s="109" t="s">
        <v>3425</v>
      </c>
      <c r="H825" s="109" t="s">
        <v>3426</v>
      </c>
      <c r="I825" s="124">
        <v>29</v>
      </c>
      <c r="J825" s="127">
        <f t="shared" si="28"/>
        <v>1.083793103448276</v>
      </c>
      <c r="K825" s="124">
        <v>29</v>
      </c>
      <c r="L825" s="125">
        <v>31.43</v>
      </c>
      <c r="M825" s="125">
        <v>0</v>
      </c>
    </row>
    <row r="826" spans="1:13" x14ac:dyDescent="0.3">
      <c r="A826" s="123" t="str">
        <f t="shared" si="27"/>
        <v>MNFE00123</v>
      </c>
      <c r="B826" s="109" t="s">
        <v>311</v>
      </c>
      <c r="C826" s="109" t="s">
        <v>3433</v>
      </c>
      <c r="D826" s="109" t="s">
        <v>3434</v>
      </c>
      <c r="E826" s="109" t="s">
        <v>4093</v>
      </c>
      <c r="F826" s="109" t="s">
        <v>757</v>
      </c>
      <c r="G826" s="109" t="s">
        <v>3425</v>
      </c>
      <c r="H826" s="109" t="s">
        <v>3426</v>
      </c>
      <c r="I826" s="124">
        <v>19</v>
      </c>
      <c r="J826" s="127">
        <f t="shared" si="28"/>
        <v>2.2878947368421052</v>
      </c>
      <c r="K826" s="124">
        <v>19</v>
      </c>
      <c r="L826" s="125">
        <v>43.47</v>
      </c>
      <c r="M826" s="125">
        <v>0</v>
      </c>
    </row>
    <row r="827" spans="1:13" x14ac:dyDescent="0.3">
      <c r="A827" s="123" t="str">
        <f t="shared" si="27"/>
        <v>MNFE00124</v>
      </c>
      <c r="B827" s="109" t="s">
        <v>312</v>
      </c>
      <c r="C827" s="109" t="s">
        <v>3433</v>
      </c>
      <c r="D827" s="109" t="s">
        <v>3434</v>
      </c>
      <c r="E827" s="109" t="s">
        <v>4094</v>
      </c>
      <c r="F827" s="109" t="s">
        <v>757</v>
      </c>
      <c r="G827" s="109" t="s">
        <v>3425</v>
      </c>
      <c r="H827" s="109" t="s">
        <v>3426</v>
      </c>
      <c r="I827" s="124">
        <v>88</v>
      </c>
      <c r="J827" s="127">
        <f t="shared" si="28"/>
        <v>0.18852272727272726</v>
      </c>
      <c r="K827" s="124">
        <v>88</v>
      </c>
      <c r="L827" s="125">
        <v>16.59</v>
      </c>
      <c r="M827" s="125">
        <v>0</v>
      </c>
    </row>
    <row r="828" spans="1:13" x14ac:dyDescent="0.3">
      <c r="A828" s="123" t="str">
        <f t="shared" si="27"/>
        <v>MNFE00125</v>
      </c>
      <c r="B828" s="109" t="s">
        <v>313</v>
      </c>
      <c r="C828" s="109" t="s">
        <v>3433</v>
      </c>
      <c r="D828" s="109" t="s">
        <v>3434</v>
      </c>
      <c r="E828" s="109" t="s">
        <v>4095</v>
      </c>
      <c r="F828" s="109" t="s">
        <v>757</v>
      </c>
      <c r="G828" s="109" t="s">
        <v>3425</v>
      </c>
      <c r="H828" s="109" t="s">
        <v>3426</v>
      </c>
      <c r="I828" s="124">
        <v>10</v>
      </c>
      <c r="J828" s="127">
        <f t="shared" si="28"/>
        <v>0.53600000000000003</v>
      </c>
      <c r="K828" s="124">
        <v>10</v>
      </c>
      <c r="L828" s="125">
        <v>5.36</v>
      </c>
      <c r="M828" s="125">
        <v>0</v>
      </c>
    </row>
    <row r="829" spans="1:13" x14ac:dyDescent="0.3">
      <c r="A829" s="123" t="str">
        <f t="shared" ref="A829:A892" si="29">LEFT(E829,9)</f>
        <v>MNFE00126</v>
      </c>
      <c r="B829" s="109" t="s">
        <v>314</v>
      </c>
      <c r="C829" s="109" t="s">
        <v>3433</v>
      </c>
      <c r="D829" s="109" t="s">
        <v>3434</v>
      </c>
      <c r="E829" s="109" t="s">
        <v>4096</v>
      </c>
      <c r="F829" s="109" t="s">
        <v>757</v>
      </c>
      <c r="G829" s="109" t="s">
        <v>3425</v>
      </c>
      <c r="H829" s="109" t="s">
        <v>3426</v>
      </c>
      <c r="I829" s="124">
        <v>17</v>
      </c>
      <c r="J829" s="127">
        <f t="shared" si="28"/>
        <v>0.69705882352941173</v>
      </c>
      <c r="K829" s="124">
        <v>17</v>
      </c>
      <c r="L829" s="125">
        <v>11.85</v>
      </c>
      <c r="M829" s="125">
        <v>0</v>
      </c>
    </row>
    <row r="830" spans="1:13" x14ac:dyDescent="0.3">
      <c r="A830" s="123" t="str">
        <f t="shared" si="29"/>
        <v>MNFE00127</v>
      </c>
      <c r="B830" s="109" t="s">
        <v>315</v>
      </c>
      <c r="C830" s="109" t="s">
        <v>3433</v>
      </c>
      <c r="D830" s="109" t="s">
        <v>3434</v>
      </c>
      <c r="E830" s="109" t="s">
        <v>4097</v>
      </c>
      <c r="F830" s="109" t="s">
        <v>757</v>
      </c>
      <c r="G830" s="109" t="s">
        <v>3425</v>
      </c>
      <c r="H830" s="109" t="s">
        <v>3426</v>
      </c>
      <c r="I830" s="124">
        <v>10</v>
      </c>
      <c r="J830" s="127">
        <f t="shared" si="28"/>
        <v>1.5550000000000002</v>
      </c>
      <c r="K830" s="124">
        <v>10</v>
      </c>
      <c r="L830" s="125">
        <v>15.55</v>
      </c>
      <c r="M830" s="125">
        <v>0</v>
      </c>
    </row>
    <row r="831" spans="1:13" x14ac:dyDescent="0.3">
      <c r="A831" s="123" t="str">
        <f t="shared" si="29"/>
        <v>MNFE00128</v>
      </c>
      <c r="B831" s="109" t="s">
        <v>316</v>
      </c>
      <c r="C831" s="109" t="s">
        <v>3433</v>
      </c>
      <c r="D831" s="109" t="s">
        <v>3434</v>
      </c>
      <c r="E831" s="109" t="s">
        <v>4098</v>
      </c>
      <c r="F831" s="109" t="s">
        <v>757</v>
      </c>
      <c r="G831" s="109" t="s">
        <v>3425</v>
      </c>
      <c r="H831" s="109" t="s">
        <v>3426</v>
      </c>
      <c r="I831" s="124">
        <v>8</v>
      </c>
      <c r="J831" s="127">
        <f t="shared" si="28"/>
        <v>2.90625</v>
      </c>
      <c r="K831" s="124">
        <v>8</v>
      </c>
      <c r="L831" s="125">
        <v>23.25</v>
      </c>
      <c r="M831" s="125">
        <v>0</v>
      </c>
    </row>
    <row r="832" spans="1:13" x14ac:dyDescent="0.3">
      <c r="A832" s="123" t="str">
        <f t="shared" si="29"/>
        <v>MNFE00129</v>
      </c>
      <c r="B832" s="109" t="s">
        <v>317</v>
      </c>
      <c r="C832" s="109" t="s">
        <v>3433</v>
      </c>
      <c r="D832" s="109" t="s">
        <v>3434</v>
      </c>
      <c r="E832" s="109" t="s">
        <v>4099</v>
      </c>
      <c r="F832" s="109" t="s">
        <v>757</v>
      </c>
      <c r="G832" s="109" t="s">
        <v>3425</v>
      </c>
      <c r="H832" s="109" t="s">
        <v>3426</v>
      </c>
      <c r="I832" s="124">
        <v>15</v>
      </c>
      <c r="J832" s="127">
        <f t="shared" si="28"/>
        <v>0.49533333333333329</v>
      </c>
      <c r="K832" s="124">
        <v>15</v>
      </c>
      <c r="L832" s="125">
        <v>7.43</v>
      </c>
      <c r="M832" s="125">
        <v>0</v>
      </c>
    </row>
    <row r="833" spans="1:13" x14ac:dyDescent="0.3">
      <c r="A833" s="123" t="str">
        <f t="shared" si="29"/>
        <v>MNFE00130</v>
      </c>
      <c r="B833" s="109" t="s">
        <v>318</v>
      </c>
      <c r="C833" s="109" t="s">
        <v>3433</v>
      </c>
      <c r="D833" s="109" t="s">
        <v>3434</v>
      </c>
      <c r="E833" s="109" t="s">
        <v>4100</v>
      </c>
      <c r="F833" s="109" t="s">
        <v>757</v>
      </c>
      <c r="G833" s="109" t="s">
        <v>3425</v>
      </c>
      <c r="H833" s="109" t="s">
        <v>3426</v>
      </c>
      <c r="I833" s="124">
        <v>15</v>
      </c>
      <c r="J833" s="127">
        <f t="shared" si="28"/>
        <v>0</v>
      </c>
      <c r="K833" s="124">
        <v>15</v>
      </c>
      <c r="L833" s="125">
        <v>0</v>
      </c>
      <c r="M833" s="125">
        <v>0</v>
      </c>
    </row>
    <row r="834" spans="1:13" x14ac:dyDescent="0.3">
      <c r="A834" s="123" t="str">
        <f t="shared" si="29"/>
        <v>MNFE00131</v>
      </c>
      <c r="B834" s="109" t="s">
        <v>319</v>
      </c>
      <c r="C834" s="109" t="s">
        <v>3433</v>
      </c>
      <c r="D834" s="109" t="s">
        <v>3434</v>
      </c>
      <c r="E834" s="109" t="s">
        <v>4101</v>
      </c>
      <c r="F834" s="109" t="s">
        <v>757</v>
      </c>
      <c r="G834" s="109" t="s">
        <v>3425</v>
      </c>
      <c r="H834" s="109" t="s">
        <v>3426</v>
      </c>
      <c r="I834" s="124">
        <v>50</v>
      </c>
      <c r="J834" s="127">
        <f t="shared" ref="J834:J897" si="30">L834/I834</f>
        <v>0</v>
      </c>
      <c r="K834" s="124">
        <v>50</v>
      </c>
      <c r="L834" s="125">
        <v>0</v>
      </c>
      <c r="M834" s="125">
        <v>0</v>
      </c>
    </row>
    <row r="835" spans="1:13" x14ac:dyDescent="0.3">
      <c r="A835" s="123" t="str">
        <f t="shared" si="29"/>
        <v>MNFE00132</v>
      </c>
      <c r="B835" s="109" t="s">
        <v>320</v>
      </c>
      <c r="C835" s="109" t="s">
        <v>3433</v>
      </c>
      <c r="D835" s="109" t="s">
        <v>3434</v>
      </c>
      <c r="E835" s="109" t="s">
        <v>4102</v>
      </c>
      <c r="F835" s="109" t="s">
        <v>757</v>
      </c>
      <c r="G835" s="109" t="s">
        <v>3425</v>
      </c>
      <c r="H835" s="109" t="s">
        <v>3426</v>
      </c>
      <c r="I835" s="124">
        <v>32</v>
      </c>
      <c r="J835" s="127">
        <f t="shared" si="30"/>
        <v>0</v>
      </c>
      <c r="K835" s="124">
        <v>32</v>
      </c>
      <c r="L835" s="125">
        <v>0</v>
      </c>
      <c r="M835" s="125">
        <v>0</v>
      </c>
    </row>
    <row r="836" spans="1:13" x14ac:dyDescent="0.3">
      <c r="A836" s="123" t="str">
        <f t="shared" si="29"/>
        <v>MNFE00133</v>
      </c>
      <c r="B836" s="109" t="s">
        <v>321</v>
      </c>
      <c r="C836" s="109" t="s">
        <v>3433</v>
      </c>
      <c r="D836" s="109" t="s">
        <v>3434</v>
      </c>
      <c r="E836" s="109" t="s">
        <v>4103</v>
      </c>
      <c r="F836" s="109" t="s">
        <v>757</v>
      </c>
      <c r="G836" s="109" t="s">
        <v>3425</v>
      </c>
      <c r="H836" s="109" t="s">
        <v>3426</v>
      </c>
      <c r="I836" s="124">
        <v>8</v>
      </c>
      <c r="J836" s="127">
        <f t="shared" si="30"/>
        <v>1.46875</v>
      </c>
      <c r="K836" s="124">
        <v>8</v>
      </c>
      <c r="L836" s="125">
        <v>11.75</v>
      </c>
      <c r="M836" s="125">
        <v>0</v>
      </c>
    </row>
    <row r="837" spans="1:13" x14ac:dyDescent="0.3">
      <c r="A837" s="123" t="str">
        <f t="shared" si="29"/>
        <v>MNFE00134</v>
      </c>
      <c r="B837" s="109" t="s">
        <v>322</v>
      </c>
      <c r="C837" s="109" t="s">
        <v>3433</v>
      </c>
      <c r="D837" s="109" t="s">
        <v>3434</v>
      </c>
      <c r="E837" s="109" t="s">
        <v>4104</v>
      </c>
      <c r="F837" s="109" t="s">
        <v>757</v>
      </c>
      <c r="G837" s="109" t="s">
        <v>3425</v>
      </c>
      <c r="H837" s="109" t="s">
        <v>3426</v>
      </c>
      <c r="I837" s="124">
        <v>13</v>
      </c>
      <c r="J837" s="127">
        <f t="shared" si="30"/>
        <v>0</v>
      </c>
      <c r="K837" s="124">
        <v>13</v>
      </c>
      <c r="L837" s="125">
        <v>0</v>
      </c>
      <c r="M837" s="125">
        <v>0</v>
      </c>
    </row>
    <row r="838" spans="1:13" x14ac:dyDescent="0.3">
      <c r="A838" s="123" t="str">
        <f t="shared" si="29"/>
        <v>MNFE00135</v>
      </c>
      <c r="B838" s="109" t="s">
        <v>323</v>
      </c>
      <c r="C838" s="109" t="s">
        <v>3433</v>
      </c>
      <c r="D838" s="109" t="s">
        <v>3434</v>
      </c>
      <c r="E838" s="109" t="s">
        <v>4105</v>
      </c>
      <c r="F838" s="109" t="s">
        <v>757</v>
      </c>
      <c r="G838" s="109" t="s">
        <v>3425</v>
      </c>
      <c r="H838" s="109" t="s">
        <v>3426</v>
      </c>
      <c r="I838" s="124">
        <v>5</v>
      </c>
      <c r="J838" s="127">
        <f t="shared" si="30"/>
        <v>6.6139999999999999</v>
      </c>
      <c r="K838" s="124">
        <v>5</v>
      </c>
      <c r="L838" s="125">
        <v>33.07</v>
      </c>
      <c r="M838" s="125">
        <v>0</v>
      </c>
    </row>
    <row r="839" spans="1:13" x14ac:dyDescent="0.3">
      <c r="A839" s="123" t="str">
        <f t="shared" si="29"/>
        <v>MNFE00136</v>
      </c>
      <c r="B839" s="109" t="s">
        <v>324</v>
      </c>
      <c r="C839" s="109" t="s">
        <v>3433</v>
      </c>
      <c r="D839" s="109" t="s">
        <v>3434</v>
      </c>
      <c r="E839" s="109" t="s">
        <v>4106</v>
      </c>
      <c r="F839" s="109" t="s">
        <v>757</v>
      </c>
      <c r="G839" s="109" t="s">
        <v>3425</v>
      </c>
      <c r="H839" s="109" t="s">
        <v>3426</v>
      </c>
      <c r="I839" s="124">
        <v>16</v>
      </c>
      <c r="J839" s="127">
        <f t="shared" si="30"/>
        <v>14.143750000000001</v>
      </c>
      <c r="K839" s="124">
        <v>16</v>
      </c>
      <c r="L839" s="125">
        <v>226.3</v>
      </c>
      <c r="M839" s="125">
        <v>0</v>
      </c>
    </row>
    <row r="840" spans="1:13" x14ac:dyDescent="0.3">
      <c r="A840" s="123" t="str">
        <f t="shared" si="29"/>
        <v>MNFE00137</v>
      </c>
      <c r="B840" s="109" t="s">
        <v>325</v>
      </c>
      <c r="C840" s="109" t="s">
        <v>3433</v>
      </c>
      <c r="D840" s="109" t="s">
        <v>3434</v>
      </c>
      <c r="E840" s="109" t="s">
        <v>4107</v>
      </c>
      <c r="F840" s="109" t="s">
        <v>757</v>
      </c>
      <c r="G840" s="109" t="s">
        <v>3425</v>
      </c>
      <c r="H840" s="109" t="s">
        <v>3426</v>
      </c>
      <c r="I840" s="124">
        <v>8</v>
      </c>
      <c r="J840" s="127">
        <f t="shared" si="30"/>
        <v>17.77</v>
      </c>
      <c r="K840" s="124">
        <v>8</v>
      </c>
      <c r="L840" s="125">
        <v>142.16</v>
      </c>
      <c r="M840" s="125">
        <v>0</v>
      </c>
    </row>
    <row r="841" spans="1:13" x14ac:dyDescent="0.3">
      <c r="A841" s="123" t="str">
        <f t="shared" si="29"/>
        <v>MNFE00138</v>
      </c>
      <c r="B841" s="109" t="s">
        <v>326</v>
      </c>
      <c r="C841" s="109" t="s">
        <v>3433</v>
      </c>
      <c r="D841" s="109" t="s">
        <v>3434</v>
      </c>
      <c r="E841" s="109" t="s">
        <v>4108</v>
      </c>
      <c r="F841" s="109" t="s">
        <v>757</v>
      </c>
      <c r="G841" s="109" t="s">
        <v>3425</v>
      </c>
      <c r="H841" s="109" t="s">
        <v>3426</v>
      </c>
      <c r="I841" s="124">
        <v>109</v>
      </c>
      <c r="J841" s="127">
        <f t="shared" si="30"/>
        <v>0.20458715596330276</v>
      </c>
      <c r="K841" s="124">
        <v>109</v>
      </c>
      <c r="L841" s="125">
        <v>22.3</v>
      </c>
      <c r="M841" s="125">
        <v>0</v>
      </c>
    </row>
    <row r="842" spans="1:13" x14ac:dyDescent="0.3">
      <c r="A842" s="123" t="str">
        <f t="shared" si="29"/>
        <v>MNFE00139</v>
      </c>
      <c r="B842" s="109" t="s">
        <v>327</v>
      </c>
      <c r="C842" s="109" t="s">
        <v>3433</v>
      </c>
      <c r="D842" s="109" t="s">
        <v>3434</v>
      </c>
      <c r="E842" s="109" t="s">
        <v>4109</v>
      </c>
      <c r="F842" s="109" t="s">
        <v>757</v>
      </c>
      <c r="G842" s="109" t="s">
        <v>3425</v>
      </c>
      <c r="H842" s="109" t="s">
        <v>3426</v>
      </c>
      <c r="I842" s="124">
        <v>16</v>
      </c>
      <c r="J842" s="127">
        <f t="shared" si="30"/>
        <v>0.28187499999999999</v>
      </c>
      <c r="K842" s="124">
        <v>16</v>
      </c>
      <c r="L842" s="125">
        <v>4.51</v>
      </c>
      <c r="M842" s="125">
        <v>0</v>
      </c>
    </row>
    <row r="843" spans="1:13" x14ac:dyDescent="0.3">
      <c r="A843" s="123" t="str">
        <f t="shared" si="29"/>
        <v>MNFE00140</v>
      </c>
      <c r="B843" s="109" t="s">
        <v>328</v>
      </c>
      <c r="C843" s="109" t="s">
        <v>3433</v>
      </c>
      <c r="D843" s="109" t="s">
        <v>3434</v>
      </c>
      <c r="E843" s="109" t="s">
        <v>4110</v>
      </c>
      <c r="F843" s="109" t="s">
        <v>757</v>
      </c>
      <c r="G843" s="109" t="s">
        <v>3425</v>
      </c>
      <c r="H843" s="109" t="s">
        <v>3426</v>
      </c>
      <c r="I843" s="124">
        <v>104</v>
      </c>
      <c r="J843" s="127">
        <f t="shared" si="30"/>
        <v>0.26201923076923078</v>
      </c>
      <c r="K843" s="124">
        <v>104</v>
      </c>
      <c r="L843" s="125">
        <v>27.25</v>
      </c>
      <c r="M843" s="125">
        <v>0</v>
      </c>
    </row>
    <row r="844" spans="1:13" x14ac:dyDescent="0.3">
      <c r="A844" s="123" t="str">
        <f t="shared" si="29"/>
        <v>MNFE00141</v>
      </c>
      <c r="B844" s="109" t="s">
        <v>329</v>
      </c>
      <c r="C844" s="109" t="s">
        <v>3433</v>
      </c>
      <c r="D844" s="109" t="s">
        <v>3434</v>
      </c>
      <c r="E844" s="109" t="s">
        <v>4111</v>
      </c>
      <c r="F844" s="109" t="s">
        <v>757</v>
      </c>
      <c r="G844" s="109" t="s">
        <v>3425</v>
      </c>
      <c r="H844" s="109" t="s">
        <v>3426</v>
      </c>
      <c r="I844" s="124">
        <v>9</v>
      </c>
      <c r="J844" s="127">
        <f t="shared" si="30"/>
        <v>9.7777777777777783E-2</v>
      </c>
      <c r="K844" s="124">
        <v>9</v>
      </c>
      <c r="L844" s="125">
        <v>0.88</v>
      </c>
      <c r="M844" s="125">
        <v>0</v>
      </c>
    </row>
    <row r="845" spans="1:13" x14ac:dyDescent="0.3">
      <c r="A845" s="123" t="str">
        <f t="shared" si="29"/>
        <v>MNFE00142</v>
      </c>
      <c r="B845" s="109" t="s">
        <v>330</v>
      </c>
      <c r="C845" s="109" t="s">
        <v>3433</v>
      </c>
      <c r="D845" s="109" t="s">
        <v>3434</v>
      </c>
      <c r="E845" s="109" t="s">
        <v>4112</v>
      </c>
      <c r="F845" s="109" t="s">
        <v>757</v>
      </c>
      <c r="G845" s="109" t="s">
        <v>3425</v>
      </c>
      <c r="H845" s="109" t="s">
        <v>3426</v>
      </c>
      <c r="I845" s="124">
        <v>71</v>
      </c>
      <c r="J845" s="127">
        <f t="shared" si="30"/>
        <v>0</v>
      </c>
      <c r="K845" s="124">
        <v>71</v>
      </c>
      <c r="L845" s="125">
        <v>0</v>
      </c>
      <c r="M845" s="125">
        <v>0</v>
      </c>
    </row>
    <row r="846" spans="1:13" x14ac:dyDescent="0.3">
      <c r="A846" s="123" t="str">
        <f t="shared" si="29"/>
        <v>MNFE00143</v>
      </c>
      <c r="B846" s="109" t="s">
        <v>331</v>
      </c>
      <c r="C846" s="109" t="s">
        <v>3433</v>
      </c>
      <c r="D846" s="109" t="s">
        <v>3434</v>
      </c>
      <c r="E846" s="109" t="s">
        <v>4113</v>
      </c>
      <c r="F846" s="109" t="s">
        <v>757</v>
      </c>
      <c r="G846" s="109" t="s">
        <v>3425</v>
      </c>
      <c r="H846" s="109" t="s">
        <v>3426</v>
      </c>
      <c r="I846" s="124">
        <v>8</v>
      </c>
      <c r="J846" s="127">
        <f t="shared" si="30"/>
        <v>0.1275</v>
      </c>
      <c r="K846" s="124">
        <v>8</v>
      </c>
      <c r="L846" s="125">
        <v>1.02</v>
      </c>
      <c r="M846" s="125">
        <v>0</v>
      </c>
    </row>
    <row r="847" spans="1:13" x14ac:dyDescent="0.3">
      <c r="A847" s="123" t="str">
        <f t="shared" si="29"/>
        <v>MNFE00144</v>
      </c>
      <c r="B847" s="109" t="s">
        <v>332</v>
      </c>
      <c r="C847" s="109" t="s">
        <v>3433</v>
      </c>
      <c r="D847" s="109" t="s">
        <v>3434</v>
      </c>
      <c r="E847" s="109" t="s">
        <v>4114</v>
      </c>
      <c r="F847" s="109" t="s">
        <v>757</v>
      </c>
      <c r="G847" s="109" t="s">
        <v>3425</v>
      </c>
      <c r="H847" s="109" t="s">
        <v>3426</v>
      </c>
      <c r="I847" s="124">
        <v>27</v>
      </c>
      <c r="J847" s="127">
        <f t="shared" si="30"/>
        <v>0.2785185185185185</v>
      </c>
      <c r="K847" s="124">
        <v>27</v>
      </c>
      <c r="L847" s="125">
        <v>7.52</v>
      </c>
      <c r="M847" s="125">
        <v>0</v>
      </c>
    </row>
    <row r="848" spans="1:13" x14ac:dyDescent="0.3">
      <c r="A848" s="123" t="str">
        <f t="shared" si="29"/>
        <v>MNFE00145</v>
      </c>
      <c r="B848" s="109" t="s">
        <v>333</v>
      </c>
      <c r="C848" s="109" t="s">
        <v>3433</v>
      </c>
      <c r="D848" s="109" t="s">
        <v>3434</v>
      </c>
      <c r="E848" s="109" t="s">
        <v>4115</v>
      </c>
      <c r="F848" s="109" t="s">
        <v>757</v>
      </c>
      <c r="G848" s="109" t="s">
        <v>3425</v>
      </c>
      <c r="H848" s="109" t="s">
        <v>3426</v>
      </c>
      <c r="I848" s="124">
        <v>8</v>
      </c>
      <c r="J848" s="127">
        <f t="shared" si="30"/>
        <v>0.27250000000000002</v>
      </c>
      <c r="K848" s="124">
        <v>8</v>
      </c>
      <c r="L848" s="125">
        <v>2.1800000000000002</v>
      </c>
      <c r="M848" s="125">
        <v>0</v>
      </c>
    </row>
    <row r="849" spans="1:13" x14ac:dyDescent="0.3">
      <c r="A849" s="123" t="str">
        <f t="shared" si="29"/>
        <v>MNFE00146</v>
      </c>
      <c r="B849" s="109" t="s">
        <v>334</v>
      </c>
      <c r="C849" s="109" t="s">
        <v>3433</v>
      </c>
      <c r="D849" s="109" t="s">
        <v>3434</v>
      </c>
      <c r="E849" s="109" t="s">
        <v>4116</v>
      </c>
      <c r="F849" s="109" t="s">
        <v>757</v>
      </c>
      <c r="G849" s="109" t="s">
        <v>3425</v>
      </c>
      <c r="H849" s="109" t="s">
        <v>3426</v>
      </c>
      <c r="I849" s="124">
        <v>12</v>
      </c>
      <c r="J849" s="127">
        <f t="shared" si="30"/>
        <v>0.99250000000000005</v>
      </c>
      <c r="K849" s="124">
        <v>12</v>
      </c>
      <c r="L849" s="125">
        <v>11.91</v>
      </c>
      <c r="M849" s="125">
        <v>0</v>
      </c>
    </row>
    <row r="850" spans="1:13" x14ac:dyDescent="0.3">
      <c r="A850" s="123" t="str">
        <f t="shared" si="29"/>
        <v>MNFE00147</v>
      </c>
      <c r="B850" s="109" t="s">
        <v>335</v>
      </c>
      <c r="C850" s="109" t="s">
        <v>3433</v>
      </c>
      <c r="D850" s="109" t="s">
        <v>3434</v>
      </c>
      <c r="E850" s="109" t="s">
        <v>4117</v>
      </c>
      <c r="F850" s="109" t="s">
        <v>757</v>
      </c>
      <c r="G850" s="109" t="s">
        <v>3425</v>
      </c>
      <c r="H850" s="109" t="s">
        <v>3426</v>
      </c>
      <c r="I850" s="124">
        <v>21</v>
      </c>
      <c r="J850" s="127">
        <f t="shared" si="30"/>
        <v>0.63</v>
      </c>
      <c r="K850" s="124">
        <v>21</v>
      </c>
      <c r="L850" s="125">
        <v>13.23</v>
      </c>
      <c r="M850" s="125">
        <v>0</v>
      </c>
    </row>
    <row r="851" spans="1:13" x14ac:dyDescent="0.3">
      <c r="A851" s="123" t="str">
        <f t="shared" si="29"/>
        <v>MNFE00148</v>
      </c>
      <c r="B851" s="109" t="s">
        <v>336</v>
      </c>
      <c r="C851" s="109" t="s">
        <v>3433</v>
      </c>
      <c r="D851" s="109" t="s">
        <v>3434</v>
      </c>
      <c r="E851" s="109" t="s">
        <v>4118</v>
      </c>
      <c r="F851" s="109" t="s">
        <v>757</v>
      </c>
      <c r="G851" s="109" t="s">
        <v>3425</v>
      </c>
      <c r="H851" s="109" t="s">
        <v>3426</v>
      </c>
      <c r="I851" s="124">
        <v>30</v>
      </c>
      <c r="J851" s="127">
        <f t="shared" si="30"/>
        <v>0.83233333333333326</v>
      </c>
      <c r="K851" s="124">
        <v>30</v>
      </c>
      <c r="L851" s="125">
        <v>24.97</v>
      </c>
      <c r="M851" s="125">
        <v>0</v>
      </c>
    </row>
    <row r="852" spans="1:13" x14ac:dyDescent="0.3">
      <c r="A852" s="123" t="str">
        <f t="shared" si="29"/>
        <v>MNFE00149</v>
      </c>
      <c r="B852" s="109" t="s">
        <v>337</v>
      </c>
      <c r="C852" s="109" t="s">
        <v>3433</v>
      </c>
      <c r="D852" s="109" t="s">
        <v>3434</v>
      </c>
      <c r="E852" s="109" t="s">
        <v>4119</v>
      </c>
      <c r="F852" s="109" t="s">
        <v>757</v>
      </c>
      <c r="G852" s="109" t="s">
        <v>3425</v>
      </c>
      <c r="H852" s="109" t="s">
        <v>3426</v>
      </c>
      <c r="I852" s="124">
        <v>55</v>
      </c>
      <c r="J852" s="127">
        <f t="shared" si="30"/>
        <v>0</v>
      </c>
      <c r="K852" s="124">
        <v>55</v>
      </c>
      <c r="L852" s="125">
        <v>0</v>
      </c>
      <c r="M852" s="125">
        <v>0</v>
      </c>
    </row>
    <row r="853" spans="1:13" x14ac:dyDescent="0.3">
      <c r="A853" s="123" t="str">
        <f t="shared" si="29"/>
        <v>MNFE00150</v>
      </c>
      <c r="B853" s="109" t="s">
        <v>338</v>
      </c>
      <c r="C853" s="109" t="s">
        <v>3433</v>
      </c>
      <c r="D853" s="109" t="s">
        <v>3434</v>
      </c>
      <c r="E853" s="109" t="s">
        <v>4120</v>
      </c>
      <c r="F853" s="109" t="s">
        <v>757</v>
      </c>
      <c r="G853" s="109" t="s">
        <v>3425</v>
      </c>
      <c r="H853" s="109" t="s">
        <v>3426</v>
      </c>
      <c r="I853" s="124">
        <v>6</v>
      </c>
      <c r="J853" s="127">
        <f t="shared" si="30"/>
        <v>0</v>
      </c>
      <c r="K853" s="124">
        <v>6</v>
      </c>
      <c r="L853" s="125">
        <v>0</v>
      </c>
      <c r="M853" s="125">
        <v>0</v>
      </c>
    </row>
    <row r="854" spans="1:13" x14ac:dyDescent="0.3">
      <c r="A854" s="123" t="str">
        <f t="shared" si="29"/>
        <v>MNFE00151</v>
      </c>
      <c r="B854" s="109" t="s">
        <v>339</v>
      </c>
      <c r="C854" s="109" t="s">
        <v>3433</v>
      </c>
      <c r="D854" s="109" t="s">
        <v>3434</v>
      </c>
      <c r="E854" s="109" t="s">
        <v>4121</v>
      </c>
      <c r="F854" s="109" t="s">
        <v>757</v>
      </c>
      <c r="G854" s="109" t="s">
        <v>3425</v>
      </c>
      <c r="H854" s="109" t="s">
        <v>3426</v>
      </c>
      <c r="I854" s="124">
        <v>12</v>
      </c>
      <c r="J854" s="127">
        <f t="shared" si="30"/>
        <v>1.3525</v>
      </c>
      <c r="K854" s="124">
        <v>12</v>
      </c>
      <c r="L854" s="125">
        <v>16.23</v>
      </c>
      <c r="M854" s="125">
        <v>0</v>
      </c>
    </row>
    <row r="855" spans="1:13" x14ac:dyDescent="0.3">
      <c r="A855" s="123" t="str">
        <f t="shared" si="29"/>
        <v>MNFE00152</v>
      </c>
      <c r="B855" s="109" t="s">
        <v>340</v>
      </c>
      <c r="C855" s="109" t="s">
        <v>3433</v>
      </c>
      <c r="D855" s="109" t="s">
        <v>3434</v>
      </c>
      <c r="E855" s="109" t="s">
        <v>4122</v>
      </c>
      <c r="F855" s="109" t="s">
        <v>757</v>
      </c>
      <c r="G855" s="109" t="s">
        <v>3425</v>
      </c>
      <c r="H855" s="109" t="s">
        <v>3426</v>
      </c>
      <c r="I855" s="124">
        <v>20</v>
      </c>
      <c r="J855" s="127">
        <f t="shared" si="30"/>
        <v>1.4105000000000001</v>
      </c>
      <c r="K855" s="124">
        <v>20</v>
      </c>
      <c r="L855" s="125">
        <v>28.21</v>
      </c>
      <c r="M855" s="125">
        <v>0</v>
      </c>
    </row>
    <row r="856" spans="1:13" x14ac:dyDescent="0.3">
      <c r="A856" s="123" t="str">
        <f t="shared" si="29"/>
        <v>MNFE00153</v>
      </c>
      <c r="B856" s="109" t="s">
        <v>341</v>
      </c>
      <c r="C856" s="109" t="s">
        <v>3433</v>
      </c>
      <c r="D856" s="109" t="s">
        <v>3434</v>
      </c>
      <c r="E856" s="109" t="s">
        <v>4123</v>
      </c>
      <c r="F856" s="109" t="s">
        <v>757</v>
      </c>
      <c r="G856" s="109" t="s">
        <v>3425</v>
      </c>
      <c r="H856" s="109" t="s">
        <v>3426</v>
      </c>
      <c r="I856" s="124">
        <v>50</v>
      </c>
      <c r="J856" s="127">
        <f t="shared" si="30"/>
        <v>0</v>
      </c>
      <c r="K856" s="124">
        <v>50</v>
      </c>
      <c r="L856" s="125">
        <v>0</v>
      </c>
      <c r="M856" s="125">
        <v>0</v>
      </c>
    </row>
    <row r="857" spans="1:13" x14ac:dyDescent="0.3">
      <c r="A857" s="123" t="str">
        <f t="shared" si="29"/>
        <v>MNFE00154</v>
      </c>
      <c r="B857" s="109" t="s">
        <v>342</v>
      </c>
      <c r="C857" s="109" t="s">
        <v>3433</v>
      </c>
      <c r="D857" s="109" t="s">
        <v>3434</v>
      </c>
      <c r="E857" s="109" t="s">
        <v>4124</v>
      </c>
      <c r="F857" s="109" t="s">
        <v>757</v>
      </c>
      <c r="G857" s="109" t="s">
        <v>3425</v>
      </c>
      <c r="H857" s="109" t="s">
        <v>3426</v>
      </c>
      <c r="I857" s="124">
        <v>6</v>
      </c>
      <c r="J857" s="127">
        <f t="shared" si="30"/>
        <v>3.4999999999999996E-2</v>
      </c>
      <c r="K857" s="124">
        <v>6</v>
      </c>
      <c r="L857" s="125">
        <v>0.21</v>
      </c>
      <c r="M857" s="125">
        <v>0</v>
      </c>
    </row>
    <row r="858" spans="1:13" x14ac:dyDescent="0.3">
      <c r="A858" s="123" t="str">
        <f t="shared" si="29"/>
        <v>MNFE00155</v>
      </c>
      <c r="B858" s="109" t="s">
        <v>343</v>
      </c>
      <c r="C858" s="109" t="s">
        <v>3433</v>
      </c>
      <c r="D858" s="109" t="s">
        <v>3434</v>
      </c>
      <c r="E858" s="109" t="s">
        <v>4125</v>
      </c>
      <c r="F858" s="109" t="s">
        <v>757</v>
      </c>
      <c r="G858" s="109" t="s">
        <v>3425</v>
      </c>
      <c r="H858" s="109" t="s">
        <v>3426</v>
      </c>
      <c r="I858" s="124">
        <v>23</v>
      </c>
      <c r="J858" s="127">
        <f t="shared" si="30"/>
        <v>3.173913043478261E-2</v>
      </c>
      <c r="K858" s="124">
        <v>23</v>
      </c>
      <c r="L858" s="125">
        <v>0.73</v>
      </c>
      <c r="M858" s="125">
        <v>0</v>
      </c>
    </row>
    <row r="859" spans="1:13" x14ac:dyDescent="0.3">
      <c r="A859" s="123" t="str">
        <f t="shared" si="29"/>
        <v>MNFE00156</v>
      </c>
      <c r="B859" s="109" t="s">
        <v>344</v>
      </c>
      <c r="C859" s="109" t="s">
        <v>3433</v>
      </c>
      <c r="D859" s="109" t="s">
        <v>3434</v>
      </c>
      <c r="E859" s="109" t="s">
        <v>4126</v>
      </c>
      <c r="F859" s="109" t="s">
        <v>757</v>
      </c>
      <c r="G859" s="109" t="s">
        <v>3425</v>
      </c>
      <c r="H859" s="109" t="s">
        <v>3426</v>
      </c>
      <c r="I859" s="124">
        <v>56</v>
      </c>
      <c r="J859" s="127">
        <f t="shared" si="30"/>
        <v>3.6607142857142852E-2</v>
      </c>
      <c r="K859" s="124">
        <v>56</v>
      </c>
      <c r="L859" s="125">
        <v>2.0499999999999998</v>
      </c>
      <c r="M859" s="125">
        <v>0</v>
      </c>
    </row>
    <row r="860" spans="1:13" x14ac:dyDescent="0.3">
      <c r="A860" s="123" t="str">
        <f t="shared" si="29"/>
        <v>MNFE00157</v>
      </c>
      <c r="B860" s="109" t="s">
        <v>345</v>
      </c>
      <c r="C860" s="109" t="s">
        <v>3433</v>
      </c>
      <c r="D860" s="109" t="s">
        <v>3434</v>
      </c>
      <c r="E860" s="109" t="s">
        <v>4127</v>
      </c>
      <c r="F860" s="109" t="s">
        <v>757</v>
      </c>
      <c r="G860" s="109" t="s">
        <v>3425</v>
      </c>
      <c r="H860" s="109" t="s">
        <v>3426</v>
      </c>
      <c r="I860" s="124">
        <v>82</v>
      </c>
      <c r="J860" s="127">
        <f t="shared" si="30"/>
        <v>5.4634146341463422E-2</v>
      </c>
      <c r="K860" s="124">
        <v>82</v>
      </c>
      <c r="L860" s="125">
        <v>4.4800000000000004</v>
      </c>
      <c r="M860" s="125">
        <v>0</v>
      </c>
    </row>
    <row r="861" spans="1:13" x14ac:dyDescent="0.3">
      <c r="A861" s="123" t="str">
        <f t="shared" si="29"/>
        <v>MNFE00158</v>
      </c>
      <c r="B861" s="109" t="s">
        <v>346</v>
      </c>
      <c r="C861" s="109" t="s">
        <v>3433</v>
      </c>
      <c r="D861" s="109" t="s">
        <v>3434</v>
      </c>
      <c r="E861" s="109" t="s">
        <v>4128</v>
      </c>
      <c r="F861" s="109" t="s">
        <v>757</v>
      </c>
      <c r="G861" s="109" t="s">
        <v>3425</v>
      </c>
      <c r="H861" s="109" t="s">
        <v>3426</v>
      </c>
      <c r="I861" s="124">
        <v>66</v>
      </c>
      <c r="J861" s="127">
        <f t="shared" si="30"/>
        <v>9.9696969696969701E-2</v>
      </c>
      <c r="K861" s="124">
        <v>66</v>
      </c>
      <c r="L861" s="125">
        <v>6.58</v>
      </c>
      <c r="M861" s="125">
        <v>0</v>
      </c>
    </row>
    <row r="862" spans="1:13" x14ac:dyDescent="0.3">
      <c r="A862" s="123" t="str">
        <f t="shared" si="29"/>
        <v>MNFE00159</v>
      </c>
      <c r="B862" s="109" t="s">
        <v>347</v>
      </c>
      <c r="C862" s="109" t="s">
        <v>3433</v>
      </c>
      <c r="D862" s="109" t="s">
        <v>3434</v>
      </c>
      <c r="E862" s="109" t="s">
        <v>4129</v>
      </c>
      <c r="F862" s="109" t="s">
        <v>757</v>
      </c>
      <c r="G862" s="109" t="s">
        <v>3425</v>
      </c>
      <c r="H862" s="109" t="s">
        <v>3426</v>
      </c>
      <c r="I862" s="124">
        <v>59</v>
      </c>
      <c r="J862" s="127">
        <f t="shared" si="30"/>
        <v>0.1476271186440678</v>
      </c>
      <c r="K862" s="124">
        <v>59</v>
      </c>
      <c r="L862" s="125">
        <v>8.7100000000000009</v>
      </c>
      <c r="M862" s="125">
        <v>0</v>
      </c>
    </row>
    <row r="863" spans="1:13" x14ac:dyDescent="0.3">
      <c r="A863" s="123" t="str">
        <f t="shared" si="29"/>
        <v>MNFE00160</v>
      </c>
      <c r="B863" s="109" t="s">
        <v>348</v>
      </c>
      <c r="C863" s="109" t="s">
        <v>3433</v>
      </c>
      <c r="D863" s="109" t="s">
        <v>3434</v>
      </c>
      <c r="E863" s="109" t="s">
        <v>4130</v>
      </c>
      <c r="F863" s="109" t="s">
        <v>757</v>
      </c>
      <c r="G863" s="109" t="s">
        <v>3425</v>
      </c>
      <c r="H863" s="109" t="s">
        <v>3426</v>
      </c>
      <c r="I863" s="124">
        <v>13</v>
      </c>
      <c r="J863" s="127">
        <f t="shared" si="30"/>
        <v>0.24461538461538462</v>
      </c>
      <c r="K863" s="124">
        <v>13</v>
      </c>
      <c r="L863" s="125">
        <v>3.18</v>
      </c>
      <c r="M863" s="125">
        <v>0</v>
      </c>
    </row>
    <row r="864" spans="1:13" x14ac:dyDescent="0.3">
      <c r="A864" s="123" t="str">
        <f t="shared" si="29"/>
        <v>MNFE00161</v>
      </c>
      <c r="B864" s="109" t="s">
        <v>349</v>
      </c>
      <c r="C864" s="109" t="s">
        <v>3433</v>
      </c>
      <c r="D864" s="109" t="s">
        <v>3434</v>
      </c>
      <c r="E864" s="109" t="s">
        <v>4131</v>
      </c>
      <c r="F864" s="109" t="s">
        <v>757</v>
      </c>
      <c r="G864" s="109" t="s">
        <v>3425</v>
      </c>
      <c r="H864" s="109" t="s">
        <v>3426</v>
      </c>
      <c r="I864" s="124">
        <v>29</v>
      </c>
      <c r="J864" s="127">
        <f t="shared" si="30"/>
        <v>0.21793103448275863</v>
      </c>
      <c r="K864" s="124">
        <v>29</v>
      </c>
      <c r="L864" s="125">
        <v>6.32</v>
      </c>
      <c r="M864" s="125">
        <v>0</v>
      </c>
    </row>
    <row r="865" spans="1:13" x14ac:dyDescent="0.3">
      <c r="A865" s="123" t="str">
        <f t="shared" si="29"/>
        <v>MNFE00162</v>
      </c>
      <c r="B865" s="109" t="s">
        <v>350</v>
      </c>
      <c r="C865" s="109" t="s">
        <v>3433</v>
      </c>
      <c r="D865" s="109" t="s">
        <v>3434</v>
      </c>
      <c r="E865" s="109" t="s">
        <v>4132</v>
      </c>
      <c r="F865" s="109" t="s">
        <v>757</v>
      </c>
      <c r="G865" s="109" t="s">
        <v>3425</v>
      </c>
      <c r="H865" s="109" t="s">
        <v>3426</v>
      </c>
      <c r="I865" s="124">
        <v>14</v>
      </c>
      <c r="J865" s="127">
        <f t="shared" si="30"/>
        <v>0.31214285714285717</v>
      </c>
      <c r="K865" s="124">
        <v>14</v>
      </c>
      <c r="L865" s="125">
        <v>4.37</v>
      </c>
      <c r="M865" s="125">
        <v>0</v>
      </c>
    </row>
    <row r="866" spans="1:13" x14ac:dyDescent="0.3">
      <c r="A866" s="123" t="str">
        <f t="shared" si="29"/>
        <v>MNFE00163</v>
      </c>
      <c r="B866" s="109" t="s">
        <v>351</v>
      </c>
      <c r="C866" s="109" t="s">
        <v>3433</v>
      </c>
      <c r="D866" s="109" t="s">
        <v>3434</v>
      </c>
      <c r="E866" s="109" t="s">
        <v>4133</v>
      </c>
      <c r="F866" s="109" t="s">
        <v>757</v>
      </c>
      <c r="G866" s="109" t="s">
        <v>3425</v>
      </c>
      <c r="H866" s="109" t="s">
        <v>3426</v>
      </c>
      <c r="I866" s="124">
        <v>12</v>
      </c>
      <c r="J866" s="127">
        <f t="shared" si="30"/>
        <v>3.4999999999999996E-2</v>
      </c>
      <c r="K866" s="124">
        <v>12</v>
      </c>
      <c r="L866" s="125">
        <v>0.42</v>
      </c>
      <c r="M866" s="125">
        <v>0</v>
      </c>
    </row>
    <row r="867" spans="1:13" x14ac:dyDescent="0.3">
      <c r="A867" s="123" t="str">
        <f t="shared" si="29"/>
        <v>MNFE00164</v>
      </c>
      <c r="B867" s="109" t="s">
        <v>352</v>
      </c>
      <c r="C867" s="109" t="s">
        <v>3433</v>
      </c>
      <c r="D867" s="109" t="s">
        <v>3434</v>
      </c>
      <c r="E867" s="109" t="s">
        <v>4134</v>
      </c>
      <c r="F867" s="109" t="s">
        <v>757</v>
      </c>
      <c r="G867" s="109" t="s">
        <v>3425</v>
      </c>
      <c r="H867" s="109" t="s">
        <v>3426</v>
      </c>
      <c r="I867" s="124">
        <v>29</v>
      </c>
      <c r="J867" s="127">
        <f t="shared" si="30"/>
        <v>3.6206896551724141E-2</v>
      </c>
      <c r="K867" s="124">
        <v>29</v>
      </c>
      <c r="L867" s="125">
        <v>1.05</v>
      </c>
      <c r="M867" s="125">
        <v>0</v>
      </c>
    </row>
    <row r="868" spans="1:13" x14ac:dyDescent="0.3">
      <c r="A868" s="123" t="str">
        <f t="shared" si="29"/>
        <v>MNFE00165</v>
      </c>
      <c r="B868" s="109" t="s">
        <v>353</v>
      </c>
      <c r="C868" s="109" t="s">
        <v>3433</v>
      </c>
      <c r="D868" s="109" t="s">
        <v>3434</v>
      </c>
      <c r="E868" s="109" t="s">
        <v>4135</v>
      </c>
      <c r="F868" s="109" t="s">
        <v>757</v>
      </c>
      <c r="G868" s="109" t="s">
        <v>3425</v>
      </c>
      <c r="H868" s="109" t="s">
        <v>3426</v>
      </c>
      <c r="I868" s="124">
        <v>38</v>
      </c>
      <c r="J868" s="127">
        <f t="shared" si="30"/>
        <v>3.6315789473684211E-2</v>
      </c>
      <c r="K868" s="124">
        <v>38</v>
      </c>
      <c r="L868" s="125">
        <v>1.38</v>
      </c>
      <c r="M868" s="125">
        <v>0</v>
      </c>
    </row>
    <row r="869" spans="1:13" x14ac:dyDescent="0.3">
      <c r="A869" s="123" t="str">
        <f t="shared" si="29"/>
        <v>MNFE00166</v>
      </c>
      <c r="B869" s="109" t="s">
        <v>354</v>
      </c>
      <c r="C869" s="109" t="s">
        <v>3433</v>
      </c>
      <c r="D869" s="109" t="s">
        <v>3434</v>
      </c>
      <c r="E869" s="109" t="s">
        <v>4136</v>
      </c>
      <c r="F869" s="109" t="s">
        <v>757</v>
      </c>
      <c r="G869" s="109" t="s">
        <v>3425</v>
      </c>
      <c r="H869" s="109" t="s">
        <v>3426</v>
      </c>
      <c r="I869" s="124">
        <v>69</v>
      </c>
      <c r="J869" s="127">
        <f t="shared" si="30"/>
        <v>8.1884057971014501E-2</v>
      </c>
      <c r="K869" s="124">
        <v>69</v>
      </c>
      <c r="L869" s="125">
        <v>5.65</v>
      </c>
      <c r="M869" s="125">
        <v>0</v>
      </c>
    </row>
    <row r="870" spans="1:13" x14ac:dyDescent="0.3">
      <c r="A870" s="123" t="str">
        <f t="shared" si="29"/>
        <v>MNFE00167</v>
      </c>
      <c r="B870" s="109" t="s">
        <v>355</v>
      </c>
      <c r="C870" s="109" t="s">
        <v>3433</v>
      </c>
      <c r="D870" s="109" t="s">
        <v>3434</v>
      </c>
      <c r="E870" s="109" t="s">
        <v>4137</v>
      </c>
      <c r="F870" s="109" t="s">
        <v>757</v>
      </c>
      <c r="G870" s="109" t="s">
        <v>3425</v>
      </c>
      <c r="H870" s="109" t="s">
        <v>3426</v>
      </c>
      <c r="I870" s="124">
        <v>44</v>
      </c>
      <c r="J870" s="127">
        <f t="shared" si="30"/>
        <v>0.18295454545454548</v>
      </c>
      <c r="K870" s="124">
        <v>44</v>
      </c>
      <c r="L870" s="125">
        <v>8.0500000000000007</v>
      </c>
      <c r="M870" s="125">
        <v>0</v>
      </c>
    </row>
    <row r="871" spans="1:13" x14ac:dyDescent="0.3">
      <c r="A871" s="123" t="str">
        <f t="shared" si="29"/>
        <v>MNFE00168</v>
      </c>
      <c r="B871" s="109" t="s">
        <v>356</v>
      </c>
      <c r="C871" s="109" t="s">
        <v>3433</v>
      </c>
      <c r="D871" s="109" t="s">
        <v>3434</v>
      </c>
      <c r="E871" s="109" t="s">
        <v>4138</v>
      </c>
      <c r="F871" s="109" t="s">
        <v>757</v>
      </c>
      <c r="G871" s="109" t="s">
        <v>3425</v>
      </c>
      <c r="H871" s="109" t="s">
        <v>3426</v>
      </c>
      <c r="I871" s="124">
        <v>47</v>
      </c>
      <c r="J871" s="127">
        <f t="shared" si="30"/>
        <v>0.2672340425531915</v>
      </c>
      <c r="K871" s="124">
        <v>47</v>
      </c>
      <c r="L871" s="125">
        <v>12.56</v>
      </c>
      <c r="M871" s="125">
        <v>0</v>
      </c>
    </row>
    <row r="872" spans="1:13" x14ac:dyDescent="0.3">
      <c r="A872" s="123" t="str">
        <f t="shared" si="29"/>
        <v>MNFE00169</v>
      </c>
      <c r="B872" s="109" t="s">
        <v>357</v>
      </c>
      <c r="C872" s="109" t="s">
        <v>3433</v>
      </c>
      <c r="D872" s="109" t="s">
        <v>3434</v>
      </c>
      <c r="E872" s="109" t="s">
        <v>4139</v>
      </c>
      <c r="F872" s="109" t="s">
        <v>757</v>
      </c>
      <c r="G872" s="109" t="s">
        <v>3425</v>
      </c>
      <c r="H872" s="109" t="s">
        <v>3426</v>
      </c>
      <c r="I872" s="124">
        <v>24</v>
      </c>
      <c r="J872" s="127">
        <f t="shared" si="30"/>
        <v>0.46875</v>
      </c>
      <c r="K872" s="124">
        <v>24</v>
      </c>
      <c r="L872" s="125">
        <v>11.25</v>
      </c>
      <c r="M872" s="125">
        <v>0</v>
      </c>
    </row>
    <row r="873" spans="1:13" x14ac:dyDescent="0.3">
      <c r="A873" s="123" t="str">
        <f t="shared" si="29"/>
        <v>MNFE00170</v>
      </c>
      <c r="B873" s="109" t="s">
        <v>358</v>
      </c>
      <c r="C873" s="109" t="s">
        <v>3433</v>
      </c>
      <c r="D873" s="109" t="s">
        <v>3434</v>
      </c>
      <c r="E873" s="109" t="s">
        <v>4140</v>
      </c>
      <c r="F873" s="109" t="s">
        <v>757</v>
      </c>
      <c r="G873" s="109" t="s">
        <v>3425</v>
      </c>
      <c r="H873" s="109" t="s">
        <v>3426</v>
      </c>
      <c r="I873" s="124">
        <v>11</v>
      </c>
      <c r="J873" s="127">
        <f t="shared" si="30"/>
        <v>0.49909090909090909</v>
      </c>
      <c r="K873" s="124">
        <v>11</v>
      </c>
      <c r="L873" s="125">
        <v>5.49</v>
      </c>
      <c r="M873" s="125">
        <v>0</v>
      </c>
    </row>
    <row r="874" spans="1:13" x14ac:dyDescent="0.3">
      <c r="A874" s="123" t="str">
        <f t="shared" si="29"/>
        <v>MNFE00171</v>
      </c>
      <c r="B874" s="109" t="s">
        <v>359</v>
      </c>
      <c r="C874" s="109" t="s">
        <v>3433</v>
      </c>
      <c r="D874" s="109" t="s">
        <v>3434</v>
      </c>
      <c r="E874" s="109" t="s">
        <v>4141</v>
      </c>
      <c r="F874" s="109" t="s">
        <v>757</v>
      </c>
      <c r="G874" s="109" t="s">
        <v>3425</v>
      </c>
      <c r="H874" s="109" t="s">
        <v>3426</v>
      </c>
      <c r="I874" s="124">
        <v>20</v>
      </c>
      <c r="J874" s="127">
        <f t="shared" si="30"/>
        <v>1.0065</v>
      </c>
      <c r="K874" s="124">
        <v>20</v>
      </c>
      <c r="L874" s="125">
        <v>20.13</v>
      </c>
      <c r="M874" s="125">
        <v>0</v>
      </c>
    </row>
    <row r="875" spans="1:13" x14ac:dyDescent="0.3">
      <c r="A875" s="123" t="str">
        <f t="shared" si="29"/>
        <v>MNFE00172</v>
      </c>
      <c r="B875" s="109" t="s">
        <v>360</v>
      </c>
      <c r="C875" s="109" t="s">
        <v>3433</v>
      </c>
      <c r="D875" s="109" t="s">
        <v>3434</v>
      </c>
      <c r="E875" s="109" t="s">
        <v>4142</v>
      </c>
      <c r="F875" s="109" t="s">
        <v>757</v>
      </c>
      <c r="G875" s="109" t="s">
        <v>3425</v>
      </c>
      <c r="H875" s="109" t="s">
        <v>3426</v>
      </c>
      <c r="I875" s="124">
        <v>38</v>
      </c>
      <c r="J875" s="127">
        <f t="shared" si="30"/>
        <v>0</v>
      </c>
      <c r="K875" s="124">
        <v>38</v>
      </c>
      <c r="L875" s="125">
        <v>0</v>
      </c>
      <c r="M875" s="125">
        <v>0</v>
      </c>
    </row>
    <row r="876" spans="1:13" x14ac:dyDescent="0.3">
      <c r="A876" s="123" t="str">
        <f t="shared" si="29"/>
        <v>MNFE00173</v>
      </c>
      <c r="B876" s="109" t="s">
        <v>361</v>
      </c>
      <c r="C876" s="109" t="s">
        <v>3433</v>
      </c>
      <c r="D876" s="109" t="s">
        <v>3434</v>
      </c>
      <c r="E876" s="109" t="s">
        <v>4143</v>
      </c>
      <c r="F876" s="109" t="s">
        <v>757</v>
      </c>
      <c r="G876" s="109" t="s">
        <v>3425</v>
      </c>
      <c r="H876" s="109" t="s">
        <v>3426</v>
      </c>
      <c r="I876" s="124">
        <v>8</v>
      </c>
      <c r="J876" s="127">
        <f t="shared" si="30"/>
        <v>1.35625</v>
      </c>
      <c r="K876" s="124">
        <v>8</v>
      </c>
      <c r="L876" s="125">
        <v>10.85</v>
      </c>
      <c r="M876" s="125">
        <v>0</v>
      </c>
    </row>
    <row r="877" spans="1:13" x14ac:dyDescent="0.3">
      <c r="A877" s="123" t="str">
        <f t="shared" si="29"/>
        <v>MNFE00174</v>
      </c>
      <c r="B877" s="109" t="s">
        <v>362</v>
      </c>
      <c r="C877" s="109" t="s">
        <v>3433</v>
      </c>
      <c r="D877" s="109" t="s">
        <v>3434</v>
      </c>
      <c r="E877" s="109" t="s">
        <v>4144</v>
      </c>
      <c r="F877" s="109" t="s">
        <v>757</v>
      </c>
      <c r="G877" s="109" t="s">
        <v>3425</v>
      </c>
      <c r="H877" s="109" t="s">
        <v>3426</v>
      </c>
      <c r="I877" s="124">
        <v>24</v>
      </c>
      <c r="J877" s="127">
        <f t="shared" si="30"/>
        <v>1.2045833333333333</v>
      </c>
      <c r="K877" s="124">
        <v>24</v>
      </c>
      <c r="L877" s="125">
        <v>28.91</v>
      </c>
      <c r="M877" s="125">
        <v>0</v>
      </c>
    </row>
    <row r="878" spans="1:13" x14ac:dyDescent="0.3">
      <c r="A878" s="123" t="str">
        <f t="shared" si="29"/>
        <v>MNFE00175</v>
      </c>
      <c r="B878" s="109" t="s">
        <v>363</v>
      </c>
      <c r="C878" s="109" t="s">
        <v>3433</v>
      </c>
      <c r="D878" s="109" t="s">
        <v>3434</v>
      </c>
      <c r="E878" s="109" t="s">
        <v>4145</v>
      </c>
      <c r="F878" s="109" t="s">
        <v>757</v>
      </c>
      <c r="G878" s="109" t="s">
        <v>3425</v>
      </c>
      <c r="H878" s="109" t="s">
        <v>3426</v>
      </c>
      <c r="I878" s="124">
        <v>15</v>
      </c>
      <c r="J878" s="127">
        <f t="shared" si="30"/>
        <v>1.4319999999999999</v>
      </c>
      <c r="K878" s="124">
        <v>15</v>
      </c>
      <c r="L878" s="125">
        <v>21.48</v>
      </c>
      <c r="M878" s="125">
        <v>0</v>
      </c>
    </row>
    <row r="879" spans="1:13" x14ac:dyDescent="0.3">
      <c r="A879" s="123" t="str">
        <f t="shared" si="29"/>
        <v>MNFE00176</v>
      </c>
      <c r="B879" s="109" t="s">
        <v>364</v>
      </c>
      <c r="C879" s="109" t="s">
        <v>3433</v>
      </c>
      <c r="D879" s="109" t="s">
        <v>3434</v>
      </c>
      <c r="E879" s="109" t="s">
        <v>4146</v>
      </c>
      <c r="F879" s="109" t="s">
        <v>757</v>
      </c>
      <c r="G879" s="109" t="s">
        <v>3425</v>
      </c>
      <c r="H879" s="109" t="s">
        <v>3426</v>
      </c>
      <c r="I879" s="124">
        <v>16</v>
      </c>
      <c r="J879" s="127">
        <f t="shared" si="30"/>
        <v>1.588125</v>
      </c>
      <c r="K879" s="124">
        <v>16</v>
      </c>
      <c r="L879" s="125">
        <v>25.41</v>
      </c>
      <c r="M879" s="125">
        <v>0</v>
      </c>
    </row>
    <row r="880" spans="1:13" x14ac:dyDescent="0.3">
      <c r="A880" s="123" t="str">
        <f t="shared" si="29"/>
        <v>MNFE00177</v>
      </c>
      <c r="B880" s="109" t="s">
        <v>365</v>
      </c>
      <c r="C880" s="109" t="s">
        <v>3433</v>
      </c>
      <c r="D880" s="109" t="s">
        <v>3434</v>
      </c>
      <c r="E880" s="109" t="s">
        <v>4147</v>
      </c>
      <c r="F880" s="109" t="s">
        <v>757</v>
      </c>
      <c r="G880" s="109" t="s">
        <v>3425</v>
      </c>
      <c r="H880" s="109" t="s">
        <v>3426</v>
      </c>
      <c r="I880" s="124">
        <v>16</v>
      </c>
      <c r="J880" s="127">
        <f t="shared" si="30"/>
        <v>1.4818750000000001</v>
      </c>
      <c r="K880" s="124">
        <v>16</v>
      </c>
      <c r="L880" s="125">
        <v>23.71</v>
      </c>
      <c r="M880" s="125">
        <v>0</v>
      </c>
    </row>
    <row r="881" spans="1:13" x14ac:dyDescent="0.3">
      <c r="A881" s="123" t="str">
        <f t="shared" si="29"/>
        <v>MNFE00178</v>
      </c>
      <c r="B881" s="109" t="s">
        <v>366</v>
      </c>
      <c r="C881" s="109" t="s">
        <v>3433</v>
      </c>
      <c r="D881" s="109" t="s">
        <v>3434</v>
      </c>
      <c r="E881" s="109" t="s">
        <v>4148</v>
      </c>
      <c r="F881" s="109" t="s">
        <v>757</v>
      </c>
      <c r="G881" s="109" t="s">
        <v>3425</v>
      </c>
      <c r="H881" s="109" t="s">
        <v>3426</v>
      </c>
      <c r="I881" s="124">
        <v>61</v>
      </c>
      <c r="J881" s="127">
        <f t="shared" si="30"/>
        <v>1.6313114754098361</v>
      </c>
      <c r="K881" s="124">
        <v>61</v>
      </c>
      <c r="L881" s="125">
        <v>99.51</v>
      </c>
      <c r="M881" s="125">
        <v>0</v>
      </c>
    </row>
    <row r="882" spans="1:13" x14ac:dyDescent="0.3">
      <c r="A882" s="123" t="str">
        <f t="shared" si="29"/>
        <v>MNFE00179</v>
      </c>
      <c r="B882" s="109" t="s">
        <v>367</v>
      </c>
      <c r="C882" s="109" t="s">
        <v>3433</v>
      </c>
      <c r="D882" s="109" t="s">
        <v>3434</v>
      </c>
      <c r="E882" s="109" t="s">
        <v>4149</v>
      </c>
      <c r="F882" s="109" t="s">
        <v>757</v>
      </c>
      <c r="G882" s="109" t="s">
        <v>3425</v>
      </c>
      <c r="H882" s="109" t="s">
        <v>3426</v>
      </c>
      <c r="I882" s="124">
        <v>9</v>
      </c>
      <c r="J882" s="127">
        <f t="shared" si="30"/>
        <v>1.4888888888888889</v>
      </c>
      <c r="K882" s="124">
        <v>9</v>
      </c>
      <c r="L882" s="125">
        <v>13.4</v>
      </c>
      <c r="M882" s="125">
        <v>0</v>
      </c>
    </row>
    <row r="883" spans="1:13" x14ac:dyDescent="0.3">
      <c r="A883" s="123" t="str">
        <f t="shared" si="29"/>
        <v>MNFE00180</v>
      </c>
      <c r="B883" s="109" t="s">
        <v>368</v>
      </c>
      <c r="C883" s="109" t="s">
        <v>3433</v>
      </c>
      <c r="D883" s="109" t="s">
        <v>3434</v>
      </c>
      <c r="E883" s="109" t="s">
        <v>4150</v>
      </c>
      <c r="F883" s="109" t="s">
        <v>757</v>
      </c>
      <c r="G883" s="109" t="s">
        <v>3425</v>
      </c>
      <c r="H883" s="109" t="s">
        <v>3426</v>
      </c>
      <c r="I883" s="124">
        <v>10</v>
      </c>
      <c r="J883" s="127">
        <f t="shared" si="30"/>
        <v>1.6659999999999999</v>
      </c>
      <c r="K883" s="124">
        <v>10</v>
      </c>
      <c r="L883" s="125">
        <v>16.66</v>
      </c>
      <c r="M883" s="125">
        <v>0</v>
      </c>
    </row>
    <row r="884" spans="1:13" x14ac:dyDescent="0.3">
      <c r="A884" s="123" t="str">
        <f t="shared" si="29"/>
        <v>MNFE00181</v>
      </c>
      <c r="B884" s="109" t="s">
        <v>369</v>
      </c>
      <c r="C884" s="109" t="s">
        <v>3433</v>
      </c>
      <c r="D884" s="109" t="s">
        <v>3434</v>
      </c>
      <c r="E884" s="109" t="s">
        <v>4151</v>
      </c>
      <c r="F884" s="109" t="s">
        <v>757</v>
      </c>
      <c r="G884" s="109" t="s">
        <v>3425</v>
      </c>
      <c r="H884" s="109" t="s">
        <v>3426</v>
      </c>
      <c r="I884" s="124">
        <v>3</v>
      </c>
      <c r="J884" s="127">
        <f t="shared" si="30"/>
        <v>1.8866666666666667</v>
      </c>
      <c r="K884" s="124">
        <v>3</v>
      </c>
      <c r="L884" s="125">
        <v>5.66</v>
      </c>
      <c r="M884" s="125">
        <v>0</v>
      </c>
    </row>
    <row r="885" spans="1:13" x14ac:dyDescent="0.3">
      <c r="A885" s="123" t="str">
        <f t="shared" si="29"/>
        <v>MNFE00183</v>
      </c>
      <c r="B885" s="109" t="s">
        <v>370</v>
      </c>
      <c r="C885" s="109" t="s">
        <v>3433</v>
      </c>
      <c r="D885" s="109" t="s">
        <v>3434</v>
      </c>
      <c r="E885" s="109" t="s">
        <v>4152</v>
      </c>
      <c r="F885" s="109" t="s">
        <v>757</v>
      </c>
      <c r="G885" s="109" t="s">
        <v>3425</v>
      </c>
      <c r="H885" s="109" t="s">
        <v>3426</v>
      </c>
      <c r="I885" s="124">
        <v>14</v>
      </c>
      <c r="J885" s="127">
        <f t="shared" si="30"/>
        <v>2.5300000000000002</v>
      </c>
      <c r="K885" s="124">
        <v>14</v>
      </c>
      <c r="L885" s="125">
        <v>35.42</v>
      </c>
      <c r="M885" s="125">
        <v>0</v>
      </c>
    </row>
    <row r="886" spans="1:13" x14ac:dyDescent="0.3">
      <c r="A886" s="123" t="str">
        <f t="shared" si="29"/>
        <v>MNFE00184</v>
      </c>
      <c r="B886" s="109" t="s">
        <v>371</v>
      </c>
      <c r="C886" s="109" t="s">
        <v>3433</v>
      </c>
      <c r="D886" s="109" t="s">
        <v>3434</v>
      </c>
      <c r="E886" s="109" t="s">
        <v>4153</v>
      </c>
      <c r="F886" s="109" t="s">
        <v>757</v>
      </c>
      <c r="G886" s="109" t="s">
        <v>3425</v>
      </c>
      <c r="H886" s="109" t="s">
        <v>3426</v>
      </c>
      <c r="I886" s="124">
        <v>10</v>
      </c>
      <c r="J886" s="127">
        <f t="shared" si="30"/>
        <v>3.7399999999999998</v>
      </c>
      <c r="K886" s="124">
        <v>10</v>
      </c>
      <c r="L886" s="125">
        <v>37.4</v>
      </c>
      <c r="M886" s="125">
        <v>0</v>
      </c>
    </row>
    <row r="887" spans="1:13" x14ac:dyDescent="0.3">
      <c r="A887" s="123" t="str">
        <f t="shared" si="29"/>
        <v>MNFE00185</v>
      </c>
      <c r="B887" s="109" t="s">
        <v>372</v>
      </c>
      <c r="C887" s="109" t="s">
        <v>3433</v>
      </c>
      <c r="D887" s="109" t="s">
        <v>3434</v>
      </c>
      <c r="E887" s="109" t="s">
        <v>4154</v>
      </c>
      <c r="F887" s="109" t="s">
        <v>757</v>
      </c>
      <c r="G887" s="109" t="s">
        <v>3425</v>
      </c>
      <c r="H887" s="109" t="s">
        <v>3426</v>
      </c>
      <c r="I887" s="124">
        <v>21</v>
      </c>
      <c r="J887" s="127">
        <f t="shared" si="30"/>
        <v>1.4704761904761905</v>
      </c>
      <c r="K887" s="124">
        <v>21</v>
      </c>
      <c r="L887" s="125">
        <v>30.88</v>
      </c>
      <c r="M887" s="125">
        <v>0</v>
      </c>
    </row>
    <row r="888" spans="1:13" x14ac:dyDescent="0.3">
      <c r="A888" s="123" t="str">
        <f t="shared" si="29"/>
        <v>MNFE00186</v>
      </c>
      <c r="B888" s="109" t="s">
        <v>373</v>
      </c>
      <c r="C888" s="109" t="s">
        <v>3433</v>
      </c>
      <c r="D888" s="109" t="s">
        <v>3434</v>
      </c>
      <c r="E888" s="109" t="s">
        <v>4155</v>
      </c>
      <c r="F888" s="109" t="s">
        <v>757</v>
      </c>
      <c r="G888" s="109" t="s">
        <v>3425</v>
      </c>
      <c r="H888" s="109" t="s">
        <v>3426</v>
      </c>
      <c r="I888" s="124">
        <v>10</v>
      </c>
      <c r="J888" s="127">
        <f t="shared" si="30"/>
        <v>2.5550000000000002</v>
      </c>
      <c r="K888" s="124">
        <v>10</v>
      </c>
      <c r="L888" s="125">
        <v>25.55</v>
      </c>
      <c r="M888" s="125">
        <v>0</v>
      </c>
    </row>
    <row r="889" spans="1:13" x14ac:dyDescent="0.3">
      <c r="A889" s="123" t="str">
        <f t="shared" si="29"/>
        <v>MNFE00187</v>
      </c>
      <c r="B889" s="109" t="s">
        <v>374</v>
      </c>
      <c r="C889" s="109" t="s">
        <v>3433</v>
      </c>
      <c r="D889" s="109" t="s">
        <v>3434</v>
      </c>
      <c r="E889" s="109" t="s">
        <v>4156</v>
      </c>
      <c r="F889" s="109" t="s">
        <v>757</v>
      </c>
      <c r="G889" s="109" t="s">
        <v>3425</v>
      </c>
      <c r="H889" s="109" t="s">
        <v>3426</v>
      </c>
      <c r="I889" s="124">
        <v>17</v>
      </c>
      <c r="J889" s="127">
        <f t="shared" si="30"/>
        <v>4.2335294117647058</v>
      </c>
      <c r="K889" s="124">
        <v>17</v>
      </c>
      <c r="L889" s="125">
        <v>71.97</v>
      </c>
      <c r="M889" s="125">
        <v>0</v>
      </c>
    </row>
    <row r="890" spans="1:13" x14ac:dyDescent="0.3">
      <c r="A890" s="123" t="str">
        <f t="shared" si="29"/>
        <v>MNFE00188</v>
      </c>
      <c r="B890" s="109" t="s">
        <v>375</v>
      </c>
      <c r="C890" s="109" t="s">
        <v>3433</v>
      </c>
      <c r="D890" s="109" t="s">
        <v>3434</v>
      </c>
      <c r="E890" s="109" t="s">
        <v>4157</v>
      </c>
      <c r="F890" s="109" t="s">
        <v>757</v>
      </c>
      <c r="G890" s="109" t="s">
        <v>3425</v>
      </c>
      <c r="H890" s="109" t="s">
        <v>3426</v>
      </c>
      <c r="I890" s="124">
        <v>8</v>
      </c>
      <c r="J890" s="127">
        <f t="shared" si="30"/>
        <v>4.1524999999999999</v>
      </c>
      <c r="K890" s="124">
        <v>8</v>
      </c>
      <c r="L890" s="125">
        <v>33.22</v>
      </c>
      <c r="M890" s="125">
        <v>0</v>
      </c>
    </row>
    <row r="891" spans="1:13" x14ac:dyDescent="0.3">
      <c r="A891" s="123" t="str">
        <f t="shared" si="29"/>
        <v>MNFE00189</v>
      </c>
      <c r="B891" s="109" t="s">
        <v>376</v>
      </c>
      <c r="C891" s="109" t="s">
        <v>3433</v>
      </c>
      <c r="D891" s="109" t="s">
        <v>3434</v>
      </c>
      <c r="E891" s="109" t="s">
        <v>4158</v>
      </c>
      <c r="F891" s="109" t="s">
        <v>757</v>
      </c>
      <c r="G891" s="109" t="s">
        <v>3425</v>
      </c>
      <c r="H891" s="109" t="s">
        <v>3426</v>
      </c>
      <c r="I891" s="124">
        <v>17</v>
      </c>
      <c r="J891" s="127">
        <f t="shared" si="30"/>
        <v>4.7217647058823529</v>
      </c>
      <c r="K891" s="124">
        <v>17</v>
      </c>
      <c r="L891" s="125">
        <v>80.27</v>
      </c>
      <c r="M891" s="125">
        <v>0</v>
      </c>
    </row>
    <row r="892" spans="1:13" x14ac:dyDescent="0.3">
      <c r="A892" s="123" t="str">
        <f t="shared" si="29"/>
        <v>MNFE00190</v>
      </c>
      <c r="B892" s="109" t="s">
        <v>377</v>
      </c>
      <c r="C892" s="109" t="s">
        <v>3433</v>
      </c>
      <c r="D892" s="109" t="s">
        <v>3434</v>
      </c>
      <c r="E892" s="109" t="s">
        <v>4159</v>
      </c>
      <c r="F892" s="109" t="s">
        <v>757</v>
      </c>
      <c r="G892" s="109" t="s">
        <v>3425</v>
      </c>
      <c r="H892" s="109" t="s">
        <v>3426</v>
      </c>
      <c r="I892" s="124">
        <v>3</v>
      </c>
      <c r="J892" s="127">
        <f t="shared" si="30"/>
        <v>4.9133333333333331</v>
      </c>
      <c r="K892" s="124">
        <v>3</v>
      </c>
      <c r="L892" s="125">
        <v>14.74</v>
      </c>
      <c r="M892" s="125">
        <v>0</v>
      </c>
    </row>
    <row r="893" spans="1:13" x14ac:dyDescent="0.3">
      <c r="A893" s="123" t="str">
        <f t="shared" ref="A893:A956" si="31">LEFT(E893,9)</f>
        <v>MNFE00191</v>
      </c>
      <c r="B893" s="109" t="s">
        <v>378</v>
      </c>
      <c r="C893" s="109" t="s">
        <v>3433</v>
      </c>
      <c r="D893" s="109" t="s">
        <v>3434</v>
      </c>
      <c r="E893" s="109" t="s">
        <v>4160</v>
      </c>
      <c r="F893" s="109" t="s">
        <v>757</v>
      </c>
      <c r="G893" s="109" t="s">
        <v>3425</v>
      </c>
      <c r="H893" s="109" t="s">
        <v>3426</v>
      </c>
      <c r="I893" s="124">
        <v>16</v>
      </c>
      <c r="J893" s="127">
        <f t="shared" si="30"/>
        <v>3.5643750000000001</v>
      </c>
      <c r="K893" s="124">
        <v>16</v>
      </c>
      <c r="L893" s="125">
        <v>57.03</v>
      </c>
      <c r="M893" s="125">
        <v>0</v>
      </c>
    </row>
    <row r="894" spans="1:13" x14ac:dyDescent="0.3">
      <c r="A894" s="123" t="str">
        <f t="shared" si="31"/>
        <v>MNFE00192</v>
      </c>
      <c r="B894" s="109" t="s">
        <v>379</v>
      </c>
      <c r="C894" s="109" t="s">
        <v>3433</v>
      </c>
      <c r="D894" s="109" t="s">
        <v>3434</v>
      </c>
      <c r="E894" s="109" t="s">
        <v>4161</v>
      </c>
      <c r="F894" s="109" t="s">
        <v>757</v>
      </c>
      <c r="G894" s="109" t="s">
        <v>3425</v>
      </c>
      <c r="H894" s="109" t="s">
        <v>3426</v>
      </c>
      <c r="I894" s="124">
        <v>6</v>
      </c>
      <c r="J894" s="127">
        <f t="shared" si="30"/>
        <v>5.1516666666666664</v>
      </c>
      <c r="K894" s="124">
        <v>6</v>
      </c>
      <c r="L894" s="125">
        <v>30.91</v>
      </c>
      <c r="M894" s="125">
        <v>0</v>
      </c>
    </row>
    <row r="895" spans="1:13" x14ac:dyDescent="0.3">
      <c r="A895" s="123" t="str">
        <f t="shared" si="31"/>
        <v>MNFE00193</v>
      </c>
      <c r="B895" s="109" t="s">
        <v>380</v>
      </c>
      <c r="C895" s="109" t="s">
        <v>3433</v>
      </c>
      <c r="D895" s="109" t="s">
        <v>3434</v>
      </c>
      <c r="E895" s="109" t="s">
        <v>4162</v>
      </c>
      <c r="F895" s="109" t="s">
        <v>757</v>
      </c>
      <c r="G895" s="109" t="s">
        <v>3425</v>
      </c>
      <c r="H895" s="109" t="s">
        <v>3426</v>
      </c>
      <c r="I895" s="124">
        <v>11</v>
      </c>
      <c r="J895" s="127">
        <f t="shared" si="30"/>
        <v>5.7818181818181822</v>
      </c>
      <c r="K895" s="124">
        <v>11</v>
      </c>
      <c r="L895" s="125">
        <v>63.6</v>
      </c>
      <c r="M895" s="125">
        <v>0</v>
      </c>
    </row>
    <row r="896" spans="1:13" x14ac:dyDescent="0.3">
      <c r="A896" s="123" t="str">
        <f t="shared" si="31"/>
        <v>MNFE00194</v>
      </c>
      <c r="B896" s="109" t="s">
        <v>381</v>
      </c>
      <c r="C896" s="109" t="s">
        <v>3433</v>
      </c>
      <c r="D896" s="109" t="s">
        <v>3434</v>
      </c>
      <c r="E896" s="109" t="s">
        <v>4163</v>
      </c>
      <c r="F896" s="109" t="s">
        <v>757</v>
      </c>
      <c r="G896" s="109" t="s">
        <v>3425</v>
      </c>
      <c r="H896" s="109" t="s">
        <v>3426</v>
      </c>
      <c r="I896" s="124">
        <v>11</v>
      </c>
      <c r="J896" s="127">
        <f t="shared" si="30"/>
        <v>6.6581818181818173</v>
      </c>
      <c r="K896" s="124">
        <v>11</v>
      </c>
      <c r="L896" s="125">
        <v>73.239999999999995</v>
      </c>
      <c r="M896" s="125">
        <v>0</v>
      </c>
    </row>
    <row r="897" spans="1:13" x14ac:dyDescent="0.3">
      <c r="A897" s="123" t="str">
        <f t="shared" si="31"/>
        <v>MNFE00195</v>
      </c>
      <c r="B897" s="109" t="s">
        <v>382</v>
      </c>
      <c r="C897" s="109" t="s">
        <v>3433</v>
      </c>
      <c r="D897" s="109" t="s">
        <v>3434</v>
      </c>
      <c r="E897" s="109" t="s">
        <v>4164</v>
      </c>
      <c r="F897" s="109" t="s">
        <v>757</v>
      </c>
      <c r="G897" s="109" t="s">
        <v>3425</v>
      </c>
      <c r="H897" s="109" t="s">
        <v>3426</v>
      </c>
      <c r="I897" s="124">
        <v>10</v>
      </c>
      <c r="J897" s="127">
        <f t="shared" si="30"/>
        <v>7.1719999999999997</v>
      </c>
      <c r="K897" s="124">
        <v>10</v>
      </c>
      <c r="L897" s="125">
        <v>71.72</v>
      </c>
      <c r="M897" s="125">
        <v>0</v>
      </c>
    </row>
    <row r="898" spans="1:13" x14ac:dyDescent="0.3">
      <c r="A898" s="123" t="str">
        <f t="shared" si="31"/>
        <v>MNFE00196</v>
      </c>
      <c r="B898" s="109" t="s">
        <v>383</v>
      </c>
      <c r="C898" s="109" t="s">
        <v>3433</v>
      </c>
      <c r="D898" s="109" t="s">
        <v>3434</v>
      </c>
      <c r="E898" s="109" t="s">
        <v>4165</v>
      </c>
      <c r="F898" s="109" t="s">
        <v>757</v>
      </c>
      <c r="G898" s="109" t="s">
        <v>3425</v>
      </c>
      <c r="H898" s="109" t="s">
        <v>3426</v>
      </c>
      <c r="I898" s="124">
        <v>26</v>
      </c>
      <c r="J898" s="127">
        <f t="shared" ref="J898:J961" si="32">L898/I898</f>
        <v>3.3126923076923074</v>
      </c>
      <c r="K898" s="124">
        <v>26</v>
      </c>
      <c r="L898" s="125">
        <v>86.13</v>
      </c>
      <c r="M898" s="125">
        <v>0</v>
      </c>
    </row>
    <row r="899" spans="1:13" x14ac:dyDescent="0.3">
      <c r="A899" s="123" t="str">
        <f t="shared" si="31"/>
        <v>MNFE00197</v>
      </c>
      <c r="B899" s="109" t="s">
        <v>384</v>
      </c>
      <c r="C899" s="109" t="s">
        <v>3433</v>
      </c>
      <c r="D899" s="109" t="s">
        <v>3434</v>
      </c>
      <c r="E899" s="109" t="s">
        <v>4166</v>
      </c>
      <c r="F899" s="109" t="s">
        <v>757</v>
      </c>
      <c r="G899" s="109" t="s">
        <v>3425</v>
      </c>
      <c r="H899" s="109" t="s">
        <v>3426</v>
      </c>
      <c r="I899" s="124">
        <v>10</v>
      </c>
      <c r="J899" s="127">
        <f t="shared" si="32"/>
        <v>3.1309999999999998</v>
      </c>
      <c r="K899" s="124">
        <v>10</v>
      </c>
      <c r="L899" s="125">
        <v>31.31</v>
      </c>
      <c r="M899" s="125">
        <v>0</v>
      </c>
    </row>
    <row r="900" spans="1:13" x14ac:dyDescent="0.3">
      <c r="A900" s="123" t="str">
        <f t="shared" si="31"/>
        <v>MNFE00198</v>
      </c>
      <c r="B900" s="109" t="s">
        <v>385</v>
      </c>
      <c r="C900" s="109" t="s">
        <v>3433</v>
      </c>
      <c r="D900" s="109" t="s">
        <v>3434</v>
      </c>
      <c r="E900" s="109" t="s">
        <v>4167</v>
      </c>
      <c r="F900" s="109" t="s">
        <v>757</v>
      </c>
      <c r="G900" s="109" t="s">
        <v>3425</v>
      </c>
      <c r="H900" s="109" t="s">
        <v>3426</v>
      </c>
      <c r="I900" s="124">
        <v>6</v>
      </c>
      <c r="J900" s="127">
        <f t="shared" si="32"/>
        <v>7.7149999999999999</v>
      </c>
      <c r="K900" s="124">
        <v>6</v>
      </c>
      <c r="L900" s="125">
        <v>46.29</v>
      </c>
      <c r="M900" s="125">
        <v>0</v>
      </c>
    </row>
    <row r="901" spans="1:13" x14ac:dyDescent="0.3">
      <c r="A901" s="123" t="str">
        <f t="shared" si="31"/>
        <v>MNFE00199</v>
      </c>
      <c r="B901" s="109" t="s">
        <v>386</v>
      </c>
      <c r="C901" s="109" t="s">
        <v>3433</v>
      </c>
      <c r="D901" s="109" t="s">
        <v>3434</v>
      </c>
      <c r="E901" s="109" t="s">
        <v>4168</v>
      </c>
      <c r="F901" s="109" t="s">
        <v>757</v>
      </c>
      <c r="G901" s="109" t="s">
        <v>3425</v>
      </c>
      <c r="H901" s="109" t="s">
        <v>3426</v>
      </c>
      <c r="I901" s="124">
        <v>95</v>
      </c>
      <c r="J901" s="127">
        <f t="shared" si="32"/>
        <v>4.5226315789473679</v>
      </c>
      <c r="K901" s="124">
        <v>95</v>
      </c>
      <c r="L901" s="125">
        <v>429.65</v>
      </c>
      <c r="M901" s="125">
        <v>0</v>
      </c>
    </row>
    <row r="902" spans="1:13" x14ac:dyDescent="0.3">
      <c r="A902" s="123" t="str">
        <f t="shared" si="31"/>
        <v>MNFE00200</v>
      </c>
      <c r="B902" s="109" t="s">
        <v>387</v>
      </c>
      <c r="C902" s="109" t="s">
        <v>3433</v>
      </c>
      <c r="D902" s="109" t="s">
        <v>3434</v>
      </c>
      <c r="E902" s="109" t="s">
        <v>4169</v>
      </c>
      <c r="F902" s="109" t="s">
        <v>757</v>
      </c>
      <c r="G902" s="109" t="s">
        <v>3425</v>
      </c>
      <c r="H902" s="109" t="s">
        <v>3426</v>
      </c>
      <c r="I902" s="124">
        <v>13</v>
      </c>
      <c r="J902" s="127">
        <f t="shared" si="32"/>
        <v>4.1923076923076925</v>
      </c>
      <c r="K902" s="124">
        <v>13</v>
      </c>
      <c r="L902" s="125">
        <v>54.5</v>
      </c>
      <c r="M902" s="125">
        <v>0</v>
      </c>
    </row>
    <row r="903" spans="1:13" x14ac:dyDescent="0.3">
      <c r="A903" s="123" t="str">
        <f t="shared" si="31"/>
        <v>MNFE00201</v>
      </c>
      <c r="B903" s="109" t="s">
        <v>388</v>
      </c>
      <c r="C903" s="109" t="s">
        <v>3433</v>
      </c>
      <c r="D903" s="109" t="s">
        <v>3434</v>
      </c>
      <c r="E903" s="109" t="s">
        <v>4170</v>
      </c>
      <c r="F903" s="109" t="s">
        <v>757</v>
      </c>
      <c r="G903" s="109" t="s">
        <v>3425</v>
      </c>
      <c r="H903" s="109" t="s">
        <v>3426</v>
      </c>
      <c r="I903" s="124">
        <v>5</v>
      </c>
      <c r="J903" s="127">
        <f t="shared" si="32"/>
        <v>8.5579999999999998</v>
      </c>
      <c r="K903" s="124">
        <v>5</v>
      </c>
      <c r="L903" s="125">
        <v>42.79</v>
      </c>
      <c r="M903" s="125">
        <v>0</v>
      </c>
    </row>
    <row r="904" spans="1:13" x14ac:dyDescent="0.3">
      <c r="A904" s="123" t="str">
        <f t="shared" si="31"/>
        <v>MNFE00202</v>
      </c>
      <c r="B904" s="109" t="s">
        <v>389</v>
      </c>
      <c r="C904" s="109" t="s">
        <v>3433</v>
      </c>
      <c r="D904" s="109" t="s">
        <v>3434</v>
      </c>
      <c r="E904" s="109" t="s">
        <v>4171</v>
      </c>
      <c r="F904" s="109" t="s">
        <v>757</v>
      </c>
      <c r="G904" s="109" t="s">
        <v>3425</v>
      </c>
      <c r="H904" s="109" t="s">
        <v>3426</v>
      </c>
      <c r="I904" s="124">
        <v>12</v>
      </c>
      <c r="J904" s="127">
        <f t="shared" si="32"/>
        <v>9.1950000000000003</v>
      </c>
      <c r="K904" s="124">
        <v>12</v>
      </c>
      <c r="L904" s="125">
        <v>110.34</v>
      </c>
      <c r="M904" s="125">
        <v>0</v>
      </c>
    </row>
    <row r="905" spans="1:13" x14ac:dyDescent="0.3">
      <c r="A905" s="123" t="str">
        <f t="shared" si="31"/>
        <v>MNFE00203</v>
      </c>
      <c r="B905" s="109" t="s">
        <v>390</v>
      </c>
      <c r="C905" s="109" t="s">
        <v>3433</v>
      </c>
      <c r="D905" s="109" t="s">
        <v>3434</v>
      </c>
      <c r="E905" s="109" t="s">
        <v>4172</v>
      </c>
      <c r="F905" s="109" t="s">
        <v>757</v>
      </c>
      <c r="G905" s="109" t="s">
        <v>3425</v>
      </c>
      <c r="H905" s="109" t="s">
        <v>3426</v>
      </c>
      <c r="I905" s="124">
        <v>16</v>
      </c>
      <c r="J905" s="127">
        <f t="shared" si="32"/>
        <v>13.175625</v>
      </c>
      <c r="K905" s="124">
        <v>16</v>
      </c>
      <c r="L905" s="125">
        <v>210.81</v>
      </c>
      <c r="M905" s="125">
        <v>0</v>
      </c>
    </row>
    <row r="906" spans="1:13" x14ac:dyDescent="0.3">
      <c r="A906" s="123" t="str">
        <f t="shared" si="31"/>
        <v>MNFE00204</v>
      </c>
      <c r="B906" s="109" t="s">
        <v>391</v>
      </c>
      <c r="C906" s="109" t="s">
        <v>3433</v>
      </c>
      <c r="D906" s="109" t="s">
        <v>3434</v>
      </c>
      <c r="E906" s="109" t="s">
        <v>4173</v>
      </c>
      <c r="F906" s="109" t="s">
        <v>36</v>
      </c>
      <c r="G906" s="109" t="s">
        <v>3425</v>
      </c>
      <c r="H906" s="109" t="s">
        <v>3426</v>
      </c>
      <c r="I906" s="124">
        <v>25</v>
      </c>
      <c r="J906" s="127">
        <f t="shared" si="32"/>
        <v>5.7652000000000001</v>
      </c>
      <c r="K906" s="124">
        <v>25</v>
      </c>
      <c r="L906" s="125">
        <v>144.13</v>
      </c>
      <c r="M906" s="125">
        <v>0</v>
      </c>
    </row>
    <row r="907" spans="1:13" x14ac:dyDescent="0.3">
      <c r="A907" s="123" t="str">
        <f t="shared" si="31"/>
        <v>MNFE00205</v>
      </c>
      <c r="B907" s="109" t="s">
        <v>392</v>
      </c>
      <c r="C907" s="109" t="s">
        <v>3433</v>
      </c>
      <c r="D907" s="109" t="s">
        <v>3434</v>
      </c>
      <c r="E907" s="109" t="s">
        <v>4174</v>
      </c>
      <c r="F907" s="109" t="s">
        <v>757</v>
      </c>
      <c r="G907" s="109" t="s">
        <v>3425</v>
      </c>
      <c r="H907" s="109" t="s">
        <v>3426</v>
      </c>
      <c r="I907" s="124">
        <v>6</v>
      </c>
      <c r="J907" s="127">
        <f t="shared" si="32"/>
        <v>10.455</v>
      </c>
      <c r="K907" s="124">
        <v>6</v>
      </c>
      <c r="L907" s="125">
        <v>62.73</v>
      </c>
      <c r="M907" s="125">
        <v>0</v>
      </c>
    </row>
    <row r="908" spans="1:13" x14ac:dyDescent="0.3">
      <c r="A908" s="123" t="str">
        <f t="shared" si="31"/>
        <v>MNFE00206</v>
      </c>
      <c r="B908" s="109" t="s">
        <v>393</v>
      </c>
      <c r="C908" s="109" t="s">
        <v>3433</v>
      </c>
      <c r="D908" s="109" t="s">
        <v>3434</v>
      </c>
      <c r="E908" s="109" t="s">
        <v>4175</v>
      </c>
      <c r="F908" s="109" t="s">
        <v>757</v>
      </c>
      <c r="G908" s="109" t="s">
        <v>3425</v>
      </c>
      <c r="H908" s="109" t="s">
        <v>3426</v>
      </c>
      <c r="I908" s="124">
        <v>39</v>
      </c>
      <c r="J908" s="127">
        <f t="shared" si="32"/>
        <v>0</v>
      </c>
      <c r="K908" s="124">
        <v>39</v>
      </c>
      <c r="L908" s="125">
        <v>0</v>
      </c>
      <c r="M908" s="125">
        <v>0</v>
      </c>
    </row>
    <row r="909" spans="1:13" x14ac:dyDescent="0.3">
      <c r="A909" s="123" t="str">
        <f t="shared" si="31"/>
        <v>MNFE00207</v>
      </c>
      <c r="B909" s="109" t="s">
        <v>394</v>
      </c>
      <c r="C909" s="109" t="s">
        <v>3433</v>
      </c>
      <c r="D909" s="109" t="s">
        <v>3434</v>
      </c>
      <c r="E909" s="109" t="s">
        <v>4176</v>
      </c>
      <c r="F909" s="109" t="s">
        <v>757</v>
      </c>
      <c r="G909" s="109" t="s">
        <v>3425</v>
      </c>
      <c r="H909" s="109" t="s">
        <v>3426</v>
      </c>
      <c r="I909" s="124">
        <v>77</v>
      </c>
      <c r="J909" s="127">
        <f t="shared" si="32"/>
        <v>6.473896103896104</v>
      </c>
      <c r="K909" s="124">
        <v>77</v>
      </c>
      <c r="L909" s="125">
        <v>498.49</v>
      </c>
      <c r="M909" s="125">
        <v>0</v>
      </c>
    </row>
    <row r="910" spans="1:13" x14ac:dyDescent="0.3">
      <c r="A910" s="123" t="str">
        <f t="shared" si="31"/>
        <v>MNFE00208</v>
      </c>
      <c r="B910" s="109" t="s">
        <v>395</v>
      </c>
      <c r="C910" s="109" t="s">
        <v>3433</v>
      </c>
      <c r="D910" s="109" t="s">
        <v>3434</v>
      </c>
      <c r="E910" s="109" t="s">
        <v>4177</v>
      </c>
      <c r="F910" s="109" t="s">
        <v>757</v>
      </c>
      <c r="G910" s="109" t="s">
        <v>3425</v>
      </c>
      <c r="H910" s="109" t="s">
        <v>3426</v>
      </c>
      <c r="I910" s="124">
        <v>1</v>
      </c>
      <c r="J910" s="127">
        <f t="shared" si="32"/>
        <v>8.84</v>
      </c>
      <c r="K910" s="124">
        <v>1</v>
      </c>
      <c r="L910" s="125">
        <v>8.84</v>
      </c>
      <c r="M910" s="125">
        <v>0</v>
      </c>
    </row>
    <row r="911" spans="1:13" x14ac:dyDescent="0.3">
      <c r="A911" s="123" t="str">
        <f t="shared" si="31"/>
        <v>MNFE00209</v>
      </c>
      <c r="B911" s="109" t="s">
        <v>396</v>
      </c>
      <c r="C911" s="109" t="s">
        <v>3433</v>
      </c>
      <c r="D911" s="109" t="s">
        <v>3434</v>
      </c>
      <c r="E911" s="109" t="s">
        <v>4178</v>
      </c>
      <c r="F911" s="109" t="s">
        <v>757</v>
      </c>
      <c r="G911" s="109" t="s">
        <v>3425</v>
      </c>
      <c r="H911" s="109" t="s">
        <v>3426</v>
      </c>
      <c r="I911" s="124">
        <v>47</v>
      </c>
      <c r="J911" s="127">
        <f t="shared" si="32"/>
        <v>5.4448936170212763</v>
      </c>
      <c r="K911" s="124">
        <v>47</v>
      </c>
      <c r="L911" s="125">
        <v>255.91</v>
      </c>
      <c r="M911" s="125">
        <v>0</v>
      </c>
    </row>
    <row r="912" spans="1:13" x14ac:dyDescent="0.3">
      <c r="A912" s="123" t="str">
        <f t="shared" si="31"/>
        <v>MNFE00210</v>
      </c>
      <c r="B912" s="109" t="s">
        <v>397</v>
      </c>
      <c r="C912" s="109" t="s">
        <v>3433</v>
      </c>
      <c r="D912" s="109" t="s">
        <v>3434</v>
      </c>
      <c r="E912" s="109" t="s">
        <v>4179</v>
      </c>
      <c r="F912" s="109" t="s">
        <v>757</v>
      </c>
      <c r="G912" s="109" t="s">
        <v>3425</v>
      </c>
      <c r="H912" s="109" t="s">
        <v>3426</v>
      </c>
      <c r="I912" s="124">
        <v>56</v>
      </c>
      <c r="J912" s="127">
        <f t="shared" si="32"/>
        <v>13.101607142857144</v>
      </c>
      <c r="K912" s="124">
        <v>56</v>
      </c>
      <c r="L912" s="125">
        <v>733.69</v>
      </c>
      <c r="M912" s="125">
        <v>0</v>
      </c>
    </row>
    <row r="913" spans="1:13" x14ac:dyDescent="0.3">
      <c r="A913" s="123" t="str">
        <f t="shared" si="31"/>
        <v>MNFE00211</v>
      </c>
      <c r="B913" s="109" t="s">
        <v>398</v>
      </c>
      <c r="C913" s="109" t="s">
        <v>3433</v>
      </c>
      <c r="D913" s="109" t="s">
        <v>3434</v>
      </c>
      <c r="E913" s="109" t="s">
        <v>4180</v>
      </c>
      <c r="F913" s="109" t="s">
        <v>757</v>
      </c>
      <c r="G913" s="109" t="s">
        <v>3425</v>
      </c>
      <c r="H913" s="109" t="s">
        <v>3426</v>
      </c>
      <c r="I913" s="124">
        <v>78</v>
      </c>
      <c r="J913" s="127">
        <f t="shared" si="32"/>
        <v>7.1946153846153837</v>
      </c>
      <c r="K913" s="124">
        <v>78</v>
      </c>
      <c r="L913" s="125">
        <v>561.17999999999995</v>
      </c>
      <c r="M913" s="125">
        <v>0</v>
      </c>
    </row>
    <row r="914" spans="1:13" x14ac:dyDescent="0.3">
      <c r="A914" s="123" t="str">
        <f t="shared" si="31"/>
        <v>MNFE00212</v>
      </c>
      <c r="B914" s="109" t="s">
        <v>399</v>
      </c>
      <c r="C914" s="109" t="s">
        <v>3433</v>
      </c>
      <c r="D914" s="109" t="s">
        <v>3434</v>
      </c>
      <c r="E914" s="109" t="s">
        <v>4181</v>
      </c>
      <c r="F914" s="109" t="s">
        <v>757</v>
      </c>
      <c r="G914" s="109" t="s">
        <v>3425</v>
      </c>
      <c r="H914" s="109" t="s">
        <v>3426</v>
      </c>
      <c r="I914" s="124">
        <v>54</v>
      </c>
      <c r="J914" s="127">
        <f t="shared" si="32"/>
        <v>0</v>
      </c>
      <c r="K914" s="124">
        <v>54</v>
      </c>
      <c r="L914" s="125">
        <v>0</v>
      </c>
      <c r="M914" s="125">
        <v>0</v>
      </c>
    </row>
    <row r="915" spans="1:13" x14ac:dyDescent="0.3">
      <c r="A915" s="123" t="str">
        <f t="shared" si="31"/>
        <v>MNFE00213</v>
      </c>
      <c r="B915" s="109" t="s">
        <v>400</v>
      </c>
      <c r="C915" s="109" t="s">
        <v>3433</v>
      </c>
      <c r="D915" s="109" t="s">
        <v>3434</v>
      </c>
      <c r="E915" s="109" t="s">
        <v>4182</v>
      </c>
      <c r="F915" s="109" t="s">
        <v>757</v>
      </c>
      <c r="G915" s="109" t="s">
        <v>3425</v>
      </c>
      <c r="H915" s="109" t="s">
        <v>3426</v>
      </c>
      <c r="I915" s="124">
        <v>4</v>
      </c>
      <c r="J915" s="127">
        <f t="shared" si="32"/>
        <v>3.8875000000000002</v>
      </c>
      <c r="K915" s="124">
        <v>4</v>
      </c>
      <c r="L915" s="125">
        <v>15.55</v>
      </c>
      <c r="M915" s="125">
        <v>0</v>
      </c>
    </row>
    <row r="916" spans="1:13" x14ac:dyDescent="0.3">
      <c r="A916" s="123" t="str">
        <f t="shared" si="31"/>
        <v>MNFE00214</v>
      </c>
      <c r="B916" s="109" t="s">
        <v>401</v>
      </c>
      <c r="C916" s="109" t="s">
        <v>3433</v>
      </c>
      <c r="D916" s="109" t="s">
        <v>3434</v>
      </c>
      <c r="E916" s="109" t="s">
        <v>4183</v>
      </c>
      <c r="F916" s="109" t="s">
        <v>757</v>
      </c>
      <c r="G916" s="109" t="s">
        <v>3425</v>
      </c>
      <c r="H916" s="109" t="s">
        <v>3426</v>
      </c>
      <c r="I916" s="124">
        <v>38</v>
      </c>
      <c r="J916" s="127">
        <f t="shared" si="32"/>
        <v>6.05</v>
      </c>
      <c r="K916" s="124">
        <v>38</v>
      </c>
      <c r="L916" s="125">
        <v>229.9</v>
      </c>
      <c r="M916" s="125">
        <v>0</v>
      </c>
    </row>
    <row r="917" spans="1:13" x14ac:dyDescent="0.3">
      <c r="A917" s="123" t="str">
        <f t="shared" si="31"/>
        <v>MNFE00215</v>
      </c>
      <c r="B917" s="109" t="s">
        <v>402</v>
      </c>
      <c r="C917" s="109" t="s">
        <v>3433</v>
      </c>
      <c r="D917" s="109" t="s">
        <v>3434</v>
      </c>
      <c r="E917" s="109" t="s">
        <v>4184</v>
      </c>
      <c r="F917" s="109" t="s">
        <v>757</v>
      </c>
      <c r="G917" s="109" t="s">
        <v>3425</v>
      </c>
      <c r="H917" s="109" t="s">
        <v>3426</v>
      </c>
      <c r="I917" s="124">
        <v>30</v>
      </c>
      <c r="J917" s="127">
        <f t="shared" si="32"/>
        <v>11.55</v>
      </c>
      <c r="K917" s="124">
        <v>30</v>
      </c>
      <c r="L917" s="125">
        <v>346.5</v>
      </c>
      <c r="M917" s="125">
        <v>0</v>
      </c>
    </row>
    <row r="918" spans="1:13" x14ac:dyDescent="0.3">
      <c r="A918" s="123" t="str">
        <f t="shared" si="31"/>
        <v>MNFE00216</v>
      </c>
      <c r="B918" s="109" t="s">
        <v>403</v>
      </c>
      <c r="C918" s="109" t="s">
        <v>3433</v>
      </c>
      <c r="D918" s="109" t="s">
        <v>3434</v>
      </c>
      <c r="E918" s="109" t="s">
        <v>4185</v>
      </c>
      <c r="F918" s="109" t="s">
        <v>757</v>
      </c>
      <c r="G918" s="109" t="s">
        <v>3425</v>
      </c>
      <c r="H918" s="109" t="s">
        <v>3426</v>
      </c>
      <c r="I918" s="124">
        <v>4</v>
      </c>
      <c r="J918" s="127">
        <f t="shared" si="32"/>
        <v>9.0749999999999993</v>
      </c>
      <c r="K918" s="124">
        <v>4</v>
      </c>
      <c r="L918" s="125">
        <v>36.299999999999997</v>
      </c>
      <c r="M918" s="125">
        <v>0</v>
      </c>
    </row>
    <row r="919" spans="1:13" x14ac:dyDescent="0.3">
      <c r="A919" s="123" t="str">
        <f t="shared" si="31"/>
        <v>MNFE00217</v>
      </c>
      <c r="B919" s="109" t="s">
        <v>404</v>
      </c>
      <c r="C919" s="109" t="s">
        <v>3433</v>
      </c>
      <c r="D919" s="109" t="s">
        <v>3434</v>
      </c>
      <c r="E919" s="109" t="s">
        <v>4186</v>
      </c>
      <c r="F919" s="109" t="s">
        <v>757</v>
      </c>
      <c r="G919" s="109" t="s">
        <v>3425</v>
      </c>
      <c r="H919" s="109" t="s">
        <v>3426</v>
      </c>
      <c r="I919" s="124">
        <v>7</v>
      </c>
      <c r="J919" s="127">
        <f t="shared" si="32"/>
        <v>19.504285714285714</v>
      </c>
      <c r="K919" s="124">
        <v>7</v>
      </c>
      <c r="L919" s="125">
        <v>136.53</v>
      </c>
      <c r="M919" s="125">
        <v>0</v>
      </c>
    </row>
    <row r="920" spans="1:13" x14ac:dyDescent="0.3">
      <c r="A920" s="123" t="str">
        <f t="shared" si="31"/>
        <v>MNFE00218</v>
      </c>
      <c r="B920" s="109" t="s">
        <v>405</v>
      </c>
      <c r="C920" s="109" t="s">
        <v>3433</v>
      </c>
      <c r="D920" s="109" t="s">
        <v>3434</v>
      </c>
      <c r="E920" s="109" t="s">
        <v>4187</v>
      </c>
      <c r="F920" s="109" t="s">
        <v>757</v>
      </c>
      <c r="G920" s="109" t="s">
        <v>3425</v>
      </c>
      <c r="H920" s="109" t="s">
        <v>3426</v>
      </c>
      <c r="I920" s="124">
        <v>11</v>
      </c>
      <c r="J920" s="127">
        <f t="shared" si="32"/>
        <v>9.6672727272727279</v>
      </c>
      <c r="K920" s="124">
        <v>11</v>
      </c>
      <c r="L920" s="125">
        <v>106.34</v>
      </c>
      <c r="M920" s="125">
        <v>0</v>
      </c>
    </row>
    <row r="921" spans="1:13" x14ac:dyDescent="0.3">
      <c r="A921" s="123" t="str">
        <f t="shared" si="31"/>
        <v>MNFE00219</v>
      </c>
      <c r="B921" s="109" t="s">
        <v>406</v>
      </c>
      <c r="C921" s="109" t="s">
        <v>3433</v>
      </c>
      <c r="D921" s="109" t="s">
        <v>3434</v>
      </c>
      <c r="E921" s="109" t="s">
        <v>4188</v>
      </c>
      <c r="F921" s="109" t="s">
        <v>757</v>
      </c>
      <c r="G921" s="109" t="s">
        <v>3425</v>
      </c>
      <c r="H921" s="109" t="s">
        <v>3426</v>
      </c>
      <c r="I921" s="124">
        <v>32</v>
      </c>
      <c r="J921" s="127">
        <f t="shared" si="32"/>
        <v>8.7621874999999996</v>
      </c>
      <c r="K921" s="124">
        <v>32</v>
      </c>
      <c r="L921" s="125">
        <v>280.39</v>
      </c>
      <c r="M921" s="125">
        <v>0</v>
      </c>
    </row>
    <row r="922" spans="1:13" x14ac:dyDescent="0.3">
      <c r="A922" s="123" t="str">
        <f t="shared" si="31"/>
        <v>MNFE00220</v>
      </c>
      <c r="B922" s="109" t="s">
        <v>407</v>
      </c>
      <c r="C922" s="109" t="s">
        <v>3433</v>
      </c>
      <c r="D922" s="109" t="s">
        <v>3434</v>
      </c>
      <c r="E922" s="109" t="s">
        <v>4189</v>
      </c>
      <c r="F922" s="109" t="s">
        <v>757</v>
      </c>
      <c r="G922" s="109" t="s">
        <v>3425</v>
      </c>
      <c r="H922" s="109" t="s">
        <v>3426</v>
      </c>
      <c r="I922" s="124">
        <v>32</v>
      </c>
      <c r="J922" s="127">
        <f t="shared" si="32"/>
        <v>10.1640625</v>
      </c>
      <c r="K922" s="124">
        <v>32</v>
      </c>
      <c r="L922" s="125">
        <v>325.25</v>
      </c>
      <c r="M922" s="125">
        <v>0</v>
      </c>
    </row>
    <row r="923" spans="1:13" x14ac:dyDescent="0.3">
      <c r="A923" s="123" t="str">
        <f t="shared" si="31"/>
        <v>MNFE00221</v>
      </c>
      <c r="B923" s="109" t="s">
        <v>408</v>
      </c>
      <c r="C923" s="109" t="s">
        <v>3433</v>
      </c>
      <c r="D923" s="109" t="s">
        <v>3434</v>
      </c>
      <c r="E923" s="109" t="s">
        <v>4190</v>
      </c>
      <c r="F923" s="109" t="s">
        <v>757</v>
      </c>
      <c r="G923" s="109" t="s">
        <v>3425</v>
      </c>
      <c r="H923" s="109" t="s">
        <v>3426</v>
      </c>
      <c r="I923" s="124">
        <v>7</v>
      </c>
      <c r="J923" s="127">
        <f t="shared" si="32"/>
        <v>12.704285714285716</v>
      </c>
      <c r="K923" s="124">
        <v>7</v>
      </c>
      <c r="L923" s="125">
        <v>88.93</v>
      </c>
      <c r="M923" s="125">
        <v>0</v>
      </c>
    </row>
    <row r="924" spans="1:13" x14ac:dyDescent="0.3">
      <c r="A924" s="123" t="str">
        <f t="shared" si="31"/>
        <v>MNFE00222</v>
      </c>
      <c r="B924" s="109" t="s">
        <v>409</v>
      </c>
      <c r="C924" s="109" t="s">
        <v>3433</v>
      </c>
      <c r="D924" s="109" t="s">
        <v>3434</v>
      </c>
      <c r="E924" s="109" t="s">
        <v>4191</v>
      </c>
      <c r="F924" s="109" t="s">
        <v>757</v>
      </c>
      <c r="G924" s="109" t="s">
        <v>3425</v>
      </c>
      <c r="H924" s="109" t="s">
        <v>3426</v>
      </c>
      <c r="I924" s="124">
        <v>55</v>
      </c>
      <c r="J924" s="127">
        <f t="shared" si="32"/>
        <v>9.7730909090909091</v>
      </c>
      <c r="K924" s="124">
        <v>55</v>
      </c>
      <c r="L924" s="125">
        <v>537.52</v>
      </c>
      <c r="M924" s="125">
        <v>0</v>
      </c>
    </row>
    <row r="925" spans="1:13" x14ac:dyDescent="0.3">
      <c r="A925" s="123" t="str">
        <f t="shared" si="31"/>
        <v>MNFE00223</v>
      </c>
      <c r="B925" s="109" t="s">
        <v>410</v>
      </c>
      <c r="C925" s="109" t="s">
        <v>3433</v>
      </c>
      <c r="D925" s="109" t="s">
        <v>3434</v>
      </c>
      <c r="E925" s="109" t="s">
        <v>4192</v>
      </c>
      <c r="F925" s="109" t="s">
        <v>757</v>
      </c>
      <c r="G925" s="109" t="s">
        <v>3425</v>
      </c>
      <c r="H925" s="109" t="s">
        <v>3426</v>
      </c>
      <c r="I925" s="124">
        <v>72</v>
      </c>
      <c r="J925" s="127">
        <f t="shared" si="32"/>
        <v>11.113055555555555</v>
      </c>
      <c r="K925" s="124">
        <v>72</v>
      </c>
      <c r="L925" s="125">
        <v>800.14</v>
      </c>
      <c r="M925" s="125">
        <v>0</v>
      </c>
    </row>
    <row r="926" spans="1:13" x14ac:dyDescent="0.3">
      <c r="A926" s="123" t="str">
        <f t="shared" si="31"/>
        <v>MNFE00224</v>
      </c>
      <c r="B926" s="109" t="s">
        <v>411</v>
      </c>
      <c r="C926" s="109" t="s">
        <v>3433</v>
      </c>
      <c r="D926" s="109" t="s">
        <v>3434</v>
      </c>
      <c r="E926" s="109" t="s">
        <v>4193</v>
      </c>
      <c r="F926" s="109" t="s">
        <v>757</v>
      </c>
      <c r="G926" s="109" t="s">
        <v>3425</v>
      </c>
      <c r="H926" s="109" t="s">
        <v>3426</v>
      </c>
      <c r="I926" s="124">
        <v>76</v>
      </c>
      <c r="J926" s="127">
        <f t="shared" si="32"/>
        <v>4.8044736842105262</v>
      </c>
      <c r="K926" s="124">
        <v>76</v>
      </c>
      <c r="L926" s="125">
        <v>365.14</v>
      </c>
      <c r="M926" s="125">
        <v>0</v>
      </c>
    </row>
    <row r="927" spans="1:13" x14ac:dyDescent="0.3">
      <c r="A927" s="123" t="str">
        <f t="shared" si="31"/>
        <v>MNFE00225</v>
      </c>
      <c r="B927" s="109" t="s">
        <v>412</v>
      </c>
      <c r="C927" s="109" t="s">
        <v>3433</v>
      </c>
      <c r="D927" s="109" t="s">
        <v>3434</v>
      </c>
      <c r="E927" s="109" t="s">
        <v>4194</v>
      </c>
      <c r="F927" s="109" t="s">
        <v>757</v>
      </c>
      <c r="G927" s="109" t="s">
        <v>3425</v>
      </c>
      <c r="H927" s="109" t="s">
        <v>3426</v>
      </c>
      <c r="I927" s="124">
        <v>7</v>
      </c>
      <c r="J927" s="127">
        <f t="shared" si="32"/>
        <v>23.04</v>
      </c>
      <c r="K927" s="124">
        <v>7</v>
      </c>
      <c r="L927" s="125">
        <v>161.28</v>
      </c>
      <c r="M927" s="125">
        <v>0</v>
      </c>
    </row>
    <row r="928" spans="1:13" x14ac:dyDescent="0.3">
      <c r="A928" s="123" t="str">
        <f t="shared" si="31"/>
        <v>MNFE00226</v>
      </c>
      <c r="B928" s="109" t="s">
        <v>413</v>
      </c>
      <c r="C928" s="109" t="s">
        <v>3433</v>
      </c>
      <c r="D928" s="109" t="s">
        <v>3434</v>
      </c>
      <c r="E928" s="109" t="s">
        <v>4195</v>
      </c>
      <c r="F928" s="109" t="s">
        <v>757</v>
      </c>
      <c r="G928" s="109" t="s">
        <v>3425</v>
      </c>
      <c r="H928" s="109" t="s">
        <v>3426</v>
      </c>
      <c r="I928" s="124">
        <v>62</v>
      </c>
      <c r="J928" s="127">
        <f t="shared" si="32"/>
        <v>13.61225806451613</v>
      </c>
      <c r="K928" s="124">
        <v>62</v>
      </c>
      <c r="L928" s="125">
        <v>843.96</v>
      </c>
      <c r="M928" s="125">
        <v>0</v>
      </c>
    </row>
    <row r="929" spans="1:13" x14ac:dyDescent="0.3">
      <c r="A929" s="123" t="str">
        <f t="shared" si="31"/>
        <v>MNFE00227</v>
      </c>
      <c r="B929" s="109" t="s">
        <v>414</v>
      </c>
      <c r="C929" s="109" t="s">
        <v>3433</v>
      </c>
      <c r="D929" s="109" t="s">
        <v>3434</v>
      </c>
      <c r="E929" s="109" t="s">
        <v>4196</v>
      </c>
      <c r="F929" s="109" t="s">
        <v>757</v>
      </c>
      <c r="G929" s="109" t="s">
        <v>3425</v>
      </c>
      <c r="H929" s="109" t="s">
        <v>3426</v>
      </c>
      <c r="I929" s="124">
        <v>64</v>
      </c>
      <c r="J929" s="127">
        <f t="shared" si="32"/>
        <v>12.47265625</v>
      </c>
      <c r="K929" s="124">
        <v>64</v>
      </c>
      <c r="L929" s="125">
        <v>798.25</v>
      </c>
      <c r="M929" s="125">
        <v>0</v>
      </c>
    </row>
    <row r="930" spans="1:13" x14ac:dyDescent="0.3">
      <c r="A930" s="123" t="str">
        <f t="shared" si="31"/>
        <v>MNFE00228</v>
      </c>
      <c r="B930" s="109" t="s">
        <v>415</v>
      </c>
      <c r="C930" s="109" t="s">
        <v>3433</v>
      </c>
      <c r="D930" s="109" t="s">
        <v>3434</v>
      </c>
      <c r="E930" s="109" t="s">
        <v>4197</v>
      </c>
      <c r="F930" s="109" t="s">
        <v>757</v>
      </c>
      <c r="G930" s="109" t="s">
        <v>3425</v>
      </c>
      <c r="H930" s="109" t="s">
        <v>3426</v>
      </c>
      <c r="I930" s="124">
        <v>31</v>
      </c>
      <c r="J930" s="127">
        <f t="shared" si="32"/>
        <v>13.612580645161291</v>
      </c>
      <c r="K930" s="124">
        <v>31</v>
      </c>
      <c r="L930" s="125">
        <v>421.99</v>
      </c>
      <c r="M930" s="125">
        <v>0</v>
      </c>
    </row>
    <row r="931" spans="1:13" x14ac:dyDescent="0.3">
      <c r="A931" s="123" t="str">
        <f t="shared" si="31"/>
        <v>MNFE00229</v>
      </c>
      <c r="B931" s="109" t="s">
        <v>416</v>
      </c>
      <c r="C931" s="109" t="s">
        <v>3433</v>
      </c>
      <c r="D931" s="109" t="s">
        <v>3434</v>
      </c>
      <c r="E931" s="109" t="s">
        <v>4198</v>
      </c>
      <c r="F931" s="109" t="s">
        <v>757</v>
      </c>
      <c r="G931" s="109" t="s">
        <v>3425</v>
      </c>
      <c r="H931" s="109" t="s">
        <v>3426</v>
      </c>
      <c r="I931" s="124">
        <v>4</v>
      </c>
      <c r="J931" s="127">
        <f t="shared" si="32"/>
        <v>5.2350000000000003</v>
      </c>
      <c r="K931" s="124">
        <v>4</v>
      </c>
      <c r="L931" s="125">
        <v>20.94</v>
      </c>
      <c r="M931" s="125">
        <v>0</v>
      </c>
    </row>
    <row r="932" spans="1:13" x14ac:dyDescent="0.3">
      <c r="A932" s="123" t="str">
        <f t="shared" si="31"/>
        <v>MNFE00231</v>
      </c>
      <c r="B932" s="109" t="s">
        <v>417</v>
      </c>
      <c r="C932" s="109" t="s">
        <v>3433</v>
      </c>
      <c r="D932" s="109" t="s">
        <v>3434</v>
      </c>
      <c r="E932" s="109" t="s">
        <v>4199</v>
      </c>
      <c r="F932" s="109" t="s">
        <v>757</v>
      </c>
      <c r="G932" s="109" t="s">
        <v>3425</v>
      </c>
      <c r="H932" s="109" t="s">
        <v>3426</v>
      </c>
      <c r="I932" s="124">
        <v>44</v>
      </c>
      <c r="J932" s="127">
        <f t="shared" si="32"/>
        <v>16.335000000000001</v>
      </c>
      <c r="K932" s="124">
        <v>44</v>
      </c>
      <c r="L932" s="125">
        <v>718.74</v>
      </c>
      <c r="M932" s="125">
        <v>0</v>
      </c>
    </row>
    <row r="933" spans="1:13" x14ac:dyDescent="0.3">
      <c r="A933" s="123" t="str">
        <f t="shared" si="31"/>
        <v>MNFE00232</v>
      </c>
      <c r="B933" s="109" t="s">
        <v>418</v>
      </c>
      <c r="C933" s="109" t="s">
        <v>3433</v>
      </c>
      <c r="D933" s="109" t="s">
        <v>3434</v>
      </c>
      <c r="E933" s="109" t="s">
        <v>4200</v>
      </c>
      <c r="F933" s="109" t="s">
        <v>757</v>
      </c>
      <c r="G933" s="109" t="s">
        <v>3425</v>
      </c>
      <c r="H933" s="109" t="s">
        <v>3426</v>
      </c>
      <c r="I933" s="124">
        <v>42</v>
      </c>
      <c r="J933" s="127">
        <f t="shared" si="32"/>
        <v>0</v>
      </c>
      <c r="K933" s="124">
        <v>42</v>
      </c>
      <c r="L933" s="125">
        <v>0</v>
      </c>
      <c r="M933" s="125">
        <v>0</v>
      </c>
    </row>
    <row r="934" spans="1:13" x14ac:dyDescent="0.3">
      <c r="A934" s="123" t="str">
        <f t="shared" si="31"/>
        <v>MNFE00233</v>
      </c>
      <c r="B934" s="109" t="s">
        <v>419</v>
      </c>
      <c r="C934" s="109" t="s">
        <v>3433</v>
      </c>
      <c r="D934" s="109" t="s">
        <v>3434</v>
      </c>
      <c r="E934" s="109" t="s">
        <v>4201</v>
      </c>
      <c r="F934" s="109" t="s">
        <v>757</v>
      </c>
      <c r="G934" s="109" t="s">
        <v>3425</v>
      </c>
      <c r="H934" s="109" t="s">
        <v>3426</v>
      </c>
      <c r="I934" s="124">
        <v>5</v>
      </c>
      <c r="J934" s="127">
        <f t="shared" si="32"/>
        <v>21.724</v>
      </c>
      <c r="K934" s="124">
        <v>5</v>
      </c>
      <c r="L934" s="125">
        <v>108.62</v>
      </c>
      <c r="M934" s="125">
        <v>0</v>
      </c>
    </row>
    <row r="935" spans="1:13" x14ac:dyDescent="0.3">
      <c r="A935" s="123" t="str">
        <f t="shared" si="31"/>
        <v>MNFE00234</v>
      </c>
      <c r="B935" s="109" t="s">
        <v>420</v>
      </c>
      <c r="C935" s="109" t="s">
        <v>3433</v>
      </c>
      <c r="D935" s="109" t="s">
        <v>3434</v>
      </c>
      <c r="E935" s="109" t="s">
        <v>4202</v>
      </c>
      <c r="F935" s="109" t="s">
        <v>757</v>
      </c>
      <c r="G935" s="109" t="s">
        <v>3425</v>
      </c>
      <c r="H935" s="109" t="s">
        <v>3426</v>
      </c>
      <c r="I935" s="124">
        <v>7</v>
      </c>
      <c r="J935" s="127">
        <f t="shared" si="32"/>
        <v>32.627142857142857</v>
      </c>
      <c r="K935" s="124">
        <v>7</v>
      </c>
      <c r="L935" s="125">
        <v>228.39</v>
      </c>
      <c r="M935" s="125">
        <v>0</v>
      </c>
    </row>
    <row r="936" spans="1:13" x14ac:dyDescent="0.3">
      <c r="A936" s="123" t="str">
        <f t="shared" si="31"/>
        <v>MNFE00235</v>
      </c>
      <c r="B936" s="109" t="s">
        <v>421</v>
      </c>
      <c r="C936" s="109" t="s">
        <v>3433</v>
      </c>
      <c r="D936" s="109" t="s">
        <v>3434</v>
      </c>
      <c r="E936" s="109" t="s">
        <v>4203</v>
      </c>
      <c r="F936" s="109" t="s">
        <v>757</v>
      </c>
      <c r="G936" s="109" t="s">
        <v>3425</v>
      </c>
      <c r="H936" s="109" t="s">
        <v>3426</v>
      </c>
      <c r="I936" s="124">
        <v>32</v>
      </c>
      <c r="J936" s="127">
        <f t="shared" si="32"/>
        <v>10.2384375</v>
      </c>
      <c r="K936" s="124">
        <v>32</v>
      </c>
      <c r="L936" s="125">
        <v>327.63</v>
      </c>
      <c r="M936" s="125">
        <v>0</v>
      </c>
    </row>
    <row r="937" spans="1:13" x14ac:dyDescent="0.3">
      <c r="A937" s="123" t="str">
        <f t="shared" si="31"/>
        <v>MNFE00236</v>
      </c>
      <c r="B937" s="109" t="s">
        <v>422</v>
      </c>
      <c r="C937" s="109" t="s">
        <v>3433</v>
      </c>
      <c r="D937" s="109" t="s">
        <v>3434</v>
      </c>
      <c r="E937" s="109" t="s">
        <v>4204</v>
      </c>
      <c r="F937" s="109" t="s">
        <v>757</v>
      </c>
      <c r="G937" s="109" t="s">
        <v>3425</v>
      </c>
      <c r="H937" s="109" t="s">
        <v>3426</v>
      </c>
      <c r="I937" s="124">
        <v>36</v>
      </c>
      <c r="J937" s="127">
        <f t="shared" si="32"/>
        <v>0</v>
      </c>
      <c r="K937" s="124">
        <v>36</v>
      </c>
      <c r="L937" s="125">
        <v>0</v>
      </c>
      <c r="M937" s="125">
        <v>0</v>
      </c>
    </row>
    <row r="938" spans="1:13" x14ac:dyDescent="0.3">
      <c r="A938" s="123" t="str">
        <f t="shared" si="31"/>
        <v>MNFE00237</v>
      </c>
      <c r="B938" s="109" t="s">
        <v>423</v>
      </c>
      <c r="C938" s="109" t="s">
        <v>3433</v>
      </c>
      <c r="D938" s="109" t="s">
        <v>3434</v>
      </c>
      <c r="E938" s="109" t="s">
        <v>4205</v>
      </c>
      <c r="F938" s="109" t="s">
        <v>757</v>
      </c>
      <c r="G938" s="109" t="s">
        <v>3425</v>
      </c>
      <c r="H938" s="109" t="s">
        <v>3426</v>
      </c>
      <c r="I938" s="124">
        <v>12</v>
      </c>
      <c r="J938" s="127">
        <f t="shared" si="32"/>
        <v>35.094999999999999</v>
      </c>
      <c r="K938" s="124">
        <v>12</v>
      </c>
      <c r="L938" s="125">
        <v>421.14</v>
      </c>
      <c r="M938" s="125">
        <v>0</v>
      </c>
    </row>
    <row r="939" spans="1:13" x14ac:dyDescent="0.3">
      <c r="A939" s="123" t="str">
        <f t="shared" si="31"/>
        <v>MNFE00238</v>
      </c>
      <c r="B939" s="109" t="s">
        <v>424</v>
      </c>
      <c r="C939" s="109" t="s">
        <v>3433</v>
      </c>
      <c r="D939" s="109" t="s">
        <v>3434</v>
      </c>
      <c r="E939" s="109" t="s">
        <v>4206</v>
      </c>
      <c r="F939" s="109" t="s">
        <v>757</v>
      </c>
      <c r="G939" s="109" t="s">
        <v>3425</v>
      </c>
      <c r="H939" s="109" t="s">
        <v>3426</v>
      </c>
      <c r="I939" s="124">
        <v>21</v>
      </c>
      <c r="J939" s="127">
        <f t="shared" si="32"/>
        <v>4.0928571428571434</v>
      </c>
      <c r="K939" s="124">
        <v>21</v>
      </c>
      <c r="L939" s="125">
        <v>85.95</v>
      </c>
      <c r="M939" s="125">
        <v>0</v>
      </c>
    </row>
    <row r="940" spans="1:13" x14ac:dyDescent="0.3">
      <c r="A940" s="123" t="str">
        <f t="shared" si="31"/>
        <v>MNFE00239</v>
      </c>
      <c r="B940" s="109" t="s">
        <v>425</v>
      </c>
      <c r="C940" s="109" t="s">
        <v>3433</v>
      </c>
      <c r="D940" s="109" t="s">
        <v>3434</v>
      </c>
      <c r="E940" s="109" t="s">
        <v>4207</v>
      </c>
      <c r="F940" s="109" t="s">
        <v>757</v>
      </c>
      <c r="G940" s="109" t="s">
        <v>3425</v>
      </c>
      <c r="H940" s="109" t="s">
        <v>3426</v>
      </c>
      <c r="I940" s="124">
        <v>23</v>
      </c>
      <c r="J940" s="127">
        <f t="shared" si="32"/>
        <v>11.343913043478262</v>
      </c>
      <c r="K940" s="124">
        <v>23</v>
      </c>
      <c r="L940" s="125">
        <v>260.91000000000003</v>
      </c>
      <c r="M940" s="125">
        <v>0</v>
      </c>
    </row>
    <row r="941" spans="1:13" x14ac:dyDescent="0.3">
      <c r="A941" s="123" t="str">
        <f t="shared" si="31"/>
        <v>MNFE00240</v>
      </c>
      <c r="B941" s="109" t="s">
        <v>426</v>
      </c>
      <c r="C941" s="109" t="s">
        <v>3433</v>
      </c>
      <c r="D941" s="109" t="s">
        <v>3434</v>
      </c>
      <c r="E941" s="109" t="s">
        <v>4208</v>
      </c>
      <c r="F941" s="109" t="s">
        <v>757</v>
      </c>
      <c r="G941" s="109" t="s">
        <v>3425</v>
      </c>
      <c r="H941" s="109" t="s">
        <v>3426</v>
      </c>
      <c r="I941" s="124">
        <v>4</v>
      </c>
      <c r="J941" s="127">
        <f t="shared" si="32"/>
        <v>30.594999999999999</v>
      </c>
      <c r="K941" s="124">
        <v>4</v>
      </c>
      <c r="L941" s="125">
        <v>122.38</v>
      </c>
      <c r="M941" s="125">
        <v>0</v>
      </c>
    </row>
    <row r="942" spans="1:13" x14ac:dyDescent="0.3">
      <c r="A942" s="123" t="str">
        <f t="shared" si="31"/>
        <v>MNFE00241</v>
      </c>
      <c r="B942" s="109" t="s">
        <v>427</v>
      </c>
      <c r="C942" s="109" t="s">
        <v>3433</v>
      </c>
      <c r="D942" s="109" t="s">
        <v>3434</v>
      </c>
      <c r="E942" s="109" t="s">
        <v>4209</v>
      </c>
      <c r="F942" s="109" t="s">
        <v>757</v>
      </c>
      <c r="G942" s="109" t="s">
        <v>3425</v>
      </c>
      <c r="H942" s="109" t="s">
        <v>3426</v>
      </c>
      <c r="I942" s="124">
        <v>33</v>
      </c>
      <c r="J942" s="127">
        <f t="shared" si="32"/>
        <v>0</v>
      </c>
      <c r="K942" s="124">
        <v>33</v>
      </c>
      <c r="L942" s="125">
        <v>0</v>
      </c>
      <c r="M942" s="125">
        <v>0</v>
      </c>
    </row>
    <row r="943" spans="1:13" x14ac:dyDescent="0.3">
      <c r="A943" s="123" t="str">
        <f t="shared" si="31"/>
        <v>MNFE00242</v>
      </c>
      <c r="B943" s="109" t="s">
        <v>428</v>
      </c>
      <c r="C943" s="109" t="s">
        <v>3433</v>
      </c>
      <c r="D943" s="109" t="s">
        <v>3434</v>
      </c>
      <c r="E943" s="109" t="s">
        <v>4210</v>
      </c>
      <c r="F943" s="109" t="s">
        <v>757</v>
      </c>
      <c r="G943" s="109" t="s">
        <v>3425</v>
      </c>
      <c r="H943" s="109" t="s">
        <v>3426</v>
      </c>
      <c r="I943" s="124">
        <v>3</v>
      </c>
      <c r="J943" s="127">
        <f t="shared" si="32"/>
        <v>40.403333333333329</v>
      </c>
      <c r="K943" s="124">
        <v>3</v>
      </c>
      <c r="L943" s="125">
        <v>121.21</v>
      </c>
      <c r="M943" s="125">
        <v>0</v>
      </c>
    </row>
    <row r="944" spans="1:13" x14ac:dyDescent="0.3">
      <c r="A944" s="123" t="str">
        <f t="shared" si="31"/>
        <v>MNFE00243</v>
      </c>
      <c r="B944" s="109" t="s">
        <v>429</v>
      </c>
      <c r="C944" s="109" t="s">
        <v>3433</v>
      </c>
      <c r="D944" s="109" t="s">
        <v>3434</v>
      </c>
      <c r="E944" s="109" t="s">
        <v>4211</v>
      </c>
      <c r="F944" s="109" t="s">
        <v>757</v>
      </c>
      <c r="G944" s="109" t="s">
        <v>3425</v>
      </c>
      <c r="H944" s="109" t="s">
        <v>3426</v>
      </c>
      <c r="I944" s="124">
        <v>18</v>
      </c>
      <c r="J944" s="127">
        <f t="shared" si="32"/>
        <v>12.375</v>
      </c>
      <c r="K944" s="124">
        <v>18</v>
      </c>
      <c r="L944" s="125">
        <v>222.75</v>
      </c>
      <c r="M944" s="125">
        <v>0</v>
      </c>
    </row>
    <row r="945" spans="1:13" x14ac:dyDescent="0.3">
      <c r="A945" s="123" t="str">
        <f t="shared" si="31"/>
        <v>MNFE00244</v>
      </c>
      <c r="B945" s="109" t="s">
        <v>430</v>
      </c>
      <c r="C945" s="109" t="s">
        <v>3433</v>
      </c>
      <c r="D945" s="109" t="s">
        <v>3434</v>
      </c>
      <c r="E945" s="109" t="s">
        <v>4212</v>
      </c>
      <c r="F945" s="109" t="s">
        <v>757</v>
      </c>
      <c r="G945" s="109" t="s">
        <v>3425</v>
      </c>
      <c r="H945" s="109" t="s">
        <v>3426</v>
      </c>
      <c r="I945" s="124">
        <v>7</v>
      </c>
      <c r="J945" s="127">
        <f t="shared" si="32"/>
        <v>35.665714285714287</v>
      </c>
      <c r="K945" s="124">
        <v>7</v>
      </c>
      <c r="L945" s="125">
        <v>249.66</v>
      </c>
      <c r="M945" s="125">
        <v>0</v>
      </c>
    </row>
    <row r="946" spans="1:13" x14ac:dyDescent="0.3">
      <c r="A946" s="123" t="str">
        <f t="shared" si="31"/>
        <v>MNFE00245</v>
      </c>
      <c r="B946" s="109" t="s">
        <v>431</v>
      </c>
      <c r="C946" s="109" t="s">
        <v>3433</v>
      </c>
      <c r="D946" s="109" t="s">
        <v>3434</v>
      </c>
      <c r="E946" s="109" t="s">
        <v>4213</v>
      </c>
      <c r="F946" s="109" t="s">
        <v>757</v>
      </c>
      <c r="G946" s="109" t="s">
        <v>3425</v>
      </c>
      <c r="H946" s="109" t="s">
        <v>3426</v>
      </c>
      <c r="I946" s="124">
        <v>37</v>
      </c>
      <c r="J946" s="127">
        <f t="shared" si="32"/>
        <v>27.224864864864866</v>
      </c>
      <c r="K946" s="124">
        <v>37</v>
      </c>
      <c r="L946" s="125">
        <v>1007.32</v>
      </c>
      <c r="M946" s="125">
        <v>0</v>
      </c>
    </row>
    <row r="947" spans="1:13" x14ac:dyDescent="0.3">
      <c r="A947" s="123" t="str">
        <f t="shared" si="31"/>
        <v>MNFE00246</v>
      </c>
      <c r="B947" s="109" t="s">
        <v>432</v>
      </c>
      <c r="C947" s="109" t="s">
        <v>3433</v>
      </c>
      <c r="D947" s="109" t="s">
        <v>3434</v>
      </c>
      <c r="E947" s="109" t="s">
        <v>4214</v>
      </c>
      <c r="F947" s="109" t="s">
        <v>757</v>
      </c>
      <c r="G947" s="109" t="s">
        <v>3425</v>
      </c>
      <c r="H947" s="109" t="s">
        <v>3426</v>
      </c>
      <c r="I947" s="124">
        <v>54</v>
      </c>
      <c r="J947" s="127">
        <f t="shared" si="32"/>
        <v>0</v>
      </c>
      <c r="K947" s="124">
        <v>54</v>
      </c>
      <c r="L947" s="125">
        <v>0</v>
      </c>
      <c r="M947" s="125">
        <v>0</v>
      </c>
    </row>
    <row r="948" spans="1:13" x14ac:dyDescent="0.3">
      <c r="A948" s="123" t="str">
        <f t="shared" si="31"/>
        <v>MNFE00247</v>
      </c>
      <c r="B948" s="109" t="s">
        <v>433</v>
      </c>
      <c r="C948" s="109" t="s">
        <v>3433</v>
      </c>
      <c r="D948" s="109" t="s">
        <v>3434</v>
      </c>
      <c r="E948" s="109" t="s">
        <v>4215</v>
      </c>
      <c r="F948" s="109" t="s">
        <v>757</v>
      </c>
      <c r="G948" s="109" t="s">
        <v>3425</v>
      </c>
      <c r="H948" s="109" t="s">
        <v>3426</v>
      </c>
      <c r="I948" s="124">
        <v>46</v>
      </c>
      <c r="J948" s="127">
        <f t="shared" si="32"/>
        <v>0</v>
      </c>
      <c r="K948" s="124">
        <v>46</v>
      </c>
      <c r="L948" s="125">
        <v>0</v>
      </c>
      <c r="M948" s="125">
        <v>0</v>
      </c>
    </row>
    <row r="949" spans="1:13" x14ac:dyDescent="0.3">
      <c r="A949" s="123" t="str">
        <f t="shared" si="31"/>
        <v>MNFE00248</v>
      </c>
      <c r="B949" s="109" t="s">
        <v>434</v>
      </c>
      <c r="C949" s="109" t="s">
        <v>3433</v>
      </c>
      <c r="D949" s="109" t="s">
        <v>3434</v>
      </c>
      <c r="E949" s="109" t="s">
        <v>4216</v>
      </c>
      <c r="F949" s="109" t="s">
        <v>757</v>
      </c>
      <c r="G949" s="109" t="s">
        <v>3425</v>
      </c>
      <c r="H949" s="109" t="s">
        <v>3426</v>
      </c>
      <c r="I949" s="124">
        <v>27</v>
      </c>
      <c r="J949" s="127">
        <f t="shared" si="32"/>
        <v>0</v>
      </c>
      <c r="K949" s="124">
        <v>27</v>
      </c>
      <c r="L949" s="125">
        <v>0</v>
      </c>
      <c r="M949" s="125">
        <v>0</v>
      </c>
    </row>
    <row r="950" spans="1:13" x14ac:dyDescent="0.3">
      <c r="A950" s="123" t="str">
        <f t="shared" si="31"/>
        <v>MNFE00249</v>
      </c>
      <c r="B950" s="109" t="s">
        <v>435</v>
      </c>
      <c r="C950" s="109" t="s">
        <v>3433</v>
      </c>
      <c r="D950" s="109" t="s">
        <v>3434</v>
      </c>
      <c r="E950" s="109" t="s">
        <v>4217</v>
      </c>
      <c r="F950" s="109" t="s">
        <v>757</v>
      </c>
      <c r="G950" s="109" t="s">
        <v>3425</v>
      </c>
      <c r="H950" s="109" t="s">
        <v>3426</v>
      </c>
      <c r="I950" s="124">
        <v>19</v>
      </c>
      <c r="J950" s="127">
        <f t="shared" si="32"/>
        <v>0</v>
      </c>
      <c r="K950" s="124">
        <v>19</v>
      </c>
      <c r="L950" s="125">
        <v>0</v>
      </c>
      <c r="M950" s="125">
        <v>0</v>
      </c>
    </row>
    <row r="951" spans="1:13" x14ac:dyDescent="0.3">
      <c r="A951" s="123" t="str">
        <f t="shared" si="31"/>
        <v>MNFE00250</v>
      </c>
      <c r="B951" s="109" t="s">
        <v>436</v>
      </c>
      <c r="C951" s="109" t="s">
        <v>3433</v>
      </c>
      <c r="D951" s="109" t="s">
        <v>3434</v>
      </c>
      <c r="E951" s="109" t="s">
        <v>4218</v>
      </c>
      <c r="F951" s="109" t="s">
        <v>757</v>
      </c>
      <c r="G951" s="109" t="s">
        <v>3425</v>
      </c>
      <c r="H951" s="109" t="s">
        <v>3426</v>
      </c>
      <c r="I951" s="124">
        <v>6</v>
      </c>
      <c r="J951" s="127">
        <f t="shared" si="32"/>
        <v>50.836666666666666</v>
      </c>
      <c r="K951" s="124">
        <v>6</v>
      </c>
      <c r="L951" s="125">
        <v>305.02</v>
      </c>
      <c r="M951" s="125">
        <v>0</v>
      </c>
    </row>
    <row r="952" spans="1:13" x14ac:dyDescent="0.3">
      <c r="A952" s="123" t="str">
        <f t="shared" si="31"/>
        <v>MNFE00251</v>
      </c>
      <c r="B952" s="109" t="s">
        <v>437</v>
      </c>
      <c r="C952" s="109" t="s">
        <v>3433</v>
      </c>
      <c r="D952" s="109" t="s">
        <v>3434</v>
      </c>
      <c r="E952" s="109" t="s">
        <v>4219</v>
      </c>
      <c r="F952" s="109" t="s">
        <v>757</v>
      </c>
      <c r="G952" s="109" t="s">
        <v>3425</v>
      </c>
      <c r="H952" s="109" t="s">
        <v>3426</v>
      </c>
      <c r="I952" s="124">
        <v>38</v>
      </c>
      <c r="J952" s="127">
        <f t="shared" si="32"/>
        <v>19.36</v>
      </c>
      <c r="K952" s="124">
        <v>38</v>
      </c>
      <c r="L952" s="125">
        <v>735.68</v>
      </c>
      <c r="M952" s="125">
        <v>0</v>
      </c>
    </row>
    <row r="953" spans="1:13" x14ac:dyDescent="0.3">
      <c r="A953" s="123" t="str">
        <f t="shared" si="31"/>
        <v>MNFE00252</v>
      </c>
      <c r="B953" s="109" t="s">
        <v>438</v>
      </c>
      <c r="C953" s="109" t="s">
        <v>3433</v>
      </c>
      <c r="D953" s="109" t="s">
        <v>3434</v>
      </c>
      <c r="E953" s="109" t="s">
        <v>4220</v>
      </c>
      <c r="F953" s="109" t="s">
        <v>757</v>
      </c>
      <c r="G953" s="109" t="s">
        <v>3425</v>
      </c>
      <c r="H953" s="109" t="s">
        <v>3426</v>
      </c>
      <c r="I953" s="124">
        <v>21</v>
      </c>
      <c r="J953" s="127">
        <f t="shared" si="32"/>
        <v>0</v>
      </c>
      <c r="K953" s="124">
        <v>21</v>
      </c>
      <c r="L953" s="125">
        <v>0</v>
      </c>
      <c r="M953" s="125">
        <v>0</v>
      </c>
    </row>
    <row r="954" spans="1:13" x14ac:dyDescent="0.3">
      <c r="A954" s="123" t="str">
        <f t="shared" si="31"/>
        <v>MNFE00253</v>
      </c>
      <c r="B954" s="109" t="s">
        <v>439</v>
      </c>
      <c r="C954" s="109" t="s">
        <v>3433</v>
      </c>
      <c r="D954" s="109" t="s">
        <v>3434</v>
      </c>
      <c r="E954" s="109" t="s">
        <v>4221</v>
      </c>
      <c r="F954" s="109" t="s">
        <v>757</v>
      </c>
      <c r="G954" s="109" t="s">
        <v>3425</v>
      </c>
      <c r="H954" s="109" t="s">
        <v>3426</v>
      </c>
      <c r="I954" s="124">
        <v>19</v>
      </c>
      <c r="J954" s="127">
        <f t="shared" si="32"/>
        <v>0</v>
      </c>
      <c r="K954" s="124">
        <v>19</v>
      </c>
      <c r="L954" s="125">
        <v>0</v>
      </c>
      <c r="M954" s="125">
        <v>0</v>
      </c>
    </row>
    <row r="955" spans="1:13" x14ac:dyDescent="0.3">
      <c r="A955" s="123" t="str">
        <f t="shared" si="31"/>
        <v>MNFE00254</v>
      </c>
      <c r="B955" s="109" t="s">
        <v>440</v>
      </c>
      <c r="C955" s="109" t="s">
        <v>3433</v>
      </c>
      <c r="D955" s="109" t="s">
        <v>3434</v>
      </c>
      <c r="E955" s="109" t="s">
        <v>4222</v>
      </c>
      <c r="F955" s="109" t="s">
        <v>757</v>
      </c>
      <c r="G955" s="109" t="s">
        <v>3425</v>
      </c>
      <c r="H955" s="109" t="s">
        <v>3426</v>
      </c>
      <c r="I955" s="124">
        <v>32</v>
      </c>
      <c r="J955" s="127">
        <f t="shared" si="32"/>
        <v>0</v>
      </c>
      <c r="K955" s="124">
        <v>32</v>
      </c>
      <c r="L955" s="125">
        <v>0</v>
      </c>
      <c r="M955" s="125">
        <v>0</v>
      </c>
    </row>
    <row r="956" spans="1:13" x14ac:dyDescent="0.3">
      <c r="A956" s="123" t="str">
        <f t="shared" si="31"/>
        <v>MNFE00255</v>
      </c>
      <c r="B956" s="109" t="s">
        <v>441</v>
      </c>
      <c r="C956" s="109" t="s">
        <v>3433</v>
      </c>
      <c r="D956" s="109" t="s">
        <v>3434</v>
      </c>
      <c r="E956" s="109" t="s">
        <v>4223</v>
      </c>
      <c r="F956" s="109" t="s">
        <v>757</v>
      </c>
      <c r="G956" s="109" t="s">
        <v>3425</v>
      </c>
      <c r="H956" s="109" t="s">
        <v>3426</v>
      </c>
      <c r="I956" s="124">
        <v>3</v>
      </c>
      <c r="J956" s="127">
        <f t="shared" si="32"/>
        <v>0</v>
      </c>
      <c r="K956" s="124">
        <v>3</v>
      </c>
      <c r="L956" s="125">
        <v>0</v>
      </c>
      <c r="M956" s="125">
        <v>0</v>
      </c>
    </row>
    <row r="957" spans="1:13" x14ac:dyDescent="0.3">
      <c r="A957" s="123" t="str">
        <f t="shared" ref="A957:A1020" si="33">LEFT(E957,9)</f>
        <v>MNFE00256</v>
      </c>
      <c r="B957" s="109" t="s">
        <v>442</v>
      </c>
      <c r="C957" s="109" t="s">
        <v>3433</v>
      </c>
      <c r="D957" s="109" t="s">
        <v>3434</v>
      </c>
      <c r="E957" s="109" t="s">
        <v>4224</v>
      </c>
      <c r="F957" s="109" t="s">
        <v>757</v>
      </c>
      <c r="G957" s="109" t="s">
        <v>3425</v>
      </c>
      <c r="H957" s="109" t="s">
        <v>3426</v>
      </c>
      <c r="I957" s="124">
        <v>78</v>
      </c>
      <c r="J957" s="127">
        <f t="shared" si="32"/>
        <v>45.374743589743588</v>
      </c>
      <c r="K957" s="124">
        <v>78</v>
      </c>
      <c r="L957" s="125">
        <v>3539.23</v>
      </c>
      <c r="M957" s="125">
        <v>0</v>
      </c>
    </row>
    <row r="958" spans="1:13" x14ac:dyDescent="0.3">
      <c r="A958" s="123" t="str">
        <f t="shared" si="33"/>
        <v>MNFE00257</v>
      </c>
      <c r="B958" s="109" t="s">
        <v>443</v>
      </c>
      <c r="C958" s="109" t="s">
        <v>3433</v>
      </c>
      <c r="D958" s="109" t="s">
        <v>3434</v>
      </c>
      <c r="E958" s="109" t="s">
        <v>4225</v>
      </c>
      <c r="F958" s="109" t="s">
        <v>757</v>
      </c>
      <c r="G958" s="109" t="s">
        <v>3425</v>
      </c>
      <c r="H958" s="109" t="s">
        <v>3426</v>
      </c>
      <c r="I958" s="124">
        <v>17</v>
      </c>
      <c r="J958" s="127">
        <f t="shared" si="32"/>
        <v>0</v>
      </c>
      <c r="K958" s="124">
        <v>17</v>
      </c>
      <c r="L958" s="125">
        <v>0</v>
      </c>
      <c r="M958" s="125">
        <v>0</v>
      </c>
    </row>
    <row r="959" spans="1:13" x14ac:dyDescent="0.3">
      <c r="A959" s="123" t="str">
        <f t="shared" si="33"/>
        <v>MNFE00258</v>
      </c>
      <c r="B959" s="109" t="s">
        <v>444</v>
      </c>
      <c r="C959" s="109" t="s">
        <v>3433</v>
      </c>
      <c r="D959" s="109" t="s">
        <v>3434</v>
      </c>
      <c r="E959" s="109" t="s">
        <v>4226</v>
      </c>
      <c r="F959" s="109" t="s">
        <v>757</v>
      </c>
      <c r="G959" s="109" t="s">
        <v>3425</v>
      </c>
      <c r="H959" s="109" t="s">
        <v>3426</v>
      </c>
      <c r="I959" s="124">
        <v>18</v>
      </c>
      <c r="J959" s="127">
        <f t="shared" si="32"/>
        <v>0</v>
      </c>
      <c r="K959" s="124">
        <v>18</v>
      </c>
      <c r="L959" s="125">
        <v>0</v>
      </c>
      <c r="M959" s="125">
        <v>0</v>
      </c>
    </row>
    <row r="960" spans="1:13" x14ac:dyDescent="0.3">
      <c r="A960" s="123" t="str">
        <f t="shared" si="33"/>
        <v>MNFE00259</v>
      </c>
      <c r="B960" s="109" t="s">
        <v>445</v>
      </c>
      <c r="C960" s="109" t="s">
        <v>3433</v>
      </c>
      <c r="D960" s="109" t="s">
        <v>3434</v>
      </c>
      <c r="E960" s="109" t="s">
        <v>4227</v>
      </c>
      <c r="F960" s="109" t="s">
        <v>36</v>
      </c>
      <c r="G960" s="109" t="s">
        <v>3425</v>
      </c>
      <c r="H960" s="109" t="s">
        <v>3426</v>
      </c>
      <c r="I960" s="124">
        <v>6</v>
      </c>
      <c r="J960" s="127">
        <f t="shared" si="32"/>
        <v>6.6316666666666668</v>
      </c>
      <c r="K960" s="124">
        <v>6</v>
      </c>
      <c r="L960" s="125">
        <v>39.79</v>
      </c>
      <c r="M960" s="125">
        <v>0</v>
      </c>
    </row>
    <row r="961" spans="1:13" x14ac:dyDescent="0.3">
      <c r="A961" s="123" t="str">
        <f t="shared" si="33"/>
        <v>MNFE00260</v>
      </c>
      <c r="B961" s="109" t="s">
        <v>446</v>
      </c>
      <c r="C961" s="109" t="s">
        <v>3433</v>
      </c>
      <c r="D961" s="109" t="s">
        <v>3434</v>
      </c>
      <c r="E961" s="109" t="s">
        <v>4228</v>
      </c>
      <c r="F961" s="109" t="s">
        <v>757</v>
      </c>
      <c r="G961" s="109" t="s">
        <v>3425</v>
      </c>
      <c r="H961" s="109" t="s">
        <v>3426</v>
      </c>
      <c r="I961" s="124">
        <v>2</v>
      </c>
      <c r="J961" s="127">
        <f t="shared" si="32"/>
        <v>35.445</v>
      </c>
      <c r="K961" s="124">
        <v>2</v>
      </c>
      <c r="L961" s="125">
        <v>70.89</v>
      </c>
      <c r="M961" s="125">
        <v>0</v>
      </c>
    </row>
    <row r="962" spans="1:13" x14ac:dyDescent="0.3">
      <c r="A962" s="123" t="str">
        <f t="shared" si="33"/>
        <v>MNFE00261</v>
      </c>
      <c r="B962" s="109" t="s">
        <v>447</v>
      </c>
      <c r="C962" s="109" t="s">
        <v>3433</v>
      </c>
      <c r="D962" s="109" t="s">
        <v>3434</v>
      </c>
      <c r="E962" s="109" t="s">
        <v>4229</v>
      </c>
      <c r="F962" s="109" t="s">
        <v>36</v>
      </c>
      <c r="G962" s="109" t="s">
        <v>3425</v>
      </c>
      <c r="H962" s="109" t="s">
        <v>3426</v>
      </c>
      <c r="I962" s="124">
        <v>7</v>
      </c>
      <c r="J962" s="127">
        <f t="shared" ref="J962:J1025" si="34">L962/I962</f>
        <v>38.288571428571423</v>
      </c>
      <c r="K962" s="124">
        <v>7</v>
      </c>
      <c r="L962" s="125">
        <v>268.02</v>
      </c>
      <c r="M962" s="125">
        <v>0</v>
      </c>
    </row>
    <row r="963" spans="1:13" x14ac:dyDescent="0.3">
      <c r="A963" s="123" t="str">
        <f t="shared" si="33"/>
        <v>MNFE00262</v>
      </c>
      <c r="B963" s="109" t="s">
        <v>448</v>
      </c>
      <c r="C963" s="109" t="s">
        <v>3433</v>
      </c>
      <c r="D963" s="109" t="s">
        <v>3434</v>
      </c>
      <c r="E963" s="109" t="s">
        <v>4230</v>
      </c>
      <c r="F963" s="109" t="s">
        <v>36</v>
      </c>
      <c r="G963" s="109" t="s">
        <v>3425</v>
      </c>
      <c r="H963" s="109" t="s">
        <v>3426</v>
      </c>
      <c r="I963" s="124">
        <v>6</v>
      </c>
      <c r="J963" s="127">
        <f t="shared" si="34"/>
        <v>30.378333333333334</v>
      </c>
      <c r="K963" s="124">
        <v>6</v>
      </c>
      <c r="L963" s="125">
        <v>182.27</v>
      </c>
      <c r="M963" s="125">
        <v>0</v>
      </c>
    </row>
    <row r="964" spans="1:13" x14ac:dyDescent="0.3">
      <c r="A964" s="123" t="str">
        <f t="shared" si="33"/>
        <v>MNFE00263</v>
      </c>
      <c r="B964" s="109" t="s">
        <v>449</v>
      </c>
      <c r="C964" s="109" t="s">
        <v>3433</v>
      </c>
      <c r="D964" s="109" t="s">
        <v>3434</v>
      </c>
      <c r="E964" s="109" t="s">
        <v>4231</v>
      </c>
      <c r="F964" s="109" t="s">
        <v>36</v>
      </c>
      <c r="G964" s="109" t="s">
        <v>3425</v>
      </c>
      <c r="H964" s="109" t="s">
        <v>3426</v>
      </c>
      <c r="I964" s="124">
        <v>8</v>
      </c>
      <c r="J964" s="127">
        <f t="shared" si="34"/>
        <v>51.073749999999997</v>
      </c>
      <c r="K964" s="124">
        <v>8</v>
      </c>
      <c r="L964" s="125">
        <v>408.59</v>
      </c>
      <c r="M964" s="125">
        <v>0</v>
      </c>
    </row>
    <row r="965" spans="1:13" x14ac:dyDescent="0.3">
      <c r="A965" s="123" t="str">
        <f t="shared" si="33"/>
        <v>MNFE00264</v>
      </c>
      <c r="B965" s="109" t="s">
        <v>450</v>
      </c>
      <c r="C965" s="109" t="s">
        <v>3433</v>
      </c>
      <c r="D965" s="109" t="s">
        <v>3434</v>
      </c>
      <c r="E965" s="109" t="s">
        <v>4232</v>
      </c>
      <c r="F965" s="109" t="s">
        <v>36</v>
      </c>
      <c r="G965" s="109" t="s">
        <v>3425</v>
      </c>
      <c r="H965" s="109" t="s">
        <v>3426</v>
      </c>
      <c r="I965" s="124">
        <v>6</v>
      </c>
      <c r="J965" s="127">
        <f t="shared" si="34"/>
        <v>8.8833333333333329</v>
      </c>
      <c r="K965" s="124">
        <v>6</v>
      </c>
      <c r="L965" s="125">
        <v>53.3</v>
      </c>
      <c r="M965" s="125">
        <v>0</v>
      </c>
    </row>
    <row r="966" spans="1:13" x14ac:dyDescent="0.3">
      <c r="A966" s="123" t="str">
        <f t="shared" si="33"/>
        <v>MNFE00265</v>
      </c>
      <c r="B966" s="109" t="s">
        <v>451</v>
      </c>
      <c r="C966" s="109" t="s">
        <v>3433</v>
      </c>
      <c r="D966" s="109" t="s">
        <v>3434</v>
      </c>
      <c r="E966" s="109" t="s">
        <v>4233</v>
      </c>
      <c r="F966" s="109" t="s">
        <v>36</v>
      </c>
      <c r="G966" s="109" t="s">
        <v>3425</v>
      </c>
      <c r="H966" s="109" t="s">
        <v>3426</v>
      </c>
      <c r="I966" s="124">
        <v>5</v>
      </c>
      <c r="J966" s="127">
        <f t="shared" si="34"/>
        <v>41.155999999999999</v>
      </c>
      <c r="K966" s="124">
        <v>5</v>
      </c>
      <c r="L966" s="125">
        <v>205.78</v>
      </c>
      <c r="M966" s="125">
        <v>0</v>
      </c>
    </row>
    <row r="967" spans="1:13" x14ac:dyDescent="0.3">
      <c r="A967" s="123" t="str">
        <f t="shared" si="33"/>
        <v>MNFE00266</v>
      </c>
      <c r="B967" s="109" t="s">
        <v>452</v>
      </c>
      <c r="C967" s="109" t="s">
        <v>3433</v>
      </c>
      <c r="D967" s="109" t="s">
        <v>3434</v>
      </c>
      <c r="E967" s="109" t="s">
        <v>4234</v>
      </c>
      <c r="F967" s="109" t="s">
        <v>36</v>
      </c>
      <c r="G967" s="109" t="s">
        <v>3425</v>
      </c>
      <c r="H967" s="109" t="s">
        <v>3426</v>
      </c>
      <c r="I967" s="124">
        <v>12</v>
      </c>
      <c r="J967" s="127">
        <f t="shared" si="34"/>
        <v>0</v>
      </c>
      <c r="K967" s="124">
        <v>12</v>
      </c>
      <c r="L967" s="125">
        <v>0</v>
      </c>
      <c r="M967" s="125">
        <v>0</v>
      </c>
    </row>
    <row r="968" spans="1:13" x14ac:dyDescent="0.3">
      <c r="A968" s="123" t="str">
        <f t="shared" si="33"/>
        <v>MNFE00267</v>
      </c>
      <c r="B968" s="109" t="s">
        <v>453</v>
      </c>
      <c r="C968" s="109" t="s">
        <v>3433</v>
      </c>
      <c r="D968" s="109" t="s">
        <v>3434</v>
      </c>
      <c r="E968" s="109" t="s">
        <v>4235</v>
      </c>
      <c r="F968" s="109" t="s">
        <v>36</v>
      </c>
      <c r="G968" s="109" t="s">
        <v>3425</v>
      </c>
      <c r="H968" s="109" t="s">
        <v>3426</v>
      </c>
      <c r="I968" s="124">
        <v>14</v>
      </c>
      <c r="J968" s="127">
        <f t="shared" si="34"/>
        <v>0</v>
      </c>
      <c r="K968" s="124">
        <v>14</v>
      </c>
      <c r="L968" s="125">
        <v>0</v>
      </c>
      <c r="M968" s="125">
        <v>0</v>
      </c>
    </row>
    <row r="969" spans="1:13" x14ac:dyDescent="0.3">
      <c r="A969" s="123" t="str">
        <f t="shared" si="33"/>
        <v>MNFE00268</v>
      </c>
      <c r="B969" s="109" t="s">
        <v>454</v>
      </c>
      <c r="C969" s="109" t="s">
        <v>3433</v>
      </c>
      <c r="D969" s="109" t="s">
        <v>3434</v>
      </c>
      <c r="E969" s="109" t="s">
        <v>4236</v>
      </c>
      <c r="F969" s="109" t="s">
        <v>36</v>
      </c>
      <c r="G969" s="109" t="s">
        <v>3425</v>
      </c>
      <c r="H969" s="109" t="s">
        <v>3426</v>
      </c>
      <c r="I969" s="124">
        <v>29</v>
      </c>
      <c r="J969" s="127">
        <f t="shared" si="34"/>
        <v>0</v>
      </c>
      <c r="K969" s="124">
        <v>29</v>
      </c>
      <c r="L969" s="125">
        <v>0</v>
      </c>
      <c r="M969" s="125">
        <v>0</v>
      </c>
    </row>
    <row r="970" spans="1:13" x14ac:dyDescent="0.3">
      <c r="A970" s="123" t="str">
        <f t="shared" si="33"/>
        <v>MNFE00269</v>
      </c>
      <c r="B970" s="109" t="s">
        <v>455</v>
      </c>
      <c r="C970" s="109" t="s">
        <v>3433</v>
      </c>
      <c r="D970" s="109" t="s">
        <v>3434</v>
      </c>
      <c r="E970" s="109" t="s">
        <v>4237</v>
      </c>
      <c r="F970" s="109" t="s">
        <v>36</v>
      </c>
      <c r="G970" s="109" t="s">
        <v>3425</v>
      </c>
      <c r="H970" s="109" t="s">
        <v>3426</v>
      </c>
      <c r="I970" s="124">
        <v>10</v>
      </c>
      <c r="J970" s="127">
        <f t="shared" si="34"/>
        <v>13.472</v>
      </c>
      <c r="K970" s="124">
        <v>10</v>
      </c>
      <c r="L970" s="125">
        <v>134.72</v>
      </c>
      <c r="M970" s="125">
        <v>0</v>
      </c>
    </row>
    <row r="971" spans="1:13" x14ac:dyDescent="0.3">
      <c r="A971" s="123" t="str">
        <f t="shared" si="33"/>
        <v>MNFE00270</v>
      </c>
      <c r="B971" s="109" t="s">
        <v>456</v>
      </c>
      <c r="C971" s="109" t="s">
        <v>3433</v>
      </c>
      <c r="D971" s="109" t="s">
        <v>3434</v>
      </c>
      <c r="E971" s="109" t="s">
        <v>4238</v>
      </c>
      <c r="F971" s="109" t="s">
        <v>36</v>
      </c>
      <c r="G971" s="109" t="s">
        <v>3425</v>
      </c>
      <c r="H971" s="109" t="s">
        <v>3426</v>
      </c>
      <c r="I971" s="124">
        <v>8</v>
      </c>
      <c r="J971" s="127">
        <f t="shared" si="34"/>
        <v>10.85125</v>
      </c>
      <c r="K971" s="124">
        <v>8</v>
      </c>
      <c r="L971" s="125">
        <v>86.81</v>
      </c>
      <c r="M971" s="125">
        <v>0</v>
      </c>
    </row>
    <row r="972" spans="1:13" x14ac:dyDescent="0.3">
      <c r="A972" s="123" t="str">
        <f t="shared" si="33"/>
        <v>MNFE00271</v>
      </c>
      <c r="B972" s="109" t="s">
        <v>457</v>
      </c>
      <c r="C972" s="109" t="s">
        <v>3433</v>
      </c>
      <c r="D972" s="109" t="s">
        <v>3434</v>
      </c>
      <c r="E972" s="109" t="s">
        <v>4239</v>
      </c>
      <c r="F972" s="109" t="s">
        <v>36</v>
      </c>
      <c r="G972" s="109" t="s">
        <v>3425</v>
      </c>
      <c r="H972" s="109" t="s">
        <v>3426</v>
      </c>
      <c r="I972" s="124">
        <v>5</v>
      </c>
      <c r="J972" s="127">
        <f t="shared" si="34"/>
        <v>46.195999999999998</v>
      </c>
      <c r="K972" s="124">
        <v>5</v>
      </c>
      <c r="L972" s="125">
        <v>230.98</v>
      </c>
      <c r="M972" s="125">
        <v>0</v>
      </c>
    </row>
    <row r="973" spans="1:13" x14ac:dyDescent="0.3">
      <c r="A973" s="123" t="str">
        <f t="shared" si="33"/>
        <v>MNFE00272</v>
      </c>
      <c r="B973" s="109" t="s">
        <v>458</v>
      </c>
      <c r="C973" s="109" t="s">
        <v>3433</v>
      </c>
      <c r="D973" s="109" t="s">
        <v>3434</v>
      </c>
      <c r="E973" s="109" t="s">
        <v>4240</v>
      </c>
      <c r="F973" s="109" t="s">
        <v>36</v>
      </c>
      <c r="G973" s="109" t="s">
        <v>3425</v>
      </c>
      <c r="H973" s="109" t="s">
        <v>3426</v>
      </c>
      <c r="I973" s="124">
        <v>5</v>
      </c>
      <c r="J973" s="127">
        <f t="shared" si="34"/>
        <v>57.817999999999998</v>
      </c>
      <c r="K973" s="124">
        <v>5</v>
      </c>
      <c r="L973" s="125">
        <v>289.08999999999997</v>
      </c>
      <c r="M973" s="125">
        <v>0</v>
      </c>
    </row>
    <row r="974" spans="1:13" x14ac:dyDescent="0.3">
      <c r="A974" s="123" t="str">
        <f t="shared" si="33"/>
        <v>MNFE00273</v>
      </c>
      <c r="B974" s="109" t="s">
        <v>459</v>
      </c>
      <c r="C974" s="109" t="s">
        <v>3433</v>
      </c>
      <c r="D974" s="109" t="s">
        <v>3434</v>
      </c>
      <c r="E974" s="109" t="s">
        <v>4241</v>
      </c>
      <c r="F974" s="109" t="s">
        <v>36</v>
      </c>
      <c r="G974" s="109" t="s">
        <v>3425</v>
      </c>
      <c r="H974" s="109" t="s">
        <v>3426</v>
      </c>
      <c r="I974" s="124">
        <v>6</v>
      </c>
      <c r="J974" s="127">
        <f t="shared" si="34"/>
        <v>58.838333333333331</v>
      </c>
      <c r="K974" s="124">
        <v>6</v>
      </c>
      <c r="L974" s="125">
        <v>353.03</v>
      </c>
      <c r="M974" s="125">
        <v>0</v>
      </c>
    </row>
    <row r="975" spans="1:13" x14ac:dyDescent="0.3">
      <c r="A975" s="123" t="str">
        <f t="shared" si="33"/>
        <v>MNFE00274</v>
      </c>
      <c r="B975" s="109" t="s">
        <v>460</v>
      </c>
      <c r="C975" s="109" t="s">
        <v>3433</v>
      </c>
      <c r="D975" s="109" t="s">
        <v>3434</v>
      </c>
      <c r="E975" s="109" t="s">
        <v>4242</v>
      </c>
      <c r="F975" s="109" t="s">
        <v>36</v>
      </c>
      <c r="G975" s="109" t="s">
        <v>3425</v>
      </c>
      <c r="H975" s="109" t="s">
        <v>3426</v>
      </c>
      <c r="I975" s="124">
        <v>33</v>
      </c>
      <c r="J975" s="127">
        <f t="shared" si="34"/>
        <v>13.477878787878787</v>
      </c>
      <c r="K975" s="124">
        <v>33</v>
      </c>
      <c r="L975" s="125">
        <v>444.77</v>
      </c>
      <c r="M975" s="125">
        <v>0</v>
      </c>
    </row>
    <row r="976" spans="1:13" x14ac:dyDescent="0.3">
      <c r="A976" s="123" t="str">
        <f t="shared" si="33"/>
        <v>MNFE00275</v>
      </c>
      <c r="B976" s="109" t="s">
        <v>461</v>
      </c>
      <c r="C976" s="109" t="s">
        <v>3433</v>
      </c>
      <c r="D976" s="109" t="s">
        <v>3434</v>
      </c>
      <c r="E976" s="109" t="s">
        <v>4243</v>
      </c>
      <c r="F976" s="109" t="s">
        <v>36</v>
      </c>
      <c r="G976" s="109" t="s">
        <v>3425</v>
      </c>
      <c r="H976" s="109" t="s">
        <v>3426</v>
      </c>
      <c r="I976" s="124">
        <v>10</v>
      </c>
      <c r="J976" s="127">
        <f t="shared" si="34"/>
        <v>21.573</v>
      </c>
      <c r="K976" s="124">
        <v>10</v>
      </c>
      <c r="L976" s="125">
        <v>215.73</v>
      </c>
      <c r="M976" s="125">
        <v>0</v>
      </c>
    </row>
    <row r="977" spans="1:13" x14ac:dyDescent="0.3">
      <c r="A977" s="123" t="str">
        <f t="shared" si="33"/>
        <v>MNFE00276</v>
      </c>
      <c r="B977" s="109" t="s">
        <v>462</v>
      </c>
      <c r="C977" s="109" t="s">
        <v>3433</v>
      </c>
      <c r="D977" s="109" t="s">
        <v>3434</v>
      </c>
      <c r="E977" s="109" t="s">
        <v>4244</v>
      </c>
      <c r="F977" s="109" t="s">
        <v>36</v>
      </c>
      <c r="G977" s="109" t="s">
        <v>3425</v>
      </c>
      <c r="H977" s="109" t="s">
        <v>3426</v>
      </c>
      <c r="I977" s="124">
        <v>4</v>
      </c>
      <c r="J977" s="127">
        <f t="shared" si="34"/>
        <v>16.9925</v>
      </c>
      <c r="K977" s="124">
        <v>4</v>
      </c>
      <c r="L977" s="125">
        <v>67.97</v>
      </c>
      <c r="M977" s="125">
        <v>0</v>
      </c>
    </row>
    <row r="978" spans="1:13" x14ac:dyDescent="0.3">
      <c r="A978" s="123" t="str">
        <f t="shared" si="33"/>
        <v>MNFE00277</v>
      </c>
      <c r="B978" s="109" t="s">
        <v>463</v>
      </c>
      <c r="C978" s="109" t="s">
        <v>3433</v>
      </c>
      <c r="D978" s="109" t="s">
        <v>3434</v>
      </c>
      <c r="E978" s="109" t="s">
        <v>4245</v>
      </c>
      <c r="F978" s="109" t="s">
        <v>36</v>
      </c>
      <c r="G978" s="109" t="s">
        <v>3425</v>
      </c>
      <c r="H978" s="109" t="s">
        <v>3426</v>
      </c>
      <c r="I978" s="124">
        <v>8</v>
      </c>
      <c r="J978" s="127">
        <f t="shared" si="34"/>
        <v>23.57375</v>
      </c>
      <c r="K978" s="124">
        <v>8</v>
      </c>
      <c r="L978" s="125">
        <v>188.59</v>
      </c>
      <c r="M978" s="125">
        <v>0</v>
      </c>
    </row>
    <row r="979" spans="1:13" x14ac:dyDescent="0.3">
      <c r="A979" s="123" t="str">
        <f t="shared" si="33"/>
        <v>MNFE00278</v>
      </c>
      <c r="B979" s="109" t="s">
        <v>464</v>
      </c>
      <c r="C979" s="109" t="s">
        <v>3433</v>
      </c>
      <c r="D979" s="109" t="s">
        <v>3434</v>
      </c>
      <c r="E979" s="109" t="s">
        <v>4246</v>
      </c>
      <c r="F979" s="109" t="s">
        <v>36</v>
      </c>
      <c r="G979" s="109" t="s">
        <v>3425</v>
      </c>
      <c r="H979" s="109" t="s">
        <v>3426</v>
      </c>
      <c r="I979" s="124">
        <v>4</v>
      </c>
      <c r="J979" s="127">
        <f t="shared" si="34"/>
        <v>24.2575</v>
      </c>
      <c r="K979" s="124">
        <v>4</v>
      </c>
      <c r="L979" s="125">
        <v>97.03</v>
      </c>
      <c r="M979" s="125">
        <v>0</v>
      </c>
    </row>
    <row r="980" spans="1:13" x14ac:dyDescent="0.3">
      <c r="A980" s="123" t="str">
        <f t="shared" si="33"/>
        <v>MNFE00279</v>
      </c>
      <c r="B980" s="109" t="s">
        <v>465</v>
      </c>
      <c r="C980" s="109" t="s">
        <v>3433</v>
      </c>
      <c r="D980" s="109" t="s">
        <v>3434</v>
      </c>
      <c r="E980" s="109" t="s">
        <v>4247</v>
      </c>
      <c r="F980" s="109" t="s">
        <v>36</v>
      </c>
      <c r="G980" s="109" t="s">
        <v>3425</v>
      </c>
      <c r="H980" s="109" t="s">
        <v>3426</v>
      </c>
      <c r="I980" s="124">
        <v>4</v>
      </c>
      <c r="J980" s="127">
        <f t="shared" si="34"/>
        <v>33.572499999999998</v>
      </c>
      <c r="K980" s="124">
        <v>4</v>
      </c>
      <c r="L980" s="125">
        <v>134.29</v>
      </c>
      <c r="M980" s="125">
        <v>0</v>
      </c>
    </row>
    <row r="981" spans="1:13" x14ac:dyDescent="0.3">
      <c r="A981" s="123" t="str">
        <f t="shared" si="33"/>
        <v>MNFE00280</v>
      </c>
      <c r="B981" s="109" t="s">
        <v>466</v>
      </c>
      <c r="C981" s="109" t="s">
        <v>3433</v>
      </c>
      <c r="D981" s="109" t="s">
        <v>3434</v>
      </c>
      <c r="E981" s="109" t="s">
        <v>4248</v>
      </c>
      <c r="F981" s="109" t="s">
        <v>36</v>
      </c>
      <c r="G981" s="109" t="s">
        <v>3425</v>
      </c>
      <c r="H981" s="109" t="s">
        <v>3426</v>
      </c>
      <c r="I981" s="124">
        <v>15</v>
      </c>
      <c r="J981" s="127">
        <f t="shared" si="34"/>
        <v>31.965333333333334</v>
      </c>
      <c r="K981" s="124">
        <v>15</v>
      </c>
      <c r="L981" s="125">
        <v>479.48</v>
      </c>
      <c r="M981" s="125">
        <v>0</v>
      </c>
    </row>
    <row r="982" spans="1:13" x14ac:dyDescent="0.3">
      <c r="A982" s="123" t="str">
        <f t="shared" si="33"/>
        <v>MNFE00281</v>
      </c>
      <c r="B982" s="109" t="s">
        <v>467</v>
      </c>
      <c r="C982" s="109" t="s">
        <v>3433</v>
      </c>
      <c r="D982" s="109" t="s">
        <v>3434</v>
      </c>
      <c r="E982" s="109" t="s">
        <v>4249</v>
      </c>
      <c r="F982" s="109" t="s">
        <v>757</v>
      </c>
      <c r="G982" s="109" t="s">
        <v>3425</v>
      </c>
      <c r="H982" s="109" t="s">
        <v>3426</v>
      </c>
      <c r="I982" s="124">
        <v>3</v>
      </c>
      <c r="J982" s="127">
        <f t="shared" si="34"/>
        <v>25.430000000000003</v>
      </c>
      <c r="K982" s="124">
        <v>3</v>
      </c>
      <c r="L982" s="125">
        <v>76.290000000000006</v>
      </c>
      <c r="M982" s="125">
        <v>0</v>
      </c>
    </row>
    <row r="983" spans="1:13" x14ac:dyDescent="0.3">
      <c r="A983" s="123" t="str">
        <f t="shared" si="33"/>
        <v>MNFE00282</v>
      </c>
      <c r="B983" s="109" t="s">
        <v>468</v>
      </c>
      <c r="C983" s="109" t="s">
        <v>3433</v>
      </c>
      <c r="D983" s="109" t="s">
        <v>3434</v>
      </c>
      <c r="E983" s="109" t="s">
        <v>4250</v>
      </c>
      <c r="F983" s="109" t="s">
        <v>36</v>
      </c>
      <c r="G983" s="109" t="s">
        <v>3425</v>
      </c>
      <c r="H983" s="109" t="s">
        <v>3426</v>
      </c>
      <c r="I983" s="124">
        <v>4</v>
      </c>
      <c r="J983" s="127">
        <f t="shared" si="34"/>
        <v>32.717500000000001</v>
      </c>
      <c r="K983" s="124">
        <v>4</v>
      </c>
      <c r="L983" s="125">
        <v>130.87</v>
      </c>
      <c r="M983" s="125">
        <v>0</v>
      </c>
    </row>
    <row r="984" spans="1:13" x14ac:dyDescent="0.3">
      <c r="A984" s="123" t="str">
        <f t="shared" si="33"/>
        <v>MNFE00283</v>
      </c>
      <c r="B984" s="109" t="s">
        <v>469</v>
      </c>
      <c r="C984" s="109" t="s">
        <v>3433</v>
      </c>
      <c r="D984" s="109" t="s">
        <v>3434</v>
      </c>
      <c r="E984" s="109" t="s">
        <v>4251</v>
      </c>
      <c r="F984" s="109" t="s">
        <v>36</v>
      </c>
      <c r="G984" s="109" t="s">
        <v>3425</v>
      </c>
      <c r="H984" s="109" t="s">
        <v>3426</v>
      </c>
      <c r="I984" s="124">
        <v>6</v>
      </c>
      <c r="J984" s="127">
        <f t="shared" si="34"/>
        <v>16.178333333333331</v>
      </c>
      <c r="K984" s="124">
        <v>6</v>
      </c>
      <c r="L984" s="125">
        <v>97.07</v>
      </c>
      <c r="M984" s="125">
        <v>0</v>
      </c>
    </row>
    <row r="985" spans="1:13" x14ac:dyDescent="0.3">
      <c r="A985" s="123" t="str">
        <f t="shared" si="33"/>
        <v>MNFE00284</v>
      </c>
      <c r="B985" s="109" t="s">
        <v>470</v>
      </c>
      <c r="C985" s="109" t="s">
        <v>3433</v>
      </c>
      <c r="D985" s="109" t="s">
        <v>3434</v>
      </c>
      <c r="E985" s="109" t="s">
        <v>4252</v>
      </c>
      <c r="F985" s="109" t="s">
        <v>36</v>
      </c>
      <c r="G985" s="109" t="s">
        <v>3425</v>
      </c>
      <c r="H985" s="109" t="s">
        <v>3426</v>
      </c>
      <c r="I985" s="124">
        <v>24</v>
      </c>
      <c r="J985" s="127">
        <f t="shared" si="34"/>
        <v>0</v>
      </c>
      <c r="K985" s="124">
        <v>24</v>
      </c>
      <c r="L985" s="125">
        <v>0</v>
      </c>
      <c r="M985" s="125">
        <v>0</v>
      </c>
    </row>
    <row r="986" spans="1:13" x14ac:dyDescent="0.3">
      <c r="A986" s="123" t="str">
        <f t="shared" si="33"/>
        <v>MNFE00285</v>
      </c>
      <c r="B986" s="109" t="s">
        <v>471</v>
      </c>
      <c r="C986" s="109" t="s">
        <v>3433</v>
      </c>
      <c r="D986" s="109" t="s">
        <v>3434</v>
      </c>
      <c r="E986" s="109" t="s">
        <v>4253</v>
      </c>
      <c r="F986" s="109" t="s">
        <v>36</v>
      </c>
      <c r="G986" s="109" t="s">
        <v>3425</v>
      </c>
      <c r="H986" s="109" t="s">
        <v>3426</v>
      </c>
      <c r="I986" s="124">
        <v>8</v>
      </c>
      <c r="J986" s="127">
        <f t="shared" si="34"/>
        <v>12.335000000000001</v>
      </c>
      <c r="K986" s="124">
        <v>8</v>
      </c>
      <c r="L986" s="125">
        <v>98.68</v>
      </c>
      <c r="M986" s="125">
        <v>0</v>
      </c>
    </row>
    <row r="987" spans="1:13" x14ac:dyDescent="0.3">
      <c r="A987" s="123" t="str">
        <f t="shared" si="33"/>
        <v>MNFE00287</v>
      </c>
      <c r="B987" s="109" t="s">
        <v>472</v>
      </c>
      <c r="C987" s="109" t="s">
        <v>3433</v>
      </c>
      <c r="D987" s="109" t="s">
        <v>3434</v>
      </c>
      <c r="E987" s="109" t="s">
        <v>4254</v>
      </c>
      <c r="F987" s="109" t="s">
        <v>36</v>
      </c>
      <c r="G987" s="109" t="s">
        <v>3425</v>
      </c>
      <c r="H987" s="109" t="s">
        <v>3426</v>
      </c>
      <c r="I987" s="124">
        <v>25</v>
      </c>
      <c r="J987" s="127">
        <f t="shared" si="34"/>
        <v>0</v>
      </c>
      <c r="K987" s="124">
        <v>25</v>
      </c>
      <c r="L987" s="125">
        <v>0</v>
      </c>
      <c r="M987" s="125">
        <v>0</v>
      </c>
    </row>
    <row r="988" spans="1:13" x14ac:dyDescent="0.3">
      <c r="A988" s="123" t="str">
        <f t="shared" si="33"/>
        <v>MNFE00288</v>
      </c>
      <c r="B988" s="109" t="s">
        <v>473</v>
      </c>
      <c r="C988" s="109" t="s">
        <v>3433</v>
      </c>
      <c r="D988" s="109" t="s">
        <v>3434</v>
      </c>
      <c r="E988" s="109" t="s">
        <v>4255</v>
      </c>
      <c r="F988" s="109" t="s">
        <v>36</v>
      </c>
      <c r="G988" s="109" t="s">
        <v>3425</v>
      </c>
      <c r="H988" s="109" t="s">
        <v>3426</v>
      </c>
      <c r="I988" s="124">
        <v>7</v>
      </c>
      <c r="J988" s="127">
        <f t="shared" si="34"/>
        <v>25.508571428571429</v>
      </c>
      <c r="K988" s="124">
        <v>7</v>
      </c>
      <c r="L988" s="125">
        <v>178.56</v>
      </c>
      <c r="M988" s="125">
        <v>0</v>
      </c>
    </row>
    <row r="989" spans="1:13" x14ac:dyDescent="0.3">
      <c r="A989" s="123" t="str">
        <f t="shared" si="33"/>
        <v>MNFE00289</v>
      </c>
      <c r="B989" s="109" t="s">
        <v>474</v>
      </c>
      <c r="C989" s="109" t="s">
        <v>3433</v>
      </c>
      <c r="D989" s="109" t="s">
        <v>3434</v>
      </c>
      <c r="E989" s="109" t="s">
        <v>4256</v>
      </c>
      <c r="F989" s="109" t="s">
        <v>36</v>
      </c>
      <c r="G989" s="109" t="s">
        <v>3425</v>
      </c>
      <c r="H989" s="109" t="s">
        <v>3426</v>
      </c>
      <c r="I989" s="124">
        <v>5</v>
      </c>
      <c r="J989" s="127">
        <f t="shared" si="34"/>
        <v>22.472000000000001</v>
      </c>
      <c r="K989" s="124">
        <v>5</v>
      </c>
      <c r="L989" s="125">
        <v>112.36</v>
      </c>
      <c r="M989" s="125">
        <v>0</v>
      </c>
    </row>
    <row r="990" spans="1:13" x14ac:dyDescent="0.3">
      <c r="A990" s="123" t="str">
        <f t="shared" si="33"/>
        <v>MNFE00290</v>
      </c>
      <c r="B990" s="109" t="s">
        <v>475</v>
      </c>
      <c r="C990" s="109" t="s">
        <v>3433</v>
      </c>
      <c r="D990" s="109" t="s">
        <v>3434</v>
      </c>
      <c r="E990" s="109" t="s">
        <v>4257</v>
      </c>
      <c r="F990" s="109" t="s">
        <v>36</v>
      </c>
      <c r="G990" s="109" t="s">
        <v>3425</v>
      </c>
      <c r="H990" s="109" t="s">
        <v>3426</v>
      </c>
      <c r="I990" s="124">
        <v>9</v>
      </c>
      <c r="J990" s="127">
        <f t="shared" si="34"/>
        <v>24.926666666666666</v>
      </c>
      <c r="K990" s="124">
        <v>9</v>
      </c>
      <c r="L990" s="125">
        <v>224.34</v>
      </c>
      <c r="M990" s="125">
        <v>0</v>
      </c>
    </row>
    <row r="991" spans="1:13" x14ac:dyDescent="0.3">
      <c r="A991" s="123" t="str">
        <f t="shared" si="33"/>
        <v>MNFE00291</v>
      </c>
      <c r="B991" s="109" t="s">
        <v>476</v>
      </c>
      <c r="C991" s="109" t="s">
        <v>3433</v>
      </c>
      <c r="D991" s="109" t="s">
        <v>3434</v>
      </c>
      <c r="E991" s="109" t="s">
        <v>4258</v>
      </c>
      <c r="F991" s="109" t="s">
        <v>36</v>
      </c>
      <c r="G991" s="109" t="s">
        <v>3425</v>
      </c>
      <c r="H991" s="109" t="s">
        <v>3426</v>
      </c>
      <c r="I991" s="124">
        <v>5</v>
      </c>
      <c r="J991" s="127">
        <f t="shared" si="34"/>
        <v>13.562000000000001</v>
      </c>
      <c r="K991" s="124">
        <v>5</v>
      </c>
      <c r="L991" s="125">
        <v>67.81</v>
      </c>
      <c r="M991" s="125">
        <v>0</v>
      </c>
    </row>
    <row r="992" spans="1:13" x14ac:dyDescent="0.3">
      <c r="A992" s="123" t="str">
        <f t="shared" si="33"/>
        <v>MNFE00292</v>
      </c>
      <c r="B992" s="109" t="s">
        <v>477</v>
      </c>
      <c r="C992" s="109" t="s">
        <v>3433</v>
      </c>
      <c r="D992" s="109" t="s">
        <v>3434</v>
      </c>
      <c r="E992" s="109" t="s">
        <v>4259</v>
      </c>
      <c r="F992" s="109" t="s">
        <v>757</v>
      </c>
      <c r="G992" s="109" t="s">
        <v>3425</v>
      </c>
      <c r="H992" s="109" t="s">
        <v>3426</v>
      </c>
      <c r="I992" s="124">
        <v>4</v>
      </c>
      <c r="J992" s="127">
        <f t="shared" si="34"/>
        <v>21.675000000000001</v>
      </c>
      <c r="K992" s="124">
        <v>4</v>
      </c>
      <c r="L992" s="125">
        <v>86.7</v>
      </c>
      <c r="M992" s="125">
        <v>0</v>
      </c>
    </row>
    <row r="993" spans="1:13" x14ac:dyDescent="0.3">
      <c r="A993" s="123" t="str">
        <f t="shared" si="33"/>
        <v>MNFE00293</v>
      </c>
      <c r="B993" s="109" t="s">
        <v>478</v>
      </c>
      <c r="C993" s="109" t="s">
        <v>3433</v>
      </c>
      <c r="D993" s="109" t="s">
        <v>3434</v>
      </c>
      <c r="E993" s="109" t="s">
        <v>4260</v>
      </c>
      <c r="F993" s="109" t="s">
        <v>36</v>
      </c>
      <c r="G993" s="109" t="s">
        <v>3425</v>
      </c>
      <c r="H993" s="109" t="s">
        <v>3426</v>
      </c>
      <c r="I993" s="124">
        <v>7</v>
      </c>
      <c r="J993" s="127">
        <f t="shared" si="34"/>
        <v>27.498571428571431</v>
      </c>
      <c r="K993" s="124">
        <v>7</v>
      </c>
      <c r="L993" s="125">
        <v>192.49</v>
      </c>
      <c r="M993" s="125">
        <v>0</v>
      </c>
    </row>
    <row r="994" spans="1:13" x14ac:dyDescent="0.3">
      <c r="A994" s="123" t="str">
        <f t="shared" si="33"/>
        <v>MNFE00294</v>
      </c>
      <c r="B994" s="109" t="s">
        <v>479</v>
      </c>
      <c r="C994" s="109" t="s">
        <v>3433</v>
      </c>
      <c r="D994" s="109" t="s">
        <v>3434</v>
      </c>
      <c r="E994" s="109" t="s">
        <v>4261</v>
      </c>
      <c r="F994" s="109" t="s">
        <v>36</v>
      </c>
      <c r="G994" s="109" t="s">
        <v>3425</v>
      </c>
      <c r="H994" s="109" t="s">
        <v>3426</v>
      </c>
      <c r="I994" s="124">
        <v>22</v>
      </c>
      <c r="J994" s="127">
        <f t="shared" si="34"/>
        <v>13.254090909090907</v>
      </c>
      <c r="K994" s="124">
        <v>22</v>
      </c>
      <c r="L994" s="125">
        <v>291.58999999999997</v>
      </c>
      <c r="M994" s="125">
        <v>0</v>
      </c>
    </row>
    <row r="995" spans="1:13" x14ac:dyDescent="0.3">
      <c r="A995" s="123" t="str">
        <f t="shared" si="33"/>
        <v>MNFE00295</v>
      </c>
      <c r="B995" s="109" t="s">
        <v>480</v>
      </c>
      <c r="C995" s="109" t="s">
        <v>3433</v>
      </c>
      <c r="D995" s="109" t="s">
        <v>3434</v>
      </c>
      <c r="E995" s="109" t="s">
        <v>4262</v>
      </c>
      <c r="F995" s="109" t="s">
        <v>36</v>
      </c>
      <c r="G995" s="109" t="s">
        <v>3425</v>
      </c>
      <c r="H995" s="109" t="s">
        <v>3426</v>
      </c>
      <c r="I995" s="124">
        <v>7</v>
      </c>
      <c r="J995" s="127">
        <f t="shared" si="34"/>
        <v>16.524285714285714</v>
      </c>
      <c r="K995" s="124">
        <v>7</v>
      </c>
      <c r="L995" s="125">
        <v>115.67</v>
      </c>
      <c r="M995" s="125">
        <v>0</v>
      </c>
    </row>
    <row r="996" spans="1:13" x14ac:dyDescent="0.3">
      <c r="A996" s="123" t="str">
        <f t="shared" si="33"/>
        <v>MNFE00296</v>
      </c>
      <c r="B996" s="109" t="s">
        <v>481</v>
      </c>
      <c r="C996" s="109" t="s">
        <v>3433</v>
      </c>
      <c r="D996" s="109" t="s">
        <v>3434</v>
      </c>
      <c r="E996" s="109" t="s">
        <v>4263</v>
      </c>
      <c r="F996" s="109" t="s">
        <v>36</v>
      </c>
      <c r="G996" s="109" t="s">
        <v>3425</v>
      </c>
      <c r="H996" s="109" t="s">
        <v>3426</v>
      </c>
      <c r="I996" s="124">
        <v>28</v>
      </c>
      <c r="J996" s="127">
        <f t="shared" si="34"/>
        <v>0</v>
      </c>
      <c r="K996" s="124">
        <v>28</v>
      </c>
      <c r="L996" s="125">
        <v>0</v>
      </c>
      <c r="M996" s="125">
        <v>0</v>
      </c>
    </row>
    <row r="997" spans="1:13" x14ac:dyDescent="0.3">
      <c r="A997" s="123" t="str">
        <f t="shared" si="33"/>
        <v>MNFE00297</v>
      </c>
      <c r="B997" s="109" t="s">
        <v>482</v>
      </c>
      <c r="C997" s="109" t="s">
        <v>3433</v>
      </c>
      <c r="D997" s="109" t="s">
        <v>3434</v>
      </c>
      <c r="E997" s="109" t="s">
        <v>4264</v>
      </c>
      <c r="F997" s="109" t="s">
        <v>36</v>
      </c>
      <c r="G997" s="109" t="s">
        <v>3425</v>
      </c>
      <c r="H997" s="109" t="s">
        <v>3426</v>
      </c>
      <c r="I997" s="124">
        <v>4</v>
      </c>
      <c r="J997" s="127">
        <f t="shared" si="34"/>
        <v>29.8</v>
      </c>
      <c r="K997" s="124">
        <v>4</v>
      </c>
      <c r="L997" s="125">
        <v>119.2</v>
      </c>
      <c r="M997" s="125">
        <v>0</v>
      </c>
    </row>
    <row r="998" spans="1:13" x14ac:dyDescent="0.3">
      <c r="A998" s="123" t="str">
        <f t="shared" si="33"/>
        <v>MNFE00298</v>
      </c>
      <c r="B998" s="109" t="s">
        <v>483</v>
      </c>
      <c r="C998" s="109" t="s">
        <v>3433</v>
      </c>
      <c r="D998" s="109" t="s">
        <v>3434</v>
      </c>
      <c r="E998" s="109" t="s">
        <v>4265</v>
      </c>
      <c r="F998" s="109" t="s">
        <v>36</v>
      </c>
      <c r="G998" s="109" t="s">
        <v>3425</v>
      </c>
      <c r="H998" s="109" t="s">
        <v>3426</v>
      </c>
      <c r="I998" s="124">
        <v>15</v>
      </c>
      <c r="J998" s="127">
        <f t="shared" si="34"/>
        <v>0</v>
      </c>
      <c r="K998" s="124">
        <v>15</v>
      </c>
      <c r="L998" s="125">
        <v>0</v>
      </c>
      <c r="M998" s="125">
        <v>0</v>
      </c>
    </row>
    <row r="999" spans="1:13" x14ac:dyDescent="0.3">
      <c r="A999" s="123" t="str">
        <f t="shared" si="33"/>
        <v>MNFE00299</v>
      </c>
      <c r="B999" s="109" t="s">
        <v>484</v>
      </c>
      <c r="C999" s="109" t="s">
        <v>3433</v>
      </c>
      <c r="D999" s="109" t="s">
        <v>3434</v>
      </c>
      <c r="E999" s="109" t="s">
        <v>4266</v>
      </c>
      <c r="F999" s="109" t="s">
        <v>36</v>
      </c>
      <c r="G999" s="109" t="s">
        <v>3425</v>
      </c>
      <c r="H999" s="109" t="s">
        <v>3426</v>
      </c>
      <c r="I999" s="124">
        <v>7</v>
      </c>
      <c r="J999" s="127">
        <f t="shared" si="34"/>
        <v>39.775714285714287</v>
      </c>
      <c r="K999" s="124">
        <v>7</v>
      </c>
      <c r="L999" s="125">
        <v>278.43</v>
      </c>
      <c r="M999" s="125">
        <v>0</v>
      </c>
    </row>
    <row r="1000" spans="1:13" x14ac:dyDescent="0.3">
      <c r="A1000" s="123" t="str">
        <f t="shared" si="33"/>
        <v>MNFE00300</v>
      </c>
      <c r="B1000" s="109" t="s">
        <v>485</v>
      </c>
      <c r="C1000" s="109" t="s">
        <v>3433</v>
      </c>
      <c r="D1000" s="109" t="s">
        <v>3434</v>
      </c>
      <c r="E1000" s="109" t="s">
        <v>4267</v>
      </c>
      <c r="F1000" s="109" t="s">
        <v>36</v>
      </c>
      <c r="G1000" s="109" t="s">
        <v>3425</v>
      </c>
      <c r="H1000" s="109" t="s">
        <v>3426</v>
      </c>
      <c r="I1000" s="124">
        <v>7</v>
      </c>
      <c r="J1000" s="127">
        <f t="shared" si="34"/>
        <v>0</v>
      </c>
      <c r="K1000" s="124">
        <v>7</v>
      </c>
      <c r="L1000" s="125">
        <v>0</v>
      </c>
      <c r="M1000" s="125">
        <v>0</v>
      </c>
    </row>
    <row r="1001" spans="1:13" x14ac:dyDescent="0.3">
      <c r="A1001" s="123" t="str">
        <f t="shared" si="33"/>
        <v>MNFE00301</v>
      </c>
      <c r="B1001" s="109" t="s">
        <v>486</v>
      </c>
      <c r="C1001" s="109" t="s">
        <v>3433</v>
      </c>
      <c r="D1001" s="109" t="s">
        <v>3434</v>
      </c>
      <c r="E1001" s="109" t="s">
        <v>4268</v>
      </c>
      <c r="F1001" s="109" t="s">
        <v>36</v>
      </c>
      <c r="G1001" s="109" t="s">
        <v>3425</v>
      </c>
      <c r="H1001" s="109" t="s">
        <v>3426</v>
      </c>
      <c r="I1001" s="124">
        <v>41</v>
      </c>
      <c r="J1001" s="127">
        <f t="shared" si="34"/>
        <v>0</v>
      </c>
      <c r="K1001" s="124">
        <v>41</v>
      </c>
      <c r="L1001" s="125">
        <v>0</v>
      </c>
      <c r="M1001" s="125">
        <v>0</v>
      </c>
    </row>
    <row r="1002" spans="1:13" x14ac:dyDescent="0.3">
      <c r="A1002" s="123" t="str">
        <f t="shared" si="33"/>
        <v>MNFE00302</v>
      </c>
      <c r="B1002" s="109" t="s">
        <v>487</v>
      </c>
      <c r="C1002" s="109" t="s">
        <v>3433</v>
      </c>
      <c r="D1002" s="109" t="s">
        <v>3434</v>
      </c>
      <c r="E1002" s="109" t="s">
        <v>4269</v>
      </c>
      <c r="F1002" s="109" t="s">
        <v>36</v>
      </c>
      <c r="G1002" s="109" t="s">
        <v>3425</v>
      </c>
      <c r="H1002" s="109" t="s">
        <v>3426</v>
      </c>
      <c r="I1002" s="124">
        <v>28</v>
      </c>
      <c r="J1002" s="127">
        <f t="shared" si="34"/>
        <v>34.21</v>
      </c>
      <c r="K1002" s="124">
        <v>28</v>
      </c>
      <c r="L1002" s="125">
        <v>957.88</v>
      </c>
      <c r="M1002" s="125">
        <v>0</v>
      </c>
    </row>
    <row r="1003" spans="1:13" x14ac:dyDescent="0.3">
      <c r="A1003" s="123" t="str">
        <f t="shared" si="33"/>
        <v>MNFE00303</v>
      </c>
      <c r="B1003" s="109" t="s">
        <v>488</v>
      </c>
      <c r="C1003" s="109" t="s">
        <v>3433</v>
      </c>
      <c r="D1003" s="109" t="s">
        <v>3434</v>
      </c>
      <c r="E1003" s="109" t="s">
        <v>4270</v>
      </c>
      <c r="F1003" s="109" t="s">
        <v>757</v>
      </c>
      <c r="G1003" s="109" t="s">
        <v>3425</v>
      </c>
      <c r="H1003" s="109" t="s">
        <v>3426</v>
      </c>
      <c r="I1003" s="124">
        <v>3</v>
      </c>
      <c r="J1003" s="127">
        <f t="shared" si="34"/>
        <v>24.776666666666667</v>
      </c>
      <c r="K1003" s="124">
        <v>3</v>
      </c>
      <c r="L1003" s="125">
        <v>74.33</v>
      </c>
      <c r="M1003" s="125">
        <v>0</v>
      </c>
    </row>
    <row r="1004" spans="1:13" x14ac:dyDescent="0.3">
      <c r="A1004" s="123" t="str">
        <f t="shared" si="33"/>
        <v>MNFE00304</v>
      </c>
      <c r="B1004" s="109" t="s">
        <v>489</v>
      </c>
      <c r="C1004" s="109" t="s">
        <v>3433</v>
      </c>
      <c r="D1004" s="109" t="s">
        <v>3434</v>
      </c>
      <c r="E1004" s="109" t="s">
        <v>4271</v>
      </c>
      <c r="F1004" s="109" t="s">
        <v>36</v>
      </c>
      <c r="G1004" s="109" t="s">
        <v>3425</v>
      </c>
      <c r="H1004" s="109" t="s">
        <v>3426</v>
      </c>
      <c r="I1004" s="124">
        <v>7</v>
      </c>
      <c r="J1004" s="127">
        <f t="shared" si="34"/>
        <v>28.881428571428568</v>
      </c>
      <c r="K1004" s="124">
        <v>7</v>
      </c>
      <c r="L1004" s="125">
        <v>202.17</v>
      </c>
      <c r="M1004" s="125">
        <v>0</v>
      </c>
    </row>
    <row r="1005" spans="1:13" x14ac:dyDescent="0.3">
      <c r="A1005" s="123" t="str">
        <f t="shared" si="33"/>
        <v>MNFE00305</v>
      </c>
      <c r="B1005" s="109" t="s">
        <v>490</v>
      </c>
      <c r="C1005" s="109" t="s">
        <v>3433</v>
      </c>
      <c r="D1005" s="109" t="s">
        <v>3434</v>
      </c>
      <c r="E1005" s="109" t="s">
        <v>4272</v>
      </c>
      <c r="F1005" s="109" t="s">
        <v>36</v>
      </c>
      <c r="G1005" s="109" t="s">
        <v>3425</v>
      </c>
      <c r="H1005" s="109" t="s">
        <v>3426</v>
      </c>
      <c r="I1005" s="124">
        <v>14</v>
      </c>
      <c r="J1005" s="127">
        <f t="shared" si="34"/>
        <v>36.482857142857142</v>
      </c>
      <c r="K1005" s="124">
        <v>14</v>
      </c>
      <c r="L1005" s="125">
        <v>510.76</v>
      </c>
      <c r="M1005" s="125">
        <v>0</v>
      </c>
    </row>
    <row r="1006" spans="1:13" x14ac:dyDescent="0.3">
      <c r="A1006" s="123" t="str">
        <f t="shared" si="33"/>
        <v>MNFE00306</v>
      </c>
      <c r="B1006" s="109" t="s">
        <v>491</v>
      </c>
      <c r="C1006" s="109" t="s">
        <v>3433</v>
      </c>
      <c r="D1006" s="109" t="s">
        <v>3434</v>
      </c>
      <c r="E1006" s="109" t="s">
        <v>4273</v>
      </c>
      <c r="F1006" s="109" t="s">
        <v>36</v>
      </c>
      <c r="G1006" s="109" t="s">
        <v>3425</v>
      </c>
      <c r="H1006" s="109" t="s">
        <v>3426</v>
      </c>
      <c r="I1006" s="124">
        <v>9</v>
      </c>
      <c r="J1006" s="127">
        <f t="shared" si="34"/>
        <v>31.874444444444446</v>
      </c>
      <c r="K1006" s="124">
        <v>9</v>
      </c>
      <c r="L1006" s="125">
        <v>286.87</v>
      </c>
      <c r="M1006" s="125">
        <v>0</v>
      </c>
    </row>
    <row r="1007" spans="1:13" x14ac:dyDescent="0.3">
      <c r="A1007" s="123" t="str">
        <f t="shared" si="33"/>
        <v>MNFE00307</v>
      </c>
      <c r="B1007" s="109" t="s">
        <v>492</v>
      </c>
      <c r="C1007" s="109" t="s">
        <v>3433</v>
      </c>
      <c r="D1007" s="109" t="s">
        <v>3434</v>
      </c>
      <c r="E1007" s="109" t="s">
        <v>4274</v>
      </c>
      <c r="F1007" s="109" t="s">
        <v>36</v>
      </c>
      <c r="G1007" s="109" t="s">
        <v>3425</v>
      </c>
      <c r="H1007" s="109" t="s">
        <v>3426</v>
      </c>
      <c r="I1007" s="124">
        <v>11</v>
      </c>
      <c r="J1007" s="127">
        <f t="shared" si="34"/>
        <v>37.562727272727273</v>
      </c>
      <c r="K1007" s="124">
        <v>11</v>
      </c>
      <c r="L1007" s="125">
        <v>413.19</v>
      </c>
      <c r="M1007" s="125">
        <v>0</v>
      </c>
    </row>
    <row r="1008" spans="1:13" x14ac:dyDescent="0.3">
      <c r="A1008" s="123" t="str">
        <f t="shared" si="33"/>
        <v>MNFE00308</v>
      </c>
      <c r="B1008" s="109" t="s">
        <v>493</v>
      </c>
      <c r="C1008" s="109" t="s">
        <v>3433</v>
      </c>
      <c r="D1008" s="109" t="s">
        <v>3434</v>
      </c>
      <c r="E1008" s="109" t="s">
        <v>4275</v>
      </c>
      <c r="F1008" s="109" t="s">
        <v>36</v>
      </c>
      <c r="G1008" s="109" t="s">
        <v>3425</v>
      </c>
      <c r="H1008" s="109" t="s">
        <v>3426</v>
      </c>
      <c r="I1008" s="124">
        <v>7</v>
      </c>
      <c r="J1008" s="127">
        <f t="shared" si="34"/>
        <v>16.995714285714286</v>
      </c>
      <c r="K1008" s="124">
        <v>7</v>
      </c>
      <c r="L1008" s="125">
        <v>118.97</v>
      </c>
      <c r="M1008" s="125">
        <v>0</v>
      </c>
    </row>
    <row r="1009" spans="1:13" x14ac:dyDescent="0.3">
      <c r="A1009" s="123" t="str">
        <f t="shared" si="33"/>
        <v>MNFE00309</v>
      </c>
      <c r="B1009" s="109" t="s">
        <v>494</v>
      </c>
      <c r="C1009" s="109" t="s">
        <v>3433</v>
      </c>
      <c r="D1009" s="109" t="s">
        <v>3434</v>
      </c>
      <c r="E1009" s="109" t="s">
        <v>4276</v>
      </c>
      <c r="F1009" s="109" t="s">
        <v>36</v>
      </c>
      <c r="G1009" s="109" t="s">
        <v>3425</v>
      </c>
      <c r="H1009" s="109" t="s">
        <v>3426</v>
      </c>
      <c r="I1009" s="124">
        <v>8</v>
      </c>
      <c r="J1009" s="127">
        <f t="shared" si="34"/>
        <v>0</v>
      </c>
      <c r="K1009" s="124">
        <v>8</v>
      </c>
      <c r="L1009" s="125">
        <v>0</v>
      </c>
      <c r="M1009" s="125">
        <v>0</v>
      </c>
    </row>
    <row r="1010" spans="1:13" x14ac:dyDescent="0.3">
      <c r="A1010" s="123" t="str">
        <f t="shared" si="33"/>
        <v>MNFE00310</v>
      </c>
      <c r="B1010" s="109" t="s">
        <v>495</v>
      </c>
      <c r="C1010" s="109" t="s">
        <v>3433</v>
      </c>
      <c r="D1010" s="109" t="s">
        <v>3434</v>
      </c>
      <c r="E1010" s="109" t="s">
        <v>4277</v>
      </c>
      <c r="F1010" s="109" t="s">
        <v>36</v>
      </c>
      <c r="G1010" s="109" t="s">
        <v>3425</v>
      </c>
      <c r="H1010" s="109" t="s">
        <v>3426</v>
      </c>
      <c r="I1010" s="124">
        <v>6</v>
      </c>
      <c r="J1010" s="127">
        <f t="shared" si="34"/>
        <v>27.186666666666667</v>
      </c>
      <c r="K1010" s="124">
        <v>6</v>
      </c>
      <c r="L1010" s="125">
        <v>163.12</v>
      </c>
      <c r="M1010" s="125">
        <v>0</v>
      </c>
    </row>
    <row r="1011" spans="1:13" x14ac:dyDescent="0.3">
      <c r="A1011" s="123" t="str">
        <f t="shared" si="33"/>
        <v>MNFE00311</v>
      </c>
      <c r="B1011" s="109" t="s">
        <v>496</v>
      </c>
      <c r="C1011" s="109" t="s">
        <v>3433</v>
      </c>
      <c r="D1011" s="109" t="s">
        <v>3434</v>
      </c>
      <c r="E1011" s="109" t="s">
        <v>4278</v>
      </c>
      <c r="F1011" s="109" t="s">
        <v>36</v>
      </c>
      <c r="G1011" s="109" t="s">
        <v>3425</v>
      </c>
      <c r="H1011" s="109" t="s">
        <v>3426</v>
      </c>
      <c r="I1011" s="124">
        <v>9</v>
      </c>
      <c r="J1011" s="127">
        <f t="shared" si="34"/>
        <v>51.830000000000005</v>
      </c>
      <c r="K1011" s="124">
        <v>9</v>
      </c>
      <c r="L1011" s="125">
        <v>466.47</v>
      </c>
      <c r="M1011" s="125">
        <v>0</v>
      </c>
    </row>
    <row r="1012" spans="1:13" x14ac:dyDescent="0.3">
      <c r="A1012" s="123" t="str">
        <f t="shared" si="33"/>
        <v>MNFE00312</v>
      </c>
      <c r="B1012" s="109" t="s">
        <v>497</v>
      </c>
      <c r="C1012" s="109" t="s">
        <v>3433</v>
      </c>
      <c r="D1012" s="109" t="s">
        <v>3434</v>
      </c>
      <c r="E1012" s="109" t="s">
        <v>4279</v>
      </c>
      <c r="F1012" s="109" t="s">
        <v>36</v>
      </c>
      <c r="G1012" s="109" t="s">
        <v>3425</v>
      </c>
      <c r="H1012" s="109" t="s">
        <v>3426</v>
      </c>
      <c r="I1012" s="124">
        <v>28</v>
      </c>
      <c r="J1012" s="127">
        <f t="shared" si="34"/>
        <v>0</v>
      </c>
      <c r="K1012" s="124">
        <v>28</v>
      </c>
      <c r="L1012" s="125">
        <v>0</v>
      </c>
      <c r="M1012" s="125">
        <v>0</v>
      </c>
    </row>
    <row r="1013" spans="1:13" x14ac:dyDescent="0.3">
      <c r="A1013" s="123" t="str">
        <f t="shared" si="33"/>
        <v>MNFE00313</v>
      </c>
      <c r="B1013" s="109" t="s">
        <v>498</v>
      </c>
      <c r="C1013" s="109" t="s">
        <v>3433</v>
      </c>
      <c r="D1013" s="109" t="s">
        <v>3434</v>
      </c>
      <c r="E1013" s="109" t="s">
        <v>4280</v>
      </c>
      <c r="F1013" s="109" t="s">
        <v>36</v>
      </c>
      <c r="G1013" s="109" t="s">
        <v>3425</v>
      </c>
      <c r="H1013" s="109" t="s">
        <v>3426</v>
      </c>
      <c r="I1013" s="124">
        <v>45</v>
      </c>
      <c r="J1013" s="127">
        <f t="shared" si="34"/>
        <v>40.719111111111111</v>
      </c>
      <c r="K1013" s="124">
        <v>45</v>
      </c>
      <c r="L1013" s="125">
        <v>1832.36</v>
      </c>
      <c r="M1013" s="125">
        <v>0</v>
      </c>
    </row>
    <row r="1014" spans="1:13" x14ac:dyDescent="0.3">
      <c r="A1014" s="123" t="str">
        <f t="shared" si="33"/>
        <v>MNFE00314</v>
      </c>
      <c r="B1014" s="109" t="s">
        <v>499</v>
      </c>
      <c r="C1014" s="109" t="s">
        <v>3433</v>
      </c>
      <c r="D1014" s="109" t="s">
        <v>3434</v>
      </c>
      <c r="E1014" s="109" t="s">
        <v>4281</v>
      </c>
      <c r="F1014" s="109" t="s">
        <v>36</v>
      </c>
      <c r="G1014" s="109" t="s">
        <v>3425</v>
      </c>
      <c r="H1014" s="109" t="s">
        <v>3426</v>
      </c>
      <c r="I1014" s="124">
        <v>9</v>
      </c>
      <c r="J1014" s="127">
        <f t="shared" si="34"/>
        <v>0</v>
      </c>
      <c r="K1014" s="124">
        <v>9</v>
      </c>
      <c r="L1014" s="125">
        <v>0</v>
      </c>
      <c r="M1014" s="125">
        <v>0</v>
      </c>
    </row>
    <row r="1015" spans="1:13" x14ac:dyDescent="0.3">
      <c r="A1015" s="123" t="str">
        <f t="shared" si="33"/>
        <v>MNFE00315</v>
      </c>
      <c r="B1015" s="109" t="s">
        <v>500</v>
      </c>
      <c r="C1015" s="109" t="s">
        <v>3433</v>
      </c>
      <c r="D1015" s="109" t="s">
        <v>3434</v>
      </c>
      <c r="E1015" s="109" t="s">
        <v>4282</v>
      </c>
      <c r="F1015" s="109" t="s">
        <v>36</v>
      </c>
      <c r="G1015" s="109" t="s">
        <v>3425</v>
      </c>
      <c r="H1015" s="109" t="s">
        <v>3426</v>
      </c>
      <c r="I1015" s="124">
        <v>32</v>
      </c>
      <c r="J1015" s="127">
        <f t="shared" si="34"/>
        <v>0</v>
      </c>
      <c r="K1015" s="124">
        <v>32</v>
      </c>
      <c r="L1015" s="125">
        <v>0</v>
      </c>
      <c r="M1015" s="125">
        <v>0</v>
      </c>
    </row>
    <row r="1016" spans="1:13" x14ac:dyDescent="0.3">
      <c r="A1016" s="123" t="str">
        <f t="shared" si="33"/>
        <v>MNFE00316</v>
      </c>
      <c r="B1016" s="109" t="s">
        <v>501</v>
      </c>
      <c r="C1016" s="109" t="s">
        <v>3433</v>
      </c>
      <c r="D1016" s="109" t="s">
        <v>3434</v>
      </c>
      <c r="E1016" s="109" t="s">
        <v>4283</v>
      </c>
      <c r="F1016" s="109" t="s">
        <v>36</v>
      </c>
      <c r="G1016" s="109" t="s">
        <v>3425</v>
      </c>
      <c r="H1016" s="109" t="s">
        <v>3426</v>
      </c>
      <c r="I1016" s="124">
        <v>4</v>
      </c>
      <c r="J1016" s="127">
        <f t="shared" si="34"/>
        <v>45.93</v>
      </c>
      <c r="K1016" s="124">
        <v>4</v>
      </c>
      <c r="L1016" s="125">
        <v>183.72</v>
      </c>
      <c r="M1016" s="125">
        <v>0</v>
      </c>
    </row>
    <row r="1017" spans="1:13" x14ac:dyDescent="0.3">
      <c r="A1017" s="123" t="str">
        <f t="shared" si="33"/>
        <v>MNFE00317</v>
      </c>
      <c r="B1017" s="109" t="s">
        <v>502</v>
      </c>
      <c r="C1017" s="109" t="s">
        <v>3433</v>
      </c>
      <c r="D1017" s="109" t="s">
        <v>3434</v>
      </c>
      <c r="E1017" s="109" t="s">
        <v>4284</v>
      </c>
      <c r="F1017" s="109" t="s">
        <v>36</v>
      </c>
      <c r="G1017" s="109" t="s">
        <v>3425</v>
      </c>
      <c r="H1017" s="109" t="s">
        <v>3426</v>
      </c>
      <c r="I1017" s="124">
        <v>14</v>
      </c>
      <c r="J1017" s="127">
        <f t="shared" si="34"/>
        <v>48.027142857142856</v>
      </c>
      <c r="K1017" s="124">
        <v>14</v>
      </c>
      <c r="L1017" s="125">
        <v>672.38</v>
      </c>
      <c r="M1017" s="125">
        <v>0</v>
      </c>
    </row>
    <row r="1018" spans="1:13" x14ac:dyDescent="0.3">
      <c r="A1018" s="123" t="str">
        <f t="shared" si="33"/>
        <v>MNFE00318</v>
      </c>
      <c r="B1018" s="109" t="s">
        <v>503</v>
      </c>
      <c r="C1018" s="109" t="s">
        <v>3433</v>
      </c>
      <c r="D1018" s="109" t="s">
        <v>3434</v>
      </c>
      <c r="E1018" s="109" t="s">
        <v>4285</v>
      </c>
      <c r="F1018" s="109" t="s">
        <v>36</v>
      </c>
      <c r="G1018" s="109" t="s">
        <v>3425</v>
      </c>
      <c r="H1018" s="109" t="s">
        <v>3426</v>
      </c>
      <c r="I1018" s="124">
        <v>10</v>
      </c>
      <c r="J1018" s="127">
        <f t="shared" si="34"/>
        <v>58.338999999999999</v>
      </c>
      <c r="K1018" s="124">
        <v>10</v>
      </c>
      <c r="L1018" s="125">
        <v>583.39</v>
      </c>
      <c r="M1018" s="125">
        <v>0</v>
      </c>
    </row>
    <row r="1019" spans="1:13" x14ac:dyDescent="0.3">
      <c r="A1019" s="123" t="str">
        <f t="shared" si="33"/>
        <v>MNFE00319</v>
      </c>
      <c r="B1019" s="109" t="s">
        <v>504</v>
      </c>
      <c r="C1019" s="109" t="s">
        <v>3433</v>
      </c>
      <c r="D1019" s="109" t="s">
        <v>3434</v>
      </c>
      <c r="E1019" s="109" t="s">
        <v>4286</v>
      </c>
      <c r="F1019" s="109" t="s">
        <v>36</v>
      </c>
      <c r="G1019" s="109" t="s">
        <v>3425</v>
      </c>
      <c r="H1019" s="109" t="s">
        <v>3426</v>
      </c>
      <c r="I1019" s="124">
        <v>11</v>
      </c>
      <c r="J1019" s="127">
        <f t="shared" si="34"/>
        <v>0</v>
      </c>
      <c r="K1019" s="124">
        <v>11</v>
      </c>
      <c r="L1019" s="125">
        <v>0</v>
      </c>
      <c r="M1019" s="125">
        <v>0</v>
      </c>
    </row>
    <row r="1020" spans="1:13" x14ac:dyDescent="0.3">
      <c r="A1020" s="123" t="str">
        <f t="shared" si="33"/>
        <v>MNFE00320</v>
      </c>
      <c r="B1020" s="109" t="s">
        <v>505</v>
      </c>
      <c r="C1020" s="109" t="s">
        <v>3433</v>
      </c>
      <c r="D1020" s="109" t="s">
        <v>3434</v>
      </c>
      <c r="E1020" s="109" t="s">
        <v>4287</v>
      </c>
      <c r="F1020" s="109" t="s">
        <v>36</v>
      </c>
      <c r="G1020" s="109" t="s">
        <v>3425</v>
      </c>
      <c r="H1020" s="109" t="s">
        <v>3426</v>
      </c>
      <c r="I1020" s="124">
        <v>36</v>
      </c>
      <c r="J1020" s="127">
        <f t="shared" si="34"/>
        <v>0</v>
      </c>
      <c r="K1020" s="124">
        <v>36</v>
      </c>
      <c r="L1020" s="125">
        <v>0</v>
      </c>
      <c r="M1020" s="125">
        <v>0</v>
      </c>
    </row>
    <row r="1021" spans="1:13" x14ac:dyDescent="0.3">
      <c r="A1021" s="123" t="str">
        <f t="shared" ref="A1021:A1084" si="35">LEFT(E1021,9)</f>
        <v>MNFE00321</v>
      </c>
      <c r="B1021" s="109" t="s">
        <v>506</v>
      </c>
      <c r="C1021" s="109" t="s">
        <v>3433</v>
      </c>
      <c r="D1021" s="109" t="s">
        <v>3434</v>
      </c>
      <c r="E1021" s="109" t="s">
        <v>4288</v>
      </c>
      <c r="F1021" s="109" t="s">
        <v>36</v>
      </c>
      <c r="G1021" s="109" t="s">
        <v>3425</v>
      </c>
      <c r="H1021" s="109" t="s">
        <v>3426</v>
      </c>
      <c r="I1021" s="124">
        <v>16</v>
      </c>
      <c r="J1021" s="127">
        <f t="shared" si="34"/>
        <v>74.516249999999999</v>
      </c>
      <c r="K1021" s="124">
        <v>16</v>
      </c>
      <c r="L1021" s="125">
        <v>1192.26</v>
      </c>
      <c r="M1021" s="125">
        <v>0</v>
      </c>
    </row>
    <row r="1022" spans="1:13" x14ac:dyDescent="0.3">
      <c r="A1022" s="123" t="str">
        <f t="shared" si="35"/>
        <v>MNFE00322</v>
      </c>
      <c r="B1022" s="109" t="s">
        <v>507</v>
      </c>
      <c r="C1022" s="109" t="s">
        <v>3433</v>
      </c>
      <c r="D1022" s="109" t="s">
        <v>3434</v>
      </c>
      <c r="E1022" s="109" t="s">
        <v>4289</v>
      </c>
      <c r="F1022" s="109" t="s">
        <v>36</v>
      </c>
      <c r="G1022" s="109" t="s">
        <v>3425</v>
      </c>
      <c r="H1022" s="109" t="s">
        <v>3426</v>
      </c>
      <c r="I1022" s="124">
        <v>18</v>
      </c>
      <c r="J1022" s="127">
        <f t="shared" si="34"/>
        <v>0</v>
      </c>
      <c r="K1022" s="124">
        <v>18</v>
      </c>
      <c r="L1022" s="125">
        <v>0</v>
      </c>
      <c r="M1022" s="125">
        <v>0</v>
      </c>
    </row>
    <row r="1023" spans="1:13" x14ac:dyDescent="0.3">
      <c r="A1023" s="123" t="str">
        <f t="shared" si="35"/>
        <v>MNFE00323</v>
      </c>
      <c r="B1023" s="109" t="s">
        <v>508</v>
      </c>
      <c r="C1023" s="109" t="s">
        <v>3433</v>
      </c>
      <c r="D1023" s="109" t="s">
        <v>3434</v>
      </c>
      <c r="E1023" s="109" t="s">
        <v>4290</v>
      </c>
      <c r="F1023" s="109" t="s">
        <v>36</v>
      </c>
      <c r="G1023" s="109" t="s">
        <v>3425</v>
      </c>
      <c r="H1023" s="109" t="s">
        <v>3426</v>
      </c>
      <c r="I1023" s="124">
        <v>9</v>
      </c>
      <c r="J1023" s="127">
        <f t="shared" si="34"/>
        <v>0</v>
      </c>
      <c r="K1023" s="124">
        <v>9</v>
      </c>
      <c r="L1023" s="125">
        <v>0</v>
      </c>
      <c r="M1023" s="125">
        <v>0</v>
      </c>
    </row>
    <row r="1024" spans="1:13" x14ac:dyDescent="0.3">
      <c r="A1024" s="123" t="str">
        <f t="shared" si="35"/>
        <v>MNFE00324</v>
      </c>
      <c r="B1024" s="109" t="s">
        <v>509</v>
      </c>
      <c r="C1024" s="109" t="s">
        <v>3433</v>
      </c>
      <c r="D1024" s="109" t="s">
        <v>3434</v>
      </c>
      <c r="E1024" s="109" t="s">
        <v>4291</v>
      </c>
      <c r="F1024" s="109" t="s">
        <v>36</v>
      </c>
      <c r="G1024" s="109" t="s">
        <v>3425</v>
      </c>
      <c r="H1024" s="109" t="s">
        <v>3426</v>
      </c>
      <c r="I1024" s="124">
        <v>10</v>
      </c>
      <c r="J1024" s="127">
        <f t="shared" si="34"/>
        <v>41.243000000000002</v>
      </c>
      <c r="K1024" s="124">
        <v>10</v>
      </c>
      <c r="L1024" s="125">
        <v>412.43</v>
      </c>
      <c r="M1024" s="125">
        <v>0</v>
      </c>
    </row>
    <row r="1025" spans="1:13" x14ac:dyDescent="0.3">
      <c r="A1025" s="123" t="str">
        <f t="shared" si="35"/>
        <v>MNFE00325</v>
      </c>
      <c r="B1025" s="109" t="s">
        <v>510</v>
      </c>
      <c r="C1025" s="109" t="s">
        <v>3433</v>
      </c>
      <c r="D1025" s="109" t="s">
        <v>3434</v>
      </c>
      <c r="E1025" s="109" t="s">
        <v>4292</v>
      </c>
      <c r="F1025" s="109" t="s">
        <v>36</v>
      </c>
      <c r="G1025" s="109" t="s">
        <v>3425</v>
      </c>
      <c r="H1025" s="109" t="s">
        <v>3426</v>
      </c>
      <c r="I1025" s="124">
        <v>13</v>
      </c>
      <c r="J1025" s="127">
        <f t="shared" si="34"/>
        <v>49.196923076923071</v>
      </c>
      <c r="K1025" s="124">
        <v>13</v>
      </c>
      <c r="L1025" s="125">
        <v>639.55999999999995</v>
      </c>
      <c r="M1025" s="125">
        <v>0</v>
      </c>
    </row>
    <row r="1026" spans="1:13" x14ac:dyDescent="0.3">
      <c r="A1026" s="123" t="str">
        <f t="shared" si="35"/>
        <v>MNFE00326</v>
      </c>
      <c r="B1026" s="109" t="s">
        <v>511</v>
      </c>
      <c r="C1026" s="109" t="s">
        <v>3433</v>
      </c>
      <c r="D1026" s="109" t="s">
        <v>3434</v>
      </c>
      <c r="E1026" s="109" t="s">
        <v>4293</v>
      </c>
      <c r="F1026" s="109" t="s">
        <v>36</v>
      </c>
      <c r="G1026" s="109" t="s">
        <v>3425</v>
      </c>
      <c r="H1026" s="109" t="s">
        <v>3426</v>
      </c>
      <c r="I1026" s="124">
        <v>8</v>
      </c>
      <c r="J1026" s="127">
        <f t="shared" ref="J1026:J1089" si="36">L1026/I1026</f>
        <v>0</v>
      </c>
      <c r="K1026" s="124">
        <v>8</v>
      </c>
      <c r="L1026" s="125">
        <v>0</v>
      </c>
      <c r="M1026" s="125">
        <v>0</v>
      </c>
    </row>
    <row r="1027" spans="1:13" x14ac:dyDescent="0.3">
      <c r="A1027" s="123" t="str">
        <f t="shared" si="35"/>
        <v>MNFE00327</v>
      </c>
      <c r="B1027" s="109" t="s">
        <v>512</v>
      </c>
      <c r="C1027" s="109" t="s">
        <v>3433</v>
      </c>
      <c r="D1027" s="109" t="s">
        <v>3434</v>
      </c>
      <c r="E1027" s="109" t="s">
        <v>4294</v>
      </c>
      <c r="F1027" s="109" t="s">
        <v>36</v>
      </c>
      <c r="G1027" s="109" t="s">
        <v>3425</v>
      </c>
      <c r="H1027" s="109" t="s">
        <v>3426</v>
      </c>
      <c r="I1027" s="124">
        <v>5</v>
      </c>
      <c r="J1027" s="127">
        <f t="shared" si="36"/>
        <v>47.542000000000002</v>
      </c>
      <c r="K1027" s="124">
        <v>5</v>
      </c>
      <c r="L1027" s="125">
        <v>237.71</v>
      </c>
      <c r="M1027" s="125">
        <v>0</v>
      </c>
    </row>
    <row r="1028" spans="1:13" x14ac:dyDescent="0.3">
      <c r="A1028" s="123" t="str">
        <f t="shared" si="35"/>
        <v>MNFE00328</v>
      </c>
      <c r="B1028" s="109" t="s">
        <v>513</v>
      </c>
      <c r="C1028" s="109" t="s">
        <v>3433</v>
      </c>
      <c r="D1028" s="109" t="s">
        <v>3434</v>
      </c>
      <c r="E1028" s="109" t="s">
        <v>4295</v>
      </c>
      <c r="F1028" s="109" t="s">
        <v>757</v>
      </c>
      <c r="G1028" s="109" t="s">
        <v>3425</v>
      </c>
      <c r="H1028" s="109" t="s">
        <v>3426</v>
      </c>
      <c r="I1028" s="124">
        <v>8</v>
      </c>
      <c r="J1028" s="127">
        <f t="shared" si="36"/>
        <v>62.223750000000003</v>
      </c>
      <c r="K1028" s="124">
        <v>8</v>
      </c>
      <c r="L1028" s="125">
        <v>497.79</v>
      </c>
      <c r="M1028" s="125">
        <v>0</v>
      </c>
    </row>
    <row r="1029" spans="1:13" x14ac:dyDescent="0.3">
      <c r="A1029" s="123" t="str">
        <f t="shared" si="35"/>
        <v>MNFE00329</v>
      </c>
      <c r="B1029" s="109" t="s">
        <v>514</v>
      </c>
      <c r="C1029" s="109" t="s">
        <v>3433</v>
      </c>
      <c r="D1029" s="109" t="s">
        <v>3434</v>
      </c>
      <c r="E1029" s="109" t="s">
        <v>4296</v>
      </c>
      <c r="F1029" s="109" t="s">
        <v>36</v>
      </c>
      <c r="G1029" s="109" t="s">
        <v>3425</v>
      </c>
      <c r="H1029" s="109" t="s">
        <v>3426</v>
      </c>
      <c r="I1029" s="124">
        <v>8</v>
      </c>
      <c r="J1029" s="127">
        <f t="shared" si="36"/>
        <v>56.055</v>
      </c>
      <c r="K1029" s="124">
        <v>8</v>
      </c>
      <c r="L1029" s="125">
        <v>448.44</v>
      </c>
      <c r="M1029" s="125">
        <v>0</v>
      </c>
    </row>
    <row r="1030" spans="1:13" x14ac:dyDescent="0.3">
      <c r="A1030" s="123" t="str">
        <f t="shared" si="35"/>
        <v>MNFE00330</v>
      </c>
      <c r="B1030" s="109" t="s">
        <v>515</v>
      </c>
      <c r="C1030" s="109" t="s">
        <v>3433</v>
      </c>
      <c r="D1030" s="109" t="s">
        <v>3434</v>
      </c>
      <c r="E1030" s="109" t="s">
        <v>4297</v>
      </c>
      <c r="F1030" s="109" t="s">
        <v>757</v>
      </c>
      <c r="G1030" s="109" t="s">
        <v>3425</v>
      </c>
      <c r="H1030" s="109" t="s">
        <v>3426</v>
      </c>
      <c r="I1030" s="124">
        <v>2</v>
      </c>
      <c r="J1030" s="127">
        <f t="shared" si="36"/>
        <v>76.97</v>
      </c>
      <c r="K1030" s="124">
        <v>2</v>
      </c>
      <c r="L1030" s="125">
        <v>153.94</v>
      </c>
      <c r="M1030" s="125">
        <v>0</v>
      </c>
    </row>
    <row r="1031" spans="1:13" x14ac:dyDescent="0.3">
      <c r="A1031" s="123" t="str">
        <f t="shared" si="35"/>
        <v>MNFE00331</v>
      </c>
      <c r="B1031" s="109" t="s">
        <v>516</v>
      </c>
      <c r="C1031" s="109" t="s">
        <v>3433</v>
      </c>
      <c r="D1031" s="109" t="s">
        <v>3434</v>
      </c>
      <c r="E1031" s="109" t="s">
        <v>4298</v>
      </c>
      <c r="F1031" s="109" t="s">
        <v>36</v>
      </c>
      <c r="G1031" s="109" t="s">
        <v>3425</v>
      </c>
      <c r="H1031" s="109" t="s">
        <v>3426</v>
      </c>
      <c r="I1031" s="124">
        <v>10</v>
      </c>
      <c r="J1031" s="127">
        <f t="shared" si="36"/>
        <v>57.667999999999992</v>
      </c>
      <c r="K1031" s="124">
        <v>10</v>
      </c>
      <c r="L1031" s="125">
        <v>576.67999999999995</v>
      </c>
      <c r="M1031" s="125">
        <v>0</v>
      </c>
    </row>
    <row r="1032" spans="1:13" x14ac:dyDescent="0.3">
      <c r="A1032" s="123" t="str">
        <f t="shared" si="35"/>
        <v>MNFE00332</v>
      </c>
      <c r="B1032" s="109" t="s">
        <v>517</v>
      </c>
      <c r="C1032" s="109" t="s">
        <v>3433</v>
      </c>
      <c r="D1032" s="109" t="s">
        <v>3434</v>
      </c>
      <c r="E1032" s="109" t="s">
        <v>4299</v>
      </c>
      <c r="F1032" s="109" t="s">
        <v>36</v>
      </c>
      <c r="G1032" s="109" t="s">
        <v>3425</v>
      </c>
      <c r="H1032" s="109" t="s">
        <v>3426</v>
      </c>
      <c r="I1032" s="124">
        <v>5</v>
      </c>
      <c r="J1032" s="127">
        <f t="shared" si="36"/>
        <v>62.188000000000002</v>
      </c>
      <c r="K1032" s="124">
        <v>5</v>
      </c>
      <c r="L1032" s="125">
        <v>310.94</v>
      </c>
      <c r="M1032" s="125">
        <v>0</v>
      </c>
    </row>
    <row r="1033" spans="1:13" x14ac:dyDescent="0.3">
      <c r="A1033" s="123" t="str">
        <f t="shared" si="35"/>
        <v>MNFE00333</v>
      </c>
      <c r="B1033" s="109" t="s">
        <v>518</v>
      </c>
      <c r="C1033" s="109" t="s">
        <v>3433</v>
      </c>
      <c r="D1033" s="109" t="s">
        <v>3434</v>
      </c>
      <c r="E1033" s="109" t="s">
        <v>4300</v>
      </c>
      <c r="F1033" s="109" t="s">
        <v>36</v>
      </c>
      <c r="G1033" s="109" t="s">
        <v>3425</v>
      </c>
      <c r="H1033" s="109" t="s">
        <v>3426</v>
      </c>
      <c r="I1033" s="124">
        <v>7</v>
      </c>
      <c r="J1033" s="127">
        <f t="shared" si="36"/>
        <v>93.217142857142861</v>
      </c>
      <c r="K1033" s="124">
        <v>7</v>
      </c>
      <c r="L1033" s="125">
        <v>652.52</v>
      </c>
      <c r="M1033" s="125">
        <v>0</v>
      </c>
    </row>
    <row r="1034" spans="1:13" x14ac:dyDescent="0.3">
      <c r="A1034" s="123" t="str">
        <f t="shared" si="35"/>
        <v>MNFE00334</v>
      </c>
      <c r="B1034" s="109" t="s">
        <v>519</v>
      </c>
      <c r="C1034" s="109" t="s">
        <v>3433</v>
      </c>
      <c r="D1034" s="109" t="s">
        <v>3434</v>
      </c>
      <c r="E1034" s="109" t="s">
        <v>4301</v>
      </c>
      <c r="F1034" s="109" t="s">
        <v>36</v>
      </c>
      <c r="G1034" s="109" t="s">
        <v>3425</v>
      </c>
      <c r="H1034" s="109" t="s">
        <v>3426</v>
      </c>
      <c r="I1034" s="124">
        <v>9</v>
      </c>
      <c r="J1034" s="127">
        <f t="shared" si="36"/>
        <v>34.080000000000005</v>
      </c>
      <c r="K1034" s="124">
        <v>9</v>
      </c>
      <c r="L1034" s="125">
        <v>306.72000000000003</v>
      </c>
      <c r="M1034" s="125">
        <v>0</v>
      </c>
    </row>
    <row r="1035" spans="1:13" x14ac:dyDescent="0.3">
      <c r="A1035" s="123" t="str">
        <f t="shared" si="35"/>
        <v>MNFE00335</v>
      </c>
      <c r="B1035" s="109" t="s">
        <v>520</v>
      </c>
      <c r="C1035" s="109" t="s">
        <v>3433</v>
      </c>
      <c r="D1035" s="109" t="s">
        <v>3434</v>
      </c>
      <c r="E1035" s="109" t="s">
        <v>4302</v>
      </c>
      <c r="F1035" s="109" t="s">
        <v>36</v>
      </c>
      <c r="G1035" s="109" t="s">
        <v>3425</v>
      </c>
      <c r="H1035" s="109" t="s">
        <v>3426</v>
      </c>
      <c r="I1035" s="124">
        <v>5</v>
      </c>
      <c r="J1035" s="127">
        <f t="shared" si="36"/>
        <v>75.736000000000004</v>
      </c>
      <c r="K1035" s="124">
        <v>5</v>
      </c>
      <c r="L1035" s="125">
        <v>378.68</v>
      </c>
      <c r="M1035" s="125">
        <v>0</v>
      </c>
    </row>
    <row r="1036" spans="1:13" x14ac:dyDescent="0.3">
      <c r="A1036" s="123" t="str">
        <f t="shared" si="35"/>
        <v>MNFE00336</v>
      </c>
      <c r="B1036" s="109" t="s">
        <v>521</v>
      </c>
      <c r="C1036" s="109" t="s">
        <v>3433</v>
      </c>
      <c r="D1036" s="109" t="s">
        <v>3434</v>
      </c>
      <c r="E1036" s="109" t="s">
        <v>4303</v>
      </c>
      <c r="F1036" s="109" t="s">
        <v>36</v>
      </c>
      <c r="G1036" s="109" t="s">
        <v>3425</v>
      </c>
      <c r="H1036" s="109" t="s">
        <v>3426</v>
      </c>
      <c r="I1036" s="124">
        <v>5</v>
      </c>
      <c r="J1036" s="127">
        <f t="shared" si="36"/>
        <v>0</v>
      </c>
      <c r="K1036" s="124">
        <v>5</v>
      </c>
      <c r="L1036" s="125">
        <v>0</v>
      </c>
      <c r="M1036" s="125">
        <v>0</v>
      </c>
    </row>
    <row r="1037" spans="1:13" x14ac:dyDescent="0.3">
      <c r="A1037" s="123" t="str">
        <f t="shared" si="35"/>
        <v>MNFE00337</v>
      </c>
      <c r="B1037" s="109" t="s">
        <v>522</v>
      </c>
      <c r="C1037" s="109" t="s">
        <v>3433</v>
      </c>
      <c r="D1037" s="109" t="s">
        <v>3434</v>
      </c>
      <c r="E1037" s="109" t="s">
        <v>4304</v>
      </c>
      <c r="F1037" s="109" t="s">
        <v>36</v>
      </c>
      <c r="G1037" s="109" t="s">
        <v>3425</v>
      </c>
      <c r="H1037" s="109" t="s">
        <v>3426</v>
      </c>
      <c r="I1037" s="124">
        <v>5</v>
      </c>
      <c r="J1037" s="127">
        <f t="shared" si="36"/>
        <v>115.82000000000001</v>
      </c>
      <c r="K1037" s="124">
        <v>5</v>
      </c>
      <c r="L1037" s="125">
        <v>579.1</v>
      </c>
      <c r="M1037" s="125">
        <v>0</v>
      </c>
    </row>
    <row r="1038" spans="1:13" x14ac:dyDescent="0.3">
      <c r="A1038" s="123" t="str">
        <f t="shared" si="35"/>
        <v>MNFE00338</v>
      </c>
      <c r="B1038" s="109" t="s">
        <v>523</v>
      </c>
      <c r="C1038" s="109" t="s">
        <v>3433</v>
      </c>
      <c r="D1038" s="109" t="s">
        <v>3434</v>
      </c>
      <c r="E1038" s="109" t="s">
        <v>4305</v>
      </c>
      <c r="F1038" s="109" t="s">
        <v>36</v>
      </c>
      <c r="G1038" s="109" t="s">
        <v>3425</v>
      </c>
      <c r="H1038" s="109" t="s">
        <v>3426</v>
      </c>
      <c r="I1038" s="124">
        <v>22</v>
      </c>
      <c r="J1038" s="127">
        <f t="shared" si="36"/>
        <v>0</v>
      </c>
      <c r="K1038" s="124">
        <v>22</v>
      </c>
      <c r="L1038" s="125">
        <v>0</v>
      </c>
      <c r="M1038" s="125">
        <v>0</v>
      </c>
    </row>
    <row r="1039" spans="1:13" x14ac:dyDescent="0.3">
      <c r="A1039" s="123" t="str">
        <f t="shared" si="35"/>
        <v>MNFE00339</v>
      </c>
      <c r="B1039" s="109" t="s">
        <v>524</v>
      </c>
      <c r="C1039" s="109" t="s">
        <v>3433</v>
      </c>
      <c r="D1039" s="109" t="s">
        <v>3434</v>
      </c>
      <c r="E1039" s="109" t="s">
        <v>4306</v>
      </c>
      <c r="F1039" s="109" t="s">
        <v>36</v>
      </c>
      <c r="G1039" s="109" t="s">
        <v>3425</v>
      </c>
      <c r="H1039" s="109" t="s">
        <v>3426</v>
      </c>
      <c r="I1039" s="124">
        <v>6</v>
      </c>
      <c r="J1039" s="127">
        <f t="shared" si="36"/>
        <v>103.36</v>
      </c>
      <c r="K1039" s="124">
        <v>6</v>
      </c>
      <c r="L1039" s="125">
        <v>620.16</v>
      </c>
      <c r="M1039" s="125">
        <v>0</v>
      </c>
    </row>
    <row r="1040" spans="1:13" x14ac:dyDescent="0.3">
      <c r="A1040" s="123" t="str">
        <f t="shared" si="35"/>
        <v>MNFE00340</v>
      </c>
      <c r="B1040" s="109" t="s">
        <v>525</v>
      </c>
      <c r="C1040" s="109" t="s">
        <v>3433</v>
      </c>
      <c r="D1040" s="109" t="s">
        <v>3434</v>
      </c>
      <c r="E1040" s="109" t="s">
        <v>4307</v>
      </c>
      <c r="F1040" s="109" t="s">
        <v>36</v>
      </c>
      <c r="G1040" s="109" t="s">
        <v>3425</v>
      </c>
      <c r="H1040" s="109" t="s">
        <v>3426</v>
      </c>
      <c r="I1040" s="124">
        <v>28</v>
      </c>
      <c r="J1040" s="127">
        <f t="shared" si="36"/>
        <v>0</v>
      </c>
      <c r="K1040" s="124">
        <v>28</v>
      </c>
      <c r="L1040" s="125">
        <v>0</v>
      </c>
      <c r="M1040" s="125">
        <v>0</v>
      </c>
    </row>
    <row r="1041" spans="1:13" x14ac:dyDescent="0.3">
      <c r="A1041" s="123" t="str">
        <f t="shared" si="35"/>
        <v>MNFE00341</v>
      </c>
      <c r="B1041" s="109" t="s">
        <v>526</v>
      </c>
      <c r="C1041" s="109" t="s">
        <v>3433</v>
      </c>
      <c r="D1041" s="109" t="s">
        <v>3434</v>
      </c>
      <c r="E1041" s="109" t="s">
        <v>4308</v>
      </c>
      <c r="F1041" s="109" t="s">
        <v>36</v>
      </c>
      <c r="G1041" s="109" t="s">
        <v>3425</v>
      </c>
      <c r="H1041" s="109" t="s">
        <v>3426</v>
      </c>
      <c r="I1041" s="124">
        <v>4</v>
      </c>
      <c r="J1041" s="127">
        <f t="shared" si="36"/>
        <v>124.2475</v>
      </c>
      <c r="K1041" s="124">
        <v>4</v>
      </c>
      <c r="L1041" s="125">
        <v>496.99</v>
      </c>
      <c r="M1041" s="125">
        <v>0</v>
      </c>
    </row>
    <row r="1042" spans="1:13" x14ac:dyDescent="0.3">
      <c r="A1042" s="123" t="str">
        <f t="shared" si="35"/>
        <v>MNFE00342</v>
      </c>
      <c r="B1042" s="109" t="s">
        <v>527</v>
      </c>
      <c r="C1042" s="109" t="s">
        <v>3433</v>
      </c>
      <c r="D1042" s="109" t="s">
        <v>3434</v>
      </c>
      <c r="E1042" s="109" t="s">
        <v>4309</v>
      </c>
      <c r="F1042" s="109" t="s">
        <v>36</v>
      </c>
      <c r="G1042" s="109" t="s">
        <v>3425</v>
      </c>
      <c r="H1042" s="109" t="s">
        <v>3426</v>
      </c>
      <c r="I1042" s="124">
        <v>14</v>
      </c>
      <c r="J1042" s="127">
        <f t="shared" si="36"/>
        <v>0</v>
      </c>
      <c r="K1042" s="124">
        <v>14</v>
      </c>
      <c r="L1042" s="125">
        <v>0</v>
      </c>
      <c r="M1042" s="125">
        <v>0</v>
      </c>
    </row>
    <row r="1043" spans="1:13" x14ac:dyDescent="0.3">
      <c r="A1043" s="123" t="str">
        <f t="shared" si="35"/>
        <v>MNFE00343</v>
      </c>
      <c r="B1043" s="109" t="s">
        <v>528</v>
      </c>
      <c r="C1043" s="109" t="s">
        <v>3433</v>
      </c>
      <c r="D1043" s="109" t="s">
        <v>3434</v>
      </c>
      <c r="E1043" s="109" t="s">
        <v>4310</v>
      </c>
      <c r="F1043" s="109" t="s">
        <v>36</v>
      </c>
      <c r="G1043" s="109" t="s">
        <v>3425</v>
      </c>
      <c r="H1043" s="109" t="s">
        <v>3426</v>
      </c>
      <c r="I1043" s="124">
        <v>5</v>
      </c>
      <c r="J1043" s="127">
        <f t="shared" si="36"/>
        <v>74.81</v>
      </c>
      <c r="K1043" s="124">
        <v>5</v>
      </c>
      <c r="L1043" s="125">
        <v>374.05</v>
      </c>
      <c r="M1043" s="125">
        <v>0</v>
      </c>
    </row>
    <row r="1044" spans="1:13" x14ac:dyDescent="0.3">
      <c r="A1044" s="123" t="str">
        <f t="shared" si="35"/>
        <v>MNFE00344</v>
      </c>
      <c r="B1044" s="109" t="s">
        <v>529</v>
      </c>
      <c r="C1044" s="109" t="s">
        <v>3433</v>
      </c>
      <c r="D1044" s="109" t="s">
        <v>3434</v>
      </c>
      <c r="E1044" s="109" t="s">
        <v>4311</v>
      </c>
      <c r="F1044" s="109" t="s">
        <v>36</v>
      </c>
      <c r="G1044" s="109" t="s">
        <v>3425</v>
      </c>
      <c r="H1044" s="109" t="s">
        <v>3426</v>
      </c>
      <c r="I1044" s="124">
        <v>25</v>
      </c>
      <c r="J1044" s="127">
        <f t="shared" si="36"/>
        <v>0</v>
      </c>
      <c r="K1044" s="124">
        <v>25</v>
      </c>
      <c r="L1044" s="125">
        <v>0</v>
      </c>
      <c r="M1044" s="125">
        <v>0</v>
      </c>
    </row>
    <row r="1045" spans="1:13" x14ac:dyDescent="0.3">
      <c r="A1045" s="123" t="str">
        <f t="shared" si="35"/>
        <v>MNFE00345</v>
      </c>
      <c r="B1045" s="109" t="s">
        <v>530</v>
      </c>
      <c r="C1045" s="109" t="s">
        <v>3433</v>
      </c>
      <c r="D1045" s="109" t="s">
        <v>3434</v>
      </c>
      <c r="E1045" s="109" t="s">
        <v>4312</v>
      </c>
      <c r="F1045" s="109" t="s">
        <v>36</v>
      </c>
      <c r="G1045" s="109" t="s">
        <v>3425</v>
      </c>
      <c r="H1045" s="109" t="s">
        <v>3426</v>
      </c>
      <c r="I1045" s="124">
        <v>13</v>
      </c>
      <c r="J1045" s="127">
        <f t="shared" si="36"/>
        <v>0</v>
      </c>
      <c r="K1045" s="124">
        <v>13</v>
      </c>
      <c r="L1045" s="125">
        <v>0</v>
      </c>
      <c r="M1045" s="125">
        <v>0</v>
      </c>
    </row>
    <row r="1046" spans="1:13" x14ac:dyDescent="0.3">
      <c r="A1046" s="123" t="str">
        <f t="shared" si="35"/>
        <v>MNFE00346</v>
      </c>
      <c r="B1046" s="109" t="s">
        <v>531</v>
      </c>
      <c r="C1046" s="109" t="s">
        <v>3433</v>
      </c>
      <c r="D1046" s="109" t="s">
        <v>3434</v>
      </c>
      <c r="E1046" s="109" t="s">
        <v>4313</v>
      </c>
      <c r="F1046" s="109" t="s">
        <v>36</v>
      </c>
      <c r="G1046" s="109" t="s">
        <v>3425</v>
      </c>
      <c r="H1046" s="109" t="s">
        <v>3426</v>
      </c>
      <c r="I1046" s="124">
        <v>7</v>
      </c>
      <c r="J1046" s="127">
        <f t="shared" si="36"/>
        <v>77.075714285714284</v>
      </c>
      <c r="K1046" s="124">
        <v>7</v>
      </c>
      <c r="L1046" s="125">
        <v>539.53</v>
      </c>
      <c r="M1046" s="125">
        <v>0</v>
      </c>
    </row>
    <row r="1047" spans="1:13" x14ac:dyDescent="0.3">
      <c r="A1047" s="123" t="str">
        <f t="shared" si="35"/>
        <v>MNFE00347</v>
      </c>
      <c r="B1047" s="109" t="s">
        <v>532</v>
      </c>
      <c r="C1047" s="109" t="s">
        <v>3433</v>
      </c>
      <c r="D1047" s="109" t="s">
        <v>3434</v>
      </c>
      <c r="E1047" s="109" t="s">
        <v>4314</v>
      </c>
      <c r="F1047" s="109" t="s">
        <v>36</v>
      </c>
      <c r="G1047" s="109" t="s">
        <v>3425</v>
      </c>
      <c r="H1047" s="109" t="s">
        <v>3426</v>
      </c>
      <c r="I1047" s="124">
        <v>29</v>
      </c>
      <c r="J1047" s="127">
        <f t="shared" si="36"/>
        <v>0</v>
      </c>
      <c r="K1047" s="124">
        <v>29</v>
      </c>
      <c r="L1047" s="125">
        <v>0</v>
      </c>
      <c r="M1047" s="125">
        <v>0</v>
      </c>
    </row>
    <row r="1048" spans="1:13" x14ac:dyDescent="0.3">
      <c r="A1048" s="123" t="str">
        <f t="shared" si="35"/>
        <v>MNFE00348</v>
      </c>
      <c r="B1048" s="109" t="s">
        <v>533</v>
      </c>
      <c r="C1048" s="109" t="s">
        <v>3433</v>
      </c>
      <c r="D1048" s="109" t="s">
        <v>3434</v>
      </c>
      <c r="E1048" s="109" t="s">
        <v>4315</v>
      </c>
      <c r="F1048" s="109" t="s">
        <v>36</v>
      </c>
      <c r="G1048" s="109" t="s">
        <v>3425</v>
      </c>
      <c r="H1048" s="109" t="s">
        <v>3426</v>
      </c>
      <c r="I1048" s="124">
        <v>12</v>
      </c>
      <c r="J1048" s="127">
        <f t="shared" si="36"/>
        <v>86.205833333333331</v>
      </c>
      <c r="K1048" s="124">
        <v>12</v>
      </c>
      <c r="L1048" s="125">
        <v>1034.47</v>
      </c>
      <c r="M1048" s="125">
        <v>0</v>
      </c>
    </row>
    <row r="1049" spans="1:13" x14ac:dyDescent="0.3">
      <c r="A1049" s="123" t="str">
        <f t="shared" si="35"/>
        <v>MNFE00349</v>
      </c>
      <c r="B1049" s="109" t="s">
        <v>534</v>
      </c>
      <c r="C1049" s="109" t="s">
        <v>3433</v>
      </c>
      <c r="D1049" s="109" t="s">
        <v>3434</v>
      </c>
      <c r="E1049" s="109" t="s">
        <v>4316</v>
      </c>
      <c r="F1049" s="109" t="s">
        <v>36</v>
      </c>
      <c r="G1049" s="109" t="s">
        <v>3425</v>
      </c>
      <c r="H1049" s="109" t="s">
        <v>3426</v>
      </c>
      <c r="I1049" s="124">
        <v>42</v>
      </c>
      <c r="J1049" s="127">
        <f t="shared" si="36"/>
        <v>0</v>
      </c>
      <c r="K1049" s="124">
        <v>42</v>
      </c>
      <c r="L1049" s="125">
        <v>0</v>
      </c>
      <c r="M1049" s="125">
        <v>0</v>
      </c>
    </row>
    <row r="1050" spans="1:13" x14ac:dyDescent="0.3">
      <c r="A1050" s="123" t="str">
        <f t="shared" si="35"/>
        <v>MNFE00350</v>
      </c>
      <c r="B1050" s="109" t="s">
        <v>535</v>
      </c>
      <c r="C1050" s="109" t="s">
        <v>3433</v>
      </c>
      <c r="D1050" s="109" t="s">
        <v>3434</v>
      </c>
      <c r="E1050" s="109" t="s">
        <v>4317</v>
      </c>
      <c r="F1050" s="109" t="s">
        <v>36</v>
      </c>
      <c r="G1050" s="109" t="s">
        <v>3425</v>
      </c>
      <c r="H1050" s="109" t="s">
        <v>3426</v>
      </c>
      <c r="I1050" s="124">
        <v>48</v>
      </c>
      <c r="J1050" s="127">
        <f t="shared" si="36"/>
        <v>0</v>
      </c>
      <c r="K1050" s="124">
        <v>48</v>
      </c>
      <c r="L1050" s="125">
        <v>0</v>
      </c>
      <c r="M1050" s="125">
        <v>0</v>
      </c>
    </row>
    <row r="1051" spans="1:13" x14ac:dyDescent="0.3">
      <c r="A1051" s="123" t="str">
        <f t="shared" si="35"/>
        <v>MNFE00351</v>
      </c>
      <c r="B1051" s="109" t="s">
        <v>536</v>
      </c>
      <c r="C1051" s="109" t="s">
        <v>3433</v>
      </c>
      <c r="D1051" s="109" t="s">
        <v>3434</v>
      </c>
      <c r="E1051" s="109" t="s">
        <v>4318</v>
      </c>
      <c r="F1051" s="109" t="s">
        <v>36</v>
      </c>
      <c r="G1051" s="109" t="s">
        <v>3425</v>
      </c>
      <c r="H1051" s="109" t="s">
        <v>3426</v>
      </c>
      <c r="I1051" s="124">
        <v>12</v>
      </c>
      <c r="J1051" s="127">
        <f t="shared" si="36"/>
        <v>24.797499999999999</v>
      </c>
      <c r="K1051" s="124">
        <v>12</v>
      </c>
      <c r="L1051" s="125">
        <v>297.57</v>
      </c>
      <c r="M1051" s="125">
        <v>0</v>
      </c>
    </row>
    <row r="1052" spans="1:13" x14ac:dyDescent="0.3">
      <c r="A1052" s="123" t="str">
        <f t="shared" si="35"/>
        <v>MNFE00352</v>
      </c>
      <c r="B1052" s="109" t="s">
        <v>537</v>
      </c>
      <c r="C1052" s="109" t="s">
        <v>3433</v>
      </c>
      <c r="D1052" s="109" t="s">
        <v>3434</v>
      </c>
      <c r="E1052" s="109" t="s">
        <v>4319</v>
      </c>
      <c r="F1052" s="109" t="s">
        <v>36</v>
      </c>
      <c r="G1052" s="109" t="s">
        <v>3425</v>
      </c>
      <c r="H1052" s="109" t="s">
        <v>3426</v>
      </c>
      <c r="I1052" s="124">
        <v>50</v>
      </c>
      <c r="J1052" s="127">
        <f t="shared" si="36"/>
        <v>101.2072</v>
      </c>
      <c r="K1052" s="124">
        <v>50</v>
      </c>
      <c r="L1052" s="125">
        <v>5060.3599999999997</v>
      </c>
      <c r="M1052" s="125">
        <v>0</v>
      </c>
    </row>
    <row r="1053" spans="1:13" x14ac:dyDescent="0.3">
      <c r="A1053" s="123" t="str">
        <f t="shared" si="35"/>
        <v>MNFE00353</v>
      </c>
      <c r="B1053" s="109" t="s">
        <v>538</v>
      </c>
      <c r="C1053" s="109" t="s">
        <v>3433</v>
      </c>
      <c r="D1053" s="109" t="s">
        <v>3434</v>
      </c>
      <c r="E1053" s="109" t="s">
        <v>4320</v>
      </c>
      <c r="F1053" s="109" t="s">
        <v>36</v>
      </c>
      <c r="G1053" s="109" t="s">
        <v>3425</v>
      </c>
      <c r="H1053" s="109" t="s">
        <v>3426</v>
      </c>
      <c r="I1053" s="124">
        <v>13</v>
      </c>
      <c r="J1053" s="127">
        <f t="shared" si="36"/>
        <v>125.52769230769231</v>
      </c>
      <c r="K1053" s="124">
        <v>13</v>
      </c>
      <c r="L1053" s="125">
        <v>1631.86</v>
      </c>
      <c r="M1053" s="125">
        <v>0</v>
      </c>
    </row>
    <row r="1054" spans="1:13" x14ac:dyDescent="0.3">
      <c r="A1054" s="123" t="str">
        <f t="shared" si="35"/>
        <v>MNFE00354</v>
      </c>
      <c r="B1054" s="109" t="s">
        <v>539</v>
      </c>
      <c r="C1054" s="109" t="s">
        <v>3433</v>
      </c>
      <c r="D1054" s="109" t="s">
        <v>3434</v>
      </c>
      <c r="E1054" s="109" t="s">
        <v>4321</v>
      </c>
      <c r="F1054" s="109" t="s">
        <v>36</v>
      </c>
      <c r="G1054" s="109" t="s">
        <v>3425</v>
      </c>
      <c r="H1054" s="109" t="s">
        <v>3426</v>
      </c>
      <c r="I1054" s="124">
        <v>13</v>
      </c>
      <c r="J1054" s="127">
        <f t="shared" si="36"/>
        <v>0</v>
      </c>
      <c r="K1054" s="124">
        <v>13</v>
      </c>
      <c r="L1054" s="125">
        <v>0</v>
      </c>
      <c r="M1054" s="125">
        <v>0</v>
      </c>
    </row>
    <row r="1055" spans="1:13" x14ac:dyDescent="0.3">
      <c r="A1055" s="123" t="str">
        <f t="shared" si="35"/>
        <v>MNFE00355</v>
      </c>
      <c r="B1055" s="109" t="s">
        <v>540</v>
      </c>
      <c r="C1055" s="109" t="s">
        <v>3433</v>
      </c>
      <c r="D1055" s="109" t="s">
        <v>3434</v>
      </c>
      <c r="E1055" s="109" t="s">
        <v>4322</v>
      </c>
      <c r="F1055" s="109" t="s">
        <v>36</v>
      </c>
      <c r="G1055" s="109" t="s">
        <v>3425</v>
      </c>
      <c r="H1055" s="109" t="s">
        <v>3426</v>
      </c>
      <c r="I1055" s="124">
        <v>27</v>
      </c>
      <c r="J1055" s="127">
        <f t="shared" si="36"/>
        <v>0</v>
      </c>
      <c r="K1055" s="124">
        <v>27</v>
      </c>
      <c r="L1055" s="125">
        <v>0</v>
      </c>
      <c r="M1055" s="125">
        <v>0</v>
      </c>
    </row>
    <row r="1056" spans="1:13" x14ac:dyDescent="0.3">
      <c r="A1056" s="123" t="str">
        <f t="shared" si="35"/>
        <v>MNFE00356</v>
      </c>
      <c r="B1056" s="109" t="s">
        <v>541</v>
      </c>
      <c r="C1056" s="109" t="s">
        <v>3433</v>
      </c>
      <c r="D1056" s="109" t="s">
        <v>3434</v>
      </c>
      <c r="E1056" s="109" t="s">
        <v>4323</v>
      </c>
      <c r="F1056" s="109" t="s">
        <v>36</v>
      </c>
      <c r="G1056" s="109" t="s">
        <v>3425</v>
      </c>
      <c r="H1056" s="109" t="s">
        <v>3426</v>
      </c>
      <c r="I1056" s="124">
        <v>22</v>
      </c>
      <c r="J1056" s="127">
        <f t="shared" si="36"/>
        <v>0</v>
      </c>
      <c r="K1056" s="124">
        <v>22</v>
      </c>
      <c r="L1056" s="125">
        <v>0</v>
      </c>
      <c r="M1056" s="125">
        <v>0</v>
      </c>
    </row>
    <row r="1057" spans="1:13" x14ac:dyDescent="0.3">
      <c r="A1057" s="123" t="str">
        <f t="shared" si="35"/>
        <v>MNFE00357</v>
      </c>
      <c r="B1057" s="109" t="s">
        <v>542</v>
      </c>
      <c r="C1057" s="109" t="s">
        <v>3433</v>
      </c>
      <c r="D1057" s="109" t="s">
        <v>3434</v>
      </c>
      <c r="E1057" s="109" t="s">
        <v>4324</v>
      </c>
      <c r="F1057" s="109" t="s">
        <v>36</v>
      </c>
      <c r="G1057" s="109" t="s">
        <v>3425</v>
      </c>
      <c r="H1057" s="109" t="s">
        <v>3426</v>
      </c>
      <c r="I1057" s="124">
        <v>13</v>
      </c>
      <c r="J1057" s="127">
        <f t="shared" si="36"/>
        <v>0</v>
      </c>
      <c r="K1057" s="124">
        <v>13</v>
      </c>
      <c r="L1057" s="125">
        <v>0</v>
      </c>
      <c r="M1057" s="125">
        <v>0</v>
      </c>
    </row>
    <row r="1058" spans="1:13" x14ac:dyDescent="0.3">
      <c r="A1058" s="123" t="str">
        <f t="shared" si="35"/>
        <v>MNFE00358</v>
      </c>
      <c r="B1058" s="109" t="s">
        <v>543</v>
      </c>
      <c r="C1058" s="109" t="s">
        <v>3433</v>
      </c>
      <c r="D1058" s="109" t="s">
        <v>3434</v>
      </c>
      <c r="E1058" s="109" t="s">
        <v>4325</v>
      </c>
      <c r="F1058" s="109" t="s">
        <v>36</v>
      </c>
      <c r="G1058" s="109" t="s">
        <v>3425</v>
      </c>
      <c r="H1058" s="109" t="s">
        <v>3426</v>
      </c>
      <c r="I1058" s="124">
        <v>36</v>
      </c>
      <c r="J1058" s="127">
        <f t="shared" si="36"/>
        <v>0</v>
      </c>
      <c r="K1058" s="124">
        <v>36</v>
      </c>
      <c r="L1058" s="125">
        <v>0</v>
      </c>
      <c r="M1058" s="125">
        <v>0</v>
      </c>
    </row>
    <row r="1059" spans="1:13" x14ac:dyDescent="0.3">
      <c r="A1059" s="123" t="str">
        <f t="shared" si="35"/>
        <v>MNFE00359</v>
      </c>
      <c r="B1059" s="109" t="s">
        <v>544</v>
      </c>
      <c r="C1059" s="109" t="s">
        <v>3433</v>
      </c>
      <c r="D1059" s="109" t="s">
        <v>3434</v>
      </c>
      <c r="E1059" s="109" t="s">
        <v>4326</v>
      </c>
      <c r="F1059" s="109" t="s">
        <v>36</v>
      </c>
      <c r="G1059" s="109" t="s">
        <v>3425</v>
      </c>
      <c r="H1059" s="109" t="s">
        <v>3426</v>
      </c>
      <c r="I1059" s="124">
        <v>28</v>
      </c>
      <c r="J1059" s="127">
        <f t="shared" si="36"/>
        <v>0</v>
      </c>
      <c r="K1059" s="124">
        <v>28</v>
      </c>
      <c r="L1059" s="125">
        <v>0</v>
      </c>
      <c r="M1059" s="125">
        <v>0</v>
      </c>
    </row>
    <row r="1060" spans="1:13" x14ac:dyDescent="0.3">
      <c r="A1060" s="123" t="str">
        <f t="shared" si="35"/>
        <v>MNFE00360</v>
      </c>
      <c r="B1060" s="109" t="s">
        <v>545</v>
      </c>
      <c r="C1060" s="109" t="s">
        <v>3433</v>
      </c>
      <c r="D1060" s="109" t="s">
        <v>3434</v>
      </c>
      <c r="E1060" s="109" t="s">
        <v>4327</v>
      </c>
      <c r="F1060" s="109" t="s">
        <v>36</v>
      </c>
      <c r="G1060" s="109" t="s">
        <v>3425</v>
      </c>
      <c r="H1060" s="109" t="s">
        <v>3426</v>
      </c>
      <c r="I1060" s="124">
        <v>36</v>
      </c>
      <c r="J1060" s="127">
        <f t="shared" si="36"/>
        <v>0</v>
      </c>
      <c r="K1060" s="124">
        <v>36</v>
      </c>
      <c r="L1060" s="125">
        <v>0</v>
      </c>
      <c r="M1060" s="125">
        <v>0</v>
      </c>
    </row>
    <row r="1061" spans="1:13" x14ac:dyDescent="0.3">
      <c r="A1061" s="123" t="str">
        <f t="shared" si="35"/>
        <v>MNFE00361</v>
      </c>
      <c r="B1061" s="109" t="s">
        <v>546</v>
      </c>
      <c r="C1061" s="109" t="s">
        <v>3433</v>
      </c>
      <c r="D1061" s="109" t="s">
        <v>3434</v>
      </c>
      <c r="E1061" s="109" t="s">
        <v>4328</v>
      </c>
      <c r="F1061" s="109" t="s">
        <v>36</v>
      </c>
      <c r="G1061" s="109" t="s">
        <v>3425</v>
      </c>
      <c r="H1061" s="109" t="s">
        <v>3426</v>
      </c>
      <c r="I1061" s="124">
        <v>8</v>
      </c>
      <c r="J1061" s="127">
        <f t="shared" si="36"/>
        <v>62.56</v>
      </c>
      <c r="K1061" s="124">
        <v>8</v>
      </c>
      <c r="L1061" s="125">
        <v>500.48</v>
      </c>
      <c r="M1061" s="125">
        <v>0</v>
      </c>
    </row>
    <row r="1062" spans="1:13" x14ac:dyDescent="0.3">
      <c r="A1062" s="123" t="str">
        <f t="shared" si="35"/>
        <v>MNFE00362</v>
      </c>
      <c r="B1062" s="109" t="s">
        <v>547</v>
      </c>
      <c r="C1062" s="109" t="s">
        <v>3433</v>
      </c>
      <c r="D1062" s="109" t="s">
        <v>3434</v>
      </c>
      <c r="E1062" s="109" t="s">
        <v>4329</v>
      </c>
      <c r="F1062" s="109" t="s">
        <v>36</v>
      </c>
      <c r="G1062" s="109" t="s">
        <v>3425</v>
      </c>
      <c r="H1062" s="109" t="s">
        <v>3426</v>
      </c>
      <c r="I1062" s="124">
        <v>27</v>
      </c>
      <c r="J1062" s="127">
        <f t="shared" si="36"/>
        <v>0</v>
      </c>
      <c r="K1062" s="124">
        <v>27</v>
      </c>
      <c r="L1062" s="125">
        <v>0</v>
      </c>
      <c r="M1062" s="125">
        <v>0</v>
      </c>
    </row>
    <row r="1063" spans="1:13" x14ac:dyDescent="0.3">
      <c r="A1063" s="123" t="str">
        <f t="shared" si="35"/>
        <v>MNFE00363</v>
      </c>
      <c r="B1063" s="109" t="s">
        <v>548</v>
      </c>
      <c r="C1063" s="109" t="s">
        <v>3433</v>
      </c>
      <c r="D1063" s="109" t="s">
        <v>3434</v>
      </c>
      <c r="E1063" s="109" t="s">
        <v>4330</v>
      </c>
      <c r="F1063" s="109" t="s">
        <v>36</v>
      </c>
      <c r="G1063" s="109" t="s">
        <v>3425</v>
      </c>
      <c r="H1063" s="109" t="s">
        <v>3426</v>
      </c>
      <c r="I1063" s="124">
        <v>16</v>
      </c>
      <c r="J1063" s="127">
        <f t="shared" si="36"/>
        <v>0</v>
      </c>
      <c r="K1063" s="124">
        <v>16</v>
      </c>
      <c r="L1063" s="125">
        <v>0</v>
      </c>
      <c r="M1063" s="125">
        <v>0</v>
      </c>
    </row>
    <row r="1064" spans="1:13" x14ac:dyDescent="0.3">
      <c r="A1064" s="123" t="str">
        <f t="shared" si="35"/>
        <v>MNFE00364</v>
      </c>
      <c r="B1064" s="109" t="s">
        <v>549</v>
      </c>
      <c r="C1064" s="109" t="s">
        <v>3433</v>
      </c>
      <c r="D1064" s="109" t="s">
        <v>3434</v>
      </c>
      <c r="E1064" s="109" t="s">
        <v>4331</v>
      </c>
      <c r="F1064" s="109" t="s">
        <v>36</v>
      </c>
      <c r="G1064" s="109" t="s">
        <v>3425</v>
      </c>
      <c r="H1064" s="109" t="s">
        <v>3426</v>
      </c>
      <c r="I1064" s="124">
        <v>23</v>
      </c>
      <c r="J1064" s="127">
        <f t="shared" si="36"/>
        <v>0</v>
      </c>
      <c r="K1064" s="124">
        <v>23</v>
      </c>
      <c r="L1064" s="125">
        <v>0</v>
      </c>
      <c r="M1064" s="125">
        <v>0</v>
      </c>
    </row>
    <row r="1065" spans="1:13" x14ac:dyDescent="0.3">
      <c r="A1065" s="123" t="str">
        <f t="shared" si="35"/>
        <v>MNFE00365</v>
      </c>
      <c r="B1065" s="109" t="s">
        <v>550</v>
      </c>
      <c r="C1065" s="109" t="s">
        <v>3433</v>
      </c>
      <c r="D1065" s="109" t="s">
        <v>3434</v>
      </c>
      <c r="E1065" s="109" t="s">
        <v>4332</v>
      </c>
      <c r="F1065" s="109" t="s">
        <v>36</v>
      </c>
      <c r="G1065" s="109" t="s">
        <v>3425</v>
      </c>
      <c r="H1065" s="109" t="s">
        <v>3426</v>
      </c>
      <c r="I1065" s="124">
        <v>34</v>
      </c>
      <c r="J1065" s="127">
        <f t="shared" si="36"/>
        <v>0</v>
      </c>
      <c r="K1065" s="124">
        <v>34</v>
      </c>
      <c r="L1065" s="125">
        <v>0</v>
      </c>
      <c r="M1065" s="125">
        <v>0</v>
      </c>
    </row>
    <row r="1066" spans="1:13" x14ac:dyDescent="0.3">
      <c r="A1066" s="123" t="str">
        <f t="shared" si="35"/>
        <v>MNFE00366</v>
      </c>
      <c r="B1066" s="109" t="s">
        <v>551</v>
      </c>
      <c r="C1066" s="109" t="s">
        <v>3433</v>
      </c>
      <c r="D1066" s="109" t="s">
        <v>3434</v>
      </c>
      <c r="E1066" s="109" t="s">
        <v>4333</v>
      </c>
      <c r="F1066" s="109" t="s">
        <v>36</v>
      </c>
      <c r="G1066" s="109" t="s">
        <v>3425</v>
      </c>
      <c r="H1066" s="109" t="s">
        <v>3426</v>
      </c>
      <c r="I1066" s="124">
        <v>5</v>
      </c>
      <c r="J1066" s="127">
        <f t="shared" si="36"/>
        <v>0</v>
      </c>
      <c r="K1066" s="124">
        <v>5</v>
      </c>
      <c r="L1066" s="125">
        <v>0</v>
      </c>
      <c r="M1066" s="125">
        <v>0</v>
      </c>
    </row>
    <row r="1067" spans="1:13" x14ac:dyDescent="0.3">
      <c r="A1067" s="123" t="str">
        <f t="shared" si="35"/>
        <v>MNFE00367</v>
      </c>
      <c r="B1067" s="109" t="s">
        <v>552</v>
      </c>
      <c r="C1067" s="109" t="s">
        <v>3433</v>
      </c>
      <c r="D1067" s="109" t="s">
        <v>3434</v>
      </c>
      <c r="E1067" s="109" t="s">
        <v>4334</v>
      </c>
      <c r="F1067" s="109" t="s">
        <v>36</v>
      </c>
      <c r="G1067" s="109" t="s">
        <v>3425</v>
      </c>
      <c r="H1067" s="109" t="s">
        <v>3426</v>
      </c>
      <c r="I1067" s="124">
        <v>51</v>
      </c>
      <c r="J1067" s="127">
        <f t="shared" si="36"/>
        <v>0</v>
      </c>
      <c r="K1067" s="124">
        <v>51</v>
      </c>
      <c r="L1067" s="125">
        <v>0</v>
      </c>
      <c r="M1067" s="125">
        <v>0</v>
      </c>
    </row>
    <row r="1068" spans="1:13" x14ac:dyDescent="0.3">
      <c r="A1068" s="123" t="str">
        <f t="shared" si="35"/>
        <v>MNFE00368</v>
      </c>
      <c r="B1068" s="109" t="s">
        <v>553</v>
      </c>
      <c r="C1068" s="109" t="s">
        <v>3433</v>
      </c>
      <c r="D1068" s="109" t="s">
        <v>3434</v>
      </c>
      <c r="E1068" s="109" t="s">
        <v>4335</v>
      </c>
      <c r="F1068" s="109" t="s">
        <v>36</v>
      </c>
      <c r="G1068" s="109" t="s">
        <v>3425</v>
      </c>
      <c r="H1068" s="109" t="s">
        <v>3426</v>
      </c>
      <c r="I1068" s="124">
        <v>34</v>
      </c>
      <c r="J1068" s="127">
        <f t="shared" si="36"/>
        <v>0</v>
      </c>
      <c r="K1068" s="124">
        <v>34</v>
      </c>
      <c r="L1068" s="125">
        <v>0</v>
      </c>
      <c r="M1068" s="125">
        <v>0</v>
      </c>
    </row>
    <row r="1069" spans="1:13" x14ac:dyDescent="0.3">
      <c r="A1069" s="123" t="str">
        <f t="shared" si="35"/>
        <v>MNFE00369</v>
      </c>
      <c r="B1069" s="109" t="s">
        <v>554</v>
      </c>
      <c r="C1069" s="109" t="s">
        <v>3433</v>
      </c>
      <c r="D1069" s="109" t="s">
        <v>3434</v>
      </c>
      <c r="E1069" s="109" t="s">
        <v>4336</v>
      </c>
      <c r="F1069" s="109" t="s">
        <v>36</v>
      </c>
      <c r="G1069" s="109" t="s">
        <v>3425</v>
      </c>
      <c r="H1069" s="109" t="s">
        <v>3426</v>
      </c>
      <c r="I1069" s="124">
        <v>9</v>
      </c>
      <c r="J1069" s="127">
        <f t="shared" si="36"/>
        <v>403.1466666666667</v>
      </c>
      <c r="K1069" s="124">
        <v>9</v>
      </c>
      <c r="L1069" s="125">
        <v>3628.32</v>
      </c>
      <c r="M1069" s="125">
        <v>0</v>
      </c>
    </row>
    <row r="1070" spans="1:13" x14ac:dyDescent="0.3">
      <c r="A1070" s="123" t="str">
        <f t="shared" si="35"/>
        <v>MNFE00370</v>
      </c>
      <c r="B1070" s="109" t="s">
        <v>555</v>
      </c>
      <c r="C1070" s="109" t="s">
        <v>3433</v>
      </c>
      <c r="D1070" s="109" t="s">
        <v>3434</v>
      </c>
      <c r="E1070" s="109" t="s">
        <v>4337</v>
      </c>
      <c r="F1070" s="109" t="s">
        <v>36</v>
      </c>
      <c r="G1070" s="109" t="s">
        <v>3425</v>
      </c>
      <c r="H1070" s="109" t="s">
        <v>3426</v>
      </c>
      <c r="I1070" s="124">
        <v>19</v>
      </c>
      <c r="J1070" s="127">
        <f t="shared" si="36"/>
        <v>4.458947368421053</v>
      </c>
      <c r="K1070" s="124">
        <v>19</v>
      </c>
      <c r="L1070" s="125">
        <v>84.72</v>
      </c>
      <c r="M1070" s="125">
        <v>0</v>
      </c>
    </row>
    <row r="1071" spans="1:13" x14ac:dyDescent="0.3">
      <c r="A1071" s="123" t="str">
        <f t="shared" si="35"/>
        <v>MNFE00371</v>
      </c>
      <c r="B1071" s="109" t="s">
        <v>556</v>
      </c>
      <c r="C1071" s="109" t="s">
        <v>3433</v>
      </c>
      <c r="D1071" s="109" t="s">
        <v>3434</v>
      </c>
      <c r="E1071" s="109" t="s">
        <v>4338</v>
      </c>
      <c r="F1071" s="109" t="s">
        <v>757</v>
      </c>
      <c r="G1071" s="109" t="s">
        <v>3425</v>
      </c>
      <c r="H1071" s="109" t="s">
        <v>3426</v>
      </c>
      <c r="I1071" s="124">
        <v>25</v>
      </c>
      <c r="J1071" s="127">
        <f t="shared" si="36"/>
        <v>2.4736000000000002</v>
      </c>
      <c r="K1071" s="124">
        <v>25</v>
      </c>
      <c r="L1071" s="125">
        <v>61.84</v>
      </c>
      <c r="M1071" s="125">
        <v>0</v>
      </c>
    </row>
    <row r="1072" spans="1:13" x14ac:dyDescent="0.3">
      <c r="A1072" s="123" t="str">
        <f t="shared" si="35"/>
        <v>MNFE00372</v>
      </c>
      <c r="B1072" s="109" t="s">
        <v>557</v>
      </c>
      <c r="C1072" s="109" t="s">
        <v>3433</v>
      </c>
      <c r="D1072" s="109" t="s">
        <v>3434</v>
      </c>
      <c r="E1072" s="109" t="s">
        <v>4339</v>
      </c>
      <c r="F1072" s="109" t="s">
        <v>36</v>
      </c>
      <c r="G1072" s="109" t="s">
        <v>3425</v>
      </c>
      <c r="H1072" s="109" t="s">
        <v>3426</v>
      </c>
      <c r="I1072" s="124">
        <v>8</v>
      </c>
      <c r="J1072" s="127">
        <f t="shared" si="36"/>
        <v>3.6912500000000001</v>
      </c>
      <c r="K1072" s="124">
        <v>8</v>
      </c>
      <c r="L1072" s="125">
        <v>29.53</v>
      </c>
      <c r="M1072" s="125">
        <v>0</v>
      </c>
    </row>
    <row r="1073" spans="1:13" x14ac:dyDescent="0.3">
      <c r="A1073" s="123" t="str">
        <f t="shared" si="35"/>
        <v>MNFE00373</v>
      </c>
      <c r="B1073" s="109" t="s">
        <v>558</v>
      </c>
      <c r="C1073" s="109" t="s">
        <v>3433</v>
      </c>
      <c r="D1073" s="109" t="s">
        <v>3434</v>
      </c>
      <c r="E1073" s="109" t="s">
        <v>4340</v>
      </c>
      <c r="F1073" s="109" t="s">
        <v>36</v>
      </c>
      <c r="G1073" s="109" t="s">
        <v>3425</v>
      </c>
      <c r="H1073" s="109" t="s">
        <v>3426</v>
      </c>
      <c r="I1073" s="124">
        <v>57</v>
      </c>
      <c r="J1073" s="127">
        <f t="shared" si="36"/>
        <v>1.5789473684210527</v>
      </c>
      <c r="K1073" s="124">
        <v>57</v>
      </c>
      <c r="L1073" s="125">
        <v>90</v>
      </c>
      <c r="M1073" s="125">
        <v>0</v>
      </c>
    </row>
    <row r="1074" spans="1:13" x14ac:dyDescent="0.3">
      <c r="A1074" s="123" t="str">
        <f t="shared" si="35"/>
        <v>MNFE00374</v>
      </c>
      <c r="B1074" s="109" t="s">
        <v>559</v>
      </c>
      <c r="C1074" s="109" t="s">
        <v>3433</v>
      </c>
      <c r="D1074" s="109" t="s">
        <v>3434</v>
      </c>
      <c r="E1074" s="109" t="s">
        <v>4341</v>
      </c>
      <c r="F1074" s="109" t="s">
        <v>36</v>
      </c>
      <c r="G1074" s="109" t="s">
        <v>3425</v>
      </c>
      <c r="H1074" s="109" t="s">
        <v>3426</v>
      </c>
      <c r="I1074" s="124">
        <v>7</v>
      </c>
      <c r="J1074" s="127">
        <f t="shared" si="36"/>
        <v>2.427142857142857</v>
      </c>
      <c r="K1074" s="124">
        <v>7</v>
      </c>
      <c r="L1074" s="125">
        <v>16.989999999999998</v>
      </c>
      <c r="M1074" s="125">
        <v>0</v>
      </c>
    </row>
    <row r="1075" spans="1:13" x14ac:dyDescent="0.3">
      <c r="A1075" s="123" t="str">
        <f t="shared" si="35"/>
        <v>MNFE00375</v>
      </c>
      <c r="B1075" s="109" t="s">
        <v>560</v>
      </c>
      <c r="C1075" s="109" t="s">
        <v>3433</v>
      </c>
      <c r="D1075" s="109" t="s">
        <v>3434</v>
      </c>
      <c r="E1075" s="109" t="s">
        <v>4342</v>
      </c>
      <c r="F1075" s="109" t="s">
        <v>36</v>
      </c>
      <c r="G1075" s="109" t="s">
        <v>3425</v>
      </c>
      <c r="H1075" s="109" t="s">
        <v>3426</v>
      </c>
      <c r="I1075" s="124">
        <v>20</v>
      </c>
      <c r="J1075" s="127">
        <f t="shared" si="36"/>
        <v>5.6924999999999999</v>
      </c>
      <c r="K1075" s="124">
        <v>20</v>
      </c>
      <c r="L1075" s="125">
        <v>113.85</v>
      </c>
      <c r="M1075" s="125">
        <v>0</v>
      </c>
    </row>
    <row r="1076" spans="1:13" x14ac:dyDescent="0.3">
      <c r="A1076" s="123" t="str">
        <f t="shared" si="35"/>
        <v>MNFE00376</v>
      </c>
      <c r="B1076" s="109" t="s">
        <v>561</v>
      </c>
      <c r="C1076" s="109" t="s">
        <v>3433</v>
      </c>
      <c r="D1076" s="109" t="s">
        <v>3434</v>
      </c>
      <c r="E1076" s="109" t="s">
        <v>4343</v>
      </c>
      <c r="F1076" s="109" t="s">
        <v>757</v>
      </c>
      <c r="G1076" s="109" t="s">
        <v>3425</v>
      </c>
      <c r="H1076" s="109" t="s">
        <v>3426</v>
      </c>
      <c r="I1076" s="124">
        <v>11</v>
      </c>
      <c r="J1076" s="127">
        <f t="shared" si="36"/>
        <v>2.4027272727272728</v>
      </c>
      <c r="K1076" s="124">
        <v>11</v>
      </c>
      <c r="L1076" s="125">
        <v>26.43</v>
      </c>
      <c r="M1076" s="125">
        <v>0</v>
      </c>
    </row>
    <row r="1077" spans="1:13" x14ac:dyDescent="0.3">
      <c r="A1077" s="123" t="str">
        <f t="shared" si="35"/>
        <v>MNFE00377</v>
      </c>
      <c r="B1077" s="109" t="s">
        <v>562</v>
      </c>
      <c r="C1077" s="109" t="s">
        <v>3433</v>
      </c>
      <c r="D1077" s="109" t="s">
        <v>3434</v>
      </c>
      <c r="E1077" s="109" t="s">
        <v>4344</v>
      </c>
      <c r="F1077" s="109" t="s">
        <v>757</v>
      </c>
      <c r="G1077" s="109" t="s">
        <v>3425</v>
      </c>
      <c r="H1077" s="109" t="s">
        <v>3426</v>
      </c>
      <c r="I1077" s="124">
        <v>10</v>
      </c>
      <c r="J1077" s="127">
        <f t="shared" si="36"/>
        <v>2.75</v>
      </c>
      <c r="K1077" s="124">
        <v>10</v>
      </c>
      <c r="L1077" s="125">
        <v>27.5</v>
      </c>
      <c r="M1077" s="125">
        <v>0</v>
      </c>
    </row>
    <row r="1078" spans="1:13" x14ac:dyDescent="0.3">
      <c r="A1078" s="123" t="str">
        <f t="shared" si="35"/>
        <v>MNFE00378</v>
      </c>
      <c r="B1078" s="109" t="s">
        <v>563</v>
      </c>
      <c r="C1078" s="109" t="s">
        <v>3433</v>
      </c>
      <c r="D1078" s="109" t="s">
        <v>3434</v>
      </c>
      <c r="E1078" s="109" t="s">
        <v>4345</v>
      </c>
      <c r="F1078" s="109" t="s">
        <v>36</v>
      </c>
      <c r="G1078" s="109" t="s">
        <v>3425</v>
      </c>
      <c r="H1078" s="109" t="s">
        <v>3426</v>
      </c>
      <c r="I1078" s="124">
        <v>12</v>
      </c>
      <c r="J1078" s="127">
        <f t="shared" si="36"/>
        <v>3.436666666666667</v>
      </c>
      <c r="K1078" s="124">
        <v>12</v>
      </c>
      <c r="L1078" s="125">
        <v>41.24</v>
      </c>
      <c r="M1078" s="125">
        <v>0</v>
      </c>
    </row>
    <row r="1079" spans="1:13" x14ac:dyDescent="0.3">
      <c r="A1079" s="123" t="str">
        <f t="shared" si="35"/>
        <v>MNFE00379</v>
      </c>
      <c r="B1079" s="109" t="s">
        <v>564</v>
      </c>
      <c r="C1079" s="109" t="s">
        <v>3433</v>
      </c>
      <c r="D1079" s="109" t="s">
        <v>3434</v>
      </c>
      <c r="E1079" s="109" t="s">
        <v>4346</v>
      </c>
      <c r="F1079" s="109" t="s">
        <v>36</v>
      </c>
      <c r="G1079" s="109" t="s">
        <v>3425</v>
      </c>
      <c r="H1079" s="109" t="s">
        <v>3426</v>
      </c>
      <c r="I1079" s="124">
        <v>10</v>
      </c>
      <c r="J1079" s="127">
        <f t="shared" si="36"/>
        <v>2.65</v>
      </c>
      <c r="K1079" s="124">
        <v>10</v>
      </c>
      <c r="L1079" s="125">
        <v>26.5</v>
      </c>
      <c r="M1079" s="125">
        <v>0</v>
      </c>
    </row>
    <row r="1080" spans="1:13" x14ac:dyDescent="0.3">
      <c r="A1080" s="123" t="str">
        <f t="shared" si="35"/>
        <v>MNFE00380</v>
      </c>
      <c r="B1080" s="109" t="s">
        <v>565</v>
      </c>
      <c r="C1080" s="109" t="s">
        <v>3433</v>
      </c>
      <c r="D1080" s="109" t="s">
        <v>3434</v>
      </c>
      <c r="E1080" s="109" t="s">
        <v>4347</v>
      </c>
      <c r="F1080" s="109" t="s">
        <v>36</v>
      </c>
      <c r="G1080" s="109" t="s">
        <v>3425</v>
      </c>
      <c r="H1080" s="109" t="s">
        <v>3426</v>
      </c>
      <c r="I1080" s="124">
        <v>12</v>
      </c>
      <c r="J1080" s="127">
        <f t="shared" si="36"/>
        <v>2.5166666666666666</v>
      </c>
      <c r="K1080" s="124">
        <v>12</v>
      </c>
      <c r="L1080" s="125">
        <v>30.2</v>
      </c>
      <c r="M1080" s="125">
        <v>0</v>
      </c>
    </row>
    <row r="1081" spans="1:13" x14ac:dyDescent="0.3">
      <c r="A1081" s="123" t="str">
        <f t="shared" si="35"/>
        <v>MNFE00381</v>
      </c>
      <c r="B1081" s="109" t="s">
        <v>566</v>
      </c>
      <c r="C1081" s="109" t="s">
        <v>3433</v>
      </c>
      <c r="D1081" s="109" t="s">
        <v>3434</v>
      </c>
      <c r="E1081" s="109" t="s">
        <v>4348</v>
      </c>
      <c r="F1081" s="109" t="s">
        <v>36</v>
      </c>
      <c r="G1081" s="109" t="s">
        <v>3425</v>
      </c>
      <c r="H1081" s="109" t="s">
        <v>3426</v>
      </c>
      <c r="I1081" s="124">
        <v>13</v>
      </c>
      <c r="J1081" s="127">
        <f t="shared" si="36"/>
        <v>3.4323076923076923</v>
      </c>
      <c r="K1081" s="124">
        <v>13</v>
      </c>
      <c r="L1081" s="125">
        <v>44.62</v>
      </c>
      <c r="M1081" s="125">
        <v>0</v>
      </c>
    </row>
    <row r="1082" spans="1:13" x14ac:dyDescent="0.3">
      <c r="A1082" s="123" t="str">
        <f t="shared" si="35"/>
        <v>MNFE00382</v>
      </c>
      <c r="B1082" s="109" t="s">
        <v>567</v>
      </c>
      <c r="C1082" s="109" t="s">
        <v>3433</v>
      </c>
      <c r="D1082" s="109" t="s">
        <v>3434</v>
      </c>
      <c r="E1082" s="109" t="s">
        <v>4349</v>
      </c>
      <c r="F1082" s="109" t="s">
        <v>757</v>
      </c>
      <c r="G1082" s="109" t="s">
        <v>3425</v>
      </c>
      <c r="H1082" s="109" t="s">
        <v>3426</v>
      </c>
      <c r="I1082" s="124">
        <v>21</v>
      </c>
      <c r="J1082" s="127">
        <f t="shared" si="36"/>
        <v>2.4338095238095239</v>
      </c>
      <c r="K1082" s="124">
        <v>21</v>
      </c>
      <c r="L1082" s="125">
        <v>51.11</v>
      </c>
      <c r="M1082" s="125">
        <v>0</v>
      </c>
    </row>
    <row r="1083" spans="1:13" x14ac:dyDescent="0.3">
      <c r="A1083" s="123" t="str">
        <f t="shared" si="35"/>
        <v>MNFE00383</v>
      </c>
      <c r="B1083" s="109" t="s">
        <v>568</v>
      </c>
      <c r="C1083" s="109" t="s">
        <v>3433</v>
      </c>
      <c r="D1083" s="109" t="s">
        <v>3434</v>
      </c>
      <c r="E1083" s="109" t="s">
        <v>4350</v>
      </c>
      <c r="F1083" s="109" t="s">
        <v>757</v>
      </c>
      <c r="G1083" s="109" t="s">
        <v>3425</v>
      </c>
      <c r="H1083" s="109" t="s">
        <v>3426</v>
      </c>
      <c r="I1083" s="124">
        <v>14</v>
      </c>
      <c r="J1083" s="127">
        <f t="shared" si="36"/>
        <v>4.3671428571428574</v>
      </c>
      <c r="K1083" s="124">
        <v>14</v>
      </c>
      <c r="L1083" s="125">
        <v>61.14</v>
      </c>
      <c r="M1083" s="125">
        <v>0</v>
      </c>
    </row>
    <row r="1084" spans="1:13" x14ac:dyDescent="0.3">
      <c r="A1084" s="123" t="str">
        <f t="shared" si="35"/>
        <v>MNFE00384</v>
      </c>
      <c r="B1084" s="109" t="s">
        <v>569</v>
      </c>
      <c r="C1084" s="109" t="s">
        <v>3433</v>
      </c>
      <c r="D1084" s="109" t="s">
        <v>3434</v>
      </c>
      <c r="E1084" s="109" t="s">
        <v>4351</v>
      </c>
      <c r="F1084" s="109" t="s">
        <v>36</v>
      </c>
      <c r="G1084" s="109" t="s">
        <v>3425</v>
      </c>
      <c r="H1084" s="109" t="s">
        <v>3426</v>
      </c>
      <c r="I1084" s="124">
        <v>12</v>
      </c>
      <c r="J1084" s="127">
        <f t="shared" si="36"/>
        <v>2.4416666666666669</v>
      </c>
      <c r="K1084" s="124">
        <v>12</v>
      </c>
      <c r="L1084" s="125">
        <v>29.3</v>
      </c>
      <c r="M1084" s="125">
        <v>0</v>
      </c>
    </row>
    <row r="1085" spans="1:13" x14ac:dyDescent="0.3">
      <c r="A1085" s="123" t="str">
        <f t="shared" ref="A1085:A1148" si="37">LEFT(E1085,9)</f>
        <v>MNFE00385</v>
      </c>
      <c r="B1085" s="109" t="s">
        <v>570</v>
      </c>
      <c r="C1085" s="109" t="s">
        <v>3433</v>
      </c>
      <c r="D1085" s="109" t="s">
        <v>3434</v>
      </c>
      <c r="E1085" s="109" t="s">
        <v>4352</v>
      </c>
      <c r="F1085" s="109" t="s">
        <v>36</v>
      </c>
      <c r="G1085" s="109" t="s">
        <v>3425</v>
      </c>
      <c r="H1085" s="109" t="s">
        <v>3426</v>
      </c>
      <c r="I1085" s="124">
        <v>10</v>
      </c>
      <c r="J1085" s="127">
        <f t="shared" si="36"/>
        <v>3.41</v>
      </c>
      <c r="K1085" s="124">
        <v>10</v>
      </c>
      <c r="L1085" s="125">
        <v>34.1</v>
      </c>
      <c r="M1085" s="125">
        <v>0</v>
      </c>
    </row>
    <row r="1086" spans="1:13" x14ac:dyDescent="0.3">
      <c r="A1086" s="123" t="str">
        <f t="shared" si="37"/>
        <v>MNFE00386</v>
      </c>
      <c r="B1086" s="109" t="s">
        <v>571</v>
      </c>
      <c r="C1086" s="109" t="s">
        <v>3433</v>
      </c>
      <c r="D1086" s="109" t="s">
        <v>3434</v>
      </c>
      <c r="E1086" s="109" t="s">
        <v>4353</v>
      </c>
      <c r="F1086" s="109" t="s">
        <v>36</v>
      </c>
      <c r="G1086" s="109" t="s">
        <v>3425</v>
      </c>
      <c r="H1086" s="109" t="s">
        <v>3426</v>
      </c>
      <c r="I1086" s="124">
        <v>75</v>
      </c>
      <c r="J1086" s="127">
        <f t="shared" si="36"/>
        <v>2.0673333333333335</v>
      </c>
      <c r="K1086" s="124">
        <v>75</v>
      </c>
      <c r="L1086" s="125">
        <v>155.05000000000001</v>
      </c>
      <c r="M1086" s="125">
        <v>0</v>
      </c>
    </row>
    <row r="1087" spans="1:13" x14ac:dyDescent="0.3">
      <c r="A1087" s="123" t="str">
        <f t="shared" si="37"/>
        <v>MNFE00387</v>
      </c>
      <c r="B1087" s="109" t="s">
        <v>572</v>
      </c>
      <c r="C1087" s="109" t="s">
        <v>3433</v>
      </c>
      <c r="D1087" s="109" t="s">
        <v>3434</v>
      </c>
      <c r="E1087" s="109" t="s">
        <v>4354</v>
      </c>
      <c r="F1087" s="109" t="s">
        <v>36</v>
      </c>
      <c r="G1087" s="109" t="s">
        <v>3425</v>
      </c>
      <c r="H1087" s="109" t="s">
        <v>3426</v>
      </c>
      <c r="I1087" s="124">
        <v>16</v>
      </c>
      <c r="J1087" s="127">
        <f t="shared" si="36"/>
        <v>2.0125000000000002</v>
      </c>
      <c r="K1087" s="124">
        <v>16</v>
      </c>
      <c r="L1087" s="125">
        <v>32.200000000000003</v>
      </c>
      <c r="M1087" s="125">
        <v>0</v>
      </c>
    </row>
    <row r="1088" spans="1:13" x14ac:dyDescent="0.3">
      <c r="A1088" s="123" t="str">
        <f t="shared" si="37"/>
        <v>MNFE00388</v>
      </c>
      <c r="B1088" s="109" t="s">
        <v>573</v>
      </c>
      <c r="C1088" s="109" t="s">
        <v>3433</v>
      </c>
      <c r="D1088" s="109" t="s">
        <v>3434</v>
      </c>
      <c r="E1088" s="109" t="s">
        <v>4355</v>
      </c>
      <c r="F1088" s="109" t="s">
        <v>36</v>
      </c>
      <c r="G1088" s="109" t="s">
        <v>3425</v>
      </c>
      <c r="H1088" s="109" t="s">
        <v>3426</v>
      </c>
      <c r="I1088" s="124">
        <v>81</v>
      </c>
      <c r="J1088" s="127">
        <f t="shared" si="36"/>
        <v>1.3485185185185187</v>
      </c>
      <c r="K1088" s="124">
        <v>81</v>
      </c>
      <c r="L1088" s="125">
        <v>109.23</v>
      </c>
      <c r="M1088" s="125">
        <v>0</v>
      </c>
    </row>
    <row r="1089" spans="1:13" x14ac:dyDescent="0.3">
      <c r="A1089" s="123" t="str">
        <f t="shared" si="37"/>
        <v>MNFE00389</v>
      </c>
      <c r="B1089" s="109" t="s">
        <v>574</v>
      </c>
      <c r="C1089" s="109" t="s">
        <v>3433</v>
      </c>
      <c r="D1089" s="109" t="s">
        <v>3434</v>
      </c>
      <c r="E1089" s="109" t="s">
        <v>4356</v>
      </c>
      <c r="F1089" s="109" t="s">
        <v>757</v>
      </c>
      <c r="G1089" s="109" t="s">
        <v>3425</v>
      </c>
      <c r="H1089" s="109" t="s">
        <v>3426</v>
      </c>
      <c r="I1089" s="124">
        <v>6</v>
      </c>
      <c r="J1089" s="127">
        <f t="shared" si="36"/>
        <v>1.96</v>
      </c>
      <c r="K1089" s="124">
        <v>6</v>
      </c>
      <c r="L1089" s="125">
        <v>11.76</v>
      </c>
      <c r="M1089" s="125">
        <v>0</v>
      </c>
    </row>
    <row r="1090" spans="1:13" x14ac:dyDescent="0.3">
      <c r="A1090" s="123" t="str">
        <f t="shared" si="37"/>
        <v>MNFE00390</v>
      </c>
      <c r="B1090" s="109" t="s">
        <v>575</v>
      </c>
      <c r="C1090" s="109" t="s">
        <v>3433</v>
      </c>
      <c r="D1090" s="109" t="s">
        <v>3434</v>
      </c>
      <c r="E1090" s="109" t="s">
        <v>4357</v>
      </c>
      <c r="F1090" s="109" t="s">
        <v>757</v>
      </c>
      <c r="G1090" s="109" t="s">
        <v>3425</v>
      </c>
      <c r="H1090" s="109" t="s">
        <v>3426</v>
      </c>
      <c r="I1090" s="124">
        <v>12</v>
      </c>
      <c r="J1090" s="127">
        <f t="shared" ref="J1090:J1153" si="38">L1090/I1090</f>
        <v>2.1149999999999998</v>
      </c>
      <c r="K1090" s="124">
        <v>12</v>
      </c>
      <c r="L1090" s="125">
        <v>25.38</v>
      </c>
      <c r="M1090" s="125">
        <v>0</v>
      </c>
    </row>
    <row r="1091" spans="1:13" x14ac:dyDescent="0.3">
      <c r="A1091" s="123" t="str">
        <f t="shared" si="37"/>
        <v>MNFE00391</v>
      </c>
      <c r="B1091" s="109" t="s">
        <v>576</v>
      </c>
      <c r="C1091" s="109" t="s">
        <v>3433</v>
      </c>
      <c r="D1091" s="109" t="s">
        <v>3434</v>
      </c>
      <c r="E1091" s="109" t="s">
        <v>4358</v>
      </c>
      <c r="F1091" s="109" t="s">
        <v>757</v>
      </c>
      <c r="G1091" s="109" t="s">
        <v>3425</v>
      </c>
      <c r="H1091" s="109" t="s">
        <v>3426</v>
      </c>
      <c r="I1091" s="124">
        <v>10</v>
      </c>
      <c r="J1091" s="127">
        <f t="shared" si="38"/>
        <v>2.4249999999999998</v>
      </c>
      <c r="K1091" s="124">
        <v>10</v>
      </c>
      <c r="L1091" s="125">
        <v>24.25</v>
      </c>
      <c r="M1091" s="125">
        <v>0</v>
      </c>
    </row>
    <row r="1092" spans="1:13" x14ac:dyDescent="0.3">
      <c r="A1092" s="123" t="str">
        <f t="shared" si="37"/>
        <v>MNFE00392</v>
      </c>
      <c r="B1092" s="109" t="s">
        <v>577</v>
      </c>
      <c r="C1092" s="109" t="s">
        <v>3433</v>
      </c>
      <c r="D1092" s="109" t="s">
        <v>3434</v>
      </c>
      <c r="E1092" s="109" t="s">
        <v>4359</v>
      </c>
      <c r="F1092" s="109" t="s">
        <v>36</v>
      </c>
      <c r="G1092" s="109" t="s">
        <v>3425</v>
      </c>
      <c r="H1092" s="109" t="s">
        <v>3426</v>
      </c>
      <c r="I1092" s="124">
        <v>24</v>
      </c>
      <c r="J1092" s="127">
        <f t="shared" si="38"/>
        <v>2.2295833333333333</v>
      </c>
      <c r="K1092" s="124">
        <v>24</v>
      </c>
      <c r="L1092" s="125">
        <v>53.51</v>
      </c>
      <c r="M1092" s="125">
        <v>0</v>
      </c>
    </row>
    <row r="1093" spans="1:13" x14ac:dyDescent="0.3">
      <c r="A1093" s="123" t="str">
        <f t="shared" si="37"/>
        <v>MNFE00393</v>
      </c>
      <c r="B1093" s="109" t="s">
        <v>578</v>
      </c>
      <c r="C1093" s="109" t="s">
        <v>3433</v>
      </c>
      <c r="D1093" s="109" t="s">
        <v>3434</v>
      </c>
      <c r="E1093" s="109" t="s">
        <v>4360</v>
      </c>
      <c r="F1093" s="109" t="s">
        <v>36</v>
      </c>
      <c r="G1093" s="109" t="s">
        <v>3425</v>
      </c>
      <c r="H1093" s="109" t="s">
        <v>3426</v>
      </c>
      <c r="I1093" s="124">
        <v>23</v>
      </c>
      <c r="J1093" s="127">
        <f t="shared" si="38"/>
        <v>1.9917391304347827</v>
      </c>
      <c r="K1093" s="124">
        <v>23</v>
      </c>
      <c r="L1093" s="125">
        <v>45.81</v>
      </c>
      <c r="M1093" s="125">
        <v>0</v>
      </c>
    </row>
    <row r="1094" spans="1:13" x14ac:dyDescent="0.3">
      <c r="A1094" s="123" t="str">
        <f t="shared" si="37"/>
        <v>MNFE00394</v>
      </c>
      <c r="B1094" s="109" t="s">
        <v>579</v>
      </c>
      <c r="C1094" s="109" t="s">
        <v>3433</v>
      </c>
      <c r="D1094" s="109" t="s">
        <v>3434</v>
      </c>
      <c r="E1094" s="109" t="s">
        <v>4361</v>
      </c>
      <c r="F1094" s="109" t="s">
        <v>757</v>
      </c>
      <c r="G1094" s="109" t="s">
        <v>3425</v>
      </c>
      <c r="H1094" s="109" t="s">
        <v>3426</v>
      </c>
      <c r="I1094" s="124">
        <v>6</v>
      </c>
      <c r="J1094" s="127">
        <f t="shared" si="38"/>
        <v>2.04</v>
      </c>
      <c r="K1094" s="124">
        <v>6</v>
      </c>
      <c r="L1094" s="125">
        <v>12.24</v>
      </c>
      <c r="M1094" s="125">
        <v>0</v>
      </c>
    </row>
    <row r="1095" spans="1:13" x14ac:dyDescent="0.3">
      <c r="A1095" s="123" t="str">
        <f t="shared" si="37"/>
        <v>MNFE00395</v>
      </c>
      <c r="B1095" s="109" t="s">
        <v>580</v>
      </c>
      <c r="C1095" s="109" t="s">
        <v>3433</v>
      </c>
      <c r="D1095" s="109" t="s">
        <v>3434</v>
      </c>
      <c r="E1095" s="109" t="s">
        <v>4362</v>
      </c>
      <c r="F1095" s="109" t="s">
        <v>36</v>
      </c>
      <c r="G1095" s="109" t="s">
        <v>3425</v>
      </c>
      <c r="H1095" s="109" t="s">
        <v>3426</v>
      </c>
      <c r="I1095" s="124">
        <v>14</v>
      </c>
      <c r="J1095" s="127">
        <f t="shared" si="38"/>
        <v>2.0142857142857142</v>
      </c>
      <c r="K1095" s="124">
        <v>14</v>
      </c>
      <c r="L1095" s="125">
        <v>28.2</v>
      </c>
      <c r="M1095" s="125">
        <v>0</v>
      </c>
    </row>
    <row r="1096" spans="1:13" x14ac:dyDescent="0.3">
      <c r="A1096" s="123" t="str">
        <f t="shared" si="37"/>
        <v>MNFE00396</v>
      </c>
      <c r="B1096" s="109" t="s">
        <v>581</v>
      </c>
      <c r="C1096" s="109" t="s">
        <v>3433</v>
      </c>
      <c r="D1096" s="109" t="s">
        <v>3434</v>
      </c>
      <c r="E1096" s="109" t="s">
        <v>4363</v>
      </c>
      <c r="F1096" s="109" t="s">
        <v>757</v>
      </c>
      <c r="G1096" s="109" t="s">
        <v>3425</v>
      </c>
      <c r="H1096" s="109" t="s">
        <v>3426</v>
      </c>
      <c r="I1096" s="124">
        <v>10</v>
      </c>
      <c r="J1096" s="127">
        <f t="shared" si="38"/>
        <v>2.1100000000000003</v>
      </c>
      <c r="K1096" s="124">
        <v>10</v>
      </c>
      <c r="L1096" s="125">
        <v>21.1</v>
      </c>
      <c r="M1096" s="125">
        <v>0</v>
      </c>
    </row>
    <row r="1097" spans="1:13" x14ac:dyDescent="0.3">
      <c r="A1097" s="123" t="str">
        <f t="shared" si="37"/>
        <v>MNFE00397</v>
      </c>
      <c r="B1097" s="109" t="s">
        <v>582</v>
      </c>
      <c r="C1097" s="109" t="s">
        <v>3433</v>
      </c>
      <c r="D1097" s="109" t="s">
        <v>3434</v>
      </c>
      <c r="E1097" s="109" t="s">
        <v>4364</v>
      </c>
      <c r="F1097" s="109" t="s">
        <v>36</v>
      </c>
      <c r="G1097" s="109" t="s">
        <v>3425</v>
      </c>
      <c r="H1097" s="109" t="s">
        <v>3426</v>
      </c>
      <c r="I1097" s="124">
        <v>6</v>
      </c>
      <c r="J1097" s="127">
        <f t="shared" si="38"/>
        <v>2.3616666666666668</v>
      </c>
      <c r="K1097" s="124">
        <v>6</v>
      </c>
      <c r="L1097" s="125">
        <v>14.17</v>
      </c>
      <c r="M1097" s="125">
        <v>0</v>
      </c>
    </row>
    <row r="1098" spans="1:13" x14ac:dyDescent="0.3">
      <c r="A1098" s="123" t="str">
        <f t="shared" si="37"/>
        <v>MNFE00398</v>
      </c>
      <c r="B1098" s="109" t="s">
        <v>583</v>
      </c>
      <c r="C1098" s="109" t="s">
        <v>3433</v>
      </c>
      <c r="D1098" s="109" t="s">
        <v>3434</v>
      </c>
      <c r="E1098" s="109" t="s">
        <v>4365</v>
      </c>
      <c r="F1098" s="109" t="s">
        <v>36</v>
      </c>
      <c r="G1098" s="109" t="s">
        <v>3425</v>
      </c>
      <c r="H1098" s="109" t="s">
        <v>3426</v>
      </c>
      <c r="I1098" s="124">
        <v>22</v>
      </c>
      <c r="J1098" s="127">
        <f t="shared" si="38"/>
        <v>7.835</v>
      </c>
      <c r="K1098" s="124">
        <v>22</v>
      </c>
      <c r="L1098" s="125">
        <v>172.37</v>
      </c>
      <c r="M1098" s="125">
        <v>0</v>
      </c>
    </row>
    <row r="1099" spans="1:13" x14ac:dyDescent="0.3">
      <c r="A1099" s="123" t="str">
        <f t="shared" si="37"/>
        <v>MNFE00399</v>
      </c>
      <c r="B1099" s="109" t="s">
        <v>584</v>
      </c>
      <c r="C1099" s="109" t="s">
        <v>3433</v>
      </c>
      <c r="D1099" s="109" t="s">
        <v>3434</v>
      </c>
      <c r="E1099" s="109" t="s">
        <v>4366</v>
      </c>
      <c r="F1099" s="109" t="s">
        <v>36</v>
      </c>
      <c r="G1099" s="109" t="s">
        <v>3425</v>
      </c>
      <c r="H1099" s="109" t="s">
        <v>3426</v>
      </c>
      <c r="I1099" s="124">
        <v>11</v>
      </c>
      <c r="J1099" s="127">
        <f t="shared" si="38"/>
        <v>30.270000000000003</v>
      </c>
      <c r="K1099" s="124">
        <v>11</v>
      </c>
      <c r="L1099" s="125">
        <v>332.97</v>
      </c>
      <c r="M1099" s="125">
        <v>0</v>
      </c>
    </row>
    <row r="1100" spans="1:13" x14ac:dyDescent="0.3">
      <c r="A1100" s="123" t="str">
        <f t="shared" si="37"/>
        <v>MNFE00400</v>
      </c>
      <c r="B1100" s="109" t="s">
        <v>585</v>
      </c>
      <c r="C1100" s="109" t="s">
        <v>3433</v>
      </c>
      <c r="D1100" s="109" t="s">
        <v>3434</v>
      </c>
      <c r="E1100" s="109" t="s">
        <v>4367</v>
      </c>
      <c r="F1100" s="109" t="s">
        <v>36</v>
      </c>
      <c r="G1100" s="109" t="s">
        <v>3425</v>
      </c>
      <c r="H1100" s="109" t="s">
        <v>3426</v>
      </c>
      <c r="I1100" s="124">
        <v>11</v>
      </c>
      <c r="J1100" s="127">
        <f t="shared" si="38"/>
        <v>31.111818181818183</v>
      </c>
      <c r="K1100" s="124">
        <v>11</v>
      </c>
      <c r="L1100" s="125">
        <v>342.23</v>
      </c>
      <c r="M1100" s="125">
        <v>0</v>
      </c>
    </row>
    <row r="1101" spans="1:13" x14ac:dyDescent="0.3">
      <c r="A1101" s="123" t="str">
        <f t="shared" si="37"/>
        <v>MNFE00401</v>
      </c>
      <c r="B1101" s="109" t="s">
        <v>586</v>
      </c>
      <c r="C1101" s="109" t="s">
        <v>3433</v>
      </c>
      <c r="D1101" s="109" t="s">
        <v>3434</v>
      </c>
      <c r="E1101" s="109" t="s">
        <v>4368</v>
      </c>
      <c r="F1101" s="109" t="s">
        <v>36</v>
      </c>
      <c r="G1101" s="109" t="s">
        <v>3425</v>
      </c>
      <c r="H1101" s="109" t="s">
        <v>3426</v>
      </c>
      <c r="I1101" s="124">
        <v>4</v>
      </c>
      <c r="J1101" s="127">
        <f t="shared" si="38"/>
        <v>18.149999999999999</v>
      </c>
      <c r="K1101" s="124">
        <v>4</v>
      </c>
      <c r="L1101" s="125">
        <v>72.599999999999994</v>
      </c>
      <c r="M1101" s="125">
        <v>0</v>
      </c>
    </row>
    <row r="1102" spans="1:13" x14ac:dyDescent="0.3">
      <c r="A1102" s="123" t="str">
        <f t="shared" si="37"/>
        <v>MNFE00402</v>
      </c>
      <c r="B1102" s="109" t="s">
        <v>587</v>
      </c>
      <c r="C1102" s="109" t="s">
        <v>3433</v>
      </c>
      <c r="D1102" s="109" t="s">
        <v>3434</v>
      </c>
      <c r="E1102" s="109" t="s">
        <v>4369</v>
      </c>
      <c r="F1102" s="109" t="s">
        <v>36</v>
      </c>
      <c r="G1102" s="109" t="s">
        <v>3425</v>
      </c>
      <c r="H1102" s="109" t="s">
        <v>3426</v>
      </c>
      <c r="I1102" s="124">
        <v>18</v>
      </c>
      <c r="J1102" s="127">
        <f t="shared" si="38"/>
        <v>106.73277777777778</v>
      </c>
      <c r="K1102" s="124">
        <v>18</v>
      </c>
      <c r="L1102" s="125">
        <v>1921.19</v>
      </c>
      <c r="M1102" s="125">
        <v>0</v>
      </c>
    </row>
    <row r="1103" spans="1:13" x14ac:dyDescent="0.3">
      <c r="A1103" s="123" t="str">
        <f t="shared" si="37"/>
        <v>MNFE00403</v>
      </c>
      <c r="B1103" s="109" t="s">
        <v>588</v>
      </c>
      <c r="C1103" s="109" t="s">
        <v>3433</v>
      </c>
      <c r="D1103" s="109" t="s">
        <v>3434</v>
      </c>
      <c r="E1103" s="109" t="s">
        <v>4370</v>
      </c>
      <c r="F1103" s="109" t="s">
        <v>757</v>
      </c>
      <c r="G1103" s="109" t="s">
        <v>3425</v>
      </c>
      <c r="H1103" s="109" t="s">
        <v>3426</v>
      </c>
      <c r="I1103" s="124">
        <v>10</v>
      </c>
      <c r="J1103" s="127">
        <f t="shared" si="38"/>
        <v>3.6829999999999998</v>
      </c>
      <c r="K1103" s="124">
        <v>10</v>
      </c>
      <c r="L1103" s="125">
        <v>36.83</v>
      </c>
      <c r="M1103" s="125">
        <v>0</v>
      </c>
    </row>
    <row r="1104" spans="1:13" x14ac:dyDescent="0.3">
      <c r="A1104" s="123" t="str">
        <f t="shared" si="37"/>
        <v>MNFE00404</v>
      </c>
      <c r="B1104" s="109" t="s">
        <v>589</v>
      </c>
      <c r="C1104" s="109" t="s">
        <v>3433</v>
      </c>
      <c r="D1104" s="109" t="s">
        <v>3434</v>
      </c>
      <c r="E1104" s="109" t="s">
        <v>4371</v>
      </c>
      <c r="F1104" s="109" t="s">
        <v>36</v>
      </c>
      <c r="G1104" s="109" t="s">
        <v>3425</v>
      </c>
      <c r="H1104" s="109" t="s">
        <v>3426</v>
      </c>
      <c r="I1104" s="124">
        <v>27</v>
      </c>
      <c r="J1104" s="127">
        <f t="shared" si="38"/>
        <v>35.691481481481482</v>
      </c>
      <c r="K1104" s="124">
        <v>27</v>
      </c>
      <c r="L1104" s="125">
        <v>963.67</v>
      </c>
      <c r="M1104" s="125">
        <v>0</v>
      </c>
    </row>
    <row r="1105" spans="1:13" x14ac:dyDescent="0.3">
      <c r="A1105" s="123" t="str">
        <f t="shared" si="37"/>
        <v>MNFE00405</v>
      </c>
      <c r="B1105" s="109" t="s">
        <v>590</v>
      </c>
      <c r="C1105" s="109" t="s">
        <v>3433</v>
      </c>
      <c r="D1105" s="109" t="s">
        <v>3434</v>
      </c>
      <c r="E1105" s="109" t="s">
        <v>4372</v>
      </c>
      <c r="F1105" s="109" t="s">
        <v>36</v>
      </c>
      <c r="G1105" s="109" t="s">
        <v>3425</v>
      </c>
      <c r="H1105" s="109" t="s">
        <v>3426</v>
      </c>
      <c r="I1105" s="124">
        <v>6</v>
      </c>
      <c r="J1105" s="127">
        <f t="shared" si="38"/>
        <v>32.873333333333335</v>
      </c>
      <c r="K1105" s="124">
        <v>6</v>
      </c>
      <c r="L1105" s="125">
        <v>197.24</v>
      </c>
      <c r="M1105" s="125">
        <v>0</v>
      </c>
    </row>
    <row r="1106" spans="1:13" x14ac:dyDescent="0.3">
      <c r="A1106" s="123" t="str">
        <f t="shared" si="37"/>
        <v>MNFE00406</v>
      </c>
      <c r="B1106" s="109" t="s">
        <v>591</v>
      </c>
      <c r="C1106" s="109" t="s">
        <v>3433</v>
      </c>
      <c r="D1106" s="109" t="s">
        <v>3434</v>
      </c>
      <c r="E1106" s="109" t="s">
        <v>4373</v>
      </c>
      <c r="F1106" s="109" t="s">
        <v>36</v>
      </c>
      <c r="G1106" s="109" t="s">
        <v>3425</v>
      </c>
      <c r="H1106" s="109" t="s">
        <v>3426</v>
      </c>
      <c r="I1106" s="124">
        <v>14</v>
      </c>
      <c r="J1106" s="127">
        <f t="shared" si="38"/>
        <v>43.781428571428577</v>
      </c>
      <c r="K1106" s="124">
        <v>14</v>
      </c>
      <c r="L1106" s="125">
        <v>612.94000000000005</v>
      </c>
      <c r="M1106" s="125">
        <v>0</v>
      </c>
    </row>
    <row r="1107" spans="1:13" x14ac:dyDescent="0.3">
      <c r="A1107" s="123" t="str">
        <f t="shared" si="37"/>
        <v>MNFE00407</v>
      </c>
      <c r="B1107" s="109" t="s">
        <v>592</v>
      </c>
      <c r="C1107" s="109" t="s">
        <v>3433</v>
      </c>
      <c r="D1107" s="109" t="s">
        <v>3434</v>
      </c>
      <c r="E1107" s="109" t="s">
        <v>4374</v>
      </c>
      <c r="F1107" s="109" t="s">
        <v>757</v>
      </c>
      <c r="G1107" s="109" t="s">
        <v>3425</v>
      </c>
      <c r="H1107" s="109" t="s">
        <v>3426</v>
      </c>
      <c r="I1107" s="124">
        <v>4</v>
      </c>
      <c r="J1107" s="127">
        <f t="shared" si="38"/>
        <v>33.112499999999997</v>
      </c>
      <c r="K1107" s="124">
        <v>4</v>
      </c>
      <c r="L1107" s="125">
        <v>132.44999999999999</v>
      </c>
      <c r="M1107" s="125">
        <v>0</v>
      </c>
    </row>
    <row r="1108" spans="1:13" x14ac:dyDescent="0.3">
      <c r="A1108" s="123" t="str">
        <f t="shared" si="37"/>
        <v>MNFE00408</v>
      </c>
      <c r="B1108" s="109" t="s">
        <v>593</v>
      </c>
      <c r="C1108" s="109" t="s">
        <v>3433</v>
      </c>
      <c r="D1108" s="109" t="s">
        <v>3434</v>
      </c>
      <c r="E1108" s="109" t="s">
        <v>4375</v>
      </c>
      <c r="F1108" s="109" t="s">
        <v>757</v>
      </c>
      <c r="G1108" s="109" t="s">
        <v>3425</v>
      </c>
      <c r="H1108" s="109" t="s">
        <v>3426</v>
      </c>
      <c r="I1108" s="124">
        <v>5</v>
      </c>
      <c r="J1108" s="127">
        <f t="shared" si="38"/>
        <v>14.012</v>
      </c>
      <c r="K1108" s="124">
        <v>5</v>
      </c>
      <c r="L1108" s="125">
        <v>70.06</v>
      </c>
      <c r="M1108" s="125">
        <v>0</v>
      </c>
    </row>
    <row r="1109" spans="1:13" x14ac:dyDescent="0.3">
      <c r="A1109" s="123" t="str">
        <f t="shared" si="37"/>
        <v>MNFE00409</v>
      </c>
      <c r="B1109" s="109" t="s">
        <v>594</v>
      </c>
      <c r="C1109" s="109" t="s">
        <v>3433</v>
      </c>
      <c r="D1109" s="109" t="s">
        <v>3434</v>
      </c>
      <c r="E1109" s="109" t="s">
        <v>4376</v>
      </c>
      <c r="F1109" s="109" t="s">
        <v>36</v>
      </c>
      <c r="G1109" s="109" t="s">
        <v>3425</v>
      </c>
      <c r="H1109" s="109" t="s">
        <v>3426</v>
      </c>
      <c r="I1109" s="124">
        <v>4</v>
      </c>
      <c r="J1109" s="127">
        <f t="shared" si="38"/>
        <v>9.4600000000000009</v>
      </c>
      <c r="K1109" s="124">
        <v>4</v>
      </c>
      <c r="L1109" s="125">
        <v>37.840000000000003</v>
      </c>
      <c r="M1109" s="125">
        <v>0</v>
      </c>
    </row>
    <row r="1110" spans="1:13" x14ac:dyDescent="0.3">
      <c r="A1110" s="123" t="str">
        <f t="shared" si="37"/>
        <v>MNFE00410</v>
      </c>
      <c r="B1110" s="109" t="s">
        <v>595</v>
      </c>
      <c r="C1110" s="109" t="s">
        <v>3433</v>
      </c>
      <c r="D1110" s="109" t="s">
        <v>3434</v>
      </c>
      <c r="E1110" s="109" t="s">
        <v>4377</v>
      </c>
      <c r="F1110" s="109" t="s">
        <v>36</v>
      </c>
      <c r="G1110" s="109" t="s">
        <v>3425</v>
      </c>
      <c r="H1110" s="109" t="s">
        <v>3426</v>
      </c>
      <c r="I1110" s="124">
        <v>13</v>
      </c>
      <c r="J1110" s="127">
        <f t="shared" si="38"/>
        <v>8.3746153846153852</v>
      </c>
      <c r="K1110" s="124">
        <v>13</v>
      </c>
      <c r="L1110" s="125">
        <v>108.87</v>
      </c>
      <c r="M1110" s="125">
        <v>0</v>
      </c>
    </row>
    <row r="1111" spans="1:13" x14ac:dyDescent="0.3">
      <c r="A1111" s="123" t="str">
        <f t="shared" si="37"/>
        <v>MNFE00411</v>
      </c>
      <c r="B1111" s="109" t="s">
        <v>596</v>
      </c>
      <c r="C1111" s="109" t="s">
        <v>3433</v>
      </c>
      <c r="D1111" s="109" t="s">
        <v>3434</v>
      </c>
      <c r="E1111" s="109" t="s">
        <v>4378</v>
      </c>
      <c r="F1111" s="109" t="s">
        <v>36</v>
      </c>
      <c r="G1111" s="109" t="s">
        <v>3425</v>
      </c>
      <c r="H1111" s="109" t="s">
        <v>3426</v>
      </c>
      <c r="I1111" s="124">
        <v>23</v>
      </c>
      <c r="J1111" s="127">
        <f t="shared" si="38"/>
        <v>11.531739130434783</v>
      </c>
      <c r="K1111" s="124">
        <v>23</v>
      </c>
      <c r="L1111" s="125">
        <v>265.23</v>
      </c>
      <c r="M1111" s="125">
        <v>0</v>
      </c>
    </row>
    <row r="1112" spans="1:13" x14ac:dyDescent="0.3">
      <c r="A1112" s="123" t="str">
        <f t="shared" si="37"/>
        <v>MNFE00412</v>
      </c>
      <c r="B1112" s="109" t="s">
        <v>597</v>
      </c>
      <c r="C1112" s="109" t="s">
        <v>3433</v>
      </c>
      <c r="D1112" s="109" t="s">
        <v>3434</v>
      </c>
      <c r="E1112" s="109" t="s">
        <v>4379</v>
      </c>
      <c r="F1112" s="109" t="s">
        <v>36</v>
      </c>
      <c r="G1112" s="109" t="s">
        <v>3425</v>
      </c>
      <c r="H1112" s="109" t="s">
        <v>3426</v>
      </c>
      <c r="I1112" s="124">
        <v>13</v>
      </c>
      <c r="J1112" s="127">
        <f t="shared" si="38"/>
        <v>8.3853846153846163</v>
      </c>
      <c r="K1112" s="124">
        <v>13</v>
      </c>
      <c r="L1112" s="125">
        <v>109.01</v>
      </c>
      <c r="M1112" s="125">
        <v>0</v>
      </c>
    </row>
    <row r="1113" spans="1:13" x14ac:dyDescent="0.3">
      <c r="A1113" s="123" t="str">
        <f t="shared" si="37"/>
        <v>MNFE00413</v>
      </c>
      <c r="B1113" s="109" t="s">
        <v>598</v>
      </c>
      <c r="C1113" s="109" t="s">
        <v>3433</v>
      </c>
      <c r="D1113" s="109" t="s">
        <v>3434</v>
      </c>
      <c r="E1113" s="109" t="s">
        <v>4380</v>
      </c>
      <c r="F1113" s="109" t="s">
        <v>36</v>
      </c>
      <c r="G1113" s="109" t="s">
        <v>3425</v>
      </c>
      <c r="H1113" s="109" t="s">
        <v>3426</v>
      </c>
      <c r="I1113" s="124">
        <v>38</v>
      </c>
      <c r="J1113" s="127">
        <f t="shared" si="38"/>
        <v>7.6913157894736841</v>
      </c>
      <c r="K1113" s="124">
        <v>38</v>
      </c>
      <c r="L1113" s="125">
        <v>292.27</v>
      </c>
      <c r="M1113" s="125">
        <v>0</v>
      </c>
    </row>
    <row r="1114" spans="1:13" x14ac:dyDescent="0.3">
      <c r="A1114" s="123" t="str">
        <f t="shared" si="37"/>
        <v>MNFE00414</v>
      </c>
      <c r="B1114" s="109" t="s">
        <v>599</v>
      </c>
      <c r="C1114" s="109" t="s">
        <v>3433</v>
      </c>
      <c r="D1114" s="109" t="s">
        <v>3434</v>
      </c>
      <c r="E1114" s="109" t="s">
        <v>4381</v>
      </c>
      <c r="F1114" s="109" t="s">
        <v>36</v>
      </c>
      <c r="G1114" s="109" t="s">
        <v>3425</v>
      </c>
      <c r="H1114" s="109" t="s">
        <v>3426</v>
      </c>
      <c r="I1114" s="124">
        <v>25</v>
      </c>
      <c r="J1114" s="127">
        <f t="shared" si="38"/>
        <v>9.9527999999999999</v>
      </c>
      <c r="K1114" s="124">
        <v>25</v>
      </c>
      <c r="L1114" s="125">
        <v>248.82</v>
      </c>
      <c r="M1114" s="125">
        <v>0</v>
      </c>
    </row>
    <row r="1115" spans="1:13" x14ac:dyDescent="0.3">
      <c r="A1115" s="123" t="str">
        <f t="shared" si="37"/>
        <v>MNFE00415</v>
      </c>
      <c r="B1115" s="109" t="s">
        <v>600</v>
      </c>
      <c r="C1115" s="109" t="s">
        <v>3433</v>
      </c>
      <c r="D1115" s="109" t="s">
        <v>3434</v>
      </c>
      <c r="E1115" s="109" t="s">
        <v>4382</v>
      </c>
      <c r="F1115" s="109" t="s">
        <v>36</v>
      </c>
      <c r="G1115" s="109" t="s">
        <v>3425</v>
      </c>
      <c r="H1115" s="109" t="s">
        <v>3426</v>
      </c>
      <c r="I1115" s="124">
        <v>29</v>
      </c>
      <c r="J1115" s="127">
        <f t="shared" si="38"/>
        <v>5.435862068965517</v>
      </c>
      <c r="K1115" s="124">
        <v>29</v>
      </c>
      <c r="L1115" s="125">
        <v>157.63999999999999</v>
      </c>
      <c r="M1115" s="125">
        <v>0</v>
      </c>
    </row>
    <row r="1116" spans="1:13" x14ac:dyDescent="0.3">
      <c r="A1116" s="123" t="str">
        <f t="shared" si="37"/>
        <v>MNFE00416</v>
      </c>
      <c r="B1116" s="109" t="s">
        <v>601</v>
      </c>
      <c r="C1116" s="109" t="s">
        <v>3433</v>
      </c>
      <c r="D1116" s="109" t="s">
        <v>3434</v>
      </c>
      <c r="E1116" s="109" t="s">
        <v>4383</v>
      </c>
      <c r="F1116" s="109" t="s">
        <v>36</v>
      </c>
      <c r="G1116" s="109" t="s">
        <v>3425</v>
      </c>
      <c r="H1116" s="109" t="s">
        <v>3426</v>
      </c>
      <c r="I1116" s="124">
        <v>61</v>
      </c>
      <c r="J1116" s="127">
        <f t="shared" si="38"/>
        <v>5.6337704918032792</v>
      </c>
      <c r="K1116" s="124">
        <v>61</v>
      </c>
      <c r="L1116" s="125">
        <v>343.66</v>
      </c>
      <c r="M1116" s="125">
        <v>0</v>
      </c>
    </row>
    <row r="1117" spans="1:13" x14ac:dyDescent="0.3">
      <c r="A1117" s="123" t="str">
        <f t="shared" si="37"/>
        <v>MNFE00417</v>
      </c>
      <c r="B1117" s="109" t="s">
        <v>602</v>
      </c>
      <c r="C1117" s="109" t="s">
        <v>3433</v>
      </c>
      <c r="D1117" s="109" t="s">
        <v>3434</v>
      </c>
      <c r="E1117" s="109" t="s">
        <v>4384</v>
      </c>
      <c r="F1117" s="109" t="s">
        <v>36</v>
      </c>
      <c r="G1117" s="109" t="s">
        <v>3425</v>
      </c>
      <c r="H1117" s="109" t="s">
        <v>3426</v>
      </c>
      <c r="I1117" s="124">
        <v>24</v>
      </c>
      <c r="J1117" s="127">
        <f t="shared" si="38"/>
        <v>5.4924999999999997</v>
      </c>
      <c r="K1117" s="124">
        <v>24</v>
      </c>
      <c r="L1117" s="125">
        <v>131.82</v>
      </c>
      <c r="M1117" s="125">
        <v>0</v>
      </c>
    </row>
    <row r="1118" spans="1:13" x14ac:dyDescent="0.3">
      <c r="A1118" s="123" t="str">
        <f t="shared" si="37"/>
        <v>MNFE00418</v>
      </c>
      <c r="B1118" s="109" t="s">
        <v>603</v>
      </c>
      <c r="C1118" s="109" t="s">
        <v>3433</v>
      </c>
      <c r="D1118" s="109" t="s">
        <v>3434</v>
      </c>
      <c r="E1118" s="109" t="s">
        <v>4385</v>
      </c>
      <c r="F1118" s="109" t="s">
        <v>36</v>
      </c>
      <c r="G1118" s="109" t="s">
        <v>3425</v>
      </c>
      <c r="H1118" s="109" t="s">
        <v>3426</v>
      </c>
      <c r="I1118" s="124">
        <v>35</v>
      </c>
      <c r="J1118" s="127">
        <f t="shared" si="38"/>
        <v>4.6622857142857148</v>
      </c>
      <c r="K1118" s="124">
        <v>35</v>
      </c>
      <c r="L1118" s="125">
        <v>163.18</v>
      </c>
      <c r="M1118" s="125">
        <v>0</v>
      </c>
    </row>
    <row r="1119" spans="1:13" x14ac:dyDescent="0.3">
      <c r="A1119" s="123" t="str">
        <f t="shared" si="37"/>
        <v>MNFE00419</v>
      </c>
      <c r="B1119" s="109" t="s">
        <v>604</v>
      </c>
      <c r="C1119" s="109" t="s">
        <v>3433</v>
      </c>
      <c r="D1119" s="109" t="s">
        <v>3434</v>
      </c>
      <c r="E1119" s="109" t="s">
        <v>4386</v>
      </c>
      <c r="F1119" s="109" t="s">
        <v>36</v>
      </c>
      <c r="G1119" s="109" t="s">
        <v>3425</v>
      </c>
      <c r="H1119" s="109" t="s">
        <v>3426</v>
      </c>
      <c r="I1119" s="124">
        <v>3</v>
      </c>
      <c r="J1119" s="127">
        <f t="shared" si="38"/>
        <v>4.1033333333333335</v>
      </c>
      <c r="K1119" s="124">
        <v>3</v>
      </c>
      <c r="L1119" s="125">
        <v>12.31</v>
      </c>
      <c r="M1119" s="125">
        <v>0</v>
      </c>
    </row>
    <row r="1120" spans="1:13" x14ac:dyDescent="0.3">
      <c r="A1120" s="123" t="str">
        <f t="shared" si="37"/>
        <v>MNFE00421</v>
      </c>
      <c r="B1120" s="109" t="s">
        <v>605</v>
      </c>
      <c r="C1120" s="109" t="s">
        <v>3433</v>
      </c>
      <c r="D1120" s="109" t="s">
        <v>3434</v>
      </c>
      <c r="E1120" s="109" t="s">
        <v>4387</v>
      </c>
      <c r="F1120" s="109" t="s">
        <v>757</v>
      </c>
      <c r="G1120" s="109" t="s">
        <v>3425</v>
      </c>
      <c r="H1120" s="109" t="s">
        <v>3426</v>
      </c>
      <c r="I1120" s="124">
        <v>7</v>
      </c>
      <c r="J1120" s="127">
        <f t="shared" si="38"/>
        <v>1.1557142857142857</v>
      </c>
      <c r="K1120" s="124">
        <v>7</v>
      </c>
      <c r="L1120" s="125">
        <v>8.09</v>
      </c>
      <c r="M1120" s="125">
        <v>0</v>
      </c>
    </row>
    <row r="1121" spans="1:13" x14ac:dyDescent="0.3">
      <c r="A1121" s="123" t="str">
        <f t="shared" si="37"/>
        <v>MNFE00422</v>
      </c>
      <c r="B1121" s="109" t="s">
        <v>606</v>
      </c>
      <c r="C1121" s="109" t="s">
        <v>3433</v>
      </c>
      <c r="D1121" s="109" t="s">
        <v>3434</v>
      </c>
      <c r="E1121" s="109" t="s">
        <v>4388</v>
      </c>
      <c r="F1121" s="109" t="s">
        <v>36</v>
      </c>
      <c r="G1121" s="109" t="s">
        <v>3425</v>
      </c>
      <c r="H1121" s="109" t="s">
        <v>3426</v>
      </c>
      <c r="I1121" s="124">
        <v>6</v>
      </c>
      <c r="J1121" s="127">
        <f t="shared" si="38"/>
        <v>1.3949999999999998</v>
      </c>
      <c r="K1121" s="124">
        <v>6</v>
      </c>
      <c r="L1121" s="125">
        <v>8.3699999999999992</v>
      </c>
      <c r="M1121" s="125">
        <v>0</v>
      </c>
    </row>
    <row r="1122" spans="1:13" x14ac:dyDescent="0.3">
      <c r="A1122" s="123" t="str">
        <f t="shared" si="37"/>
        <v>MNFE00423</v>
      </c>
      <c r="B1122" s="109" t="s">
        <v>607</v>
      </c>
      <c r="C1122" s="109" t="s">
        <v>3433</v>
      </c>
      <c r="D1122" s="109" t="s">
        <v>3434</v>
      </c>
      <c r="E1122" s="109" t="s">
        <v>4389</v>
      </c>
      <c r="F1122" s="109" t="s">
        <v>757</v>
      </c>
      <c r="G1122" s="109" t="s">
        <v>3425</v>
      </c>
      <c r="H1122" s="109" t="s">
        <v>3426</v>
      </c>
      <c r="I1122" s="124">
        <v>3</v>
      </c>
      <c r="J1122" s="127">
        <f t="shared" si="38"/>
        <v>1.28</v>
      </c>
      <c r="K1122" s="124">
        <v>3</v>
      </c>
      <c r="L1122" s="125">
        <v>3.84</v>
      </c>
      <c r="M1122" s="125">
        <v>0</v>
      </c>
    </row>
    <row r="1123" spans="1:13" x14ac:dyDescent="0.3">
      <c r="A1123" s="123" t="str">
        <f t="shared" si="37"/>
        <v>MNFE00424</v>
      </c>
      <c r="B1123" s="109" t="s">
        <v>608</v>
      </c>
      <c r="C1123" s="109" t="s">
        <v>3433</v>
      </c>
      <c r="D1123" s="109" t="s">
        <v>3434</v>
      </c>
      <c r="E1123" s="109" t="s">
        <v>4390</v>
      </c>
      <c r="F1123" s="109" t="s">
        <v>36</v>
      </c>
      <c r="G1123" s="109" t="s">
        <v>3425</v>
      </c>
      <c r="H1123" s="109" t="s">
        <v>3426</v>
      </c>
      <c r="I1123" s="124">
        <v>9</v>
      </c>
      <c r="J1123" s="127">
        <f t="shared" si="38"/>
        <v>1.9922222222222221</v>
      </c>
      <c r="K1123" s="124">
        <v>9</v>
      </c>
      <c r="L1123" s="125">
        <v>17.93</v>
      </c>
      <c r="M1123" s="125">
        <v>0</v>
      </c>
    </row>
    <row r="1124" spans="1:13" x14ac:dyDescent="0.3">
      <c r="A1124" s="123" t="str">
        <f t="shared" si="37"/>
        <v>MNFE00425</v>
      </c>
      <c r="B1124" s="109" t="s">
        <v>609</v>
      </c>
      <c r="C1124" s="109" t="s">
        <v>3433</v>
      </c>
      <c r="D1124" s="109" t="s">
        <v>3434</v>
      </c>
      <c r="E1124" s="109" t="s">
        <v>4391</v>
      </c>
      <c r="F1124" s="109" t="s">
        <v>36</v>
      </c>
      <c r="G1124" s="109" t="s">
        <v>3425</v>
      </c>
      <c r="H1124" s="109" t="s">
        <v>3426</v>
      </c>
      <c r="I1124" s="124">
        <v>7</v>
      </c>
      <c r="J1124" s="127">
        <f t="shared" si="38"/>
        <v>2.2371428571428571</v>
      </c>
      <c r="K1124" s="124">
        <v>7</v>
      </c>
      <c r="L1124" s="125">
        <v>15.66</v>
      </c>
      <c r="M1124" s="125">
        <v>0</v>
      </c>
    </row>
    <row r="1125" spans="1:13" x14ac:dyDescent="0.3">
      <c r="A1125" s="123" t="str">
        <f t="shared" si="37"/>
        <v>MNFE00426</v>
      </c>
      <c r="B1125" s="109" t="s">
        <v>610</v>
      </c>
      <c r="C1125" s="109" t="s">
        <v>3433</v>
      </c>
      <c r="D1125" s="109" t="s">
        <v>3434</v>
      </c>
      <c r="E1125" s="109" t="s">
        <v>4392</v>
      </c>
      <c r="F1125" s="109" t="s">
        <v>36</v>
      </c>
      <c r="G1125" s="109" t="s">
        <v>3425</v>
      </c>
      <c r="H1125" s="109" t="s">
        <v>3426</v>
      </c>
      <c r="I1125" s="124">
        <v>6</v>
      </c>
      <c r="J1125" s="127">
        <f t="shared" si="38"/>
        <v>2.4350000000000001</v>
      </c>
      <c r="K1125" s="124">
        <v>6</v>
      </c>
      <c r="L1125" s="125">
        <v>14.61</v>
      </c>
      <c r="M1125" s="125">
        <v>0</v>
      </c>
    </row>
    <row r="1126" spans="1:13" x14ac:dyDescent="0.3">
      <c r="A1126" s="123" t="str">
        <f t="shared" si="37"/>
        <v>MNFE00427</v>
      </c>
      <c r="B1126" s="109" t="s">
        <v>611</v>
      </c>
      <c r="C1126" s="109" t="s">
        <v>3433</v>
      </c>
      <c r="D1126" s="109" t="s">
        <v>3434</v>
      </c>
      <c r="E1126" s="109" t="s">
        <v>4393</v>
      </c>
      <c r="F1126" s="109" t="s">
        <v>36</v>
      </c>
      <c r="G1126" s="109" t="s">
        <v>3425</v>
      </c>
      <c r="H1126" s="109" t="s">
        <v>3426</v>
      </c>
      <c r="I1126" s="124">
        <v>3</v>
      </c>
      <c r="J1126" s="127">
        <f t="shared" si="38"/>
        <v>2.1133333333333333</v>
      </c>
      <c r="K1126" s="124">
        <v>3</v>
      </c>
      <c r="L1126" s="125">
        <v>6.34</v>
      </c>
      <c r="M1126" s="125">
        <v>0</v>
      </c>
    </row>
    <row r="1127" spans="1:13" x14ac:dyDescent="0.3">
      <c r="A1127" s="123" t="str">
        <f t="shared" si="37"/>
        <v>MNFE00429</v>
      </c>
      <c r="B1127" s="109" t="s">
        <v>612</v>
      </c>
      <c r="C1127" s="109" t="s">
        <v>3433</v>
      </c>
      <c r="D1127" s="109" t="s">
        <v>3434</v>
      </c>
      <c r="E1127" s="109" t="s">
        <v>4394</v>
      </c>
      <c r="F1127" s="109" t="s">
        <v>36</v>
      </c>
      <c r="G1127" s="109" t="s">
        <v>3425</v>
      </c>
      <c r="H1127" s="109" t="s">
        <v>3426</v>
      </c>
      <c r="I1127" s="124">
        <v>17</v>
      </c>
      <c r="J1127" s="127">
        <f t="shared" si="38"/>
        <v>2.341764705882353</v>
      </c>
      <c r="K1127" s="124">
        <v>17</v>
      </c>
      <c r="L1127" s="125">
        <v>39.81</v>
      </c>
      <c r="M1127" s="125">
        <v>0</v>
      </c>
    </row>
    <row r="1128" spans="1:13" x14ac:dyDescent="0.3">
      <c r="A1128" s="123" t="str">
        <f t="shared" si="37"/>
        <v>MNFE00430</v>
      </c>
      <c r="B1128" s="109" t="s">
        <v>613</v>
      </c>
      <c r="C1128" s="109" t="s">
        <v>3433</v>
      </c>
      <c r="D1128" s="109" t="s">
        <v>3434</v>
      </c>
      <c r="E1128" s="109" t="s">
        <v>4395</v>
      </c>
      <c r="F1128" s="109" t="s">
        <v>36</v>
      </c>
      <c r="G1128" s="109" t="s">
        <v>3425</v>
      </c>
      <c r="H1128" s="109" t="s">
        <v>3426</v>
      </c>
      <c r="I1128" s="124">
        <v>15</v>
      </c>
      <c r="J1128" s="127">
        <f t="shared" si="38"/>
        <v>27.771333333333335</v>
      </c>
      <c r="K1128" s="124">
        <v>15</v>
      </c>
      <c r="L1128" s="125">
        <v>416.57</v>
      </c>
      <c r="M1128" s="125">
        <v>0</v>
      </c>
    </row>
    <row r="1129" spans="1:13" x14ac:dyDescent="0.3">
      <c r="A1129" s="123" t="str">
        <f t="shared" si="37"/>
        <v>MNFE00431</v>
      </c>
      <c r="B1129" s="109" t="s">
        <v>614</v>
      </c>
      <c r="C1129" s="109" t="s">
        <v>3433</v>
      </c>
      <c r="D1129" s="109" t="s">
        <v>3434</v>
      </c>
      <c r="E1129" s="109" t="s">
        <v>4396</v>
      </c>
      <c r="F1129" s="109" t="s">
        <v>757</v>
      </c>
      <c r="G1129" s="109" t="s">
        <v>3425</v>
      </c>
      <c r="H1129" s="109" t="s">
        <v>3426</v>
      </c>
      <c r="I1129" s="124">
        <v>14</v>
      </c>
      <c r="J1129" s="127">
        <f t="shared" si="38"/>
        <v>0.1542857142857143</v>
      </c>
      <c r="K1129" s="124">
        <v>14</v>
      </c>
      <c r="L1129" s="125">
        <v>2.16</v>
      </c>
      <c r="M1129" s="125">
        <v>0</v>
      </c>
    </row>
    <row r="1130" spans="1:13" x14ac:dyDescent="0.3">
      <c r="A1130" s="123" t="str">
        <f t="shared" si="37"/>
        <v>MNFE00432</v>
      </c>
      <c r="B1130" s="109" t="s">
        <v>615</v>
      </c>
      <c r="C1130" s="109" t="s">
        <v>3433</v>
      </c>
      <c r="D1130" s="109" t="s">
        <v>3434</v>
      </c>
      <c r="E1130" s="109" t="s">
        <v>4397</v>
      </c>
      <c r="F1130" s="109" t="s">
        <v>757</v>
      </c>
      <c r="G1130" s="109" t="s">
        <v>3425</v>
      </c>
      <c r="H1130" s="109" t="s">
        <v>3426</v>
      </c>
      <c r="I1130" s="124">
        <v>28</v>
      </c>
      <c r="J1130" s="127">
        <f t="shared" si="38"/>
        <v>0.45392857142857146</v>
      </c>
      <c r="K1130" s="124">
        <v>28</v>
      </c>
      <c r="L1130" s="125">
        <v>12.71</v>
      </c>
      <c r="M1130" s="125">
        <v>0</v>
      </c>
    </row>
    <row r="1131" spans="1:13" x14ac:dyDescent="0.3">
      <c r="A1131" s="123" t="str">
        <f t="shared" si="37"/>
        <v>MNFE00433</v>
      </c>
      <c r="B1131" s="109" t="s">
        <v>616</v>
      </c>
      <c r="C1131" s="109" t="s">
        <v>3433</v>
      </c>
      <c r="D1131" s="109" t="s">
        <v>3434</v>
      </c>
      <c r="E1131" s="109" t="s">
        <v>4398</v>
      </c>
      <c r="F1131" s="109" t="s">
        <v>757</v>
      </c>
      <c r="G1131" s="109" t="s">
        <v>3425</v>
      </c>
      <c r="H1131" s="109" t="s">
        <v>3426</v>
      </c>
      <c r="I1131" s="124">
        <v>10</v>
      </c>
      <c r="J1131" s="127">
        <f t="shared" si="38"/>
        <v>0.38600000000000001</v>
      </c>
      <c r="K1131" s="124">
        <v>10</v>
      </c>
      <c r="L1131" s="125">
        <v>3.86</v>
      </c>
      <c r="M1131" s="125">
        <v>0</v>
      </c>
    </row>
    <row r="1132" spans="1:13" x14ac:dyDescent="0.3">
      <c r="A1132" s="123" t="str">
        <f t="shared" si="37"/>
        <v>MNFE00434</v>
      </c>
      <c r="B1132" s="109" t="s">
        <v>617</v>
      </c>
      <c r="C1132" s="109" t="s">
        <v>3433</v>
      </c>
      <c r="D1132" s="109" t="s">
        <v>3434</v>
      </c>
      <c r="E1132" s="109" t="s">
        <v>4399</v>
      </c>
      <c r="F1132" s="109" t="s">
        <v>36</v>
      </c>
      <c r="G1132" s="109" t="s">
        <v>3425</v>
      </c>
      <c r="H1132" s="109" t="s">
        <v>3426</v>
      </c>
      <c r="I1132" s="124">
        <v>17</v>
      </c>
      <c r="J1132" s="127">
        <f t="shared" si="38"/>
        <v>2.1288235294117648</v>
      </c>
      <c r="K1132" s="124">
        <v>17</v>
      </c>
      <c r="L1132" s="125">
        <v>36.19</v>
      </c>
      <c r="M1132" s="125">
        <v>0</v>
      </c>
    </row>
    <row r="1133" spans="1:13" x14ac:dyDescent="0.3">
      <c r="A1133" s="123" t="str">
        <f t="shared" si="37"/>
        <v>MNFE00435</v>
      </c>
      <c r="B1133" s="109" t="s">
        <v>618</v>
      </c>
      <c r="C1133" s="109" t="s">
        <v>3433</v>
      </c>
      <c r="D1133" s="109" t="s">
        <v>3434</v>
      </c>
      <c r="E1133" s="109" t="s">
        <v>4400</v>
      </c>
      <c r="F1133" s="109" t="s">
        <v>757</v>
      </c>
      <c r="G1133" s="109" t="s">
        <v>3425</v>
      </c>
      <c r="H1133" s="109" t="s">
        <v>3426</v>
      </c>
      <c r="I1133" s="124">
        <v>52</v>
      </c>
      <c r="J1133" s="127">
        <f t="shared" si="38"/>
        <v>4.6738461538461538</v>
      </c>
      <c r="K1133" s="124">
        <v>52</v>
      </c>
      <c r="L1133" s="125">
        <v>243.04</v>
      </c>
      <c r="M1133" s="125">
        <v>0</v>
      </c>
    </row>
    <row r="1134" spans="1:13" x14ac:dyDescent="0.3">
      <c r="A1134" s="123" t="str">
        <f t="shared" si="37"/>
        <v>MNFE00436</v>
      </c>
      <c r="B1134" s="109" t="s">
        <v>619</v>
      </c>
      <c r="C1134" s="109" t="s">
        <v>3433</v>
      </c>
      <c r="D1134" s="109" t="s">
        <v>3434</v>
      </c>
      <c r="E1134" s="109" t="s">
        <v>4401</v>
      </c>
      <c r="F1134" s="109" t="s">
        <v>36</v>
      </c>
      <c r="G1134" s="109" t="s">
        <v>3425</v>
      </c>
      <c r="H1134" s="109" t="s">
        <v>3426</v>
      </c>
      <c r="I1134" s="124">
        <v>8</v>
      </c>
      <c r="J1134" s="127">
        <f t="shared" si="38"/>
        <v>6.3624999999999998</v>
      </c>
      <c r="K1134" s="124">
        <v>8</v>
      </c>
      <c r="L1134" s="125">
        <v>50.9</v>
      </c>
      <c r="M1134" s="125">
        <v>0</v>
      </c>
    </row>
    <row r="1135" spans="1:13" x14ac:dyDescent="0.3">
      <c r="A1135" s="123" t="str">
        <f t="shared" si="37"/>
        <v>MNFE00437</v>
      </c>
      <c r="B1135" s="109" t="s">
        <v>620</v>
      </c>
      <c r="C1135" s="109" t="s">
        <v>3433</v>
      </c>
      <c r="D1135" s="109" t="s">
        <v>3434</v>
      </c>
      <c r="E1135" s="109" t="s">
        <v>4402</v>
      </c>
      <c r="F1135" s="109" t="s">
        <v>36</v>
      </c>
      <c r="G1135" s="109" t="s">
        <v>3425</v>
      </c>
      <c r="H1135" s="109" t="s">
        <v>3426</v>
      </c>
      <c r="I1135" s="124">
        <v>6</v>
      </c>
      <c r="J1135" s="127">
        <f t="shared" si="38"/>
        <v>11.895000000000001</v>
      </c>
      <c r="K1135" s="124">
        <v>6</v>
      </c>
      <c r="L1135" s="125">
        <v>71.37</v>
      </c>
      <c r="M1135" s="125">
        <v>0</v>
      </c>
    </row>
    <row r="1136" spans="1:13" x14ac:dyDescent="0.3">
      <c r="A1136" s="123" t="str">
        <f t="shared" si="37"/>
        <v>MNFE00438</v>
      </c>
      <c r="B1136" s="109" t="s">
        <v>621</v>
      </c>
      <c r="C1136" s="109" t="s">
        <v>3433</v>
      </c>
      <c r="D1136" s="109" t="s">
        <v>3434</v>
      </c>
      <c r="E1136" s="109" t="s">
        <v>4403</v>
      </c>
      <c r="F1136" s="109" t="s">
        <v>36</v>
      </c>
      <c r="G1136" s="109" t="s">
        <v>3425</v>
      </c>
      <c r="H1136" s="109" t="s">
        <v>3426</v>
      </c>
      <c r="I1136" s="124">
        <v>4</v>
      </c>
      <c r="J1136" s="127">
        <f t="shared" si="38"/>
        <v>43.852499999999999</v>
      </c>
      <c r="K1136" s="124">
        <v>4</v>
      </c>
      <c r="L1136" s="125">
        <v>175.41</v>
      </c>
      <c r="M1136" s="125">
        <v>0</v>
      </c>
    </row>
    <row r="1137" spans="1:13" x14ac:dyDescent="0.3">
      <c r="A1137" s="123" t="str">
        <f t="shared" si="37"/>
        <v>MNFE00439</v>
      </c>
      <c r="B1137" s="109" t="s">
        <v>622</v>
      </c>
      <c r="C1137" s="109" t="s">
        <v>3433</v>
      </c>
      <c r="D1137" s="109" t="s">
        <v>3434</v>
      </c>
      <c r="E1137" s="109" t="s">
        <v>4404</v>
      </c>
      <c r="F1137" s="109" t="s">
        <v>757</v>
      </c>
      <c r="G1137" s="109" t="s">
        <v>3425</v>
      </c>
      <c r="H1137" s="109" t="s">
        <v>3426</v>
      </c>
      <c r="I1137" s="124">
        <v>15</v>
      </c>
      <c r="J1137" s="127">
        <f t="shared" si="38"/>
        <v>0.18000000000000002</v>
      </c>
      <c r="K1137" s="124">
        <v>15</v>
      </c>
      <c r="L1137" s="125">
        <v>2.7</v>
      </c>
      <c r="M1137" s="125">
        <v>0</v>
      </c>
    </row>
    <row r="1138" spans="1:13" x14ac:dyDescent="0.3">
      <c r="A1138" s="123" t="str">
        <f t="shared" si="37"/>
        <v>MNFE00440</v>
      </c>
      <c r="B1138" s="109" t="s">
        <v>623</v>
      </c>
      <c r="C1138" s="109" t="s">
        <v>3433</v>
      </c>
      <c r="D1138" s="109" t="s">
        <v>3434</v>
      </c>
      <c r="E1138" s="109" t="s">
        <v>4405</v>
      </c>
      <c r="F1138" s="109" t="s">
        <v>757</v>
      </c>
      <c r="G1138" s="109" t="s">
        <v>3425</v>
      </c>
      <c r="H1138" s="109" t="s">
        <v>3426</v>
      </c>
      <c r="I1138" s="124">
        <v>1</v>
      </c>
      <c r="J1138" s="127">
        <f t="shared" si="38"/>
        <v>31.54</v>
      </c>
      <c r="K1138" s="124">
        <v>1</v>
      </c>
      <c r="L1138" s="125">
        <v>31.54</v>
      </c>
      <c r="M1138" s="125">
        <v>0</v>
      </c>
    </row>
    <row r="1139" spans="1:13" x14ac:dyDescent="0.3">
      <c r="A1139" s="123" t="str">
        <f t="shared" si="37"/>
        <v>MNFE00441</v>
      </c>
      <c r="B1139" s="109" t="s">
        <v>624</v>
      </c>
      <c r="C1139" s="109" t="s">
        <v>3433</v>
      </c>
      <c r="D1139" s="109" t="s">
        <v>3434</v>
      </c>
      <c r="E1139" s="109" t="s">
        <v>4406</v>
      </c>
      <c r="F1139" s="109" t="s">
        <v>36</v>
      </c>
      <c r="G1139" s="109" t="s">
        <v>3425</v>
      </c>
      <c r="H1139" s="109" t="s">
        <v>3426</v>
      </c>
      <c r="I1139" s="124">
        <v>4</v>
      </c>
      <c r="J1139" s="127">
        <f t="shared" si="38"/>
        <v>44.2425</v>
      </c>
      <c r="K1139" s="124">
        <v>4</v>
      </c>
      <c r="L1139" s="125">
        <v>176.97</v>
      </c>
      <c r="M1139" s="125">
        <v>0</v>
      </c>
    </row>
    <row r="1140" spans="1:13" x14ac:dyDescent="0.3">
      <c r="A1140" s="123" t="str">
        <f t="shared" si="37"/>
        <v>MNFE00443</v>
      </c>
      <c r="B1140" s="109" t="s">
        <v>625</v>
      </c>
      <c r="C1140" s="109" t="s">
        <v>3433</v>
      </c>
      <c r="D1140" s="109" t="s">
        <v>3434</v>
      </c>
      <c r="E1140" s="109" t="s">
        <v>4407</v>
      </c>
      <c r="F1140" s="109" t="s">
        <v>757</v>
      </c>
      <c r="G1140" s="109" t="s">
        <v>3425</v>
      </c>
      <c r="H1140" s="109" t="s">
        <v>3426</v>
      </c>
      <c r="I1140" s="124">
        <v>7</v>
      </c>
      <c r="J1140" s="127">
        <f t="shared" si="38"/>
        <v>38.198571428571427</v>
      </c>
      <c r="K1140" s="124">
        <v>7</v>
      </c>
      <c r="L1140" s="125">
        <v>267.39</v>
      </c>
      <c r="M1140" s="125">
        <v>0</v>
      </c>
    </row>
    <row r="1141" spans="1:13" x14ac:dyDescent="0.3">
      <c r="A1141" s="123" t="str">
        <f t="shared" si="37"/>
        <v>MNFE00444</v>
      </c>
      <c r="B1141" s="109" t="s">
        <v>626</v>
      </c>
      <c r="C1141" s="109" t="s">
        <v>3433</v>
      </c>
      <c r="D1141" s="109" t="s">
        <v>3434</v>
      </c>
      <c r="E1141" s="109" t="s">
        <v>4408</v>
      </c>
      <c r="F1141" s="109" t="s">
        <v>36</v>
      </c>
      <c r="G1141" s="109" t="s">
        <v>3425</v>
      </c>
      <c r="H1141" s="109" t="s">
        <v>3426</v>
      </c>
      <c r="I1141" s="124">
        <v>16</v>
      </c>
      <c r="J1141" s="127">
        <f t="shared" si="38"/>
        <v>39.199375000000003</v>
      </c>
      <c r="K1141" s="124">
        <v>16</v>
      </c>
      <c r="L1141" s="125">
        <v>627.19000000000005</v>
      </c>
      <c r="M1141" s="125">
        <v>0</v>
      </c>
    </row>
    <row r="1142" spans="1:13" x14ac:dyDescent="0.3">
      <c r="A1142" s="123" t="str">
        <f t="shared" si="37"/>
        <v>MNFE00445</v>
      </c>
      <c r="B1142" s="109" t="s">
        <v>627</v>
      </c>
      <c r="C1142" s="109" t="s">
        <v>3433</v>
      </c>
      <c r="D1142" s="109" t="s">
        <v>3434</v>
      </c>
      <c r="E1142" s="109" t="s">
        <v>4409</v>
      </c>
      <c r="F1142" s="109" t="s">
        <v>36</v>
      </c>
      <c r="G1142" s="109" t="s">
        <v>3425</v>
      </c>
      <c r="H1142" s="109" t="s">
        <v>3426</v>
      </c>
      <c r="I1142" s="124">
        <v>7</v>
      </c>
      <c r="J1142" s="127">
        <f t="shared" si="38"/>
        <v>53.912857142857142</v>
      </c>
      <c r="K1142" s="124">
        <v>7</v>
      </c>
      <c r="L1142" s="125">
        <v>377.39</v>
      </c>
      <c r="M1142" s="125">
        <v>0</v>
      </c>
    </row>
    <row r="1143" spans="1:13" x14ac:dyDescent="0.3">
      <c r="A1143" s="123" t="str">
        <f t="shared" si="37"/>
        <v>MNFE00446</v>
      </c>
      <c r="B1143" s="109" t="s">
        <v>628</v>
      </c>
      <c r="C1143" s="109" t="s">
        <v>3433</v>
      </c>
      <c r="D1143" s="109" t="s">
        <v>3434</v>
      </c>
      <c r="E1143" s="109" t="s">
        <v>4410</v>
      </c>
      <c r="F1143" s="109" t="s">
        <v>36</v>
      </c>
      <c r="G1143" s="109" t="s">
        <v>3425</v>
      </c>
      <c r="H1143" s="109" t="s">
        <v>3426</v>
      </c>
      <c r="I1143" s="124">
        <v>14</v>
      </c>
      <c r="J1143" s="127">
        <f t="shared" si="38"/>
        <v>75.209285714285713</v>
      </c>
      <c r="K1143" s="124">
        <v>14</v>
      </c>
      <c r="L1143" s="125">
        <v>1052.93</v>
      </c>
      <c r="M1143" s="125">
        <v>0</v>
      </c>
    </row>
    <row r="1144" spans="1:13" x14ac:dyDescent="0.3">
      <c r="A1144" s="123" t="str">
        <f t="shared" si="37"/>
        <v>MNFE00447</v>
      </c>
      <c r="B1144" s="109" t="s">
        <v>629</v>
      </c>
      <c r="C1144" s="109" t="s">
        <v>3433</v>
      </c>
      <c r="D1144" s="109" t="s">
        <v>3434</v>
      </c>
      <c r="E1144" s="109" t="s">
        <v>4411</v>
      </c>
      <c r="F1144" s="109" t="s">
        <v>757</v>
      </c>
      <c r="G1144" s="109" t="s">
        <v>3425</v>
      </c>
      <c r="H1144" s="109" t="s">
        <v>3426</v>
      </c>
      <c r="I1144" s="124">
        <v>4</v>
      </c>
      <c r="J1144" s="127">
        <f t="shared" si="38"/>
        <v>16.96</v>
      </c>
      <c r="K1144" s="124">
        <v>4</v>
      </c>
      <c r="L1144" s="125">
        <v>67.84</v>
      </c>
      <c r="M1144" s="125">
        <v>0</v>
      </c>
    </row>
    <row r="1145" spans="1:13" x14ac:dyDescent="0.3">
      <c r="A1145" s="123" t="str">
        <f t="shared" si="37"/>
        <v>MNFE00448</v>
      </c>
      <c r="B1145" s="109" t="s">
        <v>630</v>
      </c>
      <c r="C1145" s="109" t="s">
        <v>3433</v>
      </c>
      <c r="D1145" s="109" t="s">
        <v>3434</v>
      </c>
      <c r="E1145" s="109" t="s">
        <v>4412</v>
      </c>
      <c r="F1145" s="109" t="s">
        <v>757</v>
      </c>
      <c r="G1145" s="109" t="s">
        <v>3425</v>
      </c>
      <c r="H1145" s="109" t="s">
        <v>3426</v>
      </c>
      <c r="I1145" s="124">
        <v>36</v>
      </c>
      <c r="J1145" s="127">
        <f t="shared" si="38"/>
        <v>3.7500000000000006E-2</v>
      </c>
      <c r="K1145" s="124">
        <v>36</v>
      </c>
      <c r="L1145" s="125">
        <v>1.35</v>
      </c>
      <c r="M1145" s="125">
        <v>0</v>
      </c>
    </row>
    <row r="1146" spans="1:13" x14ac:dyDescent="0.3">
      <c r="A1146" s="123" t="str">
        <f t="shared" si="37"/>
        <v>MNFE00449</v>
      </c>
      <c r="B1146" s="109" t="s">
        <v>631</v>
      </c>
      <c r="C1146" s="109" t="s">
        <v>3433</v>
      </c>
      <c r="D1146" s="109" t="s">
        <v>3434</v>
      </c>
      <c r="E1146" s="109" t="s">
        <v>4413</v>
      </c>
      <c r="F1146" s="109" t="s">
        <v>757</v>
      </c>
      <c r="G1146" s="109" t="s">
        <v>3425</v>
      </c>
      <c r="H1146" s="109" t="s">
        <v>3426</v>
      </c>
      <c r="I1146" s="124">
        <v>18</v>
      </c>
      <c r="J1146" s="127">
        <f t="shared" si="38"/>
        <v>1.6111111111111111E-2</v>
      </c>
      <c r="K1146" s="124">
        <v>18</v>
      </c>
      <c r="L1146" s="125">
        <v>0.28999999999999998</v>
      </c>
      <c r="M1146" s="125">
        <v>0</v>
      </c>
    </row>
    <row r="1147" spans="1:13" x14ac:dyDescent="0.3">
      <c r="A1147" s="123" t="str">
        <f t="shared" si="37"/>
        <v>MNFE00450</v>
      </c>
      <c r="B1147" s="109" t="s">
        <v>632</v>
      </c>
      <c r="C1147" s="109" t="s">
        <v>3433</v>
      </c>
      <c r="D1147" s="109" t="s">
        <v>3434</v>
      </c>
      <c r="E1147" s="109" t="s">
        <v>4414</v>
      </c>
      <c r="F1147" s="109" t="s">
        <v>757</v>
      </c>
      <c r="G1147" s="109" t="s">
        <v>3425</v>
      </c>
      <c r="H1147" s="109" t="s">
        <v>3426</v>
      </c>
      <c r="I1147" s="124">
        <v>1</v>
      </c>
      <c r="J1147" s="127">
        <f t="shared" si="38"/>
        <v>30.84</v>
      </c>
      <c r="K1147" s="124">
        <v>1</v>
      </c>
      <c r="L1147" s="125">
        <v>30.84</v>
      </c>
      <c r="M1147" s="125">
        <v>0</v>
      </c>
    </row>
    <row r="1148" spans="1:13" x14ac:dyDescent="0.3">
      <c r="A1148" s="123" t="str">
        <f t="shared" si="37"/>
        <v>MNFE00451</v>
      </c>
      <c r="B1148" s="109" t="s">
        <v>1036</v>
      </c>
      <c r="C1148" s="109" t="s">
        <v>3433</v>
      </c>
      <c r="D1148" s="109" t="s">
        <v>3434</v>
      </c>
      <c r="E1148" s="109" t="s">
        <v>4415</v>
      </c>
      <c r="F1148" s="109" t="s">
        <v>36</v>
      </c>
      <c r="G1148" s="109" t="s">
        <v>3425</v>
      </c>
      <c r="H1148" s="109" t="s">
        <v>3426</v>
      </c>
      <c r="I1148" s="124">
        <v>3</v>
      </c>
      <c r="J1148" s="127">
        <f t="shared" si="38"/>
        <v>67.053333333333327</v>
      </c>
      <c r="K1148" s="124">
        <v>3</v>
      </c>
      <c r="L1148" s="125">
        <v>201.16</v>
      </c>
      <c r="M1148" s="125">
        <v>0</v>
      </c>
    </row>
    <row r="1149" spans="1:13" x14ac:dyDescent="0.3">
      <c r="A1149" s="123" t="str">
        <f t="shared" ref="A1149:A1212" si="39">LEFT(E1149,9)</f>
        <v>MNFE00452</v>
      </c>
      <c r="B1149" s="109" t="s">
        <v>1037</v>
      </c>
      <c r="C1149" s="109" t="s">
        <v>3433</v>
      </c>
      <c r="D1149" s="109" t="s">
        <v>3434</v>
      </c>
      <c r="E1149" s="109" t="s">
        <v>4416</v>
      </c>
      <c r="F1149" s="109" t="s">
        <v>36</v>
      </c>
      <c r="G1149" s="109" t="s">
        <v>3425</v>
      </c>
      <c r="H1149" s="109" t="s">
        <v>3426</v>
      </c>
      <c r="I1149" s="124">
        <v>3</v>
      </c>
      <c r="J1149" s="127">
        <f t="shared" si="38"/>
        <v>120.24666666666667</v>
      </c>
      <c r="K1149" s="124">
        <v>3</v>
      </c>
      <c r="L1149" s="125">
        <v>360.74</v>
      </c>
      <c r="M1149" s="125">
        <v>0</v>
      </c>
    </row>
    <row r="1150" spans="1:13" x14ac:dyDescent="0.3">
      <c r="A1150" s="123" t="str">
        <f t="shared" si="39"/>
        <v>MNFE00453</v>
      </c>
      <c r="B1150" s="109" t="s">
        <v>1038</v>
      </c>
      <c r="C1150" s="109" t="s">
        <v>3433</v>
      </c>
      <c r="D1150" s="109" t="s">
        <v>3434</v>
      </c>
      <c r="E1150" s="109" t="s">
        <v>4417</v>
      </c>
      <c r="F1150" s="109" t="s">
        <v>36</v>
      </c>
      <c r="G1150" s="109" t="s">
        <v>3425</v>
      </c>
      <c r="H1150" s="109" t="s">
        <v>3426</v>
      </c>
      <c r="I1150" s="124">
        <v>4</v>
      </c>
      <c r="J1150" s="127">
        <f t="shared" si="38"/>
        <v>32.424999999999997</v>
      </c>
      <c r="K1150" s="124">
        <v>4</v>
      </c>
      <c r="L1150" s="125">
        <v>129.69999999999999</v>
      </c>
      <c r="M1150" s="125">
        <v>0</v>
      </c>
    </row>
    <row r="1151" spans="1:13" x14ac:dyDescent="0.3">
      <c r="A1151" s="123" t="str">
        <f t="shared" si="39"/>
        <v>MNFE00454</v>
      </c>
      <c r="B1151" s="109" t="s">
        <v>1039</v>
      </c>
      <c r="C1151" s="109" t="s">
        <v>3433</v>
      </c>
      <c r="D1151" s="109" t="s">
        <v>3434</v>
      </c>
      <c r="E1151" s="109" t="s">
        <v>4418</v>
      </c>
      <c r="F1151" s="109" t="s">
        <v>757</v>
      </c>
      <c r="G1151" s="109" t="s">
        <v>3425</v>
      </c>
      <c r="H1151" s="109" t="s">
        <v>3426</v>
      </c>
      <c r="I1151" s="124">
        <v>4</v>
      </c>
      <c r="J1151" s="127">
        <f t="shared" si="38"/>
        <v>23.085000000000001</v>
      </c>
      <c r="K1151" s="124">
        <v>4</v>
      </c>
      <c r="L1151" s="125">
        <v>92.34</v>
      </c>
      <c r="M1151" s="125">
        <v>0</v>
      </c>
    </row>
    <row r="1152" spans="1:13" x14ac:dyDescent="0.3">
      <c r="A1152" s="123" t="str">
        <f t="shared" si="39"/>
        <v>MNFE00455</v>
      </c>
      <c r="B1152" s="109" t="s">
        <v>1063</v>
      </c>
      <c r="C1152" s="109" t="s">
        <v>3433</v>
      </c>
      <c r="D1152" s="109" t="s">
        <v>3434</v>
      </c>
      <c r="E1152" s="109" t="s">
        <v>4419</v>
      </c>
      <c r="F1152" s="109" t="s">
        <v>36</v>
      </c>
      <c r="G1152" s="109" t="s">
        <v>3425</v>
      </c>
      <c r="H1152" s="109" t="s">
        <v>3426</v>
      </c>
      <c r="I1152" s="124">
        <v>8</v>
      </c>
      <c r="J1152" s="127">
        <f t="shared" si="38"/>
        <v>37.049999999999997</v>
      </c>
      <c r="K1152" s="124">
        <v>8</v>
      </c>
      <c r="L1152" s="125">
        <v>296.39999999999998</v>
      </c>
      <c r="M1152" s="125">
        <v>0</v>
      </c>
    </row>
    <row r="1153" spans="1:13" x14ac:dyDescent="0.3">
      <c r="A1153" s="123" t="str">
        <f t="shared" si="39"/>
        <v>MNFE00456</v>
      </c>
      <c r="B1153" s="109" t="s">
        <v>1064</v>
      </c>
      <c r="C1153" s="109" t="s">
        <v>3433</v>
      </c>
      <c r="D1153" s="109" t="s">
        <v>3434</v>
      </c>
      <c r="E1153" s="109" t="s">
        <v>4420</v>
      </c>
      <c r="F1153" s="109" t="s">
        <v>757</v>
      </c>
      <c r="G1153" s="109" t="s">
        <v>3425</v>
      </c>
      <c r="H1153" s="109" t="s">
        <v>3426</v>
      </c>
      <c r="I1153" s="124">
        <v>12</v>
      </c>
      <c r="J1153" s="127">
        <f t="shared" si="38"/>
        <v>16.474999999999998</v>
      </c>
      <c r="K1153" s="124">
        <v>12</v>
      </c>
      <c r="L1153" s="125">
        <v>197.7</v>
      </c>
      <c r="M1153" s="125">
        <v>0</v>
      </c>
    </row>
    <row r="1154" spans="1:13" x14ac:dyDescent="0.3">
      <c r="A1154" s="123" t="str">
        <f t="shared" si="39"/>
        <v>MNFE00457</v>
      </c>
      <c r="B1154" s="109" t="s">
        <v>1065</v>
      </c>
      <c r="C1154" s="109" t="s">
        <v>3433</v>
      </c>
      <c r="D1154" s="109" t="s">
        <v>3434</v>
      </c>
      <c r="E1154" s="109" t="s">
        <v>4421</v>
      </c>
      <c r="F1154" s="109" t="s">
        <v>757</v>
      </c>
      <c r="G1154" s="109" t="s">
        <v>3425</v>
      </c>
      <c r="H1154" s="109" t="s">
        <v>3426</v>
      </c>
      <c r="I1154" s="124">
        <v>8</v>
      </c>
      <c r="J1154" s="127">
        <f t="shared" ref="J1154:J1217" si="40">L1154/I1154</f>
        <v>0</v>
      </c>
      <c r="K1154" s="124">
        <v>8</v>
      </c>
      <c r="L1154" s="125">
        <v>0</v>
      </c>
      <c r="M1154" s="125">
        <v>0</v>
      </c>
    </row>
    <row r="1155" spans="1:13" x14ac:dyDescent="0.3">
      <c r="A1155" s="123" t="str">
        <f t="shared" si="39"/>
        <v>MNFE00458</v>
      </c>
      <c r="B1155" s="109" t="s">
        <v>1079</v>
      </c>
      <c r="C1155" s="109" t="s">
        <v>3433</v>
      </c>
      <c r="D1155" s="109" t="s">
        <v>3434</v>
      </c>
      <c r="E1155" s="109" t="s">
        <v>4422</v>
      </c>
      <c r="F1155" s="109" t="s">
        <v>36</v>
      </c>
      <c r="G1155" s="109" t="s">
        <v>3425</v>
      </c>
      <c r="H1155" s="109" t="s">
        <v>3426</v>
      </c>
      <c r="I1155" s="124">
        <v>18</v>
      </c>
      <c r="J1155" s="127">
        <f t="shared" si="40"/>
        <v>11.519444444444444</v>
      </c>
      <c r="K1155" s="124">
        <v>18</v>
      </c>
      <c r="L1155" s="125">
        <v>207.35</v>
      </c>
      <c r="M1155" s="125">
        <v>0</v>
      </c>
    </row>
    <row r="1156" spans="1:13" x14ac:dyDescent="0.3">
      <c r="A1156" s="123" t="str">
        <f t="shared" si="39"/>
        <v>MNFE00459</v>
      </c>
      <c r="B1156" s="109" t="s">
        <v>1080</v>
      </c>
      <c r="C1156" s="109" t="s">
        <v>3433</v>
      </c>
      <c r="D1156" s="109" t="s">
        <v>3434</v>
      </c>
      <c r="E1156" s="109" t="s">
        <v>4423</v>
      </c>
      <c r="F1156" s="109" t="s">
        <v>757</v>
      </c>
      <c r="G1156" s="109" t="s">
        <v>3425</v>
      </c>
      <c r="H1156" s="109" t="s">
        <v>3426</v>
      </c>
      <c r="I1156" s="124">
        <v>14</v>
      </c>
      <c r="J1156" s="127">
        <f t="shared" si="40"/>
        <v>16.534285714285712</v>
      </c>
      <c r="K1156" s="124">
        <v>14</v>
      </c>
      <c r="L1156" s="125">
        <v>231.48</v>
      </c>
      <c r="M1156" s="125">
        <v>0</v>
      </c>
    </row>
    <row r="1157" spans="1:13" x14ac:dyDescent="0.3">
      <c r="A1157" s="123" t="str">
        <f t="shared" si="39"/>
        <v>MNFE00460</v>
      </c>
      <c r="B1157" s="109" t="s">
        <v>1081</v>
      </c>
      <c r="C1157" s="109" t="s">
        <v>3433</v>
      </c>
      <c r="D1157" s="109" t="s">
        <v>3434</v>
      </c>
      <c r="E1157" s="109" t="s">
        <v>4424</v>
      </c>
      <c r="F1157" s="109" t="s">
        <v>757</v>
      </c>
      <c r="G1157" s="109" t="s">
        <v>3425</v>
      </c>
      <c r="H1157" s="109" t="s">
        <v>3426</v>
      </c>
      <c r="I1157" s="124">
        <v>19</v>
      </c>
      <c r="J1157" s="127">
        <f t="shared" si="40"/>
        <v>43.118421052631582</v>
      </c>
      <c r="K1157" s="124">
        <v>19</v>
      </c>
      <c r="L1157" s="125">
        <v>819.25</v>
      </c>
      <c r="M1157" s="125">
        <v>0</v>
      </c>
    </row>
    <row r="1158" spans="1:13" x14ac:dyDescent="0.3">
      <c r="A1158" s="123" t="str">
        <f t="shared" si="39"/>
        <v>MNFE00461</v>
      </c>
      <c r="B1158" s="109" t="s">
        <v>1082</v>
      </c>
      <c r="C1158" s="109" t="s">
        <v>3433</v>
      </c>
      <c r="D1158" s="109" t="s">
        <v>3434</v>
      </c>
      <c r="E1158" s="109" t="s">
        <v>4425</v>
      </c>
      <c r="F1158" s="109" t="s">
        <v>757</v>
      </c>
      <c r="G1158" s="109" t="s">
        <v>3425</v>
      </c>
      <c r="H1158" s="109" t="s">
        <v>3426</v>
      </c>
      <c r="I1158" s="124">
        <v>31</v>
      </c>
      <c r="J1158" s="127">
        <f t="shared" si="40"/>
        <v>34.232903225806453</v>
      </c>
      <c r="K1158" s="124">
        <v>31</v>
      </c>
      <c r="L1158" s="125">
        <v>1061.22</v>
      </c>
      <c r="M1158" s="125">
        <v>0</v>
      </c>
    </row>
    <row r="1159" spans="1:13" x14ac:dyDescent="0.3">
      <c r="A1159" s="123" t="str">
        <f t="shared" si="39"/>
        <v>MNFE00462</v>
      </c>
      <c r="B1159" s="109" t="s">
        <v>1083</v>
      </c>
      <c r="C1159" s="109" t="s">
        <v>3433</v>
      </c>
      <c r="D1159" s="109" t="s">
        <v>3434</v>
      </c>
      <c r="E1159" s="109" t="s">
        <v>4426</v>
      </c>
      <c r="F1159" s="109" t="s">
        <v>757</v>
      </c>
      <c r="G1159" s="109" t="s">
        <v>3425</v>
      </c>
      <c r="H1159" s="109" t="s">
        <v>3426</v>
      </c>
      <c r="I1159" s="124">
        <v>8.15</v>
      </c>
      <c r="J1159" s="127">
        <f t="shared" si="40"/>
        <v>10.777914110429448</v>
      </c>
      <c r="K1159" s="124">
        <v>8.15</v>
      </c>
      <c r="L1159" s="125">
        <v>87.84</v>
      </c>
      <c r="M1159" s="125">
        <v>0</v>
      </c>
    </row>
    <row r="1160" spans="1:13" x14ac:dyDescent="0.3">
      <c r="A1160" s="123" t="str">
        <f t="shared" si="39"/>
        <v>MNFE00463</v>
      </c>
      <c r="B1160" s="109" t="s">
        <v>1084</v>
      </c>
      <c r="C1160" s="109" t="s">
        <v>3433</v>
      </c>
      <c r="D1160" s="109" t="s">
        <v>3434</v>
      </c>
      <c r="E1160" s="109" t="s">
        <v>4427</v>
      </c>
      <c r="F1160" s="109" t="s">
        <v>757</v>
      </c>
      <c r="G1160" s="109" t="s">
        <v>3425</v>
      </c>
      <c r="H1160" s="109" t="s">
        <v>3426</v>
      </c>
      <c r="I1160" s="124">
        <v>31</v>
      </c>
      <c r="J1160" s="127">
        <f t="shared" si="40"/>
        <v>1.7870967741935484</v>
      </c>
      <c r="K1160" s="124">
        <v>31</v>
      </c>
      <c r="L1160" s="125">
        <v>55.4</v>
      </c>
      <c r="M1160" s="125">
        <v>0</v>
      </c>
    </row>
    <row r="1161" spans="1:13" x14ac:dyDescent="0.3">
      <c r="A1161" s="123" t="str">
        <f t="shared" si="39"/>
        <v>MNME00002</v>
      </c>
      <c r="B1161" s="109" t="s">
        <v>633</v>
      </c>
      <c r="C1161" s="109" t="s">
        <v>3433</v>
      </c>
      <c r="D1161" s="109" t="s">
        <v>3434</v>
      </c>
      <c r="E1161" s="109" t="s">
        <v>4428</v>
      </c>
      <c r="F1161" s="109" t="s">
        <v>36</v>
      </c>
      <c r="G1161" s="109" t="s">
        <v>3425</v>
      </c>
      <c r="H1161" s="109" t="s">
        <v>3426</v>
      </c>
      <c r="I1161" s="124">
        <v>2</v>
      </c>
      <c r="J1161" s="127">
        <f t="shared" si="40"/>
        <v>593.35500000000002</v>
      </c>
      <c r="K1161" s="124">
        <v>2</v>
      </c>
      <c r="L1161" s="125">
        <v>1186.71</v>
      </c>
      <c r="M1161" s="125">
        <v>0</v>
      </c>
    </row>
    <row r="1162" spans="1:13" x14ac:dyDescent="0.3">
      <c r="A1162" s="123" t="str">
        <f t="shared" si="39"/>
        <v>MNME00014</v>
      </c>
      <c r="B1162" s="109" t="s">
        <v>634</v>
      </c>
      <c r="C1162" s="109" t="s">
        <v>3433</v>
      </c>
      <c r="D1162" s="109" t="s">
        <v>3434</v>
      </c>
      <c r="E1162" s="109" t="s">
        <v>4429</v>
      </c>
      <c r="F1162" s="109" t="s">
        <v>757</v>
      </c>
      <c r="G1162" s="109" t="s">
        <v>3425</v>
      </c>
      <c r="H1162" s="109" t="s">
        <v>3426</v>
      </c>
      <c r="I1162" s="124">
        <v>11</v>
      </c>
      <c r="J1162" s="127">
        <f t="shared" si="40"/>
        <v>22.514545454545456</v>
      </c>
      <c r="K1162" s="124">
        <v>11</v>
      </c>
      <c r="L1162" s="125">
        <v>247.66</v>
      </c>
      <c r="M1162" s="125">
        <v>0</v>
      </c>
    </row>
    <row r="1163" spans="1:13" x14ac:dyDescent="0.3">
      <c r="A1163" s="123" t="str">
        <f t="shared" si="39"/>
        <v>MNME00015</v>
      </c>
      <c r="B1163" s="109" t="s">
        <v>635</v>
      </c>
      <c r="C1163" s="109" t="s">
        <v>3433</v>
      </c>
      <c r="D1163" s="109" t="s">
        <v>3434</v>
      </c>
      <c r="E1163" s="109" t="s">
        <v>4430</v>
      </c>
      <c r="F1163" s="109" t="s">
        <v>36</v>
      </c>
      <c r="G1163" s="109" t="s">
        <v>3425</v>
      </c>
      <c r="H1163" s="109" t="s">
        <v>3426</v>
      </c>
      <c r="I1163" s="124">
        <v>10</v>
      </c>
      <c r="J1163" s="127">
        <f t="shared" si="40"/>
        <v>6.8549999999999995</v>
      </c>
      <c r="K1163" s="124">
        <v>10</v>
      </c>
      <c r="L1163" s="125">
        <v>68.55</v>
      </c>
      <c r="M1163" s="125">
        <v>0</v>
      </c>
    </row>
    <row r="1164" spans="1:13" x14ac:dyDescent="0.3">
      <c r="A1164" s="123" t="str">
        <f t="shared" si="39"/>
        <v>MNME00016</v>
      </c>
      <c r="B1164" s="109" t="s">
        <v>636</v>
      </c>
      <c r="C1164" s="109" t="s">
        <v>3433</v>
      </c>
      <c r="D1164" s="109" t="s">
        <v>3434</v>
      </c>
      <c r="E1164" s="109" t="s">
        <v>4431</v>
      </c>
      <c r="F1164" s="109" t="s">
        <v>36</v>
      </c>
      <c r="G1164" s="109" t="s">
        <v>3425</v>
      </c>
      <c r="H1164" s="109" t="s">
        <v>3426</v>
      </c>
      <c r="I1164" s="124">
        <v>2</v>
      </c>
      <c r="J1164" s="127">
        <f t="shared" si="40"/>
        <v>68.150000000000006</v>
      </c>
      <c r="K1164" s="124">
        <v>2</v>
      </c>
      <c r="L1164" s="125">
        <v>136.30000000000001</v>
      </c>
      <c r="M1164" s="125">
        <v>0</v>
      </c>
    </row>
    <row r="1165" spans="1:13" x14ac:dyDescent="0.3">
      <c r="A1165" s="123" t="str">
        <f t="shared" si="39"/>
        <v>MNME00039</v>
      </c>
      <c r="B1165" s="109" t="s">
        <v>637</v>
      </c>
      <c r="C1165" s="109" t="s">
        <v>3433</v>
      </c>
      <c r="D1165" s="109" t="s">
        <v>3434</v>
      </c>
      <c r="E1165" s="109" t="s">
        <v>4432</v>
      </c>
      <c r="F1165" s="109" t="s">
        <v>36</v>
      </c>
      <c r="G1165" s="109" t="s">
        <v>3425</v>
      </c>
      <c r="H1165" s="109" t="s">
        <v>3426</v>
      </c>
      <c r="I1165" s="124">
        <v>3</v>
      </c>
      <c r="J1165" s="127">
        <f t="shared" si="40"/>
        <v>75.523333333333326</v>
      </c>
      <c r="K1165" s="124">
        <v>3</v>
      </c>
      <c r="L1165" s="125">
        <v>226.57</v>
      </c>
      <c r="M1165" s="125">
        <v>0</v>
      </c>
    </row>
    <row r="1166" spans="1:13" x14ac:dyDescent="0.3">
      <c r="A1166" s="123" t="str">
        <f t="shared" si="39"/>
        <v>MNME00040</v>
      </c>
      <c r="B1166" s="109" t="s">
        <v>638</v>
      </c>
      <c r="C1166" s="109" t="s">
        <v>3433</v>
      </c>
      <c r="D1166" s="109" t="s">
        <v>3434</v>
      </c>
      <c r="E1166" s="109" t="s">
        <v>4433</v>
      </c>
      <c r="F1166" s="109" t="s">
        <v>36</v>
      </c>
      <c r="G1166" s="109" t="s">
        <v>3425</v>
      </c>
      <c r="H1166" s="109" t="s">
        <v>3426</v>
      </c>
      <c r="I1166" s="124">
        <v>6</v>
      </c>
      <c r="J1166" s="127">
        <f t="shared" si="40"/>
        <v>85.935000000000002</v>
      </c>
      <c r="K1166" s="124">
        <v>6</v>
      </c>
      <c r="L1166" s="125">
        <v>515.61</v>
      </c>
      <c r="M1166" s="125">
        <v>0</v>
      </c>
    </row>
    <row r="1167" spans="1:13" x14ac:dyDescent="0.3">
      <c r="A1167" s="123" t="str">
        <f t="shared" si="39"/>
        <v>MNME00047</v>
      </c>
      <c r="B1167" s="109" t="s">
        <v>1040</v>
      </c>
      <c r="C1167" s="109" t="s">
        <v>3433</v>
      </c>
      <c r="D1167" s="109" t="s">
        <v>3434</v>
      </c>
      <c r="E1167" s="109" t="s">
        <v>4434</v>
      </c>
      <c r="F1167" s="109" t="s">
        <v>36</v>
      </c>
      <c r="G1167" s="109" t="s">
        <v>3425</v>
      </c>
      <c r="H1167" s="109" t="s">
        <v>3426</v>
      </c>
      <c r="I1167" s="124">
        <v>75</v>
      </c>
      <c r="J1167" s="127">
        <f t="shared" si="40"/>
        <v>6.7683999999999997</v>
      </c>
      <c r="K1167" s="124">
        <v>75</v>
      </c>
      <c r="L1167" s="125">
        <v>507.63</v>
      </c>
      <c r="M1167" s="125">
        <v>0</v>
      </c>
    </row>
    <row r="1168" spans="1:13" x14ac:dyDescent="0.3">
      <c r="A1168" s="123" t="str">
        <f t="shared" si="39"/>
        <v>MNME00215</v>
      </c>
      <c r="B1168" s="109" t="s">
        <v>639</v>
      </c>
      <c r="C1168" s="109" t="s">
        <v>3433</v>
      </c>
      <c r="D1168" s="109" t="s">
        <v>3434</v>
      </c>
      <c r="E1168" s="109" t="s">
        <v>4435</v>
      </c>
      <c r="F1168" s="109" t="s">
        <v>36</v>
      </c>
      <c r="G1168" s="109" t="s">
        <v>3425</v>
      </c>
      <c r="H1168" s="109" t="s">
        <v>3426</v>
      </c>
      <c r="I1168" s="124">
        <v>8</v>
      </c>
      <c r="J1168" s="127">
        <f t="shared" si="40"/>
        <v>38.171250000000001</v>
      </c>
      <c r="K1168" s="124">
        <v>8</v>
      </c>
      <c r="L1168" s="125">
        <v>305.37</v>
      </c>
      <c r="M1168" s="125">
        <v>0</v>
      </c>
    </row>
    <row r="1169" spans="1:13" x14ac:dyDescent="0.3">
      <c r="A1169" s="123" t="str">
        <f t="shared" si="39"/>
        <v>MNME00216</v>
      </c>
      <c r="B1169" s="109" t="s">
        <v>640</v>
      </c>
      <c r="C1169" s="109" t="s">
        <v>3433</v>
      </c>
      <c r="D1169" s="109" t="s">
        <v>3434</v>
      </c>
      <c r="E1169" s="109" t="s">
        <v>4436</v>
      </c>
      <c r="F1169" s="109" t="s">
        <v>36</v>
      </c>
      <c r="G1169" s="109" t="s">
        <v>3425</v>
      </c>
      <c r="H1169" s="109" t="s">
        <v>3426</v>
      </c>
      <c r="I1169" s="124">
        <v>1</v>
      </c>
      <c r="J1169" s="127">
        <f t="shared" si="40"/>
        <v>23.62</v>
      </c>
      <c r="K1169" s="124">
        <v>1</v>
      </c>
      <c r="L1169" s="125">
        <v>23.62</v>
      </c>
      <c r="M1169" s="125">
        <v>0</v>
      </c>
    </row>
    <row r="1170" spans="1:13" x14ac:dyDescent="0.3">
      <c r="A1170" s="123" t="str">
        <f t="shared" si="39"/>
        <v>MNME00218</v>
      </c>
      <c r="B1170" s="109" t="s">
        <v>873</v>
      </c>
      <c r="C1170" s="109" t="s">
        <v>3433</v>
      </c>
      <c r="D1170" s="109" t="s">
        <v>3434</v>
      </c>
      <c r="E1170" s="109" t="s">
        <v>4437</v>
      </c>
      <c r="F1170" s="109" t="s">
        <v>36</v>
      </c>
      <c r="G1170" s="109" t="s">
        <v>3425</v>
      </c>
      <c r="H1170" s="109" t="s">
        <v>3426</v>
      </c>
      <c r="I1170" s="124">
        <v>4</v>
      </c>
      <c r="J1170" s="127">
        <f t="shared" si="40"/>
        <v>76.752499999999998</v>
      </c>
      <c r="K1170" s="124">
        <v>4</v>
      </c>
      <c r="L1170" s="125">
        <v>307.01</v>
      </c>
      <c r="M1170" s="125">
        <v>0</v>
      </c>
    </row>
    <row r="1171" spans="1:13" x14ac:dyDescent="0.3">
      <c r="A1171" s="123" t="str">
        <f t="shared" si="39"/>
        <v>MNME00219</v>
      </c>
      <c r="B1171" s="109" t="s">
        <v>641</v>
      </c>
      <c r="C1171" s="109" t="s">
        <v>3433</v>
      </c>
      <c r="D1171" s="109" t="s">
        <v>3434</v>
      </c>
      <c r="E1171" s="109" t="s">
        <v>4438</v>
      </c>
      <c r="F1171" s="109" t="s">
        <v>757</v>
      </c>
      <c r="G1171" s="109" t="s">
        <v>3425</v>
      </c>
      <c r="H1171" s="109" t="s">
        <v>3426</v>
      </c>
      <c r="I1171" s="124">
        <v>4</v>
      </c>
      <c r="J1171" s="127">
        <f t="shared" si="40"/>
        <v>83.03</v>
      </c>
      <c r="K1171" s="124">
        <v>4</v>
      </c>
      <c r="L1171" s="125">
        <v>332.12</v>
      </c>
      <c r="M1171" s="125">
        <v>0</v>
      </c>
    </row>
    <row r="1172" spans="1:13" x14ac:dyDescent="0.3">
      <c r="A1172" s="123" t="str">
        <f t="shared" si="39"/>
        <v>MNME00221</v>
      </c>
      <c r="B1172" s="109" t="s">
        <v>874</v>
      </c>
      <c r="C1172" s="109" t="s">
        <v>3433</v>
      </c>
      <c r="D1172" s="109" t="s">
        <v>3434</v>
      </c>
      <c r="E1172" s="109" t="s">
        <v>4439</v>
      </c>
      <c r="F1172" s="109" t="s">
        <v>757</v>
      </c>
      <c r="G1172" s="109" t="s">
        <v>3425</v>
      </c>
      <c r="H1172" s="109" t="s">
        <v>3426</v>
      </c>
      <c r="I1172" s="124">
        <v>2</v>
      </c>
      <c r="J1172" s="127">
        <f t="shared" si="40"/>
        <v>84.394999999999996</v>
      </c>
      <c r="K1172" s="124">
        <v>2</v>
      </c>
      <c r="L1172" s="125">
        <v>168.79</v>
      </c>
      <c r="M1172" s="125">
        <v>0</v>
      </c>
    </row>
    <row r="1173" spans="1:13" x14ac:dyDescent="0.3">
      <c r="A1173" s="123" t="str">
        <f t="shared" si="39"/>
        <v>MNME00222</v>
      </c>
      <c r="B1173" s="109" t="s">
        <v>875</v>
      </c>
      <c r="C1173" s="109" t="s">
        <v>3433</v>
      </c>
      <c r="D1173" s="109" t="s">
        <v>3434</v>
      </c>
      <c r="E1173" s="109" t="s">
        <v>4440</v>
      </c>
      <c r="F1173" s="109" t="s">
        <v>36</v>
      </c>
      <c r="G1173" s="109" t="s">
        <v>3425</v>
      </c>
      <c r="H1173" s="109" t="s">
        <v>3426</v>
      </c>
      <c r="I1173" s="124">
        <v>6</v>
      </c>
      <c r="J1173" s="127">
        <f t="shared" si="40"/>
        <v>32.19166666666667</v>
      </c>
      <c r="K1173" s="124">
        <v>6</v>
      </c>
      <c r="L1173" s="125">
        <v>193.15</v>
      </c>
      <c r="M1173" s="125">
        <v>0</v>
      </c>
    </row>
    <row r="1174" spans="1:13" x14ac:dyDescent="0.3">
      <c r="A1174" s="123" t="str">
        <f t="shared" si="39"/>
        <v>MNME00223</v>
      </c>
      <c r="B1174" s="109" t="s">
        <v>876</v>
      </c>
      <c r="C1174" s="109" t="s">
        <v>3433</v>
      </c>
      <c r="D1174" s="109" t="s">
        <v>3434</v>
      </c>
      <c r="E1174" s="109" t="s">
        <v>4441</v>
      </c>
      <c r="F1174" s="109" t="s">
        <v>36</v>
      </c>
      <c r="G1174" s="109" t="s">
        <v>3425</v>
      </c>
      <c r="H1174" s="109" t="s">
        <v>3426</v>
      </c>
      <c r="I1174" s="124">
        <v>4</v>
      </c>
      <c r="J1174" s="127">
        <f t="shared" si="40"/>
        <v>25.484999999999999</v>
      </c>
      <c r="K1174" s="124">
        <v>4</v>
      </c>
      <c r="L1174" s="125">
        <v>101.94</v>
      </c>
      <c r="M1174" s="125">
        <v>0</v>
      </c>
    </row>
    <row r="1175" spans="1:13" x14ac:dyDescent="0.3">
      <c r="A1175" s="123" t="str">
        <f t="shared" si="39"/>
        <v>MNME00224</v>
      </c>
      <c r="B1175" s="109" t="s">
        <v>1041</v>
      </c>
      <c r="C1175" s="109" t="s">
        <v>3433</v>
      </c>
      <c r="D1175" s="109" t="s">
        <v>3434</v>
      </c>
      <c r="E1175" s="109" t="s">
        <v>4442</v>
      </c>
      <c r="F1175" s="109" t="s">
        <v>757</v>
      </c>
      <c r="G1175" s="109" t="s">
        <v>3425</v>
      </c>
      <c r="H1175" s="109" t="s">
        <v>3426</v>
      </c>
      <c r="I1175" s="124">
        <v>1</v>
      </c>
      <c r="J1175" s="127">
        <f t="shared" si="40"/>
        <v>122.16</v>
      </c>
      <c r="K1175" s="124">
        <v>1</v>
      </c>
      <c r="L1175" s="125">
        <v>122.16</v>
      </c>
      <c r="M1175" s="125">
        <v>0</v>
      </c>
    </row>
    <row r="1176" spans="1:13" x14ac:dyDescent="0.3">
      <c r="A1176" s="123" t="str">
        <f t="shared" si="39"/>
        <v>MNME00225</v>
      </c>
      <c r="B1176" s="109" t="s">
        <v>642</v>
      </c>
      <c r="C1176" s="109" t="s">
        <v>3433</v>
      </c>
      <c r="D1176" s="109" t="s">
        <v>3434</v>
      </c>
      <c r="E1176" s="109" t="s">
        <v>4443</v>
      </c>
      <c r="F1176" s="109" t="s">
        <v>36</v>
      </c>
      <c r="G1176" s="109" t="s">
        <v>3425</v>
      </c>
      <c r="H1176" s="109" t="s">
        <v>3426</v>
      </c>
      <c r="I1176" s="124">
        <v>2</v>
      </c>
      <c r="J1176" s="127">
        <f t="shared" si="40"/>
        <v>109.91</v>
      </c>
      <c r="K1176" s="124">
        <v>2</v>
      </c>
      <c r="L1176" s="125">
        <v>219.82</v>
      </c>
      <c r="M1176" s="125">
        <v>0</v>
      </c>
    </row>
    <row r="1177" spans="1:13" x14ac:dyDescent="0.3">
      <c r="A1177" s="123" t="str">
        <f t="shared" si="39"/>
        <v>MNME00226</v>
      </c>
      <c r="B1177" s="109" t="s">
        <v>877</v>
      </c>
      <c r="C1177" s="109" t="s">
        <v>3433</v>
      </c>
      <c r="D1177" s="109" t="s">
        <v>3434</v>
      </c>
      <c r="E1177" s="109" t="s">
        <v>4444</v>
      </c>
      <c r="F1177" s="109" t="s">
        <v>36</v>
      </c>
      <c r="G1177" s="109" t="s">
        <v>3425</v>
      </c>
      <c r="H1177" s="109" t="s">
        <v>3426</v>
      </c>
      <c r="I1177" s="124">
        <v>4</v>
      </c>
      <c r="J1177" s="127">
        <f t="shared" si="40"/>
        <v>117.4825</v>
      </c>
      <c r="K1177" s="124">
        <v>4</v>
      </c>
      <c r="L1177" s="125">
        <v>469.93</v>
      </c>
      <c r="M1177" s="125">
        <v>0</v>
      </c>
    </row>
    <row r="1178" spans="1:13" x14ac:dyDescent="0.3">
      <c r="A1178" s="123" t="str">
        <f t="shared" si="39"/>
        <v>MNME00227</v>
      </c>
      <c r="B1178" s="109" t="s">
        <v>878</v>
      </c>
      <c r="C1178" s="109" t="s">
        <v>3433</v>
      </c>
      <c r="D1178" s="109" t="s">
        <v>3434</v>
      </c>
      <c r="E1178" s="109" t="s">
        <v>4445</v>
      </c>
      <c r="F1178" s="109" t="s">
        <v>36</v>
      </c>
      <c r="G1178" s="109" t="s">
        <v>3425</v>
      </c>
      <c r="H1178" s="109" t="s">
        <v>3426</v>
      </c>
      <c r="I1178" s="124">
        <v>2</v>
      </c>
      <c r="J1178" s="127">
        <f t="shared" si="40"/>
        <v>183.99</v>
      </c>
      <c r="K1178" s="124">
        <v>2</v>
      </c>
      <c r="L1178" s="125">
        <v>367.98</v>
      </c>
      <c r="M1178" s="125">
        <v>0</v>
      </c>
    </row>
    <row r="1179" spans="1:13" x14ac:dyDescent="0.3">
      <c r="A1179" s="123" t="str">
        <f t="shared" si="39"/>
        <v>MNME00228</v>
      </c>
      <c r="B1179" s="109" t="s">
        <v>879</v>
      </c>
      <c r="C1179" s="109" t="s">
        <v>3433</v>
      </c>
      <c r="D1179" s="109" t="s">
        <v>3434</v>
      </c>
      <c r="E1179" s="109" t="s">
        <v>4446</v>
      </c>
      <c r="F1179" s="109" t="s">
        <v>36</v>
      </c>
      <c r="G1179" s="109" t="s">
        <v>3425</v>
      </c>
      <c r="H1179" s="109" t="s">
        <v>3426</v>
      </c>
      <c r="I1179" s="124">
        <v>7</v>
      </c>
      <c r="J1179" s="127">
        <f t="shared" si="40"/>
        <v>0</v>
      </c>
      <c r="K1179" s="124">
        <v>7</v>
      </c>
      <c r="L1179" s="125">
        <v>0</v>
      </c>
      <c r="M1179" s="125">
        <v>0</v>
      </c>
    </row>
    <row r="1180" spans="1:13" x14ac:dyDescent="0.3">
      <c r="A1180" s="123" t="str">
        <f t="shared" si="39"/>
        <v>MNME00229</v>
      </c>
      <c r="B1180" s="109" t="s">
        <v>880</v>
      </c>
      <c r="C1180" s="109" t="s">
        <v>3433</v>
      </c>
      <c r="D1180" s="109" t="s">
        <v>3434</v>
      </c>
      <c r="E1180" s="109" t="s">
        <v>4447</v>
      </c>
      <c r="F1180" s="109" t="s">
        <v>36</v>
      </c>
      <c r="G1180" s="109" t="s">
        <v>3425</v>
      </c>
      <c r="H1180" s="109" t="s">
        <v>3426</v>
      </c>
      <c r="I1180" s="124">
        <v>4</v>
      </c>
      <c r="J1180" s="127">
        <f t="shared" si="40"/>
        <v>21.157499999999999</v>
      </c>
      <c r="K1180" s="124">
        <v>4</v>
      </c>
      <c r="L1180" s="125">
        <v>84.63</v>
      </c>
      <c r="M1180" s="125">
        <v>0</v>
      </c>
    </row>
    <row r="1181" spans="1:13" x14ac:dyDescent="0.3">
      <c r="A1181" s="123" t="str">
        <f t="shared" si="39"/>
        <v>MNME00230</v>
      </c>
      <c r="B1181" s="109" t="s">
        <v>881</v>
      </c>
      <c r="C1181" s="109" t="s">
        <v>3433</v>
      </c>
      <c r="D1181" s="109" t="s">
        <v>3434</v>
      </c>
      <c r="E1181" s="109" t="s">
        <v>4448</v>
      </c>
      <c r="F1181" s="109" t="s">
        <v>36</v>
      </c>
      <c r="G1181" s="109" t="s">
        <v>3425</v>
      </c>
      <c r="H1181" s="109" t="s">
        <v>3426</v>
      </c>
      <c r="I1181" s="124">
        <v>7</v>
      </c>
      <c r="J1181" s="127">
        <f t="shared" si="40"/>
        <v>30.348571428571429</v>
      </c>
      <c r="K1181" s="124">
        <v>7</v>
      </c>
      <c r="L1181" s="125">
        <v>212.44</v>
      </c>
      <c r="M1181" s="125">
        <v>0</v>
      </c>
    </row>
    <row r="1182" spans="1:13" x14ac:dyDescent="0.3">
      <c r="A1182" s="123" t="str">
        <f t="shared" si="39"/>
        <v>MNME00231</v>
      </c>
      <c r="B1182" s="109" t="s">
        <v>643</v>
      </c>
      <c r="C1182" s="109" t="s">
        <v>3433</v>
      </c>
      <c r="D1182" s="109" t="s">
        <v>3434</v>
      </c>
      <c r="E1182" s="109" t="s">
        <v>4449</v>
      </c>
      <c r="F1182" s="109" t="s">
        <v>36</v>
      </c>
      <c r="G1182" s="109" t="s">
        <v>3425</v>
      </c>
      <c r="H1182" s="109" t="s">
        <v>3426</v>
      </c>
      <c r="I1182" s="124">
        <v>2</v>
      </c>
      <c r="J1182" s="127">
        <f t="shared" si="40"/>
        <v>50.994999999999997</v>
      </c>
      <c r="K1182" s="124">
        <v>2</v>
      </c>
      <c r="L1182" s="125">
        <v>101.99</v>
      </c>
      <c r="M1182" s="125">
        <v>0</v>
      </c>
    </row>
    <row r="1183" spans="1:13" x14ac:dyDescent="0.3">
      <c r="A1183" s="123" t="str">
        <f t="shared" si="39"/>
        <v>MNME00233</v>
      </c>
      <c r="B1183" s="109" t="s">
        <v>882</v>
      </c>
      <c r="C1183" s="109" t="s">
        <v>3433</v>
      </c>
      <c r="D1183" s="109" t="s">
        <v>3434</v>
      </c>
      <c r="E1183" s="109" t="s">
        <v>4451</v>
      </c>
      <c r="F1183" s="109" t="s">
        <v>36</v>
      </c>
      <c r="G1183" s="109" t="s">
        <v>3425</v>
      </c>
      <c r="H1183" s="109" t="s">
        <v>3426</v>
      </c>
      <c r="I1183" s="124">
        <v>15</v>
      </c>
      <c r="J1183" s="127">
        <f t="shared" si="40"/>
        <v>0</v>
      </c>
      <c r="K1183" s="124">
        <v>15</v>
      </c>
      <c r="L1183" s="125">
        <v>0</v>
      </c>
      <c r="M1183" s="125">
        <v>0</v>
      </c>
    </row>
    <row r="1184" spans="1:13" x14ac:dyDescent="0.3">
      <c r="A1184" s="123" t="str">
        <f t="shared" si="39"/>
        <v>MNME00234</v>
      </c>
      <c r="B1184" s="109" t="s">
        <v>645</v>
      </c>
      <c r="C1184" s="109" t="s">
        <v>3433</v>
      </c>
      <c r="D1184" s="109" t="s">
        <v>3434</v>
      </c>
      <c r="E1184" s="109" t="s">
        <v>4452</v>
      </c>
      <c r="F1184" s="109" t="s">
        <v>36</v>
      </c>
      <c r="G1184" s="109" t="s">
        <v>3425</v>
      </c>
      <c r="H1184" s="109" t="s">
        <v>3426</v>
      </c>
      <c r="I1184" s="124">
        <v>5</v>
      </c>
      <c r="J1184" s="127">
        <f t="shared" si="40"/>
        <v>31.472000000000001</v>
      </c>
      <c r="K1184" s="124">
        <v>5</v>
      </c>
      <c r="L1184" s="125">
        <v>157.36000000000001</v>
      </c>
      <c r="M1184" s="125">
        <v>0</v>
      </c>
    </row>
    <row r="1185" spans="1:13" x14ac:dyDescent="0.3">
      <c r="A1185" s="123" t="str">
        <f t="shared" si="39"/>
        <v>MNME00237</v>
      </c>
      <c r="B1185" s="109" t="s">
        <v>646</v>
      </c>
      <c r="C1185" s="109" t="s">
        <v>3433</v>
      </c>
      <c r="D1185" s="109" t="s">
        <v>3434</v>
      </c>
      <c r="E1185" s="109" t="s">
        <v>4453</v>
      </c>
      <c r="F1185" s="109" t="s">
        <v>36</v>
      </c>
      <c r="G1185" s="109" t="s">
        <v>3425</v>
      </c>
      <c r="H1185" s="109" t="s">
        <v>3426</v>
      </c>
      <c r="I1185" s="124">
        <v>6</v>
      </c>
      <c r="J1185" s="127">
        <f t="shared" si="40"/>
        <v>195.38499999999999</v>
      </c>
      <c r="K1185" s="124">
        <v>6</v>
      </c>
      <c r="L1185" s="125">
        <v>1172.31</v>
      </c>
      <c r="M1185" s="125">
        <v>0</v>
      </c>
    </row>
    <row r="1186" spans="1:13" x14ac:dyDescent="0.3">
      <c r="A1186" s="123" t="str">
        <f t="shared" si="39"/>
        <v>MNME00238</v>
      </c>
      <c r="B1186" s="109" t="s">
        <v>647</v>
      </c>
      <c r="C1186" s="109" t="s">
        <v>3433</v>
      </c>
      <c r="D1186" s="109" t="s">
        <v>3434</v>
      </c>
      <c r="E1186" s="109" t="s">
        <v>4454</v>
      </c>
      <c r="F1186" s="109" t="s">
        <v>36</v>
      </c>
      <c r="G1186" s="109" t="s">
        <v>3425</v>
      </c>
      <c r="H1186" s="109" t="s">
        <v>3426</v>
      </c>
      <c r="I1186" s="124">
        <v>2</v>
      </c>
      <c r="J1186" s="127">
        <f t="shared" si="40"/>
        <v>601.01</v>
      </c>
      <c r="K1186" s="124">
        <v>2</v>
      </c>
      <c r="L1186" s="125">
        <v>1202.02</v>
      </c>
      <c r="M1186" s="125">
        <v>0</v>
      </c>
    </row>
    <row r="1187" spans="1:13" x14ac:dyDescent="0.3">
      <c r="A1187" s="123" t="str">
        <f t="shared" si="39"/>
        <v>MNME00239</v>
      </c>
      <c r="B1187" s="109" t="s">
        <v>883</v>
      </c>
      <c r="C1187" s="109" t="s">
        <v>3433</v>
      </c>
      <c r="D1187" s="109" t="s">
        <v>3434</v>
      </c>
      <c r="E1187" s="109" t="s">
        <v>4455</v>
      </c>
      <c r="F1187" s="109" t="s">
        <v>36</v>
      </c>
      <c r="G1187" s="109" t="s">
        <v>3425</v>
      </c>
      <c r="H1187" s="109" t="s">
        <v>3426</v>
      </c>
      <c r="I1187" s="124">
        <v>2</v>
      </c>
      <c r="J1187" s="127">
        <f t="shared" si="40"/>
        <v>425.315</v>
      </c>
      <c r="K1187" s="124">
        <v>2</v>
      </c>
      <c r="L1187" s="125">
        <v>850.63</v>
      </c>
      <c r="M1187" s="125">
        <v>0</v>
      </c>
    </row>
    <row r="1188" spans="1:13" x14ac:dyDescent="0.3">
      <c r="A1188" s="123" t="str">
        <f t="shared" si="39"/>
        <v>MNME00240</v>
      </c>
      <c r="B1188" s="109" t="s">
        <v>648</v>
      </c>
      <c r="C1188" s="109" t="s">
        <v>3433</v>
      </c>
      <c r="D1188" s="109" t="s">
        <v>3434</v>
      </c>
      <c r="E1188" s="109" t="s">
        <v>4456</v>
      </c>
      <c r="F1188" s="109" t="s">
        <v>757</v>
      </c>
      <c r="G1188" s="109" t="s">
        <v>3425</v>
      </c>
      <c r="H1188" s="109" t="s">
        <v>3426</v>
      </c>
      <c r="I1188" s="124">
        <v>1</v>
      </c>
      <c r="J1188" s="127">
        <f t="shared" si="40"/>
        <v>193.79</v>
      </c>
      <c r="K1188" s="124">
        <v>1</v>
      </c>
      <c r="L1188" s="125">
        <v>193.79</v>
      </c>
      <c r="M1188" s="125">
        <v>0</v>
      </c>
    </row>
    <row r="1189" spans="1:13" x14ac:dyDescent="0.3">
      <c r="A1189" s="123" t="str">
        <f t="shared" si="39"/>
        <v>MNME00241</v>
      </c>
      <c r="B1189" s="109" t="s">
        <v>649</v>
      </c>
      <c r="C1189" s="109" t="s">
        <v>3433</v>
      </c>
      <c r="D1189" s="109" t="s">
        <v>3434</v>
      </c>
      <c r="E1189" s="109" t="s">
        <v>4457</v>
      </c>
      <c r="F1189" s="109" t="s">
        <v>36</v>
      </c>
      <c r="G1189" s="109" t="s">
        <v>3425</v>
      </c>
      <c r="H1189" s="109" t="s">
        <v>3426</v>
      </c>
      <c r="I1189" s="124">
        <v>2</v>
      </c>
      <c r="J1189" s="127">
        <f t="shared" si="40"/>
        <v>181.5</v>
      </c>
      <c r="K1189" s="124">
        <v>2</v>
      </c>
      <c r="L1189" s="125">
        <v>363</v>
      </c>
      <c r="M1189" s="125">
        <v>0</v>
      </c>
    </row>
    <row r="1190" spans="1:13" x14ac:dyDescent="0.3">
      <c r="A1190" s="123" t="str">
        <f t="shared" si="39"/>
        <v>MNME00242</v>
      </c>
      <c r="B1190" s="109" t="s">
        <v>884</v>
      </c>
      <c r="C1190" s="109" t="s">
        <v>3433</v>
      </c>
      <c r="D1190" s="109" t="s">
        <v>3434</v>
      </c>
      <c r="E1190" s="109" t="s">
        <v>4458</v>
      </c>
      <c r="F1190" s="109" t="s">
        <v>757</v>
      </c>
      <c r="G1190" s="109" t="s">
        <v>3425</v>
      </c>
      <c r="H1190" s="109" t="s">
        <v>3426</v>
      </c>
      <c r="I1190" s="124">
        <v>1</v>
      </c>
      <c r="J1190" s="127">
        <f t="shared" si="40"/>
        <v>271.68</v>
      </c>
      <c r="K1190" s="124">
        <v>1</v>
      </c>
      <c r="L1190" s="125">
        <v>271.68</v>
      </c>
      <c r="M1190" s="125">
        <v>0</v>
      </c>
    </row>
    <row r="1191" spans="1:13" x14ac:dyDescent="0.3">
      <c r="A1191" s="123" t="str">
        <f t="shared" si="39"/>
        <v>MNME00243</v>
      </c>
      <c r="B1191" s="109" t="s">
        <v>885</v>
      </c>
      <c r="C1191" s="109" t="s">
        <v>3433</v>
      </c>
      <c r="D1191" s="109" t="s">
        <v>3434</v>
      </c>
      <c r="E1191" s="109" t="s">
        <v>4459</v>
      </c>
      <c r="F1191" s="109" t="s">
        <v>36</v>
      </c>
      <c r="G1191" s="109" t="s">
        <v>3425</v>
      </c>
      <c r="H1191" s="109" t="s">
        <v>3426</v>
      </c>
      <c r="I1191" s="124">
        <v>4</v>
      </c>
      <c r="J1191" s="127">
        <f t="shared" si="40"/>
        <v>0</v>
      </c>
      <c r="K1191" s="124">
        <v>4</v>
      </c>
      <c r="L1191" s="125">
        <v>0</v>
      </c>
      <c r="M1191" s="125">
        <v>0</v>
      </c>
    </row>
    <row r="1192" spans="1:13" x14ac:dyDescent="0.3">
      <c r="A1192" s="123" t="str">
        <f t="shared" si="39"/>
        <v>MNME00244</v>
      </c>
      <c r="B1192" s="109" t="s">
        <v>886</v>
      </c>
      <c r="C1192" s="109" t="s">
        <v>3433</v>
      </c>
      <c r="D1192" s="109" t="s">
        <v>3434</v>
      </c>
      <c r="E1192" s="109" t="s">
        <v>4460</v>
      </c>
      <c r="F1192" s="109" t="s">
        <v>36</v>
      </c>
      <c r="G1192" s="109" t="s">
        <v>3425</v>
      </c>
      <c r="H1192" s="109" t="s">
        <v>3426</v>
      </c>
      <c r="I1192" s="124">
        <v>6</v>
      </c>
      <c r="J1192" s="127">
        <f t="shared" si="40"/>
        <v>0</v>
      </c>
      <c r="K1192" s="124">
        <v>6</v>
      </c>
      <c r="L1192" s="125">
        <v>0</v>
      </c>
      <c r="M1192" s="125">
        <v>0</v>
      </c>
    </row>
    <row r="1193" spans="1:13" x14ac:dyDescent="0.3">
      <c r="A1193" s="123" t="str">
        <f t="shared" si="39"/>
        <v>MNME00245</v>
      </c>
      <c r="B1193" s="109" t="s">
        <v>887</v>
      </c>
      <c r="C1193" s="109" t="s">
        <v>3433</v>
      </c>
      <c r="D1193" s="109" t="s">
        <v>3434</v>
      </c>
      <c r="E1193" s="109" t="s">
        <v>4461</v>
      </c>
      <c r="F1193" s="109" t="s">
        <v>36</v>
      </c>
      <c r="G1193" s="109" t="s">
        <v>3425</v>
      </c>
      <c r="H1193" s="109" t="s">
        <v>3426</v>
      </c>
      <c r="I1193" s="124">
        <v>3</v>
      </c>
      <c r="J1193" s="127">
        <f t="shared" si="40"/>
        <v>0</v>
      </c>
      <c r="K1193" s="124">
        <v>3</v>
      </c>
      <c r="L1193" s="125">
        <v>0</v>
      </c>
      <c r="M1193" s="125">
        <v>0</v>
      </c>
    </row>
    <row r="1194" spans="1:13" x14ac:dyDescent="0.3">
      <c r="A1194" s="123" t="str">
        <f t="shared" si="39"/>
        <v>MNME00246</v>
      </c>
      <c r="B1194" s="109" t="s">
        <v>650</v>
      </c>
      <c r="C1194" s="109" t="s">
        <v>3433</v>
      </c>
      <c r="D1194" s="109" t="s">
        <v>3434</v>
      </c>
      <c r="E1194" s="109" t="s">
        <v>4462</v>
      </c>
      <c r="F1194" s="109" t="s">
        <v>36</v>
      </c>
      <c r="G1194" s="109" t="s">
        <v>3425</v>
      </c>
      <c r="H1194" s="109" t="s">
        <v>3426</v>
      </c>
      <c r="I1194" s="124">
        <v>6</v>
      </c>
      <c r="J1194" s="127">
        <f t="shared" si="40"/>
        <v>130.42333333333332</v>
      </c>
      <c r="K1194" s="124">
        <v>6</v>
      </c>
      <c r="L1194" s="125">
        <v>782.54</v>
      </c>
      <c r="M1194" s="125">
        <v>0</v>
      </c>
    </row>
    <row r="1195" spans="1:13" x14ac:dyDescent="0.3">
      <c r="A1195" s="123" t="str">
        <f t="shared" si="39"/>
        <v>MNME00247</v>
      </c>
      <c r="B1195" s="109" t="s">
        <v>651</v>
      </c>
      <c r="C1195" s="109" t="s">
        <v>3433</v>
      </c>
      <c r="D1195" s="109" t="s">
        <v>3434</v>
      </c>
      <c r="E1195" s="109" t="s">
        <v>4463</v>
      </c>
      <c r="F1195" s="109" t="s">
        <v>36</v>
      </c>
      <c r="G1195" s="109" t="s">
        <v>3425</v>
      </c>
      <c r="H1195" s="109" t="s">
        <v>3426</v>
      </c>
      <c r="I1195" s="124">
        <v>4</v>
      </c>
      <c r="J1195" s="127">
        <f t="shared" si="40"/>
        <v>131.095</v>
      </c>
      <c r="K1195" s="124">
        <v>4</v>
      </c>
      <c r="L1195" s="125">
        <v>524.38</v>
      </c>
      <c r="M1195" s="125">
        <v>0</v>
      </c>
    </row>
    <row r="1196" spans="1:13" x14ac:dyDescent="0.3">
      <c r="A1196" s="123" t="str">
        <f t="shared" si="39"/>
        <v>MNME00248</v>
      </c>
      <c r="B1196" s="109" t="s">
        <v>652</v>
      </c>
      <c r="C1196" s="109" t="s">
        <v>3433</v>
      </c>
      <c r="D1196" s="109" t="s">
        <v>3434</v>
      </c>
      <c r="E1196" s="109" t="s">
        <v>4464</v>
      </c>
      <c r="F1196" s="109" t="s">
        <v>36</v>
      </c>
      <c r="G1196" s="109" t="s">
        <v>3425</v>
      </c>
      <c r="H1196" s="109" t="s">
        <v>3426</v>
      </c>
      <c r="I1196" s="124">
        <v>7</v>
      </c>
      <c r="J1196" s="127">
        <f t="shared" si="40"/>
        <v>115.41285714285713</v>
      </c>
      <c r="K1196" s="124">
        <v>7</v>
      </c>
      <c r="L1196" s="125">
        <v>807.89</v>
      </c>
      <c r="M1196" s="125">
        <v>0</v>
      </c>
    </row>
    <row r="1197" spans="1:13" x14ac:dyDescent="0.3">
      <c r="A1197" s="123" t="str">
        <f t="shared" si="39"/>
        <v>MNME00249</v>
      </c>
      <c r="B1197" s="109" t="s">
        <v>1066</v>
      </c>
      <c r="C1197" s="109" t="s">
        <v>3433</v>
      </c>
      <c r="D1197" s="109" t="s">
        <v>3434</v>
      </c>
      <c r="E1197" s="109" t="s">
        <v>4465</v>
      </c>
      <c r="F1197" s="109" t="s">
        <v>36</v>
      </c>
      <c r="G1197" s="109" t="s">
        <v>3425</v>
      </c>
      <c r="H1197" s="109" t="s">
        <v>3426</v>
      </c>
      <c r="I1197" s="124">
        <v>6</v>
      </c>
      <c r="J1197" s="127">
        <f t="shared" si="40"/>
        <v>28.574999999999999</v>
      </c>
      <c r="K1197" s="124">
        <v>6</v>
      </c>
      <c r="L1197" s="125">
        <v>171.45</v>
      </c>
      <c r="M1197" s="125">
        <v>0</v>
      </c>
    </row>
    <row r="1198" spans="1:13" x14ac:dyDescent="0.3">
      <c r="A1198" s="123" t="str">
        <f t="shared" si="39"/>
        <v>MNME00250</v>
      </c>
      <c r="B1198" s="109" t="s">
        <v>653</v>
      </c>
      <c r="C1198" s="109" t="s">
        <v>3433</v>
      </c>
      <c r="D1198" s="109" t="s">
        <v>3434</v>
      </c>
      <c r="E1198" s="109" t="s">
        <v>4466</v>
      </c>
      <c r="F1198" s="109" t="s">
        <v>36</v>
      </c>
      <c r="G1198" s="109" t="s">
        <v>3425</v>
      </c>
      <c r="H1198" s="109" t="s">
        <v>3426</v>
      </c>
      <c r="I1198" s="124">
        <v>5</v>
      </c>
      <c r="J1198" s="127">
        <f t="shared" si="40"/>
        <v>52.834000000000003</v>
      </c>
      <c r="K1198" s="124">
        <v>5</v>
      </c>
      <c r="L1198" s="125">
        <v>264.17</v>
      </c>
      <c r="M1198" s="125">
        <v>0</v>
      </c>
    </row>
    <row r="1199" spans="1:13" x14ac:dyDescent="0.3">
      <c r="A1199" s="123" t="str">
        <f t="shared" si="39"/>
        <v>MNME00251</v>
      </c>
      <c r="B1199" s="109" t="s">
        <v>654</v>
      </c>
      <c r="C1199" s="109" t="s">
        <v>3433</v>
      </c>
      <c r="D1199" s="109" t="s">
        <v>3434</v>
      </c>
      <c r="E1199" s="109" t="s">
        <v>4467</v>
      </c>
      <c r="F1199" s="109" t="s">
        <v>36</v>
      </c>
      <c r="G1199" s="109" t="s">
        <v>3425</v>
      </c>
      <c r="H1199" s="109" t="s">
        <v>3426</v>
      </c>
      <c r="I1199" s="124">
        <v>8</v>
      </c>
      <c r="J1199" s="127">
        <f t="shared" si="40"/>
        <v>48.104999999999997</v>
      </c>
      <c r="K1199" s="124">
        <v>8</v>
      </c>
      <c r="L1199" s="125">
        <v>384.84</v>
      </c>
      <c r="M1199" s="125">
        <v>0</v>
      </c>
    </row>
    <row r="1200" spans="1:13" x14ac:dyDescent="0.3">
      <c r="A1200" s="123" t="str">
        <f t="shared" si="39"/>
        <v>MNME00252</v>
      </c>
      <c r="B1200" s="109" t="s">
        <v>655</v>
      </c>
      <c r="C1200" s="109" t="s">
        <v>3433</v>
      </c>
      <c r="D1200" s="109" t="s">
        <v>3434</v>
      </c>
      <c r="E1200" s="109" t="s">
        <v>4468</v>
      </c>
      <c r="F1200" s="109" t="s">
        <v>36</v>
      </c>
      <c r="G1200" s="109" t="s">
        <v>3425</v>
      </c>
      <c r="H1200" s="109" t="s">
        <v>3426</v>
      </c>
      <c r="I1200" s="124">
        <v>4</v>
      </c>
      <c r="J1200" s="127">
        <f t="shared" si="40"/>
        <v>31.4375</v>
      </c>
      <c r="K1200" s="124">
        <v>4</v>
      </c>
      <c r="L1200" s="125">
        <v>125.75</v>
      </c>
      <c r="M1200" s="125">
        <v>0</v>
      </c>
    </row>
    <row r="1201" spans="1:13" x14ac:dyDescent="0.3">
      <c r="A1201" s="123" t="str">
        <f t="shared" si="39"/>
        <v>MNME00253</v>
      </c>
      <c r="B1201" s="109" t="s">
        <v>656</v>
      </c>
      <c r="C1201" s="109" t="s">
        <v>3433</v>
      </c>
      <c r="D1201" s="109" t="s">
        <v>3434</v>
      </c>
      <c r="E1201" s="109" t="s">
        <v>4469</v>
      </c>
      <c r="F1201" s="109" t="s">
        <v>36</v>
      </c>
      <c r="G1201" s="109" t="s">
        <v>3425</v>
      </c>
      <c r="H1201" s="109" t="s">
        <v>3426</v>
      </c>
      <c r="I1201" s="124">
        <v>7</v>
      </c>
      <c r="J1201" s="127">
        <f t="shared" si="40"/>
        <v>52.415714285714287</v>
      </c>
      <c r="K1201" s="124">
        <v>7</v>
      </c>
      <c r="L1201" s="125">
        <v>366.91</v>
      </c>
      <c r="M1201" s="125">
        <v>0</v>
      </c>
    </row>
    <row r="1202" spans="1:13" x14ac:dyDescent="0.3">
      <c r="A1202" s="123" t="str">
        <f t="shared" si="39"/>
        <v>MNME00254</v>
      </c>
      <c r="B1202" s="109" t="s">
        <v>657</v>
      </c>
      <c r="C1202" s="109" t="s">
        <v>3433</v>
      </c>
      <c r="D1202" s="109" t="s">
        <v>3434</v>
      </c>
      <c r="E1202" s="109" t="s">
        <v>4470</v>
      </c>
      <c r="F1202" s="109" t="s">
        <v>36</v>
      </c>
      <c r="G1202" s="109" t="s">
        <v>3425</v>
      </c>
      <c r="H1202" s="109" t="s">
        <v>3426</v>
      </c>
      <c r="I1202" s="124">
        <v>5</v>
      </c>
      <c r="J1202" s="127">
        <f t="shared" si="40"/>
        <v>51.436</v>
      </c>
      <c r="K1202" s="124">
        <v>5</v>
      </c>
      <c r="L1202" s="125">
        <v>257.18</v>
      </c>
      <c r="M1202" s="125">
        <v>0</v>
      </c>
    </row>
    <row r="1203" spans="1:13" x14ac:dyDescent="0.3">
      <c r="A1203" s="123" t="str">
        <f t="shared" si="39"/>
        <v>MNME00255</v>
      </c>
      <c r="B1203" s="109" t="s">
        <v>658</v>
      </c>
      <c r="C1203" s="109" t="s">
        <v>3433</v>
      </c>
      <c r="D1203" s="109" t="s">
        <v>3434</v>
      </c>
      <c r="E1203" s="109" t="s">
        <v>4471</v>
      </c>
      <c r="F1203" s="109" t="s">
        <v>36</v>
      </c>
      <c r="G1203" s="109" t="s">
        <v>3425</v>
      </c>
      <c r="H1203" s="109" t="s">
        <v>3426</v>
      </c>
      <c r="I1203" s="124">
        <v>8</v>
      </c>
      <c r="J1203" s="127">
        <f t="shared" si="40"/>
        <v>32.96</v>
      </c>
      <c r="K1203" s="124">
        <v>8</v>
      </c>
      <c r="L1203" s="125">
        <v>263.68</v>
      </c>
      <c r="M1203" s="125">
        <v>0</v>
      </c>
    </row>
    <row r="1204" spans="1:13" x14ac:dyDescent="0.3">
      <c r="A1204" s="123" t="str">
        <f t="shared" si="39"/>
        <v>MNME00256</v>
      </c>
      <c r="B1204" s="109" t="s">
        <v>659</v>
      </c>
      <c r="C1204" s="109" t="s">
        <v>3433</v>
      </c>
      <c r="D1204" s="109" t="s">
        <v>3434</v>
      </c>
      <c r="E1204" s="109" t="s">
        <v>4472</v>
      </c>
      <c r="F1204" s="109" t="s">
        <v>36</v>
      </c>
      <c r="G1204" s="109" t="s">
        <v>3425</v>
      </c>
      <c r="H1204" s="109" t="s">
        <v>3426</v>
      </c>
      <c r="I1204" s="124">
        <v>9</v>
      </c>
      <c r="J1204" s="127">
        <f t="shared" si="40"/>
        <v>47.714444444444446</v>
      </c>
      <c r="K1204" s="124">
        <v>9</v>
      </c>
      <c r="L1204" s="125">
        <v>429.43</v>
      </c>
      <c r="M1204" s="125">
        <v>0</v>
      </c>
    </row>
    <row r="1205" spans="1:13" x14ac:dyDescent="0.3">
      <c r="A1205" s="123" t="str">
        <f t="shared" si="39"/>
        <v>MNME00257</v>
      </c>
      <c r="B1205" s="109" t="s">
        <v>660</v>
      </c>
      <c r="C1205" s="109" t="s">
        <v>3433</v>
      </c>
      <c r="D1205" s="109" t="s">
        <v>3434</v>
      </c>
      <c r="E1205" s="109" t="s">
        <v>4473</v>
      </c>
      <c r="F1205" s="109" t="s">
        <v>36</v>
      </c>
      <c r="G1205" s="109" t="s">
        <v>3425</v>
      </c>
      <c r="H1205" s="109" t="s">
        <v>3426</v>
      </c>
      <c r="I1205" s="124">
        <v>3</v>
      </c>
      <c r="J1205" s="127">
        <f t="shared" si="40"/>
        <v>86.773333333333326</v>
      </c>
      <c r="K1205" s="124">
        <v>3</v>
      </c>
      <c r="L1205" s="125">
        <v>260.32</v>
      </c>
      <c r="M1205" s="125">
        <v>0</v>
      </c>
    </row>
    <row r="1206" spans="1:13" x14ac:dyDescent="0.3">
      <c r="A1206" s="123" t="str">
        <f t="shared" si="39"/>
        <v>MNME00258</v>
      </c>
      <c r="B1206" s="109" t="s">
        <v>888</v>
      </c>
      <c r="C1206" s="109" t="s">
        <v>3433</v>
      </c>
      <c r="D1206" s="109" t="s">
        <v>3434</v>
      </c>
      <c r="E1206" s="109" t="s">
        <v>4474</v>
      </c>
      <c r="F1206" s="109" t="s">
        <v>36</v>
      </c>
      <c r="G1206" s="109" t="s">
        <v>3425</v>
      </c>
      <c r="H1206" s="109" t="s">
        <v>3426</v>
      </c>
      <c r="I1206" s="124">
        <v>3</v>
      </c>
      <c r="J1206" s="127">
        <f t="shared" si="40"/>
        <v>53.206666666666671</v>
      </c>
      <c r="K1206" s="124">
        <v>3</v>
      </c>
      <c r="L1206" s="125">
        <v>159.62</v>
      </c>
      <c r="M1206" s="125">
        <v>0</v>
      </c>
    </row>
    <row r="1207" spans="1:13" x14ac:dyDescent="0.3">
      <c r="A1207" s="123" t="str">
        <f t="shared" si="39"/>
        <v>MNME00259</v>
      </c>
      <c r="B1207" s="109" t="s">
        <v>889</v>
      </c>
      <c r="C1207" s="109" t="s">
        <v>3433</v>
      </c>
      <c r="D1207" s="109" t="s">
        <v>3434</v>
      </c>
      <c r="E1207" s="109" t="s">
        <v>4475</v>
      </c>
      <c r="F1207" s="109" t="s">
        <v>36</v>
      </c>
      <c r="G1207" s="109" t="s">
        <v>3425</v>
      </c>
      <c r="H1207" s="109" t="s">
        <v>3426</v>
      </c>
      <c r="I1207" s="124">
        <v>5</v>
      </c>
      <c r="J1207" s="127">
        <f t="shared" si="40"/>
        <v>95.703999999999994</v>
      </c>
      <c r="K1207" s="124">
        <v>5</v>
      </c>
      <c r="L1207" s="125">
        <v>478.52</v>
      </c>
      <c r="M1207" s="125">
        <v>0</v>
      </c>
    </row>
    <row r="1208" spans="1:13" x14ac:dyDescent="0.3">
      <c r="A1208" s="123" t="str">
        <f t="shared" si="39"/>
        <v>MNME00260</v>
      </c>
      <c r="B1208" s="109" t="s">
        <v>890</v>
      </c>
      <c r="C1208" s="109" t="s">
        <v>3433</v>
      </c>
      <c r="D1208" s="109" t="s">
        <v>3434</v>
      </c>
      <c r="E1208" s="109" t="s">
        <v>4476</v>
      </c>
      <c r="F1208" s="109" t="s">
        <v>36</v>
      </c>
      <c r="G1208" s="109" t="s">
        <v>3425</v>
      </c>
      <c r="H1208" s="109" t="s">
        <v>3426</v>
      </c>
      <c r="I1208" s="124">
        <v>5</v>
      </c>
      <c r="J1208" s="127">
        <f t="shared" si="40"/>
        <v>50.774000000000001</v>
      </c>
      <c r="K1208" s="124">
        <v>5</v>
      </c>
      <c r="L1208" s="125">
        <v>253.87</v>
      </c>
      <c r="M1208" s="125">
        <v>0</v>
      </c>
    </row>
    <row r="1209" spans="1:13" x14ac:dyDescent="0.3">
      <c r="A1209" s="123" t="str">
        <f t="shared" si="39"/>
        <v>MNME00261</v>
      </c>
      <c r="B1209" s="109" t="s">
        <v>661</v>
      </c>
      <c r="C1209" s="109" t="s">
        <v>3433</v>
      </c>
      <c r="D1209" s="109" t="s">
        <v>3434</v>
      </c>
      <c r="E1209" s="109" t="s">
        <v>4477</v>
      </c>
      <c r="F1209" s="109" t="s">
        <v>36</v>
      </c>
      <c r="G1209" s="109" t="s">
        <v>3425</v>
      </c>
      <c r="H1209" s="109" t="s">
        <v>3426</v>
      </c>
      <c r="I1209" s="124">
        <v>4</v>
      </c>
      <c r="J1209" s="127">
        <f t="shared" si="40"/>
        <v>88.147499999999994</v>
      </c>
      <c r="K1209" s="124">
        <v>4</v>
      </c>
      <c r="L1209" s="125">
        <v>352.59</v>
      </c>
      <c r="M1209" s="125">
        <v>0</v>
      </c>
    </row>
    <row r="1210" spans="1:13" x14ac:dyDescent="0.3">
      <c r="A1210" s="123" t="str">
        <f t="shared" si="39"/>
        <v>MNME00262</v>
      </c>
      <c r="B1210" s="109" t="s">
        <v>662</v>
      </c>
      <c r="C1210" s="109" t="s">
        <v>3433</v>
      </c>
      <c r="D1210" s="109" t="s">
        <v>3434</v>
      </c>
      <c r="E1210" s="109" t="s">
        <v>4478</v>
      </c>
      <c r="F1210" s="109" t="s">
        <v>36</v>
      </c>
      <c r="G1210" s="109" t="s">
        <v>3425</v>
      </c>
      <c r="H1210" s="109" t="s">
        <v>3426</v>
      </c>
      <c r="I1210" s="124">
        <v>4</v>
      </c>
      <c r="J1210" s="127">
        <f t="shared" si="40"/>
        <v>103.935</v>
      </c>
      <c r="K1210" s="124">
        <v>4</v>
      </c>
      <c r="L1210" s="125">
        <v>415.74</v>
      </c>
      <c r="M1210" s="125">
        <v>0</v>
      </c>
    </row>
    <row r="1211" spans="1:13" x14ac:dyDescent="0.3">
      <c r="A1211" s="123" t="str">
        <f t="shared" si="39"/>
        <v>MNME00263</v>
      </c>
      <c r="B1211" s="109" t="s">
        <v>663</v>
      </c>
      <c r="C1211" s="109" t="s">
        <v>3433</v>
      </c>
      <c r="D1211" s="109" t="s">
        <v>3434</v>
      </c>
      <c r="E1211" s="109" t="s">
        <v>4479</v>
      </c>
      <c r="F1211" s="109" t="s">
        <v>36</v>
      </c>
      <c r="G1211" s="109" t="s">
        <v>3425</v>
      </c>
      <c r="H1211" s="109" t="s">
        <v>3426</v>
      </c>
      <c r="I1211" s="124">
        <v>7</v>
      </c>
      <c r="J1211" s="127">
        <f t="shared" si="40"/>
        <v>73.76428571428572</v>
      </c>
      <c r="K1211" s="124">
        <v>7</v>
      </c>
      <c r="L1211" s="125">
        <v>516.35</v>
      </c>
      <c r="M1211" s="125">
        <v>0</v>
      </c>
    </row>
    <row r="1212" spans="1:13" x14ac:dyDescent="0.3">
      <c r="A1212" s="123" t="str">
        <f t="shared" si="39"/>
        <v>MNME00264</v>
      </c>
      <c r="B1212" s="109" t="s">
        <v>664</v>
      </c>
      <c r="C1212" s="109" t="s">
        <v>3433</v>
      </c>
      <c r="D1212" s="109" t="s">
        <v>3434</v>
      </c>
      <c r="E1212" s="109" t="s">
        <v>4480</v>
      </c>
      <c r="F1212" s="109" t="s">
        <v>36</v>
      </c>
      <c r="G1212" s="109" t="s">
        <v>3425</v>
      </c>
      <c r="H1212" s="109" t="s">
        <v>3426</v>
      </c>
      <c r="I1212" s="124">
        <v>7</v>
      </c>
      <c r="J1212" s="127">
        <f t="shared" si="40"/>
        <v>46.279999999999994</v>
      </c>
      <c r="K1212" s="124">
        <v>7</v>
      </c>
      <c r="L1212" s="125">
        <v>323.95999999999998</v>
      </c>
      <c r="M1212" s="125">
        <v>0</v>
      </c>
    </row>
    <row r="1213" spans="1:13" x14ac:dyDescent="0.3">
      <c r="A1213" s="123" t="str">
        <f t="shared" ref="A1213:A1276" si="41">LEFT(E1213,9)</f>
        <v>MNME00265</v>
      </c>
      <c r="B1213" s="109" t="s">
        <v>665</v>
      </c>
      <c r="C1213" s="109" t="s">
        <v>3433</v>
      </c>
      <c r="D1213" s="109" t="s">
        <v>3434</v>
      </c>
      <c r="E1213" s="109" t="s">
        <v>4481</v>
      </c>
      <c r="F1213" s="109" t="s">
        <v>36</v>
      </c>
      <c r="G1213" s="109" t="s">
        <v>3425</v>
      </c>
      <c r="H1213" s="109" t="s">
        <v>3426</v>
      </c>
      <c r="I1213" s="124">
        <v>1</v>
      </c>
      <c r="J1213" s="127">
        <f t="shared" si="40"/>
        <v>490.82</v>
      </c>
      <c r="K1213" s="124">
        <v>1</v>
      </c>
      <c r="L1213" s="125">
        <v>490.82</v>
      </c>
      <c r="M1213" s="125">
        <v>0</v>
      </c>
    </row>
    <row r="1214" spans="1:13" x14ac:dyDescent="0.3">
      <c r="A1214" s="123" t="str">
        <f t="shared" si="41"/>
        <v>MNME00266</v>
      </c>
      <c r="B1214" s="109" t="s">
        <v>891</v>
      </c>
      <c r="C1214" s="109" t="s">
        <v>3433</v>
      </c>
      <c r="D1214" s="109" t="s">
        <v>3434</v>
      </c>
      <c r="E1214" s="109" t="s">
        <v>4482</v>
      </c>
      <c r="F1214" s="109" t="s">
        <v>36</v>
      </c>
      <c r="G1214" s="109" t="s">
        <v>3425</v>
      </c>
      <c r="H1214" s="109" t="s">
        <v>3426</v>
      </c>
      <c r="I1214" s="124">
        <v>1</v>
      </c>
      <c r="J1214" s="127">
        <f t="shared" si="40"/>
        <v>1638.57</v>
      </c>
      <c r="K1214" s="124">
        <v>1</v>
      </c>
      <c r="L1214" s="125">
        <v>1638.57</v>
      </c>
      <c r="M1214" s="125">
        <v>0</v>
      </c>
    </row>
    <row r="1215" spans="1:13" x14ac:dyDescent="0.3">
      <c r="A1215" s="123" t="str">
        <f t="shared" si="41"/>
        <v>MNME00267</v>
      </c>
      <c r="B1215" s="109" t="s">
        <v>1042</v>
      </c>
      <c r="C1215" s="109" t="s">
        <v>3433</v>
      </c>
      <c r="D1215" s="109" t="s">
        <v>3434</v>
      </c>
      <c r="E1215" s="109" t="s">
        <v>4483</v>
      </c>
      <c r="F1215" s="109" t="s">
        <v>36</v>
      </c>
      <c r="G1215" s="109" t="s">
        <v>3425</v>
      </c>
      <c r="H1215" s="109" t="s">
        <v>3426</v>
      </c>
      <c r="I1215" s="124">
        <v>1</v>
      </c>
      <c r="J1215" s="127">
        <f t="shared" si="40"/>
        <v>0</v>
      </c>
      <c r="K1215" s="124">
        <v>1</v>
      </c>
      <c r="L1215" s="125">
        <v>0</v>
      </c>
      <c r="M1215" s="125">
        <v>0</v>
      </c>
    </row>
    <row r="1216" spans="1:13" x14ac:dyDescent="0.3">
      <c r="A1216" s="123" t="str">
        <f t="shared" si="41"/>
        <v>MNME00268</v>
      </c>
      <c r="B1216" s="109" t="s">
        <v>892</v>
      </c>
      <c r="C1216" s="109" t="s">
        <v>3433</v>
      </c>
      <c r="D1216" s="109" t="s">
        <v>3434</v>
      </c>
      <c r="E1216" s="109" t="s">
        <v>4484</v>
      </c>
      <c r="F1216" s="109" t="s">
        <v>36</v>
      </c>
      <c r="G1216" s="109" t="s">
        <v>3425</v>
      </c>
      <c r="H1216" s="109" t="s">
        <v>3426</v>
      </c>
      <c r="I1216" s="124">
        <v>2</v>
      </c>
      <c r="J1216" s="127">
        <f t="shared" si="40"/>
        <v>0</v>
      </c>
      <c r="K1216" s="124">
        <v>2</v>
      </c>
      <c r="L1216" s="125">
        <v>0</v>
      </c>
      <c r="M1216" s="125">
        <v>0</v>
      </c>
    </row>
    <row r="1217" spans="1:13" x14ac:dyDescent="0.3">
      <c r="A1217" s="123" t="str">
        <f t="shared" si="41"/>
        <v>MNME00269</v>
      </c>
      <c r="B1217" s="109" t="s">
        <v>1123</v>
      </c>
      <c r="C1217" s="109" t="s">
        <v>3433</v>
      </c>
      <c r="D1217" s="109" t="s">
        <v>3434</v>
      </c>
      <c r="E1217" s="109" t="s">
        <v>4485</v>
      </c>
      <c r="F1217" s="109" t="s">
        <v>36</v>
      </c>
      <c r="G1217" s="109" t="s">
        <v>3425</v>
      </c>
      <c r="H1217" s="109" t="s">
        <v>3426</v>
      </c>
      <c r="I1217" s="124">
        <v>1</v>
      </c>
      <c r="J1217" s="127">
        <f t="shared" si="40"/>
        <v>2267.12</v>
      </c>
      <c r="K1217" s="124">
        <v>1</v>
      </c>
      <c r="L1217" s="125">
        <v>2267.12</v>
      </c>
      <c r="M1217" s="125">
        <v>0</v>
      </c>
    </row>
    <row r="1218" spans="1:13" x14ac:dyDescent="0.3">
      <c r="A1218" s="123" t="str">
        <f t="shared" si="41"/>
        <v>MNME00270</v>
      </c>
      <c r="B1218" s="109" t="s">
        <v>666</v>
      </c>
      <c r="C1218" s="109" t="s">
        <v>3433</v>
      </c>
      <c r="D1218" s="109" t="s">
        <v>3434</v>
      </c>
      <c r="E1218" s="109" t="s">
        <v>4486</v>
      </c>
      <c r="F1218" s="109" t="s">
        <v>36</v>
      </c>
      <c r="G1218" s="109" t="s">
        <v>3425</v>
      </c>
      <c r="H1218" s="109" t="s">
        <v>3426</v>
      </c>
      <c r="I1218" s="124">
        <v>4</v>
      </c>
      <c r="J1218" s="127">
        <f t="shared" ref="J1218:J1281" si="42">L1218/I1218</f>
        <v>0</v>
      </c>
      <c r="K1218" s="124">
        <v>4</v>
      </c>
      <c r="L1218" s="125">
        <v>0</v>
      </c>
      <c r="M1218" s="125">
        <v>0</v>
      </c>
    </row>
    <row r="1219" spans="1:13" x14ac:dyDescent="0.3">
      <c r="A1219" s="123" t="str">
        <f t="shared" si="41"/>
        <v>MNME00271</v>
      </c>
      <c r="B1219" s="109" t="s">
        <v>893</v>
      </c>
      <c r="C1219" s="109" t="s">
        <v>3433</v>
      </c>
      <c r="D1219" s="109" t="s">
        <v>3434</v>
      </c>
      <c r="E1219" s="109" t="s">
        <v>4487</v>
      </c>
      <c r="F1219" s="109" t="s">
        <v>36</v>
      </c>
      <c r="G1219" s="109" t="s">
        <v>3425</v>
      </c>
      <c r="H1219" s="109" t="s">
        <v>3426</v>
      </c>
      <c r="I1219" s="124">
        <v>1</v>
      </c>
      <c r="J1219" s="127">
        <f t="shared" si="42"/>
        <v>0</v>
      </c>
      <c r="K1219" s="124">
        <v>1</v>
      </c>
      <c r="L1219" s="125">
        <v>0</v>
      </c>
      <c r="M1219" s="125">
        <v>0</v>
      </c>
    </row>
    <row r="1220" spans="1:13" x14ac:dyDescent="0.3">
      <c r="A1220" s="123" t="str">
        <f t="shared" si="41"/>
        <v>MNME00272</v>
      </c>
      <c r="B1220" s="109" t="s">
        <v>894</v>
      </c>
      <c r="C1220" s="109" t="s">
        <v>3433</v>
      </c>
      <c r="D1220" s="109" t="s">
        <v>3434</v>
      </c>
      <c r="E1220" s="109" t="s">
        <v>4488</v>
      </c>
      <c r="F1220" s="109" t="s">
        <v>36</v>
      </c>
      <c r="G1220" s="109" t="s">
        <v>3425</v>
      </c>
      <c r="H1220" s="109" t="s">
        <v>3426</v>
      </c>
      <c r="I1220" s="124">
        <v>4</v>
      </c>
      <c r="J1220" s="127">
        <f t="shared" si="42"/>
        <v>0</v>
      </c>
      <c r="K1220" s="124">
        <v>4</v>
      </c>
      <c r="L1220" s="125">
        <v>0</v>
      </c>
      <c r="M1220" s="125">
        <v>0</v>
      </c>
    </row>
    <row r="1221" spans="1:13" x14ac:dyDescent="0.3">
      <c r="A1221" s="123" t="str">
        <f t="shared" si="41"/>
        <v>MNME00273</v>
      </c>
      <c r="B1221" s="109" t="s">
        <v>895</v>
      </c>
      <c r="C1221" s="109" t="s">
        <v>3433</v>
      </c>
      <c r="D1221" s="109" t="s">
        <v>3434</v>
      </c>
      <c r="E1221" s="109" t="s">
        <v>4489</v>
      </c>
      <c r="F1221" s="109" t="s">
        <v>36</v>
      </c>
      <c r="G1221" s="109" t="s">
        <v>3425</v>
      </c>
      <c r="H1221" s="109" t="s">
        <v>3426</v>
      </c>
      <c r="I1221" s="124">
        <v>1</v>
      </c>
      <c r="J1221" s="127">
        <f t="shared" si="42"/>
        <v>698.08</v>
      </c>
      <c r="K1221" s="124">
        <v>1</v>
      </c>
      <c r="L1221" s="125">
        <v>698.08</v>
      </c>
      <c r="M1221" s="125">
        <v>0</v>
      </c>
    </row>
    <row r="1222" spans="1:13" x14ac:dyDescent="0.3">
      <c r="A1222" s="123" t="str">
        <f t="shared" si="41"/>
        <v>MNME00275</v>
      </c>
      <c r="B1222" s="109" t="s">
        <v>667</v>
      </c>
      <c r="C1222" s="109" t="s">
        <v>3433</v>
      </c>
      <c r="D1222" s="109" t="s">
        <v>3434</v>
      </c>
      <c r="E1222" s="109" t="s">
        <v>4490</v>
      </c>
      <c r="F1222" s="109" t="s">
        <v>36</v>
      </c>
      <c r="G1222" s="109" t="s">
        <v>3425</v>
      </c>
      <c r="H1222" s="109" t="s">
        <v>3426</v>
      </c>
      <c r="I1222" s="124">
        <v>2</v>
      </c>
      <c r="J1222" s="127">
        <f t="shared" si="42"/>
        <v>37.17</v>
      </c>
      <c r="K1222" s="124">
        <v>2</v>
      </c>
      <c r="L1222" s="125">
        <v>74.34</v>
      </c>
      <c r="M1222" s="125">
        <v>0</v>
      </c>
    </row>
    <row r="1223" spans="1:13" x14ac:dyDescent="0.3">
      <c r="A1223" s="123" t="str">
        <f t="shared" si="41"/>
        <v>MNME00276</v>
      </c>
      <c r="B1223" s="109" t="s">
        <v>668</v>
      </c>
      <c r="C1223" s="109" t="s">
        <v>3433</v>
      </c>
      <c r="D1223" s="109" t="s">
        <v>3434</v>
      </c>
      <c r="E1223" s="109" t="s">
        <v>4491</v>
      </c>
      <c r="F1223" s="109" t="s">
        <v>36</v>
      </c>
      <c r="G1223" s="109" t="s">
        <v>3425</v>
      </c>
      <c r="H1223" s="109" t="s">
        <v>3426</v>
      </c>
      <c r="I1223" s="124">
        <v>14</v>
      </c>
      <c r="J1223" s="127">
        <f t="shared" si="42"/>
        <v>0</v>
      </c>
      <c r="K1223" s="124">
        <v>14</v>
      </c>
      <c r="L1223" s="125">
        <v>0</v>
      </c>
      <c r="M1223" s="125">
        <v>0</v>
      </c>
    </row>
    <row r="1224" spans="1:13" x14ac:dyDescent="0.3">
      <c r="A1224" s="123" t="str">
        <f t="shared" si="41"/>
        <v>MNME00277</v>
      </c>
      <c r="B1224" s="109" t="s">
        <v>669</v>
      </c>
      <c r="C1224" s="109" t="s">
        <v>3433</v>
      </c>
      <c r="D1224" s="109" t="s">
        <v>3434</v>
      </c>
      <c r="E1224" s="109" t="s">
        <v>4492</v>
      </c>
      <c r="F1224" s="109" t="s">
        <v>36</v>
      </c>
      <c r="G1224" s="109" t="s">
        <v>3425</v>
      </c>
      <c r="H1224" s="109" t="s">
        <v>3426</v>
      </c>
      <c r="I1224" s="124">
        <v>8</v>
      </c>
      <c r="J1224" s="127">
        <f t="shared" si="42"/>
        <v>0</v>
      </c>
      <c r="K1224" s="124">
        <v>8</v>
      </c>
      <c r="L1224" s="125">
        <v>0</v>
      </c>
      <c r="M1224" s="125">
        <v>0</v>
      </c>
    </row>
    <row r="1225" spans="1:13" x14ac:dyDescent="0.3">
      <c r="A1225" s="123" t="str">
        <f t="shared" si="41"/>
        <v>MNME00278</v>
      </c>
      <c r="B1225" s="109" t="s">
        <v>670</v>
      </c>
      <c r="C1225" s="109" t="s">
        <v>3433</v>
      </c>
      <c r="D1225" s="109" t="s">
        <v>3434</v>
      </c>
      <c r="E1225" s="109" t="s">
        <v>4493</v>
      </c>
      <c r="F1225" s="109" t="s">
        <v>36</v>
      </c>
      <c r="G1225" s="109" t="s">
        <v>3425</v>
      </c>
      <c r="H1225" s="109" t="s">
        <v>3426</v>
      </c>
      <c r="I1225" s="124">
        <v>2</v>
      </c>
      <c r="J1225" s="127">
        <f t="shared" si="42"/>
        <v>0</v>
      </c>
      <c r="K1225" s="124">
        <v>2</v>
      </c>
      <c r="L1225" s="125">
        <v>0</v>
      </c>
      <c r="M1225" s="125">
        <v>0</v>
      </c>
    </row>
    <row r="1226" spans="1:13" x14ac:dyDescent="0.3">
      <c r="A1226" s="123" t="str">
        <f t="shared" si="41"/>
        <v>MNME00280</v>
      </c>
      <c r="B1226" s="109" t="s">
        <v>671</v>
      </c>
      <c r="C1226" s="109" t="s">
        <v>3433</v>
      </c>
      <c r="D1226" s="109" t="s">
        <v>3434</v>
      </c>
      <c r="E1226" s="109" t="s">
        <v>4494</v>
      </c>
      <c r="F1226" s="109" t="s">
        <v>36</v>
      </c>
      <c r="G1226" s="109" t="s">
        <v>3425</v>
      </c>
      <c r="H1226" s="109" t="s">
        <v>3426</v>
      </c>
      <c r="I1226" s="124">
        <v>5</v>
      </c>
      <c r="J1226" s="127">
        <f t="shared" si="42"/>
        <v>50.839999999999996</v>
      </c>
      <c r="K1226" s="124">
        <v>5</v>
      </c>
      <c r="L1226" s="125">
        <v>254.2</v>
      </c>
      <c r="M1226" s="125">
        <v>0</v>
      </c>
    </row>
    <row r="1227" spans="1:13" x14ac:dyDescent="0.3">
      <c r="A1227" s="123" t="str">
        <f t="shared" si="41"/>
        <v>MNME00281</v>
      </c>
      <c r="B1227" s="109" t="s">
        <v>672</v>
      </c>
      <c r="C1227" s="109" t="s">
        <v>3433</v>
      </c>
      <c r="D1227" s="109" t="s">
        <v>3434</v>
      </c>
      <c r="E1227" s="109" t="s">
        <v>4495</v>
      </c>
      <c r="F1227" s="109" t="s">
        <v>36</v>
      </c>
      <c r="G1227" s="109" t="s">
        <v>3425</v>
      </c>
      <c r="H1227" s="109" t="s">
        <v>3426</v>
      </c>
      <c r="I1227" s="124">
        <v>4</v>
      </c>
      <c r="J1227" s="127">
        <f t="shared" si="42"/>
        <v>63.387500000000003</v>
      </c>
      <c r="K1227" s="124">
        <v>4</v>
      </c>
      <c r="L1227" s="125">
        <v>253.55</v>
      </c>
      <c r="M1227" s="125">
        <v>0</v>
      </c>
    </row>
    <row r="1228" spans="1:13" x14ac:dyDescent="0.3">
      <c r="A1228" s="123" t="str">
        <f t="shared" si="41"/>
        <v>MNME00282</v>
      </c>
      <c r="B1228" s="109" t="s">
        <v>673</v>
      </c>
      <c r="C1228" s="109" t="s">
        <v>3433</v>
      </c>
      <c r="D1228" s="109" t="s">
        <v>3434</v>
      </c>
      <c r="E1228" s="109" t="s">
        <v>4496</v>
      </c>
      <c r="F1228" s="109" t="s">
        <v>36</v>
      </c>
      <c r="G1228" s="109" t="s">
        <v>3425</v>
      </c>
      <c r="H1228" s="109" t="s">
        <v>3426</v>
      </c>
      <c r="I1228" s="124">
        <v>3</v>
      </c>
      <c r="J1228" s="127">
        <f t="shared" si="42"/>
        <v>30.26</v>
      </c>
      <c r="K1228" s="124">
        <v>3</v>
      </c>
      <c r="L1228" s="125">
        <v>90.78</v>
      </c>
      <c r="M1228" s="125">
        <v>0</v>
      </c>
    </row>
    <row r="1229" spans="1:13" x14ac:dyDescent="0.3">
      <c r="A1229" s="123" t="str">
        <f t="shared" si="41"/>
        <v>MNME00283</v>
      </c>
      <c r="B1229" s="109" t="s">
        <v>896</v>
      </c>
      <c r="C1229" s="109" t="s">
        <v>3433</v>
      </c>
      <c r="D1229" s="109" t="s">
        <v>3434</v>
      </c>
      <c r="E1229" s="109" t="s">
        <v>4497</v>
      </c>
      <c r="F1229" s="109" t="s">
        <v>36</v>
      </c>
      <c r="G1229" s="109" t="s">
        <v>3425</v>
      </c>
      <c r="H1229" s="109" t="s">
        <v>3426</v>
      </c>
      <c r="I1229" s="124">
        <v>5</v>
      </c>
      <c r="J1229" s="127">
        <f t="shared" si="42"/>
        <v>0</v>
      </c>
      <c r="K1229" s="124">
        <v>5</v>
      </c>
      <c r="L1229" s="125">
        <v>0</v>
      </c>
      <c r="M1229" s="125">
        <v>0</v>
      </c>
    </row>
    <row r="1230" spans="1:13" x14ac:dyDescent="0.3">
      <c r="A1230" s="123" t="str">
        <f t="shared" si="41"/>
        <v>MNME00284</v>
      </c>
      <c r="B1230" s="109" t="s">
        <v>897</v>
      </c>
      <c r="C1230" s="109" t="s">
        <v>3433</v>
      </c>
      <c r="D1230" s="109" t="s">
        <v>3434</v>
      </c>
      <c r="E1230" s="109" t="s">
        <v>4498</v>
      </c>
      <c r="F1230" s="109" t="s">
        <v>36</v>
      </c>
      <c r="G1230" s="109" t="s">
        <v>3425</v>
      </c>
      <c r="H1230" s="109" t="s">
        <v>3426</v>
      </c>
      <c r="I1230" s="124">
        <v>2</v>
      </c>
      <c r="J1230" s="127">
        <f t="shared" si="42"/>
        <v>429.65</v>
      </c>
      <c r="K1230" s="124">
        <v>2</v>
      </c>
      <c r="L1230" s="125">
        <v>859.3</v>
      </c>
      <c r="M1230" s="125">
        <v>0</v>
      </c>
    </row>
    <row r="1231" spans="1:13" x14ac:dyDescent="0.3">
      <c r="A1231" s="123" t="str">
        <f t="shared" si="41"/>
        <v>MNME00285</v>
      </c>
      <c r="B1231" s="109" t="s">
        <v>674</v>
      </c>
      <c r="C1231" s="109" t="s">
        <v>3433</v>
      </c>
      <c r="D1231" s="109" t="s">
        <v>3434</v>
      </c>
      <c r="E1231" s="109" t="s">
        <v>4499</v>
      </c>
      <c r="F1231" s="109" t="s">
        <v>36</v>
      </c>
      <c r="G1231" s="109" t="s">
        <v>3425</v>
      </c>
      <c r="H1231" s="109" t="s">
        <v>3426</v>
      </c>
      <c r="I1231" s="124">
        <v>2</v>
      </c>
      <c r="J1231" s="127">
        <f t="shared" si="42"/>
        <v>435</v>
      </c>
      <c r="K1231" s="124">
        <v>2</v>
      </c>
      <c r="L1231" s="125">
        <v>870</v>
      </c>
      <c r="M1231" s="125">
        <v>0</v>
      </c>
    </row>
    <row r="1232" spans="1:13" x14ac:dyDescent="0.3">
      <c r="A1232" s="123" t="str">
        <f t="shared" si="41"/>
        <v>MNME00286</v>
      </c>
      <c r="B1232" s="109" t="s">
        <v>898</v>
      </c>
      <c r="C1232" s="109" t="s">
        <v>3433</v>
      </c>
      <c r="D1232" s="109" t="s">
        <v>3434</v>
      </c>
      <c r="E1232" s="109" t="s">
        <v>4500</v>
      </c>
      <c r="F1232" s="109" t="s">
        <v>36</v>
      </c>
      <c r="G1232" s="109" t="s">
        <v>3425</v>
      </c>
      <c r="H1232" s="109" t="s">
        <v>3426</v>
      </c>
      <c r="I1232" s="124">
        <v>1</v>
      </c>
      <c r="J1232" s="127">
        <f t="shared" si="42"/>
        <v>453.7</v>
      </c>
      <c r="K1232" s="124">
        <v>1</v>
      </c>
      <c r="L1232" s="125">
        <v>453.7</v>
      </c>
      <c r="M1232" s="125">
        <v>0</v>
      </c>
    </row>
    <row r="1233" spans="1:13" x14ac:dyDescent="0.3">
      <c r="A1233" s="123" t="str">
        <f t="shared" si="41"/>
        <v>MNME00287</v>
      </c>
      <c r="B1233" s="109" t="s">
        <v>899</v>
      </c>
      <c r="C1233" s="109" t="s">
        <v>3433</v>
      </c>
      <c r="D1233" s="109" t="s">
        <v>3434</v>
      </c>
      <c r="E1233" s="109" t="s">
        <v>4501</v>
      </c>
      <c r="F1233" s="109" t="s">
        <v>36</v>
      </c>
      <c r="G1233" s="109" t="s">
        <v>3425</v>
      </c>
      <c r="H1233" s="109" t="s">
        <v>3426</v>
      </c>
      <c r="I1233" s="124">
        <v>3</v>
      </c>
      <c r="J1233" s="127">
        <f t="shared" si="42"/>
        <v>0</v>
      </c>
      <c r="K1233" s="124">
        <v>3</v>
      </c>
      <c r="L1233" s="125">
        <v>0</v>
      </c>
      <c r="M1233" s="125">
        <v>0</v>
      </c>
    </row>
    <row r="1234" spans="1:13" x14ac:dyDescent="0.3">
      <c r="A1234" s="123" t="str">
        <f t="shared" si="41"/>
        <v>MNME00288</v>
      </c>
      <c r="B1234" s="109" t="s">
        <v>900</v>
      </c>
      <c r="C1234" s="109" t="s">
        <v>3433</v>
      </c>
      <c r="D1234" s="109" t="s">
        <v>3434</v>
      </c>
      <c r="E1234" s="109" t="s">
        <v>4502</v>
      </c>
      <c r="F1234" s="109" t="s">
        <v>36</v>
      </c>
      <c r="G1234" s="109" t="s">
        <v>3425</v>
      </c>
      <c r="H1234" s="109" t="s">
        <v>3426</v>
      </c>
      <c r="I1234" s="124">
        <v>1</v>
      </c>
      <c r="J1234" s="127">
        <f t="shared" si="42"/>
        <v>0</v>
      </c>
      <c r="K1234" s="124">
        <v>1</v>
      </c>
      <c r="L1234" s="125">
        <v>0</v>
      </c>
      <c r="M1234" s="125">
        <v>0</v>
      </c>
    </row>
    <row r="1235" spans="1:13" x14ac:dyDescent="0.3">
      <c r="A1235" s="123" t="str">
        <f t="shared" si="41"/>
        <v>MNME00289</v>
      </c>
      <c r="B1235" s="109" t="s">
        <v>675</v>
      </c>
      <c r="C1235" s="109" t="s">
        <v>3433</v>
      </c>
      <c r="D1235" s="109" t="s">
        <v>3434</v>
      </c>
      <c r="E1235" s="109" t="s">
        <v>4503</v>
      </c>
      <c r="F1235" s="109" t="s">
        <v>36</v>
      </c>
      <c r="G1235" s="109" t="s">
        <v>3425</v>
      </c>
      <c r="H1235" s="109" t="s">
        <v>3426</v>
      </c>
      <c r="I1235" s="124">
        <v>2</v>
      </c>
      <c r="J1235" s="127">
        <f t="shared" si="42"/>
        <v>442.71499999999997</v>
      </c>
      <c r="K1235" s="124">
        <v>2</v>
      </c>
      <c r="L1235" s="125">
        <v>885.43</v>
      </c>
      <c r="M1235" s="125">
        <v>0</v>
      </c>
    </row>
    <row r="1236" spans="1:13" x14ac:dyDescent="0.3">
      <c r="A1236" s="123" t="str">
        <f t="shared" si="41"/>
        <v>MNME00290</v>
      </c>
      <c r="B1236" s="109" t="s">
        <v>901</v>
      </c>
      <c r="C1236" s="109" t="s">
        <v>3433</v>
      </c>
      <c r="D1236" s="109" t="s">
        <v>3434</v>
      </c>
      <c r="E1236" s="109" t="s">
        <v>4504</v>
      </c>
      <c r="F1236" s="109" t="s">
        <v>36</v>
      </c>
      <c r="G1236" s="109" t="s">
        <v>3425</v>
      </c>
      <c r="H1236" s="109" t="s">
        <v>3426</v>
      </c>
      <c r="I1236" s="124">
        <v>2</v>
      </c>
      <c r="J1236" s="127">
        <f t="shared" si="42"/>
        <v>816.71500000000003</v>
      </c>
      <c r="K1236" s="124">
        <v>2</v>
      </c>
      <c r="L1236" s="125">
        <v>1633.43</v>
      </c>
      <c r="M1236" s="125">
        <v>0</v>
      </c>
    </row>
    <row r="1237" spans="1:13" x14ac:dyDescent="0.3">
      <c r="A1237" s="123" t="str">
        <f t="shared" si="41"/>
        <v>MNME00291</v>
      </c>
      <c r="B1237" s="109" t="s">
        <v>676</v>
      </c>
      <c r="C1237" s="109" t="s">
        <v>3433</v>
      </c>
      <c r="D1237" s="109" t="s">
        <v>3434</v>
      </c>
      <c r="E1237" s="109" t="s">
        <v>4505</v>
      </c>
      <c r="F1237" s="109" t="s">
        <v>36</v>
      </c>
      <c r="G1237" s="109" t="s">
        <v>3425</v>
      </c>
      <c r="H1237" s="109" t="s">
        <v>3426</v>
      </c>
      <c r="I1237" s="124">
        <v>1</v>
      </c>
      <c r="J1237" s="127">
        <f t="shared" si="42"/>
        <v>590.09</v>
      </c>
      <c r="K1237" s="124">
        <v>1</v>
      </c>
      <c r="L1237" s="125">
        <v>590.09</v>
      </c>
      <c r="M1237" s="125">
        <v>0</v>
      </c>
    </row>
    <row r="1238" spans="1:13" x14ac:dyDescent="0.3">
      <c r="A1238" s="123" t="str">
        <f t="shared" si="41"/>
        <v>MNME00292</v>
      </c>
      <c r="B1238" s="109" t="s">
        <v>677</v>
      </c>
      <c r="C1238" s="109" t="s">
        <v>3433</v>
      </c>
      <c r="D1238" s="109" t="s">
        <v>3434</v>
      </c>
      <c r="E1238" s="109" t="s">
        <v>4506</v>
      </c>
      <c r="F1238" s="109" t="s">
        <v>36</v>
      </c>
      <c r="G1238" s="109" t="s">
        <v>3425</v>
      </c>
      <c r="H1238" s="109" t="s">
        <v>3426</v>
      </c>
      <c r="I1238" s="124">
        <v>1</v>
      </c>
      <c r="J1238" s="127">
        <f t="shared" si="42"/>
        <v>38.840000000000003</v>
      </c>
      <c r="K1238" s="124">
        <v>1</v>
      </c>
      <c r="L1238" s="125">
        <v>38.840000000000003</v>
      </c>
      <c r="M1238" s="125">
        <v>0</v>
      </c>
    </row>
    <row r="1239" spans="1:13" x14ac:dyDescent="0.3">
      <c r="A1239" s="123" t="str">
        <f t="shared" si="41"/>
        <v>MNME00293</v>
      </c>
      <c r="B1239" s="109" t="s">
        <v>902</v>
      </c>
      <c r="C1239" s="109" t="s">
        <v>3433</v>
      </c>
      <c r="D1239" s="109" t="s">
        <v>3434</v>
      </c>
      <c r="E1239" s="109" t="s">
        <v>4507</v>
      </c>
      <c r="F1239" s="109" t="s">
        <v>36</v>
      </c>
      <c r="G1239" s="109" t="s">
        <v>3425</v>
      </c>
      <c r="H1239" s="109" t="s">
        <v>3426</v>
      </c>
      <c r="I1239" s="124">
        <v>1</v>
      </c>
      <c r="J1239" s="127">
        <f t="shared" si="42"/>
        <v>259.01</v>
      </c>
      <c r="K1239" s="124">
        <v>1</v>
      </c>
      <c r="L1239" s="125">
        <v>259.01</v>
      </c>
      <c r="M1239" s="125">
        <v>0</v>
      </c>
    </row>
    <row r="1240" spans="1:13" x14ac:dyDescent="0.3">
      <c r="A1240" s="123" t="str">
        <f t="shared" si="41"/>
        <v>MNME00294</v>
      </c>
      <c r="B1240" s="109" t="s">
        <v>678</v>
      </c>
      <c r="C1240" s="109" t="s">
        <v>3433</v>
      </c>
      <c r="D1240" s="109" t="s">
        <v>3434</v>
      </c>
      <c r="E1240" s="109" t="s">
        <v>4508</v>
      </c>
      <c r="F1240" s="109" t="s">
        <v>36</v>
      </c>
      <c r="G1240" s="109" t="s">
        <v>3425</v>
      </c>
      <c r="H1240" s="109" t="s">
        <v>3426</v>
      </c>
      <c r="I1240" s="124">
        <v>3</v>
      </c>
      <c r="J1240" s="127">
        <f t="shared" si="42"/>
        <v>109.5</v>
      </c>
      <c r="K1240" s="124">
        <v>3</v>
      </c>
      <c r="L1240" s="125">
        <v>328.5</v>
      </c>
      <c r="M1240" s="125">
        <v>0</v>
      </c>
    </row>
    <row r="1241" spans="1:13" x14ac:dyDescent="0.3">
      <c r="A1241" s="123" t="str">
        <f t="shared" si="41"/>
        <v>MNME00295</v>
      </c>
      <c r="B1241" s="109" t="s">
        <v>903</v>
      </c>
      <c r="C1241" s="109" t="s">
        <v>3433</v>
      </c>
      <c r="D1241" s="109" t="s">
        <v>3434</v>
      </c>
      <c r="E1241" s="109" t="s">
        <v>4509</v>
      </c>
      <c r="F1241" s="109" t="s">
        <v>36</v>
      </c>
      <c r="G1241" s="109" t="s">
        <v>3425</v>
      </c>
      <c r="H1241" s="109" t="s">
        <v>3426</v>
      </c>
      <c r="I1241" s="124">
        <v>1</v>
      </c>
      <c r="J1241" s="127">
        <f t="shared" si="42"/>
        <v>0</v>
      </c>
      <c r="K1241" s="124">
        <v>1</v>
      </c>
      <c r="L1241" s="125">
        <v>0</v>
      </c>
      <c r="M1241" s="125">
        <v>0</v>
      </c>
    </row>
    <row r="1242" spans="1:13" x14ac:dyDescent="0.3">
      <c r="A1242" s="123" t="str">
        <f t="shared" si="41"/>
        <v>MNME00296</v>
      </c>
      <c r="B1242" s="109" t="s">
        <v>862</v>
      </c>
      <c r="C1242" s="109" t="s">
        <v>3433</v>
      </c>
      <c r="D1242" s="109" t="s">
        <v>3434</v>
      </c>
      <c r="E1242" s="109" t="s">
        <v>4510</v>
      </c>
      <c r="F1242" s="109" t="s">
        <v>36</v>
      </c>
      <c r="G1242" s="109" t="s">
        <v>3425</v>
      </c>
      <c r="H1242" s="109" t="s">
        <v>3426</v>
      </c>
      <c r="I1242" s="124">
        <v>1</v>
      </c>
      <c r="J1242" s="127">
        <f t="shared" si="42"/>
        <v>0</v>
      </c>
      <c r="K1242" s="124">
        <v>1</v>
      </c>
      <c r="L1242" s="125">
        <v>0</v>
      </c>
      <c r="M1242" s="125">
        <v>0</v>
      </c>
    </row>
    <row r="1243" spans="1:13" x14ac:dyDescent="0.3">
      <c r="A1243" s="123" t="str">
        <f t="shared" si="41"/>
        <v>MNME00297</v>
      </c>
      <c r="B1243" s="109" t="s">
        <v>904</v>
      </c>
      <c r="C1243" s="109" t="s">
        <v>3433</v>
      </c>
      <c r="D1243" s="109" t="s">
        <v>3434</v>
      </c>
      <c r="E1243" s="109" t="s">
        <v>4511</v>
      </c>
      <c r="F1243" s="109" t="s">
        <v>36</v>
      </c>
      <c r="G1243" s="109" t="s">
        <v>3425</v>
      </c>
      <c r="H1243" s="109" t="s">
        <v>3426</v>
      </c>
      <c r="I1243" s="124">
        <v>1</v>
      </c>
      <c r="J1243" s="127">
        <f t="shared" si="42"/>
        <v>74.58</v>
      </c>
      <c r="K1243" s="124">
        <v>1</v>
      </c>
      <c r="L1243" s="125">
        <v>74.58</v>
      </c>
      <c r="M1243" s="125">
        <v>0</v>
      </c>
    </row>
    <row r="1244" spans="1:13" x14ac:dyDescent="0.3">
      <c r="A1244" s="123" t="str">
        <f t="shared" si="41"/>
        <v>MNME00298</v>
      </c>
      <c r="B1244" s="109" t="s">
        <v>905</v>
      </c>
      <c r="C1244" s="109" t="s">
        <v>3433</v>
      </c>
      <c r="D1244" s="109" t="s">
        <v>3434</v>
      </c>
      <c r="E1244" s="109" t="s">
        <v>4512</v>
      </c>
      <c r="F1244" s="109" t="s">
        <v>36</v>
      </c>
      <c r="G1244" s="109" t="s">
        <v>3425</v>
      </c>
      <c r="H1244" s="109" t="s">
        <v>3426</v>
      </c>
      <c r="I1244" s="124">
        <v>3</v>
      </c>
      <c r="J1244" s="127">
        <f t="shared" si="42"/>
        <v>54.169999999999995</v>
      </c>
      <c r="K1244" s="124">
        <v>3</v>
      </c>
      <c r="L1244" s="125">
        <v>162.51</v>
      </c>
      <c r="M1244" s="125">
        <v>0</v>
      </c>
    </row>
    <row r="1245" spans="1:13" x14ac:dyDescent="0.3">
      <c r="A1245" s="123" t="str">
        <f t="shared" si="41"/>
        <v>MNME00299</v>
      </c>
      <c r="B1245" s="109" t="s">
        <v>906</v>
      </c>
      <c r="C1245" s="109" t="s">
        <v>3433</v>
      </c>
      <c r="D1245" s="109" t="s">
        <v>3434</v>
      </c>
      <c r="E1245" s="109" t="s">
        <v>4513</v>
      </c>
      <c r="F1245" s="109" t="s">
        <v>36</v>
      </c>
      <c r="G1245" s="109" t="s">
        <v>3425</v>
      </c>
      <c r="H1245" s="109" t="s">
        <v>3426</v>
      </c>
      <c r="I1245" s="124">
        <v>4</v>
      </c>
      <c r="J1245" s="127">
        <f t="shared" si="42"/>
        <v>0</v>
      </c>
      <c r="K1245" s="124">
        <v>4</v>
      </c>
      <c r="L1245" s="125">
        <v>0</v>
      </c>
      <c r="M1245" s="125">
        <v>0</v>
      </c>
    </row>
    <row r="1246" spans="1:13" x14ac:dyDescent="0.3">
      <c r="A1246" s="123" t="str">
        <f t="shared" si="41"/>
        <v>MNME00300</v>
      </c>
      <c r="B1246" s="109" t="s">
        <v>907</v>
      </c>
      <c r="C1246" s="109" t="s">
        <v>3433</v>
      </c>
      <c r="D1246" s="109" t="s">
        <v>3434</v>
      </c>
      <c r="E1246" s="109" t="s">
        <v>4514</v>
      </c>
      <c r="F1246" s="109" t="s">
        <v>36</v>
      </c>
      <c r="G1246" s="109" t="s">
        <v>3425</v>
      </c>
      <c r="H1246" s="109" t="s">
        <v>3426</v>
      </c>
      <c r="I1246" s="124">
        <v>2</v>
      </c>
      <c r="J1246" s="127">
        <f t="shared" si="42"/>
        <v>0</v>
      </c>
      <c r="K1246" s="124">
        <v>2</v>
      </c>
      <c r="L1246" s="125">
        <v>0</v>
      </c>
      <c r="M1246" s="125">
        <v>0</v>
      </c>
    </row>
    <row r="1247" spans="1:13" x14ac:dyDescent="0.3">
      <c r="A1247" s="123" t="str">
        <f t="shared" si="41"/>
        <v>MNME00301</v>
      </c>
      <c r="B1247" s="109" t="s">
        <v>908</v>
      </c>
      <c r="C1247" s="109" t="s">
        <v>3433</v>
      </c>
      <c r="D1247" s="109" t="s">
        <v>3434</v>
      </c>
      <c r="E1247" s="109" t="s">
        <v>4515</v>
      </c>
      <c r="F1247" s="109" t="s">
        <v>36</v>
      </c>
      <c r="G1247" s="109" t="s">
        <v>3425</v>
      </c>
      <c r="H1247" s="109" t="s">
        <v>3426</v>
      </c>
      <c r="I1247" s="124">
        <v>2</v>
      </c>
      <c r="J1247" s="127">
        <f t="shared" si="42"/>
        <v>89.584999999999994</v>
      </c>
      <c r="K1247" s="124">
        <v>2</v>
      </c>
      <c r="L1247" s="125">
        <v>179.17</v>
      </c>
      <c r="M1247" s="125">
        <v>0</v>
      </c>
    </row>
    <row r="1248" spans="1:13" x14ac:dyDescent="0.3">
      <c r="A1248" s="123" t="str">
        <f t="shared" si="41"/>
        <v>MNME00302</v>
      </c>
      <c r="B1248" s="109" t="s">
        <v>909</v>
      </c>
      <c r="C1248" s="109" t="s">
        <v>3433</v>
      </c>
      <c r="D1248" s="109" t="s">
        <v>3434</v>
      </c>
      <c r="E1248" s="109" t="s">
        <v>4516</v>
      </c>
      <c r="F1248" s="109" t="s">
        <v>36</v>
      </c>
      <c r="G1248" s="109" t="s">
        <v>3425</v>
      </c>
      <c r="H1248" s="109" t="s">
        <v>3426</v>
      </c>
      <c r="I1248" s="124">
        <v>1</v>
      </c>
      <c r="J1248" s="127">
        <f t="shared" si="42"/>
        <v>816.35</v>
      </c>
      <c r="K1248" s="124">
        <v>1</v>
      </c>
      <c r="L1248" s="125">
        <v>816.35</v>
      </c>
      <c r="M1248" s="125">
        <v>0</v>
      </c>
    </row>
    <row r="1249" spans="1:13" x14ac:dyDescent="0.3">
      <c r="A1249" s="123" t="str">
        <f t="shared" si="41"/>
        <v>MNME00304</v>
      </c>
      <c r="B1249" s="109" t="s">
        <v>910</v>
      </c>
      <c r="C1249" s="109" t="s">
        <v>3433</v>
      </c>
      <c r="D1249" s="109" t="s">
        <v>3434</v>
      </c>
      <c r="E1249" s="109" t="s">
        <v>4517</v>
      </c>
      <c r="F1249" s="109" t="s">
        <v>36</v>
      </c>
      <c r="G1249" s="109" t="s">
        <v>3425</v>
      </c>
      <c r="H1249" s="109" t="s">
        <v>3426</v>
      </c>
      <c r="I1249" s="124">
        <v>3</v>
      </c>
      <c r="J1249" s="127">
        <f t="shared" si="42"/>
        <v>396.47666666666669</v>
      </c>
      <c r="K1249" s="124">
        <v>3</v>
      </c>
      <c r="L1249" s="125">
        <v>1189.43</v>
      </c>
      <c r="M1249" s="125">
        <v>0</v>
      </c>
    </row>
    <row r="1250" spans="1:13" x14ac:dyDescent="0.3">
      <c r="A1250" s="123" t="str">
        <f t="shared" si="41"/>
        <v>MNME00305</v>
      </c>
      <c r="B1250" s="109" t="s">
        <v>911</v>
      </c>
      <c r="C1250" s="109" t="s">
        <v>3433</v>
      </c>
      <c r="D1250" s="109" t="s">
        <v>3434</v>
      </c>
      <c r="E1250" s="109" t="s">
        <v>4518</v>
      </c>
      <c r="F1250" s="109" t="s">
        <v>36</v>
      </c>
      <c r="G1250" s="109" t="s">
        <v>3425</v>
      </c>
      <c r="H1250" s="109" t="s">
        <v>3426</v>
      </c>
      <c r="I1250" s="124">
        <v>1</v>
      </c>
      <c r="J1250" s="127">
        <f t="shared" si="42"/>
        <v>0</v>
      </c>
      <c r="K1250" s="124">
        <v>1</v>
      </c>
      <c r="L1250" s="125">
        <v>0</v>
      </c>
      <c r="M1250" s="125">
        <v>0</v>
      </c>
    </row>
    <row r="1251" spans="1:13" x14ac:dyDescent="0.3">
      <c r="A1251" s="123" t="str">
        <f t="shared" si="41"/>
        <v>MNME00306</v>
      </c>
      <c r="B1251" s="109" t="s">
        <v>912</v>
      </c>
      <c r="C1251" s="109" t="s">
        <v>3433</v>
      </c>
      <c r="D1251" s="109" t="s">
        <v>3434</v>
      </c>
      <c r="E1251" s="109" t="s">
        <v>4519</v>
      </c>
      <c r="F1251" s="109" t="s">
        <v>36</v>
      </c>
      <c r="G1251" s="109" t="s">
        <v>3425</v>
      </c>
      <c r="H1251" s="109" t="s">
        <v>3426</v>
      </c>
      <c r="I1251" s="124">
        <v>1</v>
      </c>
      <c r="J1251" s="127">
        <f t="shared" si="42"/>
        <v>0</v>
      </c>
      <c r="K1251" s="124">
        <v>1</v>
      </c>
      <c r="L1251" s="125">
        <v>0</v>
      </c>
      <c r="M1251" s="125">
        <v>0</v>
      </c>
    </row>
    <row r="1252" spans="1:13" x14ac:dyDescent="0.3">
      <c r="A1252" s="123" t="str">
        <f t="shared" si="41"/>
        <v>MNME00307</v>
      </c>
      <c r="B1252" s="109" t="s">
        <v>679</v>
      </c>
      <c r="C1252" s="109" t="s">
        <v>3433</v>
      </c>
      <c r="D1252" s="109" t="s">
        <v>3434</v>
      </c>
      <c r="E1252" s="109" t="s">
        <v>4520</v>
      </c>
      <c r="F1252" s="109" t="s">
        <v>36</v>
      </c>
      <c r="G1252" s="109" t="s">
        <v>3425</v>
      </c>
      <c r="H1252" s="109" t="s">
        <v>3426</v>
      </c>
      <c r="I1252" s="124">
        <v>2</v>
      </c>
      <c r="J1252" s="127">
        <f t="shared" si="42"/>
        <v>132.905</v>
      </c>
      <c r="K1252" s="124">
        <v>2</v>
      </c>
      <c r="L1252" s="125">
        <v>265.81</v>
      </c>
      <c r="M1252" s="125">
        <v>0</v>
      </c>
    </row>
    <row r="1253" spans="1:13" x14ac:dyDescent="0.3">
      <c r="A1253" s="123" t="str">
        <f t="shared" si="41"/>
        <v>MNME00308</v>
      </c>
      <c r="B1253" s="109" t="s">
        <v>913</v>
      </c>
      <c r="C1253" s="109" t="s">
        <v>3433</v>
      </c>
      <c r="D1253" s="109" t="s">
        <v>3434</v>
      </c>
      <c r="E1253" s="109" t="s">
        <v>4521</v>
      </c>
      <c r="F1253" s="109" t="s">
        <v>36</v>
      </c>
      <c r="G1253" s="109" t="s">
        <v>3425</v>
      </c>
      <c r="H1253" s="109" t="s">
        <v>3426</v>
      </c>
      <c r="I1253" s="124">
        <v>4</v>
      </c>
      <c r="J1253" s="127">
        <f t="shared" si="42"/>
        <v>22.942499999999999</v>
      </c>
      <c r="K1253" s="124">
        <v>4</v>
      </c>
      <c r="L1253" s="125">
        <v>91.77</v>
      </c>
      <c r="M1253" s="125">
        <v>0</v>
      </c>
    </row>
    <row r="1254" spans="1:13" x14ac:dyDescent="0.3">
      <c r="A1254" s="123" t="str">
        <f t="shared" si="41"/>
        <v>MNME00309</v>
      </c>
      <c r="B1254" s="109" t="s">
        <v>914</v>
      </c>
      <c r="C1254" s="109" t="s">
        <v>3433</v>
      </c>
      <c r="D1254" s="109" t="s">
        <v>3434</v>
      </c>
      <c r="E1254" s="109" t="s">
        <v>4522</v>
      </c>
      <c r="F1254" s="109" t="s">
        <v>36</v>
      </c>
      <c r="G1254" s="109" t="s">
        <v>3425</v>
      </c>
      <c r="H1254" s="109" t="s">
        <v>3426</v>
      </c>
      <c r="I1254" s="124">
        <v>1</v>
      </c>
      <c r="J1254" s="127">
        <f t="shared" si="42"/>
        <v>0</v>
      </c>
      <c r="K1254" s="124">
        <v>1</v>
      </c>
      <c r="L1254" s="125">
        <v>0</v>
      </c>
      <c r="M1254" s="125">
        <v>0</v>
      </c>
    </row>
    <row r="1255" spans="1:13" x14ac:dyDescent="0.3">
      <c r="A1255" s="123" t="str">
        <f t="shared" si="41"/>
        <v>MNME00310</v>
      </c>
      <c r="B1255" s="109" t="s">
        <v>915</v>
      </c>
      <c r="C1255" s="109" t="s">
        <v>3433</v>
      </c>
      <c r="D1255" s="109" t="s">
        <v>3434</v>
      </c>
      <c r="E1255" s="109" t="s">
        <v>4523</v>
      </c>
      <c r="F1255" s="109" t="s">
        <v>36</v>
      </c>
      <c r="G1255" s="109" t="s">
        <v>3425</v>
      </c>
      <c r="H1255" s="109" t="s">
        <v>3426</v>
      </c>
      <c r="I1255" s="124">
        <v>1</v>
      </c>
      <c r="J1255" s="127">
        <f t="shared" si="42"/>
        <v>537.24</v>
      </c>
      <c r="K1255" s="124">
        <v>1</v>
      </c>
      <c r="L1255" s="125">
        <v>537.24</v>
      </c>
      <c r="M1255" s="125">
        <v>0</v>
      </c>
    </row>
    <row r="1256" spans="1:13" x14ac:dyDescent="0.3">
      <c r="A1256" s="123" t="str">
        <f t="shared" si="41"/>
        <v>MNME00313</v>
      </c>
      <c r="B1256" s="109" t="s">
        <v>916</v>
      </c>
      <c r="C1256" s="109" t="s">
        <v>3433</v>
      </c>
      <c r="D1256" s="109" t="s">
        <v>3434</v>
      </c>
      <c r="E1256" s="109" t="s">
        <v>4524</v>
      </c>
      <c r="F1256" s="109" t="s">
        <v>36</v>
      </c>
      <c r="G1256" s="109" t="s">
        <v>3425</v>
      </c>
      <c r="H1256" s="109" t="s">
        <v>3426</v>
      </c>
      <c r="I1256" s="124">
        <v>2</v>
      </c>
      <c r="J1256" s="127">
        <f t="shared" si="42"/>
        <v>107.35</v>
      </c>
      <c r="K1256" s="124">
        <v>2</v>
      </c>
      <c r="L1256" s="125">
        <v>214.7</v>
      </c>
      <c r="M1256" s="125">
        <v>0</v>
      </c>
    </row>
    <row r="1257" spans="1:13" x14ac:dyDescent="0.3">
      <c r="A1257" s="123" t="str">
        <f t="shared" si="41"/>
        <v>MNME00314</v>
      </c>
      <c r="B1257" s="109" t="s">
        <v>917</v>
      </c>
      <c r="C1257" s="109" t="s">
        <v>3433</v>
      </c>
      <c r="D1257" s="109" t="s">
        <v>3434</v>
      </c>
      <c r="E1257" s="109" t="s">
        <v>4525</v>
      </c>
      <c r="F1257" s="109" t="s">
        <v>36</v>
      </c>
      <c r="G1257" s="109" t="s">
        <v>3425</v>
      </c>
      <c r="H1257" s="109" t="s">
        <v>3426</v>
      </c>
      <c r="I1257" s="124">
        <v>2</v>
      </c>
      <c r="J1257" s="127">
        <f t="shared" si="42"/>
        <v>225.255</v>
      </c>
      <c r="K1257" s="124">
        <v>2</v>
      </c>
      <c r="L1257" s="125">
        <v>450.51</v>
      </c>
      <c r="M1257" s="125">
        <v>0</v>
      </c>
    </row>
    <row r="1258" spans="1:13" x14ac:dyDescent="0.3">
      <c r="A1258" s="123" t="str">
        <f t="shared" si="41"/>
        <v>MNME00315</v>
      </c>
      <c r="B1258" s="109" t="s">
        <v>1043</v>
      </c>
      <c r="C1258" s="109" t="s">
        <v>3433</v>
      </c>
      <c r="D1258" s="109" t="s">
        <v>3434</v>
      </c>
      <c r="E1258" s="109" t="s">
        <v>4526</v>
      </c>
      <c r="F1258" s="109" t="s">
        <v>36</v>
      </c>
      <c r="G1258" s="109" t="s">
        <v>3425</v>
      </c>
      <c r="H1258" s="109" t="s">
        <v>3426</v>
      </c>
      <c r="I1258" s="124">
        <v>2</v>
      </c>
      <c r="J1258" s="127">
        <f t="shared" si="42"/>
        <v>722.2</v>
      </c>
      <c r="K1258" s="124">
        <v>2</v>
      </c>
      <c r="L1258" s="125">
        <v>1444.4</v>
      </c>
      <c r="M1258" s="125">
        <v>0</v>
      </c>
    </row>
    <row r="1259" spans="1:13" x14ac:dyDescent="0.3">
      <c r="A1259" s="123" t="str">
        <f t="shared" si="41"/>
        <v>MNME00317</v>
      </c>
      <c r="B1259" s="109" t="s">
        <v>918</v>
      </c>
      <c r="C1259" s="109" t="s">
        <v>3433</v>
      </c>
      <c r="D1259" s="109" t="s">
        <v>3434</v>
      </c>
      <c r="E1259" s="109" t="s">
        <v>4527</v>
      </c>
      <c r="F1259" s="109" t="s">
        <v>36</v>
      </c>
      <c r="G1259" s="109" t="s">
        <v>3425</v>
      </c>
      <c r="H1259" s="109" t="s">
        <v>3426</v>
      </c>
      <c r="I1259" s="124">
        <v>1</v>
      </c>
      <c r="J1259" s="127">
        <f t="shared" si="42"/>
        <v>289.94</v>
      </c>
      <c r="K1259" s="124">
        <v>1</v>
      </c>
      <c r="L1259" s="125">
        <v>289.94</v>
      </c>
      <c r="M1259" s="125">
        <v>0</v>
      </c>
    </row>
    <row r="1260" spans="1:13" x14ac:dyDescent="0.3">
      <c r="A1260" s="123" t="str">
        <f t="shared" si="41"/>
        <v>MNME00319</v>
      </c>
      <c r="B1260" s="109" t="s">
        <v>919</v>
      </c>
      <c r="C1260" s="109" t="s">
        <v>3433</v>
      </c>
      <c r="D1260" s="109" t="s">
        <v>3434</v>
      </c>
      <c r="E1260" s="109" t="s">
        <v>4528</v>
      </c>
      <c r="F1260" s="109" t="s">
        <v>36</v>
      </c>
      <c r="G1260" s="109" t="s">
        <v>3425</v>
      </c>
      <c r="H1260" s="109" t="s">
        <v>3426</v>
      </c>
      <c r="I1260" s="124">
        <v>1</v>
      </c>
      <c r="J1260" s="127">
        <f t="shared" si="42"/>
        <v>1973.13</v>
      </c>
      <c r="K1260" s="124">
        <v>1</v>
      </c>
      <c r="L1260" s="125">
        <v>1973.13</v>
      </c>
      <c r="M1260" s="125">
        <v>0</v>
      </c>
    </row>
    <row r="1261" spans="1:13" x14ac:dyDescent="0.3">
      <c r="A1261" s="123" t="str">
        <f t="shared" si="41"/>
        <v>MNME00320</v>
      </c>
      <c r="B1261" s="109" t="s">
        <v>920</v>
      </c>
      <c r="C1261" s="109" t="s">
        <v>3433</v>
      </c>
      <c r="D1261" s="109" t="s">
        <v>3434</v>
      </c>
      <c r="E1261" s="109" t="s">
        <v>4529</v>
      </c>
      <c r="F1261" s="109" t="s">
        <v>36</v>
      </c>
      <c r="G1261" s="109" t="s">
        <v>3425</v>
      </c>
      <c r="H1261" s="109" t="s">
        <v>3426</v>
      </c>
      <c r="I1261" s="124">
        <v>2</v>
      </c>
      <c r="J1261" s="127">
        <f t="shared" si="42"/>
        <v>319.47000000000003</v>
      </c>
      <c r="K1261" s="124">
        <v>2</v>
      </c>
      <c r="L1261" s="125">
        <v>638.94000000000005</v>
      </c>
      <c r="M1261" s="125">
        <v>0</v>
      </c>
    </row>
    <row r="1262" spans="1:13" x14ac:dyDescent="0.3">
      <c r="A1262" s="123" t="str">
        <f t="shared" si="41"/>
        <v>MNME00321</v>
      </c>
      <c r="B1262" s="109" t="s">
        <v>680</v>
      </c>
      <c r="C1262" s="109" t="s">
        <v>3433</v>
      </c>
      <c r="D1262" s="109" t="s">
        <v>3434</v>
      </c>
      <c r="E1262" s="109" t="s">
        <v>4530</v>
      </c>
      <c r="F1262" s="109" t="s">
        <v>36</v>
      </c>
      <c r="G1262" s="109" t="s">
        <v>3425</v>
      </c>
      <c r="H1262" s="109" t="s">
        <v>3426</v>
      </c>
      <c r="I1262" s="124">
        <v>1</v>
      </c>
      <c r="J1262" s="127">
        <f t="shared" si="42"/>
        <v>973.93</v>
      </c>
      <c r="K1262" s="124">
        <v>1</v>
      </c>
      <c r="L1262" s="125">
        <v>973.93</v>
      </c>
      <c r="M1262" s="125">
        <v>0</v>
      </c>
    </row>
    <row r="1263" spans="1:13" x14ac:dyDescent="0.3">
      <c r="A1263" s="123" t="str">
        <f t="shared" si="41"/>
        <v>MNME00322</v>
      </c>
      <c r="B1263" s="109" t="s">
        <v>921</v>
      </c>
      <c r="C1263" s="109" t="s">
        <v>3433</v>
      </c>
      <c r="D1263" s="109" t="s">
        <v>3434</v>
      </c>
      <c r="E1263" s="109" t="s">
        <v>4531</v>
      </c>
      <c r="F1263" s="109" t="s">
        <v>36</v>
      </c>
      <c r="G1263" s="109" t="s">
        <v>3425</v>
      </c>
      <c r="H1263" s="109" t="s">
        <v>3426</v>
      </c>
      <c r="I1263" s="124">
        <v>1</v>
      </c>
      <c r="J1263" s="127">
        <f t="shared" si="42"/>
        <v>4497.29</v>
      </c>
      <c r="K1263" s="124">
        <v>1</v>
      </c>
      <c r="L1263" s="125">
        <v>4497.29</v>
      </c>
      <c r="M1263" s="125">
        <v>0</v>
      </c>
    </row>
    <row r="1264" spans="1:13" x14ac:dyDescent="0.3">
      <c r="A1264" s="123" t="str">
        <f t="shared" si="41"/>
        <v>MNME00323</v>
      </c>
      <c r="B1264" s="109" t="s">
        <v>922</v>
      </c>
      <c r="C1264" s="109" t="s">
        <v>3433</v>
      </c>
      <c r="D1264" s="109" t="s">
        <v>3434</v>
      </c>
      <c r="E1264" s="109" t="s">
        <v>4532</v>
      </c>
      <c r="F1264" s="109" t="s">
        <v>36</v>
      </c>
      <c r="G1264" s="109" t="s">
        <v>3425</v>
      </c>
      <c r="H1264" s="109" t="s">
        <v>3426</v>
      </c>
      <c r="I1264" s="124">
        <v>3</v>
      </c>
      <c r="J1264" s="127">
        <f t="shared" si="42"/>
        <v>2677.1133333333332</v>
      </c>
      <c r="K1264" s="124">
        <v>3</v>
      </c>
      <c r="L1264" s="125">
        <v>8031.34</v>
      </c>
      <c r="M1264" s="125">
        <v>0</v>
      </c>
    </row>
    <row r="1265" spans="1:13" x14ac:dyDescent="0.3">
      <c r="A1265" s="123" t="str">
        <f t="shared" si="41"/>
        <v>MNME00324</v>
      </c>
      <c r="B1265" s="109" t="s">
        <v>681</v>
      </c>
      <c r="C1265" s="109" t="s">
        <v>3433</v>
      </c>
      <c r="D1265" s="109" t="s">
        <v>3434</v>
      </c>
      <c r="E1265" s="109" t="s">
        <v>4533</v>
      </c>
      <c r="F1265" s="109" t="s">
        <v>36</v>
      </c>
      <c r="G1265" s="109" t="s">
        <v>3425</v>
      </c>
      <c r="H1265" s="109" t="s">
        <v>3426</v>
      </c>
      <c r="I1265" s="124">
        <v>1</v>
      </c>
      <c r="J1265" s="127">
        <f t="shared" si="42"/>
        <v>6465.88</v>
      </c>
      <c r="K1265" s="124">
        <v>1</v>
      </c>
      <c r="L1265" s="125">
        <v>6465.88</v>
      </c>
      <c r="M1265" s="125">
        <v>0</v>
      </c>
    </row>
    <row r="1266" spans="1:13" x14ac:dyDescent="0.3">
      <c r="A1266" s="123" t="str">
        <f t="shared" si="41"/>
        <v>MNME00325</v>
      </c>
      <c r="B1266" s="109" t="s">
        <v>1086</v>
      </c>
      <c r="C1266" s="109" t="s">
        <v>3433</v>
      </c>
      <c r="D1266" s="109" t="s">
        <v>3434</v>
      </c>
      <c r="E1266" s="109" t="s">
        <v>4534</v>
      </c>
      <c r="F1266" s="109" t="s">
        <v>36</v>
      </c>
      <c r="G1266" s="109" t="s">
        <v>3425</v>
      </c>
      <c r="H1266" s="109" t="s">
        <v>3426</v>
      </c>
      <c r="I1266" s="124">
        <v>2</v>
      </c>
      <c r="J1266" s="127">
        <f t="shared" si="42"/>
        <v>375</v>
      </c>
      <c r="K1266" s="124">
        <v>2</v>
      </c>
      <c r="L1266" s="125">
        <v>750</v>
      </c>
      <c r="M1266" s="125">
        <v>0</v>
      </c>
    </row>
    <row r="1267" spans="1:13" x14ac:dyDescent="0.3">
      <c r="A1267" s="123" t="str">
        <f t="shared" si="41"/>
        <v>MNME00326</v>
      </c>
      <c r="B1267" s="109" t="s">
        <v>923</v>
      </c>
      <c r="C1267" s="109" t="s">
        <v>3433</v>
      </c>
      <c r="D1267" s="109" t="s">
        <v>3434</v>
      </c>
      <c r="E1267" s="109" t="s">
        <v>4535</v>
      </c>
      <c r="F1267" s="109" t="s">
        <v>36</v>
      </c>
      <c r="G1267" s="109" t="s">
        <v>3425</v>
      </c>
      <c r="H1267" s="109" t="s">
        <v>3426</v>
      </c>
      <c r="I1267" s="124">
        <v>1</v>
      </c>
      <c r="J1267" s="127">
        <f t="shared" si="42"/>
        <v>0</v>
      </c>
      <c r="K1267" s="124">
        <v>1</v>
      </c>
      <c r="L1267" s="125">
        <v>0</v>
      </c>
      <c r="M1267" s="125">
        <v>0</v>
      </c>
    </row>
    <row r="1268" spans="1:13" x14ac:dyDescent="0.3">
      <c r="A1268" s="123" t="str">
        <f t="shared" si="41"/>
        <v>MNME00327</v>
      </c>
      <c r="B1268" s="109" t="s">
        <v>924</v>
      </c>
      <c r="C1268" s="109" t="s">
        <v>3433</v>
      </c>
      <c r="D1268" s="109" t="s">
        <v>3434</v>
      </c>
      <c r="E1268" s="109" t="s">
        <v>4536</v>
      </c>
      <c r="F1268" s="109" t="s">
        <v>36</v>
      </c>
      <c r="G1268" s="109" t="s">
        <v>3425</v>
      </c>
      <c r="H1268" s="109" t="s">
        <v>3426</v>
      </c>
      <c r="I1268" s="124">
        <v>1</v>
      </c>
      <c r="J1268" s="127">
        <f t="shared" si="42"/>
        <v>376.07</v>
      </c>
      <c r="K1268" s="124">
        <v>1</v>
      </c>
      <c r="L1268" s="125">
        <v>376.07</v>
      </c>
      <c r="M1268" s="125">
        <v>0</v>
      </c>
    </row>
    <row r="1269" spans="1:13" x14ac:dyDescent="0.3">
      <c r="A1269" s="123" t="str">
        <f t="shared" si="41"/>
        <v>MNME00328</v>
      </c>
      <c r="B1269" s="109" t="s">
        <v>925</v>
      </c>
      <c r="C1269" s="109" t="s">
        <v>3433</v>
      </c>
      <c r="D1269" s="109" t="s">
        <v>3434</v>
      </c>
      <c r="E1269" s="109" t="s">
        <v>4537</v>
      </c>
      <c r="F1269" s="109" t="s">
        <v>36</v>
      </c>
      <c r="G1269" s="109" t="s">
        <v>3425</v>
      </c>
      <c r="H1269" s="109" t="s">
        <v>3426</v>
      </c>
      <c r="I1269" s="124">
        <v>534</v>
      </c>
      <c r="J1269" s="127">
        <f t="shared" si="42"/>
        <v>0</v>
      </c>
      <c r="K1269" s="124">
        <v>534</v>
      </c>
      <c r="L1269" s="125">
        <v>0</v>
      </c>
      <c r="M1269" s="125">
        <v>0</v>
      </c>
    </row>
    <row r="1270" spans="1:13" x14ac:dyDescent="0.3">
      <c r="A1270" s="123" t="str">
        <f t="shared" si="41"/>
        <v>MNME00329</v>
      </c>
      <c r="B1270" s="109" t="s">
        <v>682</v>
      </c>
      <c r="C1270" s="109" t="s">
        <v>3433</v>
      </c>
      <c r="D1270" s="109" t="s">
        <v>3434</v>
      </c>
      <c r="E1270" s="109" t="s">
        <v>4538</v>
      </c>
      <c r="F1270" s="109" t="s">
        <v>36</v>
      </c>
      <c r="G1270" s="109" t="s">
        <v>3425</v>
      </c>
      <c r="H1270" s="109" t="s">
        <v>3426</v>
      </c>
      <c r="I1270" s="124">
        <v>343</v>
      </c>
      <c r="J1270" s="127">
        <f t="shared" si="42"/>
        <v>0.35128279883381924</v>
      </c>
      <c r="K1270" s="124">
        <v>343</v>
      </c>
      <c r="L1270" s="125">
        <v>120.49</v>
      </c>
      <c r="M1270" s="125">
        <v>0</v>
      </c>
    </row>
    <row r="1271" spans="1:13" x14ac:dyDescent="0.3">
      <c r="A1271" s="123" t="str">
        <f t="shared" si="41"/>
        <v>MNME00330</v>
      </c>
      <c r="B1271" s="109" t="s">
        <v>683</v>
      </c>
      <c r="C1271" s="109" t="s">
        <v>3433</v>
      </c>
      <c r="D1271" s="109" t="s">
        <v>3434</v>
      </c>
      <c r="E1271" s="109" t="s">
        <v>4539</v>
      </c>
      <c r="F1271" s="109" t="s">
        <v>36</v>
      </c>
      <c r="G1271" s="109" t="s">
        <v>3425</v>
      </c>
      <c r="H1271" s="109" t="s">
        <v>3426</v>
      </c>
      <c r="I1271" s="124">
        <v>583</v>
      </c>
      <c r="J1271" s="127">
        <f t="shared" si="42"/>
        <v>0.4804802744425386</v>
      </c>
      <c r="K1271" s="124">
        <v>583</v>
      </c>
      <c r="L1271" s="125">
        <v>280.12</v>
      </c>
      <c r="M1271" s="125">
        <v>0</v>
      </c>
    </row>
    <row r="1272" spans="1:13" x14ac:dyDescent="0.3">
      <c r="A1272" s="123" t="str">
        <f t="shared" si="41"/>
        <v>MNME00331</v>
      </c>
      <c r="B1272" s="109" t="s">
        <v>926</v>
      </c>
      <c r="C1272" s="109" t="s">
        <v>3433</v>
      </c>
      <c r="D1272" s="109" t="s">
        <v>3434</v>
      </c>
      <c r="E1272" s="109" t="s">
        <v>4540</v>
      </c>
      <c r="F1272" s="109" t="s">
        <v>36</v>
      </c>
      <c r="G1272" s="109" t="s">
        <v>3425</v>
      </c>
      <c r="H1272" s="109" t="s">
        <v>3426</v>
      </c>
      <c r="I1272" s="124">
        <v>311</v>
      </c>
      <c r="J1272" s="127">
        <f t="shared" si="42"/>
        <v>0</v>
      </c>
      <c r="K1272" s="124">
        <v>311</v>
      </c>
      <c r="L1272" s="125">
        <v>0</v>
      </c>
      <c r="M1272" s="125">
        <v>0</v>
      </c>
    </row>
    <row r="1273" spans="1:13" x14ac:dyDescent="0.3">
      <c r="A1273" s="123" t="str">
        <f t="shared" si="41"/>
        <v>MNME00332</v>
      </c>
      <c r="B1273" s="109" t="s">
        <v>927</v>
      </c>
      <c r="C1273" s="109" t="s">
        <v>3433</v>
      </c>
      <c r="D1273" s="109" t="s">
        <v>3434</v>
      </c>
      <c r="E1273" s="109" t="s">
        <v>4541</v>
      </c>
      <c r="F1273" s="109" t="s">
        <v>36</v>
      </c>
      <c r="G1273" s="109" t="s">
        <v>3425</v>
      </c>
      <c r="H1273" s="109" t="s">
        <v>3426</v>
      </c>
      <c r="I1273" s="124">
        <v>338</v>
      </c>
      <c r="J1273" s="127">
        <f t="shared" si="42"/>
        <v>0</v>
      </c>
      <c r="K1273" s="124">
        <v>338</v>
      </c>
      <c r="L1273" s="125">
        <v>0</v>
      </c>
      <c r="M1273" s="125">
        <v>0</v>
      </c>
    </row>
    <row r="1274" spans="1:13" x14ac:dyDescent="0.3">
      <c r="A1274" s="123" t="str">
        <f t="shared" si="41"/>
        <v>MNME00333</v>
      </c>
      <c r="B1274" s="109" t="s">
        <v>928</v>
      </c>
      <c r="C1274" s="109" t="s">
        <v>3433</v>
      </c>
      <c r="D1274" s="109" t="s">
        <v>3434</v>
      </c>
      <c r="E1274" s="109" t="s">
        <v>4542</v>
      </c>
      <c r="F1274" s="109" t="s">
        <v>36</v>
      </c>
      <c r="G1274" s="109" t="s">
        <v>3425</v>
      </c>
      <c r="H1274" s="109" t="s">
        <v>3426</v>
      </c>
      <c r="I1274" s="124">
        <v>448</v>
      </c>
      <c r="J1274" s="127">
        <f t="shared" si="42"/>
        <v>0</v>
      </c>
      <c r="K1274" s="124">
        <v>448</v>
      </c>
      <c r="L1274" s="125">
        <v>0</v>
      </c>
      <c r="M1274" s="125">
        <v>0</v>
      </c>
    </row>
    <row r="1275" spans="1:13" x14ac:dyDescent="0.3">
      <c r="A1275" s="123" t="str">
        <f t="shared" si="41"/>
        <v>MNME00334</v>
      </c>
      <c r="B1275" s="109" t="s">
        <v>684</v>
      </c>
      <c r="C1275" s="109" t="s">
        <v>3433</v>
      </c>
      <c r="D1275" s="109" t="s">
        <v>3434</v>
      </c>
      <c r="E1275" s="109" t="s">
        <v>4543</v>
      </c>
      <c r="F1275" s="109" t="s">
        <v>36</v>
      </c>
      <c r="G1275" s="109" t="s">
        <v>3425</v>
      </c>
      <c r="H1275" s="109" t="s">
        <v>3426</v>
      </c>
      <c r="I1275" s="124">
        <v>200</v>
      </c>
      <c r="J1275" s="127">
        <f t="shared" si="42"/>
        <v>5.0450000000000002E-2</v>
      </c>
      <c r="K1275" s="124">
        <v>200</v>
      </c>
      <c r="L1275" s="125">
        <v>10.09</v>
      </c>
      <c r="M1275" s="125">
        <v>0</v>
      </c>
    </row>
    <row r="1276" spans="1:13" x14ac:dyDescent="0.3">
      <c r="A1276" s="123" t="str">
        <f t="shared" si="41"/>
        <v>MNME00335</v>
      </c>
      <c r="B1276" s="109" t="s">
        <v>685</v>
      </c>
      <c r="C1276" s="109" t="s">
        <v>3433</v>
      </c>
      <c r="D1276" s="109" t="s">
        <v>3434</v>
      </c>
      <c r="E1276" s="109" t="s">
        <v>4544</v>
      </c>
      <c r="F1276" s="109" t="s">
        <v>36</v>
      </c>
      <c r="G1276" s="109" t="s">
        <v>3425</v>
      </c>
      <c r="H1276" s="109" t="s">
        <v>3426</v>
      </c>
      <c r="I1276" s="124">
        <v>300</v>
      </c>
      <c r="J1276" s="127">
        <f t="shared" si="42"/>
        <v>7.5266666666666662E-2</v>
      </c>
      <c r="K1276" s="124">
        <v>300</v>
      </c>
      <c r="L1276" s="125">
        <v>22.58</v>
      </c>
      <c r="M1276" s="125">
        <v>0</v>
      </c>
    </row>
    <row r="1277" spans="1:13" x14ac:dyDescent="0.3">
      <c r="A1277" s="123" t="str">
        <f t="shared" ref="A1277:A1340" si="43">LEFT(E1277,9)</f>
        <v>MNME00336</v>
      </c>
      <c r="B1277" s="109" t="s">
        <v>1033</v>
      </c>
      <c r="C1277" s="109" t="s">
        <v>3433</v>
      </c>
      <c r="D1277" s="109" t="s">
        <v>3434</v>
      </c>
      <c r="E1277" s="109" t="s">
        <v>4545</v>
      </c>
      <c r="F1277" s="109" t="s">
        <v>36</v>
      </c>
      <c r="G1277" s="109" t="s">
        <v>3425</v>
      </c>
      <c r="H1277" s="109" t="s">
        <v>3426</v>
      </c>
      <c r="I1277" s="124">
        <v>290</v>
      </c>
      <c r="J1277" s="127">
        <f t="shared" si="42"/>
        <v>7.5655172413793104E-2</v>
      </c>
      <c r="K1277" s="124">
        <v>290</v>
      </c>
      <c r="L1277" s="125">
        <v>21.94</v>
      </c>
      <c r="M1277" s="125">
        <v>0</v>
      </c>
    </row>
    <row r="1278" spans="1:13" x14ac:dyDescent="0.3">
      <c r="A1278" s="123" t="str">
        <f t="shared" si="43"/>
        <v>MNME00337</v>
      </c>
      <c r="B1278" s="109" t="s">
        <v>686</v>
      </c>
      <c r="C1278" s="109" t="s">
        <v>3433</v>
      </c>
      <c r="D1278" s="109" t="s">
        <v>3434</v>
      </c>
      <c r="E1278" s="109" t="s">
        <v>4546</v>
      </c>
      <c r="F1278" s="109" t="s">
        <v>36</v>
      </c>
      <c r="G1278" s="109" t="s">
        <v>3425</v>
      </c>
      <c r="H1278" s="109" t="s">
        <v>3426</v>
      </c>
      <c r="I1278" s="124">
        <v>555</v>
      </c>
      <c r="J1278" s="127">
        <f t="shared" si="42"/>
        <v>5.7351351351351346E-2</v>
      </c>
      <c r="K1278" s="124">
        <v>555</v>
      </c>
      <c r="L1278" s="125">
        <v>31.83</v>
      </c>
      <c r="M1278" s="125">
        <v>0</v>
      </c>
    </row>
    <row r="1279" spans="1:13" x14ac:dyDescent="0.3">
      <c r="A1279" s="123" t="str">
        <f t="shared" si="43"/>
        <v>MNME00338</v>
      </c>
      <c r="B1279" s="109" t="s">
        <v>929</v>
      </c>
      <c r="C1279" s="109" t="s">
        <v>3433</v>
      </c>
      <c r="D1279" s="109" t="s">
        <v>3434</v>
      </c>
      <c r="E1279" s="109" t="s">
        <v>4547</v>
      </c>
      <c r="F1279" s="109" t="s">
        <v>36</v>
      </c>
      <c r="G1279" s="109" t="s">
        <v>3425</v>
      </c>
      <c r="H1279" s="109" t="s">
        <v>3426</v>
      </c>
      <c r="I1279" s="124">
        <v>395</v>
      </c>
      <c r="J1279" s="127">
        <f t="shared" si="42"/>
        <v>0</v>
      </c>
      <c r="K1279" s="124">
        <v>395</v>
      </c>
      <c r="L1279" s="125">
        <v>0</v>
      </c>
      <c r="M1279" s="125">
        <v>0</v>
      </c>
    </row>
    <row r="1280" spans="1:13" x14ac:dyDescent="0.3">
      <c r="A1280" s="123" t="str">
        <f t="shared" si="43"/>
        <v>MNME00339</v>
      </c>
      <c r="B1280" s="109" t="s">
        <v>1067</v>
      </c>
      <c r="C1280" s="109" t="s">
        <v>3433</v>
      </c>
      <c r="D1280" s="109" t="s">
        <v>3434</v>
      </c>
      <c r="E1280" s="109" t="s">
        <v>4548</v>
      </c>
      <c r="F1280" s="109" t="s">
        <v>36</v>
      </c>
      <c r="G1280" s="109" t="s">
        <v>3425</v>
      </c>
      <c r="H1280" s="109" t="s">
        <v>3426</v>
      </c>
      <c r="I1280" s="124">
        <v>11</v>
      </c>
      <c r="J1280" s="127">
        <f t="shared" si="42"/>
        <v>5.3236363636363642</v>
      </c>
      <c r="K1280" s="124">
        <v>11</v>
      </c>
      <c r="L1280" s="125">
        <v>58.56</v>
      </c>
      <c r="M1280" s="125">
        <v>0</v>
      </c>
    </row>
    <row r="1281" spans="1:13" x14ac:dyDescent="0.3">
      <c r="A1281" s="123" t="str">
        <f t="shared" si="43"/>
        <v>MNME00340</v>
      </c>
      <c r="B1281" s="109" t="s">
        <v>930</v>
      </c>
      <c r="C1281" s="109" t="s">
        <v>3433</v>
      </c>
      <c r="D1281" s="109" t="s">
        <v>3434</v>
      </c>
      <c r="E1281" s="109" t="s">
        <v>4549</v>
      </c>
      <c r="F1281" s="109" t="s">
        <v>36</v>
      </c>
      <c r="G1281" s="109" t="s">
        <v>3425</v>
      </c>
      <c r="H1281" s="109" t="s">
        <v>3426</v>
      </c>
      <c r="I1281" s="124">
        <v>23</v>
      </c>
      <c r="J1281" s="127">
        <f t="shared" si="42"/>
        <v>0</v>
      </c>
      <c r="K1281" s="124">
        <v>23</v>
      </c>
      <c r="L1281" s="125">
        <v>0</v>
      </c>
      <c r="M1281" s="125">
        <v>0</v>
      </c>
    </row>
    <row r="1282" spans="1:13" x14ac:dyDescent="0.3">
      <c r="A1282" s="123" t="str">
        <f t="shared" si="43"/>
        <v>MNME00341</v>
      </c>
      <c r="B1282" s="109" t="s">
        <v>1034</v>
      </c>
      <c r="C1282" s="109" t="s">
        <v>3433</v>
      </c>
      <c r="D1282" s="109" t="s">
        <v>3434</v>
      </c>
      <c r="E1282" s="109" t="s">
        <v>4550</v>
      </c>
      <c r="F1282" s="109" t="s">
        <v>36</v>
      </c>
      <c r="G1282" s="109" t="s">
        <v>3425</v>
      </c>
      <c r="H1282" s="109" t="s">
        <v>3426</v>
      </c>
      <c r="I1282" s="124">
        <v>2</v>
      </c>
      <c r="J1282" s="127">
        <f t="shared" ref="J1282:J1345" si="44">L1282/I1282</f>
        <v>2.99</v>
      </c>
      <c r="K1282" s="124">
        <v>2</v>
      </c>
      <c r="L1282" s="125">
        <v>5.98</v>
      </c>
      <c r="M1282" s="125">
        <v>0</v>
      </c>
    </row>
    <row r="1283" spans="1:13" x14ac:dyDescent="0.3">
      <c r="A1283" s="123" t="str">
        <f t="shared" si="43"/>
        <v>MNME00343</v>
      </c>
      <c r="B1283" s="109" t="s">
        <v>687</v>
      </c>
      <c r="C1283" s="109" t="s">
        <v>3433</v>
      </c>
      <c r="D1283" s="109" t="s">
        <v>3434</v>
      </c>
      <c r="E1283" s="109" t="s">
        <v>4551</v>
      </c>
      <c r="F1283" s="109" t="s">
        <v>36</v>
      </c>
      <c r="G1283" s="109" t="s">
        <v>3425</v>
      </c>
      <c r="H1283" s="109" t="s">
        <v>3426</v>
      </c>
      <c r="I1283" s="124">
        <v>6</v>
      </c>
      <c r="J1283" s="127">
        <f t="shared" si="44"/>
        <v>2.2016666666666667</v>
      </c>
      <c r="K1283" s="124">
        <v>6</v>
      </c>
      <c r="L1283" s="125">
        <v>13.21</v>
      </c>
      <c r="M1283" s="125">
        <v>0</v>
      </c>
    </row>
    <row r="1284" spans="1:13" x14ac:dyDescent="0.3">
      <c r="A1284" s="123" t="str">
        <f t="shared" si="43"/>
        <v>MNME00344</v>
      </c>
      <c r="B1284" s="109" t="s">
        <v>1035</v>
      </c>
      <c r="C1284" s="109" t="s">
        <v>3433</v>
      </c>
      <c r="D1284" s="109" t="s">
        <v>3434</v>
      </c>
      <c r="E1284" s="109" t="s">
        <v>4552</v>
      </c>
      <c r="F1284" s="109" t="s">
        <v>36</v>
      </c>
      <c r="G1284" s="109" t="s">
        <v>3425</v>
      </c>
      <c r="H1284" s="109" t="s">
        <v>3426</v>
      </c>
      <c r="I1284" s="124">
        <v>1</v>
      </c>
      <c r="J1284" s="127">
        <f t="shared" si="44"/>
        <v>2.08</v>
      </c>
      <c r="K1284" s="124">
        <v>1</v>
      </c>
      <c r="L1284" s="125">
        <v>2.08</v>
      </c>
      <c r="M1284" s="125">
        <v>0</v>
      </c>
    </row>
    <row r="1285" spans="1:13" x14ac:dyDescent="0.3">
      <c r="A1285" s="123" t="str">
        <f t="shared" si="43"/>
        <v>MNME00345</v>
      </c>
      <c r="B1285" s="109" t="s">
        <v>688</v>
      </c>
      <c r="C1285" s="109" t="s">
        <v>3433</v>
      </c>
      <c r="D1285" s="109" t="s">
        <v>3434</v>
      </c>
      <c r="E1285" s="109" t="s">
        <v>4553</v>
      </c>
      <c r="F1285" s="109" t="s">
        <v>36</v>
      </c>
      <c r="G1285" s="109" t="s">
        <v>3425</v>
      </c>
      <c r="H1285" s="109" t="s">
        <v>3426</v>
      </c>
      <c r="I1285" s="124">
        <v>2</v>
      </c>
      <c r="J1285" s="127">
        <f t="shared" si="44"/>
        <v>1.49</v>
      </c>
      <c r="K1285" s="124">
        <v>2</v>
      </c>
      <c r="L1285" s="125">
        <v>2.98</v>
      </c>
      <c r="M1285" s="125">
        <v>0</v>
      </c>
    </row>
    <row r="1286" spans="1:13" x14ac:dyDescent="0.3">
      <c r="A1286" s="123" t="str">
        <f t="shared" si="43"/>
        <v>MNME00346</v>
      </c>
      <c r="B1286" s="109" t="s">
        <v>931</v>
      </c>
      <c r="C1286" s="109" t="s">
        <v>3433</v>
      </c>
      <c r="D1286" s="109" t="s">
        <v>3434</v>
      </c>
      <c r="E1286" s="109" t="s">
        <v>4554</v>
      </c>
      <c r="F1286" s="109" t="s">
        <v>36</v>
      </c>
      <c r="G1286" s="109" t="s">
        <v>3425</v>
      </c>
      <c r="H1286" s="109" t="s">
        <v>3426</v>
      </c>
      <c r="I1286" s="124">
        <v>19</v>
      </c>
      <c r="J1286" s="127">
        <f t="shared" si="44"/>
        <v>0</v>
      </c>
      <c r="K1286" s="124">
        <v>19</v>
      </c>
      <c r="L1286" s="125">
        <v>0</v>
      </c>
      <c r="M1286" s="125">
        <v>0</v>
      </c>
    </row>
    <row r="1287" spans="1:13" x14ac:dyDescent="0.3">
      <c r="A1287" s="123" t="str">
        <f t="shared" si="43"/>
        <v>MNME00347</v>
      </c>
      <c r="B1287" s="109" t="s">
        <v>689</v>
      </c>
      <c r="C1287" s="109" t="s">
        <v>3433</v>
      </c>
      <c r="D1287" s="109" t="s">
        <v>3434</v>
      </c>
      <c r="E1287" s="109" t="s">
        <v>4555</v>
      </c>
      <c r="F1287" s="109" t="s">
        <v>36</v>
      </c>
      <c r="G1287" s="109" t="s">
        <v>3425</v>
      </c>
      <c r="H1287" s="109" t="s">
        <v>3426</v>
      </c>
      <c r="I1287" s="124">
        <v>4</v>
      </c>
      <c r="J1287" s="127">
        <f t="shared" si="44"/>
        <v>4.0625</v>
      </c>
      <c r="K1287" s="124">
        <v>4</v>
      </c>
      <c r="L1287" s="125">
        <v>16.25</v>
      </c>
      <c r="M1287" s="125">
        <v>0</v>
      </c>
    </row>
    <row r="1288" spans="1:13" x14ac:dyDescent="0.3">
      <c r="A1288" s="123" t="str">
        <f t="shared" si="43"/>
        <v>MNME00348</v>
      </c>
      <c r="B1288" s="109" t="s">
        <v>690</v>
      </c>
      <c r="C1288" s="109" t="s">
        <v>3433</v>
      </c>
      <c r="D1288" s="109" t="s">
        <v>3434</v>
      </c>
      <c r="E1288" s="109" t="s">
        <v>4556</v>
      </c>
      <c r="F1288" s="109" t="s">
        <v>36</v>
      </c>
      <c r="G1288" s="109" t="s">
        <v>3425</v>
      </c>
      <c r="H1288" s="109" t="s">
        <v>3426</v>
      </c>
      <c r="I1288" s="124">
        <v>5</v>
      </c>
      <c r="J1288" s="127">
        <f t="shared" si="44"/>
        <v>3.0539999999999998</v>
      </c>
      <c r="K1288" s="124">
        <v>5</v>
      </c>
      <c r="L1288" s="125">
        <v>15.27</v>
      </c>
      <c r="M1288" s="125">
        <v>0</v>
      </c>
    </row>
    <row r="1289" spans="1:13" x14ac:dyDescent="0.3">
      <c r="A1289" s="123" t="str">
        <f t="shared" si="43"/>
        <v>MNME00349</v>
      </c>
      <c r="B1289" s="109" t="s">
        <v>691</v>
      </c>
      <c r="C1289" s="109" t="s">
        <v>3433</v>
      </c>
      <c r="D1289" s="109" t="s">
        <v>3434</v>
      </c>
      <c r="E1289" s="109" t="s">
        <v>4557</v>
      </c>
      <c r="F1289" s="109" t="s">
        <v>36</v>
      </c>
      <c r="G1289" s="109" t="s">
        <v>3425</v>
      </c>
      <c r="H1289" s="109" t="s">
        <v>3426</v>
      </c>
      <c r="I1289" s="124">
        <v>9</v>
      </c>
      <c r="J1289" s="127">
        <f t="shared" si="44"/>
        <v>2.181111111111111</v>
      </c>
      <c r="K1289" s="124">
        <v>9</v>
      </c>
      <c r="L1289" s="125">
        <v>19.63</v>
      </c>
      <c r="M1289" s="125">
        <v>0</v>
      </c>
    </row>
    <row r="1290" spans="1:13" x14ac:dyDescent="0.3">
      <c r="A1290" s="123" t="str">
        <f t="shared" si="43"/>
        <v>MNME00350</v>
      </c>
      <c r="B1290" s="109" t="s">
        <v>692</v>
      </c>
      <c r="C1290" s="109" t="s">
        <v>3433</v>
      </c>
      <c r="D1290" s="109" t="s">
        <v>3434</v>
      </c>
      <c r="E1290" s="109" t="s">
        <v>4558</v>
      </c>
      <c r="F1290" s="109" t="s">
        <v>36</v>
      </c>
      <c r="G1290" s="109" t="s">
        <v>3425</v>
      </c>
      <c r="H1290" s="109" t="s">
        <v>3426</v>
      </c>
      <c r="I1290" s="124">
        <v>1</v>
      </c>
      <c r="J1290" s="127">
        <f t="shared" si="44"/>
        <v>138.11000000000001</v>
      </c>
      <c r="K1290" s="124">
        <v>1</v>
      </c>
      <c r="L1290" s="125">
        <v>138.11000000000001</v>
      </c>
      <c r="M1290" s="125">
        <v>0</v>
      </c>
    </row>
    <row r="1291" spans="1:13" x14ac:dyDescent="0.3">
      <c r="A1291" s="123" t="str">
        <f t="shared" si="43"/>
        <v>MNME00351</v>
      </c>
      <c r="B1291" s="109" t="s">
        <v>932</v>
      </c>
      <c r="C1291" s="109" t="s">
        <v>3433</v>
      </c>
      <c r="D1291" s="109" t="s">
        <v>3434</v>
      </c>
      <c r="E1291" s="109" t="s">
        <v>4559</v>
      </c>
      <c r="F1291" s="109" t="s">
        <v>36</v>
      </c>
      <c r="G1291" s="109" t="s">
        <v>3425</v>
      </c>
      <c r="H1291" s="109" t="s">
        <v>3426</v>
      </c>
      <c r="I1291" s="124">
        <v>3</v>
      </c>
      <c r="J1291" s="127">
        <f t="shared" si="44"/>
        <v>327.8</v>
      </c>
      <c r="K1291" s="124">
        <v>3</v>
      </c>
      <c r="L1291" s="125">
        <v>983.4</v>
      </c>
      <c r="M1291" s="125">
        <v>0</v>
      </c>
    </row>
    <row r="1292" spans="1:13" x14ac:dyDescent="0.3">
      <c r="A1292" s="123" t="str">
        <f t="shared" si="43"/>
        <v>MNME00352</v>
      </c>
      <c r="B1292" s="109" t="s">
        <v>933</v>
      </c>
      <c r="C1292" s="109" t="s">
        <v>3433</v>
      </c>
      <c r="D1292" s="109" t="s">
        <v>3434</v>
      </c>
      <c r="E1292" s="109" t="s">
        <v>4560</v>
      </c>
      <c r="F1292" s="109" t="s">
        <v>36</v>
      </c>
      <c r="G1292" s="109" t="s">
        <v>3425</v>
      </c>
      <c r="H1292" s="109" t="s">
        <v>3426</v>
      </c>
      <c r="I1292" s="124">
        <v>3</v>
      </c>
      <c r="J1292" s="127">
        <f t="shared" si="44"/>
        <v>0</v>
      </c>
      <c r="K1292" s="124">
        <v>3</v>
      </c>
      <c r="L1292" s="125">
        <v>0</v>
      </c>
      <c r="M1292" s="125">
        <v>0</v>
      </c>
    </row>
    <row r="1293" spans="1:13" x14ac:dyDescent="0.3">
      <c r="A1293" s="123" t="str">
        <f t="shared" si="43"/>
        <v>MNME00353</v>
      </c>
      <c r="B1293" s="109" t="s">
        <v>934</v>
      </c>
      <c r="C1293" s="109" t="s">
        <v>3433</v>
      </c>
      <c r="D1293" s="109" t="s">
        <v>3434</v>
      </c>
      <c r="E1293" s="109" t="s">
        <v>4561</v>
      </c>
      <c r="F1293" s="109" t="s">
        <v>36</v>
      </c>
      <c r="G1293" s="109" t="s">
        <v>3425</v>
      </c>
      <c r="H1293" s="109" t="s">
        <v>3426</v>
      </c>
      <c r="I1293" s="124">
        <v>3</v>
      </c>
      <c r="J1293" s="127">
        <f t="shared" si="44"/>
        <v>0</v>
      </c>
      <c r="K1293" s="124">
        <v>3</v>
      </c>
      <c r="L1293" s="125">
        <v>0</v>
      </c>
      <c r="M1293" s="125">
        <v>0</v>
      </c>
    </row>
    <row r="1294" spans="1:13" x14ac:dyDescent="0.3">
      <c r="A1294" s="123" t="str">
        <f t="shared" si="43"/>
        <v>MNME00354</v>
      </c>
      <c r="B1294" s="109" t="s">
        <v>935</v>
      </c>
      <c r="C1294" s="109" t="s">
        <v>3433</v>
      </c>
      <c r="D1294" s="109" t="s">
        <v>3434</v>
      </c>
      <c r="E1294" s="109" t="s">
        <v>4562</v>
      </c>
      <c r="F1294" s="109" t="s">
        <v>36</v>
      </c>
      <c r="G1294" s="109" t="s">
        <v>3425</v>
      </c>
      <c r="H1294" s="109" t="s">
        <v>3426</v>
      </c>
      <c r="I1294" s="124">
        <v>2</v>
      </c>
      <c r="J1294" s="127">
        <f t="shared" si="44"/>
        <v>0</v>
      </c>
      <c r="K1294" s="124">
        <v>2</v>
      </c>
      <c r="L1294" s="125">
        <v>0</v>
      </c>
      <c r="M1294" s="125">
        <v>0</v>
      </c>
    </row>
    <row r="1295" spans="1:13" x14ac:dyDescent="0.3">
      <c r="A1295" s="123" t="str">
        <f t="shared" si="43"/>
        <v>MNME00355</v>
      </c>
      <c r="B1295" s="109" t="s">
        <v>936</v>
      </c>
      <c r="C1295" s="109" t="s">
        <v>3433</v>
      </c>
      <c r="D1295" s="109" t="s">
        <v>3434</v>
      </c>
      <c r="E1295" s="109" t="s">
        <v>4563</v>
      </c>
      <c r="F1295" s="109" t="s">
        <v>36</v>
      </c>
      <c r="G1295" s="109" t="s">
        <v>3425</v>
      </c>
      <c r="H1295" s="109" t="s">
        <v>3426</v>
      </c>
      <c r="I1295" s="124">
        <v>1</v>
      </c>
      <c r="J1295" s="127">
        <f t="shared" si="44"/>
        <v>1712.09</v>
      </c>
      <c r="K1295" s="124">
        <v>1</v>
      </c>
      <c r="L1295" s="125">
        <v>1712.09</v>
      </c>
      <c r="M1295" s="125">
        <v>0</v>
      </c>
    </row>
    <row r="1296" spans="1:13" x14ac:dyDescent="0.3">
      <c r="A1296" s="123" t="str">
        <f t="shared" si="43"/>
        <v>MNME00356</v>
      </c>
      <c r="B1296" s="109" t="s">
        <v>937</v>
      </c>
      <c r="C1296" s="109" t="s">
        <v>3433</v>
      </c>
      <c r="D1296" s="109" t="s">
        <v>3434</v>
      </c>
      <c r="E1296" s="109" t="s">
        <v>4564</v>
      </c>
      <c r="F1296" s="109" t="s">
        <v>757</v>
      </c>
      <c r="G1296" s="109" t="s">
        <v>3425</v>
      </c>
      <c r="H1296" s="109" t="s">
        <v>3426</v>
      </c>
      <c r="I1296" s="124">
        <v>1</v>
      </c>
      <c r="J1296" s="127">
        <f t="shared" si="44"/>
        <v>219.98</v>
      </c>
      <c r="K1296" s="124">
        <v>1</v>
      </c>
      <c r="L1296" s="125">
        <v>219.98</v>
      </c>
      <c r="M1296" s="125">
        <v>0</v>
      </c>
    </row>
    <row r="1297" spans="1:13" x14ac:dyDescent="0.3">
      <c r="A1297" s="123" t="str">
        <f t="shared" si="43"/>
        <v>MNME00357</v>
      </c>
      <c r="B1297" s="109" t="s">
        <v>938</v>
      </c>
      <c r="C1297" s="109" t="s">
        <v>3433</v>
      </c>
      <c r="D1297" s="109" t="s">
        <v>3434</v>
      </c>
      <c r="E1297" s="109" t="s">
        <v>4565</v>
      </c>
      <c r="F1297" s="109" t="s">
        <v>36</v>
      </c>
      <c r="G1297" s="109" t="s">
        <v>3425</v>
      </c>
      <c r="H1297" s="109" t="s">
        <v>3426</v>
      </c>
      <c r="I1297" s="124">
        <v>2</v>
      </c>
      <c r="J1297" s="127">
        <f t="shared" si="44"/>
        <v>0</v>
      </c>
      <c r="K1297" s="124">
        <v>2</v>
      </c>
      <c r="L1297" s="125">
        <v>0</v>
      </c>
      <c r="M1297" s="125">
        <v>0</v>
      </c>
    </row>
    <row r="1298" spans="1:13" x14ac:dyDescent="0.3">
      <c r="A1298" s="123" t="str">
        <f t="shared" si="43"/>
        <v>MNME00360</v>
      </c>
      <c r="B1298" s="109" t="s">
        <v>693</v>
      </c>
      <c r="C1298" s="109" t="s">
        <v>3433</v>
      </c>
      <c r="D1298" s="109" t="s">
        <v>3434</v>
      </c>
      <c r="E1298" s="109" t="s">
        <v>4566</v>
      </c>
      <c r="F1298" s="109" t="s">
        <v>757</v>
      </c>
      <c r="G1298" s="109" t="s">
        <v>3425</v>
      </c>
      <c r="H1298" s="109" t="s">
        <v>3426</v>
      </c>
      <c r="I1298" s="124">
        <v>10</v>
      </c>
      <c r="J1298" s="127">
        <f t="shared" si="44"/>
        <v>2.859</v>
      </c>
      <c r="K1298" s="124">
        <v>10</v>
      </c>
      <c r="L1298" s="125">
        <v>28.59</v>
      </c>
      <c r="M1298" s="125">
        <v>0</v>
      </c>
    </row>
    <row r="1299" spans="1:13" x14ac:dyDescent="0.3">
      <c r="A1299" s="123" t="str">
        <f t="shared" si="43"/>
        <v>MNME00361</v>
      </c>
      <c r="B1299" s="109" t="s">
        <v>694</v>
      </c>
      <c r="C1299" s="109" t="s">
        <v>3433</v>
      </c>
      <c r="D1299" s="109" t="s">
        <v>3434</v>
      </c>
      <c r="E1299" s="109" t="s">
        <v>4567</v>
      </c>
      <c r="F1299" s="109" t="s">
        <v>757</v>
      </c>
      <c r="G1299" s="109" t="s">
        <v>3425</v>
      </c>
      <c r="H1299" s="109" t="s">
        <v>3426</v>
      </c>
      <c r="I1299" s="124">
        <v>10</v>
      </c>
      <c r="J1299" s="127">
        <f t="shared" si="44"/>
        <v>2.9950000000000001</v>
      </c>
      <c r="K1299" s="124">
        <v>10</v>
      </c>
      <c r="L1299" s="125">
        <v>29.95</v>
      </c>
      <c r="M1299" s="125">
        <v>0</v>
      </c>
    </row>
    <row r="1300" spans="1:13" x14ac:dyDescent="0.3">
      <c r="A1300" s="123" t="str">
        <f t="shared" si="43"/>
        <v>MNME00362</v>
      </c>
      <c r="B1300" s="109" t="s">
        <v>695</v>
      </c>
      <c r="C1300" s="109" t="s">
        <v>3433</v>
      </c>
      <c r="D1300" s="109" t="s">
        <v>3434</v>
      </c>
      <c r="E1300" s="109" t="s">
        <v>4568</v>
      </c>
      <c r="F1300" s="109" t="s">
        <v>36</v>
      </c>
      <c r="G1300" s="109" t="s">
        <v>3425</v>
      </c>
      <c r="H1300" s="109" t="s">
        <v>3426</v>
      </c>
      <c r="I1300" s="124">
        <v>10</v>
      </c>
      <c r="J1300" s="127">
        <f t="shared" si="44"/>
        <v>1.109</v>
      </c>
      <c r="K1300" s="124">
        <v>10</v>
      </c>
      <c r="L1300" s="125">
        <v>11.09</v>
      </c>
      <c r="M1300" s="125">
        <v>0</v>
      </c>
    </row>
    <row r="1301" spans="1:13" x14ac:dyDescent="0.3">
      <c r="A1301" s="123" t="str">
        <f t="shared" si="43"/>
        <v>MNME00363</v>
      </c>
      <c r="B1301" s="109" t="s">
        <v>863</v>
      </c>
      <c r="C1301" s="109" t="s">
        <v>3433</v>
      </c>
      <c r="D1301" s="109" t="s">
        <v>3434</v>
      </c>
      <c r="E1301" s="109" t="s">
        <v>4569</v>
      </c>
      <c r="F1301" s="109" t="s">
        <v>36</v>
      </c>
      <c r="G1301" s="109" t="s">
        <v>3425</v>
      </c>
      <c r="H1301" s="109" t="s">
        <v>3426</v>
      </c>
      <c r="I1301" s="124">
        <v>2</v>
      </c>
      <c r="J1301" s="127">
        <f t="shared" si="44"/>
        <v>109.245</v>
      </c>
      <c r="K1301" s="124">
        <v>2</v>
      </c>
      <c r="L1301" s="125">
        <v>218.49</v>
      </c>
      <c r="M1301" s="125">
        <v>0</v>
      </c>
    </row>
    <row r="1302" spans="1:13" x14ac:dyDescent="0.3">
      <c r="A1302" s="123" t="str">
        <f t="shared" si="43"/>
        <v>MNME00364</v>
      </c>
      <c r="B1302" s="109" t="s">
        <v>696</v>
      </c>
      <c r="C1302" s="109" t="s">
        <v>3433</v>
      </c>
      <c r="D1302" s="109" t="s">
        <v>3434</v>
      </c>
      <c r="E1302" s="109" t="s">
        <v>4570</v>
      </c>
      <c r="F1302" s="109" t="s">
        <v>36</v>
      </c>
      <c r="G1302" s="109" t="s">
        <v>3425</v>
      </c>
      <c r="H1302" s="109" t="s">
        <v>3426</v>
      </c>
      <c r="I1302" s="124">
        <v>1</v>
      </c>
      <c r="J1302" s="127">
        <f t="shared" si="44"/>
        <v>0</v>
      </c>
      <c r="K1302" s="124">
        <v>1</v>
      </c>
      <c r="L1302" s="125">
        <v>0</v>
      </c>
      <c r="M1302" s="125">
        <v>0</v>
      </c>
    </row>
    <row r="1303" spans="1:13" x14ac:dyDescent="0.3">
      <c r="A1303" s="123" t="str">
        <f t="shared" si="43"/>
        <v>MNME00365</v>
      </c>
      <c r="B1303" s="109" t="s">
        <v>939</v>
      </c>
      <c r="C1303" s="109" t="s">
        <v>3433</v>
      </c>
      <c r="D1303" s="109" t="s">
        <v>3434</v>
      </c>
      <c r="E1303" s="109" t="s">
        <v>4571</v>
      </c>
      <c r="F1303" s="109" t="s">
        <v>36</v>
      </c>
      <c r="G1303" s="109" t="s">
        <v>3425</v>
      </c>
      <c r="H1303" s="109" t="s">
        <v>3426</v>
      </c>
      <c r="I1303" s="124">
        <v>5</v>
      </c>
      <c r="J1303" s="127">
        <f t="shared" si="44"/>
        <v>31.583999999999996</v>
      </c>
      <c r="K1303" s="124">
        <v>5</v>
      </c>
      <c r="L1303" s="125">
        <v>157.91999999999999</v>
      </c>
      <c r="M1303" s="125">
        <v>0</v>
      </c>
    </row>
    <row r="1304" spans="1:13" x14ac:dyDescent="0.3">
      <c r="A1304" s="123" t="str">
        <f t="shared" si="43"/>
        <v>MNME00366</v>
      </c>
      <c r="B1304" s="109" t="s">
        <v>1044</v>
      </c>
      <c r="C1304" s="109" t="s">
        <v>3433</v>
      </c>
      <c r="D1304" s="109" t="s">
        <v>3434</v>
      </c>
      <c r="E1304" s="109" t="s">
        <v>4572</v>
      </c>
      <c r="F1304" s="109" t="s">
        <v>36</v>
      </c>
      <c r="G1304" s="109" t="s">
        <v>3425</v>
      </c>
      <c r="H1304" s="109" t="s">
        <v>3426</v>
      </c>
      <c r="I1304" s="124">
        <v>6</v>
      </c>
      <c r="J1304" s="127">
        <f t="shared" si="44"/>
        <v>44.43</v>
      </c>
      <c r="K1304" s="124">
        <v>6</v>
      </c>
      <c r="L1304" s="125">
        <v>266.58</v>
      </c>
      <c r="M1304" s="125">
        <v>0</v>
      </c>
    </row>
    <row r="1305" spans="1:13" x14ac:dyDescent="0.3">
      <c r="A1305" s="123" t="str">
        <f t="shared" si="43"/>
        <v>MNME00367</v>
      </c>
      <c r="B1305" s="109" t="s">
        <v>940</v>
      </c>
      <c r="C1305" s="109" t="s">
        <v>3433</v>
      </c>
      <c r="D1305" s="109" t="s">
        <v>3434</v>
      </c>
      <c r="E1305" s="109" t="s">
        <v>4573</v>
      </c>
      <c r="F1305" s="109" t="s">
        <v>36</v>
      </c>
      <c r="G1305" s="109" t="s">
        <v>3425</v>
      </c>
      <c r="H1305" s="109" t="s">
        <v>3426</v>
      </c>
      <c r="I1305" s="124">
        <v>1</v>
      </c>
      <c r="J1305" s="127">
        <f t="shared" si="44"/>
        <v>0</v>
      </c>
      <c r="K1305" s="124">
        <v>1</v>
      </c>
      <c r="L1305" s="125">
        <v>0</v>
      </c>
      <c r="M1305" s="125">
        <v>0</v>
      </c>
    </row>
    <row r="1306" spans="1:13" x14ac:dyDescent="0.3">
      <c r="A1306" s="123" t="str">
        <f t="shared" si="43"/>
        <v>MNME00369</v>
      </c>
      <c r="B1306" s="109" t="s">
        <v>941</v>
      </c>
      <c r="C1306" s="109" t="s">
        <v>3433</v>
      </c>
      <c r="D1306" s="109" t="s">
        <v>3434</v>
      </c>
      <c r="E1306" s="109" t="s">
        <v>4574</v>
      </c>
      <c r="F1306" s="109" t="s">
        <v>36</v>
      </c>
      <c r="G1306" s="109" t="s">
        <v>3425</v>
      </c>
      <c r="H1306" s="109" t="s">
        <v>3426</v>
      </c>
      <c r="I1306" s="124">
        <v>1</v>
      </c>
      <c r="J1306" s="127">
        <f t="shared" si="44"/>
        <v>1795.8</v>
      </c>
      <c r="K1306" s="124">
        <v>1</v>
      </c>
      <c r="L1306" s="125">
        <v>1795.8</v>
      </c>
      <c r="M1306" s="125">
        <v>0</v>
      </c>
    </row>
    <row r="1307" spans="1:13" x14ac:dyDescent="0.3">
      <c r="A1307" s="123" t="str">
        <f t="shared" si="43"/>
        <v>MNME00370</v>
      </c>
      <c r="B1307" s="109" t="s">
        <v>697</v>
      </c>
      <c r="C1307" s="109" t="s">
        <v>3433</v>
      </c>
      <c r="D1307" s="109" t="s">
        <v>3434</v>
      </c>
      <c r="E1307" s="109" t="s">
        <v>4575</v>
      </c>
      <c r="F1307" s="109" t="s">
        <v>36</v>
      </c>
      <c r="G1307" s="109" t="s">
        <v>3425</v>
      </c>
      <c r="H1307" s="109" t="s">
        <v>3426</v>
      </c>
      <c r="I1307" s="124">
        <v>97</v>
      </c>
      <c r="J1307" s="127">
        <f t="shared" si="44"/>
        <v>0.11752577319587629</v>
      </c>
      <c r="K1307" s="124">
        <v>97</v>
      </c>
      <c r="L1307" s="125">
        <v>11.4</v>
      </c>
      <c r="M1307" s="125">
        <v>0</v>
      </c>
    </row>
    <row r="1308" spans="1:13" x14ac:dyDescent="0.3">
      <c r="A1308" s="123" t="str">
        <f t="shared" si="43"/>
        <v>MNME00372</v>
      </c>
      <c r="B1308" s="109" t="s">
        <v>698</v>
      </c>
      <c r="C1308" s="109" t="s">
        <v>3433</v>
      </c>
      <c r="D1308" s="109" t="s">
        <v>3434</v>
      </c>
      <c r="E1308" s="109" t="s">
        <v>4576</v>
      </c>
      <c r="F1308" s="109" t="s">
        <v>36</v>
      </c>
      <c r="G1308" s="109" t="s">
        <v>3425</v>
      </c>
      <c r="H1308" s="109" t="s">
        <v>3426</v>
      </c>
      <c r="I1308" s="124">
        <v>175</v>
      </c>
      <c r="J1308" s="127">
        <f t="shared" si="44"/>
        <v>2.2811999999999997</v>
      </c>
      <c r="K1308" s="124">
        <v>175</v>
      </c>
      <c r="L1308" s="125">
        <v>399.21</v>
      </c>
      <c r="M1308" s="125">
        <v>0</v>
      </c>
    </row>
    <row r="1309" spans="1:13" x14ac:dyDescent="0.3">
      <c r="A1309" s="123" t="str">
        <f t="shared" si="43"/>
        <v>MNME00373</v>
      </c>
      <c r="B1309" s="109" t="s">
        <v>699</v>
      </c>
      <c r="C1309" s="109" t="s">
        <v>3433</v>
      </c>
      <c r="D1309" s="109" t="s">
        <v>3434</v>
      </c>
      <c r="E1309" s="109" t="s">
        <v>4577</v>
      </c>
      <c r="F1309" s="109" t="s">
        <v>36</v>
      </c>
      <c r="G1309" s="109" t="s">
        <v>3425</v>
      </c>
      <c r="H1309" s="109" t="s">
        <v>3426</v>
      </c>
      <c r="I1309" s="124">
        <v>103</v>
      </c>
      <c r="J1309" s="127">
        <f t="shared" si="44"/>
        <v>0.80601941747572814</v>
      </c>
      <c r="K1309" s="124">
        <v>103</v>
      </c>
      <c r="L1309" s="125">
        <v>83.02</v>
      </c>
      <c r="M1309" s="125">
        <v>0</v>
      </c>
    </row>
    <row r="1310" spans="1:13" x14ac:dyDescent="0.3">
      <c r="A1310" s="123" t="str">
        <f t="shared" si="43"/>
        <v>MNME00374</v>
      </c>
      <c r="B1310" s="109" t="s">
        <v>700</v>
      </c>
      <c r="C1310" s="109" t="s">
        <v>3433</v>
      </c>
      <c r="D1310" s="109" t="s">
        <v>3434</v>
      </c>
      <c r="E1310" s="109" t="s">
        <v>4578</v>
      </c>
      <c r="F1310" s="109" t="s">
        <v>36</v>
      </c>
      <c r="G1310" s="109" t="s">
        <v>3425</v>
      </c>
      <c r="H1310" s="109" t="s">
        <v>3426</v>
      </c>
      <c r="I1310" s="124">
        <v>2</v>
      </c>
      <c r="J1310" s="127">
        <f t="shared" si="44"/>
        <v>0</v>
      </c>
      <c r="K1310" s="124">
        <v>2</v>
      </c>
      <c r="L1310" s="125">
        <v>0</v>
      </c>
      <c r="M1310" s="125">
        <v>0</v>
      </c>
    </row>
    <row r="1311" spans="1:13" x14ac:dyDescent="0.3">
      <c r="A1311" s="123" t="str">
        <f t="shared" si="43"/>
        <v>MNME00375</v>
      </c>
      <c r="B1311" s="109" t="s">
        <v>942</v>
      </c>
      <c r="C1311" s="109" t="s">
        <v>3433</v>
      </c>
      <c r="D1311" s="109" t="s">
        <v>3434</v>
      </c>
      <c r="E1311" s="109" t="s">
        <v>4579</v>
      </c>
      <c r="F1311" s="109" t="s">
        <v>36</v>
      </c>
      <c r="G1311" s="109" t="s">
        <v>3425</v>
      </c>
      <c r="H1311" s="109" t="s">
        <v>3426</v>
      </c>
      <c r="I1311" s="124">
        <v>4</v>
      </c>
      <c r="J1311" s="127">
        <f t="shared" si="44"/>
        <v>23.74</v>
      </c>
      <c r="K1311" s="124">
        <v>4</v>
      </c>
      <c r="L1311" s="125">
        <v>94.96</v>
      </c>
      <c r="M1311" s="125">
        <v>0</v>
      </c>
    </row>
    <row r="1312" spans="1:13" x14ac:dyDescent="0.3">
      <c r="A1312" s="123" t="str">
        <f t="shared" si="43"/>
        <v>MNME00376</v>
      </c>
      <c r="B1312" s="109" t="s">
        <v>943</v>
      </c>
      <c r="C1312" s="109" t="s">
        <v>3433</v>
      </c>
      <c r="D1312" s="109" t="s">
        <v>3434</v>
      </c>
      <c r="E1312" s="109" t="s">
        <v>4580</v>
      </c>
      <c r="F1312" s="109" t="s">
        <v>36</v>
      </c>
      <c r="G1312" s="109" t="s">
        <v>3425</v>
      </c>
      <c r="H1312" s="109" t="s">
        <v>3426</v>
      </c>
      <c r="I1312" s="124">
        <v>7</v>
      </c>
      <c r="J1312" s="127">
        <f t="shared" si="44"/>
        <v>0</v>
      </c>
      <c r="K1312" s="124">
        <v>7</v>
      </c>
      <c r="L1312" s="125">
        <v>0</v>
      </c>
      <c r="M1312" s="125">
        <v>0</v>
      </c>
    </row>
    <row r="1313" spans="1:13" x14ac:dyDescent="0.3">
      <c r="A1313" s="123" t="str">
        <f t="shared" si="43"/>
        <v>MNME00377</v>
      </c>
      <c r="B1313" s="109" t="s">
        <v>701</v>
      </c>
      <c r="C1313" s="109" t="s">
        <v>3433</v>
      </c>
      <c r="D1313" s="109" t="s">
        <v>3434</v>
      </c>
      <c r="E1313" s="109" t="s">
        <v>4581</v>
      </c>
      <c r="F1313" s="109" t="s">
        <v>36</v>
      </c>
      <c r="G1313" s="109" t="s">
        <v>3425</v>
      </c>
      <c r="H1313" s="109" t="s">
        <v>3426</v>
      </c>
      <c r="I1313" s="124">
        <v>6</v>
      </c>
      <c r="J1313" s="127">
        <f t="shared" si="44"/>
        <v>10.181666666666667</v>
      </c>
      <c r="K1313" s="124">
        <v>6</v>
      </c>
      <c r="L1313" s="125">
        <v>61.09</v>
      </c>
      <c r="M1313" s="125">
        <v>0</v>
      </c>
    </row>
    <row r="1314" spans="1:13" x14ac:dyDescent="0.3">
      <c r="A1314" s="123" t="str">
        <f t="shared" si="43"/>
        <v>MNME00378</v>
      </c>
      <c r="B1314" s="109" t="s">
        <v>944</v>
      </c>
      <c r="C1314" s="109" t="s">
        <v>3433</v>
      </c>
      <c r="D1314" s="109" t="s">
        <v>3434</v>
      </c>
      <c r="E1314" s="109" t="s">
        <v>4582</v>
      </c>
      <c r="F1314" s="109" t="s">
        <v>36</v>
      </c>
      <c r="G1314" s="109" t="s">
        <v>3425</v>
      </c>
      <c r="H1314" s="109" t="s">
        <v>3426</v>
      </c>
      <c r="I1314" s="124">
        <v>3</v>
      </c>
      <c r="J1314" s="127">
        <f t="shared" si="44"/>
        <v>10.200000000000001</v>
      </c>
      <c r="K1314" s="124">
        <v>3</v>
      </c>
      <c r="L1314" s="125">
        <v>30.6</v>
      </c>
      <c r="M1314" s="125">
        <v>0</v>
      </c>
    </row>
    <row r="1315" spans="1:13" x14ac:dyDescent="0.3">
      <c r="A1315" s="123" t="str">
        <f t="shared" si="43"/>
        <v>MNME00379</v>
      </c>
      <c r="B1315" s="109" t="s">
        <v>945</v>
      </c>
      <c r="C1315" s="109" t="s">
        <v>3433</v>
      </c>
      <c r="D1315" s="109" t="s">
        <v>3434</v>
      </c>
      <c r="E1315" s="109" t="s">
        <v>4583</v>
      </c>
      <c r="F1315" s="109" t="s">
        <v>36</v>
      </c>
      <c r="G1315" s="109" t="s">
        <v>3425</v>
      </c>
      <c r="H1315" s="109" t="s">
        <v>3426</v>
      </c>
      <c r="I1315" s="124">
        <v>4</v>
      </c>
      <c r="J1315" s="127">
        <f t="shared" si="44"/>
        <v>12.8025</v>
      </c>
      <c r="K1315" s="124">
        <v>4</v>
      </c>
      <c r="L1315" s="125">
        <v>51.21</v>
      </c>
      <c r="M1315" s="125">
        <v>0</v>
      </c>
    </row>
    <row r="1316" spans="1:13" x14ac:dyDescent="0.3">
      <c r="A1316" s="123" t="str">
        <f t="shared" si="43"/>
        <v>MNME00380</v>
      </c>
      <c r="B1316" s="109" t="s">
        <v>702</v>
      </c>
      <c r="C1316" s="109" t="s">
        <v>3433</v>
      </c>
      <c r="D1316" s="109" t="s">
        <v>3434</v>
      </c>
      <c r="E1316" s="109" t="s">
        <v>4584</v>
      </c>
      <c r="F1316" s="109" t="s">
        <v>36</v>
      </c>
      <c r="G1316" s="109" t="s">
        <v>3425</v>
      </c>
      <c r="H1316" s="109" t="s">
        <v>3426</v>
      </c>
      <c r="I1316" s="124">
        <v>5</v>
      </c>
      <c r="J1316" s="127">
        <f t="shared" si="44"/>
        <v>0</v>
      </c>
      <c r="K1316" s="124">
        <v>5</v>
      </c>
      <c r="L1316" s="125">
        <v>0</v>
      </c>
      <c r="M1316" s="125">
        <v>0</v>
      </c>
    </row>
    <row r="1317" spans="1:13" x14ac:dyDescent="0.3">
      <c r="A1317" s="123" t="str">
        <f t="shared" si="43"/>
        <v>MNME00382</v>
      </c>
      <c r="B1317" s="109" t="s">
        <v>946</v>
      </c>
      <c r="C1317" s="109" t="s">
        <v>3433</v>
      </c>
      <c r="D1317" s="109" t="s">
        <v>3434</v>
      </c>
      <c r="E1317" s="109" t="s">
        <v>4585</v>
      </c>
      <c r="F1317" s="109" t="s">
        <v>36</v>
      </c>
      <c r="G1317" s="109" t="s">
        <v>3425</v>
      </c>
      <c r="H1317" s="109" t="s">
        <v>3426</v>
      </c>
      <c r="I1317" s="124">
        <v>4</v>
      </c>
      <c r="J1317" s="127">
        <f t="shared" si="44"/>
        <v>17.254999999999999</v>
      </c>
      <c r="K1317" s="124">
        <v>4</v>
      </c>
      <c r="L1317" s="125">
        <v>69.02</v>
      </c>
      <c r="M1317" s="125">
        <v>0</v>
      </c>
    </row>
    <row r="1318" spans="1:13" x14ac:dyDescent="0.3">
      <c r="A1318" s="123" t="str">
        <f t="shared" si="43"/>
        <v>MNME00383</v>
      </c>
      <c r="B1318" s="109" t="s">
        <v>947</v>
      </c>
      <c r="C1318" s="109" t="s">
        <v>3433</v>
      </c>
      <c r="D1318" s="109" t="s">
        <v>3434</v>
      </c>
      <c r="E1318" s="109" t="s">
        <v>4586</v>
      </c>
      <c r="F1318" s="109" t="s">
        <v>36</v>
      </c>
      <c r="G1318" s="109" t="s">
        <v>3425</v>
      </c>
      <c r="H1318" s="109" t="s">
        <v>3426</v>
      </c>
      <c r="I1318" s="124">
        <v>1</v>
      </c>
      <c r="J1318" s="127">
        <f t="shared" si="44"/>
        <v>26.31</v>
      </c>
      <c r="K1318" s="124">
        <v>1</v>
      </c>
      <c r="L1318" s="125">
        <v>26.31</v>
      </c>
      <c r="M1318" s="125">
        <v>0</v>
      </c>
    </row>
    <row r="1319" spans="1:13" x14ac:dyDescent="0.3">
      <c r="A1319" s="123" t="str">
        <f t="shared" si="43"/>
        <v>MNME00384</v>
      </c>
      <c r="B1319" s="109" t="s">
        <v>948</v>
      </c>
      <c r="C1319" s="109" t="s">
        <v>3433</v>
      </c>
      <c r="D1319" s="109" t="s">
        <v>3434</v>
      </c>
      <c r="E1319" s="109" t="s">
        <v>4587</v>
      </c>
      <c r="F1319" s="109" t="s">
        <v>36</v>
      </c>
      <c r="G1319" s="109" t="s">
        <v>3425</v>
      </c>
      <c r="H1319" s="109" t="s">
        <v>3426</v>
      </c>
      <c r="I1319" s="124">
        <v>4</v>
      </c>
      <c r="J1319" s="127">
        <f t="shared" si="44"/>
        <v>0</v>
      </c>
      <c r="K1319" s="124">
        <v>4</v>
      </c>
      <c r="L1319" s="125">
        <v>0</v>
      </c>
      <c r="M1319" s="125">
        <v>0</v>
      </c>
    </row>
    <row r="1320" spans="1:13" x14ac:dyDescent="0.3">
      <c r="A1320" s="123" t="str">
        <f t="shared" si="43"/>
        <v>MNME00385</v>
      </c>
      <c r="B1320" s="109" t="s">
        <v>949</v>
      </c>
      <c r="C1320" s="109" t="s">
        <v>3433</v>
      </c>
      <c r="D1320" s="109" t="s">
        <v>3434</v>
      </c>
      <c r="E1320" s="109" t="s">
        <v>4588</v>
      </c>
      <c r="F1320" s="109" t="s">
        <v>36</v>
      </c>
      <c r="G1320" s="109" t="s">
        <v>3425</v>
      </c>
      <c r="H1320" s="109" t="s">
        <v>3426</v>
      </c>
      <c r="I1320" s="124">
        <v>6</v>
      </c>
      <c r="J1320" s="127">
        <f t="shared" si="44"/>
        <v>12.746666666666668</v>
      </c>
      <c r="K1320" s="124">
        <v>6</v>
      </c>
      <c r="L1320" s="125">
        <v>76.48</v>
      </c>
      <c r="M1320" s="125">
        <v>0</v>
      </c>
    </row>
    <row r="1321" spans="1:13" x14ac:dyDescent="0.3">
      <c r="A1321" s="123" t="str">
        <f t="shared" si="43"/>
        <v>MNME00387</v>
      </c>
      <c r="B1321" s="109" t="s">
        <v>950</v>
      </c>
      <c r="C1321" s="109" t="s">
        <v>3433</v>
      </c>
      <c r="D1321" s="109" t="s">
        <v>3434</v>
      </c>
      <c r="E1321" s="109" t="s">
        <v>4589</v>
      </c>
      <c r="F1321" s="109" t="s">
        <v>757</v>
      </c>
      <c r="G1321" s="109" t="s">
        <v>3425</v>
      </c>
      <c r="H1321" s="109" t="s">
        <v>3426</v>
      </c>
      <c r="I1321" s="124">
        <v>1</v>
      </c>
      <c r="J1321" s="127">
        <f t="shared" si="44"/>
        <v>8.44</v>
      </c>
      <c r="K1321" s="124">
        <v>1</v>
      </c>
      <c r="L1321" s="125">
        <v>8.44</v>
      </c>
      <c r="M1321" s="125">
        <v>0</v>
      </c>
    </row>
    <row r="1322" spans="1:13" x14ac:dyDescent="0.3">
      <c r="A1322" s="123" t="str">
        <f t="shared" si="43"/>
        <v>MNME00388</v>
      </c>
      <c r="B1322" s="109" t="s">
        <v>951</v>
      </c>
      <c r="C1322" s="109" t="s">
        <v>3433</v>
      </c>
      <c r="D1322" s="109" t="s">
        <v>3434</v>
      </c>
      <c r="E1322" s="109" t="s">
        <v>4590</v>
      </c>
      <c r="F1322" s="109" t="s">
        <v>757</v>
      </c>
      <c r="G1322" s="109" t="s">
        <v>3425</v>
      </c>
      <c r="H1322" s="109" t="s">
        <v>3426</v>
      </c>
      <c r="I1322" s="124">
        <v>1</v>
      </c>
      <c r="J1322" s="127">
        <f t="shared" si="44"/>
        <v>12.25</v>
      </c>
      <c r="K1322" s="124">
        <v>1</v>
      </c>
      <c r="L1322" s="125">
        <v>12.25</v>
      </c>
      <c r="M1322" s="125">
        <v>0</v>
      </c>
    </row>
    <row r="1323" spans="1:13" x14ac:dyDescent="0.3">
      <c r="A1323" s="123" t="str">
        <f t="shared" si="43"/>
        <v>MNME00389</v>
      </c>
      <c r="B1323" s="109" t="s">
        <v>952</v>
      </c>
      <c r="C1323" s="109" t="s">
        <v>3433</v>
      </c>
      <c r="D1323" s="109" t="s">
        <v>3434</v>
      </c>
      <c r="E1323" s="109" t="s">
        <v>4591</v>
      </c>
      <c r="F1323" s="109" t="s">
        <v>36</v>
      </c>
      <c r="G1323" s="109" t="s">
        <v>3425</v>
      </c>
      <c r="H1323" s="109" t="s">
        <v>3426</v>
      </c>
      <c r="I1323" s="124">
        <v>2</v>
      </c>
      <c r="J1323" s="127">
        <f t="shared" si="44"/>
        <v>12.324999999999999</v>
      </c>
      <c r="K1323" s="124">
        <v>2</v>
      </c>
      <c r="L1323" s="125">
        <v>24.65</v>
      </c>
      <c r="M1323" s="125">
        <v>0</v>
      </c>
    </row>
    <row r="1324" spans="1:13" x14ac:dyDescent="0.3">
      <c r="A1324" s="123" t="str">
        <f t="shared" si="43"/>
        <v>MNME00390</v>
      </c>
      <c r="B1324" s="109" t="s">
        <v>953</v>
      </c>
      <c r="C1324" s="109" t="s">
        <v>3433</v>
      </c>
      <c r="D1324" s="109" t="s">
        <v>3434</v>
      </c>
      <c r="E1324" s="109" t="s">
        <v>4592</v>
      </c>
      <c r="F1324" s="109" t="s">
        <v>36</v>
      </c>
      <c r="G1324" s="109" t="s">
        <v>3425</v>
      </c>
      <c r="H1324" s="109" t="s">
        <v>3426</v>
      </c>
      <c r="I1324" s="124">
        <v>5</v>
      </c>
      <c r="J1324" s="127">
        <f t="shared" si="44"/>
        <v>15.713999999999999</v>
      </c>
      <c r="K1324" s="124">
        <v>5</v>
      </c>
      <c r="L1324" s="125">
        <v>78.569999999999993</v>
      </c>
      <c r="M1324" s="125">
        <v>0</v>
      </c>
    </row>
    <row r="1325" spans="1:13" x14ac:dyDescent="0.3">
      <c r="A1325" s="123" t="str">
        <f t="shared" si="43"/>
        <v>MNME00391</v>
      </c>
      <c r="B1325" s="109" t="s">
        <v>954</v>
      </c>
      <c r="C1325" s="109" t="s">
        <v>3433</v>
      </c>
      <c r="D1325" s="109" t="s">
        <v>3434</v>
      </c>
      <c r="E1325" s="109" t="s">
        <v>4593</v>
      </c>
      <c r="F1325" s="109" t="s">
        <v>36</v>
      </c>
      <c r="G1325" s="109" t="s">
        <v>3425</v>
      </c>
      <c r="H1325" s="109" t="s">
        <v>3426</v>
      </c>
      <c r="I1325" s="124">
        <v>4</v>
      </c>
      <c r="J1325" s="127">
        <f t="shared" si="44"/>
        <v>13.475</v>
      </c>
      <c r="K1325" s="124">
        <v>4</v>
      </c>
      <c r="L1325" s="125">
        <v>53.9</v>
      </c>
      <c r="M1325" s="125">
        <v>0</v>
      </c>
    </row>
    <row r="1326" spans="1:13" x14ac:dyDescent="0.3">
      <c r="A1326" s="123" t="str">
        <f t="shared" si="43"/>
        <v>MNME00392</v>
      </c>
      <c r="B1326" s="109" t="s">
        <v>955</v>
      </c>
      <c r="C1326" s="109" t="s">
        <v>3433</v>
      </c>
      <c r="D1326" s="109" t="s">
        <v>3434</v>
      </c>
      <c r="E1326" s="109" t="s">
        <v>4594</v>
      </c>
      <c r="F1326" s="109" t="s">
        <v>36</v>
      </c>
      <c r="G1326" s="109" t="s">
        <v>3425</v>
      </c>
      <c r="H1326" s="109" t="s">
        <v>3426</v>
      </c>
      <c r="I1326" s="124">
        <v>3</v>
      </c>
      <c r="J1326" s="127">
        <f t="shared" si="44"/>
        <v>16.559999999999999</v>
      </c>
      <c r="K1326" s="124">
        <v>3</v>
      </c>
      <c r="L1326" s="125">
        <v>49.68</v>
      </c>
      <c r="M1326" s="125">
        <v>0</v>
      </c>
    </row>
    <row r="1327" spans="1:13" x14ac:dyDescent="0.3">
      <c r="A1327" s="123" t="str">
        <f t="shared" si="43"/>
        <v>MNME00393</v>
      </c>
      <c r="B1327" s="109" t="s">
        <v>956</v>
      </c>
      <c r="C1327" s="109" t="s">
        <v>3433</v>
      </c>
      <c r="D1327" s="109" t="s">
        <v>3434</v>
      </c>
      <c r="E1327" s="109" t="s">
        <v>4595</v>
      </c>
      <c r="F1327" s="109" t="s">
        <v>36</v>
      </c>
      <c r="G1327" s="109" t="s">
        <v>3425</v>
      </c>
      <c r="H1327" s="109" t="s">
        <v>3426</v>
      </c>
      <c r="I1327" s="124">
        <v>8</v>
      </c>
      <c r="J1327" s="127">
        <f t="shared" si="44"/>
        <v>0</v>
      </c>
      <c r="K1327" s="124">
        <v>8</v>
      </c>
      <c r="L1327" s="125">
        <v>0</v>
      </c>
      <c r="M1327" s="125">
        <v>0</v>
      </c>
    </row>
    <row r="1328" spans="1:13" x14ac:dyDescent="0.3">
      <c r="A1328" s="123" t="str">
        <f t="shared" si="43"/>
        <v>MNME00394</v>
      </c>
      <c r="B1328" s="109" t="s">
        <v>957</v>
      </c>
      <c r="C1328" s="109" t="s">
        <v>3433</v>
      </c>
      <c r="D1328" s="109" t="s">
        <v>3434</v>
      </c>
      <c r="E1328" s="109" t="s">
        <v>4596</v>
      </c>
      <c r="F1328" s="109" t="s">
        <v>36</v>
      </c>
      <c r="G1328" s="109" t="s">
        <v>3425</v>
      </c>
      <c r="H1328" s="109" t="s">
        <v>3426</v>
      </c>
      <c r="I1328" s="124">
        <v>2</v>
      </c>
      <c r="J1328" s="127">
        <f t="shared" si="44"/>
        <v>0</v>
      </c>
      <c r="K1328" s="124">
        <v>2</v>
      </c>
      <c r="L1328" s="125">
        <v>0</v>
      </c>
      <c r="M1328" s="125">
        <v>0</v>
      </c>
    </row>
    <row r="1329" spans="1:13" x14ac:dyDescent="0.3">
      <c r="A1329" s="123" t="str">
        <f t="shared" si="43"/>
        <v>MNME00395</v>
      </c>
      <c r="B1329" s="109" t="s">
        <v>958</v>
      </c>
      <c r="C1329" s="109" t="s">
        <v>3433</v>
      </c>
      <c r="D1329" s="109" t="s">
        <v>3434</v>
      </c>
      <c r="E1329" s="109" t="s">
        <v>4597</v>
      </c>
      <c r="F1329" s="109" t="s">
        <v>36</v>
      </c>
      <c r="G1329" s="109" t="s">
        <v>3425</v>
      </c>
      <c r="H1329" s="109" t="s">
        <v>3426</v>
      </c>
      <c r="I1329" s="124">
        <v>2</v>
      </c>
      <c r="J1329" s="127">
        <f t="shared" si="44"/>
        <v>0</v>
      </c>
      <c r="K1329" s="124">
        <v>2</v>
      </c>
      <c r="L1329" s="125">
        <v>0</v>
      </c>
      <c r="M1329" s="125">
        <v>0</v>
      </c>
    </row>
    <row r="1330" spans="1:13" x14ac:dyDescent="0.3">
      <c r="A1330" s="123" t="str">
        <f t="shared" si="43"/>
        <v>MNME00397</v>
      </c>
      <c r="B1330" s="109" t="s">
        <v>959</v>
      </c>
      <c r="C1330" s="109" t="s">
        <v>3433</v>
      </c>
      <c r="D1330" s="109" t="s">
        <v>3434</v>
      </c>
      <c r="E1330" s="109" t="s">
        <v>4598</v>
      </c>
      <c r="F1330" s="109" t="s">
        <v>36</v>
      </c>
      <c r="G1330" s="109" t="s">
        <v>3425</v>
      </c>
      <c r="H1330" s="109" t="s">
        <v>3426</v>
      </c>
      <c r="I1330" s="124">
        <v>5</v>
      </c>
      <c r="J1330" s="127">
        <f t="shared" si="44"/>
        <v>0</v>
      </c>
      <c r="K1330" s="124">
        <v>5</v>
      </c>
      <c r="L1330" s="125">
        <v>0</v>
      </c>
      <c r="M1330" s="125">
        <v>0</v>
      </c>
    </row>
    <row r="1331" spans="1:13" x14ac:dyDescent="0.3">
      <c r="A1331" s="123" t="str">
        <f t="shared" si="43"/>
        <v>MNME00398</v>
      </c>
      <c r="B1331" s="109" t="s">
        <v>960</v>
      </c>
      <c r="C1331" s="109" t="s">
        <v>3433</v>
      </c>
      <c r="D1331" s="109" t="s">
        <v>3434</v>
      </c>
      <c r="E1331" s="109" t="s">
        <v>4599</v>
      </c>
      <c r="F1331" s="109" t="s">
        <v>36</v>
      </c>
      <c r="G1331" s="109" t="s">
        <v>3425</v>
      </c>
      <c r="H1331" s="109" t="s">
        <v>3426</v>
      </c>
      <c r="I1331" s="124">
        <v>1</v>
      </c>
      <c r="J1331" s="127">
        <f t="shared" si="44"/>
        <v>91.74</v>
      </c>
      <c r="K1331" s="124">
        <v>1</v>
      </c>
      <c r="L1331" s="125">
        <v>91.74</v>
      </c>
      <c r="M1331" s="125">
        <v>0</v>
      </c>
    </row>
    <row r="1332" spans="1:13" x14ac:dyDescent="0.3">
      <c r="A1332" s="123" t="str">
        <f t="shared" si="43"/>
        <v>MNME00399</v>
      </c>
      <c r="B1332" s="109" t="s">
        <v>961</v>
      </c>
      <c r="C1332" s="109" t="s">
        <v>3433</v>
      </c>
      <c r="D1332" s="109" t="s">
        <v>3434</v>
      </c>
      <c r="E1332" s="109" t="s">
        <v>4600</v>
      </c>
      <c r="F1332" s="109" t="s">
        <v>36</v>
      </c>
      <c r="G1332" s="109" t="s">
        <v>3425</v>
      </c>
      <c r="H1332" s="109" t="s">
        <v>3426</v>
      </c>
      <c r="I1332" s="124">
        <v>3</v>
      </c>
      <c r="J1332" s="127">
        <f t="shared" si="44"/>
        <v>18.150000000000002</v>
      </c>
      <c r="K1332" s="124">
        <v>3</v>
      </c>
      <c r="L1332" s="125">
        <v>54.45</v>
      </c>
      <c r="M1332" s="125">
        <v>0</v>
      </c>
    </row>
    <row r="1333" spans="1:13" x14ac:dyDescent="0.3">
      <c r="A1333" s="123" t="str">
        <f t="shared" si="43"/>
        <v>MNME00400</v>
      </c>
      <c r="B1333" s="109" t="s">
        <v>962</v>
      </c>
      <c r="C1333" s="109" t="s">
        <v>3433</v>
      </c>
      <c r="D1333" s="109" t="s">
        <v>3434</v>
      </c>
      <c r="E1333" s="109" t="s">
        <v>4601</v>
      </c>
      <c r="F1333" s="109" t="s">
        <v>36</v>
      </c>
      <c r="G1333" s="109" t="s">
        <v>3425</v>
      </c>
      <c r="H1333" s="109" t="s">
        <v>3426</v>
      </c>
      <c r="I1333" s="124">
        <v>1</v>
      </c>
      <c r="J1333" s="127">
        <f t="shared" si="44"/>
        <v>10.4</v>
      </c>
      <c r="K1333" s="124">
        <v>1</v>
      </c>
      <c r="L1333" s="125">
        <v>10.4</v>
      </c>
      <c r="M1333" s="125">
        <v>0</v>
      </c>
    </row>
    <row r="1334" spans="1:13" x14ac:dyDescent="0.3">
      <c r="A1334" s="123" t="str">
        <f t="shared" si="43"/>
        <v>MNME00401</v>
      </c>
      <c r="B1334" s="109" t="s">
        <v>963</v>
      </c>
      <c r="C1334" s="109" t="s">
        <v>3433</v>
      </c>
      <c r="D1334" s="109" t="s">
        <v>3434</v>
      </c>
      <c r="E1334" s="109" t="s">
        <v>4602</v>
      </c>
      <c r="F1334" s="109" t="s">
        <v>36</v>
      </c>
      <c r="G1334" s="109" t="s">
        <v>3425</v>
      </c>
      <c r="H1334" s="109" t="s">
        <v>3426</v>
      </c>
      <c r="I1334" s="124">
        <v>10</v>
      </c>
      <c r="J1334" s="127">
        <f t="shared" si="44"/>
        <v>0</v>
      </c>
      <c r="K1334" s="124">
        <v>10</v>
      </c>
      <c r="L1334" s="125">
        <v>0</v>
      </c>
      <c r="M1334" s="125">
        <v>0</v>
      </c>
    </row>
    <row r="1335" spans="1:13" x14ac:dyDescent="0.3">
      <c r="A1335" s="123" t="str">
        <f t="shared" si="43"/>
        <v>MNME00402</v>
      </c>
      <c r="B1335" s="109" t="s">
        <v>964</v>
      </c>
      <c r="C1335" s="109" t="s">
        <v>3433</v>
      </c>
      <c r="D1335" s="109" t="s">
        <v>3434</v>
      </c>
      <c r="E1335" s="109" t="s">
        <v>4603</v>
      </c>
      <c r="F1335" s="109" t="s">
        <v>36</v>
      </c>
      <c r="G1335" s="109" t="s">
        <v>3425</v>
      </c>
      <c r="H1335" s="109" t="s">
        <v>3426</v>
      </c>
      <c r="I1335" s="124">
        <v>8</v>
      </c>
      <c r="J1335" s="127">
        <f t="shared" si="44"/>
        <v>0</v>
      </c>
      <c r="K1335" s="124">
        <v>8</v>
      </c>
      <c r="L1335" s="125">
        <v>0</v>
      </c>
      <c r="M1335" s="125">
        <v>0</v>
      </c>
    </row>
    <row r="1336" spans="1:13" x14ac:dyDescent="0.3">
      <c r="A1336" s="123" t="str">
        <f t="shared" si="43"/>
        <v>MNME00403</v>
      </c>
      <c r="B1336" s="109" t="s">
        <v>965</v>
      </c>
      <c r="C1336" s="109" t="s">
        <v>3433</v>
      </c>
      <c r="D1336" s="109" t="s">
        <v>3434</v>
      </c>
      <c r="E1336" s="109" t="s">
        <v>4604</v>
      </c>
      <c r="F1336" s="109" t="s">
        <v>36</v>
      </c>
      <c r="G1336" s="109" t="s">
        <v>3425</v>
      </c>
      <c r="H1336" s="109" t="s">
        <v>3426</v>
      </c>
      <c r="I1336" s="124">
        <v>6</v>
      </c>
      <c r="J1336" s="127">
        <f t="shared" si="44"/>
        <v>0</v>
      </c>
      <c r="K1336" s="124">
        <v>6</v>
      </c>
      <c r="L1336" s="125">
        <v>0</v>
      </c>
      <c r="M1336" s="125">
        <v>0</v>
      </c>
    </row>
    <row r="1337" spans="1:13" x14ac:dyDescent="0.3">
      <c r="A1337" s="123" t="str">
        <f t="shared" si="43"/>
        <v>MNME00404</v>
      </c>
      <c r="B1337" s="109" t="s">
        <v>966</v>
      </c>
      <c r="C1337" s="109" t="s">
        <v>3433</v>
      </c>
      <c r="D1337" s="109" t="s">
        <v>3434</v>
      </c>
      <c r="E1337" s="109" t="s">
        <v>4605</v>
      </c>
      <c r="F1337" s="109" t="s">
        <v>36</v>
      </c>
      <c r="G1337" s="109" t="s">
        <v>3425</v>
      </c>
      <c r="H1337" s="109" t="s">
        <v>3426</v>
      </c>
      <c r="I1337" s="124">
        <v>4</v>
      </c>
      <c r="J1337" s="127">
        <f t="shared" si="44"/>
        <v>68.165000000000006</v>
      </c>
      <c r="K1337" s="124">
        <v>4</v>
      </c>
      <c r="L1337" s="125">
        <v>272.66000000000003</v>
      </c>
      <c r="M1337" s="125">
        <v>0</v>
      </c>
    </row>
    <row r="1338" spans="1:13" x14ac:dyDescent="0.3">
      <c r="A1338" s="123" t="str">
        <f t="shared" si="43"/>
        <v>MNME00405</v>
      </c>
      <c r="B1338" s="109" t="s">
        <v>967</v>
      </c>
      <c r="C1338" s="109" t="s">
        <v>3433</v>
      </c>
      <c r="D1338" s="109" t="s">
        <v>3434</v>
      </c>
      <c r="E1338" s="109" t="s">
        <v>4606</v>
      </c>
      <c r="F1338" s="109" t="s">
        <v>36</v>
      </c>
      <c r="G1338" s="109" t="s">
        <v>3425</v>
      </c>
      <c r="H1338" s="109" t="s">
        <v>3426</v>
      </c>
      <c r="I1338" s="124">
        <v>5</v>
      </c>
      <c r="J1338" s="127">
        <f t="shared" si="44"/>
        <v>0</v>
      </c>
      <c r="K1338" s="124">
        <v>5</v>
      </c>
      <c r="L1338" s="125">
        <v>0</v>
      </c>
      <c r="M1338" s="125">
        <v>0</v>
      </c>
    </row>
    <row r="1339" spans="1:13" x14ac:dyDescent="0.3">
      <c r="A1339" s="123" t="str">
        <f t="shared" si="43"/>
        <v>MNME00406</v>
      </c>
      <c r="B1339" s="109" t="s">
        <v>968</v>
      </c>
      <c r="C1339" s="109" t="s">
        <v>3433</v>
      </c>
      <c r="D1339" s="109" t="s">
        <v>3434</v>
      </c>
      <c r="E1339" s="109" t="s">
        <v>4607</v>
      </c>
      <c r="F1339" s="109" t="s">
        <v>36</v>
      </c>
      <c r="G1339" s="109" t="s">
        <v>3425</v>
      </c>
      <c r="H1339" s="109" t="s">
        <v>3426</v>
      </c>
      <c r="I1339" s="124">
        <v>2</v>
      </c>
      <c r="J1339" s="127">
        <f t="shared" si="44"/>
        <v>0</v>
      </c>
      <c r="K1339" s="124">
        <v>2</v>
      </c>
      <c r="L1339" s="125">
        <v>0</v>
      </c>
      <c r="M1339" s="125">
        <v>0</v>
      </c>
    </row>
    <row r="1340" spans="1:13" x14ac:dyDescent="0.3">
      <c r="A1340" s="123" t="str">
        <f t="shared" si="43"/>
        <v>MNME00407</v>
      </c>
      <c r="B1340" s="109" t="s">
        <v>969</v>
      </c>
      <c r="C1340" s="109" t="s">
        <v>3433</v>
      </c>
      <c r="D1340" s="109" t="s">
        <v>3434</v>
      </c>
      <c r="E1340" s="109" t="s">
        <v>4608</v>
      </c>
      <c r="F1340" s="109" t="s">
        <v>36</v>
      </c>
      <c r="G1340" s="109" t="s">
        <v>3425</v>
      </c>
      <c r="H1340" s="109" t="s">
        <v>3426</v>
      </c>
      <c r="I1340" s="124">
        <v>2</v>
      </c>
      <c r="J1340" s="127">
        <f t="shared" si="44"/>
        <v>148.1</v>
      </c>
      <c r="K1340" s="124">
        <v>2</v>
      </c>
      <c r="L1340" s="125">
        <v>296.2</v>
      </c>
      <c r="M1340" s="125">
        <v>0</v>
      </c>
    </row>
    <row r="1341" spans="1:13" x14ac:dyDescent="0.3">
      <c r="A1341" s="123" t="str">
        <f t="shared" ref="A1341:A1404" si="45">LEFT(E1341,9)</f>
        <v>MNME00408</v>
      </c>
      <c r="B1341" s="109" t="s">
        <v>970</v>
      </c>
      <c r="C1341" s="109" t="s">
        <v>3433</v>
      </c>
      <c r="D1341" s="109" t="s">
        <v>3434</v>
      </c>
      <c r="E1341" s="109" t="s">
        <v>4609</v>
      </c>
      <c r="F1341" s="109" t="s">
        <v>36</v>
      </c>
      <c r="G1341" s="109" t="s">
        <v>3425</v>
      </c>
      <c r="H1341" s="109" t="s">
        <v>3426</v>
      </c>
      <c r="I1341" s="124">
        <v>2</v>
      </c>
      <c r="J1341" s="127">
        <f t="shared" si="44"/>
        <v>0</v>
      </c>
      <c r="K1341" s="124">
        <v>2</v>
      </c>
      <c r="L1341" s="125">
        <v>0</v>
      </c>
      <c r="M1341" s="125">
        <v>0</v>
      </c>
    </row>
    <row r="1342" spans="1:13" x14ac:dyDescent="0.3">
      <c r="A1342" s="123" t="str">
        <f t="shared" si="45"/>
        <v>MNME00410</v>
      </c>
      <c r="B1342" s="109" t="s">
        <v>971</v>
      </c>
      <c r="C1342" s="109" t="s">
        <v>3433</v>
      </c>
      <c r="D1342" s="109" t="s">
        <v>3434</v>
      </c>
      <c r="E1342" s="109" t="s">
        <v>4610</v>
      </c>
      <c r="F1342" s="109" t="s">
        <v>757</v>
      </c>
      <c r="G1342" s="109" t="s">
        <v>3425</v>
      </c>
      <c r="H1342" s="109" t="s">
        <v>3426</v>
      </c>
      <c r="I1342" s="124">
        <v>4</v>
      </c>
      <c r="J1342" s="127">
        <f t="shared" si="44"/>
        <v>142.93</v>
      </c>
      <c r="K1342" s="124">
        <v>4</v>
      </c>
      <c r="L1342" s="125">
        <v>571.72</v>
      </c>
      <c r="M1342" s="125">
        <v>0</v>
      </c>
    </row>
    <row r="1343" spans="1:13" x14ac:dyDescent="0.3">
      <c r="A1343" s="123" t="str">
        <f t="shared" si="45"/>
        <v>MNME00411</v>
      </c>
      <c r="B1343" s="109" t="s">
        <v>972</v>
      </c>
      <c r="C1343" s="109" t="s">
        <v>3433</v>
      </c>
      <c r="D1343" s="109" t="s">
        <v>3434</v>
      </c>
      <c r="E1343" s="109" t="s">
        <v>4611</v>
      </c>
      <c r="F1343" s="109" t="s">
        <v>36</v>
      </c>
      <c r="G1343" s="109" t="s">
        <v>3425</v>
      </c>
      <c r="H1343" s="109" t="s">
        <v>3426</v>
      </c>
      <c r="I1343" s="124">
        <v>3</v>
      </c>
      <c r="J1343" s="127">
        <f t="shared" si="44"/>
        <v>174.39666666666668</v>
      </c>
      <c r="K1343" s="124">
        <v>3</v>
      </c>
      <c r="L1343" s="125">
        <v>523.19000000000005</v>
      </c>
      <c r="M1343" s="125">
        <v>0</v>
      </c>
    </row>
    <row r="1344" spans="1:13" x14ac:dyDescent="0.3">
      <c r="A1344" s="123" t="str">
        <f t="shared" si="45"/>
        <v>MNME00412</v>
      </c>
      <c r="B1344" s="109" t="s">
        <v>973</v>
      </c>
      <c r="C1344" s="109" t="s">
        <v>3433</v>
      </c>
      <c r="D1344" s="109" t="s">
        <v>3434</v>
      </c>
      <c r="E1344" s="109" t="s">
        <v>4612</v>
      </c>
      <c r="F1344" s="109" t="s">
        <v>36</v>
      </c>
      <c r="G1344" s="109" t="s">
        <v>3425</v>
      </c>
      <c r="H1344" s="109" t="s">
        <v>3426</v>
      </c>
      <c r="I1344" s="124">
        <v>2</v>
      </c>
      <c r="J1344" s="127">
        <f t="shared" si="44"/>
        <v>71.010000000000005</v>
      </c>
      <c r="K1344" s="124">
        <v>2</v>
      </c>
      <c r="L1344" s="125">
        <v>142.02000000000001</v>
      </c>
      <c r="M1344" s="125">
        <v>0</v>
      </c>
    </row>
    <row r="1345" spans="1:13" x14ac:dyDescent="0.3">
      <c r="A1345" s="123" t="str">
        <f t="shared" si="45"/>
        <v>MNME00413</v>
      </c>
      <c r="B1345" s="109" t="s">
        <v>974</v>
      </c>
      <c r="C1345" s="109" t="s">
        <v>3433</v>
      </c>
      <c r="D1345" s="109" t="s">
        <v>3434</v>
      </c>
      <c r="E1345" s="109" t="s">
        <v>4613</v>
      </c>
      <c r="F1345" s="109" t="s">
        <v>36</v>
      </c>
      <c r="G1345" s="109" t="s">
        <v>3425</v>
      </c>
      <c r="H1345" s="109" t="s">
        <v>3426</v>
      </c>
      <c r="I1345" s="124">
        <v>4</v>
      </c>
      <c r="J1345" s="127">
        <f t="shared" si="44"/>
        <v>185.88249999999999</v>
      </c>
      <c r="K1345" s="124">
        <v>4</v>
      </c>
      <c r="L1345" s="125">
        <v>743.53</v>
      </c>
      <c r="M1345" s="125">
        <v>0</v>
      </c>
    </row>
    <row r="1346" spans="1:13" x14ac:dyDescent="0.3">
      <c r="A1346" s="123" t="str">
        <f t="shared" si="45"/>
        <v>MNME00414</v>
      </c>
      <c r="B1346" s="109" t="s">
        <v>703</v>
      </c>
      <c r="C1346" s="109" t="s">
        <v>3433</v>
      </c>
      <c r="D1346" s="109" t="s">
        <v>3434</v>
      </c>
      <c r="E1346" s="109" t="s">
        <v>4614</v>
      </c>
      <c r="F1346" s="109" t="s">
        <v>36</v>
      </c>
      <c r="G1346" s="109" t="s">
        <v>3425</v>
      </c>
      <c r="H1346" s="109" t="s">
        <v>3426</v>
      </c>
      <c r="I1346" s="124">
        <v>4</v>
      </c>
      <c r="J1346" s="127">
        <f t="shared" ref="J1346:J1409" si="46">L1346/I1346</f>
        <v>108.9</v>
      </c>
      <c r="K1346" s="124">
        <v>4</v>
      </c>
      <c r="L1346" s="125">
        <v>435.6</v>
      </c>
      <c r="M1346" s="125">
        <v>0</v>
      </c>
    </row>
    <row r="1347" spans="1:13" x14ac:dyDescent="0.3">
      <c r="A1347" s="123" t="str">
        <f t="shared" si="45"/>
        <v>MNME00415</v>
      </c>
      <c r="B1347" s="109" t="s">
        <v>704</v>
      </c>
      <c r="C1347" s="109" t="s">
        <v>3433</v>
      </c>
      <c r="D1347" s="109" t="s">
        <v>3434</v>
      </c>
      <c r="E1347" s="109" t="s">
        <v>4615</v>
      </c>
      <c r="F1347" s="109" t="s">
        <v>36</v>
      </c>
      <c r="G1347" s="109" t="s">
        <v>3425</v>
      </c>
      <c r="H1347" s="109" t="s">
        <v>3426</v>
      </c>
      <c r="I1347" s="124">
        <v>2</v>
      </c>
      <c r="J1347" s="127">
        <f t="shared" si="46"/>
        <v>12.045</v>
      </c>
      <c r="K1347" s="124">
        <v>2</v>
      </c>
      <c r="L1347" s="125">
        <v>24.09</v>
      </c>
      <c r="M1347" s="125">
        <v>0</v>
      </c>
    </row>
    <row r="1348" spans="1:13" x14ac:dyDescent="0.3">
      <c r="A1348" s="123" t="str">
        <f t="shared" si="45"/>
        <v>MNME00417</v>
      </c>
      <c r="B1348" s="109" t="s">
        <v>975</v>
      </c>
      <c r="C1348" s="109" t="s">
        <v>3433</v>
      </c>
      <c r="D1348" s="109" t="s">
        <v>3434</v>
      </c>
      <c r="E1348" s="109" t="s">
        <v>4616</v>
      </c>
      <c r="F1348" s="109" t="s">
        <v>36</v>
      </c>
      <c r="G1348" s="109" t="s">
        <v>3425</v>
      </c>
      <c r="H1348" s="109" t="s">
        <v>3426</v>
      </c>
      <c r="I1348" s="124">
        <v>3</v>
      </c>
      <c r="J1348" s="127">
        <f t="shared" si="46"/>
        <v>53.49666666666667</v>
      </c>
      <c r="K1348" s="124">
        <v>3</v>
      </c>
      <c r="L1348" s="125">
        <v>160.49</v>
      </c>
      <c r="M1348" s="125">
        <v>0</v>
      </c>
    </row>
    <row r="1349" spans="1:13" x14ac:dyDescent="0.3">
      <c r="A1349" s="123" t="str">
        <f t="shared" si="45"/>
        <v>MNME00418</v>
      </c>
      <c r="B1349" s="109" t="s">
        <v>976</v>
      </c>
      <c r="C1349" s="109" t="s">
        <v>3433</v>
      </c>
      <c r="D1349" s="109" t="s">
        <v>3434</v>
      </c>
      <c r="E1349" s="109" t="s">
        <v>4617</v>
      </c>
      <c r="F1349" s="109" t="s">
        <v>36</v>
      </c>
      <c r="G1349" s="109" t="s">
        <v>3425</v>
      </c>
      <c r="H1349" s="109" t="s">
        <v>3426</v>
      </c>
      <c r="I1349" s="124">
        <v>1</v>
      </c>
      <c r="J1349" s="127">
        <f t="shared" si="46"/>
        <v>0</v>
      </c>
      <c r="K1349" s="124">
        <v>1</v>
      </c>
      <c r="L1349" s="125">
        <v>0</v>
      </c>
      <c r="M1349" s="125">
        <v>0</v>
      </c>
    </row>
    <row r="1350" spans="1:13" x14ac:dyDescent="0.3">
      <c r="A1350" s="123" t="str">
        <f t="shared" si="45"/>
        <v>MNME00419</v>
      </c>
      <c r="B1350" s="109" t="s">
        <v>977</v>
      </c>
      <c r="C1350" s="109" t="s">
        <v>3433</v>
      </c>
      <c r="D1350" s="109" t="s">
        <v>3434</v>
      </c>
      <c r="E1350" s="109" t="s">
        <v>4618</v>
      </c>
      <c r="F1350" s="109" t="s">
        <v>36</v>
      </c>
      <c r="G1350" s="109" t="s">
        <v>3425</v>
      </c>
      <c r="H1350" s="109" t="s">
        <v>3426</v>
      </c>
      <c r="I1350" s="124">
        <v>1</v>
      </c>
      <c r="J1350" s="127">
        <f t="shared" si="46"/>
        <v>136.12</v>
      </c>
      <c r="K1350" s="124">
        <v>1</v>
      </c>
      <c r="L1350" s="125">
        <v>136.12</v>
      </c>
      <c r="M1350" s="125">
        <v>0</v>
      </c>
    </row>
    <row r="1351" spans="1:13" x14ac:dyDescent="0.3">
      <c r="A1351" s="123" t="str">
        <f t="shared" si="45"/>
        <v>MNME00420</v>
      </c>
      <c r="B1351" s="109" t="s">
        <v>978</v>
      </c>
      <c r="C1351" s="109" t="s">
        <v>3433</v>
      </c>
      <c r="D1351" s="109" t="s">
        <v>3434</v>
      </c>
      <c r="E1351" s="109" t="s">
        <v>4619</v>
      </c>
      <c r="F1351" s="109" t="s">
        <v>36</v>
      </c>
      <c r="G1351" s="109" t="s">
        <v>3425</v>
      </c>
      <c r="H1351" s="109" t="s">
        <v>3426</v>
      </c>
      <c r="I1351" s="124">
        <v>1</v>
      </c>
      <c r="J1351" s="127">
        <f t="shared" si="46"/>
        <v>136.13</v>
      </c>
      <c r="K1351" s="124">
        <v>1</v>
      </c>
      <c r="L1351" s="125">
        <v>136.13</v>
      </c>
      <c r="M1351" s="125">
        <v>0</v>
      </c>
    </row>
    <row r="1352" spans="1:13" x14ac:dyDescent="0.3">
      <c r="A1352" s="123" t="str">
        <f t="shared" si="45"/>
        <v>MNME00421</v>
      </c>
      <c r="B1352" s="109" t="s">
        <v>979</v>
      </c>
      <c r="C1352" s="109" t="s">
        <v>3433</v>
      </c>
      <c r="D1352" s="109" t="s">
        <v>3434</v>
      </c>
      <c r="E1352" s="109" t="s">
        <v>4620</v>
      </c>
      <c r="F1352" s="109" t="s">
        <v>36</v>
      </c>
      <c r="G1352" s="109" t="s">
        <v>3425</v>
      </c>
      <c r="H1352" s="109" t="s">
        <v>3426</v>
      </c>
      <c r="I1352" s="124">
        <v>1</v>
      </c>
      <c r="J1352" s="127">
        <f t="shared" si="46"/>
        <v>136.12</v>
      </c>
      <c r="K1352" s="124">
        <v>1</v>
      </c>
      <c r="L1352" s="125">
        <v>136.12</v>
      </c>
      <c r="M1352" s="125">
        <v>0</v>
      </c>
    </row>
    <row r="1353" spans="1:13" x14ac:dyDescent="0.3">
      <c r="A1353" s="123" t="str">
        <f t="shared" si="45"/>
        <v>MNME00422</v>
      </c>
      <c r="B1353" s="109" t="s">
        <v>705</v>
      </c>
      <c r="C1353" s="109" t="s">
        <v>3433</v>
      </c>
      <c r="D1353" s="109" t="s">
        <v>3434</v>
      </c>
      <c r="E1353" s="109" t="s">
        <v>4621</v>
      </c>
      <c r="F1353" s="109" t="s">
        <v>36</v>
      </c>
      <c r="G1353" s="109" t="s">
        <v>3425</v>
      </c>
      <c r="H1353" s="109" t="s">
        <v>3426</v>
      </c>
      <c r="I1353" s="124">
        <v>1</v>
      </c>
      <c r="J1353" s="127">
        <f t="shared" si="46"/>
        <v>182.48</v>
      </c>
      <c r="K1353" s="124">
        <v>1</v>
      </c>
      <c r="L1353" s="125">
        <v>182.48</v>
      </c>
      <c r="M1353" s="125">
        <v>0</v>
      </c>
    </row>
    <row r="1354" spans="1:13" x14ac:dyDescent="0.3">
      <c r="A1354" s="123" t="str">
        <f t="shared" si="45"/>
        <v>MNME00423</v>
      </c>
      <c r="B1354" s="109" t="s">
        <v>706</v>
      </c>
      <c r="C1354" s="109" t="s">
        <v>3433</v>
      </c>
      <c r="D1354" s="109" t="s">
        <v>3434</v>
      </c>
      <c r="E1354" s="109" t="s">
        <v>4622</v>
      </c>
      <c r="F1354" s="109" t="s">
        <v>36</v>
      </c>
      <c r="G1354" s="109" t="s">
        <v>3425</v>
      </c>
      <c r="H1354" s="109" t="s">
        <v>3426</v>
      </c>
      <c r="I1354" s="124">
        <v>2</v>
      </c>
      <c r="J1354" s="127">
        <f t="shared" si="46"/>
        <v>43.86</v>
      </c>
      <c r="K1354" s="124">
        <v>2</v>
      </c>
      <c r="L1354" s="125">
        <v>87.72</v>
      </c>
      <c r="M1354" s="125">
        <v>0</v>
      </c>
    </row>
    <row r="1355" spans="1:13" x14ac:dyDescent="0.3">
      <c r="A1355" s="123" t="str">
        <f t="shared" si="45"/>
        <v>MNME00424</v>
      </c>
      <c r="B1355" s="109" t="s">
        <v>707</v>
      </c>
      <c r="C1355" s="109" t="s">
        <v>3433</v>
      </c>
      <c r="D1355" s="109" t="s">
        <v>3434</v>
      </c>
      <c r="E1355" s="109" t="s">
        <v>4623</v>
      </c>
      <c r="F1355" s="109" t="s">
        <v>757</v>
      </c>
      <c r="G1355" s="109" t="s">
        <v>3425</v>
      </c>
      <c r="H1355" s="109" t="s">
        <v>3426</v>
      </c>
      <c r="I1355" s="124">
        <v>1</v>
      </c>
      <c r="J1355" s="127">
        <f t="shared" si="46"/>
        <v>22.68</v>
      </c>
      <c r="K1355" s="124">
        <v>1</v>
      </c>
      <c r="L1355" s="125">
        <v>22.68</v>
      </c>
      <c r="M1355" s="125">
        <v>0</v>
      </c>
    </row>
    <row r="1356" spans="1:13" x14ac:dyDescent="0.3">
      <c r="A1356" s="123" t="str">
        <f t="shared" si="45"/>
        <v>MNME00425</v>
      </c>
      <c r="B1356" s="109" t="s">
        <v>980</v>
      </c>
      <c r="C1356" s="109" t="s">
        <v>3433</v>
      </c>
      <c r="D1356" s="109" t="s">
        <v>3434</v>
      </c>
      <c r="E1356" s="109" t="s">
        <v>4624</v>
      </c>
      <c r="F1356" s="109" t="s">
        <v>36</v>
      </c>
      <c r="G1356" s="109" t="s">
        <v>3425</v>
      </c>
      <c r="H1356" s="109" t="s">
        <v>3426</v>
      </c>
      <c r="I1356" s="124">
        <v>1</v>
      </c>
      <c r="J1356" s="127">
        <f t="shared" si="46"/>
        <v>90.66</v>
      </c>
      <c r="K1356" s="124">
        <v>1</v>
      </c>
      <c r="L1356" s="125">
        <v>90.66</v>
      </c>
      <c r="M1356" s="125">
        <v>0</v>
      </c>
    </row>
    <row r="1357" spans="1:13" x14ac:dyDescent="0.3">
      <c r="A1357" s="123" t="str">
        <f t="shared" si="45"/>
        <v>MNME00426</v>
      </c>
      <c r="B1357" s="109" t="s">
        <v>708</v>
      </c>
      <c r="C1357" s="109" t="s">
        <v>3433</v>
      </c>
      <c r="D1357" s="109" t="s">
        <v>3434</v>
      </c>
      <c r="E1357" s="109" t="s">
        <v>4625</v>
      </c>
      <c r="F1357" s="109" t="s">
        <v>36</v>
      </c>
      <c r="G1357" s="109" t="s">
        <v>3425</v>
      </c>
      <c r="H1357" s="109" t="s">
        <v>3426</v>
      </c>
      <c r="I1357" s="124">
        <v>3</v>
      </c>
      <c r="J1357" s="127">
        <f t="shared" si="46"/>
        <v>14.780000000000001</v>
      </c>
      <c r="K1357" s="124">
        <v>3</v>
      </c>
      <c r="L1357" s="125">
        <v>44.34</v>
      </c>
      <c r="M1357" s="125">
        <v>0</v>
      </c>
    </row>
    <row r="1358" spans="1:13" x14ac:dyDescent="0.3">
      <c r="A1358" s="123" t="str">
        <f t="shared" si="45"/>
        <v>MNME00427</v>
      </c>
      <c r="B1358" s="109" t="s">
        <v>981</v>
      </c>
      <c r="C1358" s="109" t="s">
        <v>3433</v>
      </c>
      <c r="D1358" s="109" t="s">
        <v>3434</v>
      </c>
      <c r="E1358" s="109" t="s">
        <v>4626</v>
      </c>
      <c r="F1358" s="109" t="s">
        <v>36</v>
      </c>
      <c r="G1358" s="109" t="s">
        <v>3425</v>
      </c>
      <c r="H1358" s="109" t="s">
        <v>3426</v>
      </c>
      <c r="I1358" s="124">
        <v>2</v>
      </c>
      <c r="J1358" s="127">
        <f t="shared" si="46"/>
        <v>0</v>
      </c>
      <c r="K1358" s="124">
        <v>2</v>
      </c>
      <c r="L1358" s="125">
        <v>0</v>
      </c>
      <c r="M1358" s="125">
        <v>0</v>
      </c>
    </row>
    <row r="1359" spans="1:13" x14ac:dyDescent="0.3">
      <c r="A1359" s="123" t="str">
        <f t="shared" si="45"/>
        <v>MNME00428</v>
      </c>
      <c r="B1359" s="109" t="s">
        <v>982</v>
      </c>
      <c r="C1359" s="109" t="s">
        <v>3433</v>
      </c>
      <c r="D1359" s="109" t="s">
        <v>3434</v>
      </c>
      <c r="E1359" s="109" t="s">
        <v>4627</v>
      </c>
      <c r="F1359" s="109" t="s">
        <v>36</v>
      </c>
      <c r="G1359" s="109" t="s">
        <v>3425</v>
      </c>
      <c r="H1359" s="109" t="s">
        <v>3426</v>
      </c>
      <c r="I1359" s="124">
        <v>2</v>
      </c>
      <c r="J1359" s="127">
        <f t="shared" si="46"/>
        <v>0</v>
      </c>
      <c r="K1359" s="124">
        <v>2</v>
      </c>
      <c r="L1359" s="125">
        <v>0</v>
      </c>
      <c r="M1359" s="125">
        <v>0</v>
      </c>
    </row>
    <row r="1360" spans="1:13" x14ac:dyDescent="0.3">
      <c r="A1360" s="123" t="str">
        <f t="shared" si="45"/>
        <v>MNME00429</v>
      </c>
      <c r="B1360" s="109" t="s">
        <v>983</v>
      </c>
      <c r="C1360" s="109" t="s">
        <v>3433</v>
      </c>
      <c r="D1360" s="109" t="s">
        <v>3434</v>
      </c>
      <c r="E1360" s="109" t="s">
        <v>4628</v>
      </c>
      <c r="F1360" s="109" t="s">
        <v>36</v>
      </c>
      <c r="G1360" s="109" t="s">
        <v>3425</v>
      </c>
      <c r="H1360" s="109" t="s">
        <v>3426</v>
      </c>
      <c r="I1360" s="124">
        <v>6</v>
      </c>
      <c r="J1360" s="127">
        <f t="shared" si="46"/>
        <v>1.1066666666666667</v>
      </c>
      <c r="K1360" s="124">
        <v>6</v>
      </c>
      <c r="L1360" s="125">
        <v>6.64</v>
      </c>
      <c r="M1360" s="125">
        <v>0</v>
      </c>
    </row>
    <row r="1361" spans="1:13" x14ac:dyDescent="0.3">
      <c r="A1361" s="123" t="str">
        <f t="shared" si="45"/>
        <v>MNME00430</v>
      </c>
      <c r="B1361" s="109" t="s">
        <v>709</v>
      </c>
      <c r="C1361" s="109" t="s">
        <v>3433</v>
      </c>
      <c r="D1361" s="109" t="s">
        <v>3434</v>
      </c>
      <c r="E1361" s="109" t="s">
        <v>4629</v>
      </c>
      <c r="F1361" s="109" t="s">
        <v>36</v>
      </c>
      <c r="G1361" s="109" t="s">
        <v>3425</v>
      </c>
      <c r="H1361" s="109" t="s">
        <v>3426</v>
      </c>
      <c r="I1361" s="124">
        <v>9</v>
      </c>
      <c r="J1361" s="127">
        <f t="shared" si="46"/>
        <v>1.1077777777777778</v>
      </c>
      <c r="K1361" s="124">
        <v>9</v>
      </c>
      <c r="L1361" s="125">
        <v>9.9700000000000006</v>
      </c>
      <c r="M1361" s="125">
        <v>0</v>
      </c>
    </row>
    <row r="1362" spans="1:13" x14ac:dyDescent="0.3">
      <c r="A1362" s="123" t="str">
        <f t="shared" si="45"/>
        <v>MNME00433</v>
      </c>
      <c r="B1362" s="109" t="s">
        <v>710</v>
      </c>
      <c r="C1362" s="109" t="s">
        <v>3433</v>
      </c>
      <c r="D1362" s="109" t="s">
        <v>3434</v>
      </c>
      <c r="E1362" s="109" t="s">
        <v>4630</v>
      </c>
      <c r="F1362" s="109" t="s">
        <v>36</v>
      </c>
      <c r="G1362" s="109" t="s">
        <v>3425</v>
      </c>
      <c r="H1362" s="109" t="s">
        <v>3426</v>
      </c>
      <c r="I1362" s="124">
        <v>1</v>
      </c>
      <c r="J1362" s="127">
        <f t="shared" si="46"/>
        <v>700.64</v>
      </c>
      <c r="K1362" s="124">
        <v>1</v>
      </c>
      <c r="L1362" s="125">
        <v>700.64</v>
      </c>
      <c r="M1362" s="125">
        <v>0</v>
      </c>
    </row>
    <row r="1363" spans="1:13" x14ac:dyDescent="0.3">
      <c r="A1363" s="123" t="str">
        <f t="shared" si="45"/>
        <v>MNME00434</v>
      </c>
      <c r="B1363" s="109" t="s">
        <v>984</v>
      </c>
      <c r="C1363" s="109" t="s">
        <v>3433</v>
      </c>
      <c r="D1363" s="109" t="s">
        <v>3434</v>
      </c>
      <c r="E1363" s="109" t="s">
        <v>4631</v>
      </c>
      <c r="F1363" s="109" t="s">
        <v>36</v>
      </c>
      <c r="G1363" s="109" t="s">
        <v>3425</v>
      </c>
      <c r="H1363" s="109" t="s">
        <v>3426</v>
      </c>
      <c r="I1363" s="124">
        <v>1</v>
      </c>
      <c r="J1363" s="127">
        <f t="shared" si="46"/>
        <v>0</v>
      </c>
      <c r="K1363" s="124">
        <v>1</v>
      </c>
      <c r="L1363" s="125">
        <v>0</v>
      </c>
      <c r="M1363" s="125">
        <v>0</v>
      </c>
    </row>
    <row r="1364" spans="1:13" x14ac:dyDescent="0.3">
      <c r="A1364" s="123" t="str">
        <f t="shared" si="45"/>
        <v>MNME00435</v>
      </c>
      <c r="B1364" s="109" t="s">
        <v>985</v>
      </c>
      <c r="C1364" s="109" t="s">
        <v>3433</v>
      </c>
      <c r="D1364" s="109" t="s">
        <v>3434</v>
      </c>
      <c r="E1364" s="109" t="s">
        <v>4632</v>
      </c>
      <c r="F1364" s="109" t="s">
        <v>36</v>
      </c>
      <c r="G1364" s="109" t="s">
        <v>3425</v>
      </c>
      <c r="H1364" s="109" t="s">
        <v>3426</v>
      </c>
      <c r="I1364" s="124">
        <v>1</v>
      </c>
      <c r="J1364" s="127">
        <f t="shared" si="46"/>
        <v>0</v>
      </c>
      <c r="K1364" s="124">
        <v>1</v>
      </c>
      <c r="L1364" s="125">
        <v>0</v>
      </c>
      <c r="M1364" s="125">
        <v>0</v>
      </c>
    </row>
    <row r="1365" spans="1:13" x14ac:dyDescent="0.3">
      <c r="A1365" s="123" t="str">
        <f t="shared" si="45"/>
        <v>MNME00436</v>
      </c>
      <c r="B1365" s="109" t="s">
        <v>986</v>
      </c>
      <c r="C1365" s="109" t="s">
        <v>3433</v>
      </c>
      <c r="D1365" s="109" t="s">
        <v>3434</v>
      </c>
      <c r="E1365" s="109" t="s">
        <v>4633</v>
      </c>
      <c r="F1365" s="109" t="s">
        <v>36</v>
      </c>
      <c r="G1365" s="109" t="s">
        <v>3425</v>
      </c>
      <c r="H1365" s="109" t="s">
        <v>3426</v>
      </c>
      <c r="I1365" s="124">
        <v>2</v>
      </c>
      <c r="J1365" s="127">
        <f t="shared" si="46"/>
        <v>0</v>
      </c>
      <c r="K1365" s="124">
        <v>2</v>
      </c>
      <c r="L1365" s="125">
        <v>0</v>
      </c>
      <c r="M1365" s="125">
        <v>0</v>
      </c>
    </row>
    <row r="1366" spans="1:13" x14ac:dyDescent="0.3">
      <c r="A1366" s="123" t="str">
        <f t="shared" si="45"/>
        <v>MNME00437</v>
      </c>
      <c r="B1366" s="109" t="s">
        <v>987</v>
      </c>
      <c r="C1366" s="109" t="s">
        <v>3433</v>
      </c>
      <c r="D1366" s="109" t="s">
        <v>3434</v>
      </c>
      <c r="E1366" s="109" t="s">
        <v>4634</v>
      </c>
      <c r="F1366" s="109" t="s">
        <v>36</v>
      </c>
      <c r="G1366" s="109" t="s">
        <v>3425</v>
      </c>
      <c r="H1366" s="109" t="s">
        <v>3426</v>
      </c>
      <c r="I1366" s="124">
        <v>4</v>
      </c>
      <c r="J1366" s="127">
        <f t="shared" si="46"/>
        <v>0</v>
      </c>
      <c r="K1366" s="124">
        <v>4</v>
      </c>
      <c r="L1366" s="125">
        <v>0</v>
      </c>
      <c r="M1366" s="125">
        <v>0</v>
      </c>
    </row>
    <row r="1367" spans="1:13" x14ac:dyDescent="0.3">
      <c r="A1367" s="123" t="str">
        <f t="shared" si="45"/>
        <v>MNME00438</v>
      </c>
      <c r="B1367" s="109" t="s">
        <v>988</v>
      </c>
      <c r="C1367" s="109" t="s">
        <v>3433</v>
      </c>
      <c r="D1367" s="109" t="s">
        <v>3434</v>
      </c>
      <c r="E1367" s="109" t="s">
        <v>4635</v>
      </c>
      <c r="F1367" s="109" t="s">
        <v>36</v>
      </c>
      <c r="G1367" s="109" t="s">
        <v>3425</v>
      </c>
      <c r="H1367" s="109" t="s">
        <v>3426</v>
      </c>
      <c r="I1367" s="124">
        <v>4</v>
      </c>
      <c r="J1367" s="127">
        <f t="shared" si="46"/>
        <v>49.462499999999999</v>
      </c>
      <c r="K1367" s="124">
        <v>4</v>
      </c>
      <c r="L1367" s="125">
        <v>197.85</v>
      </c>
      <c r="M1367" s="125">
        <v>0</v>
      </c>
    </row>
    <row r="1368" spans="1:13" x14ac:dyDescent="0.3">
      <c r="A1368" s="123" t="str">
        <f t="shared" si="45"/>
        <v>MNME00439</v>
      </c>
      <c r="B1368" s="109" t="s">
        <v>989</v>
      </c>
      <c r="C1368" s="109" t="s">
        <v>3433</v>
      </c>
      <c r="D1368" s="109" t="s">
        <v>3434</v>
      </c>
      <c r="E1368" s="109" t="s">
        <v>4636</v>
      </c>
      <c r="F1368" s="109" t="s">
        <v>36</v>
      </c>
      <c r="G1368" s="109" t="s">
        <v>3425</v>
      </c>
      <c r="H1368" s="109" t="s">
        <v>3426</v>
      </c>
      <c r="I1368" s="124">
        <v>2</v>
      </c>
      <c r="J1368" s="127">
        <f t="shared" si="46"/>
        <v>263.92</v>
      </c>
      <c r="K1368" s="124">
        <v>2</v>
      </c>
      <c r="L1368" s="125">
        <v>527.84</v>
      </c>
      <c r="M1368" s="125">
        <v>0</v>
      </c>
    </row>
    <row r="1369" spans="1:13" x14ac:dyDescent="0.3">
      <c r="A1369" s="123" t="str">
        <f t="shared" si="45"/>
        <v>MNME00440</v>
      </c>
      <c r="B1369" s="109" t="s">
        <v>990</v>
      </c>
      <c r="C1369" s="109" t="s">
        <v>3433</v>
      </c>
      <c r="D1369" s="109" t="s">
        <v>3434</v>
      </c>
      <c r="E1369" s="109" t="s">
        <v>4637</v>
      </c>
      <c r="F1369" s="109" t="s">
        <v>36</v>
      </c>
      <c r="G1369" s="109" t="s">
        <v>3425</v>
      </c>
      <c r="H1369" s="109" t="s">
        <v>3426</v>
      </c>
      <c r="I1369" s="124">
        <v>6</v>
      </c>
      <c r="J1369" s="127">
        <f t="shared" si="46"/>
        <v>0</v>
      </c>
      <c r="K1369" s="124">
        <v>6</v>
      </c>
      <c r="L1369" s="125">
        <v>0</v>
      </c>
      <c r="M1369" s="125">
        <v>0</v>
      </c>
    </row>
    <row r="1370" spans="1:13" x14ac:dyDescent="0.3">
      <c r="A1370" s="123" t="str">
        <f t="shared" si="45"/>
        <v>MNME00441</v>
      </c>
      <c r="B1370" s="109" t="s">
        <v>991</v>
      </c>
      <c r="C1370" s="109" t="s">
        <v>3433</v>
      </c>
      <c r="D1370" s="109" t="s">
        <v>3434</v>
      </c>
      <c r="E1370" s="109" t="s">
        <v>4638</v>
      </c>
      <c r="F1370" s="109" t="s">
        <v>36</v>
      </c>
      <c r="G1370" s="109" t="s">
        <v>3425</v>
      </c>
      <c r="H1370" s="109" t="s">
        <v>3426</v>
      </c>
      <c r="I1370" s="124">
        <v>3</v>
      </c>
      <c r="J1370" s="127">
        <f t="shared" si="46"/>
        <v>173.42666666666665</v>
      </c>
      <c r="K1370" s="124">
        <v>3</v>
      </c>
      <c r="L1370" s="125">
        <v>520.28</v>
      </c>
      <c r="M1370" s="125">
        <v>0</v>
      </c>
    </row>
    <row r="1371" spans="1:13" x14ac:dyDescent="0.3">
      <c r="A1371" s="123" t="str">
        <f t="shared" si="45"/>
        <v>MNME00442</v>
      </c>
      <c r="B1371" s="109" t="s">
        <v>992</v>
      </c>
      <c r="C1371" s="109" t="s">
        <v>3433</v>
      </c>
      <c r="D1371" s="109" t="s">
        <v>3434</v>
      </c>
      <c r="E1371" s="109" t="s">
        <v>4639</v>
      </c>
      <c r="F1371" s="109" t="s">
        <v>36</v>
      </c>
      <c r="G1371" s="109" t="s">
        <v>3425</v>
      </c>
      <c r="H1371" s="109" t="s">
        <v>3426</v>
      </c>
      <c r="I1371" s="124">
        <v>3</v>
      </c>
      <c r="J1371" s="127">
        <f t="shared" si="46"/>
        <v>0</v>
      </c>
      <c r="K1371" s="124">
        <v>3</v>
      </c>
      <c r="L1371" s="125">
        <v>0</v>
      </c>
      <c r="M1371" s="125">
        <v>0</v>
      </c>
    </row>
    <row r="1372" spans="1:13" x14ac:dyDescent="0.3">
      <c r="A1372" s="123" t="str">
        <f t="shared" si="45"/>
        <v>MNME00443</v>
      </c>
      <c r="B1372" s="109" t="s">
        <v>993</v>
      </c>
      <c r="C1372" s="109" t="s">
        <v>3433</v>
      </c>
      <c r="D1372" s="109" t="s">
        <v>3434</v>
      </c>
      <c r="E1372" s="109" t="s">
        <v>4640</v>
      </c>
      <c r="F1372" s="109" t="s">
        <v>36</v>
      </c>
      <c r="G1372" s="109" t="s">
        <v>3425</v>
      </c>
      <c r="H1372" s="109" t="s">
        <v>3426</v>
      </c>
      <c r="I1372" s="124">
        <v>1</v>
      </c>
      <c r="J1372" s="127">
        <f t="shared" si="46"/>
        <v>415.08</v>
      </c>
      <c r="K1372" s="124">
        <v>1</v>
      </c>
      <c r="L1372" s="125">
        <v>415.08</v>
      </c>
      <c r="M1372" s="125">
        <v>0</v>
      </c>
    </row>
    <row r="1373" spans="1:13" x14ac:dyDescent="0.3">
      <c r="A1373" s="123" t="str">
        <f t="shared" si="45"/>
        <v>MNME00444</v>
      </c>
      <c r="B1373" s="109" t="s">
        <v>994</v>
      </c>
      <c r="C1373" s="109" t="s">
        <v>3433</v>
      </c>
      <c r="D1373" s="109" t="s">
        <v>3434</v>
      </c>
      <c r="E1373" s="109" t="s">
        <v>4641</v>
      </c>
      <c r="F1373" s="109" t="s">
        <v>36</v>
      </c>
      <c r="G1373" s="109" t="s">
        <v>3425</v>
      </c>
      <c r="H1373" s="109" t="s">
        <v>3426</v>
      </c>
      <c r="I1373" s="124">
        <v>1</v>
      </c>
      <c r="J1373" s="127">
        <f t="shared" si="46"/>
        <v>690.9</v>
      </c>
      <c r="K1373" s="124">
        <v>1</v>
      </c>
      <c r="L1373" s="125">
        <v>690.9</v>
      </c>
      <c r="M1373" s="125">
        <v>0</v>
      </c>
    </row>
    <row r="1374" spans="1:13" x14ac:dyDescent="0.3">
      <c r="A1374" s="123" t="str">
        <f t="shared" si="45"/>
        <v>MNME00446</v>
      </c>
      <c r="B1374" s="109" t="s">
        <v>995</v>
      </c>
      <c r="C1374" s="109" t="s">
        <v>3433</v>
      </c>
      <c r="D1374" s="109" t="s">
        <v>3434</v>
      </c>
      <c r="E1374" s="109" t="s">
        <v>4642</v>
      </c>
      <c r="F1374" s="109" t="s">
        <v>36</v>
      </c>
      <c r="G1374" s="109" t="s">
        <v>3425</v>
      </c>
      <c r="H1374" s="109" t="s">
        <v>3426</v>
      </c>
      <c r="I1374" s="124">
        <v>1</v>
      </c>
      <c r="J1374" s="127">
        <f t="shared" si="46"/>
        <v>0</v>
      </c>
      <c r="K1374" s="124">
        <v>1</v>
      </c>
      <c r="L1374" s="125">
        <v>0</v>
      </c>
      <c r="M1374" s="125">
        <v>0</v>
      </c>
    </row>
    <row r="1375" spans="1:13" x14ac:dyDescent="0.3">
      <c r="A1375" s="123" t="str">
        <f t="shared" si="45"/>
        <v>MNME00447</v>
      </c>
      <c r="B1375" s="109" t="s">
        <v>996</v>
      </c>
      <c r="C1375" s="109" t="s">
        <v>3433</v>
      </c>
      <c r="D1375" s="109" t="s">
        <v>3434</v>
      </c>
      <c r="E1375" s="109" t="s">
        <v>4643</v>
      </c>
      <c r="F1375" s="109" t="s">
        <v>36</v>
      </c>
      <c r="G1375" s="109" t="s">
        <v>3425</v>
      </c>
      <c r="H1375" s="109" t="s">
        <v>3426</v>
      </c>
      <c r="I1375" s="124">
        <v>2</v>
      </c>
      <c r="J1375" s="127">
        <f t="shared" si="46"/>
        <v>18.149999999999999</v>
      </c>
      <c r="K1375" s="124">
        <v>2</v>
      </c>
      <c r="L1375" s="125">
        <v>36.299999999999997</v>
      </c>
      <c r="M1375" s="125">
        <v>0</v>
      </c>
    </row>
    <row r="1376" spans="1:13" x14ac:dyDescent="0.3">
      <c r="A1376" s="123" t="str">
        <f t="shared" si="45"/>
        <v>MNME00448</v>
      </c>
      <c r="B1376" s="109" t="s">
        <v>997</v>
      </c>
      <c r="C1376" s="109" t="s">
        <v>3433</v>
      </c>
      <c r="D1376" s="109" t="s">
        <v>3434</v>
      </c>
      <c r="E1376" s="109" t="s">
        <v>4644</v>
      </c>
      <c r="F1376" s="109" t="s">
        <v>36</v>
      </c>
      <c r="G1376" s="109" t="s">
        <v>3425</v>
      </c>
      <c r="H1376" s="109" t="s">
        <v>3426</v>
      </c>
      <c r="I1376" s="124">
        <v>9</v>
      </c>
      <c r="J1376" s="127">
        <f t="shared" si="46"/>
        <v>0</v>
      </c>
      <c r="K1376" s="124">
        <v>9</v>
      </c>
      <c r="L1376" s="125">
        <v>0</v>
      </c>
      <c r="M1376" s="125">
        <v>0</v>
      </c>
    </row>
    <row r="1377" spans="1:13" x14ac:dyDescent="0.3">
      <c r="A1377" s="123" t="str">
        <f t="shared" si="45"/>
        <v>MNME00450</v>
      </c>
      <c r="B1377" s="109" t="s">
        <v>998</v>
      </c>
      <c r="C1377" s="109" t="s">
        <v>3433</v>
      </c>
      <c r="D1377" s="109" t="s">
        <v>3434</v>
      </c>
      <c r="E1377" s="109" t="s">
        <v>4645</v>
      </c>
      <c r="F1377" s="109" t="s">
        <v>36</v>
      </c>
      <c r="G1377" s="109" t="s">
        <v>3425</v>
      </c>
      <c r="H1377" s="109" t="s">
        <v>3426</v>
      </c>
      <c r="I1377" s="124">
        <v>1</v>
      </c>
      <c r="J1377" s="127">
        <f t="shared" si="46"/>
        <v>27.23</v>
      </c>
      <c r="K1377" s="124">
        <v>1</v>
      </c>
      <c r="L1377" s="125">
        <v>27.23</v>
      </c>
      <c r="M1377" s="125">
        <v>0</v>
      </c>
    </row>
    <row r="1378" spans="1:13" x14ac:dyDescent="0.3">
      <c r="A1378" s="123" t="str">
        <f t="shared" si="45"/>
        <v>MNME00451</v>
      </c>
      <c r="B1378" s="109" t="s">
        <v>999</v>
      </c>
      <c r="C1378" s="109" t="s">
        <v>3433</v>
      </c>
      <c r="D1378" s="109" t="s">
        <v>3434</v>
      </c>
      <c r="E1378" s="109" t="s">
        <v>4646</v>
      </c>
      <c r="F1378" s="109" t="s">
        <v>36</v>
      </c>
      <c r="G1378" s="109" t="s">
        <v>3425</v>
      </c>
      <c r="H1378" s="109" t="s">
        <v>3426</v>
      </c>
      <c r="I1378" s="124">
        <v>1</v>
      </c>
      <c r="J1378" s="127">
        <f t="shared" si="46"/>
        <v>27.22</v>
      </c>
      <c r="K1378" s="124">
        <v>1</v>
      </c>
      <c r="L1378" s="125">
        <v>27.22</v>
      </c>
      <c r="M1378" s="125">
        <v>0</v>
      </c>
    </row>
    <row r="1379" spans="1:13" x14ac:dyDescent="0.3">
      <c r="A1379" s="123" t="str">
        <f t="shared" si="45"/>
        <v>MNME00452</v>
      </c>
      <c r="B1379" s="109" t="s">
        <v>1000</v>
      </c>
      <c r="C1379" s="109" t="s">
        <v>3433</v>
      </c>
      <c r="D1379" s="109" t="s">
        <v>3434</v>
      </c>
      <c r="E1379" s="109" t="s">
        <v>4647</v>
      </c>
      <c r="F1379" s="109" t="s">
        <v>36</v>
      </c>
      <c r="G1379" s="109" t="s">
        <v>3425</v>
      </c>
      <c r="H1379" s="109" t="s">
        <v>3426</v>
      </c>
      <c r="I1379" s="124">
        <v>2</v>
      </c>
      <c r="J1379" s="127">
        <f t="shared" si="46"/>
        <v>0</v>
      </c>
      <c r="K1379" s="124">
        <v>2</v>
      </c>
      <c r="L1379" s="125">
        <v>0</v>
      </c>
      <c r="M1379" s="125">
        <v>0</v>
      </c>
    </row>
    <row r="1380" spans="1:13" x14ac:dyDescent="0.3">
      <c r="A1380" s="123" t="str">
        <f t="shared" si="45"/>
        <v>MNME00453</v>
      </c>
      <c r="B1380" s="109" t="s">
        <v>1001</v>
      </c>
      <c r="C1380" s="109" t="s">
        <v>3433</v>
      </c>
      <c r="D1380" s="109" t="s">
        <v>3434</v>
      </c>
      <c r="E1380" s="109" t="s">
        <v>4648</v>
      </c>
      <c r="F1380" s="109" t="s">
        <v>36</v>
      </c>
      <c r="G1380" s="109" t="s">
        <v>3425</v>
      </c>
      <c r="H1380" s="109" t="s">
        <v>3426</v>
      </c>
      <c r="I1380" s="124">
        <v>1</v>
      </c>
      <c r="J1380" s="127">
        <f t="shared" si="46"/>
        <v>49.91</v>
      </c>
      <c r="K1380" s="124">
        <v>1</v>
      </c>
      <c r="L1380" s="125">
        <v>49.91</v>
      </c>
      <c r="M1380" s="125">
        <v>0</v>
      </c>
    </row>
    <row r="1381" spans="1:13" x14ac:dyDescent="0.3">
      <c r="A1381" s="123" t="str">
        <f t="shared" si="45"/>
        <v>MNME00454</v>
      </c>
      <c r="B1381" s="109" t="s">
        <v>1002</v>
      </c>
      <c r="C1381" s="109" t="s">
        <v>3433</v>
      </c>
      <c r="D1381" s="109" t="s">
        <v>3434</v>
      </c>
      <c r="E1381" s="109" t="s">
        <v>4649</v>
      </c>
      <c r="F1381" s="109" t="s">
        <v>36</v>
      </c>
      <c r="G1381" s="109" t="s">
        <v>3425</v>
      </c>
      <c r="H1381" s="109" t="s">
        <v>3426</v>
      </c>
      <c r="I1381" s="124">
        <v>8</v>
      </c>
      <c r="J1381" s="127">
        <f t="shared" si="46"/>
        <v>0</v>
      </c>
      <c r="K1381" s="124">
        <v>8</v>
      </c>
      <c r="L1381" s="125">
        <v>0</v>
      </c>
      <c r="M1381" s="125">
        <v>0</v>
      </c>
    </row>
    <row r="1382" spans="1:13" x14ac:dyDescent="0.3">
      <c r="A1382" s="123" t="str">
        <f t="shared" si="45"/>
        <v>MNME00455</v>
      </c>
      <c r="B1382" s="109" t="s">
        <v>711</v>
      </c>
      <c r="C1382" s="109" t="s">
        <v>3433</v>
      </c>
      <c r="D1382" s="109" t="s">
        <v>3434</v>
      </c>
      <c r="E1382" s="109" t="s">
        <v>4650</v>
      </c>
      <c r="F1382" s="109" t="s">
        <v>36</v>
      </c>
      <c r="G1382" s="109" t="s">
        <v>3425</v>
      </c>
      <c r="H1382" s="109" t="s">
        <v>3426</v>
      </c>
      <c r="I1382" s="124">
        <v>13</v>
      </c>
      <c r="J1382" s="127">
        <f t="shared" si="46"/>
        <v>0</v>
      </c>
      <c r="K1382" s="124">
        <v>13</v>
      </c>
      <c r="L1382" s="125">
        <v>0</v>
      </c>
      <c r="M1382" s="125">
        <v>0</v>
      </c>
    </row>
    <row r="1383" spans="1:13" x14ac:dyDescent="0.3">
      <c r="A1383" s="123" t="str">
        <f t="shared" si="45"/>
        <v>MNME00456</v>
      </c>
      <c r="B1383" s="109" t="s">
        <v>712</v>
      </c>
      <c r="C1383" s="109" t="s">
        <v>3433</v>
      </c>
      <c r="D1383" s="109" t="s">
        <v>3434</v>
      </c>
      <c r="E1383" s="109" t="s">
        <v>4651</v>
      </c>
      <c r="F1383" s="109" t="s">
        <v>757</v>
      </c>
      <c r="G1383" s="109" t="s">
        <v>3425</v>
      </c>
      <c r="H1383" s="109" t="s">
        <v>3426</v>
      </c>
      <c r="I1383" s="124">
        <v>2</v>
      </c>
      <c r="J1383" s="127">
        <f t="shared" si="46"/>
        <v>9.0749999999999993</v>
      </c>
      <c r="K1383" s="124">
        <v>2</v>
      </c>
      <c r="L1383" s="125">
        <v>18.149999999999999</v>
      </c>
      <c r="M1383" s="125">
        <v>0</v>
      </c>
    </row>
    <row r="1384" spans="1:13" x14ac:dyDescent="0.3">
      <c r="A1384" s="123" t="str">
        <f t="shared" si="45"/>
        <v>MNME00457</v>
      </c>
      <c r="B1384" s="109" t="s">
        <v>1003</v>
      </c>
      <c r="C1384" s="109" t="s">
        <v>3433</v>
      </c>
      <c r="D1384" s="109" t="s">
        <v>3434</v>
      </c>
      <c r="E1384" s="109" t="s">
        <v>4652</v>
      </c>
      <c r="F1384" s="109" t="s">
        <v>36</v>
      </c>
      <c r="G1384" s="109" t="s">
        <v>3425</v>
      </c>
      <c r="H1384" s="109" t="s">
        <v>3426</v>
      </c>
      <c r="I1384" s="124">
        <v>6</v>
      </c>
      <c r="J1384" s="127">
        <f t="shared" si="46"/>
        <v>0</v>
      </c>
      <c r="K1384" s="124">
        <v>6</v>
      </c>
      <c r="L1384" s="125">
        <v>0</v>
      </c>
      <c r="M1384" s="125">
        <v>0</v>
      </c>
    </row>
    <row r="1385" spans="1:13" x14ac:dyDescent="0.3">
      <c r="A1385" s="123" t="str">
        <f t="shared" si="45"/>
        <v>MNME00458</v>
      </c>
      <c r="B1385" s="109" t="s">
        <v>1004</v>
      </c>
      <c r="C1385" s="109" t="s">
        <v>3433</v>
      </c>
      <c r="D1385" s="109" t="s">
        <v>3434</v>
      </c>
      <c r="E1385" s="109" t="s">
        <v>4653</v>
      </c>
      <c r="F1385" s="109" t="s">
        <v>36</v>
      </c>
      <c r="G1385" s="109" t="s">
        <v>3425</v>
      </c>
      <c r="H1385" s="109" t="s">
        <v>3426</v>
      </c>
      <c r="I1385" s="124">
        <v>5</v>
      </c>
      <c r="J1385" s="127">
        <f t="shared" si="46"/>
        <v>0</v>
      </c>
      <c r="K1385" s="124">
        <v>5</v>
      </c>
      <c r="L1385" s="125">
        <v>0</v>
      </c>
      <c r="M1385" s="125">
        <v>0</v>
      </c>
    </row>
    <row r="1386" spans="1:13" x14ac:dyDescent="0.3">
      <c r="A1386" s="123" t="str">
        <f t="shared" si="45"/>
        <v>MNME00461</v>
      </c>
      <c r="B1386" s="109" t="s">
        <v>1005</v>
      </c>
      <c r="C1386" s="109" t="s">
        <v>3433</v>
      </c>
      <c r="D1386" s="109" t="s">
        <v>3434</v>
      </c>
      <c r="E1386" s="109" t="s">
        <v>4654</v>
      </c>
      <c r="F1386" s="109" t="s">
        <v>2625</v>
      </c>
      <c r="G1386" s="109" t="s">
        <v>3425</v>
      </c>
      <c r="H1386" s="109" t="s">
        <v>3426</v>
      </c>
      <c r="I1386" s="124">
        <v>1</v>
      </c>
      <c r="J1386" s="127">
        <f t="shared" si="46"/>
        <v>0</v>
      </c>
      <c r="K1386" s="124">
        <v>1</v>
      </c>
      <c r="L1386" s="125">
        <v>0</v>
      </c>
      <c r="M1386" s="125">
        <v>0</v>
      </c>
    </row>
    <row r="1387" spans="1:13" x14ac:dyDescent="0.3">
      <c r="A1387" s="123" t="str">
        <f t="shared" si="45"/>
        <v>MNME00462</v>
      </c>
      <c r="B1387" s="109" t="s">
        <v>1006</v>
      </c>
      <c r="C1387" s="109" t="s">
        <v>3433</v>
      </c>
      <c r="D1387" s="109" t="s">
        <v>3434</v>
      </c>
      <c r="E1387" s="109" t="s">
        <v>4655</v>
      </c>
      <c r="F1387" s="109" t="s">
        <v>2625</v>
      </c>
      <c r="G1387" s="109" t="s">
        <v>3425</v>
      </c>
      <c r="H1387" s="109" t="s">
        <v>3426</v>
      </c>
      <c r="I1387" s="124">
        <v>2</v>
      </c>
      <c r="J1387" s="127">
        <f t="shared" si="46"/>
        <v>0</v>
      </c>
      <c r="K1387" s="124">
        <v>2</v>
      </c>
      <c r="L1387" s="125">
        <v>0</v>
      </c>
      <c r="M1387" s="125">
        <v>0</v>
      </c>
    </row>
    <row r="1388" spans="1:13" x14ac:dyDescent="0.3">
      <c r="A1388" s="123" t="str">
        <f t="shared" si="45"/>
        <v>MNME00463</v>
      </c>
      <c r="B1388" s="109" t="s">
        <v>1007</v>
      </c>
      <c r="C1388" s="109" t="s">
        <v>3433</v>
      </c>
      <c r="D1388" s="109" t="s">
        <v>3434</v>
      </c>
      <c r="E1388" s="109" t="s">
        <v>4656</v>
      </c>
      <c r="F1388" s="109" t="s">
        <v>36</v>
      </c>
      <c r="G1388" s="109" t="s">
        <v>3425</v>
      </c>
      <c r="H1388" s="109" t="s">
        <v>3426</v>
      </c>
      <c r="I1388" s="124">
        <v>2</v>
      </c>
      <c r="J1388" s="127">
        <f t="shared" si="46"/>
        <v>0</v>
      </c>
      <c r="K1388" s="124">
        <v>2</v>
      </c>
      <c r="L1388" s="125">
        <v>0</v>
      </c>
      <c r="M1388" s="125">
        <v>0</v>
      </c>
    </row>
    <row r="1389" spans="1:13" x14ac:dyDescent="0.3">
      <c r="A1389" s="123" t="str">
        <f t="shared" si="45"/>
        <v>MNME00464</v>
      </c>
      <c r="B1389" s="109" t="s">
        <v>1008</v>
      </c>
      <c r="C1389" s="109" t="s">
        <v>3433</v>
      </c>
      <c r="D1389" s="109" t="s">
        <v>3434</v>
      </c>
      <c r="E1389" s="109" t="s">
        <v>4657</v>
      </c>
      <c r="F1389" s="109" t="s">
        <v>36</v>
      </c>
      <c r="G1389" s="109" t="s">
        <v>3425</v>
      </c>
      <c r="H1389" s="109" t="s">
        <v>3426</v>
      </c>
      <c r="I1389" s="124">
        <v>2</v>
      </c>
      <c r="J1389" s="127">
        <f t="shared" si="46"/>
        <v>0</v>
      </c>
      <c r="K1389" s="124">
        <v>2</v>
      </c>
      <c r="L1389" s="125">
        <v>0</v>
      </c>
      <c r="M1389" s="125">
        <v>0</v>
      </c>
    </row>
    <row r="1390" spans="1:13" x14ac:dyDescent="0.3">
      <c r="A1390" s="123" t="str">
        <f t="shared" si="45"/>
        <v>MNME00465</v>
      </c>
      <c r="B1390" s="109" t="s">
        <v>713</v>
      </c>
      <c r="C1390" s="109" t="s">
        <v>3433</v>
      </c>
      <c r="D1390" s="109" t="s">
        <v>3434</v>
      </c>
      <c r="E1390" s="109" t="s">
        <v>4658</v>
      </c>
      <c r="F1390" s="109" t="s">
        <v>36</v>
      </c>
      <c r="G1390" s="109" t="s">
        <v>3425</v>
      </c>
      <c r="H1390" s="109" t="s">
        <v>3426</v>
      </c>
      <c r="I1390" s="124">
        <v>1</v>
      </c>
      <c r="J1390" s="127">
        <f t="shared" si="46"/>
        <v>0</v>
      </c>
      <c r="K1390" s="124">
        <v>1</v>
      </c>
      <c r="L1390" s="125">
        <v>0</v>
      </c>
      <c r="M1390" s="125">
        <v>0</v>
      </c>
    </row>
    <row r="1391" spans="1:13" x14ac:dyDescent="0.3">
      <c r="A1391" s="123" t="str">
        <f t="shared" si="45"/>
        <v>MNME00466</v>
      </c>
      <c r="B1391" s="109" t="s">
        <v>1009</v>
      </c>
      <c r="C1391" s="109" t="s">
        <v>3433</v>
      </c>
      <c r="D1391" s="109" t="s">
        <v>3434</v>
      </c>
      <c r="E1391" s="109" t="s">
        <v>4659</v>
      </c>
      <c r="F1391" s="109" t="s">
        <v>36</v>
      </c>
      <c r="G1391" s="109" t="s">
        <v>3425</v>
      </c>
      <c r="H1391" s="109" t="s">
        <v>3426</v>
      </c>
      <c r="I1391" s="124">
        <v>4</v>
      </c>
      <c r="J1391" s="127">
        <f t="shared" si="46"/>
        <v>0</v>
      </c>
      <c r="K1391" s="124">
        <v>4</v>
      </c>
      <c r="L1391" s="125">
        <v>0</v>
      </c>
      <c r="M1391" s="125">
        <v>0</v>
      </c>
    </row>
    <row r="1392" spans="1:13" x14ac:dyDescent="0.3">
      <c r="A1392" s="123" t="str">
        <f t="shared" si="45"/>
        <v>MNME00467</v>
      </c>
      <c r="B1392" s="109" t="s">
        <v>1010</v>
      </c>
      <c r="C1392" s="109" t="s">
        <v>3433</v>
      </c>
      <c r="D1392" s="109" t="s">
        <v>3434</v>
      </c>
      <c r="E1392" s="109" t="s">
        <v>4660</v>
      </c>
      <c r="F1392" s="109" t="s">
        <v>36</v>
      </c>
      <c r="G1392" s="109" t="s">
        <v>3425</v>
      </c>
      <c r="H1392" s="109" t="s">
        <v>3426</v>
      </c>
      <c r="I1392" s="124">
        <v>1</v>
      </c>
      <c r="J1392" s="127">
        <f t="shared" si="46"/>
        <v>97.64</v>
      </c>
      <c r="K1392" s="124">
        <v>1</v>
      </c>
      <c r="L1392" s="125">
        <v>97.64</v>
      </c>
      <c r="M1392" s="125">
        <v>0</v>
      </c>
    </row>
    <row r="1393" spans="1:13" x14ac:dyDescent="0.3">
      <c r="A1393" s="123" t="str">
        <f t="shared" si="45"/>
        <v>MNME00468</v>
      </c>
      <c r="B1393" s="109" t="s">
        <v>1045</v>
      </c>
      <c r="C1393" s="109" t="s">
        <v>3433</v>
      </c>
      <c r="D1393" s="109" t="s">
        <v>3434</v>
      </c>
      <c r="E1393" s="109" t="s">
        <v>4661</v>
      </c>
      <c r="F1393" s="109" t="s">
        <v>1046</v>
      </c>
      <c r="G1393" s="109" t="s">
        <v>3425</v>
      </c>
      <c r="H1393" s="109" t="s">
        <v>3426</v>
      </c>
      <c r="I1393" s="124">
        <v>2</v>
      </c>
      <c r="J1393" s="127">
        <f t="shared" si="46"/>
        <v>0.48</v>
      </c>
      <c r="K1393" s="124">
        <v>2</v>
      </c>
      <c r="L1393" s="125">
        <v>0.96</v>
      </c>
      <c r="M1393" s="125">
        <v>0</v>
      </c>
    </row>
    <row r="1394" spans="1:13" x14ac:dyDescent="0.3">
      <c r="A1394" s="123" t="str">
        <f t="shared" si="45"/>
        <v>MNME00469</v>
      </c>
      <c r="B1394" s="109" t="s">
        <v>1047</v>
      </c>
      <c r="C1394" s="109" t="s">
        <v>3433</v>
      </c>
      <c r="D1394" s="109" t="s">
        <v>3434</v>
      </c>
      <c r="E1394" s="109" t="s">
        <v>4662</v>
      </c>
      <c r="F1394" s="109" t="s">
        <v>36</v>
      </c>
      <c r="G1394" s="109" t="s">
        <v>3425</v>
      </c>
      <c r="H1394" s="109" t="s">
        <v>3426</v>
      </c>
      <c r="I1394" s="124">
        <v>9</v>
      </c>
      <c r="J1394" s="127">
        <f t="shared" si="46"/>
        <v>0.17333333333333334</v>
      </c>
      <c r="K1394" s="124">
        <v>9</v>
      </c>
      <c r="L1394" s="125">
        <v>1.56</v>
      </c>
      <c r="M1394" s="125">
        <v>0</v>
      </c>
    </row>
    <row r="1395" spans="1:13" x14ac:dyDescent="0.3">
      <c r="A1395" s="123" t="str">
        <f t="shared" si="45"/>
        <v>MNME00470</v>
      </c>
      <c r="B1395" s="109" t="s">
        <v>1011</v>
      </c>
      <c r="C1395" s="109" t="s">
        <v>3433</v>
      </c>
      <c r="D1395" s="109" t="s">
        <v>3434</v>
      </c>
      <c r="E1395" s="109" t="s">
        <v>4663</v>
      </c>
      <c r="F1395" s="109" t="s">
        <v>36</v>
      </c>
      <c r="G1395" s="109" t="s">
        <v>3425</v>
      </c>
      <c r="H1395" s="109" t="s">
        <v>3426</v>
      </c>
      <c r="I1395" s="124">
        <v>1</v>
      </c>
      <c r="J1395" s="127">
        <f t="shared" si="46"/>
        <v>0</v>
      </c>
      <c r="K1395" s="124">
        <v>1</v>
      </c>
      <c r="L1395" s="125">
        <v>0</v>
      </c>
      <c r="M1395" s="125">
        <v>0</v>
      </c>
    </row>
    <row r="1396" spans="1:13" x14ac:dyDescent="0.3">
      <c r="A1396" s="123" t="str">
        <f t="shared" si="45"/>
        <v>MNME00471</v>
      </c>
      <c r="B1396" s="109" t="s">
        <v>1012</v>
      </c>
      <c r="C1396" s="109" t="s">
        <v>3433</v>
      </c>
      <c r="D1396" s="109" t="s">
        <v>3434</v>
      </c>
      <c r="E1396" s="109" t="s">
        <v>4664</v>
      </c>
      <c r="F1396" s="109" t="s">
        <v>36</v>
      </c>
      <c r="G1396" s="109" t="s">
        <v>3425</v>
      </c>
      <c r="H1396" s="109" t="s">
        <v>3426</v>
      </c>
      <c r="I1396" s="124">
        <v>10</v>
      </c>
      <c r="J1396" s="127">
        <f t="shared" si="46"/>
        <v>1.9750000000000001</v>
      </c>
      <c r="K1396" s="124">
        <v>10</v>
      </c>
      <c r="L1396" s="125">
        <v>19.75</v>
      </c>
      <c r="M1396" s="125">
        <v>0</v>
      </c>
    </row>
    <row r="1397" spans="1:13" x14ac:dyDescent="0.3">
      <c r="A1397" s="123" t="str">
        <f t="shared" si="45"/>
        <v>MNME00472</v>
      </c>
      <c r="B1397" s="109" t="s">
        <v>714</v>
      </c>
      <c r="C1397" s="109" t="s">
        <v>3433</v>
      </c>
      <c r="D1397" s="109" t="s">
        <v>3434</v>
      </c>
      <c r="E1397" s="109" t="s">
        <v>4665</v>
      </c>
      <c r="F1397" s="109" t="s">
        <v>36</v>
      </c>
      <c r="G1397" s="109" t="s">
        <v>3425</v>
      </c>
      <c r="H1397" s="109" t="s">
        <v>3426</v>
      </c>
      <c r="I1397" s="124">
        <v>18</v>
      </c>
      <c r="J1397" s="127">
        <f t="shared" si="46"/>
        <v>1.6633333333333333</v>
      </c>
      <c r="K1397" s="124">
        <v>18</v>
      </c>
      <c r="L1397" s="125">
        <v>29.94</v>
      </c>
      <c r="M1397" s="125">
        <v>0</v>
      </c>
    </row>
    <row r="1398" spans="1:13" x14ac:dyDescent="0.3">
      <c r="A1398" s="123" t="str">
        <f t="shared" si="45"/>
        <v>MNME00473</v>
      </c>
      <c r="B1398" s="109" t="s">
        <v>715</v>
      </c>
      <c r="C1398" s="109" t="s">
        <v>3433</v>
      </c>
      <c r="D1398" s="109" t="s">
        <v>3434</v>
      </c>
      <c r="E1398" s="109" t="s">
        <v>4666</v>
      </c>
      <c r="F1398" s="109" t="s">
        <v>36</v>
      </c>
      <c r="G1398" s="109" t="s">
        <v>3425</v>
      </c>
      <c r="H1398" s="109" t="s">
        <v>3426</v>
      </c>
      <c r="I1398" s="124">
        <v>8</v>
      </c>
      <c r="J1398" s="127">
        <f t="shared" si="46"/>
        <v>2.3337500000000002</v>
      </c>
      <c r="K1398" s="124">
        <v>8</v>
      </c>
      <c r="L1398" s="125">
        <v>18.670000000000002</v>
      </c>
      <c r="M1398" s="125">
        <v>0</v>
      </c>
    </row>
    <row r="1399" spans="1:13" x14ac:dyDescent="0.3">
      <c r="A1399" s="123" t="str">
        <f t="shared" si="45"/>
        <v>MNME00474</v>
      </c>
      <c r="B1399" s="109" t="s">
        <v>716</v>
      </c>
      <c r="C1399" s="109" t="s">
        <v>3433</v>
      </c>
      <c r="D1399" s="109" t="s">
        <v>3434</v>
      </c>
      <c r="E1399" s="109" t="s">
        <v>4667</v>
      </c>
      <c r="F1399" s="109" t="s">
        <v>36</v>
      </c>
      <c r="G1399" s="109" t="s">
        <v>3425</v>
      </c>
      <c r="H1399" s="109" t="s">
        <v>3426</v>
      </c>
      <c r="I1399" s="124">
        <v>15</v>
      </c>
      <c r="J1399" s="127">
        <f t="shared" si="46"/>
        <v>1.8359999999999999</v>
      </c>
      <c r="K1399" s="124">
        <v>15</v>
      </c>
      <c r="L1399" s="125">
        <v>27.54</v>
      </c>
      <c r="M1399" s="125">
        <v>0</v>
      </c>
    </row>
    <row r="1400" spans="1:13" x14ac:dyDescent="0.3">
      <c r="A1400" s="123" t="str">
        <f t="shared" si="45"/>
        <v>MNME00475</v>
      </c>
      <c r="B1400" s="109" t="s">
        <v>717</v>
      </c>
      <c r="C1400" s="109" t="s">
        <v>3433</v>
      </c>
      <c r="D1400" s="109" t="s">
        <v>3434</v>
      </c>
      <c r="E1400" s="109" t="s">
        <v>4668</v>
      </c>
      <c r="F1400" s="109" t="s">
        <v>36</v>
      </c>
      <c r="G1400" s="109" t="s">
        <v>3425</v>
      </c>
      <c r="H1400" s="109" t="s">
        <v>3426</v>
      </c>
      <c r="I1400" s="124">
        <v>6</v>
      </c>
      <c r="J1400" s="127">
        <f t="shared" si="46"/>
        <v>2.7816666666666667</v>
      </c>
      <c r="K1400" s="124">
        <v>6</v>
      </c>
      <c r="L1400" s="125">
        <v>16.690000000000001</v>
      </c>
      <c r="M1400" s="125">
        <v>0</v>
      </c>
    </row>
    <row r="1401" spans="1:13" x14ac:dyDescent="0.3">
      <c r="A1401" s="123" t="str">
        <f t="shared" si="45"/>
        <v>MNME00476</v>
      </c>
      <c r="B1401" s="109" t="s">
        <v>1013</v>
      </c>
      <c r="C1401" s="109" t="s">
        <v>3433</v>
      </c>
      <c r="D1401" s="109" t="s">
        <v>3434</v>
      </c>
      <c r="E1401" s="109" t="s">
        <v>4669</v>
      </c>
      <c r="F1401" s="109" t="s">
        <v>36</v>
      </c>
      <c r="G1401" s="109" t="s">
        <v>3425</v>
      </c>
      <c r="H1401" s="109" t="s">
        <v>3426</v>
      </c>
      <c r="I1401" s="124">
        <v>19</v>
      </c>
      <c r="J1401" s="127">
        <f t="shared" si="46"/>
        <v>0</v>
      </c>
      <c r="K1401" s="124">
        <v>19</v>
      </c>
      <c r="L1401" s="125">
        <v>0</v>
      </c>
      <c r="M1401" s="125">
        <v>0</v>
      </c>
    </row>
    <row r="1402" spans="1:13" x14ac:dyDescent="0.3">
      <c r="A1402" s="123" t="str">
        <f t="shared" si="45"/>
        <v>MNME00477</v>
      </c>
      <c r="B1402" s="109" t="s">
        <v>718</v>
      </c>
      <c r="C1402" s="109" t="s">
        <v>3433</v>
      </c>
      <c r="D1402" s="109" t="s">
        <v>3434</v>
      </c>
      <c r="E1402" s="109" t="s">
        <v>4670</v>
      </c>
      <c r="F1402" s="109" t="s">
        <v>36</v>
      </c>
      <c r="G1402" s="109" t="s">
        <v>3425</v>
      </c>
      <c r="H1402" s="109" t="s">
        <v>3426</v>
      </c>
      <c r="I1402" s="124">
        <v>10</v>
      </c>
      <c r="J1402" s="127">
        <f t="shared" si="46"/>
        <v>2.4249999999999998</v>
      </c>
      <c r="K1402" s="124">
        <v>10</v>
      </c>
      <c r="L1402" s="125">
        <v>24.25</v>
      </c>
      <c r="M1402" s="125">
        <v>0</v>
      </c>
    </row>
    <row r="1403" spans="1:13" x14ac:dyDescent="0.3">
      <c r="A1403" s="123" t="str">
        <f t="shared" si="45"/>
        <v>MNME00479</v>
      </c>
      <c r="B1403" s="109" t="s">
        <v>1014</v>
      </c>
      <c r="C1403" s="109" t="s">
        <v>3433</v>
      </c>
      <c r="D1403" s="109" t="s">
        <v>3434</v>
      </c>
      <c r="E1403" s="109" t="s">
        <v>4671</v>
      </c>
      <c r="F1403" s="109" t="s">
        <v>36</v>
      </c>
      <c r="G1403" s="109" t="s">
        <v>3425</v>
      </c>
      <c r="H1403" s="109" t="s">
        <v>3426</v>
      </c>
      <c r="I1403" s="124">
        <v>19</v>
      </c>
      <c r="J1403" s="127">
        <f t="shared" si="46"/>
        <v>3.3847368421052635</v>
      </c>
      <c r="K1403" s="124">
        <v>19</v>
      </c>
      <c r="L1403" s="125">
        <v>64.31</v>
      </c>
      <c r="M1403" s="125">
        <v>0</v>
      </c>
    </row>
    <row r="1404" spans="1:13" x14ac:dyDescent="0.3">
      <c r="A1404" s="123" t="str">
        <f t="shared" si="45"/>
        <v>MNME00480</v>
      </c>
      <c r="B1404" s="109" t="s">
        <v>719</v>
      </c>
      <c r="C1404" s="109" t="s">
        <v>3433</v>
      </c>
      <c r="D1404" s="109" t="s">
        <v>3434</v>
      </c>
      <c r="E1404" s="109" t="s">
        <v>4672</v>
      </c>
      <c r="F1404" s="109" t="s">
        <v>36</v>
      </c>
      <c r="G1404" s="109" t="s">
        <v>3425</v>
      </c>
      <c r="H1404" s="109" t="s">
        <v>3426</v>
      </c>
      <c r="I1404" s="124">
        <v>6</v>
      </c>
      <c r="J1404" s="127">
        <f t="shared" si="46"/>
        <v>2.3583333333333334</v>
      </c>
      <c r="K1404" s="124">
        <v>6</v>
      </c>
      <c r="L1404" s="125">
        <v>14.15</v>
      </c>
      <c r="M1404" s="125">
        <v>0</v>
      </c>
    </row>
    <row r="1405" spans="1:13" x14ac:dyDescent="0.3">
      <c r="A1405" s="123" t="str">
        <f t="shared" ref="A1405:A1468" si="47">LEFT(E1405,9)</f>
        <v>MNME00481</v>
      </c>
      <c r="B1405" s="109" t="s">
        <v>720</v>
      </c>
      <c r="C1405" s="109" t="s">
        <v>3433</v>
      </c>
      <c r="D1405" s="109" t="s">
        <v>3434</v>
      </c>
      <c r="E1405" s="109" t="s">
        <v>4673</v>
      </c>
      <c r="F1405" s="109" t="s">
        <v>36</v>
      </c>
      <c r="G1405" s="109" t="s">
        <v>3425</v>
      </c>
      <c r="H1405" s="109" t="s">
        <v>3426</v>
      </c>
      <c r="I1405" s="124">
        <v>5</v>
      </c>
      <c r="J1405" s="127">
        <f t="shared" si="46"/>
        <v>3.1859999999999999</v>
      </c>
      <c r="K1405" s="124">
        <v>5</v>
      </c>
      <c r="L1405" s="125">
        <v>15.93</v>
      </c>
      <c r="M1405" s="125">
        <v>0</v>
      </c>
    </row>
    <row r="1406" spans="1:13" x14ac:dyDescent="0.3">
      <c r="A1406" s="123" t="str">
        <f t="shared" si="47"/>
        <v>MNME00482</v>
      </c>
      <c r="B1406" s="109" t="s">
        <v>721</v>
      </c>
      <c r="C1406" s="109" t="s">
        <v>3433</v>
      </c>
      <c r="D1406" s="109" t="s">
        <v>3434</v>
      </c>
      <c r="E1406" s="109" t="s">
        <v>4674</v>
      </c>
      <c r="F1406" s="109" t="s">
        <v>36</v>
      </c>
      <c r="G1406" s="109" t="s">
        <v>3425</v>
      </c>
      <c r="H1406" s="109" t="s">
        <v>3426</v>
      </c>
      <c r="I1406" s="124">
        <v>8</v>
      </c>
      <c r="J1406" s="127">
        <f t="shared" si="46"/>
        <v>3.98</v>
      </c>
      <c r="K1406" s="124">
        <v>8</v>
      </c>
      <c r="L1406" s="125">
        <v>31.84</v>
      </c>
      <c r="M1406" s="125">
        <v>0</v>
      </c>
    </row>
    <row r="1407" spans="1:13" x14ac:dyDescent="0.3">
      <c r="A1407" s="123" t="str">
        <f t="shared" si="47"/>
        <v>MNME00483</v>
      </c>
      <c r="B1407" s="109" t="s">
        <v>722</v>
      </c>
      <c r="C1407" s="109" t="s">
        <v>3433</v>
      </c>
      <c r="D1407" s="109" t="s">
        <v>3434</v>
      </c>
      <c r="E1407" s="109" t="s">
        <v>4675</v>
      </c>
      <c r="F1407" s="109" t="s">
        <v>36</v>
      </c>
      <c r="G1407" s="109" t="s">
        <v>3425</v>
      </c>
      <c r="H1407" s="109" t="s">
        <v>3426</v>
      </c>
      <c r="I1407" s="124">
        <v>49</v>
      </c>
      <c r="J1407" s="127">
        <f t="shared" si="46"/>
        <v>1.1563265306122448</v>
      </c>
      <c r="K1407" s="124">
        <v>49</v>
      </c>
      <c r="L1407" s="125">
        <v>56.66</v>
      </c>
      <c r="M1407" s="125">
        <v>0</v>
      </c>
    </row>
    <row r="1408" spans="1:13" x14ac:dyDescent="0.3">
      <c r="A1408" s="123" t="str">
        <f t="shared" si="47"/>
        <v>MNME00484</v>
      </c>
      <c r="B1408" s="109" t="s">
        <v>1068</v>
      </c>
      <c r="C1408" s="109" t="s">
        <v>3433</v>
      </c>
      <c r="D1408" s="109" t="s">
        <v>3434</v>
      </c>
      <c r="E1408" s="109" t="s">
        <v>4676</v>
      </c>
      <c r="F1408" s="109" t="s">
        <v>36</v>
      </c>
      <c r="G1408" s="109" t="s">
        <v>3425</v>
      </c>
      <c r="H1408" s="109" t="s">
        <v>3426</v>
      </c>
      <c r="I1408" s="124">
        <v>5</v>
      </c>
      <c r="J1408" s="127">
        <f t="shared" si="46"/>
        <v>2.54</v>
      </c>
      <c r="K1408" s="124">
        <v>5</v>
      </c>
      <c r="L1408" s="125">
        <v>12.7</v>
      </c>
      <c r="M1408" s="125">
        <v>0</v>
      </c>
    </row>
    <row r="1409" spans="1:13" x14ac:dyDescent="0.3">
      <c r="A1409" s="123" t="str">
        <f t="shared" si="47"/>
        <v>MNME00485</v>
      </c>
      <c r="B1409" s="109" t="s">
        <v>723</v>
      </c>
      <c r="C1409" s="109" t="s">
        <v>3433</v>
      </c>
      <c r="D1409" s="109" t="s">
        <v>3434</v>
      </c>
      <c r="E1409" s="109" t="s">
        <v>4677</v>
      </c>
      <c r="F1409" s="109" t="s">
        <v>36</v>
      </c>
      <c r="G1409" s="109" t="s">
        <v>3425</v>
      </c>
      <c r="H1409" s="109" t="s">
        <v>3426</v>
      </c>
      <c r="I1409" s="124">
        <v>8</v>
      </c>
      <c r="J1409" s="127">
        <f t="shared" si="46"/>
        <v>0</v>
      </c>
      <c r="K1409" s="124">
        <v>8</v>
      </c>
      <c r="L1409" s="125">
        <v>0</v>
      </c>
      <c r="M1409" s="125">
        <v>0</v>
      </c>
    </row>
    <row r="1410" spans="1:13" x14ac:dyDescent="0.3">
      <c r="A1410" s="123" t="str">
        <f t="shared" si="47"/>
        <v>MNME00486</v>
      </c>
      <c r="B1410" s="109" t="s">
        <v>724</v>
      </c>
      <c r="C1410" s="109" t="s">
        <v>3433</v>
      </c>
      <c r="D1410" s="109" t="s">
        <v>3434</v>
      </c>
      <c r="E1410" s="109" t="s">
        <v>4678</v>
      </c>
      <c r="F1410" s="109" t="s">
        <v>36</v>
      </c>
      <c r="G1410" s="109" t="s">
        <v>3425</v>
      </c>
      <c r="H1410" s="109" t="s">
        <v>3426</v>
      </c>
      <c r="I1410" s="124">
        <v>9</v>
      </c>
      <c r="J1410" s="127">
        <f t="shared" ref="J1410:J1473" si="48">L1410/I1410</f>
        <v>2.5066666666666664</v>
      </c>
      <c r="K1410" s="124">
        <v>9</v>
      </c>
      <c r="L1410" s="125">
        <v>22.56</v>
      </c>
      <c r="M1410" s="125">
        <v>0</v>
      </c>
    </row>
    <row r="1411" spans="1:13" x14ac:dyDescent="0.3">
      <c r="A1411" s="123" t="str">
        <f t="shared" si="47"/>
        <v>MNME00488</v>
      </c>
      <c r="B1411" s="109" t="s">
        <v>725</v>
      </c>
      <c r="C1411" s="109" t="s">
        <v>3433</v>
      </c>
      <c r="D1411" s="109" t="s">
        <v>3434</v>
      </c>
      <c r="E1411" s="109" t="s">
        <v>4679</v>
      </c>
      <c r="F1411" s="109" t="s">
        <v>757</v>
      </c>
      <c r="G1411" s="109" t="s">
        <v>3425</v>
      </c>
      <c r="H1411" s="109" t="s">
        <v>3426</v>
      </c>
      <c r="I1411" s="124">
        <v>1</v>
      </c>
      <c r="J1411" s="127">
        <f t="shared" si="48"/>
        <v>3.17</v>
      </c>
      <c r="K1411" s="124">
        <v>1</v>
      </c>
      <c r="L1411" s="125">
        <v>3.17</v>
      </c>
      <c r="M1411" s="125">
        <v>0</v>
      </c>
    </row>
    <row r="1412" spans="1:13" x14ac:dyDescent="0.3">
      <c r="A1412" s="123" t="str">
        <f t="shared" si="47"/>
        <v>MNME00490</v>
      </c>
      <c r="B1412" s="109" t="s">
        <v>1015</v>
      </c>
      <c r="C1412" s="109" t="s">
        <v>3433</v>
      </c>
      <c r="D1412" s="109" t="s">
        <v>3434</v>
      </c>
      <c r="E1412" s="109" t="s">
        <v>4680</v>
      </c>
      <c r="F1412" s="109" t="s">
        <v>36</v>
      </c>
      <c r="G1412" s="109" t="s">
        <v>3425</v>
      </c>
      <c r="H1412" s="109" t="s">
        <v>3426</v>
      </c>
      <c r="I1412" s="124">
        <v>16</v>
      </c>
      <c r="J1412" s="127">
        <f t="shared" si="48"/>
        <v>0.81625000000000003</v>
      </c>
      <c r="K1412" s="124">
        <v>16</v>
      </c>
      <c r="L1412" s="125">
        <v>13.06</v>
      </c>
      <c r="M1412" s="125">
        <v>0</v>
      </c>
    </row>
    <row r="1413" spans="1:13" x14ac:dyDescent="0.3">
      <c r="A1413" s="123" t="str">
        <f t="shared" si="47"/>
        <v>MNME00491</v>
      </c>
      <c r="B1413" s="109" t="s">
        <v>1048</v>
      </c>
      <c r="C1413" s="109" t="s">
        <v>3433</v>
      </c>
      <c r="D1413" s="109" t="s">
        <v>3434</v>
      </c>
      <c r="E1413" s="109" t="s">
        <v>4681</v>
      </c>
      <c r="F1413" s="109" t="s">
        <v>36</v>
      </c>
      <c r="G1413" s="109" t="s">
        <v>3425</v>
      </c>
      <c r="H1413" s="109" t="s">
        <v>3426</v>
      </c>
      <c r="I1413" s="124">
        <v>11</v>
      </c>
      <c r="J1413" s="127">
        <f t="shared" si="48"/>
        <v>2.8918181818181816</v>
      </c>
      <c r="K1413" s="124">
        <v>11</v>
      </c>
      <c r="L1413" s="125">
        <v>31.81</v>
      </c>
      <c r="M1413" s="125">
        <v>0</v>
      </c>
    </row>
    <row r="1414" spans="1:13" x14ac:dyDescent="0.3">
      <c r="A1414" s="123" t="str">
        <f t="shared" si="47"/>
        <v>MNME00492</v>
      </c>
      <c r="B1414" s="109" t="s">
        <v>726</v>
      </c>
      <c r="C1414" s="109" t="s">
        <v>3433</v>
      </c>
      <c r="D1414" s="109" t="s">
        <v>3434</v>
      </c>
      <c r="E1414" s="109" t="s">
        <v>4682</v>
      </c>
      <c r="F1414" s="109" t="s">
        <v>757</v>
      </c>
      <c r="G1414" s="109" t="s">
        <v>3425</v>
      </c>
      <c r="H1414" s="109" t="s">
        <v>3426</v>
      </c>
      <c r="I1414" s="124">
        <v>2</v>
      </c>
      <c r="J1414" s="127">
        <f t="shared" si="48"/>
        <v>3.24</v>
      </c>
      <c r="K1414" s="124">
        <v>2</v>
      </c>
      <c r="L1414" s="125">
        <v>6.48</v>
      </c>
      <c r="M1414" s="125">
        <v>0</v>
      </c>
    </row>
    <row r="1415" spans="1:13" x14ac:dyDescent="0.3">
      <c r="A1415" s="123" t="str">
        <f t="shared" si="47"/>
        <v>MNME00493</v>
      </c>
      <c r="B1415" s="109" t="s">
        <v>1049</v>
      </c>
      <c r="C1415" s="109" t="s">
        <v>3433</v>
      </c>
      <c r="D1415" s="109" t="s">
        <v>3434</v>
      </c>
      <c r="E1415" s="109" t="s">
        <v>4683</v>
      </c>
      <c r="F1415" s="109" t="s">
        <v>36</v>
      </c>
      <c r="G1415" s="109" t="s">
        <v>3425</v>
      </c>
      <c r="H1415" s="109" t="s">
        <v>3426</v>
      </c>
      <c r="I1415" s="124">
        <v>52</v>
      </c>
      <c r="J1415" s="127">
        <f t="shared" si="48"/>
        <v>4.1834615384615379</v>
      </c>
      <c r="K1415" s="124">
        <v>52</v>
      </c>
      <c r="L1415" s="125">
        <v>217.54</v>
      </c>
      <c r="M1415" s="125">
        <v>0</v>
      </c>
    </row>
    <row r="1416" spans="1:13" x14ac:dyDescent="0.3">
      <c r="A1416" s="123" t="str">
        <f t="shared" si="47"/>
        <v>MNME00494</v>
      </c>
      <c r="B1416" s="109" t="s">
        <v>727</v>
      </c>
      <c r="C1416" s="109" t="s">
        <v>3433</v>
      </c>
      <c r="D1416" s="109" t="s">
        <v>3434</v>
      </c>
      <c r="E1416" s="109" t="s">
        <v>4684</v>
      </c>
      <c r="F1416" s="109" t="s">
        <v>36</v>
      </c>
      <c r="G1416" s="109" t="s">
        <v>3425</v>
      </c>
      <c r="H1416" s="109" t="s">
        <v>3426</v>
      </c>
      <c r="I1416" s="124">
        <v>22</v>
      </c>
      <c r="J1416" s="127">
        <f t="shared" si="48"/>
        <v>0</v>
      </c>
      <c r="K1416" s="124">
        <v>22</v>
      </c>
      <c r="L1416" s="125">
        <v>0</v>
      </c>
      <c r="M1416" s="125">
        <v>0</v>
      </c>
    </row>
    <row r="1417" spans="1:13" x14ac:dyDescent="0.3">
      <c r="A1417" s="123" t="str">
        <f t="shared" si="47"/>
        <v>MNME00495</v>
      </c>
      <c r="B1417" s="109" t="s">
        <v>728</v>
      </c>
      <c r="C1417" s="109" t="s">
        <v>3433</v>
      </c>
      <c r="D1417" s="109" t="s">
        <v>3434</v>
      </c>
      <c r="E1417" s="109" t="s">
        <v>4685</v>
      </c>
      <c r="F1417" s="109" t="s">
        <v>36</v>
      </c>
      <c r="G1417" s="109" t="s">
        <v>3425</v>
      </c>
      <c r="H1417" s="109" t="s">
        <v>3426</v>
      </c>
      <c r="I1417" s="124">
        <v>20</v>
      </c>
      <c r="J1417" s="127">
        <f t="shared" si="48"/>
        <v>0</v>
      </c>
      <c r="K1417" s="124">
        <v>20</v>
      </c>
      <c r="L1417" s="125">
        <v>0</v>
      </c>
      <c r="M1417" s="125">
        <v>0</v>
      </c>
    </row>
    <row r="1418" spans="1:13" x14ac:dyDescent="0.3">
      <c r="A1418" s="123" t="str">
        <f t="shared" si="47"/>
        <v>MNME00496</v>
      </c>
      <c r="B1418" s="109" t="s">
        <v>729</v>
      </c>
      <c r="C1418" s="109" t="s">
        <v>3433</v>
      </c>
      <c r="D1418" s="109" t="s">
        <v>3434</v>
      </c>
      <c r="E1418" s="109" t="s">
        <v>4686</v>
      </c>
      <c r="F1418" s="109" t="s">
        <v>757</v>
      </c>
      <c r="G1418" s="109" t="s">
        <v>3425</v>
      </c>
      <c r="H1418" s="109" t="s">
        <v>3426</v>
      </c>
      <c r="I1418" s="124">
        <v>2</v>
      </c>
      <c r="J1418" s="127">
        <f t="shared" si="48"/>
        <v>3.2650000000000001</v>
      </c>
      <c r="K1418" s="124">
        <v>2</v>
      </c>
      <c r="L1418" s="125">
        <v>6.53</v>
      </c>
      <c r="M1418" s="125">
        <v>0</v>
      </c>
    </row>
    <row r="1419" spans="1:13" x14ac:dyDescent="0.3">
      <c r="A1419" s="123" t="str">
        <f t="shared" si="47"/>
        <v>MNME00497</v>
      </c>
      <c r="B1419" s="109" t="s">
        <v>730</v>
      </c>
      <c r="C1419" s="109" t="s">
        <v>3433</v>
      </c>
      <c r="D1419" s="109" t="s">
        <v>3434</v>
      </c>
      <c r="E1419" s="109" t="s">
        <v>4687</v>
      </c>
      <c r="F1419" s="109" t="s">
        <v>36</v>
      </c>
      <c r="G1419" s="109" t="s">
        <v>3425</v>
      </c>
      <c r="H1419" s="109" t="s">
        <v>3426</v>
      </c>
      <c r="I1419" s="124">
        <v>3</v>
      </c>
      <c r="J1419" s="127">
        <f t="shared" si="48"/>
        <v>4.5166666666666666</v>
      </c>
      <c r="K1419" s="124">
        <v>3</v>
      </c>
      <c r="L1419" s="125">
        <v>13.55</v>
      </c>
      <c r="M1419" s="125">
        <v>0</v>
      </c>
    </row>
    <row r="1420" spans="1:13" x14ac:dyDescent="0.3">
      <c r="A1420" s="123" t="str">
        <f t="shared" si="47"/>
        <v>MNME00498</v>
      </c>
      <c r="B1420" s="109" t="s">
        <v>731</v>
      </c>
      <c r="C1420" s="109" t="s">
        <v>3433</v>
      </c>
      <c r="D1420" s="109" t="s">
        <v>3434</v>
      </c>
      <c r="E1420" s="109" t="s">
        <v>4688</v>
      </c>
      <c r="F1420" s="109" t="s">
        <v>36</v>
      </c>
      <c r="G1420" s="109" t="s">
        <v>3425</v>
      </c>
      <c r="H1420" s="109" t="s">
        <v>3426</v>
      </c>
      <c r="I1420" s="124">
        <v>15</v>
      </c>
      <c r="J1420" s="127">
        <f t="shared" si="48"/>
        <v>5.4006666666666669</v>
      </c>
      <c r="K1420" s="124">
        <v>15</v>
      </c>
      <c r="L1420" s="125">
        <v>81.010000000000005</v>
      </c>
      <c r="M1420" s="125">
        <v>0</v>
      </c>
    </row>
    <row r="1421" spans="1:13" x14ac:dyDescent="0.3">
      <c r="A1421" s="123" t="str">
        <f t="shared" si="47"/>
        <v>MNME00499</v>
      </c>
      <c r="B1421" s="109" t="s">
        <v>1016</v>
      </c>
      <c r="C1421" s="109" t="s">
        <v>3433</v>
      </c>
      <c r="D1421" s="109" t="s">
        <v>3434</v>
      </c>
      <c r="E1421" s="109" t="s">
        <v>4689</v>
      </c>
      <c r="F1421" s="109" t="s">
        <v>36</v>
      </c>
      <c r="G1421" s="109" t="s">
        <v>3425</v>
      </c>
      <c r="H1421" s="109" t="s">
        <v>3426</v>
      </c>
      <c r="I1421" s="124">
        <v>17</v>
      </c>
      <c r="J1421" s="127">
        <f t="shared" si="48"/>
        <v>0</v>
      </c>
      <c r="K1421" s="124">
        <v>17</v>
      </c>
      <c r="L1421" s="125">
        <v>0</v>
      </c>
      <c r="M1421" s="125">
        <v>0</v>
      </c>
    </row>
    <row r="1422" spans="1:13" x14ac:dyDescent="0.3">
      <c r="A1422" s="123" t="str">
        <f t="shared" si="47"/>
        <v>MNME00500</v>
      </c>
      <c r="B1422" s="109" t="s">
        <v>732</v>
      </c>
      <c r="C1422" s="109" t="s">
        <v>3433</v>
      </c>
      <c r="D1422" s="109" t="s">
        <v>3434</v>
      </c>
      <c r="E1422" s="109" t="s">
        <v>4690</v>
      </c>
      <c r="F1422" s="109" t="s">
        <v>36</v>
      </c>
      <c r="G1422" s="109" t="s">
        <v>3425</v>
      </c>
      <c r="H1422" s="109" t="s">
        <v>3426</v>
      </c>
      <c r="I1422" s="124">
        <v>22</v>
      </c>
      <c r="J1422" s="127">
        <f t="shared" si="48"/>
        <v>3.1759090909090912</v>
      </c>
      <c r="K1422" s="124">
        <v>22</v>
      </c>
      <c r="L1422" s="125">
        <v>69.87</v>
      </c>
      <c r="M1422" s="125">
        <v>0</v>
      </c>
    </row>
    <row r="1423" spans="1:13" x14ac:dyDescent="0.3">
      <c r="A1423" s="123" t="str">
        <f t="shared" si="47"/>
        <v>MNME00501</v>
      </c>
      <c r="B1423" s="109" t="s">
        <v>733</v>
      </c>
      <c r="C1423" s="109" t="s">
        <v>3433</v>
      </c>
      <c r="D1423" s="109" t="s">
        <v>3434</v>
      </c>
      <c r="E1423" s="109" t="s">
        <v>4691</v>
      </c>
      <c r="F1423" s="109" t="s">
        <v>36</v>
      </c>
      <c r="G1423" s="109" t="s">
        <v>3425</v>
      </c>
      <c r="H1423" s="109" t="s">
        <v>3426</v>
      </c>
      <c r="I1423" s="124">
        <v>18</v>
      </c>
      <c r="J1423" s="127">
        <f t="shared" si="48"/>
        <v>3.3622222222222224</v>
      </c>
      <c r="K1423" s="124">
        <v>18</v>
      </c>
      <c r="L1423" s="125">
        <v>60.52</v>
      </c>
      <c r="M1423" s="125">
        <v>0</v>
      </c>
    </row>
    <row r="1424" spans="1:13" x14ac:dyDescent="0.3">
      <c r="A1424" s="123" t="str">
        <f t="shared" si="47"/>
        <v>MNME00502</v>
      </c>
      <c r="B1424" s="109" t="s">
        <v>734</v>
      </c>
      <c r="C1424" s="109" t="s">
        <v>3433</v>
      </c>
      <c r="D1424" s="109" t="s">
        <v>3434</v>
      </c>
      <c r="E1424" s="109" t="s">
        <v>4692</v>
      </c>
      <c r="F1424" s="109" t="s">
        <v>36</v>
      </c>
      <c r="G1424" s="109" t="s">
        <v>3425</v>
      </c>
      <c r="H1424" s="109" t="s">
        <v>3426</v>
      </c>
      <c r="I1424" s="124">
        <v>9</v>
      </c>
      <c r="J1424" s="127">
        <f t="shared" si="48"/>
        <v>4.9188888888888895</v>
      </c>
      <c r="K1424" s="124">
        <v>9</v>
      </c>
      <c r="L1424" s="125">
        <v>44.27</v>
      </c>
      <c r="M1424" s="125">
        <v>0</v>
      </c>
    </row>
    <row r="1425" spans="1:13" x14ac:dyDescent="0.3">
      <c r="A1425" s="123" t="str">
        <f t="shared" si="47"/>
        <v>MNME00503</v>
      </c>
      <c r="B1425" s="109" t="s">
        <v>735</v>
      </c>
      <c r="C1425" s="109" t="s">
        <v>3433</v>
      </c>
      <c r="D1425" s="109" t="s">
        <v>3434</v>
      </c>
      <c r="E1425" s="109" t="s">
        <v>4693</v>
      </c>
      <c r="F1425" s="109" t="s">
        <v>36</v>
      </c>
      <c r="G1425" s="109" t="s">
        <v>3425</v>
      </c>
      <c r="H1425" s="109" t="s">
        <v>3426</v>
      </c>
      <c r="I1425" s="124">
        <v>21</v>
      </c>
      <c r="J1425" s="127">
        <f t="shared" si="48"/>
        <v>0</v>
      </c>
      <c r="K1425" s="124">
        <v>21</v>
      </c>
      <c r="L1425" s="125">
        <v>0</v>
      </c>
      <c r="M1425" s="125">
        <v>0</v>
      </c>
    </row>
    <row r="1426" spans="1:13" x14ac:dyDescent="0.3">
      <c r="A1426" s="123" t="str">
        <f t="shared" si="47"/>
        <v>MNME00504</v>
      </c>
      <c r="B1426" s="109" t="s">
        <v>736</v>
      </c>
      <c r="C1426" s="109" t="s">
        <v>3433</v>
      </c>
      <c r="D1426" s="109" t="s">
        <v>3434</v>
      </c>
      <c r="E1426" s="109" t="s">
        <v>4694</v>
      </c>
      <c r="F1426" s="109" t="s">
        <v>36</v>
      </c>
      <c r="G1426" s="109" t="s">
        <v>3425</v>
      </c>
      <c r="H1426" s="109" t="s">
        <v>3426</v>
      </c>
      <c r="I1426" s="124">
        <v>29</v>
      </c>
      <c r="J1426" s="127">
        <f t="shared" si="48"/>
        <v>2.3562068965517242</v>
      </c>
      <c r="K1426" s="124">
        <v>29</v>
      </c>
      <c r="L1426" s="125">
        <v>68.33</v>
      </c>
      <c r="M1426" s="125">
        <v>0</v>
      </c>
    </row>
    <row r="1427" spans="1:13" x14ac:dyDescent="0.3">
      <c r="A1427" s="123" t="str">
        <f t="shared" si="47"/>
        <v>MNME00505</v>
      </c>
      <c r="B1427" s="109" t="s">
        <v>737</v>
      </c>
      <c r="C1427" s="109" t="s">
        <v>3433</v>
      </c>
      <c r="D1427" s="109" t="s">
        <v>3434</v>
      </c>
      <c r="E1427" s="109" t="s">
        <v>4695</v>
      </c>
      <c r="F1427" s="109" t="s">
        <v>36</v>
      </c>
      <c r="G1427" s="109" t="s">
        <v>3425</v>
      </c>
      <c r="H1427" s="109" t="s">
        <v>3426</v>
      </c>
      <c r="I1427" s="124">
        <v>4</v>
      </c>
      <c r="J1427" s="127">
        <f t="shared" si="48"/>
        <v>3.855</v>
      </c>
      <c r="K1427" s="124">
        <v>4</v>
      </c>
      <c r="L1427" s="125">
        <v>15.42</v>
      </c>
      <c r="M1427" s="125">
        <v>0</v>
      </c>
    </row>
    <row r="1428" spans="1:13" x14ac:dyDescent="0.3">
      <c r="A1428" s="123" t="str">
        <f t="shared" si="47"/>
        <v>MNME00507</v>
      </c>
      <c r="B1428" s="109" t="s">
        <v>1017</v>
      </c>
      <c r="C1428" s="109" t="s">
        <v>3433</v>
      </c>
      <c r="D1428" s="109" t="s">
        <v>3434</v>
      </c>
      <c r="E1428" s="109" t="s">
        <v>4696</v>
      </c>
      <c r="F1428" s="109" t="s">
        <v>36</v>
      </c>
      <c r="G1428" s="109" t="s">
        <v>3425</v>
      </c>
      <c r="H1428" s="109" t="s">
        <v>3426</v>
      </c>
      <c r="I1428" s="124">
        <v>19</v>
      </c>
      <c r="J1428" s="127">
        <f t="shared" si="48"/>
        <v>3.811578947368421</v>
      </c>
      <c r="K1428" s="124">
        <v>19</v>
      </c>
      <c r="L1428" s="125">
        <v>72.42</v>
      </c>
      <c r="M1428" s="125">
        <v>0</v>
      </c>
    </row>
    <row r="1429" spans="1:13" x14ac:dyDescent="0.3">
      <c r="A1429" s="123" t="str">
        <f t="shared" si="47"/>
        <v>MNME00508</v>
      </c>
      <c r="B1429" s="109" t="s">
        <v>1018</v>
      </c>
      <c r="C1429" s="109" t="s">
        <v>3433</v>
      </c>
      <c r="D1429" s="109" t="s">
        <v>3434</v>
      </c>
      <c r="E1429" s="109" t="s">
        <v>4697</v>
      </c>
      <c r="F1429" s="109" t="s">
        <v>36</v>
      </c>
      <c r="G1429" s="109" t="s">
        <v>3425</v>
      </c>
      <c r="H1429" s="109" t="s">
        <v>3426</v>
      </c>
      <c r="I1429" s="124">
        <v>2</v>
      </c>
      <c r="J1429" s="127">
        <f t="shared" si="48"/>
        <v>0</v>
      </c>
      <c r="K1429" s="124">
        <v>2</v>
      </c>
      <c r="L1429" s="125">
        <v>0</v>
      </c>
      <c r="M1429" s="125">
        <v>0</v>
      </c>
    </row>
    <row r="1430" spans="1:13" x14ac:dyDescent="0.3">
      <c r="A1430" s="123" t="str">
        <f t="shared" si="47"/>
        <v>MNME00509</v>
      </c>
      <c r="B1430" s="109" t="s">
        <v>738</v>
      </c>
      <c r="C1430" s="109" t="s">
        <v>3433</v>
      </c>
      <c r="D1430" s="109" t="s">
        <v>3434</v>
      </c>
      <c r="E1430" s="109" t="s">
        <v>4698</v>
      </c>
      <c r="F1430" s="109" t="s">
        <v>36</v>
      </c>
      <c r="G1430" s="109" t="s">
        <v>3425</v>
      </c>
      <c r="H1430" s="109" t="s">
        <v>3426</v>
      </c>
      <c r="I1430" s="124">
        <v>8</v>
      </c>
      <c r="J1430" s="127">
        <f t="shared" si="48"/>
        <v>0</v>
      </c>
      <c r="K1430" s="124">
        <v>8</v>
      </c>
      <c r="L1430" s="125">
        <v>0</v>
      </c>
      <c r="M1430" s="125">
        <v>0</v>
      </c>
    </row>
    <row r="1431" spans="1:13" x14ac:dyDescent="0.3">
      <c r="A1431" s="123" t="str">
        <f t="shared" si="47"/>
        <v>MNME00510</v>
      </c>
      <c r="B1431" s="109" t="s">
        <v>739</v>
      </c>
      <c r="C1431" s="109" t="s">
        <v>3433</v>
      </c>
      <c r="D1431" s="109" t="s">
        <v>3434</v>
      </c>
      <c r="E1431" s="109" t="s">
        <v>4699</v>
      </c>
      <c r="F1431" s="109" t="s">
        <v>36</v>
      </c>
      <c r="G1431" s="109" t="s">
        <v>3425</v>
      </c>
      <c r="H1431" s="109" t="s">
        <v>3426</v>
      </c>
      <c r="I1431" s="124">
        <v>17</v>
      </c>
      <c r="J1431" s="127">
        <f t="shared" si="48"/>
        <v>45.98</v>
      </c>
      <c r="K1431" s="124">
        <v>17</v>
      </c>
      <c r="L1431" s="125">
        <v>781.66</v>
      </c>
      <c r="M1431" s="125">
        <v>0</v>
      </c>
    </row>
    <row r="1432" spans="1:13" x14ac:dyDescent="0.3">
      <c r="A1432" s="123" t="str">
        <f t="shared" si="47"/>
        <v>MNME00511</v>
      </c>
      <c r="B1432" s="109" t="s">
        <v>1019</v>
      </c>
      <c r="C1432" s="109" t="s">
        <v>3433</v>
      </c>
      <c r="D1432" s="109" t="s">
        <v>3434</v>
      </c>
      <c r="E1432" s="109" t="s">
        <v>4700</v>
      </c>
      <c r="F1432" s="109" t="s">
        <v>36</v>
      </c>
      <c r="G1432" s="109" t="s">
        <v>3425</v>
      </c>
      <c r="H1432" s="109" t="s">
        <v>3426</v>
      </c>
      <c r="I1432" s="124">
        <v>16</v>
      </c>
      <c r="J1432" s="127">
        <f t="shared" si="48"/>
        <v>7.1</v>
      </c>
      <c r="K1432" s="124">
        <v>16</v>
      </c>
      <c r="L1432" s="125">
        <v>113.6</v>
      </c>
      <c r="M1432" s="125">
        <v>0</v>
      </c>
    </row>
    <row r="1433" spans="1:13" x14ac:dyDescent="0.3">
      <c r="A1433" s="123" t="str">
        <f t="shared" si="47"/>
        <v>MNME00512</v>
      </c>
      <c r="B1433" s="109" t="s">
        <v>1020</v>
      </c>
      <c r="C1433" s="109" t="s">
        <v>3433</v>
      </c>
      <c r="D1433" s="109" t="s">
        <v>3434</v>
      </c>
      <c r="E1433" s="109" t="s">
        <v>4701</v>
      </c>
      <c r="F1433" s="109" t="s">
        <v>36</v>
      </c>
      <c r="G1433" s="109" t="s">
        <v>3425</v>
      </c>
      <c r="H1433" s="109" t="s">
        <v>3426</v>
      </c>
      <c r="I1433" s="124">
        <v>13</v>
      </c>
      <c r="J1433" s="127">
        <f t="shared" si="48"/>
        <v>4.9153846153846157</v>
      </c>
      <c r="K1433" s="124">
        <v>13</v>
      </c>
      <c r="L1433" s="125">
        <v>63.9</v>
      </c>
      <c r="M1433" s="125">
        <v>0</v>
      </c>
    </row>
    <row r="1434" spans="1:13" x14ac:dyDescent="0.3">
      <c r="A1434" s="123" t="str">
        <f t="shared" si="47"/>
        <v>MNME00513</v>
      </c>
      <c r="B1434" s="109" t="s">
        <v>740</v>
      </c>
      <c r="C1434" s="109" t="s">
        <v>3433</v>
      </c>
      <c r="D1434" s="109" t="s">
        <v>3434</v>
      </c>
      <c r="E1434" s="109" t="s">
        <v>4702</v>
      </c>
      <c r="F1434" s="109" t="s">
        <v>36</v>
      </c>
      <c r="G1434" s="109" t="s">
        <v>3425</v>
      </c>
      <c r="H1434" s="109" t="s">
        <v>3426</v>
      </c>
      <c r="I1434" s="124">
        <v>15</v>
      </c>
      <c r="J1434" s="127">
        <f t="shared" si="48"/>
        <v>7.9026666666666667</v>
      </c>
      <c r="K1434" s="124">
        <v>15</v>
      </c>
      <c r="L1434" s="125">
        <v>118.54</v>
      </c>
      <c r="M1434" s="125">
        <v>0</v>
      </c>
    </row>
    <row r="1435" spans="1:13" x14ac:dyDescent="0.3">
      <c r="A1435" s="123" t="str">
        <f t="shared" si="47"/>
        <v>MNME00514</v>
      </c>
      <c r="B1435" s="109" t="s">
        <v>741</v>
      </c>
      <c r="C1435" s="109" t="s">
        <v>3433</v>
      </c>
      <c r="D1435" s="109" t="s">
        <v>3434</v>
      </c>
      <c r="E1435" s="109" t="s">
        <v>4703</v>
      </c>
      <c r="F1435" s="109" t="s">
        <v>36</v>
      </c>
      <c r="G1435" s="109" t="s">
        <v>3425</v>
      </c>
      <c r="H1435" s="109" t="s">
        <v>3426</v>
      </c>
      <c r="I1435" s="124">
        <v>2</v>
      </c>
      <c r="J1435" s="127">
        <f t="shared" si="48"/>
        <v>27.225000000000001</v>
      </c>
      <c r="K1435" s="124">
        <v>2</v>
      </c>
      <c r="L1435" s="125">
        <v>54.45</v>
      </c>
      <c r="M1435" s="125">
        <v>0</v>
      </c>
    </row>
    <row r="1436" spans="1:13" x14ac:dyDescent="0.3">
      <c r="A1436" s="123" t="str">
        <f t="shared" si="47"/>
        <v>MNME00515</v>
      </c>
      <c r="B1436" s="109" t="s">
        <v>1021</v>
      </c>
      <c r="C1436" s="109" t="s">
        <v>3433</v>
      </c>
      <c r="D1436" s="109" t="s">
        <v>3434</v>
      </c>
      <c r="E1436" s="109" t="s">
        <v>4704</v>
      </c>
      <c r="F1436" s="109" t="s">
        <v>757</v>
      </c>
      <c r="G1436" s="109" t="s">
        <v>3425</v>
      </c>
      <c r="H1436" s="109" t="s">
        <v>3426</v>
      </c>
      <c r="I1436" s="124">
        <v>2</v>
      </c>
      <c r="J1436" s="127">
        <f t="shared" si="48"/>
        <v>29.495000000000001</v>
      </c>
      <c r="K1436" s="124">
        <v>2</v>
      </c>
      <c r="L1436" s="125">
        <v>58.99</v>
      </c>
      <c r="M1436" s="125">
        <v>0</v>
      </c>
    </row>
    <row r="1437" spans="1:13" x14ac:dyDescent="0.3">
      <c r="A1437" s="123" t="str">
        <f t="shared" si="47"/>
        <v>MNME00516</v>
      </c>
      <c r="B1437" s="109" t="s">
        <v>742</v>
      </c>
      <c r="C1437" s="109" t="s">
        <v>3433</v>
      </c>
      <c r="D1437" s="109" t="s">
        <v>3434</v>
      </c>
      <c r="E1437" s="109" t="s">
        <v>4705</v>
      </c>
      <c r="F1437" s="109" t="s">
        <v>36</v>
      </c>
      <c r="G1437" s="109" t="s">
        <v>3425</v>
      </c>
      <c r="H1437" s="109" t="s">
        <v>3426</v>
      </c>
      <c r="I1437" s="124">
        <v>3</v>
      </c>
      <c r="J1437" s="127">
        <f t="shared" si="48"/>
        <v>3.1766666666666663</v>
      </c>
      <c r="K1437" s="124">
        <v>3</v>
      </c>
      <c r="L1437" s="125">
        <v>9.5299999999999994</v>
      </c>
      <c r="M1437" s="125">
        <v>0</v>
      </c>
    </row>
    <row r="1438" spans="1:13" x14ac:dyDescent="0.3">
      <c r="A1438" s="123" t="str">
        <f t="shared" si="47"/>
        <v>MNME00517</v>
      </c>
      <c r="B1438" s="109" t="s">
        <v>743</v>
      </c>
      <c r="C1438" s="109" t="s">
        <v>3433</v>
      </c>
      <c r="D1438" s="109" t="s">
        <v>3434</v>
      </c>
      <c r="E1438" s="109" t="s">
        <v>4706</v>
      </c>
      <c r="F1438" s="109" t="s">
        <v>36</v>
      </c>
      <c r="G1438" s="109" t="s">
        <v>3425</v>
      </c>
      <c r="H1438" s="109" t="s">
        <v>3426</v>
      </c>
      <c r="I1438" s="124">
        <v>4</v>
      </c>
      <c r="J1438" s="127">
        <f t="shared" si="48"/>
        <v>5.26</v>
      </c>
      <c r="K1438" s="124">
        <v>4</v>
      </c>
      <c r="L1438" s="125">
        <v>21.04</v>
      </c>
      <c r="M1438" s="125">
        <v>0</v>
      </c>
    </row>
    <row r="1439" spans="1:13" x14ac:dyDescent="0.3">
      <c r="A1439" s="123" t="str">
        <f t="shared" si="47"/>
        <v>MNME00518</v>
      </c>
      <c r="B1439" s="109" t="s">
        <v>1022</v>
      </c>
      <c r="C1439" s="109" t="s">
        <v>3433</v>
      </c>
      <c r="D1439" s="109" t="s">
        <v>3434</v>
      </c>
      <c r="E1439" s="109" t="s">
        <v>4707</v>
      </c>
      <c r="F1439" s="109" t="s">
        <v>36</v>
      </c>
      <c r="G1439" s="109" t="s">
        <v>3425</v>
      </c>
      <c r="H1439" s="109" t="s">
        <v>3426</v>
      </c>
      <c r="I1439" s="124">
        <v>9</v>
      </c>
      <c r="J1439" s="127">
        <f t="shared" si="48"/>
        <v>5.0455555555555556</v>
      </c>
      <c r="K1439" s="124">
        <v>9</v>
      </c>
      <c r="L1439" s="125">
        <v>45.41</v>
      </c>
      <c r="M1439" s="125">
        <v>0</v>
      </c>
    </row>
    <row r="1440" spans="1:13" x14ac:dyDescent="0.3">
      <c r="A1440" s="123" t="str">
        <f t="shared" si="47"/>
        <v>MNME00519</v>
      </c>
      <c r="B1440" s="109" t="s">
        <v>744</v>
      </c>
      <c r="C1440" s="109" t="s">
        <v>3433</v>
      </c>
      <c r="D1440" s="109" t="s">
        <v>3434</v>
      </c>
      <c r="E1440" s="109" t="s">
        <v>4708</v>
      </c>
      <c r="F1440" s="109" t="s">
        <v>757</v>
      </c>
      <c r="G1440" s="109" t="s">
        <v>3425</v>
      </c>
      <c r="H1440" s="109" t="s">
        <v>3426</v>
      </c>
      <c r="I1440" s="124">
        <v>2</v>
      </c>
      <c r="J1440" s="127">
        <f t="shared" si="48"/>
        <v>4.5350000000000001</v>
      </c>
      <c r="K1440" s="124">
        <v>2</v>
      </c>
      <c r="L1440" s="125">
        <v>9.07</v>
      </c>
      <c r="M1440" s="125">
        <v>0</v>
      </c>
    </row>
    <row r="1441" spans="1:13" x14ac:dyDescent="0.3">
      <c r="A1441" s="123" t="str">
        <f t="shared" si="47"/>
        <v>MNME00520</v>
      </c>
      <c r="B1441" s="109" t="s">
        <v>745</v>
      </c>
      <c r="C1441" s="109" t="s">
        <v>3433</v>
      </c>
      <c r="D1441" s="109" t="s">
        <v>3434</v>
      </c>
      <c r="E1441" s="109" t="s">
        <v>4709</v>
      </c>
      <c r="F1441" s="109" t="s">
        <v>36</v>
      </c>
      <c r="G1441" s="109" t="s">
        <v>3425</v>
      </c>
      <c r="H1441" s="109" t="s">
        <v>3426</v>
      </c>
      <c r="I1441" s="124">
        <v>13</v>
      </c>
      <c r="J1441" s="127">
        <f t="shared" si="48"/>
        <v>3.0753846153846149</v>
      </c>
      <c r="K1441" s="124">
        <v>13</v>
      </c>
      <c r="L1441" s="125">
        <v>39.979999999999997</v>
      </c>
      <c r="M1441" s="125">
        <v>0</v>
      </c>
    </row>
    <row r="1442" spans="1:13" x14ac:dyDescent="0.3">
      <c r="A1442" s="123" t="str">
        <f t="shared" si="47"/>
        <v>MNME00521</v>
      </c>
      <c r="B1442" s="109" t="s">
        <v>746</v>
      </c>
      <c r="C1442" s="109" t="s">
        <v>3433</v>
      </c>
      <c r="D1442" s="109" t="s">
        <v>3434</v>
      </c>
      <c r="E1442" s="109" t="s">
        <v>4710</v>
      </c>
      <c r="F1442" s="109" t="s">
        <v>36</v>
      </c>
      <c r="G1442" s="109" t="s">
        <v>3425</v>
      </c>
      <c r="H1442" s="109" t="s">
        <v>3426</v>
      </c>
      <c r="I1442" s="124">
        <v>3</v>
      </c>
      <c r="J1442" s="127">
        <f t="shared" si="48"/>
        <v>10.146666666666667</v>
      </c>
      <c r="K1442" s="124">
        <v>3</v>
      </c>
      <c r="L1442" s="125">
        <v>30.44</v>
      </c>
      <c r="M1442" s="125">
        <v>0</v>
      </c>
    </row>
    <row r="1443" spans="1:13" x14ac:dyDescent="0.3">
      <c r="A1443" s="123" t="str">
        <f t="shared" si="47"/>
        <v>MNME00522</v>
      </c>
      <c r="B1443" s="109" t="s">
        <v>747</v>
      </c>
      <c r="C1443" s="109" t="s">
        <v>3433</v>
      </c>
      <c r="D1443" s="109" t="s">
        <v>3434</v>
      </c>
      <c r="E1443" s="109" t="s">
        <v>4711</v>
      </c>
      <c r="F1443" s="109" t="s">
        <v>36</v>
      </c>
      <c r="G1443" s="109" t="s">
        <v>3425</v>
      </c>
      <c r="H1443" s="109" t="s">
        <v>3426</v>
      </c>
      <c r="I1443" s="124">
        <v>2</v>
      </c>
      <c r="J1443" s="127">
        <f t="shared" si="48"/>
        <v>8.1750000000000007</v>
      </c>
      <c r="K1443" s="124">
        <v>2</v>
      </c>
      <c r="L1443" s="125">
        <v>16.350000000000001</v>
      </c>
      <c r="M1443" s="125">
        <v>0</v>
      </c>
    </row>
    <row r="1444" spans="1:13" x14ac:dyDescent="0.3">
      <c r="A1444" s="123" t="str">
        <f t="shared" si="47"/>
        <v>MNME00523</v>
      </c>
      <c r="B1444" s="109" t="s">
        <v>748</v>
      </c>
      <c r="C1444" s="109" t="s">
        <v>3433</v>
      </c>
      <c r="D1444" s="109" t="s">
        <v>3434</v>
      </c>
      <c r="E1444" s="109" t="s">
        <v>4712</v>
      </c>
      <c r="F1444" s="109" t="s">
        <v>757</v>
      </c>
      <c r="G1444" s="109" t="s">
        <v>3425</v>
      </c>
      <c r="H1444" s="109" t="s">
        <v>3426</v>
      </c>
      <c r="I1444" s="124">
        <v>3</v>
      </c>
      <c r="J1444" s="127">
        <f t="shared" si="48"/>
        <v>18.716666666666665</v>
      </c>
      <c r="K1444" s="124">
        <v>3</v>
      </c>
      <c r="L1444" s="125">
        <v>56.15</v>
      </c>
      <c r="M1444" s="125">
        <v>0</v>
      </c>
    </row>
    <row r="1445" spans="1:13" x14ac:dyDescent="0.3">
      <c r="A1445" s="123" t="str">
        <f t="shared" si="47"/>
        <v>MNME00524</v>
      </c>
      <c r="B1445" s="109" t="s">
        <v>749</v>
      </c>
      <c r="C1445" s="109" t="s">
        <v>3433</v>
      </c>
      <c r="D1445" s="109" t="s">
        <v>3434</v>
      </c>
      <c r="E1445" s="109" t="s">
        <v>4713</v>
      </c>
      <c r="F1445" s="109" t="s">
        <v>36</v>
      </c>
      <c r="G1445" s="109" t="s">
        <v>3425</v>
      </c>
      <c r="H1445" s="109" t="s">
        <v>3426</v>
      </c>
      <c r="I1445" s="124">
        <v>9</v>
      </c>
      <c r="J1445" s="127">
        <f t="shared" si="48"/>
        <v>10.865555555555556</v>
      </c>
      <c r="K1445" s="124">
        <v>9</v>
      </c>
      <c r="L1445" s="125">
        <v>97.79</v>
      </c>
      <c r="M1445" s="125">
        <v>0</v>
      </c>
    </row>
    <row r="1446" spans="1:13" x14ac:dyDescent="0.3">
      <c r="A1446" s="123" t="str">
        <f t="shared" si="47"/>
        <v>MNME00525</v>
      </c>
      <c r="B1446" s="109" t="s">
        <v>1023</v>
      </c>
      <c r="C1446" s="109" t="s">
        <v>3433</v>
      </c>
      <c r="D1446" s="109" t="s">
        <v>3434</v>
      </c>
      <c r="E1446" s="109" t="s">
        <v>4714</v>
      </c>
      <c r="F1446" s="109" t="s">
        <v>757</v>
      </c>
      <c r="G1446" s="109" t="s">
        <v>3425</v>
      </c>
      <c r="H1446" s="109" t="s">
        <v>3426</v>
      </c>
      <c r="I1446" s="124">
        <v>1</v>
      </c>
      <c r="J1446" s="127">
        <f t="shared" si="48"/>
        <v>16.79</v>
      </c>
      <c r="K1446" s="124">
        <v>1</v>
      </c>
      <c r="L1446" s="125">
        <v>16.79</v>
      </c>
      <c r="M1446" s="125">
        <v>0</v>
      </c>
    </row>
    <row r="1447" spans="1:13" x14ac:dyDescent="0.3">
      <c r="A1447" s="123" t="str">
        <f t="shared" si="47"/>
        <v>MNME00526</v>
      </c>
      <c r="B1447" s="109" t="s">
        <v>750</v>
      </c>
      <c r="C1447" s="109" t="s">
        <v>3433</v>
      </c>
      <c r="D1447" s="109" t="s">
        <v>3434</v>
      </c>
      <c r="E1447" s="109" t="s">
        <v>4715</v>
      </c>
      <c r="F1447" s="109" t="s">
        <v>36</v>
      </c>
      <c r="G1447" s="109" t="s">
        <v>3425</v>
      </c>
      <c r="H1447" s="109" t="s">
        <v>3426</v>
      </c>
      <c r="I1447" s="124">
        <v>2</v>
      </c>
      <c r="J1447" s="127">
        <f t="shared" si="48"/>
        <v>0</v>
      </c>
      <c r="K1447" s="124">
        <v>2</v>
      </c>
      <c r="L1447" s="125">
        <v>0</v>
      </c>
      <c r="M1447" s="125">
        <v>0</v>
      </c>
    </row>
    <row r="1448" spans="1:13" x14ac:dyDescent="0.3">
      <c r="A1448" s="123" t="str">
        <f t="shared" si="47"/>
        <v>MNME00527</v>
      </c>
      <c r="B1448" s="109" t="s">
        <v>1024</v>
      </c>
      <c r="C1448" s="109" t="s">
        <v>3433</v>
      </c>
      <c r="D1448" s="109" t="s">
        <v>3434</v>
      </c>
      <c r="E1448" s="109" t="s">
        <v>4716</v>
      </c>
      <c r="F1448" s="109" t="s">
        <v>36</v>
      </c>
      <c r="G1448" s="109" t="s">
        <v>3425</v>
      </c>
      <c r="H1448" s="109" t="s">
        <v>3426</v>
      </c>
      <c r="I1448" s="124">
        <v>9</v>
      </c>
      <c r="J1448" s="127">
        <f t="shared" si="48"/>
        <v>0</v>
      </c>
      <c r="K1448" s="124">
        <v>9</v>
      </c>
      <c r="L1448" s="125">
        <v>0</v>
      </c>
      <c r="M1448" s="125">
        <v>0</v>
      </c>
    </row>
    <row r="1449" spans="1:13" x14ac:dyDescent="0.3">
      <c r="A1449" s="123" t="str">
        <f t="shared" si="47"/>
        <v>MNME00528</v>
      </c>
      <c r="B1449" s="109" t="s">
        <v>1025</v>
      </c>
      <c r="C1449" s="109" t="s">
        <v>3433</v>
      </c>
      <c r="D1449" s="109" t="s">
        <v>3434</v>
      </c>
      <c r="E1449" s="109" t="s">
        <v>4717</v>
      </c>
      <c r="F1449" s="109" t="s">
        <v>36</v>
      </c>
      <c r="G1449" s="109" t="s">
        <v>3425</v>
      </c>
      <c r="H1449" s="109" t="s">
        <v>3426</v>
      </c>
      <c r="I1449" s="124">
        <v>13</v>
      </c>
      <c r="J1449" s="127">
        <f t="shared" si="48"/>
        <v>0</v>
      </c>
      <c r="K1449" s="124">
        <v>13</v>
      </c>
      <c r="L1449" s="125">
        <v>0</v>
      </c>
      <c r="M1449" s="125">
        <v>0</v>
      </c>
    </row>
    <row r="1450" spans="1:13" x14ac:dyDescent="0.3">
      <c r="A1450" s="123" t="str">
        <f t="shared" si="47"/>
        <v>MNME00529</v>
      </c>
      <c r="B1450" s="109" t="s">
        <v>1026</v>
      </c>
      <c r="C1450" s="109" t="s">
        <v>3433</v>
      </c>
      <c r="D1450" s="109" t="s">
        <v>3434</v>
      </c>
      <c r="E1450" s="109" t="s">
        <v>4718</v>
      </c>
      <c r="F1450" s="109" t="s">
        <v>757</v>
      </c>
      <c r="G1450" s="109" t="s">
        <v>3425</v>
      </c>
      <c r="H1450" s="109" t="s">
        <v>3426</v>
      </c>
      <c r="I1450" s="124">
        <v>5</v>
      </c>
      <c r="J1450" s="127">
        <f t="shared" si="48"/>
        <v>0</v>
      </c>
      <c r="K1450" s="124">
        <v>5</v>
      </c>
      <c r="L1450" s="125">
        <v>0</v>
      </c>
      <c r="M1450" s="125">
        <v>0</v>
      </c>
    </row>
    <row r="1451" spans="1:13" x14ac:dyDescent="0.3">
      <c r="A1451" s="123" t="str">
        <f t="shared" si="47"/>
        <v>MNME00530</v>
      </c>
      <c r="B1451" s="109" t="s">
        <v>751</v>
      </c>
      <c r="C1451" s="109" t="s">
        <v>3433</v>
      </c>
      <c r="D1451" s="109" t="s">
        <v>3434</v>
      </c>
      <c r="E1451" s="109" t="s">
        <v>4719</v>
      </c>
      <c r="F1451" s="109" t="s">
        <v>36</v>
      </c>
      <c r="G1451" s="109" t="s">
        <v>3425</v>
      </c>
      <c r="H1451" s="109" t="s">
        <v>3426</v>
      </c>
      <c r="I1451" s="124">
        <v>9</v>
      </c>
      <c r="J1451" s="127">
        <f t="shared" si="48"/>
        <v>0</v>
      </c>
      <c r="K1451" s="124">
        <v>9</v>
      </c>
      <c r="L1451" s="125">
        <v>0</v>
      </c>
      <c r="M1451" s="125">
        <v>0</v>
      </c>
    </row>
    <row r="1452" spans="1:13" x14ac:dyDescent="0.3">
      <c r="A1452" s="123" t="str">
        <f t="shared" si="47"/>
        <v>MNME00531</v>
      </c>
      <c r="B1452" s="109" t="s">
        <v>752</v>
      </c>
      <c r="C1452" s="109" t="s">
        <v>3433</v>
      </c>
      <c r="D1452" s="109" t="s">
        <v>3434</v>
      </c>
      <c r="E1452" s="109" t="s">
        <v>4720</v>
      </c>
      <c r="F1452" s="109" t="s">
        <v>36</v>
      </c>
      <c r="G1452" s="109" t="s">
        <v>3425</v>
      </c>
      <c r="H1452" s="109" t="s">
        <v>3426</v>
      </c>
      <c r="I1452" s="124">
        <v>3</v>
      </c>
      <c r="J1452" s="127">
        <f t="shared" si="48"/>
        <v>7.9066666666666663</v>
      </c>
      <c r="K1452" s="124">
        <v>3</v>
      </c>
      <c r="L1452" s="125">
        <v>23.72</v>
      </c>
      <c r="M1452" s="125">
        <v>0</v>
      </c>
    </row>
    <row r="1453" spans="1:13" x14ac:dyDescent="0.3">
      <c r="A1453" s="123" t="str">
        <f t="shared" si="47"/>
        <v>MNME00532</v>
      </c>
      <c r="B1453" s="109" t="s">
        <v>1027</v>
      </c>
      <c r="C1453" s="109" t="s">
        <v>3433</v>
      </c>
      <c r="D1453" s="109" t="s">
        <v>3434</v>
      </c>
      <c r="E1453" s="109" t="s">
        <v>4721</v>
      </c>
      <c r="F1453" s="109" t="s">
        <v>36</v>
      </c>
      <c r="G1453" s="109" t="s">
        <v>3425</v>
      </c>
      <c r="H1453" s="109" t="s">
        <v>3426</v>
      </c>
      <c r="I1453" s="124">
        <v>3</v>
      </c>
      <c r="J1453" s="127">
        <f t="shared" si="48"/>
        <v>4.5533333333333337</v>
      </c>
      <c r="K1453" s="124">
        <v>3</v>
      </c>
      <c r="L1453" s="125">
        <v>13.66</v>
      </c>
      <c r="M1453" s="125">
        <v>0</v>
      </c>
    </row>
    <row r="1454" spans="1:13" x14ac:dyDescent="0.3">
      <c r="A1454" s="123" t="str">
        <f t="shared" si="47"/>
        <v>MNME00533</v>
      </c>
      <c r="B1454" s="109" t="s">
        <v>753</v>
      </c>
      <c r="C1454" s="109" t="s">
        <v>3433</v>
      </c>
      <c r="D1454" s="109" t="s">
        <v>3434</v>
      </c>
      <c r="E1454" s="109" t="s">
        <v>4722</v>
      </c>
      <c r="F1454" s="109" t="s">
        <v>36</v>
      </c>
      <c r="G1454" s="109" t="s">
        <v>3425</v>
      </c>
      <c r="H1454" s="109" t="s">
        <v>3426</v>
      </c>
      <c r="I1454" s="124">
        <v>8</v>
      </c>
      <c r="J1454" s="127">
        <f t="shared" si="48"/>
        <v>5.3150000000000004</v>
      </c>
      <c r="K1454" s="124">
        <v>8</v>
      </c>
      <c r="L1454" s="125">
        <v>42.52</v>
      </c>
      <c r="M1454" s="125">
        <v>0</v>
      </c>
    </row>
    <row r="1455" spans="1:13" x14ac:dyDescent="0.3">
      <c r="A1455" s="123" t="str">
        <f t="shared" si="47"/>
        <v>MNME00534</v>
      </c>
      <c r="B1455" s="109" t="s">
        <v>754</v>
      </c>
      <c r="C1455" s="109" t="s">
        <v>3433</v>
      </c>
      <c r="D1455" s="109" t="s">
        <v>3434</v>
      </c>
      <c r="E1455" s="109" t="s">
        <v>4723</v>
      </c>
      <c r="F1455" s="109" t="s">
        <v>36</v>
      </c>
      <c r="G1455" s="109" t="s">
        <v>3425</v>
      </c>
      <c r="H1455" s="109" t="s">
        <v>3426</v>
      </c>
      <c r="I1455" s="124">
        <v>7</v>
      </c>
      <c r="J1455" s="127">
        <f t="shared" si="48"/>
        <v>2.5842857142857141</v>
      </c>
      <c r="K1455" s="124">
        <v>7</v>
      </c>
      <c r="L1455" s="125">
        <v>18.09</v>
      </c>
      <c r="M1455" s="125">
        <v>0</v>
      </c>
    </row>
    <row r="1456" spans="1:13" x14ac:dyDescent="0.3">
      <c r="A1456" s="123" t="str">
        <f t="shared" si="47"/>
        <v>MNME00535</v>
      </c>
      <c r="B1456" s="109" t="s">
        <v>1028</v>
      </c>
      <c r="C1456" s="109" t="s">
        <v>3433</v>
      </c>
      <c r="D1456" s="109" t="s">
        <v>3434</v>
      </c>
      <c r="E1456" s="109" t="s">
        <v>4724</v>
      </c>
      <c r="F1456" s="109" t="s">
        <v>36</v>
      </c>
      <c r="G1456" s="109" t="s">
        <v>3425</v>
      </c>
      <c r="H1456" s="109" t="s">
        <v>3426</v>
      </c>
      <c r="I1456" s="124">
        <v>1</v>
      </c>
      <c r="J1456" s="127">
        <f t="shared" si="48"/>
        <v>480.97</v>
      </c>
      <c r="K1456" s="124">
        <v>1</v>
      </c>
      <c r="L1456" s="125">
        <v>480.97</v>
      </c>
      <c r="M1456" s="125">
        <v>0</v>
      </c>
    </row>
    <row r="1457" spans="1:13" x14ac:dyDescent="0.3">
      <c r="A1457" s="123" t="str">
        <f t="shared" si="47"/>
        <v>MNME00536</v>
      </c>
      <c r="B1457" s="109" t="s">
        <v>1029</v>
      </c>
      <c r="C1457" s="109" t="s">
        <v>3433</v>
      </c>
      <c r="D1457" s="109" t="s">
        <v>3434</v>
      </c>
      <c r="E1457" s="109" t="s">
        <v>4725</v>
      </c>
      <c r="F1457" s="109" t="s">
        <v>36</v>
      </c>
      <c r="G1457" s="109" t="s">
        <v>3425</v>
      </c>
      <c r="H1457" s="109" t="s">
        <v>3426</v>
      </c>
      <c r="I1457" s="124">
        <v>9</v>
      </c>
      <c r="J1457" s="127">
        <f t="shared" si="48"/>
        <v>0</v>
      </c>
      <c r="K1457" s="124">
        <v>9</v>
      </c>
      <c r="L1457" s="125">
        <v>0</v>
      </c>
      <c r="M1457" s="125">
        <v>0</v>
      </c>
    </row>
    <row r="1458" spans="1:13" x14ac:dyDescent="0.3">
      <c r="A1458" s="123" t="str">
        <f t="shared" si="47"/>
        <v>MNME00537</v>
      </c>
      <c r="B1458" s="109" t="s">
        <v>1030</v>
      </c>
      <c r="C1458" s="109" t="s">
        <v>3433</v>
      </c>
      <c r="D1458" s="109" t="s">
        <v>3434</v>
      </c>
      <c r="E1458" s="109" t="s">
        <v>4726</v>
      </c>
      <c r="F1458" s="109" t="s">
        <v>36</v>
      </c>
      <c r="G1458" s="109" t="s">
        <v>3425</v>
      </c>
      <c r="H1458" s="109" t="s">
        <v>3426</v>
      </c>
      <c r="I1458" s="124">
        <v>7</v>
      </c>
      <c r="J1458" s="127">
        <f t="shared" si="48"/>
        <v>0</v>
      </c>
      <c r="K1458" s="124">
        <v>7</v>
      </c>
      <c r="L1458" s="125">
        <v>0</v>
      </c>
      <c r="M1458" s="125">
        <v>0</v>
      </c>
    </row>
    <row r="1459" spans="1:13" x14ac:dyDescent="0.3">
      <c r="A1459" s="123" t="str">
        <f t="shared" si="47"/>
        <v>MNME00540</v>
      </c>
      <c r="B1459" s="109" t="s">
        <v>1031</v>
      </c>
      <c r="C1459" s="109" t="s">
        <v>3433</v>
      </c>
      <c r="D1459" s="109" t="s">
        <v>3434</v>
      </c>
      <c r="E1459" s="109" t="s">
        <v>4727</v>
      </c>
      <c r="F1459" s="109" t="s">
        <v>36</v>
      </c>
      <c r="G1459" s="109" t="s">
        <v>3425</v>
      </c>
      <c r="H1459" s="109" t="s">
        <v>3426</v>
      </c>
      <c r="I1459" s="124">
        <v>6</v>
      </c>
      <c r="J1459" s="127">
        <f t="shared" si="48"/>
        <v>1.9800000000000002</v>
      </c>
      <c r="K1459" s="124">
        <v>6</v>
      </c>
      <c r="L1459" s="125">
        <v>11.88</v>
      </c>
      <c r="M1459" s="125">
        <v>0</v>
      </c>
    </row>
    <row r="1460" spans="1:13" x14ac:dyDescent="0.3">
      <c r="A1460" s="123" t="str">
        <f t="shared" si="47"/>
        <v>MNME00541</v>
      </c>
      <c r="B1460" s="109" t="s">
        <v>1050</v>
      </c>
      <c r="C1460" s="109" t="s">
        <v>3433</v>
      </c>
      <c r="D1460" s="109" t="s">
        <v>3434</v>
      </c>
      <c r="E1460" s="109" t="s">
        <v>4728</v>
      </c>
      <c r="F1460" s="109" t="s">
        <v>36</v>
      </c>
      <c r="G1460" s="109" t="s">
        <v>3425</v>
      </c>
      <c r="H1460" s="109" t="s">
        <v>3426</v>
      </c>
      <c r="I1460" s="124">
        <v>3</v>
      </c>
      <c r="J1460" s="127">
        <f t="shared" si="48"/>
        <v>0</v>
      </c>
      <c r="K1460" s="124">
        <v>3</v>
      </c>
      <c r="L1460" s="125">
        <v>0</v>
      </c>
      <c r="M1460" s="125">
        <v>0</v>
      </c>
    </row>
    <row r="1461" spans="1:13" x14ac:dyDescent="0.3">
      <c r="A1461" s="123" t="str">
        <f t="shared" si="47"/>
        <v>MNME00542</v>
      </c>
      <c r="B1461" s="109" t="s">
        <v>1069</v>
      </c>
      <c r="C1461" s="109" t="s">
        <v>3433</v>
      </c>
      <c r="D1461" s="109" t="s">
        <v>3434</v>
      </c>
      <c r="E1461" s="109" t="s">
        <v>4729</v>
      </c>
      <c r="F1461" s="109" t="s">
        <v>36</v>
      </c>
      <c r="G1461" s="109" t="s">
        <v>3425</v>
      </c>
      <c r="H1461" s="109" t="s">
        <v>3426</v>
      </c>
      <c r="I1461" s="124">
        <v>7</v>
      </c>
      <c r="J1461" s="127">
        <f t="shared" si="48"/>
        <v>4.5371428571428574</v>
      </c>
      <c r="K1461" s="124">
        <v>7</v>
      </c>
      <c r="L1461" s="125">
        <v>31.76</v>
      </c>
      <c r="M1461" s="125">
        <v>0</v>
      </c>
    </row>
    <row r="1462" spans="1:13" x14ac:dyDescent="0.3">
      <c r="A1462" s="123" t="str">
        <f t="shared" si="47"/>
        <v>MNME00543</v>
      </c>
      <c r="B1462" s="109" t="s">
        <v>1070</v>
      </c>
      <c r="C1462" s="109" t="s">
        <v>3433</v>
      </c>
      <c r="D1462" s="109" t="s">
        <v>3434</v>
      </c>
      <c r="E1462" s="109" t="s">
        <v>4730</v>
      </c>
      <c r="F1462" s="109" t="s">
        <v>36</v>
      </c>
      <c r="G1462" s="109" t="s">
        <v>3425</v>
      </c>
      <c r="H1462" s="109" t="s">
        <v>3426</v>
      </c>
      <c r="I1462" s="124">
        <v>3</v>
      </c>
      <c r="J1462" s="127">
        <f t="shared" si="48"/>
        <v>308.34666666666664</v>
      </c>
      <c r="K1462" s="124">
        <v>3</v>
      </c>
      <c r="L1462" s="125">
        <v>925.04</v>
      </c>
      <c r="M1462" s="125">
        <v>0</v>
      </c>
    </row>
    <row r="1463" spans="1:13" x14ac:dyDescent="0.3">
      <c r="A1463" s="123" t="str">
        <f t="shared" si="47"/>
        <v>MNME00544</v>
      </c>
      <c r="B1463" s="109" t="s">
        <v>1051</v>
      </c>
      <c r="C1463" s="109" t="s">
        <v>3433</v>
      </c>
      <c r="D1463" s="109" t="s">
        <v>3434</v>
      </c>
      <c r="E1463" s="109" t="s">
        <v>4731</v>
      </c>
      <c r="F1463" s="109" t="s">
        <v>36</v>
      </c>
      <c r="G1463" s="109" t="s">
        <v>3425</v>
      </c>
      <c r="H1463" s="109" t="s">
        <v>3426</v>
      </c>
      <c r="I1463" s="124">
        <v>2</v>
      </c>
      <c r="J1463" s="127">
        <f t="shared" si="48"/>
        <v>0</v>
      </c>
      <c r="K1463" s="124">
        <v>2</v>
      </c>
      <c r="L1463" s="125">
        <v>0</v>
      </c>
      <c r="M1463" s="125">
        <v>0</v>
      </c>
    </row>
    <row r="1464" spans="1:13" x14ac:dyDescent="0.3">
      <c r="A1464" s="123" t="str">
        <f t="shared" si="47"/>
        <v>MNME00545</v>
      </c>
      <c r="B1464" s="109" t="s">
        <v>1071</v>
      </c>
      <c r="C1464" s="109" t="s">
        <v>3433</v>
      </c>
      <c r="D1464" s="109" t="s">
        <v>3434</v>
      </c>
      <c r="E1464" s="109" t="s">
        <v>4732</v>
      </c>
      <c r="F1464" s="109" t="s">
        <v>36</v>
      </c>
      <c r="G1464" s="109" t="s">
        <v>3425</v>
      </c>
      <c r="H1464" s="109" t="s">
        <v>3426</v>
      </c>
      <c r="I1464" s="124">
        <v>1</v>
      </c>
      <c r="J1464" s="127">
        <f t="shared" si="48"/>
        <v>92.12</v>
      </c>
      <c r="K1464" s="124">
        <v>1</v>
      </c>
      <c r="L1464" s="125">
        <v>92.12</v>
      </c>
      <c r="M1464" s="125">
        <v>0</v>
      </c>
    </row>
    <row r="1465" spans="1:13" x14ac:dyDescent="0.3">
      <c r="A1465" s="123" t="str">
        <f t="shared" si="47"/>
        <v>MNME00546</v>
      </c>
      <c r="B1465" s="109" t="s">
        <v>1052</v>
      </c>
      <c r="C1465" s="109" t="s">
        <v>3433</v>
      </c>
      <c r="D1465" s="109" t="s">
        <v>3434</v>
      </c>
      <c r="E1465" s="109" t="s">
        <v>4733</v>
      </c>
      <c r="F1465" s="109" t="s">
        <v>36</v>
      </c>
      <c r="G1465" s="109" t="s">
        <v>3425</v>
      </c>
      <c r="H1465" s="109" t="s">
        <v>3426</v>
      </c>
      <c r="I1465" s="124">
        <v>4</v>
      </c>
      <c r="J1465" s="127">
        <f t="shared" si="48"/>
        <v>0</v>
      </c>
      <c r="K1465" s="124">
        <v>4</v>
      </c>
      <c r="L1465" s="125">
        <v>0</v>
      </c>
      <c r="M1465" s="125">
        <v>0</v>
      </c>
    </row>
    <row r="1466" spans="1:13" x14ac:dyDescent="0.3">
      <c r="A1466" s="123" t="str">
        <f t="shared" si="47"/>
        <v>MNME00547</v>
      </c>
      <c r="B1466" s="109" t="s">
        <v>1053</v>
      </c>
      <c r="C1466" s="109" t="s">
        <v>3433</v>
      </c>
      <c r="D1466" s="109" t="s">
        <v>3434</v>
      </c>
      <c r="E1466" s="109" t="s">
        <v>4734</v>
      </c>
      <c r="F1466" s="109" t="s">
        <v>36</v>
      </c>
      <c r="G1466" s="109" t="s">
        <v>3425</v>
      </c>
      <c r="H1466" s="109" t="s">
        <v>3426</v>
      </c>
      <c r="I1466" s="124">
        <v>8</v>
      </c>
      <c r="J1466" s="127">
        <f t="shared" si="48"/>
        <v>0</v>
      </c>
      <c r="K1466" s="124">
        <v>8</v>
      </c>
      <c r="L1466" s="125">
        <v>0</v>
      </c>
      <c r="M1466" s="125">
        <v>0</v>
      </c>
    </row>
    <row r="1467" spans="1:13" x14ac:dyDescent="0.3">
      <c r="A1467" s="123" t="str">
        <f t="shared" si="47"/>
        <v>MNME00548</v>
      </c>
      <c r="B1467" s="109" t="s">
        <v>1072</v>
      </c>
      <c r="C1467" s="109" t="s">
        <v>3433</v>
      </c>
      <c r="D1467" s="109" t="s">
        <v>3434</v>
      </c>
      <c r="E1467" s="109" t="s">
        <v>4735</v>
      </c>
      <c r="F1467" s="109" t="s">
        <v>36</v>
      </c>
      <c r="G1467" s="109" t="s">
        <v>3425</v>
      </c>
      <c r="H1467" s="109" t="s">
        <v>3426</v>
      </c>
      <c r="I1467" s="124">
        <v>9</v>
      </c>
      <c r="J1467" s="127">
        <f t="shared" si="48"/>
        <v>6.9877777777777776</v>
      </c>
      <c r="K1467" s="124">
        <v>9</v>
      </c>
      <c r="L1467" s="125">
        <v>62.89</v>
      </c>
      <c r="M1467" s="125">
        <v>0</v>
      </c>
    </row>
    <row r="1468" spans="1:13" x14ac:dyDescent="0.3">
      <c r="A1468" s="123" t="str">
        <f t="shared" si="47"/>
        <v>MNME00549</v>
      </c>
      <c r="B1468" s="109" t="s">
        <v>1073</v>
      </c>
      <c r="C1468" s="109" t="s">
        <v>3433</v>
      </c>
      <c r="D1468" s="109" t="s">
        <v>3434</v>
      </c>
      <c r="E1468" s="109" t="s">
        <v>4736</v>
      </c>
      <c r="F1468" s="109" t="s">
        <v>36</v>
      </c>
      <c r="G1468" s="109" t="s">
        <v>3425</v>
      </c>
      <c r="H1468" s="109" t="s">
        <v>3426</v>
      </c>
      <c r="I1468" s="124">
        <v>2</v>
      </c>
      <c r="J1468" s="127">
        <f t="shared" si="48"/>
        <v>47.645000000000003</v>
      </c>
      <c r="K1468" s="124">
        <v>2</v>
      </c>
      <c r="L1468" s="125">
        <v>95.29</v>
      </c>
      <c r="M1468" s="125">
        <v>0</v>
      </c>
    </row>
    <row r="1469" spans="1:13" x14ac:dyDescent="0.3">
      <c r="A1469" s="123" t="str">
        <f t="shared" ref="A1469:A1532" si="49">LEFT(E1469,9)</f>
        <v>MNME00558</v>
      </c>
      <c r="B1469" s="109" t="s">
        <v>1054</v>
      </c>
      <c r="C1469" s="109" t="s">
        <v>3433</v>
      </c>
      <c r="D1469" s="109" t="s">
        <v>3434</v>
      </c>
      <c r="E1469" s="109" t="s">
        <v>4737</v>
      </c>
      <c r="F1469" s="109" t="s">
        <v>36</v>
      </c>
      <c r="G1469" s="109" t="s">
        <v>3425</v>
      </c>
      <c r="H1469" s="109" t="s">
        <v>3426</v>
      </c>
      <c r="I1469" s="124">
        <v>2</v>
      </c>
      <c r="J1469" s="127">
        <f t="shared" si="48"/>
        <v>0</v>
      </c>
      <c r="K1469" s="124">
        <v>2</v>
      </c>
      <c r="L1469" s="125">
        <v>0</v>
      </c>
      <c r="M1469" s="125">
        <v>0</v>
      </c>
    </row>
    <row r="1470" spans="1:13" x14ac:dyDescent="0.3">
      <c r="A1470" s="123" t="str">
        <f t="shared" si="49"/>
        <v>MNME00559</v>
      </c>
      <c r="B1470" s="109" t="s">
        <v>1055</v>
      </c>
      <c r="C1470" s="109" t="s">
        <v>3433</v>
      </c>
      <c r="D1470" s="109" t="s">
        <v>3434</v>
      </c>
      <c r="E1470" s="109" t="s">
        <v>4738</v>
      </c>
      <c r="F1470" s="109" t="s">
        <v>36</v>
      </c>
      <c r="G1470" s="109" t="s">
        <v>3425</v>
      </c>
      <c r="H1470" s="109" t="s">
        <v>3426</v>
      </c>
      <c r="I1470" s="124">
        <v>2</v>
      </c>
      <c r="J1470" s="127">
        <f t="shared" si="48"/>
        <v>494.22</v>
      </c>
      <c r="K1470" s="124">
        <v>2</v>
      </c>
      <c r="L1470" s="125">
        <v>988.44</v>
      </c>
      <c r="M1470" s="125">
        <v>0</v>
      </c>
    </row>
    <row r="1471" spans="1:13" x14ac:dyDescent="0.3">
      <c r="A1471" s="123" t="str">
        <f t="shared" si="49"/>
        <v>MNME00560</v>
      </c>
      <c r="B1471" s="109" t="s">
        <v>1056</v>
      </c>
      <c r="C1471" s="109" t="s">
        <v>3433</v>
      </c>
      <c r="D1471" s="109" t="s">
        <v>3434</v>
      </c>
      <c r="E1471" s="109" t="s">
        <v>4739</v>
      </c>
      <c r="F1471" s="109" t="s">
        <v>757</v>
      </c>
      <c r="G1471" s="109" t="s">
        <v>3425</v>
      </c>
      <c r="H1471" s="109" t="s">
        <v>3426</v>
      </c>
      <c r="I1471" s="124">
        <v>1</v>
      </c>
      <c r="J1471" s="127">
        <f t="shared" si="48"/>
        <v>73.87</v>
      </c>
      <c r="K1471" s="124">
        <v>1</v>
      </c>
      <c r="L1471" s="125">
        <v>73.87</v>
      </c>
      <c r="M1471" s="125">
        <v>0</v>
      </c>
    </row>
    <row r="1472" spans="1:13" x14ac:dyDescent="0.3">
      <c r="A1472" s="123" t="str">
        <f t="shared" si="49"/>
        <v>MNME00561</v>
      </c>
      <c r="B1472" s="109" t="s">
        <v>1057</v>
      </c>
      <c r="C1472" s="109" t="s">
        <v>3433</v>
      </c>
      <c r="D1472" s="109" t="s">
        <v>3434</v>
      </c>
      <c r="E1472" s="109" t="s">
        <v>4740</v>
      </c>
      <c r="F1472" s="109" t="s">
        <v>36</v>
      </c>
      <c r="G1472" s="109" t="s">
        <v>3425</v>
      </c>
      <c r="H1472" s="109" t="s">
        <v>3426</v>
      </c>
      <c r="I1472" s="124">
        <v>1</v>
      </c>
      <c r="J1472" s="127">
        <f t="shared" si="48"/>
        <v>2612.1799999999998</v>
      </c>
      <c r="K1472" s="124">
        <v>1</v>
      </c>
      <c r="L1472" s="125">
        <v>2612.1799999999998</v>
      </c>
      <c r="M1472" s="125">
        <v>0</v>
      </c>
    </row>
    <row r="1473" spans="1:13" x14ac:dyDescent="0.3">
      <c r="A1473" s="123" t="str">
        <f t="shared" si="49"/>
        <v>MNME00562</v>
      </c>
      <c r="B1473" s="109" t="s">
        <v>1058</v>
      </c>
      <c r="C1473" s="109" t="s">
        <v>3433</v>
      </c>
      <c r="D1473" s="109" t="s">
        <v>3434</v>
      </c>
      <c r="E1473" s="109" t="s">
        <v>4741</v>
      </c>
      <c r="F1473" s="109" t="s">
        <v>757</v>
      </c>
      <c r="G1473" s="109" t="s">
        <v>3425</v>
      </c>
      <c r="H1473" s="109" t="s">
        <v>3426</v>
      </c>
      <c r="I1473" s="124">
        <v>1</v>
      </c>
      <c r="J1473" s="127">
        <f t="shared" si="48"/>
        <v>842.55</v>
      </c>
      <c r="K1473" s="124">
        <v>1</v>
      </c>
      <c r="L1473" s="125">
        <v>842.55</v>
      </c>
      <c r="M1473" s="125">
        <v>0</v>
      </c>
    </row>
    <row r="1474" spans="1:13" x14ac:dyDescent="0.3">
      <c r="A1474" s="123" t="str">
        <f t="shared" si="49"/>
        <v>MNME00563</v>
      </c>
      <c r="B1474" s="109" t="s">
        <v>1074</v>
      </c>
      <c r="C1474" s="109" t="s">
        <v>3433</v>
      </c>
      <c r="D1474" s="109" t="s">
        <v>3434</v>
      </c>
      <c r="E1474" s="109" t="s">
        <v>4742</v>
      </c>
      <c r="F1474" s="109" t="s">
        <v>36</v>
      </c>
      <c r="G1474" s="109" t="s">
        <v>3425</v>
      </c>
      <c r="H1474" s="109" t="s">
        <v>3426</v>
      </c>
      <c r="I1474" s="124">
        <v>3</v>
      </c>
      <c r="J1474" s="127">
        <f t="shared" ref="J1474:J1537" si="50">L1474/I1474</f>
        <v>666.3033333333334</v>
      </c>
      <c r="K1474" s="124">
        <v>3</v>
      </c>
      <c r="L1474" s="125">
        <v>1998.91</v>
      </c>
      <c r="M1474" s="125">
        <v>0</v>
      </c>
    </row>
    <row r="1475" spans="1:13" x14ac:dyDescent="0.3">
      <c r="A1475" s="123" t="str">
        <f t="shared" si="49"/>
        <v>MNME00564</v>
      </c>
      <c r="B1475" s="109" t="s">
        <v>1059</v>
      </c>
      <c r="C1475" s="109" t="s">
        <v>3433</v>
      </c>
      <c r="D1475" s="109" t="s">
        <v>3434</v>
      </c>
      <c r="E1475" s="109" t="s">
        <v>4743</v>
      </c>
      <c r="F1475" s="109" t="s">
        <v>36</v>
      </c>
      <c r="G1475" s="109" t="s">
        <v>3425</v>
      </c>
      <c r="H1475" s="109" t="s">
        <v>3426</v>
      </c>
      <c r="I1475" s="124">
        <v>2</v>
      </c>
      <c r="J1475" s="127">
        <f t="shared" si="50"/>
        <v>212.005</v>
      </c>
      <c r="K1475" s="124">
        <v>2</v>
      </c>
      <c r="L1475" s="125">
        <v>424.01</v>
      </c>
      <c r="M1475" s="125">
        <v>0</v>
      </c>
    </row>
    <row r="1476" spans="1:13" x14ac:dyDescent="0.3">
      <c r="A1476" s="123" t="str">
        <f t="shared" si="49"/>
        <v>MNME00565</v>
      </c>
      <c r="B1476" s="109" t="s">
        <v>1060</v>
      </c>
      <c r="C1476" s="109" t="s">
        <v>3433</v>
      </c>
      <c r="D1476" s="109" t="s">
        <v>3434</v>
      </c>
      <c r="E1476" s="109" t="s">
        <v>4744</v>
      </c>
      <c r="F1476" s="109" t="s">
        <v>36</v>
      </c>
      <c r="G1476" s="109" t="s">
        <v>3425</v>
      </c>
      <c r="H1476" s="109" t="s">
        <v>3426</v>
      </c>
      <c r="I1476" s="124">
        <v>1</v>
      </c>
      <c r="J1476" s="127">
        <f t="shared" si="50"/>
        <v>0</v>
      </c>
      <c r="K1476" s="124">
        <v>1</v>
      </c>
      <c r="L1476" s="125">
        <v>0</v>
      </c>
      <c r="M1476" s="125">
        <v>0</v>
      </c>
    </row>
    <row r="1477" spans="1:13" x14ac:dyDescent="0.3">
      <c r="A1477" s="123" t="str">
        <f t="shared" si="49"/>
        <v>MNME00566</v>
      </c>
      <c r="B1477" s="109" t="s">
        <v>1075</v>
      </c>
      <c r="C1477" s="109" t="s">
        <v>3433</v>
      </c>
      <c r="D1477" s="109" t="s">
        <v>3434</v>
      </c>
      <c r="E1477" s="109" t="s">
        <v>4745</v>
      </c>
      <c r="F1477" s="109" t="s">
        <v>36</v>
      </c>
      <c r="G1477" s="109" t="s">
        <v>3425</v>
      </c>
      <c r="H1477" s="109" t="s">
        <v>3426</v>
      </c>
      <c r="I1477" s="124">
        <v>5</v>
      </c>
      <c r="J1477" s="127">
        <f t="shared" si="50"/>
        <v>76.97</v>
      </c>
      <c r="K1477" s="124">
        <v>5</v>
      </c>
      <c r="L1477" s="125">
        <v>384.85</v>
      </c>
      <c r="M1477" s="125">
        <v>0</v>
      </c>
    </row>
    <row r="1478" spans="1:13" x14ac:dyDescent="0.3">
      <c r="A1478" s="123" t="str">
        <f t="shared" si="49"/>
        <v>MNME00568</v>
      </c>
      <c r="B1478" s="109" t="s">
        <v>1061</v>
      </c>
      <c r="C1478" s="109" t="s">
        <v>3433</v>
      </c>
      <c r="D1478" s="109" t="s">
        <v>3434</v>
      </c>
      <c r="E1478" s="109" t="s">
        <v>4746</v>
      </c>
      <c r="F1478" s="109" t="s">
        <v>36</v>
      </c>
      <c r="G1478" s="109" t="s">
        <v>3425</v>
      </c>
      <c r="H1478" s="109" t="s">
        <v>3426</v>
      </c>
      <c r="I1478" s="124">
        <v>2</v>
      </c>
      <c r="J1478" s="127">
        <f t="shared" si="50"/>
        <v>33.274999999999999</v>
      </c>
      <c r="K1478" s="124">
        <v>2</v>
      </c>
      <c r="L1478" s="125">
        <v>66.55</v>
      </c>
      <c r="M1478" s="125">
        <v>0</v>
      </c>
    </row>
    <row r="1479" spans="1:13" x14ac:dyDescent="0.3">
      <c r="A1479" s="123" t="str">
        <f t="shared" si="49"/>
        <v>MNME00571</v>
      </c>
      <c r="B1479" s="109" t="s">
        <v>1062</v>
      </c>
      <c r="C1479" s="109" t="s">
        <v>3433</v>
      </c>
      <c r="D1479" s="109" t="s">
        <v>3434</v>
      </c>
      <c r="E1479" s="109" t="s">
        <v>4747</v>
      </c>
      <c r="F1479" s="109" t="s">
        <v>36</v>
      </c>
      <c r="G1479" s="109" t="s">
        <v>3425</v>
      </c>
      <c r="H1479" s="109" t="s">
        <v>3426</v>
      </c>
      <c r="I1479" s="124">
        <v>1</v>
      </c>
      <c r="J1479" s="127">
        <f t="shared" si="50"/>
        <v>553.86</v>
      </c>
      <c r="K1479" s="124">
        <v>1</v>
      </c>
      <c r="L1479" s="125">
        <v>553.86</v>
      </c>
      <c r="M1479" s="125">
        <v>0</v>
      </c>
    </row>
    <row r="1480" spans="1:13" x14ac:dyDescent="0.3">
      <c r="A1480" s="123" t="str">
        <f t="shared" si="49"/>
        <v>MNME00572</v>
      </c>
      <c r="B1480" s="109" t="s">
        <v>1087</v>
      </c>
      <c r="C1480" s="109" t="s">
        <v>3433</v>
      </c>
      <c r="D1480" s="109" t="s">
        <v>3434</v>
      </c>
      <c r="E1480" s="109" t="s">
        <v>4748</v>
      </c>
      <c r="F1480" s="109" t="s">
        <v>36</v>
      </c>
      <c r="G1480" s="109" t="s">
        <v>3425</v>
      </c>
      <c r="H1480" s="109" t="s">
        <v>3426</v>
      </c>
      <c r="I1480" s="124">
        <v>1</v>
      </c>
      <c r="J1480" s="127">
        <f t="shared" si="50"/>
        <v>430.16</v>
      </c>
      <c r="K1480" s="124">
        <v>1</v>
      </c>
      <c r="L1480" s="125">
        <v>430.16</v>
      </c>
      <c r="M1480" s="125">
        <v>0</v>
      </c>
    </row>
    <row r="1481" spans="1:13" x14ac:dyDescent="0.3">
      <c r="A1481" s="123" t="str">
        <f t="shared" si="49"/>
        <v>MNME00575</v>
      </c>
      <c r="B1481" s="109" t="s">
        <v>4749</v>
      </c>
      <c r="C1481" s="109" t="s">
        <v>3433</v>
      </c>
      <c r="D1481" s="109" t="s">
        <v>3434</v>
      </c>
      <c r="E1481" s="109" t="s">
        <v>4750</v>
      </c>
      <c r="F1481" s="109" t="s">
        <v>36</v>
      </c>
      <c r="G1481" s="109" t="s">
        <v>3425</v>
      </c>
      <c r="H1481" s="109" t="s">
        <v>3426</v>
      </c>
      <c r="I1481" s="124">
        <v>1</v>
      </c>
      <c r="J1481" s="127">
        <f t="shared" si="50"/>
        <v>166.87</v>
      </c>
      <c r="K1481" s="124">
        <v>1</v>
      </c>
      <c r="L1481" s="125">
        <v>166.87</v>
      </c>
      <c r="M1481" s="125">
        <v>0</v>
      </c>
    </row>
    <row r="1482" spans="1:13" x14ac:dyDescent="0.3">
      <c r="A1482" s="123" t="str">
        <f t="shared" si="49"/>
        <v>MNME00587</v>
      </c>
      <c r="B1482" s="109" t="s">
        <v>1127</v>
      </c>
      <c r="C1482" s="109" t="s">
        <v>3433</v>
      </c>
      <c r="D1482" s="109" t="s">
        <v>3434</v>
      </c>
      <c r="E1482" s="109" t="s">
        <v>4751</v>
      </c>
      <c r="F1482" s="109" t="s">
        <v>36</v>
      </c>
      <c r="G1482" s="109" t="s">
        <v>3425</v>
      </c>
      <c r="H1482" s="109" t="s">
        <v>3426</v>
      </c>
      <c r="I1482" s="124">
        <v>8</v>
      </c>
      <c r="J1482" s="127">
        <f t="shared" si="50"/>
        <v>4.6737500000000001</v>
      </c>
      <c r="K1482" s="124">
        <v>8</v>
      </c>
      <c r="L1482" s="125">
        <v>37.39</v>
      </c>
      <c r="M1482" s="125">
        <v>0</v>
      </c>
    </row>
    <row r="1483" spans="1:13" x14ac:dyDescent="0.3">
      <c r="A1483" s="123" t="str">
        <f t="shared" si="49"/>
        <v>MNME00589</v>
      </c>
      <c r="B1483" s="109" t="s">
        <v>1148</v>
      </c>
      <c r="C1483" s="109" t="s">
        <v>3433</v>
      </c>
      <c r="D1483" s="109" t="s">
        <v>3434</v>
      </c>
      <c r="E1483" s="109" t="s">
        <v>4752</v>
      </c>
      <c r="F1483" s="109" t="s">
        <v>36</v>
      </c>
      <c r="G1483" s="109" t="s">
        <v>3425</v>
      </c>
      <c r="H1483" s="109" t="s">
        <v>3426</v>
      </c>
      <c r="I1483" s="124">
        <v>18</v>
      </c>
      <c r="J1483" s="127">
        <f t="shared" si="50"/>
        <v>28.292777777777776</v>
      </c>
      <c r="K1483" s="124">
        <v>18</v>
      </c>
      <c r="L1483" s="125">
        <v>509.27</v>
      </c>
      <c r="M1483" s="125">
        <v>0</v>
      </c>
    </row>
    <row r="1484" spans="1:13" x14ac:dyDescent="0.3">
      <c r="A1484" s="123" t="str">
        <f t="shared" si="49"/>
        <v>MNME08/09</v>
      </c>
      <c r="B1484" s="109" t="s">
        <v>3841</v>
      </c>
      <c r="C1484" s="109" t="s">
        <v>3842</v>
      </c>
      <c r="D1484" s="109" t="s">
        <v>3434</v>
      </c>
      <c r="E1484" s="109" t="s">
        <v>3843</v>
      </c>
      <c r="F1484" s="109" t="s">
        <v>36</v>
      </c>
      <c r="G1484" s="109" t="s">
        <v>3425</v>
      </c>
      <c r="H1484" s="109" t="s">
        <v>3426</v>
      </c>
      <c r="I1484" s="124">
        <v>2</v>
      </c>
      <c r="J1484" s="127">
        <f t="shared" si="50"/>
        <v>0</v>
      </c>
      <c r="K1484" s="124">
        <v>2</v>
      </c>
      <c r="L1484" s="125">
        <v>0</v>
      </c>
      <c r="M1484" s="125">
        <v>0</v>
      </c>
    </row>
    <row r="1485" spans="1:13" x14ac:dyDescent="0.3">
      <c r="A1485" s="123" t="str">
        <f t="shared" si="49"/>
        <v>MOPT00186</v>
      </c>
      <c r="B1485" s="109" t="s">
        <v>4755</v>
      </c>
      <c r="C1485" s="109" t="s">
        <v>4756</v>
      </c>
      <c r="D1485" s="109" t="s">
        <v>2310</v>
      </c>
      <c r="E1485" s="109" t="s">
        <v>4757</v>
      </c>
      <c r="F1485" s="109" t="s">
        <v>36</v>
      </c>
      <c r="G1485" s="109" t="s">
        <v>3425</v>
      </c>
      <c r="H1485" s="109" t="s">
        <v>3426</v>
      </c>
      <c r="I1485" s="124">
        <v>7</v>
      </c>
      <c r="J1485" s="127">
        <f t="shared" si="50"/>
        <v>1.3542857142857143</v>
      </c>
      <c r="K1485" s="124">
        <v>7</v>
      </c>
      <c r="L1485" s="125">
        <v>9.48</v>
      </c>
      <c r="M1485" s="125">
        <v>0</v>
      </c>
    </row>
    <row r="1486" spans="1:13" x14ac:dyDescent="0.3">
      <c r="A1486" s="123" t="str">
        <f t="shared" si="49"/>
        <v>MOZN00011</v>
      </c>
      <c r="B1486" s="109" t="s">
        <v>1140</v>
      </c>
      <c r="C1486" s="109" t="s">
        <v>4756</v>
      </c>
      <c r="D1486" s="109" t="s">
        <v>2478</v>
      </c>
      <c r="E1486" s="109" t="s">
        <v>4758</v>
      </c>
      <c r="F1486" s="109" t="s">
        <v>36</v>
      </c>
      <c r="G1486" s="109" t="s">
        <v>3425</v>
      </c>
      <c r="H1486" s="109" t="s">
        <v>3426</v>
      </c>
      <c r="I1486" s="124">
        <v>2955</v>
      </c>
      <c r="J1486" s="127">
        <f t="shared" si="50"/>
        <v>0.42925549915397632</v>
      </c>
      <c r="K1486" s="124">
        <v>2955</v>
      </c>
      <c r="L1486" s="125">
        <v>1268.45</v>
      </c>
      <c r="M1486" s="125">
        <v>0</v>
      </c>
    </row>
    <row r="1487" spans="1:13" x14ac:dyDescent="0.3">
      <c r="A1487" s="123" t="str">
        <f t="shared" si="49"/>
        <v>MPAC00032</v>
      </c>
      <c r="B1487" s="109" t="s">
        <v>2616</v>
      </c>
      <c r="C1487" s="109" t="s">
        <v>2618</v>
      </c>
      <c r="D1487" s="109" t="s">
        <v>2332</v>
      </c>
      <c r="E1487" s="109" t="s">
        <v>2617</v>
      </c>
      <c r="F1487" s="109" t="s">
        <v>40</v>
      </c>
      <c r="G1487" s="109" t="s">
        <v>3425</v>
      </c>
      <c r="H1487" s="109" t="s">
        <v>3426</v>
      </c>
      <c r="I1487" s="124">
        <v>66</v>
      </c>
      <c r="J1487" s="127">
        <f t="shared" si="50"/>
        <v>7.5977272727272727</v>
      </c>
      <c r="K1487" s="124">
        <v>66</v>
      </c>
      <c r="L1487" s="125">
        <v>501.45</v>
      </c>
      <c r="M1487" s="125">
        <v>0</v>
      </c>
    </row>
    <row r="1488" spans="1:13" x14ac:dyDescent="0.3">
      <c r="A1488" s="123" t="str">
        <f t="shared" si="49"/>
        <v>MPAC00285</v>
      </c>
      <c r="B1488" s="109" t="s">
        <v>2619</v>
      </c>
      <c r="C1488" s="109" t="s">
        <v>2618</v>
      </c>
      <c r="D1488" s="109" t="s">
        <v>2333</v>
      </c>
      <c r="E1488" s="109" t="s">
        <v>2620</v>
      </c>
      <c r="F1488" s="109" t="s">
        <v>40</v>
      </c>
      <c r="G1488" s="109" t="s">
        <v>3425</v>
      </c>
      <c r="H1488" s="109" t="s">
        <v>3426</v>
      </c>
      <c r="I1488" s="124">
        <v>374</v>
      </c>
      <c r="J1488" s="127">
        <f t="shared" si="50"/>
        <v>7.4909625668449191</v>
      </c>
      <c r="K1488" s="124">
        <v>374</v>
      </c>
      <c r="L1488" s="125">
        <v>2801.62</v>
      </c>
      <c r="M1488" s="125">
        <v>0</v>
      </c>
    </row>
    <row r="1489" spans="1:13" x14ac:dyDescent="0.3">
      <c r="A1489" s="123" t="str">
        <f t="shared" si="49"/>
        <v>MPAC00294</v>
      </c>
      <c r="B1489" s="109" t="s">
        <v>2621</v>
      </c>
      <c r="C1489" s="109" t="s">
        <v>2618</v>
      </c>
      <c r="D1489" s="109" t="s">
        <v>2333</v>
      </c>
      <c r="E1489" s="109" t="s">
        <v>2622</v>
      </c>
      <c r="F1489" s="109" t="s">
        <v>40</v>
      </c>
      <c r="G1489" s="109" t="s">
        <v>3425</v>
      </c>
      <c r="H1489" s="109" t="s">
        <v>3426</v>
      </c>
      <c r="I1489" s="124">
        <v>1130</v>
      </c>
      <c r="J1489" s="127">
        <f t="shared" si="50"/>
        <v>6.9840530973451322</v>
      </c>
      <c r="K1489" s="124">
        <v>842.95839999999998</v>
      </c>
      <c r="L1489" s="125">
        <v>7891.98</v>
      </c>
      <c r="M1489" s="125">
        <v>2004.71</v>
      </c>
    </row>
    <row r="1490" spans="1:13" x14ac:dyDescent="0.3">
      <c r="A1490" s="123" t="str">
        <f t="shared" si="49"/>
        <v>MPAC00425</v>
      </c>
      <c r="B1490" s="109" t="s">
        <v>2623</v>
      </c>
      <c r="C1490" s="109" t="s">
        <v>2625</v>
      </c>
      <c r="D1490" s="109" t="s">
        <v>2364</v>
      </c>
      <c r="E1490" s="109" t="s">
        <v>2624</v>
      </c>
      <c r="F1490" s="109" t="s">
        <v>40</v>
      </c>
      <c r="G1490" s="109" t="s">
        <v>3425</v>
      </c>
      <c r="H1490" s="109" t="s">
        <v>3426</v>
      </c>
      <c r="I1490" s="124">
        <v>8245.8670000000002</v>
      </c>
      <c r="J1490" s="127">
        <f t="shared" si="50"/>
        <v>6.0393806982334297</v>
      </c>
      <c r="K1490" s="124">
        <v>-14490.665000000001</v>
      </c>
      <c r="L1490" s="125">
        <v>49799.93</v>
      </c>
      <c r="M1490" s="125">
        <v>137314.59</v>
      </c>
    </row>
    <row r="1491" spans="1:13" x14ac:dyDescent="0.3">
      <c r="A1491" s="123" t="str">
        <f t="shared" si="49"/>
        <v>MPAC00460</v>
      </c>
      <c r="B1491" s="109" t="s">
        <v>2626</v>
      </c>
      <c r="C1491" s="109" t="s">
        <v>2625</v>
      </c>
      <c r="D1491" s="109" t="s">
        <v>2364</v>
      </c>
      <c r="E1491" s="109" t="s">
        <v>2627</v>
      </c>
      <c r="F1491" s="109" t="s">
        <v>40</v>
      </c>
      <c r="G1491" s="109" t="s">
        <v>3425</v>
      </c>
      <c r="H1491" s="109" t="s">
        <v>3426</v>
      </c>
      <c r="I1491" s="124">
        <v>355.84800000000001</v>
      </c>
      <c r="J1491" s="127">
        <f t="shared" si="50"/>
        <v>6.2953002405521454</v>
      </c>
      <c r="K1491" s="124">
        <v>276.10399999999998</v>
      </c>
      <c r="L1491" s="125">
        <v>2240.17</v>
      </c>
      <c r="M1491" s="125">
        <v>502.01</v>
      </c>
    </row>
    <row r="1492" spans="1:13" x14ac:dyDescent="0.3">
      <c r="A1492" s="123" t="str">
        <f t="shared" si="49"/>
        <v>MPAC00523</v>
      </c>
      <c r="B1492" s="109" t="s">
        <v>2628</v>
      </c>
      <c r="C1492" s="109" t="s">
        <v>2625</v>
      </c>
      <c r="D1492" s="109" t="s">
        <v>2135</v>
      </c>
      <c r="E1492" s="109" t="s">
        <v>2629</v>
      </c>
      <c r="F1492" s="109" t="s">
        <v>36</v>
      </c>
      <c r="G1492" s="109" t="s">
        <v>3425</v>
      </c>
      <c r="H1492" s="109" t="s">
        <v>3426</v>
      </c>
      <c r="I1492" s="124">
        <v>140</v>
      </c>
      <c r="J1492" s="127">
        <f t="shared" si="50"/>
        <v>37.436714285714288</v>
      </c>
      <c r="K1492" s="124">
        <v>140</v>
      </c>
      <c r="L1492" s="125">
        <v>5241.1400000000003</v>
      </c>
      <c r="M1492" s="125">
        <v>0</v>
      </c>
    </row>
    <row r="1493" spans="1:13" x14ac:dyDescent="0.3">
      <c r="A1493" s="123" t="str">
        <f t="shared" si="49"/>
        <v>MPAC00524</v>
      </c>
      <c r="B1493" s="109" t="s">
        <v>2630</v>
      </c>
      <c r="C1493" s="109" t="s">
        <v>2625</v>
      </c>
      <c r="D1493" s="109" t="s">
        <v>2135</v>
      </c>
      <c r="E1493" s="109" t="s">
        <v>2631</v>
      </c>
      <c r="F1493" s="109" t="s">
        <v>36</v>
      </c>
      <c r="G1493" s="109" t="s">
        <v>3425</v>
      </c>
      <c r="H1493" s="109" t="s">
        <v>3426</v>
      </c>
      <c r="I1493" s="124">
        <v>404</v>
      </c>
      <c r="J1493" s="127">
        <f t="shared" si="50"/>
        <v>96.565841584158406</v>
      </c>
      <c r="K1493" s="124">
        <v>404</v>
      </c>
      <c r="L1493" s="125">
        <v>39012.6</v>
      </c>
      <c r="M1493" s="125">
        <v>0</v>
      </c>
    </row>
    <row r="1494" spans="1:13" x14ac:dyDescent="0.3">
      <c r="A1494" s="123" t="str">
        <f t="shared" si="49"/>
        <v>MPAC00525</v>
      </c>
      <c r="B1494" s="109" t="s">
        <v>2632</v>
      </c>
      <c r="C1494" s="109" t="s">
        <v>2625</v>
      </c>
      <c r="D1494" s="109" t="s">
        <v>2135</v>
      </c>
      <c r="E1494" s="109" t="s">
        <v>2633</v>
      </c>
      <c r="F1494" s="109" t="s">
        <v>36</v>
      </c>
      <c r="G1494" s="109" t="s">
        <v>3425</v>
      </c>
      <c r="H1494" s="109" t="s">
        <v>3426</v>
      </c>
      <c r="I1494" s="124">
        <v>19</v>
      </c>
      <c r="J1494" s="127">
        <f t="shared" si="50"/>
        <v>0</v>
      </c>
      <c r="K1494" s="124">
        <v>19</v>
      </c>
      <c r="L1494" s="125">
        <v>0</v>
      </c>
      <c r="M1494" s="125">
        <v>0</v>
      </c>
    </row>
    <row r="1495" spans="1:13" x14ac:dyDescent="0.3">
      <c r="A1495" s="123" t="str">
        <f t="shared" si="49"/>
        <v>MPAC00526</v>
      </c>
      <c r="B1495" s="109" t="s">
        <v>2634</v>
      </c>
      <c r="C1495" s="109" t="s">
        <v>2625</v>
      </c>
      <c r="D1495" s="109" t="s">
        <v>2135</v>
      </c>
      <c r="E1495" s="109" t="s">
        <v>2635</v>
      </c>
      <c r="F1495" s="109" t="s">
        <v>36</v>
      </c>
      <c r="G1495" s="109" t="s">
        <v>3425</v>
      </c>
      <c r="H1495" s="109" t="s">
        <v>3426</v>
      </c>
      <c r="I1495" s="124">
        <v>28</v>
      </c>
      <c r="J1495" s="127">
        <f t="shared" si="50"/>
        <v>0</v>
      </c>
      <c r="K1495" s="124">
        <v>28</v>
      </c>
      <c r="L1495" s="125">
        <v>0</v>
      </c>
      <c r="M1495" s="125">
        <v>0</v>
      </c>
    </row>
    <row r="1496" spans="1:13" x14ac:dyDescent="0.3">
      <c r="A1496" s="123" t="str">
        <f t="shared" si="49"/>
        <v>MPAC00529</v>
      </c>
      <c r="B1496" s="109" t="s">
        <v>2636</v>
      </c>
      <c r="C1496" s="109" t="s">
        <v>2618</v>
      </c>
      <c r="D1496" s="109" t="s">
        <v>2331</v>
      </c>
      <c r="E1496" s="109" t="s">
        <v>2637</v>
      </c>
      <c r="F1496" s="109" t="s">
        <v>36</v>
      </c>
      <c r="G1496" s="109" t="s">
        <v>3425</v>
      </c>
      <c r="H1496" s="109" t="s">
        <v>3426</v>
      </c>
      <c r="I1496" s="124">
        <v>18186</v>
      </c>
      <c r="J1496" s="127">
        <f t="shared" si="50"/>
        <v>0.26161882766963601</v>
      </c>
      <c r="K1496" s="124">
        <v>10200</v>
      </c>
      <c r="L1496" s="125">
        <v>4757.8</v>
      </c>
      <c r="M1496" s="125">
        <v>2089.29</v>
      </c>
    </row>
    <row r="1497" spans="1:13" x14ac:dyDescent="0.3">
      <c r="A1497" s="123" t="str">
        <f t="shared" si="49"/>
        <v>MPAC00530</v>
      </c>
      <c r="B1497" s="109" t="s">
        <v>2638</v>
      </c>
      <c r="C1497" s="109" t="s">
        <v>2625</v>
      </c>
      <c r="D1497" s="109" t="s">
        <v>2135</v>
      </c>
      <c r="E1497" s="109" t="s">
        <v>2639</v>
      </c>
      <c r="F1497" s="109" t="s">
        <v>36</v>
      </c>
      <c r="G1497" s="109" t="s">
        <v>3425</v>
      </c>
      <c r="H1497" s="109" t="s">
        <v>3426</v>
      </c>
      <c r="I1497" s="124">
        <v>1261</v>
      </c>
      <c r="J1497" s="127">
        <f t="shared" si="50"/>
        <v>9.6780174464710544</v>
      </c>
      <c r="K1497" s="124">
        <v>652.5</v>
      </c>
      <c r="L1497" s="125">
        <v>12203.98</v>
      </c>
      <c r="M1497" s="125">
        <v>5888.88</v>
      </c>
    </row>
    <row r="1498" spans="1:13" x14ac:dyDescent="0.3">
      <c r="A1498" s="123" t="str">
        <f t="shared" si="49"/>
        <v>MPAC00548</v>
      </c>
      <c r="B1498" s="109" t="s">
        <v>2640</v>
      </c>
      <c r="C1498" s="109" t="s">
        <v>2625</v>
      </c>
      <c r="D1498" s="109" t="s">
        <v>2135</v>
      </c>
      <c r="E1498" s="109" t="s">
        <v>2641</v>
      </c>
      <c r="F1498" s="109" t="s">
        <v>40</v>
      </c>
      <c r="G1498" s="109" t="s">
        <v>3425</v>
      </c>
      <c r="H1498" s="109" t="s">
        <v>3426</v>
      </c>
      <c r="I1498" s="124">
        <v>275</v>
      </c>
      <c r="J1498" s="127">
        <f t="shared" si="50"/>
        <v>15.091200000000001</v>
      </c>
      <c r="K1498" s="124">
        <v>275</v>
      </c>
      <c r="L1498" s="125">
        <v>4150.08</v>
      </c>
      <c r="M1498" s="125">
        <v>0</v>
      </c>
    </row>
    <row r="1499" spans="1:13" x14ac:dyDescent="0.3">
      <c r="A1499" s="123" t="str">
        <f t="shared" si="49"/>
        <v>MPAC00549</v>
      </c>
      <c r="B1499" s="109" t="s">
        <v>2642</v>
      </c>
      <c r="C1499" s="109" t="s">
        <v>2625</v>
      </c>
      <c r="D1499" s="109" t="s">
        <v>2135</v>
      </c>
      <c r="E1499" s="109" t="s">
        <v>2643</v>
      </c>
      <c r="F1499" s="109" t="s">
        <v>40</v>
      </c>
      <c r="G1499" s="109" t="s">
        <v>3425</v>
      </c>
      <c r="H1499" s="109" t="s">
        <v>3426</v>
      </c>
      <c r="I1499" s="124">
        <v>62</v>
      </c>
      <c r="J1499" s="127">
        <f t="shared" si="50"/>
        <v>0</v>
      </c>
      <c r="K1499" s="124">
        <v>62</v>
      </c>
      <c r="L1499" s="125">
        <v>0</v>
      </c>
      <c r="M1499" s="125">
        <v>0</v>
      </c>
    </row>
    <row r="1500" spans="1:13" x14ac:dyDescent="0.3">
      <c r="A1500" s="123" t="str">
        <f t="shared" si="49"/>
        <v>MPAC00550</v>
      </c>
      <c r="B1500" s="109" t="s">
        <v>2644</v>
      </c>
      <c r="C1500" s="109" t="s">
        <v>2625</v>
      </c>
      <c r="D1500" s="109" t="s">
        <v>2135</v>
      </c>
      <c r="E1500" s="109" t="s">
        <v>2645</v>
      </c>
      <c r="F1500" s="109" t="s">
        <v>40</v>
      </c>
      <c r="G1500" s="109" t="s">
        <v>3425</v>
      </c>
      <c r="H1500" s="109" t="s">
        <v>3426</v>
      </c>
      <c r="I1500" s="124">
        <v>3443</v>
      </c>
      <c r="J1500" s="127">
        <f t="shared" si="50"/>
        <v>15.109000871333141</v>
      </c>
      <c r="K1500" s="124">
        <v>3443</v>
      </c>
      <c r="L1500" s="125">
        <v>52020.29</v>
      </c>
      <c r="M1500" s="125">
        <v>0</v>
      </c>
    </row>
    <row r="1501" spans="1:13" x14ac:dyDescent="0.3">
      <c r="A1501" s="123" t="str">
        <f t="shared" si="49"/>
        <v>MPAC00553</v>
      </c>
      <c r="B1501" s="109" t="s">
        <v>2646</v>
      </c>
      <c r="C1501" s="109" t="s">
        <v>2625</v>
      </c>
      <c r="D1501" s="109" t="s">
        <v>2135</v>
      </c>
      <c r="E1501" s="109" t="s">
        <v>2647</v>
      </c>
      <c r="F1501" s="109" t="s">
        <v>36</v>
      </c>
      <c r="G1501" s="109" t="s">
        <v>3425</v>
      </c>
      <c r="H1501" s="109" t="s">
        <v>3426</v>
      </c>
      <c r="I1501" s="124">
        <v>68</v>
      </c>
      <c r="J1501" s="127">
        <f t="shared" si="50"/>
        <v>0</v>
      </c>
      <c r="K1501" s="124">
        <v>68</v>
      </c>
      <c r="L1501" s="125">
        <v>0</v>
      </c>
      <c r="M1501" s="125">
        <v>0</v>
      </c>
    </row>
    <row r="1502" spans="1:13" x14ac:dyDescent="0.3">
      <c r="A1502" s="123" t="str">
        <f t="shared" si="49"/>
        <v>MPAC00554</v>
      </c>
      <c r="B1502" s="109" t="s">
        <v>2648</v>
      </c>
      <c r="C1502" s="109" t="s">
        <v>2625</v>
      </c>
      <c r="D1502" s="109" t="s">
        <v>2135</v>
      </c>
      <c r="E1502" s="109" t="s">
        <v>2649</v>
      </c>
      <c r="F1502" s="109" t="s">
        <v>36</v>
      </c>
      <c r="G1502" s="109" t="s">
        <v>3425</v>
      </c>
      <c r="H1502" s="109" t="s">
        <v>3426</v>
      </c>
      <c r="I1502" s="124">
        <v>98</v>
      </c>
      <c r="J1502" s="127">
        <f t="shared" si="50"/>
        <v>8.6112244897959176</v>
      </c>
      <c r="K1502" s="124">
        <v>98</v>
      </c>
      <c r="L1502" s="125">
        <v>843.9</v>
      </c>
      <c r="M1502" s="125">
        <v>0</v>
      </c>
    </row>
    <row r="1503" spans="1:13" x14ac:dyDescent="0.3">
      <c r="A1503" s="123" t="str">
        <f t="shared" si="49"/>
        <v>MPAC00578</v>
      </c>
      <c r="B1503" s="109" t="s">
        <v>2650</v>
      </c>
      <c r="C1503" s="109" t="s">
        <v>2625</v>
      </c>
      <c r="D1503" s="109" t="s">
        <v>2135</v>
      </c>
      <c r="E1503" s="109" t="s">
        <v>2651</v>
      </c>
      <c r="F1503" s="109" t="s">
        <v>40</v>
      </c>
      <c r="G1503" s="109" t="s">
        <v>3425</v>
      </c>
      <c r="H1503" s="109" t="s">
        <v>3426</v>
      </c>
      <c r="I1503" s="124">
        <v>1101</v>
      </c>
      <c r="J1503" s="127">
        <f t="shared" si="50"/>
        <v>15.09149863760218</v>
      </c>
      <c r="K1503" s="124">
        <v>1101</v>
      </c>
      <c r="L1503" s="125">
        <v>16615.740000000002</v>
      </c>
      <c r="M1503" s="125">
        <v>0</v>
      </c>
    </row>
    <row r="1504" spans="1:13" x14ac:dyDescent="0.3">
      <c r="A1504" s="123" t="str">
        <f t="shared" si="49"/>
        <v>MPAC00579</v>
      </c>
      <c r="B1504" s="109" t="s">
        <v>2652</v>
      </c>
      <c r="C1504" s="109" t="s">
        <v>2625</v>
      </c>
      <c r="D1504" s="109" t="s">
        <v>2135</v>
      </c>
      <c r="E1504" s="109" t="s">
        <v>2653</v>
      </c>
      <c r="F1504" s="109" t="s">
        <v>36</v>
      </c>
      <c r="G1504" s="109" t="s">
        <v>3425</v>
      </c>
      <c r="H1504" s="109" t="s">
        <v>3426</v>
      </c>
      <c r="I1504" s="124">
        <v>10622</v>
      </c>
      <c r="J1504" s="127">
        <f t="shared" si="50"/>
        <v>7.1500282432686886</v>
      </c>
      <c r="K1504" s="124">
        <v>9653</v>
      </c>
      <c r="L1504" s="125">
        <v>75947.600000000006</v>
      </c>
      <c r="M1504" s="125">
        <v>6928.35</v>
      </c>
    </row>
    <row r="1505" spans="1:13" x14ac:dyDescent="0.3">
      <c r="A1505" s="123" t="str">
        <f t="shared" si="49"/>
        <v>MPAC00581</v>
      </c>
      <c r="B1505" s="109" t="s">
        <v>2654</v>
      </c>
      <c r="C1505" s="109" t="s">
        <v>2618</v>
      </c>
      <c r="D1505" s="109" t="s">
        <v>2346</v>
      </c>
      <c r="E1505" s="109" t="s">
        <v>2655</v>
      </c>
      <c r="F1505" s="109" t="s">
        <v>40</v>
      </c>
      <c r="G1505" s="109" t="s">
        <v>3425</v>
      </c>
      <c r="H1505" s="109" t="s">
        <v>3426</v>
      </c>
      <c r="I1505" s="124">
        <v>224</v>
      </c>
      <c r="J1505" s="127">
        <f t="shared" si="50"/>
        <v>7.2844196428571433</v>
      </c>
      <c r="K1505" s="124">
        <v>224</v>
      </c>
      <c r="L1505" s="125">
        <v>1631.71</v>
      </c>
      <c r="M1505" s="125">
        <v>0</v>
      </c>
    </row>
    <row r="1506" spans="1:13" x14ac:dyDescent="0.3">
      <c r="A1506" s="123" t="str">
        <f t="shared" si="49"/>
        <v>MPAC00583</v>
      </c>
      <c r="B1506" s="109" t="s">
        <v>2656</v>
      </c>
      <c r="C1506" s="109" t="s">
        <v>2618</v>
      </c>
      <c r="D1506" s="109" t="s">
        <v>2346</v>
      </c>
      <c r="E1506" s="109" t="s">
        <v>2657</v>
      </c>
      <c r="F1506" s="109" t="s">
        <v>40</v>
      </c>
      <c r="G1506" s="109" t="s">
        <v>3425</v>
      </c>
      <c r="H1506" s="109" t="s">
        <v>3426</v>
      </c>
      <c r="I1506" s="124">
        <v>238.08</v>
      </c>
      <c r="J1506" s="127">
        <f t="shared" si="50"/>
        <v>6.1764532930107521</v>
      </c>
      <c r="K1506" s="124">
        <v>238.08</v>
      </c>
      <c r="L1506" s="125">
        <v>1470.49</v>
      </c>
      <c r="M1506" s="125">
        <v>0</v>
      </c>
    </row>
    <row r="1507" spans="1:13" x14ac:dyDescent="0.3">
      <c r="A1507" s="123" t="str">
        <f t="shared" si="49"/>
        <v>MPAC00586</v>
      </c>
      <c r="B1507" s="109" t="s">
        <v>2658</v>
      </c>
      <c r="C1507" s="109" t="s">
        <v>2625</v>
      </c>
      <c r="D1507" s="109" t="s">
        <v>2135</v>
      </c>
      <c r="E1507" s="109" t="s">
        <v>2659</v>
      </c>
      <c r="F1507" s="109" t="s">
        <v>40</v>
      </c>
      <c r="G1507" s="109" t="s">
        <v>3425</v>
      </c>
      <c r="H1507" s="109" t="s">
        <v>3426</v>
      </c>
      <c r="I1507" s="124">
        <v>675</v>
      </c>
      <c r="J1507" s="127">
        <f t="shared" si="50"/>
        <v>15.321303703703702</v>
      </c>
      <c r="K1507" s="124">
        <v>675</v>
      </c>
      <c r="L1507" s="125">
        <v>10341.879999999999</v>
      </c>
      <c r="M1507" s="125">
        <v>0</v>
      </c>
    </row>
    <row r="1508" spans="1:13" x14ac:dyDescent="0.3">
      <c r="A1508" s="123" t="str">
        <f t="shared" si="49"/>
        <v>MPAC00590</v>
      </c>
      <c r="B1508" s="109" t="s">
        <v>2660</v>
      </c>
      <c r="C1508" s="109" t="s">
        <v>2618</v>
      </c>
      <c r="D1508" s="109" t="s">
        <v>2346</v>
      </c>
      <c r="E1508" s="109" t="s">
        <v>2661</v>
      </c>
      <c r="F1508" s="109" t="s">
        <v>36</v>
      </c>
      <c r="G1508" s="109" t="s">
        <v>3425</v>
      </c>
      <c r="H1508" s="109" t="s">
        <v>3426</v>
      </c>
      <c r="I1508" s="124">
        <v>18008</v>
      </c>
      <c r="J1508" s="127">
        <f t="shared" si="50"/>
        <v>0.33404153709462464</v>
      </c>
      <c r="K1508" s="124">
        <v>18008</v>
      </c>
      <c r="L1508" s="125">
        <v>6015.42</v>
      </c>
      <c r="M1508" s="125">
        <v>0</v>
      </c>
    </row>
    <row r="1509" spans="1:13" x14ac:dyDescent="0.3">
      <c r="A1509" s="123" t="str">
        <f t="shared" si="49"/>
        <v>MPAC00591</v>
      </c>
      <c r="B1509" s="109" t="s">
        <v>2662</v>
      </c>
      <c r="C1509" s="109" t="s">
        <v>2625</v>
      </c>
      <c r="D1509" s="109" t="s">
        <v>2135</v>
      </c>
      <c r="E1509" s="109" t="s">
        <v>2663</v>
      </c>
      <c r="F1509" s="109" t="s">
        <v>40</v>
      </c>
      <c r="G1509" s="109" t="s">
        <v>3425</v>
      </c>
      <c r="H1509" s="109" t="s">
        <v>3426</v>
      </c>
      <c r="I1509" s="124">
        <v>49</v>
      </c>
      <c r="J1509" s="127">
        <f t="shared" si="50"/>
        <v>14.874489795918368</v>
      </c>
      <c r="K1509" s="124">
        <v>49</v>
      </c>
      <c r="L1509" s="125">
        <v>728.85</v>
      </c>
      <c r="M1509" s="125">
        <v>0</v>
      </c>
    </row>
    <row r="1510" spans="1:13" x14ac:dyDescent="0.3">
      <c r="A1510" s="123" t="str">
        <f t="shared" si="49"/>
        <v>MPAC00593</v>
      </c>
      <c r="B1510" s="109" t="s">
        <v>2664</v>
      </c>
      <c r="C1510" s="109" t="s">
        <v>2618</v>
      </c>
      <c r="D1510" s="109" t="s">
        <v>2346</v>
      </c>
      <c r="E1510" s="109" t="s">
        <v>2665</v>
      </c>
      <c r="F1510" s="109" t="s">
        <v>36</v>
      </c>
      <c r="G1510" s="109" t="s">
        <v>3425</v>
      </c>
      <c r="H1510" s="109" t="s">
        <v>3426</v>
      </c>
      <c r="I1510" s="124">
        <v>7119</v>
      </c>
      <c r="J1510" s="127">
        <f t="shared" si="50"/>
        <v>0.82182609917123195</v>
      </c>
      <c r="K1510" s="124">
        <v>-5315</v>
      </c>
      <c r="L1510" s="125">
        <v>5850.58</v>
      </c>
      <c r="M1510" s="125">
        <v>10218.65</v>
      </c>
    </row>
    <row r="1511" spans="1:13" x14ac:dyDescent="0.3">
      <c r="A1511" s="123" t="str">
        <f t="shared" si="49"/>
        <v>MPAC00594</v>
      </c>
      <c r="B1511" s="109" t="s">
        <v>2666</v>
      </c>
      <c r="C1511" s="109" t="s">
        <v>2618</v>
      </c>
      <c r="D1511" s="109" t="s">
        <v>2346</v>
      </c>
      <c r="E1511" s="109" t="s">
        <v>2667</v>
      </c>
      <c r="F1511" s="109" t="s">
        <v>36</v>
      </c>
      <c r="G1511" s="109" t="s">
        <v>3425</v>
      </c>
      <c r="H1511" s="109" t="s">
        <v>3426</v>
      </c>
      <c r="I1511" s="124">
        <v>19044</v>
      </c>
      <c r="J1511" s="127">
        <f t="shared" si="50"/>
        <v>1.5654069523209411</v>
      </c>
      <c r="K1511" s="124">
        <v>19044</v>
      </c>
      <c r="L1511" s="125">
        <v>29811.61</v>
      </c>
      <c r="M1511" s="125">
        <v>0</v>
      </c>
    </row>
    <row r="1512" spans="1:13" x14ac:dyDescent="0.3">
      <c r="A1512" s="123" t="str">
        <f t="shared" si="49"/>
        <v>MPAC00596</v>
      </c>
      <c r="B1512" s="109" t="s">
        <v>2668</v>
      </c>
      <c r="C1512" s="109" t="s">
        <v>2618</v>
      </c>
      <c r="D1512" s="109" t="s">
        <v>2331</v>
      </c>
      <c r="E1512" s="109" t="s">
        <v>2669</v>
      </c>
      <c r="F1512" s="109" t="s">
        <v>40</v>
      </c>
      <c r="G1512" s="109" t="s">
        <v>3425</v>
      </c>
      <c r="H1512" s="109" t="s">
        <v>3426</v>
      </c>
      <c r="I1512" s="124">
        <v>1222</v>
      </c>
      <c r="J1512" s="127">
        <f t="shared" si="50"/>
        <v>6.9558101472995091</v>
      </c>
      <c r="K1512" s="124">
        <v>1222</v>
      </c>
      <c r="L1512" s="125">
        <v>8500</v>
      </c>
      <c r="M1512" s="125">
        <v>0</v>
      </c>
    </row>
    <row r="1513" spans="1:13" x14ac:dyDescent="0.3">
      <c r="A1513" s="123" t="str">
        <f t="shared" si="49"/>
        <v>MPAC00598</v>
      </c>
      <c r="B1513" s="109" t="s">
        <v>2670</v>
      </c>
      <c r="C1513" s="109" t="s">
        <v>2618</v>
      </c>
      <c r="D1513" s="109" t="s">
        <v>2331</v>
      </c>
      <c r="E1513" s="109" t="s">
        <v>2671</v>
      </c>
      <c r="F1513" s="109" t="s">
        <v>40</v>
      </c>
      <c r="G1513" s="109" t="s">
        <v>3425</v>
      </c>
      <c r="H1513" s="109" t="s">
        <v>3426</v>
      </c>
      <c r="I1513" s="124">
        <v>975</v>
      </c>
      <c r="J1513" s="127">
        <f t="shared" si="50"/>
        <v>7.7361641025641026</v>
      </c>
      <c r="K1513" s="124">
        <v>975</v>
      </c>
      <c r="L1513" s="125">
        <v>7542.76</v>
      </c>
      <c r="M1513" s="125">
        <v>0</v>
      </c>
    </row>
    <row r="1514" spans="1:13" x14ac:dyDescent="0.3">
      <c r="A1514" s="123" t="str">
        <f t="shared" si="49"/>
        <v>MPAC00600</v>
      </c>
      <c r="B1514" s="109" t="s">
        <v>2672</v>
      </c>
      <c r="C1514" s="109" t="s">
        <v>2618</v>
      </c>
      <c r="D1514" s="109" t="s">
        <v>2331</v>
      </c>
      <c r="E1514" s="109" t="s">
        <v>2673</v>
      </c>
      <c r="F1514" s="109" t="s">
        <v>40</v>
      </c>
      <c r="G1514" s="109" t="s">
        <v>3425</v>
      </c>
      <c r="H1514" s="109" t="s">
        <v>3426</v>
      </c>
      <c r="I1514" s="124">
        <v>1002.24</v>
      </c>
      <c r="J1514" s="127">
        <f t="shared" si="50"/>
        <v>6.8185863665389528</v>
      </c>
      <c r="K1514" s="124">
        <v>-1034.424</v>
      </c>
      <c r="L1514" s="125">
        <v>6833.86</v>
      </c>
      <c r="M1514" s="125">
        <v>13887.17</v>
      </c>
    </row>
    <row r="1515" spans="1:13" x14ac:dyDescent="0.3">
      <c r="A1515" s="123" t="str">
        <f t="shared" si="49"/>
        <v>MPAC00603</v>
      </c>
      <c r="B1515" s="109" t="s">
        <v>2674</v>
      </c>
      <c r="C1515" s="109" t="s">
        <v>2618</v>
      </c>
      <c r="D1515" s="109" t="s">
        <v>2331</v>
      </c>
      <c r="E1515" s="109" t="s">
        <v>2675</v>
      </c>
      <c r="F1515" s="109" t="s">
        <v>40</v>
      </c>
      <c r="G1515" s="109" t="s">
        <v>3425</v>
      </c>
      <c r="H1515" s="109" t="s">
        <v>3426</v>
      </c>
      <c r="I1515" s="124">
        <v>649</v>
      </c>
      <c r="J1515" s="127">
        <f t="shared" si="50"/>
        <v>7.1291371340523888</v>
      </c>
      <c r="K1515" s="124">
        <v>649</v>
      </c>
      <c r="L1515" s="125">
        <v>4626.8100000000004</v>
      </c>
      <c r="M1515" s="125">
        <v>0</v>
      </c>
    </row>
    <row r="1516" spans="1:13" x14ac:dyDescent="0.3">
      <c r="A1516" s="123" t="str">
        <f t="shared" si="49"/>
        <v>MPAC00605</v>
      </c>
      <c r="B1516" s="109" t="s">
        <v>2676</v>
      </c>
      <c r="C1516" s="109" t="s">
        <v>2618</v>
      </c>
      <c r="D1516" s="109" t="s">
        <v>2331</v>
      </c>
      <c r="E1516" s="109" t="s">
        <v>2677</v>
      </c>
      <c r="F1516" s="109" t="s">
        <v>757</v>
      </c>
      <c r="G1516" s="109" t="s">
        <v>3425</v>
      </c>
      <c r="H1516" s="109" t="s">
        <v>3426</v>
      </c>
      <c r="I1516" s="124">
        <v>9957</v>
      </c>
      <c r="J1516" s="127">
        <f t="shared" si="50"/>
        <v>1.2245716581299588</v>
      </c>
      <c r="K1516" s="124">
        <v>9673</v>
      </c>
      <c r="L1516" s="125">
        <v>12193.06</v>
      </c>
      <c r="M1516" s="125">
        <v>347.78</v>
      </c>
    </row>
    <row r="1517" spans="1:13" x14ac:dyDescent="0.3">
      <c r="A1517" s="123" t="str">
        <f t="shared" si="49"/>
        <v>MPAC00607</v>
      </c>
      <c r="B1517" s="109" t="s">
        <v>2678</v>
      </c>
      <c r="C1517" s="109" t="s">
        <v>2618</v>
      </c>
      <c r="D1517" s="109" t="s">
        <v>2331</v>
      </c>
      <c r="E1517" s="109" t="s">
        <v>2679</v>
      </c>
      <c r="F1517" s="109" t="s">
        <v>40</v>
      </c>
      <c r="G1517" s="109" t="s">
        <v>3425</v>
      </c>
      <c r="H1517" s="109" t="s">
        <v>3426</v>
      </c>
      <c r="I1517" s="124">
        <v>463</v>
      </c>
      <c r="J1517" s="127">
        <f t="shared" si="50"/>
        <v>7.700151187904968</v>
      </c>
      <c r="K1517" s="124">
        <v>463</v>
      </c>
      <c r="L1517" s="125">
        <v>3565.17</v>
      </c>
      <c r="M1517" s="125">
        <v>0</v>
      </c>
    </row>
    <row r="1518" spans="1:13" x14ac:dyDescent="0.3">
      <c r="A1518" s="123" t="str">
        <f t="shared" si="49"/>
        <v>MPAC00608</v>
      </c>
      <c r="B1518" s="109" t="s">
        <v>2680</v>
      </c>
      <c r="C1518" s="109" t="s">
        <v>2618</v>
      </c>
      <c r="D1518" s="109" t="s">
        <v>2331</v>
      </c>
      <c r="E1518" s="109" t="s">
        <v>2681</v>
      </c>
      <c r="F1518" s="109" t="s">
        <v>40</v>
      </c>
      <c r="G1518" s="109" t="s">
        <v>3425</v>
      </c>
      <c r="H1518" s="109" t="s">
        <v>3426</v>
      </c>
      <c r="I1518" s="124">
        <v>1864</v>
      </c>
      <c r="J1518" s="127">
        <f t="shared" si="50"/>
        <v>8.3846190987124469</v>
      </c>
      <c r="K1518" s="124">
        <v>1351.702</v>
      </c>
      <c r="L1518" s="125">
        <v>15628.93</v>
      </c>
      <c r="M1518" s="125">
        <v>4295.43</v>
      </c>
    </row>
    <row r="1519" spans="1:13" x14ac:dyDescent="0.3">
      <c r="A1519" s="123" t="str">
        <f t="shared" si="49"/>
        <v>MPAC00618</v>
      </c>
      <c r="B1519" s="109" t="s">
        <v>2682</v>
      </c>
      <c r="C1519" s="109" t="s">
        <v>2618</v>
      </c>
      <c r="D1519" s="109" t="s">
        <v>2331</v>
      </c>
      <c r="E1519" s="109" t="s">
        <v>2683</v>
      </c>
      <c r="F1519" s="109" t="s">
        <v>40</v>
      </c>
      <c r="G1519" s="109" t="s">
        <v>3425</v>
      </c>
      <c r="H1519" s="109" t="s">
        <v>3426</v>
      </c>
      <c r="I1519" s="124">
        <v>1493.682</v>
      </c>
      <c r="J1519" s="127">
        <f t="shared" si="50"/>
        <v>7.719675272246703</v>
      </c>
      <c r="K1519" s="124">
        <v>1493.682</v>
      </c>
      <c r="L1519" s="125">
        <v>11530.74</v>
      </c>
      <c r="M1519" s="125">
        <v>0</v>
      </c>
    </row>
    <row r="1520" spans="1:13" x14ac:dyDescent="0.3">
      <c r="A1520" s="123" t="str">
        <f t="shared" si="49"/>
        <v>MPAC00621</v>
      </c>
      <c r="B1520" s="109" t="s">
        <v>2684</v>
      </c>
      <c r="C1520" s="109" t="s">
        <v>2618</v>
      </c>
      <c r="D1520" s="109" t="s">
        <v>2331</v>
      </c>
      <c r="E1520" s="109" t="s">
        <v>2685</v>
      </c>
      <c r="F1520" s="109" t="s">
        <v>40</v>
      </c>
      <c r="G1520" s="109" t="s">
        <v>3425</v>
      </c>
      <c r="H1520" s="109" t="s">
        <v>3426</v>
      </c>
      <c r="I1520" s="124">
        <v>1370</v>
      </c>
      <c r="J1520" s="127">
        <f t="shared" si="50"/>
        <v>6.6080510948905111</v>
      </c>
      <c r="K1520" s="124">
        <v>1370</v>
      </c>
      <c r="L1520" s="125">
        <v>9053.0300000000007</v>
      </c>
      <c r="M1520" s="125">
        <v>0</v>
      </c>
    </row>
    <row r="1521" spans="1:13" x14ac:dyDescent="0.3">
      <c r="A1521" s="123" t="str">
        <f t="shared" si="49"/>
        <v>MPAC00623</v>
      </c>
      <c r="B1521" s="109" t="s">
        <v>2686</v>
      </c>
      <c r="C1521" s="109" t="s">
        <v>2618</v>
      </c>
      <c r="D1521" s="109" t="s">
        <v>2331</v>
      </c>
      <c r="E1521" s="109" t="s">
        <v>2687</v>
      </c>
      <c r="F1521" s="109" t="s">
        <v>36</v>
      </c>
      <c r="G1521" s="109" t="s">
        <v>3425</v>
      </c>
      <c r="H1521" s="109" t="s">
        <v>3426</v>
      </c>
      <c r="I1521" s="124">
        <v>6545</v>
      </c>
      <c r="J1521" s="127">
        <f t="shared" si="50"/>
        <v>0.57288006111535528</v>
      </c>
      <c r="K1521" s="124">
        <v>6545</v>
      </c>
      <c r="L1521" s="125">
        <v>3749.5</v>
      </c>
      <c r="M1521" s="125">
        <v>0</v>
      </c>
    </row>
    <row r="1522" spans="1:13" x14ac:dyDescent="0.3">
      <c r="A1522" s="123" t="str">
        <f t="shared" si="49"/>
        <v>MPAC00627</v>
      </c>
      <c r="B1522" s="109" t="s">
        <v>2688</v>
      </c>
      <c r="C1522" s="109" t="s">
        <v>2618</v>
      </c>
      <c r="D1522" s="109" t="s">
        <v>2331</v>
      </c>
      <c r="E1522" s="109" t="s">
        <v>2689</v>
      </c>
      <c r="F1522" s="109" t="s">
        <v>757</v>
      </c>
      <c r="G1522" s="109" t="s">
        <v>3425</v>
      </c>
      <c r="H1522" s="109" t="s">
        <v>3426</v>
      </c>
      <c r="I1522" s="124">
        <v>11206</v>
      </c>
      <c r="J1522" s="127">
        <f t="shared" si="50"/>
        <v>1.3333464215598787</v>
      </c>
      <c r="K1522" s="124">
        <v>-4766</v>
      </c>
      <c r="L1522" s="125">
        <v>14941.48</v>
      </c>
      <c r="M1522" s="125">
        <v>21296</v>
      </c>
    </row>
    <row r="1523" spans="1:13" x14ac:dyDescent="0.3">
      <c r="A1523" s="123" t="str">
        <f t="shared" si="49"/>
        <v>MPAC00635</v>
      </c>
      <c r="B1523" s="109" t="s">
        <v>2690</v>
      </c>
      <c r="C1523" s="109" t="s">
        <v>2618</v>
      </c>
      <c r="D1523" s="109" t="s">
        <v>2331</v>
      </c>
      <c r="E1523" s="109" t="s">
        <v>2691</v>
      </c>
      <c r="F1523" s="109" t="s">
        <v>40</v>
      </c>
      <c r="G1523" s="109" t="s">
        <v>3425</v>
      </c>
      <c r="H1523" s="109" t="s">
        <v>3426</v>
      </c>
      <c r="I1523" s="124">
        <v>2469</v>
      </c>
      <c r="J1523" s="127">
        <f t="shared" si="50"/>
        <v>6.7181814499797481</v>
      </c>
      <c r="K1523" s="124">
        <v>2469</v>
      </c>
      <c r="L1523" s="125">
        <v>16587.189999999999</v>
      </c>
      <c r="M1523" s="125">
        <v>0</v>
      </c>
    </row>
    <row r="1524" spans="1:13" x14ac:dyDescent="0.3">
      <c r="A1524" s="123" t="str">
        <f t="shared" si="49"/>
        <v>MPAC00640</v>
      </c>
      <c r="B1524" s="109" t="s">
        <v>2692</v>
      </c>
      <c r="C1524" s="109" t="s">
        <v>2625</v>
      </c>
      <c r="D1524" s="109" t="s">
        <v>2135</v>
      </c>
      <c r="E1524" s="109" t="s">
        <v>2693</v>
      </c>
      <c r="F1524" s="109" t="s">
        <v>40</v>
      </c>
      <c r="G1524" s="109" t="s">
        <v>3425</v>
      </c>
      <c r="H1524" s="109" t="s">
        <v>3426</v>
      </c>
      <c r="I1524" s="124">
        <v>234.09</v>
      </c>
      <c r="J1524" s="127">
        <f t="shared" si="50"/>
        <v>12.199282327310009</v>
      </c>
      <c r="K1524" s="124">
        <v>234.09</v>
      </c>
      <c r="L1524" s="125">
        <v>2855.73</v>
      </c>
      <c r="M1524" s="125">
        <v>0</v>
      </c>
    </row>
    <row r="1525" spans="1:13" x14ac:dyDescent="0.3">
      <c r="A1525" s="123" t="str">
        <f t="shared" si="49"/>
        <v>MPAC00641</v>
      </c>
      <c r="B1525" s="109" t="s">
        <v>2694</v>
      </c>
      <c r="C1525" s="109" t="s">
        <v>2625</v>
      </c>
      <c r="D1525" s="109" t="s">
        <v>2135</v>
      </c>
      <c r="E1525" s="109" t="s">
        <v>2695</v>
      </c>
      <c r="F1525" s="109" t="s">
        <v>40</v>
      </c>
      <c r="G1525" s="109" t="s">
        <v>3425</v>
      </c>
      <c r="H1525" s="109" t="s">
        <v>3426</v>
      </c>
      <c r="I1525" s="124">
        <v>545</v>
      </c>
      <c r="J1525" s="127">
        <f t="shared" si="50"/>
        <v>15.458899082568808</v>
      </c>
      <c r="K1525" s="124">
        <v>545</v>
      </c>
      <c r="L1525" s="125">
        <v>8425.1</v>
      </c>
      <c r="M1525" s="125">
        <v>0</v>
      </c>
    </row>
    <row r="1526" spans="1:13" x14ac:dyDescent="0.3">
      <c r="A1526" s="123" t="str">
        <f t="shared" si="49"/>
        <v>MPAC00648</v>
      </c>
      <c r="B1526" s="109" t="s">
        <v>2696</v>
      </c>
      <c r="C1526" s="109" t="s">
        <v>2625</v>
      </c>
      <c r="D1526" s="109" t="s">
        <v>2135</v>
      </c>
      <c r="E1526" s="109" t="s">
        <v>2697</v>
      </c>
      <c r="F1526" s="109" t="s">
        <v>36</v>
      </c>
      <c r="G1526" s="109" t="s">
        <v>3425</v>
      </c>
      <c r="H1526" s="109" t="s">
        <v>3426</v>
      </c>
      <c r="I1526" s="124">
        <v>55</v>
      </c>
      <c r="J1526" s="127">
        <f t="shared" si="50"/>
        <v>14.927636363636363</v>
      </c>
      <c r="K1526" s="124">
        <v>55</v>
      </c>
      <c r="L1526" s="125">
        <v>821.02</v>
      </c>
      <c r="M1526" s="125">
        <v>0</v>
      </c>
    </row>
    <row r="1527" spans="1:13" x14ac:dyDescent="0.3">
      <c r="A1527" s="123" t="str">
        <f t="shared" si="49"/>
        <v>MPAC00649</v>
      </c>
      <c r="B1527" s="109" t="s">
        <v>2698</v>
      </c>
      <c r="C1527" s="109" t="s">
        <v>2625</v>
      </c>
      <c r="D1527" s="109" t="s">
        <v>2135</v>
      </c>
      <c r="E1527" s="109" t="s">
        <v>2699</v>
      </c>
      <c r="F1527" s="109" t="s">
        <v>36</v>
      </c>
      <c r="G1527" s="109" t="s">
        <v>3425</v>
      </c>
      <c r="H1527" s="109" t="s">
        <v>3426</v>
      </c>
      <c r="I1527" s="124">
        <v>222</v>
      </c>
      <c r="J1527" s="127">
        <f t="shared" si="50"/>
        <v>4.4614864864864865</v>
      </c>
      <c r="K1527" s="124">
        <v>222</v>
      </c>
      <c r="L1527" s="125">
        <v>990.45</v>
      </c>
      <c r="M1527" s="125">
        <v>0</v>
      </c>
    </row>
    <row r="1528" spans="1:13" x14ac:dyDescent="0.3">
      <c r="A1528" s="123" t="str">
        <f t="shared" si="49"/>
        <v>MPAC00650</v>
      </c>
      <c r="B1528" s="109" t="s">
        <v>2700</v>
      </c>
      <c r="C1528" s="109" t="s">
        <v>2625</v>
      </c>
      <c r="D1528" s="109" t="s">
        <v>2135</v>
      </c>
      <c r="E1528" s="109" t="s">
        <v>2701</v>
      </c>
      <c r="F1528" s="109" t="s">
        <v>40</v>
      </c>
      <c r="G1528" s="109" t="s">
        <v>3425</v>
      </c>
      <c r="H1528" s="109" t="s">
        <v>3426</v>
      </c>
      <c r="I1528" s="124">
        <v>404.75299999999999</v>
      </c>
      <c r="J1528" s="127">
        <f t="shared" si="50"/>
        <v>4.9999876467870532</v>
      </c>
      <c r="K1528" s="124">
        <v>404.75299999999999</v>
      </c>
      <c r="L1528" s="125">
        <v>2023.76</v>
      </c>
      <c r="M1528" s="125">
        <v>0</v>
      </c>
    </row>
    <row r="1529" spans="1:13" x14ac:dyDescent="0.3">
      <c r="A1529" s="123" t="str">
        <f t="shared" si="49"/>
        <v>MPAC00651</v>
      </c>
      <c r="B1529" s="109" t="s">
        <v>2702</v>
      </c>
      <c r="C1529" s="109" t="s">
        <v>2625</v>
      </c>
      <c r="D1529" s="109" t="s">
        <v>2135</v>
      </c>
      <c r="E1529" s="109" t="s">
        <v>2703</v>
      </c>
      <c r="F1529" s="109" t="s">
        <v>40</v>
      </c>
      <c r="G1529" s="109" t="s">
        <v>3425</v>
      </c>
      <c r="H1529" s="109" t="s">
        <v>3426</v>
      </c>
      <c r="I1529" s="124">
        <v>20</v>
      </c>
      <c r="J1529" s="127">
        <f t="shared" si="50"/>
        <v>0</v>
      </c>
      <c r="K1529" s="124">
        <v>20</v>
      </c>
      <c r="L1529" s="125">
        <v>0</v>
      </c>
      <c r="M1529" s="125">
        <v>0</v>
      </c>
    </row>
    <row r="1530" spans="1:13" x14ac:dyDescent="0.3">
      <c r="A1530" s="123" t="str">
        <f t="shared" si="49"/>
        <v>MPAC00652</v>
      </c>
      <c r="B1530" s="109" t="s">
        <v>2704</v>
      </c>
      <c r="C1530" s="109" t="s">
        <v>2625</v>
      </c>
      <c r="D1530" s="109" t="s">
        <v>2135</v>
      </c>
      <c r="E1530" s="109" t="s">
        <v>2705</v>
      </c>
      <c r="F1530" s="109" t="s">
        <v>40</v>
      </c>
      <c r="G1530" s="109" t="s">
        <v>3425</v>
      </c>
      <c r="H1530" s="109" t="s">
        <v>3426</v>
      </c>
      <c r="I1530" s="124">
        <v>1888.0508</v>
      </c>
      <c r="J1530" s="127">
        <f t="shared" si="50"/>
        <v>16.075790969183668</v>
      </c>
      <c r="K1530" s="124">
        <v>1888.0508</v>
      </c>
      <c r="L1530" s="125">
        <v>30351.91</v>
      </c>
      <c r="M1530" s="125">
        <v>0</v>
      </c>
    </row>
    <row r="1531" spans="1:13" x14ac:dyDescent="0.3">
      <c r="A1531" s="123" t="str">
        <f t="shared" si="49"/>
        <v>MPAC00664</v>
      </c>
      <c r="B1531" s="109" t="s">
        <v>2706</v>
      </c>
      <c r="C1531" s="109" t="s">
        <v>2625</v>
      </c>
      <c r="D1531" s="109" t="s">
        <v>2135</v>
      </c>
      <c r="E1531" s="109" t="s">
        <v>2707</v>
      </c>
      <c r="F1531" s="109" t="s">
        <v>40</v>
      </c>
      <c r="G1531" s="109" t="s">
        <v>3425</v>
      </c>
      <c r="H1531" s="109" t="s">
        <v>3426</v>
      </c>
      <c r="I1531" s="124">
        <v>3288.2280000000001</v>
      </c>
      <c r="J1531" s="127">
        <f t="shared" si="50"/>
        <v>6.9367543856447913</v>
      </c>
      <c r="K1531" s="124">
        <v>2383.3679999999999</v>
      </c>
      <c r="L1531" s="125">
        <v>22809.63</v>
      </c>
      <c r="M1531" s="125">
        <v>6276.8</v>
      </c>
    </row>
    <row r="1532" spans="1:13" x14ac:dyDescent="0.3">
      <c r="A1532" s="123" t="str">
        <f t="shared" si="49"/>
        <v>MPAC00665</v>
      </c>
      <c r="B1532" s="109" t="s">
        <v>2708</v>
      </c>
      <c r="C1532" s="109" t="s">
        <v>2618</v>
      </c>
      <c r="D1532" s="109" t="s">
        <v>2331</v>
      </c>
      <c r="E1532" s="109" t="s">
        <v>2709</v>
      </c>
      <c r="F1532" s="109" t="s">
        <v>40</v>
      </c>
      <c r="G1532" s="109" t="s">
        <v>3425</v>
      </c>
      <c r="H1532" s="109" t="s">
        <v>3426</v>
      </c>
      <c r="I1532" s="124">
        <v>2407.252</v>
      </c>
      <c r="J1532" s="127">
        <f t="shared" si="50"/>
        <v>21.218601126928132</v>
      </c>
      <c r="K1532" s="124">
        <v>-3000.8119999999999</v>
      </c>
      <c r="L1532" s="125">
        <v>51078.52</v>
      </c>
      <c r="M1532" s="125">
        <v>114751.52</v>
      </c>
    </row>
    <row r="1533" spans="1:13" x14ac:dyDescent="0.3">
      <c r="A1533" s="123" t="str">
        <f t="shared" ref="A1533:A1596" si="51">LEFT(E1533,9)</f>
        <v>MPAC00685</v>
      </c>
      <c r="B1533" s="109" t="s">
        <v>2710</v>
      </c>
      <c r="C1533" s="109" t="s">
        <v>2618</v>
      </c>
      <c r="D1533" s="109" t="s">
        <v>2136</v>
      </c>
      <c r="E1533" s="109" t="s">
        <v>2711</v>
      </c>
      <c r="F1533" s="109" t="s">
        <v>40</v>
      </c>
      <c r="G1533" s="109" t="s">
        <v>3425</v>
      </c>
      <c r="H1533" s="109" t="s">
        <v>3426</v>
      </c>
      <c r="I1533" s="124">
        <v>1034</v>
      </c>
      <c r="J1533" s="127">
        <f t="shared" si="50"/>
        <v>12.057678916827852</v>
      </c>
      <c r="K1533" s="124">
        <v>1034</v>
      </c>
      <c r="L1533" s="125">
        <v>12467.64</v>
      </c>
      <c r="M1533" s="125">
        <v>0</v>
      </c>
    </row>
    <row r="1534" spans="1:13" x14ac:dyDescent="0.3">
      <c r="A1534" s="123" t="str">
        <f t="shared" si="51"/>
        <v>MPAC00686</v>
      </c>
      <c r="B1534" s="109" t="s">
        <v>2712</v>
      </c>
      <c r="C1534" s="109" t="s">
        <v>2618</v>
      </c>
      <c r="D1534" s="109" t="s">
        <v>2136</v>
      </c>
      <c r="E1534" s="109" t="s">
        <v>2713</v>
      </c>
      <c r="F1534" s="109" t="s">
        <v>36</v>
      </c>
      <c r="G1534" s="109" t="s">
        <v>3425</v>
      </c>
      <c r="H1534" s="109" t="s">
        <v>3426</v>
      </c>
      <c r="I1534" s="124">
        <v>7515</v>
      </c>
      <c r="J1534" s="127">
        <f t="shared" si="50"/>
        <v>0.38357418496340651</v>
      </c>
      <c r="K1534" s="124">
        <v>7515</v>
      </c>
      <c r="L1534" s="125">
        <v>2882.56</v>
      </c>
      <c r="M1534" s="125">
        <v>0</v>
      </c>
    </row>
    <row r="1535" spans="1:13" x14ac:dyDescent="0.3">
      <c r="A1535" s="123" t="str">
        <f t="shared" si="51"/>
        <v>MPAC00688</v>
      </c>
      <c r="B1535" s="109" t="s">
        <v>2714</v>
      </c>
      <c r="C1535" s="109" t="s">
        <v>2618</v>
      </c>
      <c r="D1535" s="109" t="s">
        <v>2136</v>
      </c>
      <c r="E1535" s="109" t="s">
        <v>2715</v>
      </c>
      <c r="F1535" s="109" t="s">
        <v>40</v>
      </c>
      <c r="G1535" s="109" t="s">
        <v>3425</v>
      </c>
      <c r="H1535" s="109" t="s">
        <v>3426</v>
      </c>
      <c r="I1535" s="124">
        <v>1717</v>
      </c>
      <c r="J1535" s="127">
        <f t="shared" si="50"/>
        <v>12.256022131624928</v>
      </c>
      <c r="K1535" s="124">
        <v>1717</v>
      </c>
      <c r="L1535" s="125">
        <v>21043.59</v>
      </c>
      <c r="M1535" s="125">
        <v>0</v>
      </c>
    </row>
    <row r="1536" spans="1:13" x14ac:dyDescent="0.3">
      <c r="A1536" s="123" t="str">
        <f t="shared" si="51"/>
        <v>MPAC00700</v>
      </c>
      <c r="B1536" s="109" t="s">
        <v>2716</v>
      </c>
      <c r="C1536" s="109" t="s">
        <v>2625</v>
      </c>
      <c r="D1536" s="109" t="s">
        <v>2364</v>
      </c>
      <c r="E1536" s="109" t="s">
        <v>2717</v>
      </c>
      <c r="F1536" s="109" t="s">
        <v>40</v>
      </c>
      <c r="G1536" s="109" t="s">
        <v>3425</v>
      </c>
      <c r="H1536" s="109" t="s">
        <v>3426</v>
      </c>
      <c r="I1536" s="124">
        <v>716.904</v>
      </c>
      <c r="J1536" s="127">
        <f t="shared" si="50"/>
        <v>6.8404974724649321</v>
      </c>
      <c r="K1536" s="124">
        <v>-49.176000000000002</v>
      </c>
      <c r="L1536" s="125">
        <v>4903.9799999999996</v>
      </c>
      <c r="M1536" s="125">
        <v>5240.37</v>
      </c>
    </row>
    <row r="1537" spans="1:13" x14ac:dyDescent="0.3">
      <c r="A1537" s="123" t="str">
        <f t="shared" si="51"/>
        <v>MPAC00702</v>
      </c>
      <c r="B1537" s="109" t="s">
        <v>2718</v>
      </c>
      <c r="C1537" s="109" t="s">
        <v>2618</v>
      </c>
      <c r="D1537" s="109" t="s">
        <v>2136</v>
      </c>
      <c r="E1537" s="109" t="s">
        <v>2719</v>
      </c>
      <c r="F1537" s="109" t="s">
        <v>40</v>
      </c>
      <c r="G1537" s="109" t="s">
        <v>3425</v>
      </c>
      <c r="H1537" s="109" t="s">
        <v>3426</v>
      </c>
      <c r="I1537" s="124">
        <v>920</v>
      </c>
      <c r="J1537" s="127">
        <f t="shared" si="50"/>
        <v>11.089032608695652</v>
      </c>
      <c r="K1537" s="124">
        <v>920</v>
      </c>
      <c r="L1537" s="125">
        <v>10201.91</v>
      </c>
      <c r="M1537" s="125">
        <v>0</v>
      </c>
    </row>
    <row r="1538" spans="1:13" x14ac:dyDescent="0.3">
      <c r="A1538" s="123" t="str">
        <f t="shared" si="51"/>
        <v>MPAC00708</v>
      </c>
      <c r="B1538" s="109" t="s">
        <v>2720</v>
      </c>
      <c r="C1538" s="109" t="s">
        <v>2625</v>
      </c>
      <c r="D1538" s="109" t="s">
        <v>2135</v>
      </c>
      <c r="E1538" s="109" t="s">
        <v>2721</v>
      </c>
      <c r="F1538" s="109" t="s">
        <v>36</v>
      </c>
      <c r="G1538" s="109" t="s">
        <v>3425</v>
      </c>
      <c r="H1538" s="109" t="s">
        <v>3426</v>
      </c>
      <c r="I1538" s="124">
        <v>2.5</v>
      </c>
      <c r="J1538" s="127">
        <f t="shared" ref="J1538:J1601" si="52">L1538/I1538</f>
        <v>50.027999999999999</v>
      </c>
      <c r="K1538" s="124">
        <v>2.5</v>
      </c>
      <c r="L1538" s="125">
        <v>125.07</v>
      </c>
      <c r="M1538" s="125">
        <v>0</v>
      </c>
    </row>
    <row r="1539" spans="1:13" x14ac:dyDescent="0.3">
      <c r="A1539" s="123" t="str">
        <f t="shared" si="51"/>
        <v>MPAC00711</v>
      </c>
      <c r="B1539" s="109" t="s">
        <v>2722</v>
      </c>
      <c r="C1539" s="109" t="s">
        <v>2618</v>
      </c>
      <c r="D1539" s="109" t="s">
        <v>2136</v>
      </c>
      <c r="E1539" s="109" t="s">
        <v>2723</v>
      </c>
      <c r="F1539" s="109" t="s">
        <v>40</v>
      </c>
      <c r="G1539" s="109" t="s">
        <v>3425</v>
      </c>
      <c r="H1539" s="109" t="s">
        <v>3426</v>
      </c>
      <c r="I1539" s="124">
        <v>3588.6851000000001</v>
      </c>
      <c r="J1539" s="127">
        <f t="shared" si="52"/>
        <v>14.958275386157453</v>
      </c>
      <c r="K1539" s="124">
        <v>3588.6851000000001</v>
      </c>
      <c r="L1539" s="125">
        <v>53680.54</v>
      </c>
      <c r="M1539" s="125">
        <v>0</v>
      </c>
    </row>
    <row r="1540" spans="1:13" x14ac:dyDescent="0.3">
      <c r="A1540" s="123" t="str">
        <f t="shared" si="51"/>
        <v>MPAC00716</v>
      </c>
      <c r="B1540" s="109" t="s">
        <v>2724</v>
      </c>
      <c r="C1540" s="109" t="s">
        <v>2625</v>
      </c>
      <c r="D1540" s="109" t="s">
        <v>2135</v>
      </c>
      <c r="E1540" s="109" t="s">
        <v>2725</v>
      </c>
      <c r="F1540" s="109" t="s">
        <v>40</v>
      </c>
      <c r="G1540" s="109" t="s">
        <v>3425</v>
      </c>
      <c r="H1540" s="109" t="s">
        <v>3426</v>
      </c>
      <c r="I1540" s="124">
        <v>3075.7550000000001</v>
      </c>
      <c r="J1540" s="127">
        <f t="shared" si="52"/>
        <v>21.59720133755777</v>
      </c>
      <c r="K1540" s="124">
        <v>3006.91</v>
      </c>
      <c r="L1540" s="125">
        <v>66427.7</v>
      </c>
      <c r="M1540" s="125">
        <v>1486.86</v>
      </c>
    </row>
    <row r="1541" spans="1:13" x14ac:dyDescent="0.3">
      <c r="A1541" s="123" t="str">
        <f t="shared" si="51"/>
        <v>MPAC00717</v>
      </c>
      <c r="B1541" s="109" t="s">
        <v>2726</v>
      </c>
      <c r="C1541" s="109" t="s">
        <v>2625</v>
      </c>
      <c r="D1541" s="109" t="s">
        <v>2135</v>
      </c>
      <c r="E1541" s="109" t="s">
        <v>2727</v>
      </c>
      <c r="F1541" s="109" t="s">
        <v>40</v>
      </c>
      <c r="G1541" s="109" t="s">
        <v>3425</v>
      </c>
      <c r="H1541" s="109" t="s">
        <v>3426</v>
      </c>
      <c r="I1541" s="124">
        <v>4932.3456999999999</v>
      </c>
      <c r="J1541" s="127">
        <f t="shared" si="52"/>
        <v>22.240799139443936</v>
      </c>
      <c r="K1541" s="124">
        <v>2609.2271999999998</v>
      </c>
      <c r="L1541" s="125">
        <v>109699.31</v>
      </c>
      <c r="M1541" s="125">
        <v>51668.02</v>
      </c>
    </row>
    <row r="1542" spans="1:13" x14ac:dyDescent="0.3">
      <c r="A1542" s="123" t="str">
        <f t="shared" si="51"/>
        <v>MPAC00718</v>
      </c>
      <c r="B1542" s="109" t="s">
        <v>2728</v>
      </c>
      <c r="C1542" s="109" t="s">
        <v>2625</v>
      </c>
      <c r="D1542" s="109" t="s">
        <v>2135</v>
      </c>
      <c r="E1542" s="109" t="s">
        <v>2729</v>
      </c>
      <c r="F1542" s="109" t="s">
        <v>36</v>
      </c>
      <c r="G1542" s="109" t="s">
        <v>3425</v>
      </c>
      <c r="H1542" s="109" t="s">
        <v>3426</v>
      </c>
      <c r="I1542" s="124">
        <v>310</v>
      </c>
      <c r="J1542" s="127">
        <f t="shared" si="52"/>
        <v>0</v>
      </c>
      <c r="K1542" s="124">
        <v>310</v>
      </c>
      <c r="L1542" s="125">
        <v>0</v>
      </c>
      <c r="M1542" s="125">
        <v>0</v>
      </c>
    </row>
    <row r="1543" spans="1:13" x14ac:dyDescent="0.3">
      <c r="A1543" s="123" t="str">
        <f t="shared" si="51"/>
        <v>MPAC00729</v>
      </c>
      <c r="B1543" s="109" t="s">
        <v>2730</v>
      </c>
      <c r="C1543" s="109" t="s">
        <v>2618</v>
      </c>
      <c r="D1543" s="109" t="s">
        <v>2361</v>
      </c>
      <c r="E1543" s="109" t="s">
        <v>2731</v>
      </c>
      <c r="F1543" s="109" t="s">
        <v>36</v>
      </c>
      <c r="G1543" s="109" t="s">
        <v>3425</v>
      </c>
      <c r="H1543" s="109" t="s">
        <v>3426</v>
      </c>
      <c r="I1543" s="124">
        <v>82976</v>
      </c>
      <c r="J1543" s="127">
        <f t="shared" si="52"/>
        <v>0.47158081854994216</v>
      </c>
      <c r="K1543" s="124">
        <v>73064</v>
      </c>
      <c r="L1543" s="125">
        <v>39129.89</v>
      </c>
      <c r="M1543" s="125">
        <v>4674.3100000000004</v>
      </c>
    </row>
    <row r="1544" spans="1:13" x14ac:dyDescent="0.3">
      <c r="A1544" s="123" t="str">
        <f t="shared" si="51"/>
        <v>MPAC00732</v>
      </c>
      <c r="B1544" s="109" t="s">
        <v>2732</v>
      </c>
      <c r="C1544" s="109" t="s">
        <v>2618</v>
      </c>
      <c r="D1544" s="109" t="s">
        <v>2361</v>
      </c>
      <c r="E1544" s="109" t="s">
        <v>2733</v>
      </c>
      <c r="F1544" s="109" t="s">
        <v>36</v>
      </c>
      <c r="G1544" s="109" t="s">
        <v>3425</v>
      </c>
      <c r="H1544" s="109" t="s">
        <v>3426</v>
      </c>
      <c r="I1544" s="124">
        <v>83504</v>
      </c>
      <c r="J1544" s="127">
        <f t="shared" si="52"/>
        <v>0.35606018873347384</v>
      </c>
      <c r="K1544" s="124">
        <v>7862</v>
      </c>
      <c r="L1544" s="125">
        <v>29732.45</v>
      </c>
      <c r="M1544" s="125">
        <v>26933.119999999999</v>
      </c>
    </row>
    <row r="1545" spans="1:13" x14ac:dyDescent="0.3">
      <c r="A1545" s="123" t="str">
        <f t="shared" si="51"/>
        <v>MPAC00736</v>
      </c>
      <c r="B1545" s="109" t="s">
        <v>1163</v>
      </c>
      <c r="C1545" s="109" t="s">
        <v>2618</v>
      </c>
      <c r="D1545" s="109" t="s">
        <v>2361</v>
      </c>
      <c r="E1545" s="109" t="s">
        <v>2734</v>
      </c>
      <c r="F1545" s="109" t="s">
        <v>40</v>
      </c>
      <c r="G1545" s="109" t="s">
        <v>3425</v>
      </c>
      <c r="H1545" s="109" t="s">
        <v>3426</v>
      </c>
      <c r="I1545" s="124">
        <v>40316.127099999998</v>
      </c>
      <c r="J1545" s="127">
        <f t="shared" si="52"/>
        <v>6.8412213632494474</v>
      </c>
      <c r="K1545" s="124">
        <v>-21219.607599999999</v>
      </c>
      <c r="L1545" s="125">
        <v>275811.55</v>
      </c>
      <c r="M1545" s="125">
        <v>420979.54</v>
      </c>
    </row>
    <row r="1546" spans="1:13" x14ac:dyDescent="0.3">
      <c r="A1546" s="123" t="str">
        <f t="shared" si="51"/>
        <v>MPAC00737</v>
      </c>
      <c r="B1546" s="109" t="s">
        <v>1187</v>
      </c>
      <c r="C1546" s="109" t="s">
        <v>2618</v>
      </c>
      <c r="D1546" s="109" t="s">
        <v>2361</v>
      </c>
      <c r="E1546" s="109" t="s">
        <v>2735</v>
      </c>
      <c r="F1546" s="109" t="s">
        <v>40</v>
      </c>
      <c r="G1546" s="109" t="s">
        <v>3425</v>
      </c>
      <c r="H1546" s="109" t="s">
        <v>3426</v>
      </c>
      <c r="I1546" s="124">
        <v>5872.5702000000001</v>
      </c>
      <c r="J1546" s="127">
        <f t="shared" si="52"/>
        <v>5.5678500020314781</v>
      </c>
      <c r="K1546" s="124">
        <v>-11097.0363</v>
      </c>
      <c r="L1546" s="125">
        <v>32697.59</v>
      </c>
      <c r="M1546" s="125">
        <v>94484.23</v>
      </c>
    </row>
    <row r="1547" spans="1:13" x14ac:dyDescent="0.3">
      <c r="A1547" s="123" t="str">
        <f t="shared" si="51"/>
        <v>MPAC00746</v>
      </c>
      <c r="B1547" s="109" t="s">
        <v>2736</v>
      </c>
      <c r="C1547" s="109" t="s">
        <v>2625</v>
      </c>
      <c r="D1547" s="109" t="s">
        <v>2135</v>
      </c>
      <c r="E1547" s="109" t="s">
        <v>2737</v>
      </c>
      <c r="F1547" s="109" t="s">
        <v>36</v>
      </c>
      <c r="G1547" s="109" t="s">
        <v>3425</v>
      </c>
      <c r="H1547" s="109" t="s">
        <v>3426</v>
      </c>
      <c r="I1547" s="124">
        <v>569</v>
      </c>
      <c r="J1547" s="127">
        <f t="shared" si="52"/>
        <v>6.78</v>
      </c>
      <c r="K1547" s="124">
        <v>569</v>
      </c>
      <c r="L1547" s="125">
        <v>3857.82</v>
      </c>
      <c r="M1547" s="125">
        <v>0</v>
      </c>
    </row>
    <row r="1548" spans="1:13" x14ac:dyDescent="0.3">
      <c r="A1548" s="123" t="str">
        <f t="shared" si="51"/>
        <v>MPAC00775</v>
      </c>
      <c r="B1548" s="109" t="s">
        <v>2738</v>
      </c>
      <c r="C1548" s="109" t="s">
        <v>2625</v>
      </c>
      <c r="D1548" s="109" t="s">
        <v>2310</v>
      </c>
      <c r="E1548" s="109" t="s">
        <v>2739</v>
      </c>
      <c r="F1548" s="109" t="s">
        <v>40</v>
      </c>
      <c r="G1548" s="109" t="s">
        <v>3425</v>
      </c>
      <c r="H1548" s="109" t="s">
        <v>3426</v>
      </c>
      <c r="I1548" s="124">
        <v>7110.1135999999997</v>
      </c>
      <c r="J1548" s="127">
        <f t="shared" si="52"/>
        <v>3.8121008361947974</v>
      </c>
      <c r="K1548" s="124">
        <v>-13842.7408</v>
      </c>
      <c r="L1548" s="125">
        <v>27104.47</v>
      </c>
      <c r="M1548" s="125">
        <v>79310.98</v>
      </c>
    </row>
    <row r="1549" spans="1:13" x14ac:dyDescent="0.3">
      <c r="A1549" s="123" t="str">
        <f t="shared" si="51"/>
        <v>MPAC00777</v>
      </c>
      <c r="B1549" s="109" t="s">
        <v>2740</v>
      </c>
      <c r="C1549" s="109" t="s">
        <v>2625</v>
      </c>
      <c r="D1549" s="109" t="s">
        <v>2310</v>
      </c>
      <c r="E1549" s="109" t="s">
        <v>2741</v>
      </c>
      <c r="F1549" s="109" t="s">
        <v>40</v>
      </c>
      <c r="G1549" s="109" t="s">
        <v>3425</v>
      </c>
      <c r="H1549" s="109" t="s">
        <v>3426</v>
      </c>
      <c r="I1549" s="124">
        <v>13228</v>
      </c>
      <c r="J1549" s="127">
        <f t="shared" si="52"/>
        <v>5.8186997278500145</v>
      </c>
      <c r="K1549" s="124">
        <v>13228</v>
      </c>
      <c r="L1549" s="125">
        <v>76969.759999999995</v>
      </c>
      <c r="M1549" s="125">
        <v>0</v>
      </c>
    </row>
    <row r="1550" spans="1:13" x14ac:dyDescent="0.3">
      <c r="A1550" s="123" t="str">
        <f t="shared" si="51"/>
        <v>MPAC00790</v>
      </c>
      <c r="B1550" s="109" t="s">
        <v>2742</v>
      </c>
      <c r="C1550" s="109" t="s">
        <v>2625</v>
      </c>
      <c r="D1550" s="109" t="s">
        <v>2135</v>
      </c>
      <c r="E1550" s="109" t="s">
        <v>2743</v>
      </c>
      <c r="F1550" s="109" t="s">
        <v>40</v>
      </c>
      <c r="G1550" s="109" t="s">
        <v>3425</v>
      </c>
      <c r="H1550" s="109" t="s">
        <v>3426</v>
      </c>
      <c r="I1550" s="124">
        <v>150.01</v>
      </c>
      <c r="J1550" s="127">
        <f t="shared" si="52"/>
        <v>12.754416372241851</v>
      </c>
      <c r="K1550" s="124">
        <v>150.01</v>
      </c>
      <c r="L1550" s="125">
        <v>1913.29</v>
      </c>
      <c r="M1550" s="125">
        <v>0</v>
      </c>
    </row>
    <row r="1551" spans="1:13" x14ac:dyDescent="0.3">
      <c r="A1551" s="123" t="str">
        <f t="shared" si="51"/>
        <v>MPAC00798</v>
      </c>
      <c r="B1551" s="109" t="s">
        <v>1214</v>
      </c>
      <c r="C1551" s="109" t="s">
        <v>2625</v>
      </c>
      <c r="D1551" s="109" t="s">
        <v>2135</v>
      </c>
      <c r="E1551" s="109" t="s">
        <v>2744</v>
      </c>
      <c r="F1551" s="109" t="s">
        <v>40</v>
      </c>
      <c r="G1551" s="109" t="s">
        <v>3425</v>
      </c>
      <c r="H1551" s="109" t="s">
        <v>3426</v>
      </c>
      <c r="I1551" s="124">
        <v>5370.2398000000003</v>
      </c>
      <c r="J1551" s="127">
        <f t="shared" si="52"/>
        <v>17.209199857332255</v>
      </c>
      <c r="K1551" s="124">
        <v>5370.2398000000003</v>
      </c>
      <c r="L1551" s="125">
        <v>92417.53</v>
      </c>
      <c r="M1551" s="125">
        <v>0</v>
      </c>
    </row>
    <row r="1552" spans="1:13" x14ac:dyDescent="0.3">
      <c r="A1552" s="123" t="str">
        <f t="shared" si="51"/>
        <v>MPAC00799</v>
      </c>
      <c r="B1552" s="109" t="s">
        <v>1212</v>
      </c>
      <c r="C1552" s="109" t="s">
        <v>2625</v>
      </c>
      <c r="D1552" s="109" t="s">
        <v>2135</v>
      </c>
      <c r="E1552" s="109" t="s">
        <v>2745</v>
      </c>
      <c r="F1552" s="109" t="s">
        <v>40</v>
      </c>
      <c r="G1552" s="109" t="s">
        <v>3425</v>
      </c>
      <c r="H1552" s="109" t="s">
        <v>3426</v>
      </c>
      <c r="I1552" s="124">
        <v>4025.76</v>
      </c>
      <c r="J1552" s="127">
        <f t="shared" si="52"/>
        <v>16.583000476928579</v>
      </c>
      <c r="K1552" s="124">
        <v>1679.91</v>
      </c>
      <c r="L1552" s="125">
        <v>66759.179999999993</v>
      </c>
      <c r="M1552" s="125">
        <v>38901.22</v>
      </c>
    </row>
    <row r="1553" spans="1:13" x14ac:dyDescent="0.3">
      <c r="A1553" s="123" t="str">
        <f t="shared" si="51"/>
        <v>MPAC00800</v>
      </c>
      <c r="B1553" s="109" t="s">
        <v>2746</v>
      </c>
      <c r="C1553" s="109" t="s">
        <v>2625</v>
      </c>
      <c r="D1553" s="109" t="s">
        <v>2135</v>
      </c>
      <c r="E1553" s="109" t="s">
        <v>2747</v>
      </c>
      <c r="F1553" s="109" t="s">
        <v>40</v>
      </c>
      <c r="G1553" s="109" t="s">
        <v>3425</v>
      </c>
      <c r="H1553" s="109" t="s">
        <v>3426</v>
      </c>
      <c r="I1553" s="124">
        <v>7225.16</v>
      </c>
      <c r="J1553" s="127">
        <f t="shared" si="52"/>
        <v>16.717405566105111</v>
      </c>
      <c r="K1553" s="124">
        <v>2831.66</v>
      </c>
      <c r="L1553" s="125">
        <v>120785.93</v>
      </c>
      <c r="M1553" s="125">
        <v>73447.929999999993</v>
      </c>
    </row>
    <row r="1554" spans="1:13" x14ac:dyDescent="0.3">
      <c r="A1554" s="123" t="str">
        <f t="shared" si="51"/>
        <v>MPAC00807</v>
      </c>
      <c r="B1554" s="109" t="s">
        <v>2748</v>
      </c>
      <c r="C1554" s="109" t="s">
        <v>2618</v>
      </c>
      <c r="D1554" s="109" t="s">
        <v>2346</v>
      </c>
      <c r="E1554" s="109" t="s">
        <v>2749</v>
      </c>
      <c r="F1554" s="109" t="s">
        <v>36</v>
      </c>
      <c r="G1554" s="109" t="s">
        <v>3425</v>
      </c>
      <c r="H1554" s="109" t="s">
        <v>3426</v>
      </c>
      <c r="I1554" s="124">
        <v>3000</v>
      </c>
      <c r="J1554" s="127">
        <f t="shared" si="52"/>
        <v>0.94406666666666661</v>
      </c>
      <c r="K1554" s="124">
        <v>3000</v>
      </c>
      <c r="L1554" s="125">
        <v>2832.2</v>
      </c>
      <c r="M1554" s="125">
        <v>0</v>
      </c>
    </row>
    <row r="1555" spans="1:13" x14ac:dyDescent="0.3">
      <c r="A1555" s="123" t="str">
        <f t="shared" si="51"/>
        <v>MPAC00815</v>
      </c>
      <c r="B1555" s="109" t="s">
        <v>2750</v>
      </c>
      <c r="C1555" s="109" t="s">
        <v>2618</v>
      </c>
      <c r="D1555" s="109" t="s">
        <v>2331</v>
      </c>
      <c r="E1555" s="109" t="s">
        <v>2751</v>
      </c>
      <c r="F1555" s="109" t="s">
        <v>36</v>
      </c>
      <c r="G1555" s="109" t="s">
        <v>3425</v>
      </c>
      <c r="H1555" s="109" t="s">
        <v>3426</v>
      </c>
      <c r="I1555" s="124">
        <v>87540</v>
      </c>
      <c r="J1555" s="127">
        <f t="shared" si="52"/>
        <v>0.18845796207448023</v>
      </c>
      <c r="K1555" s="124">
        <v>52433</v>
      </c>
      <c r="L1555" s="125">
        <v>16497.61</v>
      </c>
      <c r="M1555" s="125">
        <v>6616.21</v>
      </c>
    </row>
    <row r="1556" spans="1:13" x14ac:dyDescent="0.3">
      <c r="A1556" s="123" t="str">
        <f t="shared" si="51"/>
        <v>MPAC00818</v>
      </c>
      <c r="B1556" s="109" t="s">
        <v>2752</v>
      </c>
      <c r="C1556" s="109" t="s">
        <v>2625</v>
      </c>
      <c r="D1556" s="109" t="s">
        <v>2364</v>
      </c>
      <c r="E1556" s="109" t="s">
        <v>2753</v>
      </c>
      <c r="F1556" s="109" t="s">
        <v>40</v>
      </c>
      <c r="G1556" s="109" t="s">
        <v>3425</v>
      </c>
      <c r="H1556" s="109" t="s">
        <v>3426</v>
      </c>
      <c r="I1556" s="124">
        <v>1309.164</v>
      </c>
      <c r="J1556" s="127">
        <f t="shared" si="52"/>
        <v>5.9112074575836182</v>
      </c>
      <c r="K1556" s="124">
        <v>949.44799999999998</v>
      </c>
      <c r="L1556" s="125">
        <v>7738.74</v>
      </c>
      <c r="M1556" s="125">
        <v>2126.36</v>
      </c>
    </row>
    <row r="1557" spans="1:13" x14ac:dyDescent="0.3">
      <c r="A1557" s="123" t="str">
        <f t="shared" si="51"/>
        <v>MPAC00845</v>
      </c>
      <c r="B1557" s="109" t="s">
        <v>2754</v>
      </c>
      <c r="C1557" s="109" t="s">
        <v>2618</v>
      </c>
      <c r="D1557" s="109" t="s">
        <v>2273</v>
      </c>
      <c r="E1557" s="109" t="s">
        <v>2755</v>
      </c>
      <c r="F1557" s="109" t="s">
        <v>40</v>
      </c>
      <c r="G1557" s="109" t="s">
        <v>3425</v>
      </c>
      <c r="H1557" s="109" t="s">
        <v>3426</v>
      </c>
      <c r="I1557" s="124">
        <v>480.0068</v>
      </c>
      <c r="J1557" s="127">
        <f t="shared" si="52"/>
        <v>6.6281769341600993</v>
      </c>
      <c r="K1557" s="124">
        <v>-1677.9292</v>
      </c>
      <c r="L1557" s="125">
        <v>3181.57</v>
      </c>
      <c r="M1557" s="125">
        <v>14303.18</v>
      </c>
    </row>
    <row r="1558" spans="1:13" x14ac:dyDescent="0.3">
      <c r="A1558" s="123" t="str">
        <f t="shared" si="51"/>
        <v>MPAC00846</v>
      </c>
      <c r="B1558" s="109" t="s">
        <v>2756</v>
      </c>
      <c r="C1558" s="109" t="s">
        <v>2618</v>
      </c>
      <c r="D1558" s="109" t="s">
        <v>2273</v>
      </c>
      <c r="E1558" s="109" t="s">
        <v>2757</v>
      </c>
      <c r="F1558" s="109" t="s">
        <v>40</v>
      </c>
      <c r="G1558" s="109" t="s">
        <v>3425</v>
      </c>
      <c r="H1558" s="109" t="s">
        <v>3426</v>
      </c>
      <c r="I1558" s="124">
        <v>171.08519999999999</v>
      </c>
      <c r="J1558" s="127">
        <f t="shared" si="52"/>
        <v>6.9775176344885477</v>
      </c>
      <c r="K1558" s="124">
        <v>171.08519999999999</v>
      </c>
      <c r="L1558" s="125">
        <v>1193.75</v>
      </c>
      <c r="M1558" s="125">
        <v>0</v>
      </c>
    </row>
    <row r="1559" spans="1:13" x14ac:dyDescent="0.3">
      <c r="A1559" s="123" t="str">
        <f t="shared" si="51"/>
        <v>MPAC00850</v>
      </c>
      <c r="B1559" s="109" t="s">
        <v>2758</v>
      </c>
      <c r="C1559" s="109" t="s">
        <v>2618</v>
      </c>
      <c r="D1559" s="109" t="s">
        <v>2273</v>
      </c>
      <c r="E1559" s="109" t="s">
        <v>2759</v>
      </c>
      <c r="F1559" s="109" t="s">
        <v>40</v>
      </c>
      <c r="G1559" s="109" t="s">
        <v>3425</v>
      </c>
      <c r="H1559" s="109" t="s">
        <v>3426</v>
      </c>
      <c r="I1559" s="124">
        <v>745</v>
      </c>
      <c r="J1559" s="127">
        <f t="shared" si="52"/>
        <v>7.318389261744966</v>
      </c>
      <c r="K1559" s="124">
        <v>288.7</v>
      </c>
      <c r="L1559" s="125">
        <v>5452.2</v>
      </c>
      <c r="M1559" s="125">
        <v>3339.39</v>
      </c>
    </row>
    <row r="1560" spans="1:13" x14ac:dyDescent="0.3">
      <c r="A1560" s="123" t="str">
        <f t="shared" si="51"/>
        <v>MPAC00851</v>
      </c>
      <c r="B1560" s="109" t="s">
        <v>2760</v>
      </c>
      <c r="C1560" s="109" t="s">
        <v>2618</v>
      </c>
      <c r="D1560" s="109" t="s">
        <v>2273</v>
      </c>
      <c r="E1560" s="109" t="s">
        <v>2761</v>
      </c>
      <c r="F1560" s="109" t="s">
        <v>40</v>
      </c>
      <c r="G1560" s="109" t="s">
        <v>3425</v>
      </c>
      <c r="H1560" s="109" t="s">
        <v>3426</v>
      </c>
      <c r="I1560" s="124">
        <v>1521</v>
      </c>
      <c r="J1560" s="127">
        <f t="shared" si="52"/>
        <v>11.413642340565419</v>
      </c>
      <c r="K1560" s="124">
        <v>1521</v>
      </c>
      <c r="L1560" s="125">
        <v>17360.150000000001</v>
      </c>
      <c r="M1560" s="125">
        <v>0</v>
      </c>
    </row>
    <row r="1561" spans="1:13" x14ac:dyDescent="0.3">
      <c r="A1561" s="123" t="str">
        <f t="shared" si="51"/>
        <v>MPAC00853</v>
      </c>
      <c r="B1561" s="109" t="s">
        <v>2762</v>
      </c>
      <c r="C1561" s="109" t="s">
        <v>2618</v>
      </c>
      <c r="D1561" s="109" t="s">
        <v>2331</v>
      </c>
      <c r="E1561" s="109" t="s">
        <v>2763</v>
      </c>
      <c r="F1561" s="109" t="s">
        <v>40</v>
      </c>
      <c r="G1561" s="109" t="s">
        <v>3425</v>
      </c>
      <c r="H1561" s="109" t="s">
        <v>3426</v>
      </c>
      <c r="I1561" s="124">
        <v>847.49739999999997</v>
      </c>
      <c r="J1561" s="127">
        <f t="shared" si="52"/>
        <v>7.7857701982330569</v>
      </c>
      <c r="K1561" s="124">
        <v>847.49739999999997</v>
      </c>
      <c r="L1561" s="125">
        <v>6598.42</v>
      </c>
      <c r="M1561" s="125">
        <v>0</v>
      </c>
    </row>
    <row r="1562" spans="1:13" x14ac:dyDescent="0.3">
      <c r="A1562" s="123" t="str">
        <f t="shared" si="51"/>
        <v>MPAC00869</v>
      </c>
      <c r="B1562" s="109" t="s">
        <v>2764</v>
      </c>
      <c r="C1562" s="109" t="s">
        <v>2618</v>
      </c>
      <c r="D1562" s="109" t="s">
        <v>2136</v>
      </c>
      <c r="E1562" s="109" t="s">
        <v>2765</v>
      </c>
      <c r="F1562" s="109" t="s">
        <v>36</v>
      </c>
      <c r="G1562" s="109" t="s">
        <v>3425</v>
      </c>
      <c r="H1562" s="109" t="s">
        <v>3426</v>
      </c>
      <c r="I1562" s="124">
        <v>34049</v>
      </c>
      <c r="J1562" s="127">
        <f t="shared" si="52"/>
        <v>0.37778025786366709</v>
      </c>
      <c r="K1562" s="124">
        <v>6969</v>
      </c>
      <c r="L1562" s="125">
        <v>12863.04</v>
      </c>
      <c r="M1562" s="125">
        <v>10230.26</v>
      </c>
    </row>
    <row r="1563" spans="1:13" x14ac:dyDescent="0.3">
      <c r="A1563" s="123" t="str">
        <f t="shared" si="51"/>
        <v>MPAC00872</v>
      </c>
      <c r="B1563" s="109" t="s">
        <v>2766</v>
      </c>
      <c r="C1563" s="109" t="s">
        <v>2618</v>
      </c>
      <c r="D1563" s="109" t="s">
        <v>2136</v>
      </c>
      <c r="E1563" s="109" t="s">
        <v>2767</v>
      </c>
      <c r="F1563" s="109" t="s">
        <v>40</v>
      </c>
      <c r="G1563" s="109" t="s">
        <v>3425</v>
      </c>
      <c r="H1563" s="109" t="s">
        <v>3426</v>
      </c>
      <c r="I1563" s="124">
        <v>188</v>
      </c>
      <c r="J1563" s="127">
        <f t="shared" si="52"/>
        <v>6.542553191489362</v>
      </c>
      <c r="K1563" s="124">
        <v>188</v>
      </c>
      <c r="L1563" s="125">
        <v>1230</v>
      </c>
      <c r="M1563" s="125">
        <v>0</v>
      </c>
    </row>
    <row r="1564" spans="1:13" x14ac:dyDescent="0.3">
      <c r="A1564" s="123" t="str">
        <f t="shared" si="51"/>
        <v>MPAC00879</v>
      </c>
      <c r="B1564" s="109" t="s">
        <v>1190</v>
      </c>
      <c r="C1564" s="109" t="s">
        <v>2618</v>
      </c>
      <c r="D1564" s="109" t="s">
        <v>2361</v>
      </c>
      <c r="E1564" s="109" t="s">
        <v>2768</v>
      </c>
      <c r="F1564" s="109" t="s">
        <v>40</v>
      </c>
      <c r="G1564" s="109" t="s">
        <v>3425</v>
      </c>
      <c r="H1564" s="109" t="s">
        <v>3426</v>
      </c>
      <c r="I1564" s="124">
        <v>32975.196100000001</v>
      </c>
      <c r="J1564" s="127">
        <f t="shared" si="52"/>
        <v>6.886877012385682</v>
      </c>
      <c r="K1564" s="124">
        <v>16721.7575</v>
      </c>
      <c r="L1564" s="125">
        <v>227096.12</v>
      </c>
      <c r="M1564" s="125">
        <v>111935.44</v>
      </c>
    </row>
    <row r="1565" spans="1:13" x14ac:dyDescent="0.3">
      <c r="A1565" s="123" t="str">
        <f t="shared" si="51"/>
        <v>MPAC00882</v>
      </c>
      <c r="B1565" s="109" t="s">
        <v>2769</v>
      </c>
      <c r="C1565" s="109" t="s">
        <v>2618</v>
      </c>
      <c r="D1565" s="109" t="s">
        <v>2331</v>
      </c>
      <c r="E1565" s="109" t="s">
        <v>2770</v>
      </c>
      <c r="F1565" s="109" t="s">
        <v>40</v>
      </c>
      <c r="G1565" s="109" t="s">
        <v>3425</v>
      </c>
      <c r="H1565" s="109" t="s">
        <v>3426</v>
      </c>
      <c r="I1565" s="124">
        <v>5878.7722000000003</v>
      </c>
      <c r="J1565" s="127">
        <f t="shared" si="52"/>
        <v>8.1417681059320515</v>
      </c>
      <c r="K1565" s="124">
        <v>1150.9585</v>
      </c>
      <c r="L1565" s="125">
        <v>47863.6</v>
      </c>
      <c r="M1565" s="125">
        <v>38492.730000000003</v>
      </c>
    </row>
    <row r="1566" spans="1:13" x14ac:dyDescent="0.3">
      <c r="A1566" s="123" t="str">
        <f t="shared" si="51"/>
        <v>MPAC00883</v>
      </c>
      <c r="B1566" s="109" t="s">
        <v>2771</v>
      </c>
      <c r="C1566" s="109" t="s">
        <v>2618</v>
      </c>
      <c r="D1566" s="109" t="s">
        <v>2331</v>
      </c>
      <c r="E1566" s="109" t="s">
        <v>2772</v>
      </c>
      <c r="F1566" s="109" t="s">
        <v>36</v>
      </c>
      <c r="G1566" s="109" t="s">
        <v>3425</v>
      </c>
      <c r="H1566" s="109" t="s">
        <v>3426</v>
      </c>
      <c r="I1566" s="124">
        <v>69</v>
      </c>
      <c r="J1566" s="127">
        <f t="shared" si="52"/>
        <v>9.9971014492753625</v>
      </c>
      <c r="K1566" s="124">
        <v>69</v>
      </c>
      <c r="L1566" s="125">
        <v>689.8</v>
      </c>
      <c r="M1566" s="125">
        <v>0</v>
      </c>
    </row>
    <row r="1567" spans="1:13" x14ac:dyDescent="0.3">
      <c r="A1567" s="123" t="str">
        <f t="shared" si="51"/>
        <v>MPAC00884</v>
      </c>
      <c r="B1567" s="109" t="s">
        <v>2773</v>
      </c>
      <c r="C1567" s="109" t="s">
        <v>2618</v>
      </c>
      <c r="D1567" s="109" t="s">
        <v>2331</v>
      </c>
      <c r="E1567" s="109" t="s">
        <v>2774</v>
      </c>
      <c r="F1567" s="109" t="s">
        <v>36</v>
      </c>
      <c r="G1567" s="109" t="s">
        <v>3425</v>
      </c>
      <c r="H1567" s="109" t="s">
        <v>3426</v>
      </c>
      <c r="I1567" s="124">
        <v>62</v>
      </c>
      <c r="J1567" s="127">
        <f t="shared" si="52"/>
        <v>8.7090322580645161</v>
      </c>
      <c r="K1567" s="124">
        <v>62</v>
      </c>
      <c r="L1567" s="125">
        <v>539.96</v>
      </c>
      <c r="M1567" s="125">
        <v>0</v>
      </c>
    </row>
    <row r="1568" spans="1:13" x14ac:dyDescent="0.3">
      <c r="A1568" s="123" t="str">
        <f t="shared" si="51"/>
        <v>MPAC00885</v>
      </c>
      <c r="B1568" s="109" t="s">
        <v>2775</v>
      </c>
      <c r="C1568" s="109" t="s">
        <v>2618</v>
      </c>
      <c r="D1568" s="109" t="s">
        <v>2331</v>
      </c>
      <c r="E1568" s="109" t="s">
        <v>2776</v>
      </c>
      <c r="F1568" s="109" t="s">
        <v>36</v>
      </c>
      <c r="G1568" s="109" t="s">
        <v>3425</v>
      </c>
      <c r="H1568" s="109" t="s">
        <v>3426</v>
      </c>
      <c r="I1568" s="124">
        <v>5462</v>
      </c>
      <c r="J1568" s="127">
        <f t="shared" si="52"/>
        <v>10.656946173562797</v>
      </c>
      <c r="K1568" s="124">
        <v>-1846</v>
      </c>
      <c r="L1568" s="125">
        <v>58208.24</v>
      </c>
      <c r="M1568" s="125">
        <v>77880.94</v>
      </c>
    </row>
    <row r="1569" spans="1:13" x14ac:dyDescent="0.3">
      <c r="A1569" s="123" t="str">
        <f t="shared" si="51"/>
        <v>MPAC00886</v>
      </c>
      <c r="B1569" s="109" t="s">
        <v>2777</v>
      </c>
      <c r="C1569" s="109" t="s">
        <v>2618</v>
      </c>
      <c r="D1569" s="109" t="s">
        <v>2331</v>
      </c>
      <c r="E1569" s="109" t="s">
        <v>2778</v>
      </c>
      <c r="F1569" s="109" t="s">
        <v>36</v>
      </c>
      <c r="G1569" s="109" t="s">
        <v>3425</v>
      </c>
      <c r="H1569" s="109" t="s">
        <v>3426</v>
      </c>
      <c r="I1569" s="124">
        <v>6085</v>
      </c>
      <c r="J1569" s="127">
        <f t="shared" si="52"/>
        <v>9.2842497945768283</v>
      </c>
      <c r="K1569" s="124">
        <v>6085</v>
      </c>
      <c r="L1569" s="125">
        <v>56494.66</v>
      </c>
      <c r="M1569" s="125">
        <v>0</v>
      </c>
    </row>
    <row r="1570" spans="1:13" x14ac:dyDescent="0.3">
      <c r="A1570" s="123" t="str">
        <f t="shared" si="51"/>
        <v>MPAC00889</v>
      </c>
      <c r="B1570" s="109" t="s">
        <v>2779</v>
      </c>
      <c r="C1570" s="109" t="s">
        <v>2618</v>
      </c>
      <c r="D1570" s="109" t="s">
        <v>2136</v>
      </c>
      <c r="E1570" s="109" t="s">
        <v>2780</v>
      </c>
      <c r="F1570" s="109" t="s">
        <v>40</v>
      </c>
      <c r="G1570" s="109" t="s">
        <v>3425</v>
      </c>
      <c r="H1570" s="109" t="s">
        <v>3426</v>
      </c>
      <c r="I1570" s="124">
        <v>1942.2156</v>
      </c>
      <c r="J1570" s="127">
        <f t="shared" si="52"/>
        <v>12.170512892595445</v>
      </c>
      <c r="K1570" s="124">
        <v>1942.2156</v>
      </c>
      <c r="L1570" s="125">
        <v>23637.759999999998</v>
      </c>
      <c r="M1570" s="125">
        <v>0</v>
      </c>
    </row>
    <row r="1571" spans="1:13" x14ac:dyDescent="0.3">
      <c r="A1571" s="123" t="str">
        <f t="shared" si="51"/>
        <v>MPAC00895</v>
      </c>
      <c r="B1571" s="109" t="s">
        <v>2781</v>
      </c>
      <c r="C1571" s="109" t="s">
        <v>2618</v>
      </c>
      <c r="D1571" s="109" t="s">
        <v>2121</v>
      </c>
      <c r="E1571" s="109" t="s">
        <v>2782</v>
      </c>
      <c r="F1571" s="109" t="s">
        <v>40</v>
      </c>
      <c r="G1571" s="109" t="s">
        <v>3425</v>
      </c>
      <c r="H1571" s="109" t="s">
        <v>3426</v>
      </c>
      <c r="I1571" s="124">
        <v>170.64019999999999</v>
      </c>
      <c r="J1571" s="127">
        <f t="shared" si="52"/>
        <v>21.705494953709618</v>
      </c>
      <c r="K1571" s="124">
        <v>170.64019999999999</v>
      </c>
      <c r="L1571" s="125">
        <v>3703.83</v>
      </c>
      <c r="M1571" s="125">
        <v>0</v>
      </c>
    </row>
    <row r="1572" spans="1:13" x14ac:dyDescent="0.3">
      <c r="A1572" s="123" t="str">
        <f t="shared" si="51"/>
        <v>MPAC00896</v>
      </c>
      <c r="B1572" s="109" t="s">
        <v>1220</v>
      </c>
      <c r="C1572" s="109" t="s">
        <v>2618</v>
      </c>
      <c r="D1572" s="109" t="s">
        <v>2346</v>
      </c>
      <c r="E1572" s="109" t="s">
        <v>2783</v>
      </c>
      <c r="F1572" s="109" t="s">
        <v>40</v>
      </c>
      <c r="G1572" s="109" t="s">
        <v>3425</v>
      </c>
      <c r="H1572" s="109" t="s">
        <v>3426</v>
      </c>
      <c r="I1572" s="124">
        <v>1603.1032</v>
      </c>
      <c r="J1572" s="127">
        <f t="shared" si="52"/>
        <v>12.82516309617497</v>
      </c>
      <c r="K1572" s="124">
        <v>-2574.1208000000001</v>
      </c>
      <c r="L1572" s="125">
        <v>20560.060000000001</v>
      </c>
      <c r="M1572" s="125">
        <v>53573.58</v>
      </c>
    </row>
    <row r="1573" spans="1:13" x14ac:dyDescent="0.3">
      <c r="A1573" s="123" t="str">
        <f t="shared" si="51"/>
        <v>MPAC00897</v>
      </c>
      <c r="B1573" s="109" t="s">
        <v>2784</v>
      </c>
      <c r="C1573" s="109" t="s">
        <v>2618</v>
      </c>
      <c r="D1573" s="109" t="s">
        <v>2121</v>
      </c>
      <c r="E1573" s="109" t="s">
        <v>2785</v>
      </c>
      <c r="F1573" s="109" t="s">
        <v>40</v>
      </c>
      <c r="G1573" s="109" t="s">
        <v>3425</v>
      </c>
      <c r="H1573" s="109" t="s">
        <v>3426</v>
      </c>
      <c r="I1573" s="124">
        <v>247.05600000000001</v>
      </c>
      <c r="J1573" s="127">
        <f t="shared" si="52"/>
        <v>23.94003788614727</v>
      </c>
      <c r="K1573" s="124">
        <v>247.05600000000001</v>
      </c>
      <c r="L1573" s="125">
        <v>5914.53</v>
      </c>
      <c r="M1573" s="125">
        <v>0</v>
      </c>
    </row>
    <row r="1574" spans="1:13" x14ac:dyDescent="0.3">
      <c r="A1574" s="123" t="str">
        <f t="shared" si="51"/>
        <v>MPAC00902</v>
      </c>
      <c r="B1574" s="109" t="s">
        <v>1224</v>
      </c>
      <c r="C1574" s="109" t="s">
        <v>2625</v>
      </c>
      <c r="D1574" s="109" t="s">
        <v>2135</v>
      </c>
      <c r="E1574" s="109" t="s">
        <v>2786</v>
      </c>
      <c r="F1574" s="109" t="s">
        <v>40</v>
      </c>
      <c r="G1574" s="109" t="s">
        <v>3425</v>
      </c>
      <c r="H1574" s="109" t="s">
        <v>3426</v>
      </c>
      <c r="I1574" s="124">
        <v>3371.9250000000002</v>
      </c>
      <c r="J1574" s="127">
        <f t="shared" si="52"/>
        <v>28.8</v>
      </c>
      <c r="K1574" s="124">
        <v>-507.3</v>
      </c>
      <c r="L1574" s="125">
        <v>97111.44</v>
      </c>
      <c r="M1574" s="125">
        <v>111721.68</v>
      </c>
    </row>
    <row r="1575" spans="1:13" x14ac:dyDescent="0.3">
      <c r="A1575" s="123" t="str">
        <f t="shared" si="51"/>
        <v>MPAC00905</v>
      </c>
      <c r="B1575" s="109" t="s">
        <v>2787</v>
      </c>
      <c r="C1575" s="109" t="s">
        <v>2618</v>
      </c>
      <c r="D1575" s="109" t="s">
        <v>2136</v>
      </c>
      <c r="E1575" s="109" t="s">
        <v>2788</v>
      </c>
      <c r="F1575" s="109" t="s">
        <v>40</v>
      </c>
      <c r="G1575" s="109" t="s">
        <v>3425</v>
      </c>
      <c r="H1575" s="109" t="s">
        <v>3426</v>
      </c>
      <c r="I1575" s="124">
        <v>783</v>
      </c>
      <c r="J1575" s="127">
        <f t="shared" si="52"/>
        <v>6.399003831417625</v>
      </c>
      <c r="K1575" s="124">
        <v>783</v>
      </c>
      <c r="L1575" s="125">
        <v>5010.42</v>
      </c>
      <c r="M1575" s="125">
        <v>0</v>
      </c>
    </row>
    <row r="1576" spans="1:13" x14ac:dyDescent="0.3">
      <c r="A1576" s="123" t="str">
        <f t="shared" si="51"/>
        <v>MPAC00906</v>
      </c>
      <c r="B1576" s="109" t="s">
        <v>2789</v>
      </c>
      <c r="C1576" s="109" t="s">
        <v>2618</v>
      </c>
      <c r="D1576" s="109" t="s">
        <v>2136</v>
      </c>
      <c r="E1576" s="109" t="s">
        <v>2790</v>
      </c>
      <c r="F1576" s="109" t="s">
        <v>40</v>
      </c>
      <c r="G1576" s="109" t="s">
        <v>3425</v>
      </c>
      <c r="H1576" s="109" t="s">
        <v>3426</v>
      </c>
      <c r="I1576" s="124">
        <v>429</v>
      </c>
      <c r="J1576" s="127">
        <f t="shared" si="52"/>
        <v>15.745384615384616</v>
      </c>
      <c r="K1576" s="124">
        <v>429</v>
      </c>
      <c r="L1576" s="125">
        <v>6754.77</v>
      </c>
      <c r="M1576" s="125">
        <v>0</v>
      </c>
    </row>
    <row r="1577" spans="1:13" x14ac:dyDescent="0.3">
      <c r="A1577" s="123" t="str">
        <f t="shared" si="51"/>
        <v>MPAC00910</v>
      </c>
      <c r="B1577" s="109" t="s">
        <v>2791</v>
      </c>
      <c r="C1577" s="109" t="s">
        <v>2618</v>
      </c>
      <c r="D1577" s="109" t="s">
        <v>2136</v>
      </c>
      <c r="E1577" s="109" t="s">
        <v>2792</v>
      </c>
      <c r="F1577" s="109" t="s">
        <v>40</v>
      </c>
      <c r="G1577" s="109" t="s">
        <v>3425</v>
      </c>
      <c r="H1577" s="109" t="s">
        <v>3426</v>
      </c>
      <c r="I1577" s="124">
        <v>233</v>
      </c>
      <c r="J1577" s="127">
        <f t="shared" si="52"/>
        <v>18.6037339055794</v>
      </c>
      <c r="K1577" s="124">
        <v>233</v>
      </c>
      <c r="L1577" s="125">
        <v>4334.67</v>
      </c>
      <c r="M1577" s="125">
        <v>0</v>
      </c>
    </row>
    <row r="1578" spans="1:13" x14ac:dyDescent="0.3">
      <c r="A1578" s="123" t="str">
        <f t="shared" si="51"/>
        <v>MPAC00915</v>
      </c>
      <c r="B1578" s="109" t="s">
        <v>2793</v>
      </c>
      <c r="C1578" s="109" t="s">
        <v>2625</v>
      </c>
      <c r="D1578" s="109" t="s">
        <v>2364</v>
      </c>
      <c r="E1578" s="109" t="s">
        <v>2794</v>
      </c>
      <c r="F1578" s="109" t="s">
        <v>40</v>
      </c>
      <c r="G1578" s="109" t="s">
        <v>3425</v>
      </c>
      <c r="H1578" s="109" t="s">
        <v>3426</v>
      </c>
      <c r="I1578" s="124">
        <v>457.19400000000002</v>
      </c>
      <c r="J1578" s="127">
        <f t="shared" si="52"/>
        <v>0</v>
      </c>
      <c r="K1578" s="124">
        <v>-1966.6559999999999</v>
      </c>
      <c r="L1578" s="125">
        <v>0</v>
      </c>
      <c r="M1578" s="125">
        <v>0</v>
      </c>
    </row>
    <row r="1579" spans="1:13" x14ac:dyDescent="0.3">
      <c r="A1579" s="123" t="str">
        <f t="shared" si="51"/>
        <v>MPAC00919</v>
      </c>
      <c r="B1579" s="109" t="s">
        <v>2795</v>
      </c>
      <c r="C1579" s="109" t="s">
        <v>2618</v>
      </c>
      <c r="D1579" s="109" t="s">
        <v>2273</v>
      </c>
      <c r="E1579" s="109" t="s">
        <v>2796</v>
      </c>
      <c r="F1579" s="109" t="s">
        <v>40</v>
      </c>
      <c r="G1579" s="109" t="s">
        <v>3425</v>
      </c>
      <c r="H1579" s="109" t="s">
        <v>3426</v>
      </c>
      <c r="I1579" s="124">
        <v>727.97760000000005</v>
      </c>
      <c r="J1579" s="127">
        <f t="shared" si="52"/>
        <v>7.0165620480630162</v>
      </c>
      <c r="K1579" s="124">
        <v>727.97760000000005</v>
      </c>
      <c r="L1579" s="125">
        <v>5107.8999999999996</v>
      </c>
      <c r="M1579" s="125">
        <v>0</v>
      </c>
    </row>
    <row r="1580" spans="1:13" x14ac:dyDescent="0.3">
      <c r="A1580" s="123" t="str">
        <f t="shared" si="51"/>
        <v>MPAC00921</v>
      </c>
      <c r="B1580" s="109" t="s">
        <v>2797</v>
      </c>
      <c r="C1580" s="109" t="s">
        <v>2618</v>
      </c>
      <c r="D1580" s="109" t="s">
        <v>2273</v>
      </c>
      <c r="E1580" s="109" t="s">
        <v>2798</v>
      </c>
      <c r="F1580" s="109" t="s">
        <v>40</v>
      </c>
      <c r="G1580" s="109" t="s">
        <v>3425</v>
      </c>
      <c r="H1580" s="109" t="s">
        <v>3426</v>
      </c>
      <c r="I1580" s="124">
        <v>159.42599999999999</v>
      </c>
      <c r="J1580" s="127">
        <f t="shared" si="52"/>
        <v>7.4956406106908542</v>
      </c>
      <c r="K1580" s="124">
        <v>159.42599999999999</v>
      </c>
      <c r="L1580" s="125">
        <v>1195</v>
      </c>
      <c r="M1580" s="125">
        <v>0</v>
      </c>
    </row>
    <row r="1581" spans="1:13" x14ac:dyDescent="0.3">
      <c r="A1581" s="123" t="str">
        <f t="shared" si="51"/>
        <v>MPAC00922</v>
      </c>
      <c r="B1581" s="109" t="s">
        <v>2799</v>
      </c>
      <c r="C1581" s="109" t="s">
        <v>2618</v>
      </c>
      <c r="D1581" s="109" t="s">
        <v>2273</v>
      </c>
      <c r="E1581" s="109" t="s">
        <v>2800</v>
      </c>
      <c r="F1581" s="109" t="s">
        <v>40</v>
      </c>
      <c r="G1581" s="109" t="s">
        <v>3425</v>
      </c>
      <c r="H1581" s="109" t="s">
        <v>3426</v>
      </c>
      <c r="I1581" s="124">
        <v>660.51199999999994</v>
      </c>
      <c r="J1581" s="127">
        <f t="shared" si="52"/>
        <v>8.0640472845307887</v>
      </c>
      <c r="K1581" s="124">
        <v>-3722.636</v>
      </c>
      <c r="L1581" s="125">
        <v>5326.4</v>
      </c>
      <c r="M1581" s="125">
        <v>35345.910000000003</v>
      </c>
    </row>
    <row r="1582" spans="1:13" x14ac:dyDescent="0.3">
      <c r="A1582" s="123" t="str">
        <f t="shared" si="51"/>
        <v>MPAC00923</v>
      </c>
      <c r="B1582" s="109" t="s">
        <v>2801</v>
      </c>
      <c r="C1582" s="109" t="s">
        <v>2618</v>
      </c>
      <c r="D1582" s="109" t="s">
        <v>2273</v>
      </c>
      <c r="E1582" s="109" t="s">
        <v>2802</v>
      </c>
      <c r="F1582" s="109" t="s">
        <v>40</v>
      </c>
      <c r="G1582" s="109" t="s">
        <v>3425</v>
      </c>
      <c r="H1582" s="109" t="s">
        <v>3426</v>
      </c>
      <c r="I1582" s="124">
        <v>2214.4259999999999</v>
      </c>
      <c r="J1582" s="127">
        <f t="shared" si="52"/>
        <v>8.0620621325797295</v>
      </c>
      <c r="K1582" s="124">
        <v>-582.54999999999995</v>
      </c>
      <c r="L1582" s="125">
        <v>17852.84</v>
      </c>
      <c r="M1582" s="125">
        <v>22549.4</v>
      </c>
    </row>
    <row r="1583" spans="1:13" x14ac:dyDescent="0.3">
      <c r="A1583" s="123" t="str">
        <f t="shared" si="51"/>
        <v>MPAC00925</v>
      </c>
      <c r="B1583" s="109" t="s">
        <v>2803</v>
      </c>
      <c r="C1583" s="109" t="s">
        <v>2618</v>
      </c>
      <c r="D1583" s="109" t="s">
        <v>2273</v>
      </c>
      <c r="E1583" s="109" t="s">
        <v>2804</v>
      </c>
      <c r="F1583" s="109" t="s">
        <v>40</v>
      </c>
      <c r="G1583" s="109" t="s">
        <v>3425</v>
      </c>
      <c r="H1583" s="109" t="s">
        <v>3426</v>
      </c>
      <c r="I1583" s="124">
        <v>393</v>
      </c>
      <c r="J1583" s="127">
        <f t="shared" si="52"/>
        <v>8.7954707379134849</v>
      </c>
      <c r="K1583" s="124">
        <v>393</v>
      </c>
      <c r="L1583" s="125">
        <v>3456.62</v>
      </c>
      <c r="M1583" s="125">
        <v>0</v>
      </c>
    </row>
    <row r="1584" spans="1:13" x14ac:dyDescent="0.3">
      <c r="A1584" s="123" t="str">
        <f t="shared" si="51"/>
        <v>MPAC00926</v>
      </c>
      <c r="B1584" s="109" t="s">
        <v>2805</v>
      </c>
      <c r="C1584" s="109" t="s">
        <v>2618</v>
      </c>
      <c r="D1584" s="109" t="s">
        <v>2273</v>
      </c>
      <c r="E1584" s="109" t="s">
        <v>2806</v>
      </c>
      <c r="F1584" s="109" t="s">
        <v>40</v>
      </c>
      <c r="G1584" s="109" t="s">
        <v>3425</v>
      </c>
      <c r="H1584" s="109" t="s">
        <v>3426</v>
      </c>
      <c r="I1584" s="124">
        <v>2816</v>
      </c>
      <c r="J1584" s="127">
        <f t="shared" si="52"/>
        <v>9.5658877840909096</v>
      </c>
      <c r="K1584" s="124">
        <v>2816</v>
      </c>
      <c r="L1584" s="125">
        <v>26937.54</v>
      </c>
      <c r="M1584" s="125">
        <v>0</v>
      </c>
    </row>
    <row r="1585" spans="1:13" x14ac:dyDescent="0.3">
      <c r="A1585" s="123" t="str">
        <f t="shared" si="51"/>
        <v>MPAC00927</v>
      </c>
      <c r="B1585" s="109" t="s">
        <v>2807</v>
      </c>
      <c r="C1585" s="109" t="s">
        <v>2618</v>
      </c>
      <c r="D1585" s="109" t="s">
        <v>2273</v>
      </c>
      <c r="E1585" s="109" t="s">
        <v>2808</v>
      </c>
      <c r="F1585" s="109" t="s">
        <v>40</v>
      </c>
      <c r="G1585" s="109" t="s">
        <v>3425</v>
      </c>
      <c r="H1585" s="109" t="s">
        <v>3426</v>
      </c>
      <c r="I1585" s="124">
        <v>277</v>
      </c>
      <c r="J1585" s="127">
        <f t="shared" si="52"/>
        <v>10.214115523465704</v>
      </c>
      <c r="K1585" s="124">
        <v>277</v>
      </c>
      <c r="L1585" s="125">
        <v>2829.31</v>
      </c>
      <c r="M1585" s="125">
        <v>0</v>
      </c>
    </row>
    <row r="1586" spans="1:13" x14ac:dyDescent="0.3">
      <c r="A1586" s="123" t="str">
        <f t="shared" si="51"/>
        <v>MPAC00928</v>
      </c>
      <c r="B1586" s="109" t="s">
        <v>2809</v>
      </c>
      <c r="C1586" s="109" t="s">
        <v>2618</v>
      </c>
      <c r="D1586" s="109" t="s">
        <v>2273</v>
      </c>
      <c r="E1586" s="109" t="s">
        <v>2810</v>
      </c>
      <c r="F1586" s="109" t="s">
        <v>40</v>
      </c>
      <c r="G1586" s="109" t="s">
        <v>3425</v>
      </c>
      <c r="H1586" s="109" t="s">
        <v>3426</v>
      </c>
      <c r="I1586" s="124">
        <v>594</v>
      </c>
      <c r="J1586" s="127">
        <f t="shared" si="52"/>
        <v>6.5446464646464646</v>
      </c>
      <c r="K1586" s="124">
        <v>594</v>
      </c>
      <c r="L1586" s="125">
        <v>3887.52</v>
      </c>
      <c r="M1586" s="125">
        <v>0</v>
      </c>
    </row>
    <row r="1587" spans="1:13" x14ac:dyDescent="0.3">
      <c r="A1587" s="123" t="str">
        <f t="shared" si="51"/>
        <v>MPAC00929</v>
      </c>
      <c r="B1587" s="109" t="s">
        <v>2811</v>
      </c>
      <c r="C1587" s="109" t="s">
        <v>2618</v>
      </c>
      <c r="D1587" s="109" t="s">
        <v>2273</v>
      </c>
      <c r="E1587" s="109" t="s">
        <v>2812</v>
      </c>
      <c r="F1587" s="109" t="s">
        <v>40</v>
      </c>
      <c r="G1587" s="109" t="s">
        <v>3425</v>
      </c>
      <c r="H1587" s="109" t="s">
        <v>3426</v>
      </c>
      <c r="I1587" s="124">
        <v>970</v>
      </c>
      <c r="J1587" s="127">
        <f t="shared" si="52"/>
        <v>7.2270721649484537</v>
      </c>
      <c r="K1587" s="124">
        <v>970</v>
      </c>
      <c r="L1587" s="125">
        <v>7010.26</v>
      </c>
      <c r="M1587" s="125">
        <v>0</v>
      </c>
    </row>
    <row r="1588" spans="1:13" x14ac:dyDescent="0.3">
      <c r="A1588" s="123" t="str">
        <f t="shared" si="51"/>
        <v>MPAC00930</v>
      </c>
      <c r="B1588" s="109" t="s">
        <v>2813</v>
      </c>
      <c r="C1588" s="109" t="s">
        <v>2618</v>
      </c>
      <c r="D1588" s="109" t="s">
        <v>2273</v>
      </c>
      <c r="E1588" s="109" t="s">
        <v>2814</v>
      </c>
      <c r="F1588" s="109" t="s">
        <v>36</v>
      </c>
      <c r="G1588" s="109" t="s">
        <v>3425</v>
      </c>
      <c r="H1588" s="109" t="s">
        <v>3426</v>
      </c>
      <c r="I1588" s="124">
        <v>9700</v>
      </c>
      <c r="J1588" s="127">
        <f t="shared" si="52"/>
        <v>4.0913061855670101</v>
      </c>
      <c r="K1588" s="124">
        <v>9700</v>
      </c>
      <c r="L1588" s="125">
        <v>39685.67</v>
      </c>
      <c r="M1588" s="125">
        <v>0</v>
      </c>
    </row>
    <row r="1589" spans="1:13" x14ac:dyDescent="0.3">
      <c r="A1589" s="123" t="str">
        <f t="shared" si="51"/>
        <v>MPAC00935</v>
      </c>
      <c r="B1589" s="109" t="s">
        <v>2815</v>
      </c>
      <c r="C1589" s="109" t="s">
        <v>2618</v>
      </c>
      <c r="D1589" s="109" t="s">
        <v>2136</v>
      </c>
      <c r="E1589" s="109" t="s">
        <v>2816</v>
      </c>
      <c r="F1589" s="109" t="s">
        <v>40</v>
      </c>
      <c r="G1589" s="109" t="s">
        <v>3425</v>
      </c>
      <c r="H1589" s="109" t="s">
        <v>3426</v>
      </c>
      <c r="I1589" s="124">
        <v>85.26</v>
      </c>
      <c r="J1589" s="127">
        <f t="shared" si="52"/>
        <v>11.412385643912737</v>
      </c>
      <c r="K1589" s="124">
        <v>-3618.93</v>
      </c>
      <c r="L1589" s="125">
        <v>973.02</v>
      </c>
      <c r="M1589" s="125">
        <v>42273.64</v>
      </c>
    </row>
    <row r="1590" spans="1:13" x14ac:dyDescent="0.3">
      <c r="A1590" s="123" t="str">
        <f t="shared" si="51"/>
        <v>MPAC00939</v>
      </c>
      <c r="B1590" s="109" t="s">
        <v>2817</v>
      </c>
      <c r="C1590" s="109" t="s">
        <v>2618</v>
      </c>
      <c r="D1590" s="109" t="s">
        <v>2273</v>
      </c>
      <c r="E1590" s="109" t="s">
        <v>2818</v>
      </c>
      <c r="F1590" s="109" t="s">
        <v>40</v>
      </c>
      <c r="G1590" s="109" t="s">
        <v>3425</v>
      </c>
      <c r="H1590" s="109" t="s">
        <v>3426</v>
      </c>
      <c r="I1590" s="124">
        <v>1595.9666999999999</v>
      </c>
      <c r="J1590" s="127">
        <f t="shared" si="52"/>
        <v>7.3149959833121834</v>
      </c>
      <c r="K1590" s="124">
        <v>1089.7356</v>
      </c>
      <c r="L1590" s="125">
        <v>11674.49</v>
      </c>
      <c r="M1590" s="125">
        <v>3703.08</v>
      </c>
    </row>
    <row r="1591" spans="1:13" x14ac:dyDescent="0.3">
      <c r="A1591" s="123" t="str">
        <f t="shared" si="51"/>
        <v>MPAC00945</v>
      </c>
      <c r="B1591" s="109" t="s">
        <v>2819</v>
      </c>
      <c r="C1591" s="109" t="s">
        <v>2618</v>
      </c>
      <c r="D1591" s="109" t="s">
        <v>2273</v>
      </c>
      <c r="E1591" s="109" t="s">
        <v>2820</v>
      </c>
      <c r="F1591" s="109" t="s">
        <v>40</v>
      </c>
      <c r="G1591" s="109" t="s">
        <v>3425</v>
      </c>
      <c r="H1591" s="109" t="s">
        <v>3426</v>
      </c>
      <c r="I1591" s="124">
        <v>263</v>
      </c>
      <c r="J1591" s="127">
        <f t="shared" si="52"/>
        <v>8.4817490494296575</v>
      </c>
      <c r="K1591" s="124">
        <v>263</v>
      </c>
      <c r="L1591" s="125">
        <v>2230.6999999999998</v>
      </c>
      <c r="M1591" s="125">
        <v>0</v>
      </c>
    </row>
    <row r="1592" spans="1:13" x14ac:dyDescent="0.3">
      <c r="A1592" s="123" t="str">
        <f t="shared" si="51"/>
        <v>MPAC00955</v>
      </c>
      <c r="B1592" s="109" t="s">
        <v>2821</v>
      </c>
      <c r="C1592" s="109" t="s">
        <v>2618</v>
      </c>
      <c r="D1592" s="109" t="s">
        <v>2273</v>
      </c>
      <c r="E1592" s="109" t="s">
        <v>2822</v>
      </c>
      <c r="F1592" s="109" t="s">
        <v>36</v>
      </c>
      <c r="G1592" s="109" t="s">
        <v>3425</v>
      </c>
      <c r="H1592" s="109" t="s">
        <v>3426</v>
      </c>
      <c r="I1592" s="124">
        <v>230</v>
      </c>
      <c r="J1592" s="127">
        <f t="shared" si="52"/>
        <v>0.15326086956521739</v>
      </c>
      <c r="K1592" s="124">
        <v>230</v>
      </c>
      <c r="L1592" s="125">
        <v>35.25</v>
      </c>
      <c r="M1592" s="125">
        <v>0</v>
      </c>
    </row>
    <row r="1593" spans="1:13" x14ac:dyDescent="0.3">
      <c r="A1593" s="123" t="str">
        <f t="shared" si="51"/>
        <v>MPAC00973</v>
      </c>
      <c r="B1593" s="109" t="s">
        <v>1170</v>
      </c>
      <c r="C1593" s="109" t="s">
        <v>2618</v>
      </c>
      <c r="D1593" s="109" t="s">
        <v>2136</v>
      </c>
      <c r="E1593" s="109" t="s">
        <v>2823</v>
      </c>
      <c r="F1593" s="109" t="s">
        <v>40</v>
      </c>
      <c r="G1593" s="109" t="s">
        <v>3425</v>
      </c>
      <c r="H1593" s="109" t="s">
        <v>3426</v>
      </c>
      <c r="I1593" s="124">
        <v>2127.058</v>
      </c>
      <c r="J1593" s="127">
        <f t="shared" si="52"/>
        <v>30.081267177481759</v>
      </c>
      <c r="K1593" s="124">
        <v>1426.933</v>
      </c>
      <c r="L1593" s="125">
        <v>63984.6</v>
      </c>
      <c r="M1593" s="125">
        <v>21060.639999999999</v>
      </c>
    </row>
    <row r="1594" spans="1:13" x14ac:dyDescent="0.3">
      <c r="A1594" s="123" t="str">
        <f t="shared" si="51"/>
        <v>MPAC00974</v>
      </c>
      <c r="B1594" s="109" t="s">
        <v>2824</v>
      </c>
      <c r="C1594" s="109" t="s">
        <v>2618</v>
      </c>
      <c r="D1594" s="109" t="s">
        <v>2136</v>
      </c>
      <c r="E1594" s="109" t="s">
        <v>2825</v>
      </c>
      <c r="F1594" s="109" t="s">
        <v>40</v>
      </c>
      <c r="G1594" s="109" t="s">
        <v>3425</v>
      </c>
      <c r="H1594" s="109" t="s">
        <v>3426</v>
      </c>
      <c r="I1594" s="124">
        <v>2096.9884000000002</v>
      </c>
      <c r="J1594" s="127">
        <f t="shared" si="52"/>
        <v>30.864948990657268</v>
      </c>
      <c r="K1594" s="124">
        <v>598.03840000000002</v>
      </c>
      <c r="L1594" s="125">
        <v>64723.44</v>
      </c>
      <c r="M1594" s="125">
        <v>46265.02</v>
      </c>
    </row>
    <row r="1595" spans="1:13" x14ac:dyDescent="0.3">
      <c r="A1595" s="123" t="str">
        <f t="shared" si="51"/>
        <v>MPAC00975</v>
      </c>
      <c r="B1595" s="109" t="s">
        <v>2826</v>
      </c>
      <c r="C1595" s="109" t="s">
        <v>2618</v>
      </c>
      <c r="D1595" s="109" t="s">
        <v>2136</v>
      </c>
      <c r="E1595" s="109" t="s">
        <v>2827</v>
      </c>
      <c r="F1595" s="109" t="s">
        <v>40</v>
      </c>
      <c r="G1595" s="109" t="s">
        <v>3425</v>
      </c>
      <c r="H1595" s="109" t="s">
        <v>3426</v>
      </c>
      <c r="I1595" s="124">
        <v>817.19920000000002</v>
      </c>
      <c r="J1595" s="127">
        <f t="shared" si="52"/>
        <v>30.245563138094116</v>
      </c>
      <c r="K1595" s="124">
        <v>-1492.9223999999999</v>
      </c>
      <c r="L1595" s="125">
        <v>24716.65</v>
      </c>
      <c r="M1595" s="125">
        <v>69870.899999999994</v>
      </c>
    </row>
    <row r="1596" spans="1:13" x14ac:dyDescent="0.3">
      <c r="A1596" s="123" t="str">
        <f t="shared" si="51"/>
        <v>MPAC00976</v>
      </c>
      <c r="B1596" s="109" t="s">
        <v>1202</v>
      </c>
      <c r="C1596" s="109" t="s">
        <v>2618</v>
      </c>
      <c r="D1596" s="109" t="s">
        <v>2136</v>
      </c>
      <c r="E1596" s="109" t="s">
        <v>2828</v>
      </c>
      <c r="F1596" s="109" t="s">
        <v>40</v>
      </c>
      <c r="G1596" s="109" t="s">
        <v>3425</v>
      </c>
      <c r="H1596" s="109" t="s">
        <v>3426</v>
      </c>
      <c r="I1596" s="124">
        <v>2701.4059999999999</v>
      </c>
      <c r="J1596" s="127">
        <f t="shared" si="52"/>
        <v>28.249896535359735</v>
      </c>
      <c r="K1596" s="124">
        <v>-9356.4879999999994</v>
      </c>
      <c r="L1596" s="125">
        <v>76314.44</v>
      </c>
      <c r="M1596" s="125">
        <v>340634.26</v>
      </c>
    </row>
    <row r="1597" spans="1:13" x14ac:dyDescent="0.3">
      <c r="A1597" s="123" t="str">
        <f t="shared" ref="A1597:A1660" si="53">LEFT(E1597,9)</f>
        <v>MPAC00977</v>
      </c>
      <c r="B1597" s="109" t="s">
        <v>2829</v>
      </c>
      <c r="C1597" s="109" t="s">
        <v>2618</v>
      </c>
      <c r="D1597" s="109" t="s">
        <v>2136</v>
      </c>
      <c r="E1597" s="109" t="s">
        <v>2830</v>
      </c>
      <c r="F1597" s="109" t="s">
        <v>40</v>
      </c>
      <c r="G1597" s="109" t="s">
        <v>3425</v>
      </c>
      <c r="H1597" s="109" t="s">
        <v>3426</v>
      </c>
      <c r="I1597" s="124">
        <v>1828.3984</v>
      </c>
      <c r="J1597" s="127">
        <f t="shared" si="52"/>
        <v>14.970861930310155</v>
      </c>
      <c r="K1597" s="124">
        <v>729.09079999999994</v>
      </c>
      <c r="L1597" s="125">
        <v>27372.7</v>
      </c>
      <c r="M1597" s="125">
        <v>16457.580000000002</v>
      </c>
    </row>
    <row r="1598" spans="1:13" x14ac:dyDescent="0.3">
      <c r="A1598" s="123" t="str">
        <f t="shared" si="53"/>
        <v>MPAC00978</v>
      </c>
      <c r="B1598" s="109" t="s">
        <v>2831</v>
      </c>
      <c r="C1598" s="109" t="s">
        <v>2618</v>
      </c>
      <c r="D1598" s="109" t="s">
        <v>2136</v>
      </c>
      <c r="E1598" s="109" t="s">
        <v>2832</v>
      </c>
      <c r="F1598" s="109" t="s">
        <v>40</v>
      </c>
      <c r="G1598" s="109" t="s">
        <v>3425</v>
      </c>
      <c r="H1598" s="109" t="s">
        <v>3426</v>
      </c>
      <c r="I1598" s="124">
        <v>2875.75</v>
      </c>
      <c r="J1598" s="127">
        <f t="shared" si="52"/>
        <v>16.269567938798573</v>
      </c>
      <c r="K1598" s="124">
        <v>871.92819999999995</v>
      </c>
      <c r="L1598" s="125">
        <v>46787.21</v>
      </c>
      <c r="M1598" s="125">
        <v>32601.31</v>
      </c>
    </row>
    <row r="1599" spans="1:13" x14ac:dyDescent="0.3">
      <c r="A1599" s="123" t="str">
        <f t="shared" si="53"/>
        <v>MPAC00981</v>
      </c>
      <c r="B1599" s="109" t="s">
        <v>2833</v>
      </c>
      <c r="C1599" s="109" t="s">
        <v>2618</v>
      </c>
      <c r="D1599" s="109" t="s">
        <v>2136</v>
      </c>
      <c r="E1599" s="109" t="s">
        <v>2834</v>
      </c>
      <c r="F1599" s="109" t="s">
        <v>40</v>
      </c>
      <c r="G1599" s="109" t="s">
        <v>3425</v>
      </c>
      <c r="H1599" s="109" t="s">
        <v>3426</v>
      </c>
      <c r="I1599" s="124">
        <v>803</v>
      </c>
      <c r="J1599" s="127">
        <f t="shared" si="52"/>
        <v>14.73305105853051</v>
      </c>
      <c r="K1599" s="124">
        <v>803</v>
      </c>
      <c r="L1599" s="125">
        <v>11830.64</v>
      </c>
      <c r="M1599" s="125">
        <v>0</v>
      </c>
    </row>
    <row r="1600" spans="1:13" x14ac:dyDescent="0.3">
      <c r="A1600" s="123" t="str">
        <f t="shared" si="53"/>
        <v>MPAC00982</v>
      </c>
      <c r="B1600" s="109" t="s">
        <v>2835</v>
      </c>
      <c r="C1600" s="109" t="s">
        <v>2625</v>
      </c>
      <c r="D1600" s="109" t="s">
        <v>2135</v>
      </c>
      <c r="E1600" s="109" t="s">
        <v>2836</v>
      </c>
      <c r="F1600" s="109" t="s">
        <v>40</v>
      </c>
      <c r="G1600" s="109" t="s">
        <v>3425</v>
      </c>
      <c r="H1600" s="109" t="s">
        <v>3426</v>
      </c>
      <c r="I1600" s="124">
        <v>75</v>
      </c>
      <c r="J1600" s="127">
        <f t="shared" si="52"/>
        <v>0</v>
      </c>
      <c r="K1600" s="124">
        <v>75</v>
      </c>
      <c r="L1600" s="125">
        <v>0</v>
      </c>
      <c r="M1600" s="125">
        <v>0</v>
      </c>
    </row>
    <row r="1601" spans="1:13" x14ac:dyDescent="0.3">
      <c r="A1601" s="123" t="str">
        <f t="shared" si="53"/>
        <v>MPAC00983</v>
      </c>
      <c r="B1601" s="109" t="s">
        <v>2837</v>
      </c>
      <c r="C1601" s="109" t="s">
        <v>2625</v>
      </c>
      <c r="D1601" s="109" t="s">
        <v>2135</v>
      </c>
      <c r="E1601" s="109" t="s">
        <v>2838</v>
      </c>
      <c r="F1601" s="109" t="s">
        <v>36</v>
      </c>
      <c r="G1601" s="109" t="s">
        <v>3425</v>
      </c>
      <c r="H1601" s="109" t="s">
        <v>3426</v>
      </c>
      <c r="I1601" s="124">
        <v>420</v>
      </c>
      <c r="J1601" s="127">
        <f t="shared" si="52"/>
        <v>25.52569047619048</v>
      </c>
      <c r="K1601" s="124">
        <v>420</v>
      </c>
      <c r="L1601" s="125">
        <v>10720.79</v>
      </c>
      <c r="M1601" s="125">
        <v>0</v>
      </c>
    </row>
    <row r="1602" spans="1:13" x14ac:dyDescent="0.3">
      <c r="A1602" s="123" t="str">
        <f t="shared" si="53"/>
        <v>MPAC00985</v>
      </c>
      <c r="B1602" s="109" t="s">
        <v>2839</v>
      </c>
      <c r="C1602" s="109" t="s">
        <v>2618</v>
      </c>
      <c r="D1602" s="109" t="s">
        <v>2273</v>
      </c>
      <c r="E1602" s="109" t="s">
        <v>2840</v>
      </c>
      <c r="F1602" s="109" t="s">
        <v>36</v>
      </c>
      <c r="G1602" s="109" t="s">
        <v>3425</v>
      </c>
      <c r="H1602" s="109" t="s">
        <v>3426</v>
      </c>
      <c r="I1602" s="124">
        <v>50000</v>
      </c>
      <c r="J1602" s="127">
        <f t="shared" ref="J1602:J1665" si="54">L1602/I1602</f>
        <v>6.9476200000000002E-2</v>
      </c>
      <c r="K1602" s="124">
        <v>50000</v>
      </c>
      <c r="L1602" s="125">
        <v>3473.81</v>
      </c>
      <c r="M1602" s="125">
        <v>0</v>
      </c>
    </row>
    <row r="1603" spans="1:13" x14ac:dyDescent="0.3">
      <c r="A1603" s="123" t="str">
        <f t="shared" si="53"/>
        <v>MPAC00987</v>
      </c>
      <c r="B1603" s="109" t="s">
        <v>2841</v>
      </c>
      <c r="C1603" s="109" t="s">
        <v>2625</v>
      </c>
      <c r="D1603" s="109" t="s">
        <v>2364</v>
      </c>
      <c r="E1603" s="109" t="s">
        <v>2842</v>
      </c>
      <c r="F1603" s="109" t="s">
        <v>40</v>
      </c>
      <c r="G1603" s="109" t="s">
        <v>3425</v>
      </c>
      <c r="H1603" s="109" t="s">
        <v>3426</v>
      </c>
      <c r="I1603" s="124">
        <v>4765.1180000000004</v>
      </c>
      <c r="J1603" s="127">
        <f t="shared" si="54"/>
        <v>6.2373103876965894</v>
      </c>
      <c r="K1603" s="124">
        <v>-9848.3880000000008</v>
      </c>
      <c r="L1603" s="125">
        <v>29721.52</v>
      </c>
      <c r="M1603" s="125">
        <v>91149.01</v>
      </c>
    </row>
    <row r="1604" spans="1:13" x14ac:dyDescent="0.3">
      <c r="A1604" s="123" t="str">
        <f t="shared" si="53"/>
        <v>MPAC00988</v>
      </c>
      <c r="B1604" s="109" t="s">
        <v>2843</v>
      </c>
      <c r="C1604" s="109" t="s">
        <v>2625</v>
      </c>
      <c r="D1604" s="109" t="s">
        <v>2135</v>
      </c>
      <c r="E1604" s="109" t="s">
        <v>2844</v>
      </c>
      <c r="F1604" s="109" t="s">
        <v>40</v>
      </c>
      <c r="G1604" s="109" t="s">
        <v>3425</v>
      </c>
      <c r="H1604" s="109" t="s">
        <v>3426</v>
      </c>
      <c r="I1604" s="124">
        <v>2596.2574</v>
      </c>
      <c r="J1604" s="127">
        <f t="shared" si="54"/>
        <v>10.964205629226132</v>
      </c>
      <c r="K1604" s="124">
        <v>1448.0174</v>
      </c>
      <c r="L1604" s="125">
        <v>28465.9</v>
      </c>
      <c r="M1604" s="125">
        <v>12589.56</v>
      </c>
    </row>
    <row r="1605" spans="1:13" x14ac:dyDescent="0.3">
      <c r="A1605" s="123" t="str">
        <f t="shared" si="53"/>
        <v>MPAC00989</v>
      </c>
      <c r="B1605" s="109" t="s">
        <v>2845</v>
      </c>
      <c r="C1605" s="109" t="s">
        <v>2625</v>
      </c>
      <c r="D1605" s="109" t="s">
        <v>2135</v>
      </c>
      <c r="E1605" s="109" t="s">
        <v>2846</v>
      </c>
      <c r="F1605" s="109" t="s">
        <v>36</v>
      </c>
      <c r="G1605" s="109" t="s">
        <v>3425</v>
      </c>
      <c r="H1605" s="109" t="s">
        <v>3426</v>
      </c>
      <c r="I1605" s="124">
        <v>1814</v>
      </c>
      <c r="J1605" s="127">
        <f t="shared" si="54"/>
        <v>33.29980154355016</v>
      </c>
      <c r="K1605" s="124">
        <v>1526</v>
      </c>
      <c r="L1605" s="125">
        <v>60405.84</v>
      </c>
      <c r="M1605" s="125">
        <v>9590.4</v>
      </c>
    </row>
    <row r="1606" spans="1:13" x14ac:dyDescent="0.3">
      <c r="A1606" s="123" t="str">
        <f t="shared" si="53"/>
        <v>MPAC00992</v>
      </c>
      <c r="B1606" s="109" t="s">
        <v>2847</v>
      </c>
      <c r="C1606" s="109" t="s">
        <v>2618</v>
      </c>
      <c r="D1606" s="109" t="s">
        <v>2136</v>
      </c>
      <c r="E1606" s="109" t="s">
        <v>2848</v>
      </c>
      <c r="F1606" s="109" t="s">
        <v>40</v>
      </c>
      <c r="G1606" s="109" t="s">
        <v>3425</v>
      </c>
      <c r="H1606" s="109" t="s">
        <v>3426</v>
      </c>
      <c r="I1606" s="124">
        <v>1787.6528000000001</v>
      </c>
      <c r="J1606" s="127">
        <f t="shared" si="54"/>
        <v>14.863344828481235</v>
      </c>
      <c r="K1606" s="124">
        <v>414.33960000000002</v>
      </c>
      <c r="L1606" s="125">
        <v>26570.5</v>
      </c>
      <c r="M1606" s="125">
        <v>20406.16</v>
      </c>
    </row>
    <row r="1607" spans="1:13" x14ac:dyDescent="0.3">
      <c r="A1607" s="123" t="str">
        <f t="shared" si="53"/>
        <v>MPAC01004</v>
      </c>
      <c r="B1607" s="109" t="s">
        <v>2849</v>
      </c>
      <c r="C1607" s="109" t="s">
        <v>2618</v>
      </c>
      <c r="D1607" s="109" t="s">
        <v>2136</v>
      </c>
      <c r="E1607" s="109" t="s">
        <v>2850</v>
      </c>
      <c r="F1607" s="109" t="s">
        <v>40</v>
      </c>
      <c r="G1607" s="109" t="s">
        <v>3425</v>
      </c>
      <c r="H1607" s="109" t="s">
        <v>3426</v>
      </c>
      <c r="I1607" s="124">
        <v>2365.3119999999999</v>
      </c>
      <c r="J1607" s="127">
        <f t="shared" si="54"/>
        <v>12.242651286595596</v>
      </c>
      <c r="K1607" s="124">
        <v>1921.9179999999999</v>
      </c>
      <c r="L1607" s="125">
        <v>28957.69</v>
      </c>
      <c r="M1607" s="125">
        <v>5428.32</v>
      </c>
    </row>
    <row r="1608" spans="1:13" x14ac:dyDescent="0.3">
      <c r="A1608" s="123" t="str">
        <f t="shared" si="53"/>
        <v>MPAC01006</v>
      </c>
      <c r="B1608" s="109" t="s">
        <v>1206</v>
      </c>
      <c r="C1608" s="109" t="s">
        <v>2618</v>
      </c>
      <c r="D1608" s="109" t="s">
        <v>2346</v>
      </c>
      <c r="E1608" s="109" t="s">
        <v>2851</v>
      </c>
      <c r="F1608" s="109" t="s">
        <v>40</v>
      </c>
      <c r="G1608" s="109" t="s">
        <v>3425</v>
      </c>
      <c r="H1608" s="109" t="s">
        <v>3426</v>
      </c>
      <c r="I1608" s="124">
        <v>783.05150000000003</v>
      </c>
      <c r="J1608" s="127">
        <f t="shared" si="54"/>
        <v>16.324188128111626</v>
      </c>
      <c r="K1608" s="124">
        <v>-7974.4525000000003</v>
      </c>
      <c r="L1608" s="125">
        <v>12782.68</v>
      </c>
      <c r="M1608" s="125">
        <v>142959.14000000001</v>
      </c>
    </row>
    <row r="1609" spans="1:13" x14ac:dyDescent="0.3">
      <c r="A1609" s="123" t="str">
        <f t="shared" si="53"/>
        <v>MPAC01007</v>
      </c>
      <c r="B1609" s="109" t="s">
        <v>1203</v>
      </c>
      <c r="C1609" s="109" t="s">
        <v>2618</v>
      </c>
      <c r="D1609" s="109" t="s">
        <v>2346</v>
      </c>
      <c r="E1609" s="109" t="s">
        <v>2852</v>
      </c>
      <c r="F1609" s="109" t="s">
        <v>40</v>
      </c>
      <c r="G1609" s="109" t="s">
        <v>3425</v>
      </c>
      <c r="H1609" s="109" t="s">
        <v>3426</v>
      </c>
      <c r="I1609" s="124">
        <v>2952.1486</v>
      </c>
      <c r="J1609" s="127">
        <f t="shared" si="54"/>
        <v>15.483641304506149</v>
      </c>
      <c r="K1609" s="124">
        <v>2952.1486</v>
      </c>
      <c r="L1609" s="125">
        <v>45710.01</v>
      </c>
      <c r="M1609" s="125">
        <v>0</v>
      </c>
    </row>
    <row r="1610" spans="1:13" x14ac:dyDescent="0.3">
      <c r="A1610" s="123" t="str">
        <f t="shared" si="53"/>
        <v>MPAC01014</v>
      </c>
      <c r="B1610" s="109" t="s">
        <v>2853</v>
      </c>
      <c r="C1610" s="109" t="s">
        <v>2625</v>
      </c>
      <c r="D1610" s="109" t="s">
        <v>2364</v>
      </c>
      <c r="E1610" s="109" t="s">
        <v>2854</v>
      </c>
      <c r="F1610" s="109" t="s">
        <v>40</v>
      </c>
      <c r="G1610" s="109" t="s">
        <v>3425</v>
      </c>
      <c r="H1610" s="109" t="s">
        <v>3426</v>
      </c>
      <c r="I1610" s="124">
        <v>3706</v>
      </c>
      <c r="J1610" s="127">
        <f t="shared" si="54"/>
        <v>6.2577010253642742</v>
      </c>
      <c r="K1610" s="124">
        <v>3706</v>
      </c>
      <c r="L1610" s="125">
        <v>23191.040000000001</v>
      </c>
      <c r="M1610" s="125">
        <v>0</v>
      </c>
    </row>
    <row r="1611" spans="1:13" x14ac:dyDescent="0.3">
      <c r="A1611" s="123" t="str">
        <f t="shared" si="53"/>
        <v>MPAC01017</v>
      </c>
      <c r="B1611" s="109" t="s">
        <v>2855</v>
      </c>
      <c r="C1611" s="109" t="s">
        <v>2625</v>
      </c>
      <c r="D1611" s="109" t="s">
        <v>2310</v>
      </c>
      <c r="E1611" s="109" t="s">
        <v>2856</v>
      </c>
      <c r="F1611" s="109" t="s">
        <v>40</v>
      </c>
      <c r="G1611" s="109" t="s">
        <v>3425</v>
      </c>
      <c r="H1611" s="109" t="s">
        <v>3426</v>
      </c>
      <c r="I1611" s="124">
        <v>8577.8595999999998</v>
      </c>
      <c r="J1611" s="127">
        <f t="shared" si="54"/>
        <v>6.4613006722562814</v>
      </c>
      <c r="K1611" s="124">
        <v>-2024.2311999999999</v>
      </c>
      <c r="L1611" s="125">
        <v>55424.13</v>
      </c>
      <c r="M1611" s="125">
        <v>68503.31</v>
      </c>
    </row>
    <row r="1612" spans="1:13" x14ac:dyDescent="0.3">
      <c r="A1612" s="123" t="str">
        <f t="shared" si="53"/>
        <v>MPAC01018</v>
      </c>
      <c r="B1612" s="109" t="s">
        <v>2857</v>
      </c>
      <c r="C1612" s="109" t="s">
        <v>2625</v>
      </c>
      <c r="D1612" s="109" t="s">
        <v>2310</v>
      </c>
      <c r="E1612" s="109" t="s">
        <v>2858</v>
      </c>
      <c r="F1612" s="109" t="s">
        <v>36</v>
      </c>
      <c r="G1612" s="109" t="s">
        <v>3425</v>
      </c>
      <c r="H1612" s="109" t="s">
        <v>3426</v>
      </c>
      <c r="I1612" s="124">
        <v>9778</v>
      </c>
      <c r="J1612" s="127">
        <f t="shared" si="54"/>
        <v>0</v>
      </c>
      <c r="K1612" s="124">
        <v>9778</v>
      </c>
      <c r="L1612" s="125">
        <v>0</v>
      </c>
      <c r="M1612" s="125">
        <v>0</v>
      </c>
    </row>
    <row r="1613" spans="1:13" x14ac:dyDescent="0.3">
      <c r="A1613" s="123" t="str">
        <f t="shared" si="53"/>
        <v>MPAC01019</v>
      </c>
      <c r="B1613" s="109" t="s">
        <v>2859</v>
      </c>
      <c r="C1613" s="109" t="s">
        <v>2625</v>
      </c>
      <c r="D1613" s="109" t="s">
        <v>2310</v>
      </c>
      <c r="E1613" s="109" t="s">
        <v>2860</v>
      </c>
      <c r="F1613" s="109" t="s">
        <v>40</v>
      </c>
      <c r="G1613" s="109" t="s">
        <v>3425</v>
      </c>
      <c r="H1613" s="109" t="s">
        <v>3426</v>
      </c>
      <c r="I1613" s="124">
        <v>652.81899999999996</v>
      </c>
      <c r="J1613" s="127">
        <f t="shared" si="54"/>
        <v>0</v>
      </c>
      <c r="K1613" s="124">
        <v>652.81899999999996</v>
      </c>
      <c r="L1613" s="125">
        <v>0</v>
      </c>
      <c r="M1613" s="125">
        <v>0</v>
      </c>
    </row>
    <row r="1614" spans="1:13" x14ac:dyDescent="0.3">
      <c r="A1614" s="123" t="str">
        <f t="shared" si="53"/>
        <v>MPAC01020</v>
      </c>
      <c r="B1614" s="109" t="s">
        <v>2861</v>
      </c>
      <c r="C1614" s="109" t="s">
        <v>2618</v>
      </c>
      <c r="D1614" s="109" t="s">
        <v>2273</v>
      </c>
      <c r="E1614" s="109" t="s">
        <v>2862</v>
      </c>
      <c r="F1614" s="109" t="s">
        <v>40</v>
      </c>
      <c r="G1614" s="109" t="s">
        <v>3425</v>
      </c>
      <c r="H1614" s="109" t="s">
        <v>3426</v>
      </c>
      <c r="I1614" s="124">
        <v>43</v>
      </c>
      <c r="J1614" s="127">
        <f t="shared" si="54"/>
        <v>37.36883720930232</v>
      </c>
      <c r="K1614" s="124">
        <v>43</v>
      </c>
      <c r="L1614" s="125">
        <v>1606.86</v>
      </c>
      <c r="M1614" s="125">
        <v>0</v>
      </c>
    </row>
    <row r="1615" spans="1:13" x14ac:dyDescent="0.3">
      <c r="A1615" s="123" t="str">
        <f t="shared" si="53"/>
        <v>MPAC01021</v>
      </c>
      <c r="B1615" s="109" t="s">
        <v>2863</v>
      </c>
      <c r="C1615" s="109" t="s">
        <v>2618</v>
      </c>
      <c r="D1615" s="109" t="s">
        <v>2273</v>
      </c>
      <c r="E1615" s="109" t="s">
        <v>2864</v>
      </c>
      <c r="F1615" s="109" t="s">
        <v>36</v>
      </c>
      <c r="G1615" s="109" t="s">
        <v>3425</v>
      </c>
      <c r="H1615" s="109" t="s">
        <v>3426</v>
      </c>
      <c r="I1615" s="124">
        <v>3550</v>
      </c>
      <c r="J1615" s="127">
        <f t="shared" si="54"/>
        <v>0.60175211267605633</v>
      </c>
      <c r="K1615" s="124">
        <v>3550</v>
      </c>
      <c r="L1615" s="125">
        <v>2136.2199999999998</v>
      </c>
      <c r="M1615" s="125">
        <v>0</v>
      </c>
    </row>
    <row r="1616" spans="1:13" x14ac:dyDescent="0.3">
      <c r="A1616" s="123" t="str">
        <f t="shared" si="53"/>
        <v>MPAC01022</v>
      </c>
      <c r="B1616" s="109" t="s">
        <v>2865</v>
      </c>
      <c r="C1616" s="109" t="s">
        <v>2618</v>
      </c>
      <c r="D1616" s="109" t="s">
        <v>2273</v>
      </c>
      <c r="E1616" s="109" t="s">
        <v>2866</v>
      </c>
      <c r="F1616" s="109" t="s">
        <v>36</v>
      </c>
      <c r="G1616" s="109" t="s">
        <v>3425</v>
      </c>
      <c r="H1616" s="109" t="s">
        <v>3426</v>
      </c>
      <c r="I1616" s="124">
        <v>857</v>
      </c>
      <c r="J1616" s="127">
        <f t="shared" si="54"/>
        <v>1.3837689614935824</v>
      </c>
      <c r="K1616" s="124">
        <v>857</v>
      </c>
      <c r="L1616" s="125">
        <v>1185.8900000000001</v>
      </c>
      <c r="M1616" s="125">
        <v>0</v>
      </c>
    </row>
    <row r="1617" spans="1:13" x14ac:dyDescent="0.3">
      <c r="A1617" s="123" t="str">
        <f t="shared" si="53"/>
        <v>MPAC01023</v>
      </c>
      <c r="B1617" s="109" t="s">
        <v>2867</v>
      </c>
      <c r="C1617" s="109" t="s">
        <v>2618</v>
      </c>
      <c r="D1617" s="109" t="s">
        <v>2273</v>
      </c>
      <c r="E1617" s="109" t="s">
        <v>2868</v>
      </c>
      <c r="F1617" s="109" t="s">
        <v>36</v>
      </c>
      <c r="G1617" s="109" t="s">
        <v>3425</v>
      </c>
      <c r="H1617" s="109" t="s">
        <v>3426</v>
      </c>
      <c r="I1617" s="124">
        <v>867</v>
      </c>
      <c r="J1617" s="127">
        <f t="shared" si="54"/>
        <v>12.424832756632064</v>
      </c>
      <c r="K1617" s="124">
        <v>867</v>
      </c>
      <c r="L1617" s="125">
        <v>10772.33</v>
      </c>
      <c r="M1617" s="125">
        <v>0</v>
      </c>
    </row>
    <row r="1618" spans="1:13" x14ac:dyDescent="0.3">
      <c r="A1618" s="123" t="str">
        <f t="shared" si="53"/>
        <v>MPAC01024</v>
      </c>
      <c r="B1618" s="109" t="s">
        <v>2869</v>
      </c>
      <c r="C1618" s="109" t="s">
        <v>2618</v>
      </c>
      <c r="D1618" s="109" t="s">
        <v>2273</v>
      </c>
      <c r="E1618" s="109" t="s">
        <v>2870</v>
      </c>
      <c r="F1618" s="109" t="s">
        <v>36</v>
      </c>
      <c r="G1618" s="109" t="s">
        <v>3425</v>
      </c>
      <c r="H1618" s="109" t="s">
        <v>3426</v>
      </c>
      <c r="I1618" s="124">
        <v>655</v>
      </c>
      <c r="J1618" s="127">
        <f t="shared" si="54"/>
        <v>5.9083969465648858</v>
      </c>
      <c r="K1618" s="124">
        <v>655</v>
      </c>
      <c r="L1618" s="125">
        <v>3870</v>
      </c>
      <c r="M1618" s="125">
        <v>0</v>
      </c>
    </row>
    <row r="1619" spans="1:13" x14ac:dyDescent="0.3">
      <c r="A1619" s="123" t="str">
        <f t="shared" si="53"/>
        <v>MPAC01025</v>
      </c>
      <c r="B1619" s="109" t="s">
        <v>2871</v>
      </c>
      <c r="C1619" s="109" t="s">
        <v>2618</v>
      </c>
      <c r="D1619" s="109" t="s">
        <v>2273</v>
      </c>
      <c r="E1619" s="109" t="s">
        <v>2872</v>
      </c>
      <c r="F1619" s="109" t="s">
        <v>36</v>
      </c>
      <c r="G1619" s="109" t="s">
        <v>3425</v>
      </c>
      <c r="H1619" s="109" t="s">
        <v>3426</v>
      </c>
      <c r="I1619" s="124">
        <v>413</v>
      </c>
      <c r="J1619" s="127">
        <f t="shared" si="54"/>
        <v>5.1310411622276026</v>
      </c>
      <c r="K1619" s="124">
        <v>413</v>
      </c>
      <c r="L1619" s="125">
        <v>2119.12</v>
      </c>
      <c r="M1619" s="125">
        <v>0</v>
      </c>
    </row>
    <row r="1620" spans="1:13" x14ac:dyDescent="0.3">
      <c r="A1620" s="123" t="str">
        <f t="shared" si="53"/>
        <v>MPAC01026</v>
      </c>
      <c r="B1620" s="109" t="s">
        <v>2873</v>
      </c>
      <c r="C1620" s="109" t="s">
        <v>2618</v>
      </c>
      <c r="D1620" s="109" t="s">
        <v>2273</v>
      </c>
      <c r="E1620" s="109" t="s">
        <v>2874</v>
      </c>
      <c r="F1620" s="109" t="s">
        <v>40</v>
      </c>
      <c r="G1620" s="109" t="s">
        <v>3425</v>
      </c>
      <c r="H1620" s="109" t="s">
        <v>3426</v>
      </c>
      <c r="I1620" s="124">
        <v>240</v>
      </c>
      <c r="J1620" s="127">
        <f t="shared" si="54"/>
        <v>6.7650833333333331</v>
      </c>
      <c r="K1620" s="124">
        <v>240</v>
      </c>
      <c r="L1620" s="125">
        <v>1623.62</v>
      </c>
      <c r="M1620" s="125">
        <v>0</v>
      </c>
    </row>
    <row r="1621" spans="1:13" x14ac:dyDescent="0.3">
      <c r="A1621" s="123" t="str">
        <f t="shared" si="53"/>
        <v>MPAC01027</v>
      </c>
      <c r="B1621" s="109" t="s">
        <v>2875</v>
      </c>
      <c r="C1621" s="109" t="s">
        <v>2618</v>
      </c>
      <c r="D1621" s="109" t="s">
        <v>2273</v>
      </c>
      <c r="E1621" s="109" t="s">
        <v>2876</v>
      </c>
      <c r="F1621" s="109" t="s">
        <v>40</v>
      </c>
      <c r="G1621" s="109" t="s">
        <v>3425</v>
      </c>
      <c r="H1621" s="109" t="s">
        <v>3426</v>
      </c>
      <c r="I1621" s="124">
        <v>703</v>
      </c>
      <c r="J1621" s="127">
        <f t="shared" si="54"/>
        <v>6.2467994310099577</v>
      </c>
      <c r="K1621" s="124">
        <v>703</v>
      </c>
      <c r="L1621" s="125">
        <v>4391.5</v>
      </c>
      <c r="M1621" s="125">
        <v>0</v>
      </c>
    </row>
    <row r="1622" spans="1:13" x14ac:dyDescent="0.3">
      <c r="A1622" s="123" t="str">
        <f t="shared" si="53"/>
        <v>MPAC01033</v>
      </c>
      <c r="B1622" s="109" t="s">
        <v>2877</v>
      </c>
      <c r="C1622" s="109" t="s">
        <v>2625</v>
      </c>
      <c r="D1622" s="109" t="s">
        <v>2364</v>
      </c>
      <c r="E1622" s="109" t="s">
        <v>2878</v>
      </c>
      <c r="F1622" s="109" t="s">
        <v>40</v>
      </c>
      <c r="G1622" s="109" t="s">
        <v>3425</v>
      </c>
      <c r="H1622" s="109" t="s">
        <v>3426</v>
      </c>
      <c r="I1622" s="124">
        <v>1543.9290000000001</v>
      </c>
      <c r="J1622" s="127">
        <f t="shared" si="54"/>
        <v>6.0556994525007299</v>
      </c>
      <c r="K1622" s="124">
        <v>-2281.6709999999998</v>
      </c>
      <c r="L1622" s="125">
        <v>9349.57</v>
      </c>
      <c r="M1622" s="125">
        <v>23166.67</v>
      </c>
    </row>
    <row r="1623" spans="1:13" x14ac:dyDescent="0.3">
      <c r="A1623" s="123" t="str">
        <f t="shared" si="53"/>
        <v>MPAC01047</v>
      </c>
      <c r="B1623" s="109" t="s">
        <v>2879</v>
      </c>
      <c r="C1623" s="109" t="s">
        <v>2618</v>
      </c>
      <c r="D1623" s="109" t="s">
        <v>2440</v>
      </c>
      <c r="E1623" s="109" t="s">
        <v>2880</v>
      </c>
      <c r="F1623" s="109" t="s">
        <v>40</v>
      </c>
      <c r="G1623" s="109" t="s">
        <v>3425</v>
      </c>
      <c r="H1623" s="109" t="s">
        <v>3426</v>
      </c>
      <c r="I1623" s="124">
        <v>574</v>
      </c>
      <c r="J1623" s="127">
        <f t="shared" si="54"/>
        <v>5.7156097560975612</v>
      </c>
      <c r="K1623" s="124">
        <v>574</v>
      </c>
      <c r="L1623" s="125">
        <v>3280.76</v>
      </c>
      <c r="M1623" s="125">
        <v>0</v>
      </c>
    </row>
    <row r="1624" spans="1:13" x14ac:dyDescent="0.3">
      <c r="A1624" s="123" t="str">
        <f t="shared" si="53"/>
        <v>MPAC01049</v>
      </c>
      <c r="B1624" s="109" t="s">
        <v>2881</v>
      </c>
      <c r="C1624" s="109" t="s">
        <v>2618</v>
      </c>
      <c r="D1624" s="109" t="s">
        <v>2440</v>
      </c>
      <c r="E1624" s="109" t="s">
        <v>2882</v>
      </c>
      <c r="F1624" s="109" t="s">
        <v>40</v>
      </c>
      <c r="G1624" s="109" t="s">
        <v>3425</v>
      </c>
      <c r="H1624" s="109" t="s">
        <v>3426</v>
      </c>
      <c r="I1624" s="124">
        <v>969</v>
      </c>
      <c r="J1624" s="127">
        <f t="shared" si="54"/>
        <v>5.5312074303405572</v>
      </c>
      <c r="K1624" s="124">
        <v>969</v>
      </c>
      <c r="L1624" s="125">
        <v>5359.74</v>
      </c>
      <c r="M1624" s="125">
        <v>0</v>
      </c>
    </row>
    <row r="1625" spans="1:13" x14ac:dyDescent="0.3">
      <c r="A1625" s="123" t="str">
        <f t="shared" si="53"/>
        <v>MPAC01050</v>
      </c>
      <c r="B1625" s="109" t="s">
        <v>2883</v>
      </c>
      <c r="C1625" s="109" t="s">
        <v>2618</v>
      </c>
      <c r="D1625" s="109" t="s">
        <v>2440</v>
      </c>
      <c r="E1625" s="109" t="s">
        <v>2884</v>
      </c>
      <c r="F1625" s="109" t="s">
        <v>40</v>
      </c>
      <c r="G1625" s="109" t="s">
        <v>3425</v>
      </c>
      <c r="H1625" s="109" t="s">
        <v>3426</v>
      </c>
      <c r="I1625" s="124">
        <v>4214.6342999999997</v>
      </c>
      <c r="J1625" s="127">
        <f t="shared" si="54"/>
        <v>7.8194233838983385</v>
      </c>
      <c r="K1625" s="124">
        <v>-10072.1657</v>
      </c>
      <c r="L1625" s="125">
        <v>32956.01</v>
      </c>
      <c r="M1625" s="125">
        <v>111714.53</v>
      </c>
    </row>
    <row r="1626" spans="1:13" x14ac:dyDescent="0.3">
      <c r="A1626" s="123" t="str">
        <f t="shared" si="53"/>
        <v>MPAC01051</v>
      </c>
      <c r="B1626" s="109" t="s">
        <v>2885</v>
      </c>
      <c r="C1626" s="109" t="s">
        <v>2618</v>
      </c>
      <c r="D1626" s="109" t="s">
        <v>2440</v>
      </c>
      <c r="E1626" s="109" t="s">
        <v>2886</v>
      </c>
      <c r="F1626" s="109" t="s">
        <v>40</v>
      </c>
      <c r="G1626" s="109" t="s">
        <v>3425</v>
      </c>
      <c r="H1626" s="109" t="s">
        <v>3426</v>
      </c>
      <c r="I1626" s="124">
        <v>1626</v>
      </c>
      <c r="J1626" s="127">
        <f t="shared" si="54"/>
        <v>6.2061377613776143</v>
      </c>
      <c r="K1626" s="124">
        <v>1626</v>
      </c>
      <c r="L1626" s="125">
        <v>10091.18</v>
      </c>
      <c r="M1626" s="125">
        <v>0</v>
      </c>
    </row>
    <row r="1627" spans="1:13" x14ac:dyDescent="0.3">
      <c r="A1627" s="123" t="str">
        <f t="shared" si="53"/>
        <v>MPAC01055</v>
      </c>
      <c r="B1627" s="109" t="s">
        <v>2887</v>
      </c>
      <c r="C1627" s="109" t="s">
        <v>2618</v>
      </c>
      <c r="D1627" s="109" t="s">
        <v>2440</v>
      </c>
      <c r="E1627" s="109" t="s">
        <v>2888</v>
      </c>
      <c r="F1627" s="109" t="s">
        <v>40</v>
      </c>
      <c r="G1627" s="109" t="s">
        <v>3425</v>
      </c>
      <c r="H1627" s="109" t="s">
        <v>3426</v>
      </c>
      <c r="I1627" s="124">
        <v>659</v>
      </c>
      <c r="J1627" s="127">
        <f t="shared" si="54"/>
        <v>6.7472230652503793</v>
      </c>
      <c r="K1627" s="124">
        <v>659</v>
      </c>
      <c r="L1627" s="125">
        <v>4446.42</v>
      </c>
      <c r="M1627" s="125">
        <v>0</v>
      </c>
    </row>
    <row r="1628" spans="1:13" x14ac:dyDescent="0.3">
      <c r="A1628" s="123" t="str">
        <f t="shared" si="53"/>
        <v>MPAC01058</v>
      </c>
      <c r="B1628" s="109" t="s">
        <v>2889</v>
      </c>
      <c r="C1628" s="109" t="s">
        <v>2618</v>
      </c>
      <c r="D1628" s="109" t="s">
        <v>2440</v>
      </c>
      <c r="E1628" s="109" t="s">
        <v>2890</v>
      </c>
      <c r="F1628" s="109" t="s">
        <v>40</v>
      </c>
      <c r="G1628" s="109" t="s">
        <v>3425</v>
      </c>
      <c r="H1628" s="109" t="s">
        <v>3426</v>
      </c>
      <c r="I1628" s="124">
        <v>904</v>
      </c>
      <c r="J1628" s="127">
        <f t="shared" si="54"/>
        <v>5.804646017699115</v>
      </c>
      <c r="K1628" s="124">
        <v>904</v>
      </c>
      <c r="L1628" s="125">
        <v>5247.4</v>
      </c>
      <c r="M1628" s="125">
        <v>0</v>
      </c>
    </row>
    <row r="1629" spans="1:13" x14ac:dyDescent="0.3">
      <c r="A1629" s="123" t="str">
        <f t="shared" si="53"/>
        <v>MPAC01062</v>
      </c>
      <c r="B1629" s="109" t="s">
        <v>2891</v>
      </c>
      <c r="C1629" s="109" t="s">
        <v>2618</v>
      </c>
      <c r="D1629" s="109" t="s">
        <v>2440</v>
      </c>
      <c r="E1629" s="109" t="s">
        <v>2892</v>
      </c>
      <c r="F1629" s="109" t="s">
        <v>40</v>
      </c>
      <c r="G1629" s="109" t="s">
        <v>3425</v>
      </c>
      <c r="H1629" s="109" t="s">
        <v>3426</v>
      </c>
      <c r="I1629" s="124">
        <v>836.3152</v>
      </c>
      <c r="J1629" s="127">
        <f t="shared" si="54"/>
        <v>6.2187318848204596</v>
      </c>
      <c r="K1629" s="124">
        <v>836.3152</v>
      </c>
      <c r="L1629" s="125">
        <v>5200.82</v>
      </c>
      <c r="M1629" s="125">
        <v>0</v>
      </c>
    </row>
    <row r="1630" spans="1:13" x14ac:dyDescent="0.3">
      <c r="A1630" s="123" t="str">
        <f t="shared" si="53"/>
        <v>MPAC01063</v>
      </c>
      <c r="B1630" s="109" t="s">
        <v>2893</v>
      </c>
      <c r="C1630" s="109" t="s">
        <v>2618</v>
      </c>
      <c r="D1630" s="109" t="s">
        <v>2440</v>
      </c>
      <c r="E1630" s="109" t="s">
        <v>2894</v>
      </c>
      <c r="F1630" s="109" t="s">
        <v>40</v>
      </c>
      <c r="G1630" s="109" t="s">
        <v>3425</v>
      </c>
      <c r="H1630" s="109" t="s">
        <v>3426</v>
      </c>
      <c r="I1630" s="124">
        <v>1565</v>
      </c>
      <c r="J1630" s="127">
        <f t="shared" si="54"/>
        <v>6.8167092651757182</v>
      </c>
      <c r="K1630" s="124">
        <v>1565</v>
      </c>
      <c r="L1630" s="125">
        <v>10668.15</v>
      </c>
      <c r="M1630" s="125">
        <v>0</v>
      </c>
    </row>
    <row r="1631" spans="1:13" x14ac:dyDescent="0.3">
      <c r="A1631" s="123" t="str">
        <f t="shared" si="53"/>
        <v>MPAC01065</v>
      </c>
      <c r="B1631" s="109" t="s">
        <v>2895</v>
      </c>
      <c r="C1631" s="109" t="s">
        <v>2618</v>
      </c>
      <c r="D1631" s="109" t="s">
        <v>2440</v>
      </c>
      <c r="E1631" s="109" t="s">
        <v>2896</v>
      </c>
      <c r="F1631" s="109" t="s">
        <v>40</v>
      </c>
      <c r="G1631" s="109" t="s">
        <v>3425</v>
      </c>
      <c r="H1631" s="109" t="s">
        <v>3426</v>
      </c>
      <c r="I1631" s="124">
        <v>850</v>
      </c>
      <c r="J1631" s="127">
        <f t="shared" si="54"/>
        <v>6.8026470588235295</v>
      </c>
      <c r="K1631" s="124">
        <v>850</v>
      </c>
      <c r="L1631" s="125">
        <v>5782.25</v>
      </c>
      <c r="M1631" s="125">
        <v>0</v>
      </c>
    </row>
    <row r="1632" spans="1:13" x14ac:dyDescent="0.3">
      <c r="A1632" s="123" t="str">
        <f t="shared" si="53"/>
        <v>MPAC01069</v>
      </c>
      <c r="B1632" s="109" t="s">
        <v>1192</v>
      </c>
      <c r="C1632" s="109" t="s">
        <v>2618</v>
      </c>
      <c r="D1632" s="109" t="s">
        <v>2440</v>
      </c>
      <c r="E1632" s="109" t="s">
        <v>2897</v>
      </c>
      <c r="F1632" s="109" t="s">
        <v>40</v>
      </c>
      <c r="G1632" s="109" t="s">
        <v>3425</v>
      </c>
      <c r="H1632" s="109" t="s">
        <v>3426</v>
      </c>
      <c r="I1632" s="124">
        <v>3548.3609999999999</v>
      </c>
      <c r="J1632" s="127">
        <f t="shared" si="54"/>
        <v>6.5280026468558301</v>
      </c>
      <c r="K1632" s="124">
        <v>-8169.7155000000002</v>
      </c>
      <c r="L1632" s="125">
        <v>23163.71</v>
      </c>
      <c r="M1632" s="125">
        <v>76497.350000000006</v>
      </c>
    </row>
    <row r="1633" spans="1:13" x14ac:dyDescent="0.3">
      <c r="A1633" s="123" t="str">
        <f t="shared" si="53"/>
        <v>MPAC01070</v>
      </c>
      <c r="B1633" s="109" t="s">
        <v>1159</v>
      </c>
      <c r="C1633" s="109" t="s">
        <v>2618</v>
      </c>
      <c r="D1633" s="109" t="s">
        <v>2440</v>
      </c>
      <c r="E1633" s="109" t="s">
        <v>2898</v>
      </c>
      <c r="F1633" s="109" t="s">
        <v>40</v>
      </c>
      <c r="G1633" s="109" t="s">
        <v>3425</v>
      </c>
      <c r="H1633" s="109" t="s">
        <v>3426</v>
      </c>
      <c r="I1633" s="124">
        <v>5519.8459999999995</v>
      </c>
      <c r="J1633" s="127">
        <f t="shared" si="54"/>
        <v>6.8314713852524145</v>
      </c>
      <c r="K1633" s="124">
        <v>-6579.9040000000014</v>
      </c>
      <c r="L1633" s="125">
        <v>37708.67</v>
      </c>
      <c r="M1633" s="125">
        <v>82659.100000000006</v>
      </c>
    </row>
    <row r="1634" spans="1:13" x14ac:dyDescent="0.3">
      <c r="A1634" s="123" t="str">
        <f t="shared" si="53"/>
        <v>MPAC01073</v>
      </c>
      <c r="B1634" s="109" t="s">
        <v>2899</v>
      </c>
      <c r="C1634" s="109" t="s">
        <v>2618</v>
      </c>
      <c r="D1634" s="109" t="s">
        <v>2440</v>
      </c>
      <c r="E1634" s="109" t="s">
        <v>2900</v>
      </c>
      <c r="F1634" s="109" t="s">
        <v>40</v>
      </c>
      <c r="G1634" s="109" t="s">
        <v>3425</v>
      </c>
      <c r="H1634" s="109" t="s">
        <v>3426</v>
      </c>
      <c r="I1634" s="124">
        <v>7414</v>
      </c>
      <c r="J1634" s="127">
        <f t="shared" si="54"/>
        <v>6.5712112220124093</v>
      </c>
      <c r="K1634" s="124">
        <v>252.68199999999999</v>
      </c>
      <c r="L1634" s="125">
        <v>48718.96</v>
      </c>
      <c r="M1634" s="125">
        <v>47058.53</v>
      </c>
    </row>
    <row r="1635" spans="1:13" x14ac:dyDescent="0.3">
      <c r="A1635" s="123" t="str">
        <f t="shared" si="53"/>
        <v>MPAC01075</v>
      </c>
      <c r="B1635" s="109" t="s">
        <v>1172</v>
      </c>
      <c r="C1635" s="109" t="s">
        <v>2618</v>
      </c>
      <c r="D1635" s="109" t="s">
        <v>2440</v>
      </c>
      <c r="E1635" s="109" t="s">
        <v>2901</v>
      </c>
      <c r="F1635" s="109" t="s">
        <v>40</v>
      </c>
      <c r="G1635" s="109" t="s">
        <v>3425</v>
      </c>
      <c r="H1635" s="109" t="s">
        <v>3426</v>
      </c>
      <c r="I1635" s="124">
        <v>5858.96</v>
      </c>
      <c r="J1635" s="127">
        <f t="shared" si="54"/>
        <v>7.7860029766374916</v>
      </c>
      <c r="K1635" s="124">
        <v>-29523.599999999999</v>
      </c>
      <c r="L1635" s="125">
        <v>45617.88</v>
      </c>
      <c r="M1635" s="125">
        <v>275488.73</v>
      </c>
    </row>
    <row r="1636" spans="1:13" x14ac:dyDescent="0.3">
      <c r="A1636" s="123" t="str">
        <f t="shared" si="53"/>
        <v>MPAC01079</v>
      </c>
      <c r="B1636" s="109" t="s">
        <v>2902</v>
      </c>
      <c r="C1636" s="109" t="s">
        <v>2618</v>
      </c>
      <c r="D1636" s="109" t="s">
        <v>2440</v>
      </c>
      <c r="E1636" s="109" t="s">
        <v>2903</v>
      </c>
      <c r="F1636" s="109" t="s">
        <v>40</v>
      </c>
      <c r="G1636" s="109" t="s">
        <v>3425</v>
      </c>
      <c r="H1636" s="109" t="s">
        <v>3426</v>
      </c>
      <c r="I1636" s="124">
        <v>686.27049999999997</v>
      </c>
      <c r="J1636" s="127">
        <f t="shared" si="54"/>
        <v>6.5973839761435187</v>
      </c>
      <c r="K1636" s="124">
        <v>686.27049999999997</v>
      </c>
      <c r="L1636" s="125">
        <v>4527.59</v>
      </c>
      <c r="M1636" s="125">
        <v>0</v>
      </c>
    </row>
    <row r="1637" spans="1:13" x14ac:dyDescent="0.3">
      <c r="A1637" s="123" t="str">
        <f t="shared" si="53"/>
        <v>MPAC01089</v>
      </c>
      <c r="B1637" s="109" t="s">
        <v>2904</v>
      </c>
      <c r="C1637" s="109" t="s">
        <v>2618</v>
      </c>
      <c r="D1637" s="109" t="s">
        <v>2273</v>
      </c>
      <c r="E1637" s="109" t="s">
        <v>3697</v>
      </c>
      <c r="F1637" s="109" t="s">
        <v>40</v>
      </c>
      <c r="G1637" s="109" t="s">
        <v>3425</v>
      </c>
      <c r="H1637" s="109" t="s">
        <v>3426</v>
      </c>
      <c r="I1637" s="124">
        <v>3313</v>
      </c>
      <c r="J1637" s="127">
        <f t="shared" si="54"/>
        <v>9.6104316329610633</v>
      </c>
      <c r="K1637" s="124">
        <v>3313</v>
      </c>
      <c r="L1637" s="125">
        <v>31839.360000000001</v>
      </c>
      <c r="M1637" s="125">
        <v>0</v>
      </c>
    </row>
    <row r="1638" spans="1:13" x14ac:dyDescent="0.3">
      <c r="A1638" s="123" t="str">
        <f t="shared" si="53"/>
        <v>MPAC01091</v>
      </c>
      <c r="B1638" s="109" t="s">
        <v>2905</v>
      </c>
      <c r="C1638" s="109" t="s">
        <v>2618</v>
      </c>
      <c r="D1638" s="109" t="s">
        <v>2273</v>
      </c>
      <c r="E1638" s="109" t="s">
        <v>2906</v>
      </c>
      <c r="F1638" s="109" t="s">
        <v>40</v>
      </c>
      <c r="G1638" s="109" t="s">
        <v>3425</v>
      </c>
      <c r="H1638" s="109" t="s">
        <v>3426</v>
      </c>
      <c r="I1638" s="124">
        <v>6037</v>
      </c>
      <c r="J1638" s="127">
        <f t="shared" si="54"/>
        <v>9.656610899453371</v>
      </c>
      <c r="K1638" s="124">
        <v>6037</v>
      </c>
      <c r="L1638" s="125">
        <v>58296.959999999999</v>
      </c>
      <c r="M1638" s="125">
        <v>0</v>
      </c>
    </row>
    <row r="1639" spans="1:13" x14ac:dyDescent="0.3">
      <c r="A1639" s="123" t="str">
        <f t="shared" si="53"/>
        <v>MPAC01093</v>
      </c>
      <c r="B1639" s="109" t="s">
        <v>2907</v>
      </c>
      <c r="C1639" s="109" t="s">
        <v>2618</v>
      </c>
      <c r="D1639" s="109" t="s">
        <v>2440</v>
      </c>
      <c r="E1639" s="109" t="s">
        <v>2908</v>
      </c>
      <c r="F1639" s="109" t="s">
        <v>36</v>
      </c>
      <c r="G1639" s="109" t="s">
        <v>3425</v>
      </c>
      <c r="H1639" s="109" t="s">
        <v>3426</v>
      </c>
      <c r="I1639" s="124">
        <v>9711</v>
      </c>
      <c r="J1639" s="127">
        <f t="shared" si="54"/>
        <v>0.91112655751209981</v>
      </c>
      <c r="K1639" s="124">
        <v>-5254</v>
      </c>
      <c r="L1639" s="125">
        <v>8847.9500000000007</v>
      </c>
      <c r="M1639" s="125">
        <v>13635.14</v>
      </c>
    </row>
    <row r="1640" spans="1:13" x14ac:dyDescent="0.3">
      <c r="A1640" s="123" t="str">
        <f t="shared" si="53"/>
        <v>MPAC01094</v>
      </c>
      <c r="B1640" s="109" t="s">
        <v>2909</v>
      </c>
      <c r="C1640" s="109" t="s">
        <v>2618</v>
      </c>
      <c r="D1640" s="109" t="s">
        <v>2440</v>
      </c>
      <c r="E1640" s="109" t="s">
        <v>2910</v>
      </c>
      <c r="F1640" s="109" t="s">
        <v>36</v>
      </c>
      <c r="G1640" s="109" t="s">
        <v>3425</v>
      </c>
      <c r="H1640" s="109" t="s">
        <v>3426</v>
      </c>
      <c r="I1640" s="124">
        <v>32126</v>
      </c>
      <c r="J1640" s="127">
        <f t="shared" si="54"/>
        <v>0.1422302807694702</v>
      </c>
      <c r="K1640" s="124">
        <v>-7774</v>
      </c>
      <c r="L1640" s="125">
        <v>4569.29</v>
      </c>
      <c r="M1640" s="125">
        <v>5674.96</v>
      </c>
    </row>
    <row r="1641" spans="1:13" x14ac:dyDescent="0.3">
      <c r="A1641" s="123" t="str">
        <f t="shared" si="53"/>
        <v>MPAC01095</v>
      </c>
      <c r="B1641" s="109" t="s">
        <v>2911</v>
      </c>
      <c r="C1641" s="109" t="s">
        <v>2618</v>
      </c>
      <c r="D1641" s="109" t="s">
        <v>2440</v>
      </c>
      <c r="E1641" s="109" t="s">
        <v>2912</v>
      </c>
      <c r="F1641" s="109" t="s">
        <v>36</v>
      </c>
      <c r="G1641" s="109" t="s">
        <v>3425</v>
      </c>
      <c r="H1641" s="109" t="s">
        <v>3426</v>
      </c>
      <c r="I1641" s="124">
        <v>48575</v>
      </c>
      <c r="J1641" s="127">
        <f t="shared" si="54"/>
        <v>3.9940710241893974E-2</v>
      </c>
      <c r="K1641" s="124">
        <v>2463</v>
      </c>
      <c r="L1641" s="125">
        <v>1940.12</v>
      </c>
      <c r="M1641" s="125">
        <v>1841.74</v>
      </c>
    </row>
    <row r="1642" spans="1:13" x14ac:dyDescent="0.3">
      <c r="A1642" s="123" t="str">
        <f t="shared" si="53"/>
        <v>MPAC01096</v>
      </c>
      <c r="B1642" s="109" t="s">
        <v>2913</v>
      </c>
      <c r="C1642" s="109" t="s">
        <v>2618</v>
      </c>
      <c r="D1642" s="109" t="s">
        <v>2440</v>
      </c>
      <c r="E1642" s="109" t="s">
        <v>2914</v>
      </c>
      <c r="F1642" s="109" t="s">
        <v>36</v>
      </c>
      <c r="G1642" s="109" t="s">
        <v>3425</v>
      </c>
      <c r="H1642" s="109" t="s">
        <v>3426</v>
      </c>
      <c r="I1642" s="124">
        <v>10546</v>
      </c>
      <c r="J1642" s="127">
        <f t="shared" si="54"/>
        <v>0.65729850180163096</v>
      </c>
      <c r="K1642" s="124">
        <v>10546</v>
      </c>
      <c r="L1642" s="125">
        <v>6931.87</v>
      </c>
      <c r="M1642" s="125">
        <v>0</v>
      </c>
    </row>
    <row r="1643" spans="1:13" x14ac:dyDescent="0.3">
      <c r="A1643" s="123" t="str">
        <f t="shared" si="53"/>
        <v>MPAC01097</v>
      </c>
      <c r="B1643" s="109" t="s">
        <v>2915</v>
      </c>
      <c r="C1643" s="109" t="s">
        <v>2618</v>
      </c>
      <c r="D1643" s="109" t="s">
        <v>2440</v>
      </c>
      <c r="E1643" s="109" t="s">
        <v>2916</v>
      </c>
      <c r="F1643" s="109" t="s">
        <v>36</v>
      </c>
      <c r="G1643" s="109" t="s">
        <v>3425</v>
      </c>
      <c r="H1643" s="109" t="s">
        <v>3426</v>
      </c>
      <c r="I1643" s="124">
        <v>3000</v>
      </c>
      <c r="J1643" s="127">
        <f t="shared" si="54"/>
        <v>0.12833</v>
      </c>
      <c r="K1643" s="124">
        <v>3000</v>
      </c>
      <c r="L1643" s="125">
        <v>384.99</v>
      </c>
      <c r="M1643" s="125">
        <v>0</v>
      </c>
    </row>
    <row r="1644" spans="1:13" x14ac:dyDescent="0.3">
      <c r="A1644" s="123" t="str">
        <f t="shared" si="53"/>
        <v>MPAC01098</v>
      </c>
      <c r="B1644" s="109" t="s">
        <v>2917</v>
      </c>
      <c r="C1644" s="109" t="s">
        <v>2618</v>
      </c>
      <c r="D1644" s="109" t="s">
        <v>2440</v>
      </c>
      <c r="E1644" s="109" t="s">
        <v>2918</v>
      </c>
      <c r="F1644" s="109" t="s">
        <v>36</v>
      </c>
      <c r="G1644" s="109" t="s">
        <v>3425</v>
      </c>
      <c r="H1644" s="109" t="s">
        <v>3426</v>
      </c>
      <c r="I1644" s="124">
        <v>169852</v>
      </c>
      <c r="J1644" s="127">
        <f t="shared" si="54"/>
        <v>9.1720203471257339E-2</v>
      </c>
      <c r="K1644" s="124">
        <v>103343</v>
      </c>
      <c r="L1644" s="125">
        <v>15578.86</v>
      </c>
      <c r="M1644" s="125">
        <v>6100.23</v>
      </c>
    </row>
    <row r="1645" spans="1:13" x14ac:dyDescent="0.3">
      <c r="A1645" s="123" t="str">
        <f t="shared" si="53"/>
        <v>MPAC01110</v>
      </c>
      <c r="B1645" s="109" t="s">
        <v>2919</v>
      </c>
      <c r="C1645" s="109" t="s">
        <v>2618</v>
      </c>
      <c r="D1645" s="109" t="s">
        <v>2361</v>
      </c>
      <c r="E1645" s="109" t="s">
        <v>2920</v>
      </c>
      <c r="F1645" s="109" t="s">
        <v>40</v>
      </c>
      <c r="G1645" s="109" t="s">
        <v>3425</v>
      </c>
      <c r="H1645" s="109" t="s">
        <v>3426</v>
      </c>
      <c r="I1645" s="124">
        <v>2215</v>
      </c>
      <c r="J1645" s="127">
        <f t="shared" si="54"/>
        <v>6.1805688487584645</v>
      </c>
      <c r="K1645" s="124">
        <v>2215</v>
      </c>
      <c r="L1645" s="125">
        <v>13689.96</v>
      </c>
      <c r="M1645" s="125">
        <v>0</v>
      </c>
    </row>
    <row r="1646" spans="1:13" x14ac:dyDescent="0.3">
      <c r="A1646" s="123" t="str">
        <f t="shared" si="53"/>
        <v>MPAC01117</v>
      </c>
      <c r="B1646" s="109" t="s">
        <v>1173</v>
      </c>
      <c r="C1646" s="109" t="s">
        <v>2618</v>
      </c>
      <c r="D1646" s="109" t="s">
        <v>2273</v>
      </c>
      <c r="E1646" s="109" t="s">
        <v>2921</v>
      </c>
      <c r="F1646" s="109" t="s">
        <v>40</v>
      </c>
      <c r="G1646" s="109" t="s">
        <v>3425</v>
      </c>
      <c r="H1646" s="109" t="s">
        <v>3426</v>
      </c>
      <c r="I1646" s="124">
        <v>24768.111000000001</v>
      </c>
      <c r="J1646" s="127">
        <f t="shared" si="54"/>
        <v>7.7064936441862688</v>
      </c>
      <c r="K1646" s="124">
        <v>12035.091</v>
      </c>
      <c r="L1646" s="125">
        <v>190875.29</v>
      </c>
      <c r="M1646" s="125">
        <v>98126.94</v>
      </c>
    </row>
    <row r="1647" spans="1:13" x14ac:dyDescent="0.3">
      <c r="A1647" s="123" t="str">
        <f t="shared" si="53"/>
        <v>MPAC01119</v>
      </c>
      <c r="B1647" s="109" t="s">
        <v>2922</v>
      </c>
      <c r="C1647" s="109" t="s">
        <v>2618</v>
      </c>
      <c r="D1647" s="109" t="s">
        <v>2331</v>
      </c>
      <c r="E1647" s="109" t="s">
        <v>2923</v>
      </c>
      <c r="F1647" s="109" t="s">
        <v>40</v>
      </c>
      <c r="G1647" s="109" t="s">
        <v>3425</v>
      </c>
      <c r="H1647" s="109" t="s">
        <v>3426</v>
      </c>
      <c r="I1647" s="124">
        <v>1437</v>
      </c>
      <c r="J1647" s="127">
        <f t="shared" si="54"/>
        <v>8.4701809324982609</v>
      </c>
      <c r="K1647" s="124">
        <v>1437</v>
      </c>
      <c r="L1647" s="125">
        <v>12171.65</v>
      </c>
      <c r="M1647" s="125">
        <v>0</v>
      </c>
    </row>
    <row r="1648" spans="1:13" x14ac:dyDescent="0.3">
      <c r="A1648" s="123" t="str">
        <f t="shared" si="53"/>
        <v>MPAC01124</v>
      </c>
      <c r="B1648" s="109" t="s">
        <v>2924</v>
      </c>
      <c r="C1648" s="109" t="s">
        <v>2625</v>
      </c>
      <c r="D1648" s="109" t="s">
        <v>2135</v>
      </c>
      <c r="E1648" s="109" t="s">
        <v>2925</v>
      </c>
      <c r="F1648" s="109" t="s">
        <v>40</v>
      </c>
      <c r="G1648" s="109" t="s">
        <v>3425</v>
      </c>
      <c r="H1648" s="109" t="s">
        <v>3426</v>
      </c>
      <c r="I1648" s="124">
        <v>419.18299999999999</v>
      </c>
      <c r="J1648" s="127">
        <f t="shared" si="54"/>
        <v>15.250499185320015</v>
      </c>
      <c r="K1648" s="124">
        <v>419.18299999999999</v>
      </c>
      <c r="L1648" s="125">
        <v>6392.75</v>
      </c>
      <c r="M1648" s="125">
        <v>0</v>
      </c>
    </row>
    <row r="1649" spans="1:13" x14ac:dyDescent="0.3">
      <c r="A1649" s="123" t="str">
        <f t="shared" si="53"/>
        <v>MPAC01130</v>
      </c>
      <c r="B1649" s="109" t="s">
        <v>1177</v>
      </c>
      <c r="C1649" s="109" t="s">
        <v>2618</v>
      </c>
      <c r="D1649" s="109" t="s">
        <v>2440</v>
      </c>
      <c r="E1649" s="109" t="s">
        <v>2926</v>
      </c>
      <c r="F1649" s="109" t="s">
        <v>40</v>
      </c>
      <c r="G1649" s="109" t="s">
        <v>3425</v>
      </c>
      <c r="H1649" s="109" t="s">
        <v>3426</v>
      </c>
      <c r="I1649" s="124">
        <v>14086.22</v>
      </c>
      <c r="J1649" s="127">
        <f t="shared" si="54"/>
        <v>6.0714698478371059</v>
      </c>
      <c r="K1649" s="124">
        <v>-14071.9486</v>
      </c>
      <c r="L1649" s="125">
        <v>85524.06</v>
      </c>
      <c r="M1649" s="125">
        <v>170961.42</v>
      </c>
    </row>
    <row r="1650" spans="1:13" x14ac:dyDescent="0.3">
      <c r="A1650" s="123" t="str">
        <f t="shared" si="53"/>
        <v>MPAC01135</v>
      </c>
      <c r="B1650" s="109" t="s">
        <v>2927</v>
      </c>
      <c r="C1650" s="109" t="s">
        <v>2618</v>
      </c>
      <c r="D1650" s="109" t="s">
        <v>2346</v>
      </c>
      <c r="E1650" s="109" t="s">
        <v>2928</v>
      </c>
      <c r="F1650" s="109" t="s">
        <v>36</v>
      </c>
      <c r="G1650" s="109" t="s">
        <v>3425</v>
      </c>
      <c r="H1650" s="109" t="s">
        <v>3426</v>
      </c>
      <c r="I1650" s="124">
        <v>2381</v>
      </c>
      <c r="J1650" s="127">
        <f t="shared" si="54"/>
        <v>1.0774296514069719</v>
      </c>
      <c r="K1650" s="124">
        <v>2381</v>
      </c>
      <c r="L1650" s="125">
        <v>2565.36</v>
      </c>
      <c r="M1650" s="125">
        <v>0</v>
      </c>
    </row>
    <row r="1651" spans="1:13" x14ac:dyDescent="0.3">
      <c r="A1651" s="123" t="str">
        <f t="shared" si="53"/>
        <v>MPAC01139</v>
      </c>
      <c r="B1651" s="109" t="s">
        <v>2929</v>
      </c>
      <c r="C1651" s="109" t="s">
        <v>2618</v>
      </c>
      <c r="D1651" s="109" t="s">
        <v>2440</v>
      </c>
      <c r="E1651" s="109" t="s">
        <v>2930</v>
      </c>
      <c r="F1651" s="109" t="s">
        <v>40</v>
      </c>
      <c r="G1651" s="109" t="s">
        <v>3425</v>
      </c>
      <c r="H1651" s="109" t="s">
        <v>3426</v>
      </c>
      <c r="I1651" s="124">
        <v>1239.0300999999999</v>
      </c>
      <c r="J1651" s="127">
        <f t="shared" si="54"/>
        <v>7.676012067826278</v>
      </c>
      <c r="K1651" s="124">
        <v>-3382.9699000000001</v>
      </c>
      <c r="L1651" s="125">
        <v>9510.81</v>
      </c>
      <c r="M1651" s="125">
        <v>35478.53</v>
      </c>
    </row>
    <row r="1652" spans="1:13" x14ac:dyDescent="0.3">
      <c r="A1652" s="123" t="str">
        <f t="shared" si="53"/>
        <v>MPAC01140</v>
      </c>
      <c r="B1652" s="109" t="s">
        <v>2931</v>
      </c>
      <c r="C1652" s="109" t="s">
        <v>2618</v>
      </c>
      <c r="D1652" s="109" t="s">
        <v>2440</v>
      </c>
      <c r="E1652" s="109" t="s">
        <v>2932</v>
      </c>
      <c r="F1652" s="109" t="s">
        <v>40</v>
      </c>
      <c r="G1652" s="109" t="s">
        <v>3425</v>
      </c>
      <c r="H1652" s="109" t="s">
        <v>3426</v>
      </c>
      <c r="I1652" s="124">
        <v>7289.0520999999999</v>
      </c>
      <c r="J1652" s="127">
        <f t="shared" si="54"/>
        <v>8.6036825007740045</v>
      </c>
      <c r="K1652" s="124">
        <v>-14238.769399999999</v>
      </c>
      <c r="L1652" s="125">
        <v>62712.69</v>
      </c>
      <c r="M1652" s="125">
        <v>185218.53</v>
      </c>
    </row>
    <row r="1653" spans="1:13" x14ac:dyDescent="0.3">
      <c r="A1653" s="123" t="str">
        <f t="shared" si="53"/>
        <v>MPAC01141</v>
      </c>
      <c r="B1653" s="109" t="s">
        <v>2933</v>
      </c>
      <c r="C1653" s="109" t="s">
        <v>2618</v>
      </c>
      <c r="D1653" s="109" t="s">
        <v>2440</v>
      </c>
      <c r="E1653" s="109" t="s">
        <v>2934</v>
      </c>
      <c r="F1653" s="109" t="s">
        <v>40</v>
      </c>
      <c r="G1653" s="109" t="s">
        <v>3425</v>
      </c>
      <c r="H1653" s="109" t="s">
        <v>3426</v>
      </c>
      <c r="I1653" s="124">
        <v>1393.5239999999999</v>
      </c>
      <c r="J1653" s="127">
        <f t="shared" si="54"/>
        <v>7.6771264793430189</v>
      </c>
      <c r="K1653" s="124">
        <v>-301.90050000000002</v>
      </c>
      <c r="L1653" s="125">
        <v>10698.26</v>
      </c>
      <c r="M1653" s="125">
        <v>13016.02</v>
      </c>
    </row>
    <row r="1654" spans="1:13" x14ac:dyDescent="0.3">
      <c r="A1654" s="123" t="str">
        <f t="shared" si="53"/>
        <v>MPAC01151</v>
      </c>
      <c r="B1654" s="109" t="s">
        <v>1207</v>
      </c>
      <c r="C1654" s="109" t="s">
        <v>2618</v>
      </c>
      <c r="D1654" s="109" t="s">
        <v>2136</v>
      </c>
      <c r="E1654" s="109" t="s">
        <v>2935</v>
      </c>
      <c r="F1654" s="109" t="s">
        <v>40</v>
      </c>
      <c r="G1654" s="109" t="s">
        <v>3425</v>
      </c>
      <c r="H1654" s="109" t="s">
        <v>3426</v>
      </c>
      <c r="I1654" s="124">
        <v>16588.328799999999</v>
      </c>
      <c r="J1654" s="127">
        <f t="shared" si="54"/>
        <v>15.338639176238177</v>
      </c>
      <c r="K1654" s="124">
        <v>12316.8408</v>
      </c>
      <c r="L1654" s="125">
        <v>254442.39</v>
      </c>
      <c r="M1654" s="125">
        <v>65518.81</v>
      </c>
    </row>
    <row r="1655" spans="1:13" x14ac:dyDescent="0.3">
      <c r="A1655" s="123" t="str">
        <f t="shared" si="53"/>
        <v>MPAC01152</v>
      </c>
      <c r="B1655" s="109" t="s">
        <v>1200</v>
      </c>
      <c r="C1655" s="109" t="s">
        <v>2618</v>
      </c>
      <c r="D1655" s="109" t="s">
        <v>2136</v>
      </c>
      <c r="E1655" s="109" t="s">
        <v>2936</v>
      </c>
      <c r="F1655" s="109" t="s">
        <v>40</v>
      </c>
      <c r="G1655" s="109" t="s">
        <v>3425</v>
      </c>
      <c r="H1655" s="109" t="s">
        <v>3426</v>
      </c>
      <c r="I1655" s="124">
        <v>15010.5416</v>
      </c>
      <c r="J1655" s="127">
        <f t="shared" si="54"/>
        <v>15.230884806981248</v>
      </c>
      <c r="K1655" s="124">
        <v>11874.5736</v>
      </c>
      <c r="L1655" s="125">
        <v>228623.83</v>
      </c>
      <c r="M1655" s="125">
        <v>47763.57</v>
      </c>
    </row>
    <row r="1656" spans="1:13" x14ac:dyDescent="0.3">
      <c r="A1656" s="123" t="str">
        <f t="shared" si="53"/>
        <v>MPAC01153</v>
      </c>
      <c r="B1656" s="109" t="s">
        <v>1209</v>
      </c>
      <c r="C1656" s="109" t="s">
        <v>2618</v>
      </c>
      <c r="D1656" s="109" t="s">
        <v>2440</v>
      </c>
      <c r="E1656" s="109" t="s">
        <v>2937</v>
      </c>
      <c r="F1656" s="109" t="s">
        <v>40</v>
      </c>
      <c r="G1656" s="109" t="s">
        <v>3425</v>
      </c>
      <c r="H1656" s="109" t="s">
        <v>3426</v>
      </c>
      <c r="I1656" s="124">
        <v>2657.7559999999999</v>
      </c>
      <c r="J1656" s="127">
        <f t="shared" si="54"/>
        <v>8.2856101162032942</v>
      </c>
      <c r="K1656" s="124">
        <v>-650.88400000000001</v>
      </c>
      <c r="L1656" s="125">
        <v>22021.13</v>
      </c>
      <c r="M1656" s="125">
        <v>27414.1</v>
      </c>
    </row>
    <row r="1657" spans="1:13" x14ac:dyDescent="0.3">
      <c r="A1657" s="123" t="str">
        <f t="shared" si="53"/>
        <v>MPAC01154</v>
      </c>
      <c r="B1657" s="109" t="s">
        <v>1174</v>
      </c>
      <c r="C1657" s="109" t="s">
        <v>2618</v>
      </c>
      <c r="D1657" s="109" t="s">
        <v>2440</v>
      </c>
      <c r="E1657" s="109" t="s">
        <v>2938</v>
      </c>
      <c r="F1657" s="109" t="s">
        <v>40</v>
      </c>
      <c r="G1657" s="109" t="s">
        <v>3425</v>
      </c>
      <c r="H1657" s="109" t="s">
        <v>3426</v>
      </c>
      <c r="I1657" s="124">
        <v>1330.1759999999999</v>
      </c>
      <c r="J1657" s="127">
        <f t="shared" si="54"/>
        <v>8.7932875048113939</v>
      </c>
      <c r="K1657" s="124">
        <v>-4255.6400000000003</v>
      </c>
      <c r="L1657" s="125">
        <v>11696.62</v>
      </c>
      <c r="M1657" s="125">
        <v>49117.69</v>
      </c>
    </row>
    <row r="1658" spans="1:13" x14ac:dyDescent="0.3">
      <c r="A1658" s="123" t="str">
        <f t="shared" si="53"/>
        <v>MPAC01155</v>
      </c>
      <c r="B1658" s="109" t="s">
        <v>2939</v>
      </c>
      <c r="C1658" s="109" t="s">
        <v>2618</v>
      </c>
      <c r="D1658" s="109" t="s">
        <v>2440</v>
      </c>
      <c r="E1658" s="109" t="s">
        <v>2940</v>
      </c>
      <c r="F1658" s="109" t="s">
        <v>40</v>
      </c>
      <c r="G1658" s="109" t="s">
        <v>3425</v>
      </c>
      <c r="H1658" s="109" t="s">
        <v>3426</v>
      </c>
      <c r="I1658" s="124">
        <v>246.02600000000001</v>
      </c>
      <c r="J1658" s="127">
        <f t="shared" si="54"/>
        <v>7.7871038020371826</v>
      </c>
      <c r="K1658" s="124">
        <v>-3653.7429999999999</v>
      </c>
      <c r="L1658" s="125">
        <v>1915.83</v>
      </c>
      <c r="M1658" s="125">
        <v>30367.91</v>
      </c>
    </row>
    <row r="1659" spans="1:13" x14ac:dyDescent="0.3">
      <c r="A1659" s="123" t="str">
        <f t="shared" si="53"/>
        <v>MPAC01156</v>
      </c>
      <c r="B1659" s="109" t="s">
        <v>2941</v>
      </c>
      <c r="C1659" s="109" t="s">
        <v>2618</v>
      </c>
      <c r="D1659" s="109" t="s">
        <v>2440</v>
      </c>
      <c r="E1659" s="109" t="s">
        <v>2942</v>
      </c>
      <c r="F1659" s="109" t="s">
        <v>40</v>
      </c>
      <c r="G1659" s="109" t="s">
        <v>3425</v>
      </c>
      <c r="H1659" s="109" t="s">
        <v>3426</v>
      </c>
      <c r="I1659" s="124">
        <v>964</v>
      </c>
      <c r="J1659" s="127">
        <f t="shared" si="54"/>
        <v>7.8469709543568458</v>
      </c>
      <c r="K1659" s="124">
        <v>360.0505</v>
      </c>
      <c r="L1659" s="125">
        <v>7564.48</v>
      </c>
      <c r="M1659" s="125">
        <v>4739.17</v>
      </c>
    </row>
    <row r="1660" spans="1:13" x14ac:dyDescent="0.3">
      <c r="A1660" s="123" t="str">
        <f t="shared" si="53"/>
        <v>MPAC01157</v>
      </c>
      <c r="B1660" s="109" t="s">
        <v>2943</v>
      </c>
      <c r="C1660" s="109" t="s">
        <v>2618</v>
      </c>
      <c r="D1660" s="109" t="s">
        <v>2440</v>
      </c>
      <c r="E1660" s="109" t="s">
        <v>2944</v>
      </c>
      <c r="F1660" s="109" t="s">
        <v>36</v>
      </c>
      <c r="G1660" s="109" t="s">
        <v>3425</v>
      </c>
      <c r="H1660" s="109" t="s">
        <v>3426</v>
      </c>
      <c r="I1660" s="124">
        <v>26827</v>
      </c>
      <c r="J1660" s="127">
        <f t="shared" si="54"/>
        <v>0.3300003727587878</v>
      </c>
      <c r="K1660" s="124">
        <v>-51664</v>
      </c>
      <c r="L1660" s="125">
        <v>8852.92</v>
      </c>
      <c r="M1660" s="125">
        <v>25902.03</v>
      </c>
    </row>
    <row r="1661" spans="1:13" x14ac:dyDescent="0.3">
      <c r="A1661" s="123" t="str">
        <f t="shared" ref="A1661:A1724" si="55">LEFT(E1661,9)</f>
        <v>MPAC01160</v>
      </c>
      <c r="B1661" s="109" t="s">
        <v>1208</v>
      </c>
      <c r="C1661" s="109" t="s">
        <v>2618</v>
      </c>
      <c r="D1661" s="109" t="s">
        <v>2207</v>
      </c>
      <c r="E1661" s="109" t="s">
        <v>2945</v>
      </c>
      <c r="F1661" s="109" t="s">
        <v>40</v>
      </c>
      <c r="G1661" s="109" t="s">
        <v>3425</v>
      </c>
      <c r="H1661" s="109" t="s">
        <v>3426</v>
      </c>
      <c r="I1661" s="124">
        <v>3018.02</v>
      </c>
      <c r="J1661" s="127">
        <f t="shared" si="54"/>
        <v>15.295833029602189</v>
      </c>
      <c r="K1661" s="124">
        <v>-45.639000000000003</v>
      </c>
      <c r="L1661" s="125">
        <v>46163.13</v>
      </c>
      <c r="M1661" s="125">
        <v>46861.22</v>
      </c>
    </row>
    <row r="1662" spans="1:13" x14ac:dyDescent="0.3">
      <c r="A1662" s="123" t="str">
        <f t="shared" si="55"/>
        <v>MPAC01164</v>
      </c>
      <c r="B1662" s="109" t="s">
        <v>1176</v>
      </c>
      <c r="C1662" s="109" t="s">
        <v>2625</v>
      </c>
      <c r="D1662" s="109" t="s">
        <v>2135</v>
      </c>
      <c r="E1662" s="109" t="s">
        <v>2946</v>
      </c>
      <c r="F1662" s="109" t="s">
        <v>40</v>
      </c>
      <c r="G1662" s="109" t="s">
        <v>3425</v>
      </c>
      <c r="H1662" s="109" t="s">
        <v>3426</v>
      </c>
      <c r="I1662" s="124">
        <v>2601.52</v>
      </c>
      <c r="J1662" s="127">
        <f t="shared" si="54"/>
        <v>20.933488883422001</v>
      </c>
      <c r="K1662" s="124">
        <v>1360.84</v>
      </c>
      <c r="L1662" s="125">
        <v>54458.89</v>
      </c>
      <c r="M1662" s="125">
        <v>25971.759999999998</v>
      </c>
    </row>
    <row r="1663" spans="1:13" x14ac:dyDescent="0.3">
      <c r="A1663" s="123" t="str">
        <f t="shared" si="55"/>
        <v>MPAC01165</v>
      </c>
      <c r="B1663" s="109" t="s">
        <v>2947</v>
      </c>
      <c r="C1663" s="109" t="s">
        <v>2618</v>
      </c>
      <c r="D1663" s="109" t="s">
        <v>2440</v>
      </c>
      <c r="E1663" s="109" t="s">
        <v>2948</v>
      </c>
      <c r="F1663" s="109" t="s">
        <v>40</v>
      </c>
      <c r="G1663" s="109" t="s">
        <v>3425</v>
      </c>
      <c r="H1663" s="109" t="s">
        <v>3426</v>
      </c>
      <c r="I1663" s="124">
        <v>1439.6479999999999</v>
      </c>
      <c r="J1663" s="127">
        <f t="shared" si="54"/>
        <v>8.2493776256418254</v>
      </c>
      <c r="K1663" s="124">
        <v>41.048000000000002</v>
      </c>
      <c r="L1663" s="125">
        <v>11876.2</v>
      </c>
      <c r="M1663" s="125">
        <v>11537.58</v>
      </c>
    </row>
    <row r="1664" spans="1:13" x14ac:dyDescent="0.3">
      <c r="A1664" s="123" t="str">
        <f t="shared" si="55"/>
        <v>MPAC01166</v>
      </c>
      <c r="B1664" s="109" t="s">
        <v>2949</v>
      </c>
      <c r="C1664" s="109" t="s">
        <v>2618</v>
      </c>
      <c r="D1664" s="109" t="s">
        <v>2440</v>
      </c>
      <c r="E1664" s="109" t="s">
        <v>2950</v>
      </c>
      <c r="F1664" s="109" t="s">
        <v>40</v>
      </c>
      <c r="G1664" s="109" t="s">
        <v>3425</v>
      </c>
      <c r="H1664" s="109" t="s">
        <v>3426</v>
      </c>
      <c r="I1664" s="124">
        <v>2773.5520000000001</v>
      </c>
      <c r="J1664" s="127">
        <f t="shared" si="54"/>
        <v>6.0239973867445062</v>
      </c>
      <c r="K1664" s="124">
        <v>619.09199999999998</v>
      </c>
      <c r="L1664" s="125">
        <v>16707.87</v>
      </c>
      <c r="M1664" s="125">
        <v>12978.46</v>
      </c>
    </row>
    <row r="1665" spans="1:13" x14ac:dyDescent="0.3">
      <c r="A1665" s="123" t="str">
        <f t="shared" si="55"/>
        <v>MPAC01168</v>
      </c>
      <c r="B1665" s="109" t="s">
        <v>2951</v>
      </c>
      <c r="C1665" s="109" t="s">
        <v>2618</v>
      </c>
      <c r="D1665" s="109" t="s">
        <v>2440</v>
      </c>
      <c r="E1665" s="109" t="s">
        <v>2952</v>
      </c>
      <c r="F1665" s="109" t="s">
        <v>40</v>
      </c>
      <c r="G1665" s="109" t="s">
        <v>3425</v>
      </c>
      <c r="H1665" s="109" t="s">
        <v>3426</v>
      </c>
      <c r="I1665" s="124">
        <v>1245.248</v>
      </c>
      <c r="J1665" s="127">
        <f t="shared" si="54"/>
        <v>7.0624967877884561</v>
      </c>
      <c r="K1665" s="124">
        <v>-2199.6480000000001</v>
      </c>
      <c r="L1665" s="125">
        <v>8794.56</v>
      </c>
      <c r="M1665" s="125">
        <v>24329.57</v>
      </c>
    </row>
    <row r="1666" spans="1:13" x14ac:dyDescent="0.3">
      <c r="A1666" s="123" t="str">
        <f t="shared" si="55"/>
        <v>MPAC01169</v>
      </c>
      <c r="B1666" s="109" t="s">
        <v>1155</v>
      </c>
      <c r="C1666" s="109" t="s">
        <v>2618</v>
      </c>
      <c r="D1666" s="109" t="s">
        <v>2216</v>
      </c>
      <c r="E1666" s="109" t="s">
        <v>2953</v>
      </c>
      <c r="F1666" s="109" t="s">
        <v>40</v>
      </c>
      <c r="G1666" s="109" t="s">
        <v>3425</v>
      </c>
      <c r="H1666" s="109" t="s">
        <v>3426</v>
      </c>
      <c r="I1666" s="124">
        <v>43936.836799999997</v>
      </c>
      <c r="J1666" s="127">
        <f t="shared" ref="J1666:J1729" si="56">L1666/I1666</f>
        <v>7.0201441993657587</v>
      </c>
      <c r="K1666" s="124">
        <v>11434.5136</v>
      </c>
      <c r="L1666" s="125">
        <v>308442.93</v>
      </c>
      <c r="M1666" s="125">
        <v>228171</v>
      </c>
    </row>
    <row r="1667" spans="1:13" x14ac:dyDescent="0.3">
      <c r="A1667" s="123" t="str">
        <f t="shared" si="55"/>
        <v>MPAC01171</v>
      </c>
      <c r="B1667" s="109" t="s">
        <v>1158</v>
      </c>
      <c r="C1667" s="109" t="s">
        <v>2618</v>
      </c>
      <c r="D1667" s="109" t="s">
        <v>2216</v>
      </c>
      <c r="E1667" s="109" t="s">
        <v>2954</v>
      </c>
      <c r="F1667" s="109" t="s">
        <v>40</v>
      </c>
      <c r="G1667" s="109" t="s">
        <v>3425</v>
      </c>
      <c r="H1667" s="109" t="s">
        <v>3426</v>
      </c>
      <c r="I1667" s="124">
        <v>29484.983899999999</v>
      </c>
      <c r="J1667" s="127">
        <f t="shared" si="56"/>
        <v>6.7891008751746345</v>
      </c>
      <c r="K1667" s="124">
        <v>-8880.2311000000009</v>
      </c>
      <c r="L1667" s="125">
        <v>200176.53</v>
      </c>
      <c r="M1667" s="125">
        <v>260465.31</v>
      </c>
    </row>
    <row r="1668" spans="1:13" x14ac:dyDescent="0.3">
      <c r="A1668" s="123" t="str">
        <f t="shared" si="55"/>
        <v>MPAC01174</v>
      </c>
      <c r="B1668" s="109" t="s">
        <v>1162</v>
      </c>
      <c r="C1668" s="109" t="s">
        <v>2625</v>
      </c>
      <c r="D1668" s="109" t="s">
        <v>2364</v>
      </c>
      <c r="E1668" s="109" t="s">
        <v>2955</v>
      </c>
      <c r="F1668" s="109" t="s">
        <v>40</v>
      </c>
      <c r="G1668" s="109" t="s">
        <v>3425</v>
      </c>
      <c r="H1668" s="109" t="s">
        <v>3426</v>
      </c>
      <c r="I1668" s="124">
        <v>2319.8560000000002</v>
      </c>
      <c r="J1668" s="127">
        <f t="shared" si="56"/>
        <v>5.8571135449786533</v>
      </c>
      <c r="K1668" s="124">
        <v>772.23199999999997</v>
      </c>
      <c r="L1668" s="125">
        <v>13587.66</v>
      </c>
      <c r="M1668" s="125">
        <v>9064.61</v>
      </c>
    </row>
    <row r="1669" spans="1:13" x14ac:dyDescent="0.3">
      <c r="A1669" s="123" t="str">
        <f t="shared" si="55"/>
        <v>MPAC01180</v>
      </c>
      <c r="B1669" s="109" t="s">
        <v>2956</v>
      </c>
      <c r="C1669" s="109" t="s">
        <v>2618</v>
      </c>
      <c r="D1669" s="109" t="s">
        <v>2440</v>
      </c>
      <c r="E1669" s="109" t="s">
        <v>2957</v>
      </c>
      <c r="F1669" s="109" t="s">
        <v>40</v>
      </c>
      <c r="G1669" s="109" t="s">
        <v>3425</v>
      </c>
      <c r="H1669" s="109" t="s">
        <v>3426</v>
      </c>
      <c r="I1669" s="124">
        <v>17151.3</v>
      </c>
      <c r="J1669" s="127">
        <f t="shared" si="56"/>
        <v>7.9075201296694715</v>
      </c>
      <c r="K1669" s="124">
        <v>-5497.65</v>
      </c>
      <c r="L1669" s="125">
        <v>135624.25</v>
      </c>
      <c r="M1669" s="125">
        <v>179097.01</v>
      </c>
    </row>
    <row r="1670" spans="1:13" x14ac:dyDescent="0.3">
      <c r="A1670" s="123" t="str">
        <f t="shared" si="55"/>
        <v>MPAC01181</v>
      </c>
      <c r="B1670" s="109" t="s">
        <v>2958</v>
      </c>
      <c r="C1670" s="109" t="s">
        <v>2618</v>
      </c>
      <c r="D1670" s="109" t="s">
        <v>2440</v>
      </c>
      <c r="E1670" s="109" t="s">
        <v>2959</v>
      </c>
      <c r="F1670" s="109" t="s">
        <v>40</v>
      </c>
      <c r="G1670" s="109" t="s">
        <v>3425</v>
      </c>
      <c r="H1670" s="109" t="s">
        <v>3426</v>
      </c>
      <c r="I1670" s="124">
        <v>4299</v>
      </c>
      <c r="J1670" s="127">
        <f t="shared" si="56"/>
        <v>7.2897673877645959</v>
      </c>
      <c r="K1670" s="124">
        <v>-9120.9405000000006</v>
      </c>
      <c r="L1670" s="125">
        <v>31338.71</v>
      </c>
      <c r="M1670" s="125">
        <v>97828.25</v>
      </c>
    </row>
    <row r="1671" spans="1:13" x14ac:dyDescent="0.3">
      <c r="A1671" s="123" t="str">
        <f t="shared" si="55"/>
        <v>MPAC01183</v>
      </c>
      <c r="B1671" s="109" t="s">
        <v>1199</v>
      </c>
      <c r="C1671" s="109" t="s">
        <v>2618</v>
      </c>
      <c r="D1671" s="109" t="s">
        <v>2440</v>
      </c>
      <c r="E1671" s="109" t="s">
        <v>2960</v>
      </c>
      <c r="F1671" s="109" t="s">
        <v>40</v>
      </c>
      <c r="G1671" s="109" t="s">
        <v>3425</v>
      </c>
      <c r="H1671" s="109" t="s">
        <v>3426</v>
      </c>
      <c r="I1671" s="124">
        <v>905.18399999999997</v>
      </c>
      <c r="J1671" s="127">
        <f t="shared" si="56"/>
        <v>6.8448956234312588</v>
      </c>
      <c r="K1671" s="124">
        <v>-3725.6080000000002</v>
      </c>
      <c r="L1671" s="125">
        <v>6195.89</v>
      </c>
      <c r="M1671" s="125">
        <v>31697.29</v>
      </c>
    </row>
    <row r="1672" spans="1:13" x14ac:dyDescent="0.3">
      <c r="A1672" s="123" t="str">
        <f t="shared" si="55"/>
        <v>MPAC01184</v>
      </c>
      <c r="B1672" s="109" t="s">
        <v>1217</v>
      </c>
      <c r="C1672" s="109" t="s">
        <v>2618</v>
      </c>
      <c r="D1672" s="109" t="s">
        <v>2440</v>
      </c>
      <c r="E1672" s="109" t="s">
        <v>2961</v>
      </c>
      <c r="F1672" s="109" t="s">
        <v>40</v>
      </c>
      <c r="G1672" s="109" t="s">
        <v>3425</v>
      </c>
      <c r="H1672" s="109" t="s">
        <v>3426</v>
      </c>
      <c r="I1672" s="124">
        <v>4068.8119999999999</v>
      </c>
      <c r="J1672" s="127">
        <f t="shared" si="56"/>
        <v>6.5732208811810429</v>
      </c>
      <c r="K1672" s="124">
        <v>4068.8119999999999</v>
      </c>
      <c r="L1672" s="125">
        <v>26745.200000000001</v>
      </c>
      <c r="M1672" s="125">
        <v>0</v>
      </c>
    </row>
    <row r="1673" spans="1:13" x14ac:dyDescent="0.3">
      <c r="A1673" s="123" t="str">
        <f t="shared" si="55"/>
        <v>MPAC01185</v>
      </c>
      <c r="B1673" s="109" t="s">
        <v>1221</v>
      </c>
      <c r="C1673" s="109" t="s">
        <v>2618</v>
      </c>
      <c r="D1673" s="109" t="s">
        <v>2440</v>
      </c>
      <c r="E1673" s="109" t="s">
        <v>2962</v>
      </c>
      <c r="F1673" s="109" t="s">
        <v>40</v>
      </c>
      <c r="G1673" s="109" t="s">
        <v>3425</v>
      </c>
      <c r="H1673" s="109" t="s">
        <v>3426</v>
      </c>
      <c r="I1673" s="124">
        <v>1957</v>
      </c>
      <c r="J1673" s="127">
        <f t="shared" si="56"/>
        <v>8.1017526826775672</v>
      </c>
      <c r="K1673" s="124">
        <v>1957</v>
      </c>
      <c r="L1673" s="125">
        <v>15855.13</v>
      </c>
      <c r="M1673" s="125">
        <v>0</v>
      </c>
    </row>
    <row r="1674" spans="1:13" x14ac:dyDescent="0.3">
      <c r="A1674" s="123" t="str">
        <f t="shared" si="55"/>
        <v>MPAC01186</v>
      </c>
      <c r="B1674" s="109" t="s">
        <v>1210</v>
      </c>
      <c r="C1674" s="109" t="s">
        <v>2618</v>
      </c>
      <c r="D1674" s="109" t="s">
        <v>2440</v>
      </c>
      <c r="E1674" s="109" t="s">
        <v>2963</v>
      </c>
      <c r="F1674" s="109" t="s">
        <v>40</v>
      </c>
      <c r="G1674" s="109" t="s">
        <v>3425</v>
      </c>
      <c r="H1674" s="109" t="s">
        <v>3426</v>
      </c>
      <c r="I1674" s="124">
        <v>2995.45</v>
      </c>
      <c r="J1674" s="127">
        <f t="shared" si="56"/>
        <v>7.9580597239146043</v>
      </c>
      <c r="K1674" s="124">
        <v>82.986999999999995</v>
      </c>
      <c r="L1674" s="125">
        <v>23837.97</v>
      </c>
      <c r="M1674" s="125">
        <v>23177.55</v>
      </c>
    </row>
    <row r="1675" spans="1:13" x14ac:dyDescent="0.3">
      <c r="A1675" s="123" t="str">
        <f t="shared" si="55"/>
        <v>MPAC01188</v>
      </c>
      <c r="B1675" s="109" t="s">
        <v>1161</v>
      </c>
      <c r="C1675" s="109" t="s">
        <v>2618</v>
      </c>
      <c r="D1675" s="109" t="s">
        <v>2440</v>
      </c>
      <c r="E1675" s="109" t="s">
        <v>2964</v>
      </c>
      <c r="F1675" s="109" t="s">
        <v>40</v>
      </c>
      <c r="G1675" s="109" t="s">
        <v>3425</v>
      </c>
      <c r="H1675" s="109" t="s">
        <v>3426</v>
      </c>
      <c r="I1675" s="124">
        <v>5703.9867999999997</v>
      </c>
      <c r="J1675" s="127">
        <f t="shared" si="56"/>
        <v>6.3054704123789351</v>
      </c>
      <c r="K1675" s="124">
        <v>-2971.0976000000001</v>
      </c>
      <c r="L1675" s="125">
        <v>35966.32</v>
      </c>
      <c r="M1675" s="125">
        <v>54700.49</v>
      </c>
    </row>
    <row r="1676" spans="1:13" x14ac:dyDescent="0.3">
      <c r="A1676" s="123" t="str">
        <f t="shared" si="55"/>
        <v>MPAC01189</v>
      </c>
      <c r="B1676" s="109" t="s">
        <v>1178</v>
      </c>
      <c r="C1676" s="109" t="s">
        <v>2618</v>
      </c>
      <c r="D1676" s="109" t="s">
        <v>2440</v>
      </c>
      <c r="E1676" s="109" t="s">
        <v>2965</v>
      </c>
      <c r="F1676" s="109" t="s">
        <v>40</v>
      </c>
      <c r="G1676" s="109" t="s">
        <v>3425</v>
      </c>
      <c r="H1676" s="109" t="s">
        <v>3426</v>
      </c>
      <c r="I1676" s="124">
        <v>4312</v>
      </c>
      <c r="J1676" s="127">
        <f t="shared" si="56"/>
        <v>7.6316187384044527</v>
      </c>
      <c r="K1676" s="124">
        <v>913.52650000000006</v>
      </c>
      <c r="L1676" s="125">
        <v>32907.54</v>
      </c>
      <c r="M1676" s="125">
        <v>25935.85</v>
      </c>
    </row>
    <row r="1677" spans="1:13" x14ac:dyDescent="0.3">
      <c r="A1677" s="123" t="str">
        <f t="shared" si="55"/>
        <v>MPAC01190</v>
      </c>
      <c r="B1677" s="109" t="s">
        <v>1226</v>
      </c>
      <c r="C1677" s="109" t="s">
        <v>2618</v>
      </c>
      <c r="D1677" s="109" t="s">
        <v>2440</v>
      </c>
      <c r="E1677" s="109" t="s">
        <v>2966</v>
      </c>
      <c r="F1677" s="109" t="s">
        <v>40</v>
      </c>
      <c r="G1677" s="109" t="s">
        <v>3425</v>
      </c>
      <c r="H1677" s="109" t="s">
        <v>3426</v>
      </c>
      <c r="I1677" s="124">
        <v>2200.0392000000002</v>
      </c>
      <c r="J1677" s="127">
        <f t="shared" si="56"/>
        <v>7.1908945986053334</v>
      </c>
      <c r="K1677" s="124">
        <v>-1191.1608000000001</v>
      </c>
      <c r="L1677" s="125">
        <v>15820.25</v>
      </c>
      <c r="M1677" s="125">
        <v>24385.759999999998</v>
      </c>
    </row>
    <row r="1678" spans="1:13" x14ac:dyDescent="0.3">
      <c r="A1678" s="123" t="str">
        <f t="shared" si="55"/>
        <v>MPAC01191</v>
      </c>
      <c r="B1678" s="109" t="s">
        <v>2967</v>
      </c>
      <c r="C1678" s="109" t="s">
        <v>2618</v>
      </c>
      <c r="D1678" s="109" t="s">
        <v>2440</v>
      </c>
      <c r="E1678" s="109" t="s">
        <v>2968</v>
      </c>
      <c r="F1678" s="109" t="s">
        <v>40</v>
      </c>
      <c r="G1678" s="109" t="s">
        <v>3425</v>
      </c>
      <c r="H1678" s="109" t="s">
        <v>3426</v>
      </c>
      <c r="I1678" s="124">
        <v>10985.0828</v>
      </c>
      <c r="J1678" s="127">
        <f t="shared" si="56"/>
        <v>7.9044119722065265</v>
      </c>
      <c r="K1678" s="124">
        <v>-29409.7912</v>
      </c>
      <c r="L1678" s="125">
        <v>86830.62</v>
      </c>
      <c r="M1678" s="125">
        <v>319300.2</v>
      </c>
    </row>
    <row r="1679" spans="1:13" x14ac:dyDescent="0.3">
      <c r="A1679" s="123" t="str">
        <f t="shared" si="55"/>
        <v>MPAC01192</v>
      </c>
      <c r="B1679" s="109" t="s">
        <v>2969</v>
      </c>
      <c r="C1679" s="109" t="s">
        <v>2618</v>
      </c>
      <c r="D1679" s="109" t="s">
        <v>2440</v>
      </c>
      <c r="E1679" s="109" t="s">
        <v>2970</v>
      </c>
      <c r="F1679" s="109" t="s">
        <v>40</v>
      </c>
      <c r="G1679" s="109" t="s">
        <v>3425</v>
      </c>
      <c r="H1679" s="109" t="s">
        <v>3426</v>
      </c>
      <c r="I1679" s="124">
        <v>5439.4193999999998</v>
      </c>
      <c r="J1679" s="127">
        <f t="shared" si="56"/>
        <v>8.775602043115116</v>
      </c>
      <c r="K1679" s="124">
        <v>-1690.5473999999999</v>
      </c>
      <c r="L1679" s="125">
        <v>47734.18</v>
      </c>
      <c r="M1679" s="125">
        <v>62569.75</v>
      </c>
    </row>
    <row r="1680" spans="1:13" x14ac:dyDescent="0.3">
      <c r="A1680" s="123" t="str">
        <f t="shared" si="55"/>
        <v>MPAC01193</v>
      </c>
      <c r="B1680" s="109" t="s">
        <v>2971</v>
      </c>
      <c r="C1680" s="109" t="s">
        <v>2618</v>
      </c>
      <c r="D1680" s="109" t="s">
        <v>2440</v>
      </c>
      <c r="E1680" s="109" t="s">
        <v>2972</v>
      </c>
      <c r="F1680" s="109" t="s">
        <v>40</v>
      </c>
      <c r="G1680" s="109" t="s">
        <v>3425</v>
      </c>
      <c r="H1680" s="109" t="s">
        <v>3426</v>
      </c>
      <c r="I1680" s="124">
        <v>8480.0820000000003</v>
      </c>
      <c r="J1680" s="127">
        <f t="shared" si="56"/>
        <v>6.6388626902428536</v>
      </c>
      <c r="K1680" s="124">
        <v>3928.12</v>
      </c>
      <c r="L1680" s="125">
        <v>56298.1</v>
      </c>
      <c r="M1680" s="125">
        <v>30219.89</v>
      </c>
    </row>
    <row r="1681" spans="1:13" x14ac:dyDescent="0.3">
      <c r="A1681" s="123" t="str">
        <f t="shared" si="55"/>
        <v>MPAC01194</v>
      </c>
      <c r="B1681" s="109" t="s">
        <v>1219</v>
      </c>
      <c r="C1681" s="109" t="s">
        <v>2618</v>
      </c>
      <c r="D1681" s="109" t="s">
        <v>2440</v>
      </c>
      <c r="E1681" s="109" t="s">
        <v>2973</v>
      </c>
      <c r="F1681" s="109" t="s">
        <v>40</v>
      </c>
      <c r="G1681" s="109" t="s">
        <v>3425</v>
      </c>
      <c r="H1681" s="109" t="s">
        <v>3426</v>
      </c>
      <c r="I1681" s="124">
        <v>9318.6</v>
      </c>
      <c r="J1681" s="127">
        <f t="shared" si="56"/>
        <v>7.4767132401862941</v>
      </c>
      <c r="K1681" s="124">
        <v>-4278.2</v>
      </c>
      <c r="L1681" s="125">
        <v>69672.5</v>
      </c>
      <c r="M1681" s="125">
        <v>101659.37</v>
      </c>
    </row>
    <row r="1682" spans="1:13" x14ac:dyDescent="0.3">
      <c r="A1682" s="123" t="str">
        <f t="shared" si="55"/>
        <v>MPAC01195</v>
      </c>
      <c r="B1682" s="109" t="s">
        <v>1198</v>
      </c>
      <c r="C1682" s="109" t="s">
        <v>2618</v>
      </c>
      <c r="D1682" s="109" t="s">
        <v>2440</v>
      </c>
      <c r="E1682" s="109" t="s">
        <v>2974</v>
      </c>
      <c r="F1682" s="109" t="s">
        <v>40</v>
      </c>
      <c r="G1682" s="109" t="s">
        <v>3425</v>
      </c>
      <c r="H1682" s="109" t="s">
        <v>3426</v>
      </c>
      <c r="I1682" s="124">
        <v>3407.1552000000001</v>
      </c>
      <c r="J1682" s="127">
        <f t="shared" si="56"/>
        <v>7.4797062370390401</v>
      </c>
      <c r="K1682" s="124">
        <v>721.77120000000002</v>
      </c>
      <c r="L1682" s="125">
        <v>25484.52</v>
      </c>
      <c r="M1682" s="125">
        <v>20085.88</v>
      </c>
    </row>
    <row r="1683" spans="1:13" x14ac:dyDescent="0.3">
      <c r="A1683" s="123" t="str">
        <f t="shared" si="55"/>
        <v>MPAC01196</v>
      </c>
      <c r="B1683" s="109" t="s">
        <v>2975</v>
      </c>
      <c r="C1683" s="109" t="s">
        <v>2618</v>
      </c>
      <c r="D1683" s="109" t="s">
        <v>2440</v>
      </c>
      <c r="E1683" s="109" t="s">
        <v>2976</v>
      </c>
      <c r="F1683" s="109" t="s">
        <v>40</v>
      </c>
      <c r="G1683" s="109" t="s">
        <v>3425</v>
      </c>
      <c r="H1683" s="109" t="s">
        <v>3426</v>
      </c>
      <c r="I1683" s="124">
        <v>1888.9380000000001</v>
      </c>
      <c r="J1683" s="127">
        <f t="shared" si="56"/>
        <v>8.7805370001556415</v>
      </c>
      <c r="K1683" s="124">
        <v>511.85700000000003</v>
      </c>
      <c r="L1683" s="125">
        <v>16585.89</v>
      </c>
      <c r="M1683" s="125">
        <v>12091.54</v>
      </c>
    </row>
    <row r="1684" spans="1:13" x14ac:dyDescent="0.3">
      <c r="A1684" s="123" t="str">
        <f t="shared" si="55"/>
        <v>MPAC01198</v>
      </c>
      <c r="B1684" s="109" t="s">
        <v>2977</v>
      </c>
      <c r="C1684" s="109" t="s">
        <v>2618</v>
      </c>
      <c r="D1684" s="109" t="s">
        <v>2440</v>
      </c>
      <c r="E1684" s="109" t="s">
        <v>2978</v>
      </c>
      <c r="F1684" s="109" t="s">
        <v>40</v>
      </c>
      <c r="G1684" s="109" t="s">
        <v>3425</v>
      </c>
      <c r="H1684" s="109" t="s">
        <v>3426</v>
      </c>
      <c r="I1684" s="124">
        <v>612.74429999999995</v>
      </c>
      <c r="J1684" s="127">
        <f t="shared" si="56"/>
        <v>6.0427000300125195</v>
      </c>
      <c r="K1684" s="124">
        <v>358.73039999999997</v>
      </c>
      <c r="L1684" s="125">
        <v>3702.63</v>
      </c>
      <c r="M1684" s="125">
        <v>1534.93</v>
      </c>
    </row>
    <row r="1685" spans="1:13" x14ac:dyDescent="0.3">
      <c r="A1685" s="123" t="str">
        <f t="shared" si="55"/>
        <v>MPAC01201</v>
      </c>
      <c r="B1685" s="109" t="s">
        <v>2979</v>
      </c>
      <c r="C1685" s="109" t="s">
        <v>2618</v>
      </c>
      <c r="D1685" s="109" t="s">
        <v>2440</v>
      </c>
      <c r="E1685" s="109" t="s">
        <v>2980</v>
      </c>
      <c r="F1685" s="109" t="s">
        <v>40</v>
      </c>
      <c r="G1685" s="109" t="s">
        <v>3425</v>
      </c>
      <c r="H1685" s="109" t="s">
        <v>3426</v>
      </c>
      <c r="I1685" s="124">
        <v>2778.7759999999998</v>
      </c>
      <c r="J1685" s="127">
        <f t="shared" si="56"/>
        <v>7.7448020279432388</v>
      </c>
      <c r="K1685" s="124">
        <v>1514.8920000000001</v>
      </c>
      <c r="L1685" s="125">
        <v>21521.07</v>
      </c>
      <c r="M1685" s="125">
        <v>9788.52</v>
      </c>
    </row>
    <row r="1686" spans="1:13" x14ac:dyDescent="0.3">
      <c r="A1686" s="123" t="str">
        <f t="shared" si="55"/>
        <v>MPAC01204</v>
      </c>
      <c r="B1686" s="109" t="s">
        <v>1204</v>
      </c>
      <c r="C1686" s="109" t="s">
        <v>2618</v>
      </c>
      <c r="D1686" s="109" t="s">
        <v>2440</v>
      </c>
      <c r="E1686" s="109" t="s">
        <v>2981</v>
      </c>
      <c r="F1686" s="109" t="s">
        <v>40</v>
      </c>
      <c r="G1686" s="109" t="s">
        <v>3425</v>
      </c>
      <c r="H1686" s="109" t="s">
        <v>3426</v>
      </c>
      <c r="I1686" s="124">
        <v>7582.1460999999999</v>
      </c>
      <c r="J1686" s="127">
        <f t="shared" si="56"/>
        <v>7.450894411016427</v>
      </c>
      <c r="K1686" s="124">
        <v>2607.3209000000002</v>
      </c>
      <c r="L1686" s="125">
        <v>56493.77</v>
      </c>
      <c r="M1686" s="125">
        <v>37066.9</v>
      </c>
    </row>
    <row r="1687" spans="1:13" x14ac:dyDescent="0.3">
      <c r="A1687" s="123" t="str">
        <f t="shared" si="55"/>
        <v>MPAC01205</v>
      </c>
      <c r="B1687" s="109" t="s">
        <v>1222</v>
      </c>
      <c r="C1687" s="109" t="s">
        <v>2618</v>
      </c>
      <c r="D1687" s="109" t="s">
        <v>2440</v>
      </c>
      <c r="E1687" s="109" t="s">
        <v>2982</v>
      </c>
      <c r="F1687" s="109" t="s">
        <v>40</v>
      </c>
      <c r="G1687" s="109" t="s">
        <v>3425</v>
      </c>
      <c r="H1687" s="109" t="s">
        <v>3426</v>
      </c>
      <c r="I1687" s="124">
        <v>2916</v>
      </c>
      <c r="J1687" s="127">
        <f t="shared" si="56"/>
        <v>7.7533127572016465</v>
      </c>
      <c r="K1687" s="124">
        <v>2916</v>
      </c>
      <c r="L1687" s="125">
        <v>22608.66</v>
      </c>
      <c r="M1687" s="125">
        <v>0</v>
      </c>
    </row>
    <row r="1688" spans="1:13" x14ac:dyDescent="0.3">
      <c r="A1688" s="123" t="str">
        <f t="shared" si="55"/>
        <v>MPAC01207</v>
      </c>
      <c r="B1688" s="109" t="s">
        <v>1183</v>
      </c>
      <c r="C1688" s="109" t="s">
        <v>2618</v>
      </c>
      <c r="D1688" s="109" t="s">
        <v>2440</v>
      </c>
      <c r="E1688" s="109" t="s">
        <v>2983</v>
      </c>
      <c r="F1688" s="109" t="s">
        <v>40</v>
      </c>
      <c r="G1688" s="109" t="s">
        <v>3425</v>
      </c>
      <c r="H1688" s="109" t="s">
        <v>3426</v>
      </c>
      <c r="I1688" s="124">
        <v>4191.54</v>
      </c>
      <c r="J1688" s="127">
        <f t="shared" si="56"/>
        <v>7.7986420265582579</v>
      </c>
      <c r="K1688" s="124">
        <v>-1662.5084999999999</v>
      </c>
      <c r="L1688" s="125">
        <v>32688.32</v>
      </c>
      <c r="M1688" s="125">
        <v>45653.65</v>
      </c>
    </row>
    <row r="1689" spans="1:13" x14ac:dyDescent="0.3">
      <c r="A1689" s="123" t="str">
        <f t="shared" si="55"/>
        <v>MPAC01208</v>
      </c>
      <c r="B1689" s="109" t="s">
        <v>1182</v>
      </c>
      <c r="C1689" s="109" t="s">
        <v>2618</v>
      </c>
      <c r="D1689" s="109" t="s">
        <v>2440</v>
      </c>
      <c r="E1689" s="109" t="s">
        <v>2984</v>
      </c>
      <c r="F1689" s="109" t="s">
        <v>40</v>
      </c>
      <c r="G1689" s="109" t="s">
        <v>3425</v>
      </c>
      <c r="H1689" s="109" t="s">
        <v>3426</v>
      </c>
      <c r="I1689" s="124">
        <v>4804.4421000000002</v>
      </c>
      <c r="J1689" s="127">
        <f t="shared" si="56"/>
        <v>8.2893849423224388</v>
      </c>
      <c r="K1689" s="124">
        <v>-11574.182500000001</v>
      </c>
      <c r="L1689" s="125">
        <v>39825.870000000003</v>
      </c>
      <c r="M1689" s="125">
        <v>135769.5</v>
      </c>
    </row>
    <row r="1690" spans="1:13" x14ac:dyDescent="0.3">
      <c r="A1690" s="123" t="str">
        <f t="shared" si="55"/>
        <v>MPAC01212</v>
      </c>
      <c r="B1690" s="109" t="s">
        <v>1211</v>
      </c>
      <c r="C1690" s="109" t="s">
        <v>2618</v>
      </c>
      <c r="D1690" s="109" t="s">
        <v>2440</v>
      </c>
      <c r="E1690" s="109" t="s">
        <v>2985</v>
      </c>
      <c r="F1690" s="109" t="s">
        <v>40</v>
      </c>
      <c r="G1690" s="109" t="s">
        <v>3425</v>
      </c>
      <c r="H1690" s="109" t="s">
        <v>3426</v>
      </c>
      <c r="I1690" s="124">
        <v>1455.248</v>
      </c>
      <c r="J1690" s="127">
        <f t="shared" si="56"/>
        <v>8.69203737094983</v>
      </c>
      <c r="K1690" s="124">
        <v>-465.88799999999998</v>
      </c>
      <c r="L1690" s="125">
        <v>12649.07</v>
      </c>
      <c r="M1690" s="125">
        <v>16698.59</v>
      </c>
    </row>
    <row r="1691" spans="1:13" x14ac:dyDescent="0.3">
      <c r="A1691" s="123" t="str">
        <f t="shared" si="55"/>
        <v>MPAC01213</v>
      </c>
      <c r="B1691" s="109" t="s">
        <v>1213</v>
      </c>
      <c r="C1691" s="109" t="s">
        <v>2618</v>
      </c>
      <c r="D1691" s="109" t="s">
        <v>2440</v>
      </c>
      <c r="E1691" s="109" t="s">
        <v>2986</v>
      </c>
      <c r="F1691" s="109" t="s">
        <v>40</v>
      </c>
      <c r="G1691" s="109" t="s">
        <v>3425</v>
      </c>
      <c r="H1691" s="109" t="s">
        <v>3426</v>
      </c>
      <c r="I1691" s="124">
        <v>1373.5572</v>
      </c>
      <c r="J1691" s="127">
        <f t="shared" si="56"/>
        <v>6.3172687675475032</v>
      </c>
      <c r="K1691" s="124">
        <v>1373.5572</v>
      </c>
      <c r="L1691" s="125">
        <v>8677.1299999999992</v>
      </c>
      <c r="M1691" s="125">
        <v>0</v>
      </c>
    </row>
    <row r="1692" spans="1:13" x14ac:dyDescent="0.3">
      <c r="A1692" s="123" t="str">
        <f t="shared" si="55"/>
        <v>MPAC01214</v>
      </c>
      <c r="B1692" s="109" t="s">
        <v>2987</v>
      </c>
      <c r="C1692" s="109" t="s">
        <v>2618</v>
      </c>
      <c r="D1692" s="109" t="s">
        <v>2440</v>
      </c>
      <c r="E1692" s="109" t="s">
        <v>2988</v>
      </c>
      <c r="F1692" s="109" t="s">
        <v>40</v>
      </c>
      <c r="G1692" s="109" t="s">
        <v>3425</v>
      </c>
      <c r="H1692" s="109" t="s">
        <v>3426</v>
      </c>
      <c r="I1692" s="124">
        <v>38.68</v>
      </c>
      <c r="J1692" s="127">
        <f t="shared" si="56"/>
        <v>6.2885211995863495</v>
      </c>
      <c r="K1692" s="124">
        <v>-1033.3</v>
      </c>
      <c r="L1692" s="125">
        <v>243.24</v>
      </c>
      <c r="M1692" s="125">
        <v>6741.17</v>
      </c>
    </row>
    <row r="1693" spans="1:13" x14ac:dyDescent="0.3">
      <c r="A1693" s="123" t="str">
        <f t="shared" si="55"/>
        <v>MPAC01215</v>
      </c>
      <c r="B1693" s="109" t="s">
        <v>2989</v>
      </c>
      <c r="C1693" s="109" t="s">
        <v>2618</v>
      </c>
      <c r="D1693" s="109" t="s">
        <v>2440</v>
      </c>
      <c r="E1693" s="109" t="s">
        <v>2990</v>
      </c>
      <c r="F1693" s="109" t="s">
        <v>40</v>
      </c>
      <c r="G1693" s="109" t="s">
        <v>3425</v>
      </c>
      <c r="H1693" s="109" t="s">
        <v>3426</v>
      </c>
      <c r="I1693" s="124">
        <v>2532.4445999999998</v>
      </c>
      <c r="J1693" s="127">
        <f t="shared" si="56"/>
        <v>6.0046565283205009</v>
      </c>
      <c r="K1693" s="124">
        <v>1787.9670000000001</v>
      </c>
      <c r="L1693" s="125">
        <v>15206.46</v>
      </c>
      <c r="M1693" s="125">
        <v>4470.33</v>
      </c>
    </row>
    <row r="1694" spans="1:13" x14ac:dyDescent="0.3">
      <c r="A1694" s="123" t="str">
        <f t="shared" si="55"/>
        <v>MPAC01216</v>
      </c>
      <c r="B1694" s="109" t="s">
        <v>2991</v>
      </c>
      <c r="C1694" s="109" t="s">
        <v>2618</v>
      </c>
      <c r="D1694" s="109" t="s">
        <v>2169</v>
      </c>
      <c r="E1694" s="109" t="s">
        <v>2992</v>
      </c>
      <c r="F1694" s="109" t="s">
        <v>40</v>
      </c>
      <c r="G1694" s="109" t="s">
        <v>3425</v>
      </c>
      <c r="H1694" s="109" t="s">
        <v>3426</v>
      </c>
      <c r="I1694" s="124">
        <v>8046.4876000000004</v>
      </c>
      <c r="J1694" s="127">
        <f t="shared" si="56"/>
        <v>27.723942556004186</v>
      </c>
      <c r="K1694" s="124">
        <v>-1154.7883999999999</v>
      </c>
      <c r="L1694" s="125">
        <v>223080.36</v>
      </c>
      <c r="M1694" s="125">
        <v>255095.66</v>
      </c>
    </row>
    <row r="1695" spans="1:13" x14ac:dyDescent="0.3">
      <c r="A1695" s="123" t="str">
        <f t="shared" si="55"/>
        <v>MPAC01217</v>
      </c>
      <c r="B1695" s="109" t="s">
        <v>1167</v>
      </c>
      <c r="C1695" s="109" t="s">
        <v>2618</v>
      </c>
      <c r="D1695" s="109" t="s">
        <v>2136</v>
      </c>
      <c r="E1695" s="109" t="s">
        <v>2993</v>
      </c>
      <c r="F1695" s="109" t="s">
        <v>40</v>
      </c>
      <c r="G1695" s="109" t="s">
        <v>3425</v>
      </c>
      <c r="H1695" s="109" t="s">
        <v>3426</v>
      </c>
      <c r="I1695" s="124">
        <v>8528.6152000000002</v>
      </c>
      <c r="J1695" s="127">
        <f t="shared" si="56"/>
        <v>14.924089903833393</v>
      </c>
      <c r="K1695" s="124">
        <v>-7995.2740000000003</v>
      </c>
      <c r="L1695" s="125">
        <v>127281.82</v>
      </c>
      <c r="M1695" s="125">
        <v>246603.97</v>
      </c>
    </row>
    <row r="1696" spans="1:13" x14ac:dyDescent="0.3">
      <c r="A1696" s="123" t="str">
        <f t="shared" si="55"/>
        <v>MPAC01218</v>
      </c>
      <c r="B1696" s="109" t="s">
        <v>2994</v>
      </c>
      <c r="C1696" s="109" t="s">
        <v>2618</v>
      </c>
      <c r="D1696" s="109" t="s">
        <v>2331</v>
      </c>
      <c r="E1696" s="109" t="s">
        <v>2995</v>
      </c>
      <c r="F1696" s="109" t="s">
        <v>40</v>
      </c>
      <c r="G1696" s="109" t="s">
        <v>3425</v>
      </c>
      <c r="H1696" s="109" t="s">
        <v>3426</v>
      </c>
      <c r="I1696" s="124">
        <v>500</v>
      </c>
      <c r="J1696" s="127">
        <f t="shared" si="56"/>
        <v>7.7769599999999999</v>
      </c>
      <c r="K1696" s="124">
        <v>500</v>
      </c>
      <c r="L1696" s="125">
        <v>3888.48</v>
      </c>
      <c r="M1696" s="125">
        <v>0</v>
      </c>
    </row>
    <row r="1697" spans="1:13" x14ac:dyDescent="0.3">
      <c r="A1697" s="123" t="str">
        <f t="shared" si="55"/>
        <v>MPAC01219</v>
      </c>
      <c r="B1697" s="109" t="s">
        <v>2996</v>
      </c>
      <c r="C1697" s="109" t="s">
        <v>2618</v>
      </c>
      <c r="D1697" s="109" t="s">
        <v>2331</v>
      </c>
      <c r="E1697" s="109" t="s">
        <v>2997</v>
      </c>
      <c r="F1697" s="109" t="s">
        <v>40</v>
      </c>
      <c r="G1697" s="109" t="s">
        <v>3425</v>
      </c>
      <c r="H1697" s="109" t="s">
        <v>3426</v>
      </c>
      <c r="I1697" s="124">
        <v>590</v>
      </c>
      <c r="J1697" s="127">
        <f t="shared" si="56"/>
        <v>8.3704237288135594</v>
      </c>
      <c r="K1697" s="124">
        <v>590</v>
      </c>
      <c r="L1697" s="125">
        <v>4938.55</v>
      </c>
      <c r="M1697" s="125">
        <v>0</v>
      </c>
    </row>
    <row r="1698" spans="1:13" x14ac:dyDescent="0.3">
      <c r="A1698" s="123" t="str">
        <f t="shared" si="55"/>
        <v>MPAC01220</v>
      </c>
      <c r="B1698" s="109" t="s">
        <v>1218</v>
      </c>
      <c r="C1698" s="109" t="s">
        <v>2618</v>
      </c>
      <c r="D1698" s="109" t="s">
        <v>2440</v>
      </c>
      <c r="E1698" s="109" t="s">
        <v>2998</v>
      </c>
      <c r="F1698" s="109" t="s">
        <v>40</v>
      </c>
      <c r="G1698" s="109" t="s">
        <v>3425</v>
      </c>
      <c r="H1698" s="109" t="s">
        <v>3426</v>
      </c>
      <c r="I1698" s="124">
        <v>6418</v>
      </c>
      <c r="J1698" s="127">
        <f t="shared" si="56"/>
        <v>7.4320426924275473</v>
      </c>
      <c r="K1698" s="124">
        <v>-362.55840000000001</v>
      </c>
      <c r="L1698" s="125">
        <v>47698.85</v>
      </c>
      <c r="M1698" s="125">
        <v>50393.4</v>
      </c>
    </row>
    <row r="1699" spans="1:13" x14ac:dyDescent="0.3">
      <c r="A1699" s="123" t="str">
        <f t="shared" si="55"/>
        <v>MPAC01221</v>
      </c>
      <c r="B1699" s="109" t="s">
        <v>1193</v>
      </c>
      <c r="C1699" s="109" t="s">
        <v>2618</v>
      </c>
      <c r="D1699" s="109" t="s">
        <v>2440</v>
      </c>
      <c r="E1699" s="109" t="s">
        <v>2999</v>
      </c>
      <c r="F1699" s="109" t="s">
        <v>40</v>
      </c>
      <c r="G1699" s="109" t="s">
        <v>3425</v>
      </c>
      <c r="H1699" s="109" t="s">
        <v>3426</v>
      </c>
      <c r="I1699" s="124">
        <v>3752</v>
      </c>
      <c r="J1699" s="127">
        <f t="shared" si="56"/>
        <v>6.62</v>
      </c>
      <c r="K1699" s="124">
        <v>3752</v>
      </c>
      <c r="L1699" s="125">
        <v>24838.240000000002</v>
      </c>
      <c r="M1699" s="125">
        <v>0</v>
      </c>
    </row>
    <row r="1700" spans="1:13" x14ac:dyDescent="0.3">
      <c r="A1700" s="123" t="str">
        <f t="shared" si="55"/>
        <v>MPAC01222</v>
      </c>
      <c r="B1700" s="109" t="s">
        <v>3000</v>
      </c>
      <c r="C1700" s="109" t="s">
        <v>2618</v>
      </c>
      <c r="D1700" s="109" t="s">
        <v>2440</v>
      </c>
      <c r="E1700" s="109" t="s">
        <v>3001</v>
      </c>
      <c r="F1700" s="109" t="s">
        <v>36</v>
      </c>
      <c r="G1700" s="109" t="s">
        <v>3425</v>
      </c>
      <c r="H1700" s="109" t="s">
        <v>3426</v>
      </c>
      <c r="I1700" s="124">
        <v>4000</v>
      </c>
      <c r="J1700" s="127">
        <f t="shared" si="56"/>
        <v>0.1</v>
      </c>
      <c r="K1700" s="124">
        <v>4000</v>
      </c>
      <c r="L1700" s="125">
        <v>400</v>
      </c>
      <c r="M1700" s="125">
        <v>0</v>
      </c>
    </row>
    <row r="1701" spans="1:13" x14ac:dyDescent="0.3">
      <c r="A1701" s="123" t="str">
        <f t="shared" si="55"/>
        <v>MPAC01223</v>
      </c>
      <c r="B1701" s="109" t="s">
        <v>3002</v>
      </c>
      <c r="C1701" s="109" t="s">
        <v>2618</v>
      </c>
      <c r="D1701" s="109" t="s">
        <v>2440</v>
      </c>
      <c r="E1701" s="109" t="s">
        <v>3003</v>
      </c>
      <c r="F1701" s="109" t="s">
        <v>36</v>
      </c>
      <c r="G1701" s="109" t="s">
        <v>3425</v>
      </c>
      <c r="H1701" s="109" t="s">
        <v>3426</v>
      </c>
      <c r="I1701" s="124">
        <v>14175</v>
      </c>
      <c r="J1701" s="127">
        <f t="shared" si="56"/>
        <v>3.3973192239858903E-2</v>
      </c>
      <c r="K1701" s="124">
        <v>4364</v>
      </c>
      <c r="L1701" s="125">
        <v>481.57</v>
      </c>
      <c r="M1701" s="125">
        <v>333.32</v>
      </c>
    </row>
    <row r="1702" spans="1:13" x14ac:dyDescent="0.3">
      <c r="A1702" s="123" t="str">
        <f t="shared" si="55"/>
        <v>MPAC01224</v>
      </c>
      <c r="B1702" s="109" t="s">
        <v>3004</v>
      </c>
      <c r="C1702" s="109" t="s">
        <v>2618</v>
      </c>
      <c r="D1702" s="109" t="s">
        <v>2440</v>
      </c>
      <c r="E1702" s="109" t="s">
        <v>3005</v>
      </c>
      <c r="F1702" s="109" t="s">
        <v>36</v>
      </c>
      <c r="G1702" s="109" t="s">
        <v>3425</v>
      </c>
      <c r="H1702" s="109" t="s">
        <v>3426</v>
      </c>
      <c r="I1702" s="124">
        <v>18813</v>
      </c>
      <c r="J1702" s="127">
        <f t="shared" si="56"/>
        <v>5.6161165151756759E-2</v>
      </c>
      <c r="K1702" s="124">
        <v>18797</v>
      </c>
      <c r="L1702" s="125">
        <v>1056.56</v>
      </c>
      <c r="M1702" s="125">
        <v>0.9</v>
      </c>
    </row>
    <row r="1703" spans="1:13" x14ac:dyDescent="0.3">
      <c r="A1703" s="123" t="str">
        <f t="shared" si="55"/>
        <v>MPAC01231</v>
      </c>
      <c r="B1703" s="109" t="s">
        <v>1205</v>
      </c>
      <c r="C1703" s="109" t="s">
        <v>2618</v>
      </c>
      <c r="D1703" s="109" t="s">
        <v>2440</v>
      </c>
      <c r="E1703" s="109" t="s">
        <v>3006</v>
      </c>
      <c r="F1703" s="109" t="s">
        <v>40</v>
      </c>
      <c r="G1703" s="109" t="s">
        <v>3425</v>
      </c>
      <c r="H1703" s="109" t="s">
        <v>3426</v>
      </c>
      <c r="I1703" s="124">
        <v>4119.1848</v>
      </c>
      <c r="J1703" s="127">
        <f t="shared" si="56"/>
        <v>7.7935250683581865</v>
      </c>
      <c r="K1703" s="124">
        <v>-353.9898</v>
      </c>
      <c r="L1703" s="125">
        <v>32102.97</v>
      </c>
      <c r="M1703" s="125">
        <v>34861.800000000003</v>
      </c>
    </row>
    <row r="1704" spans="1:13" x14ac:dyDescent="0.3">
      <c r="A1704" s="123" t="str">
        <f t="shared" si="55"/>
        <v>MPAC01233</v>
      </c>
      <c r="B1704" s="109" t="s">
        <v>1227</v>
      </c>
      <c r="C1704" s="109" t="s">
        <v>2625</v>
      </c>
      <c r="D1704" s="109" t="s">
        <v>2310</v>
      </c>
      <c r="E1704" s="109" t="s">
        <v>3007</v>
      </c>
      <c r="F1704" s="109" t="s">
        <v>40</v>
      </c>
      <c r="G1704" s="109" t="s">
        <v>3425</v>
      </c>
      <c r="H1704" s="109" t="s">
        <v>3426</v>
      </c>
      <c r="I1704" s="124">
        <v>26627.804199999999</v>
      </c>
      <c r="J1704" s="127">
        <f t="shared" si="56"/>
        <v>6.4359065701707392</v>
      </c>
      <c r="K1704" s="124">
        <v>14899.2762</v>
      </c>
      <c r="L1704" s="125">
        <v>171374.06</v>
      </c>
      <c r="M1704" s="125">
        <v>75483.69</v>
      </c>
    </row>
    <row r="1705" spans="1:13" x14ac:dyDescent="0.3">
      <c r="A1705" s="123" t="str">
        <f t="shared" si="55"/>
        <v>MPAC01236</v>
      </c>
      <c r="B1705" s="109" t="s">
        <v>1189</v>
      </c>
      <c r="C1705" s="109" t="s">
        <v>2618</v>
      </c>
      <c r="D1705" s="109" t="s">
        <v>2136</v>
      </c>
      <c r="E1705" s="109" t="s">
        <v>3009</v>
      </c>
      <c r="F1705" s="109" t="s">
        <v>40</v>
      </c>
      <c r="G1705" s="109" t="s">
        <v>3425</v>
      </c>
      <c r="H1705" s="109" t="s">
        <v>3426</v>
      </c>
      <c r="I1705" s="124">
        <v>2930.9247</v>
      </c>
      <c r="J1705" s="127">
        <f t="shared" si="56"/>
        <v>14.880573356251697</v>
      </c>
      <c r="K1705" s="124">
        <v>-988.7373</v>
      </c>
      <c r="L1705" s="125">
        <v>43613.84</v>
      </c>
      <c r="M1705" s="125">
        <v>58326.82</v>
      </c>
    </row>
    <row r="1706" spans="1:13" x14ac:dyDescent="0.3">
      <c r="A1706" s="123" t="str">
        <f t="shared" si="55"/>
        <v>MPAC01237</v>
      </c>
      <c r="B1706" s="109" t="s">
        <v>3010</v>
      </c>
      <c r="C1706" s="109" t="s">
        <v>2618</v>
      </c>
      <c r="D1706" s="109" t="s">
        <v>2333</v>
      </c>
      <c r="E1706" s="109" t="s">
        <v>3011</v>
      </c>
      <c r="F1706" s="109" t="s">
        <v>40</v>
      </c>
      <c r="G1706" s="109" t="s">
        <v>3425</v>
      </c>
      <c r="H1706" s="109" t="s">
        <v>3426</v>
      </c>
      <c r="I1706" s="124">
        <v>224</v>
      </c>
      <c r="J1706" s="127">
        <f t="shared" si="56"/>
        <v>11.196205357142857</v>
      </c>
      <c r="K1706" s="124">
        <v>224</v>
      </c>
      <c r="L1706" s="125">
        <v>2507.9499999999998</v>
      </c>
      <c r="M1706" s="125">
        <v>0</v>
      </c>
    </row>
    <row r="1707" spans="1:13" x14ac:dyDescent="0.3">
      <c r="A1707" s="123" t="str">
        <f t="shared" si="55"/>
        <v>MPAC01239</v>
      </c>
      <c r="B1707" s="109" t="s">
        <v>3012</v>
      </c>
      <c r="C1707" s="109" t="s">
        <v>2618</v>
      </c>
      <c r="D1707" s="109" t="s">
        <v>2440</v>
      </c>
      <c r="E1707" s="109" t="s">
        <v>3013</v>
      </c>
      <c r="F1707" s="109" t="s">
        <v>40</v>
      </c>
      <c r="G1707" s="109" t="s">
        <v>3425</v>
      </c>
      <c r="H1707" s="109" t="s">
        <v>3426</v>
      </c>
      <c r="I1707" s="124">
        <v>1.2999999999999999E-2</v>
      </c>
      <c r="J1707" s="127">
        <f t="shared" si="56"/>
        <v>7.6923076923076934</v>
      </c>
      <c r="K1707" s="124">
        <v>-4237.9769999999999</v>
      </c>
      <c r="L1707" s="125">
        <v>0.1</v>
      </c>
      <c r="M1707" s="125">
        <v>32599.919999999998</v>
      </c>
    </row>
    <row r="1708" spans="1:13" x14ac:dyDescent="0.3">
      <c r="A1708" s="123" t="str">
        <f t="shared" si="55"/>
        <v>MPAC01240</v>
      </c>
      <c r="B1708" s="109" t="s">
        <v>3014</v>
      </c>
      <c r="C1708" s="109" t="s">
        <v>2618</v>
      </c>
      <c r="D1708" s="109" t="s">
        <v>2440</v>
      </c>
      <c r="E1708" s="109" t="s">
        <v>3015</v>
      </c>
      <c r="F1708" s="109" t="s">
        <v>40</v>
      </c>
      <c r="G1708" s="109" t="s">
        <v>3425</v>
      </c>
      <c r="H1708" s="109" t="s">
        <v>3426</v>
      </c>
      <c r="I1708" s="124">
        <v>944.39859999999999</v>
      </c>
      <c r="J1708" s="127">
        <f t="shared" si="56"/>
        <v>7.1680114731216245</v>
      </c>
      <c r="K1708" s="124">
        <v>944.39859999999999</v>
      </c>
      <c r="L1708" s="125">
        <v>6769.46</v>
      </c>
      <c r="M1708" s="125">
        <v>0</v>
      </c>
    </row>
    <row r="1709" spans="1:13" x14ac:dyDescent="0.3">
      <c r="A1709" s="123" t="str">
        <f t="shared" si="55"/>
        <v>MPAC01241</v>
      </c>
      <c r="B1709" s="109" t="s">
        <v>3016</v>
      </c>
      <c r="C1709" s="109" t="s">
        <v>2618</v>
      </c>
      <c r="D1709" s="109" t="s">
        <v>2440</v>
      </c>
      <c r="E1709" s="109" t="s">
        <v>3017</v>
      </c>
      <c r="F1709" s="109" t="s">
        <v>40</v>
      </c>
      <c r="G1709" s="109" t="s">
        <v>3425</v>
      </c>
      <c r="H1709" s="109" t="s">
        <v>3426</v>
      </c>
      <c r="I1709" s="124">
        <v>88.921099999999996</v>
      </c>
      <c r="J1709" s="127">
        <f t="shared" si="56"/>
        <v>7.7344972115729567</v>
      </c>
      <c r="K1709" s="124">
        <v>88.921099999999996</v>
      </c>
      <c r="L1709" s="125">
        <v>687.76</v>
      </c>
      <c r="M1709" s="125">
        <v>0</v>
      </c>
    </row>
    <row r="1710" spans="1:13" x14ac:dyDescent="0.3">
      <c r="A1710" s="123" t="str">
        <f t="shared" si="55"/>
        <v>MPAC01244</v>
      </c>
      <c r="B1710" s="109" t="s">
        <v>3018</v>
      </c>
      <c r="C1710" s="109" t="s">
        <v>2618</v>
      </c>
      <c r="D1710" s="109" t="s">
        <v>2361</v>
      </c>
      <c r="E1710" s="109" t="s">
        <v>3019</v>
      </c>
      <c r="F1710" s="109" t="s">
        <v>40</v>
      </c>
      <c r="G1710" s="109" t="s">
        <v>3425</v>
      </c>
      <c r="H1710" s="109" t="s">
        <v>3426</v>
      </c>
      <c r="I1710" s="124">
        <v>42.948999999999998</v>
      </c>
      <c r="J1710" s="127">
        <f t="shared" si="56"/>
        <v>7.711238911266852</v>
      </c>
      <c r="K1710" s="124">
        <v>-912.91300000000001</v>
      </c>
      <c r="L1710" s="125">
        <v>331.19</v>
      </c>
      <c r="M1710" s="125">
        <v>7370.88</v>
      </c>
    </row>
    <row r="1711" spans="1:13" x14ac:dyDescent="0.3">
      <c r="A1711" s="123" t="str">
        <f t="shared" si="55"/>
        <v>MPAC01245</v>
      </c>
      <c r="B1711" s="109" t="s">
        <v>1215</v>
      </c>
      <c r="C1711" s="109" t="s">
        <v>2618</v>
      </c>
      <c r="D1711" s="109" t="s">
        <v>2361</v>
      </c>
      <c r="E1711" s="109" t="s">
        <v>3020</v>
      </c>
      <c r="F1711" s="109" t="s">
        <v>40</v>
      </c>
      <c r="G1711" s="109" t="s">
        <v>3425</v>
      </c>
      <c r="H1711" s="109" t="s">
        <v>3426</v>
      </c>
      <c r="I1711" s="124">
        <v>6502.8671000000004</v>
      </c>
      <c r="J1711" s="127">
        <f t="shared" si="56"/>
        <v>7.5063520827605403</v>
      </c>
      <c r="K1711" s="124">
        <v>-1346.6023</v>
      </c>
      <c r="L1711" s="125">
        <v>48812.81</v>
      </c>
      <c r="M1711" s="125">
        <v>58920.87</v>
      </c>
    </row>
    <row r="1712" spans="1:13" x14ac:dyDescent="0.3">
      <c r="A1712" s="123" t="str">
        <f t="shared" si="55"/>
        <v>MPAC01246</v>
      </c>
      <c r="B1712" s="109" t="s">
        <v>3021</v>
      </c>
      <c r="C1712" s="109" t="s">
        <v>2618</v>
      </c>
      <c r="D1712" s="109" t="s">
        <v>2361</v>
      </c>
      <c r="E1712" s="109" t="s">
        <v>3022</v>
      </c>
      <c r="F1712" s="109" t="s">
        <v>40</v>
      </c>
      <c r="G1712" s="109" t="s">
        <v>3425</v>
      </c>
      <c r="H1712" s="109" t="s">
        <v>3426</v>
      </c>
      <c r="I1712" s="124">
        <v>3560.9463999999998</v>
      </c>
      <c r="J1712" s="127">
        <f t="shared" si="56"/>
        <v>6.9863814855511448</v>
      </c>
      <c r="K1712" s="124">
        <v>-1380.9564</v>
      </c>
      <c r="L1712" s="125">
        <v>24878.13</v>
      </c>
      <c r="M1712" s="125">
        <v>34525.949999999997</v>
      </c>
    </row>
    <row r="1713" spans="1:13" x14ac:dyDescent="0.3">
      <c r="A1713" s="123" t="str">
        <f t="shared" si="55"/>
        <v>MPAC01247</v>
      </c>
      <c r="B1713" s="109" t="s">
        <v>3023</v>
      </c>
      <c r="C1713" s="109" t="s">
        <v>2618</v>
      </c>
      <c r="D1713" s="109" t="s">
        <v>2207</v>
      </c>
      <c r="E1713" s="109" t="s">
        <v>3024</v>
      </c>
      <c r="F1713" s="109" t="s">
        <v>40</v>
      </c>
      <c r="G1713" s="109" t="s">
        <v>3425</v>
      </c>
      <c r="H1713" s="109" t="s">
        <v>3426</v>
      </c>
      <c r="I1713" s="124">
        <v>98.854299999999995</v>
      </c>
      <c r="J1713" s="127">
        <f t="shared" si="56"/>
        <v>15.960256660560038</v>
      </c>
      <c r="K1713" s="124">
        <v>-12932.804899999999</v>
      </c>
      <c r="L1713" s="125">
        <v>1577.74</v>
      </c>
      <c r="M1713" s="125">
        <v>207988.63</v>
      </c>
    </row>
    <row r="1714" spans="1:13" x14ac:dyDescent="0.3">
      <c r="A1714" s="123" t="str">
        <f t="shared" si="55"/>
        <v>MPAC01248</v>
      </c>
      <c r="B1714" s="109" t="s">
        <v>3025</v>
      </c>
      <c r="C1714" s="109" t="s">
        <v>2618</v>
      </c>
      <c r="D1714" s="109" t="s">
        <v>2331</v>
      </c>
      <c r="E1714" s="109" t="s">
        <v>3026</v>
      </c>
      <c r="F1714" s="109" t="s">
        <v>40</v>
      </c>
      <c r="G1714" s="109" t="s">
        <v>3425</v>
      </c>
      <c r="H1714" s="109" t="s">
        <v>3426</v>
      </c>
      <c r="I1714" s="124">
        <v>7185.8040000000001</v>
      </c>
      <c r="J1714" s="127">
        <f t="shared" si="56"/>
        <v>7.8358997824043071</v>
      </c>
      <c r="K1714" s="124">
        <v>260.983</v>
      </c>
      <c r="L1714" s="125">
        <v>56307.24</v>
      </c>
      <c r="M1714" s="125">
        <v>54262.49</v>
      </c>
    </row>
    <row r="1715" spans="1:13" x14ac:dyDescent="0.3">
      <c r="A1715" s="123" t="str">
        <f t="shared" si="55"/>
        <v>MPAC01249</v>
      </c>
      <c r="B1715" s="109" t="s">
        <v>3027</v>
      </c>
      <c r="C1715" s="109" t="s">
        <v>2618</v>
      </c>
      <c r="D1715" s="109" t="s">
        <v>2331</v>
      </c>
      <c r="E1715" s="109" t="s">
        <v>3028</v>
      </c>
      <c r="F1715" s="109" t="s">
        <v>40</v>
      </c>
      <c r="G1715" s="109" t="s">
        <v>3425</v>
      </c>
      <c r="H1715" s="109" t="s">
        <v>3426</v>
      </c>
      <c r="I1715" s="124">
        <v>2377</v>
      </c>
      <c r="J1715" s="127">
        <f t="shared" si="56"/>
        <v>25.688094236432477</v>
      </c>
      <c r="K1715" s="124">
        <v>2377</v>
      </c>
      <c r="L1715" s="125">
        <v>61060.6</v>
      </c>
      <c r="M1715" s="125">
        <v>0</v>
      </c>
    </row>
    <row r="1716" spans="1:13" x14ac:dyDescent="0.3">
      <c r="A1716" s="123" t="str">
        <f t="shared" si="55"/>
        <v>MPAC01251</v>
      </c>
      <c r="B1716" s="109" t="s">
        <v>3029</v>
      </c>
      <c r="C1716" s="109" t="s">
        <v>2618</v>
      </c>
      <c r="D1716" s="109" t="s">
        <v>2331</v>
      </c>
      <c r="E1716" s="109" t="s">
        <v>3030</v>
      </c>
      <c r="F1716" s="109" t="s">
        <v>36</v>
      </c>
      <c r="G1716" s="109" t="s">
        <v>3425</v>
      </c>
      <c r="H1716" s="109" t="s">
        <v>3426</v>
      </c>
      <c r="I1716" s="124">
        <v>32153</v>
      </c>
      <c r="J1716" s="127">
        <f t="shared" si="56"/>
        <v>0.72076633595620931</v>
      </c>
      <c r="K1716" s="124">
        <v>32153</v>
      </c>
      <c r="L1716" s="125">
        <v>23174.799999999999</v>
      </c>
      <c r="M1716" s="125">
        <v>0</v>
      </c>
    </row>
    <row r="1717" spans="1:13" x14ac:dyDescent="0.3">
      <c r="A1717" s="123" t="str">
        <f t="shared" si="55"/>
        <v>MPAC01257</v>
      </c>
      <c r="B1717" s="109" t="s">
        <v>3031</v>
      </c>
      <c r="C1717" s="109" t="s">
        <v>2618</v>
      </c>
      <c r="D1717" s="109" t="s">
        <v>2331</v>
      </c>
      <c r="E1717" s="109" t="s">
        <v>3032</v>
      </c>
      <c r="F1717" s="109" t="s">
        <v>40</v>
      </c>
      <c r="G1717" s="109" t="s">
        <v>3425</v>
      </c>
      <c r="H1717" s="109" t="s">
        <v>3426</v>
      </c>
      <c r="I1717" s="124">
        <v>89</v>
      </c>
      <c r="J1717" s="127">
        <f t="shared" si="56"/>
        <v>21.744943820224719</v>
      </c>
      <c r="K1717" s="124">
        <v>89</v>
      </c>
      <c r="L1717" s="125">
        <v>1935.3</v>
      </c>
      <c r="M1717" s="125">
        <v>0</v>
      </c>
    </row>
    <row r="1718" spans="1:13" x14ac:dyDescent="0.3">
      <c r="A1718" s="123" t="str">
        <f t="shared" si="55"/>
        <v>MPAC01261</v>
      </c>
      <c r="B1718" s="109" t="s">
        <v>3033</v>
      </c>
      <c r="C1718" s="109" t="s">
        <v>2618</v>
      </c>
      <c r="D1718" s="109" t="s">
        <v>2331</v>
      </c>
      <c r="E1718" s="109" t="s">
        <v>3034</v>
      </c>
      <c r="F1718" s="109" t="s">
        <v>40</v>
      </c>
      <c r="G1718" s="109" t="s">
        <v>3425</v>
      </c>
      <c r="H1718" s="109" t="s">
        <v>3426</v>
      </c>
      <c r="I1718" s="124">
        <v>3202.3229999999999</v>
      </c>
      <c r="J1718" s="127">
        <f t="shared" si="56"/>
        <v>5.9532002237125985</v>
      </c>
      <c r="K1718" s="124">
        <v>-10630.947</v>
      </c>
      <c r="L1718" s="125">
        <v>19064.07</v>
      </c>
      <c r="M1718" s="125">
        <v>82352.210000000006</v>
      </c>
    </row>
    <row r="1719" spans="1:13" x14ac:dyDescent="0.3">
      <c r="A1719" s="123" t="str">
        <f t="shared" si="55"/>
        <v>MPAC01262</v>
      </c>
      <c r="B1719" s="109" t="s">
        <v>3035</v>
      </c>
      <c r="C1719" s="109" t="s">
        <v>2618</v>
      </c>
      <c r="D1719" s="109" t="s">
        <v>2331</v>
      </c>
      <c r="E1719" s="109" t="s">
        <v>3036</v>
      </c>
      <c r="F1719" s="109" t="s">
        <v>40</v>
      </c>
      <c r="G1719" s="109" t="s">
        <v>3425</v>
      </c>
      <c r="H1719" s="109" t="s">
        <v>3426</v>
      </c>
      <c r="I1719" s="124">
        <v>516</v>
      </c>
      <c r="J1719" s="127">
        <f t="shared" si="56"/>
        <v>5.9532170542635665</v>
      </c>
      <c r="K1719" s="124">
        <v>516</v>
      </c>
      <c r="L1719" s="125">
        <v>3071.86</v>
      </c>
      <c r="M1719" s="125">
        <v>0</v>
      </c>
    </row>
    <row r="1720" spans="1:13" x14ac:dyDescent="0.3">
      <c r="A1720" s="123" t="str">
        <f t="shared" si="55"/>
        <v>MPAC01264</v>
      </c>
      <c r="B1720" s="109" t="s">
        <v>3037</v>
      </c>
      <c r="C1720" s="109" t="s">
        <v>2618</v>
      </c>
      <c r="D1720" s="109" t="s">
        <v>2331</v>
      </c>
      <c r="E1720" s="109" t="s">
        <v>3038</v>
      </c>
      <c r="F1720" s="109" t="s">
        <v>40</v>
      </c>
      <c r="G1720" s="109" t="s">
        <v>3425</v>
      </c>
      <c r="H1720" s="109" t="s">
        <v>3426</v>
      </c>
      <c r="I1720" s="124">
        <v>313</v>
      </c>
      <c r="J1720" s="127">
        <f t="shared" si="56"/>
        <v>36.271022364217252</v>
      </c>
      <c r="K1720" s="124">
        <v>313</v>
      </c>
      <c r="L1720" s="125">
        <v>11352.83</v>
      </c>
      <c r="M1720" s="125">
        <v>0</v>
      </c>
    </row>
    <row r="1721" spans="1:13" x14ac:dyDescent="0.3">
      <c r="A1721" s="123" t="str">
        <f t="shared" si="55"/>
        <v>MPAC01265</v>
      </c>
      <c r="B1721" s="109" t="s">
        <v>3039</v>
      </c>
      <c r="C1721" s="109" t="s">
        <v>2618</v>
      </c>
      <c r="D1721" s="109" t="s">
        <v>2331</v>
      </c>
      <c r="E1721" s="109" t="s">
        <v>3040</v>
      </c>
      <c r="F1721" s="109" t="s">
        <v>36</v>
      </c>
      <c r="G1721" s="109" t="s">
        <v>3425</v>
      </c>
      <c r="H1721" s="109" t="s">
        <v>3426</v>
      </c>
      <c r="I1721" s="124">
        <v>12366</v>
      </c>
      <c r="J1721" s="127">
        <f t="shared" si="56"/>
        <v>0.63907164806728123</v>
      </c>
      <c r="K1721" s="124">
        <v>5702</v>
      </c>
      <c r="L1721" s="125">
        <v>7902.76</v>
      </c>
      <c r="M1721" s="125">
        <v>4258.8100000000004</v>
      </c>
    </row>
    <row r="1722" spans="1:13" x14ac:dyDescent="0.3">
      <c r="A1722" s="123" t="str">
        <f t="shared" si="55"/>
        <v>MPAC01273</v>
      </c>
      <c r="B1722" s="109" t="s">
        <v>3041</v>
      </c>
      <c r="C1722" s="109" t="s">
        <v>2618</v>
      </c>
      <c r="D1722" s="109" t="s">
        <v>2273</v>
      </c>
      <c r="E1722" s="109" t="s">
        <v>3042</v>
      </c>
      <c r="F1722" s="109" t="s">
        <v>40</v>
      </c>
      <c r="G1722" s="109" t="s">
        <v>3425</v>
      </c>
      <c r="H1722" s="109" t="s">
        <v>3426</v>
      </c>
      <c r="I1722" s="124">
        <v>730.63800000000003</v>
      </c>
      <c r="J1722" s="127">
        <f t="shared" si="56"/>
        <v>6.129396500045166</v>
      </c>
      <c r="K1722" s="124">
        <v>-957.59100000000001</v>
      </c>
      <c r="L1722" s="125">
        <v>4478.37</v>
      </c>
      <c r="M1722" s="125">
        <v>10347.83</v>
      </c>
    </row>
    <row r="1723" spans="1:13" x14ac:dyDescent="0.3">
      <c r="A1723" s="123" t="str">
        <f t="shared" si="55"/>
        <v>MPAC01276</v>
      </c>
      <c r="B1723" s="109" t="s">
        <v>3043</v>
      </c>
      <c r="C1723" s="109" t="s">
        <v>2625</v>
      </c>
      <c r="D1723" s="109" t="s">
        <v>3008</v>
      </c>
      <c r="E1723" s="109" t="s">
        <v>3044</v>
      </c>
      <c r="F1723" s="109" t="s">
        <v>36</v>
      </c>
      <c r="G1723" s="109" t="s">
        <v>3425</v>
      </c>
      <c r="H1723" s="109" t="s">
        <v>3426</v>
      </c>
      <c r="I1723" s="124">
        <v>160</v>
      </c>
      <c r="J1723" s="127">
        <f t="shared" si="56"/>
        <v>9.2799999999999994</v>
      </c>
      <c r="K1723" s="124">
        <v>160</v>
      </c>
      <c r="L1723" s="125">
        <v>1484.8</v>
      </c>
      <c r="M1723" s="125">
        <v>0</v>
      </c>
    </row>
    <row r="1724" spans="1:13" x14ac:dyDescent="0.3">
      <c r="A1724" s="123" t="str">
        <f t="shared" si="55"/>
        <v>MPAC01277</v>
      </c>
      <c r="B1724" s="109" t="s">
        <v>3045</v>
      </c>
      <c r="C1724" s="109" t="s">
        <v>2618</v>
      </c>
      <c r="D1724" s="109" t="s">
        <v>2310</v>
      </c>
      <c r="E1724" s="109" t="s">
        <v>3046</v>
      </c>
      <c r="F1724" s="109" t="s">
        <v>36</v>
      </c>
      <c r="G1724" s="109" t="s">
        <v>3425</v>
      </c>
      <c r="H1724" s="109" t="s">
        <v>3426</v>
      </c>
      <c r="I1724" s="124">
        <v>131769</v>
      </c>
      <c r="J1724" s="127">
        <f t="shared" si="56"/>
        <v>0.52802001988328062</v>
      </c>
      <c r="K1724" s="124">
        <v>70169</v>
      </c>
      <c r="L1724" s="125">
        <v>69576.67</v>
      </c>
      <c r="M1724" s="125">
        <v>32526.05</v>
      </c>
    </row>
    <row r="1725" spans="1:13" x14ac:dyDescent="0.3">
      <c r="A1725" s="123" t="str">
        <f t="shared" ref="A1725:A1788" si="57">LEFT(E1725,9)</f>
        <v>MPAC01278</v>
      </c>
      <c r="B1725" s="109" t="s">
        <v>3047</v>
      </c>
      <c r="C1725" s="109" t="s">
        <v>2618</v>
      </c>
      <c r="D1725" s="109" t="s">
        <v>2136</v>
      </c>
      <c r="E1725" s="109" t="s">
        <v>3048</v>
      </c>
      <c r="F1725" s="109" t="s">
        <v>40</v>
      </c>
      <c r="G1725" s="109" t="s">
        <v>3425</v>
      </c>
      <c r="H1725" s="109" t="s">
        <v>3426</v>
      </c>
      <c r="I1725" s="124">
        <v>210</v>
      </c>
      <c r="J1725" s="127">
        <f t="shared" si="56"/>
        <v>22.609857142857141</v>
      </c>
      <c r="K1725" s="124">
        <v>210</v>
      </c>
      <c r="L1725" s="125">
        <v>4748.07</v>
      </c>
      <c r="M1725" s="125">
        <v>0</v>
      </c>
    </row>
    <row r="1726" spans="1:13" x14ac:dyDescent="0.3">
      <c r="A1726" s="123" t="str">
        <f t="shared" si="57"/>
        <v>MPAC01281</v>
      </c>
      <c r="B1726" s="109" t="s">
        <v>3049</v>
      </c>
      <c r="C1726" s="109" t="s">
        <v>2618</v>
      </c>
      <c r="D1726" s="109" t="s">
        <v>2440</v>
      </c>
      <c r="E1726" s="109" t="s">
        <v>3050</v>
      </c>
      <c r="F1726" s="109" t="s">
        <v>36</v>
      </c>
      <c r="G1726" s="109" t="s">
        <v>3425</v>
      </c>
      <c r="H1726" s="109" t="s">
        <v>3426</v>
      </c>
      <c r="I1726" s="124">
        <v>13972</v>
      </c>
      <c r="J1726" s="127">
        <f t="shared" si="56"/>
        <v>0.15000000000000002</v>
      </c>
      <c r="K1726" s="124">
        <v>13964</v>
      </c>
      <c r="L1726" s="125">
        <v>2095.8000000000002</v>
      </c>
      <c r="M1726" s="125">
        <v>1.2</v>
      </c>
    </row>
    <row r="1727" spans="1:13" x14ac:dyDescent="0.3">
      <c r="A1727" s="123" t="str">
        <f t="shared" si="57"/>
        <v>MPAC01283</v>
      </c>
      <c r="B1727" s="109" t="s">
        <v>1175</v>
      </c>
      <c r="C1727" s="109" t="s">
        <v>2618</v>
      </c>
      <c r="D1727" s="109" t="s">
        <v>2361</v>
      </c>
      <c r="E1727" s="109" t="s">
        <v>3051</v>
      </c>
      <c r="F1727" s="109" t="s">
        <v>40</v>
      </c>
      <c r="G1727" s="109" t="s">
        <v>3425</v>
      </c>
      <c r="H1727" s="109" t="s">
        <v>3426</v>
      </c>
      <c r="I1727" s="124">
        <v>8024.29</v>
      </c>
      <c r="J1727" s="127">
        <f t="shared" si="56"/>
        <v>6.8513986907252855</v>
      </c>
      <c r="K1727" s="124">
        <v>-9632.9500000000007</v>
      </c>
      <c r="L1727" s="125">
        <v>54977.61</v>
      </c>
      <c r="M1727" s="125">
        <v>120976.79</v>
      </c>
    </row>
    <row r="1728" spans="1:13" x14ac:dyDescent="0.3">
      <c r="A1728" s="123" t="str">
        <f t="shared" si="57"/>
        <v>MPAC01285</v>
      </c>
      <c r="B1728" s="109" t="s">
        <v>1154</v>
      </c>
      <c r="C1728" s="109" t="s">
        <v>2618</v>
      </c>
      <c r="D1728" s="109" t="s">
        <v>2473</v>
      </c>
      <c r="E1728" s="109" t="s">
        <v>3052</v>
      </c>
      <c r="F1728" s="109" t="s">
        <v>40</v>
      </c>
      <c r="G1728" s="109" t="s">
        <v>3425</v>
      </c>
      <c r="H1728" s="109" t="s">
        <v>3426</v>
      </c>
      <c r="I1728" s="124">
        <v>725</v>
      </c>
      <c r="J1728" s="127">
        <f t="shared" si="56"/>
        <v>7.5364275862068961</v>
      </c>
      <c r="K1728" s="124">
        <v>725</v>
      </c>
      <c r="L1728" s="125">
        <v>5463.91</v>
      </c>
      <c r="M1728" s="125">
        <v>0</v>
      </c>
    </row>
    <row r="1729" spans="1:13" x14ac:dyDescent="0.3">
      <c r="A1729" s="123" t="str">
        <f t="shared" si="57"/>
        <v>MPAC01287</v>
      </c>
      <c r="B1729" s="109" t="s">
        <v>3053</v>
      </c>
      <c r="C1729" s="109" t="s">
        <v>2618</v>
      </c>
      <c r="D1729" s="109" t="s">
        <v>2473</v>
      </c>
      <c r="E1729" s="109" t="s">
        <v>3054</v>
      </c>
      <c r="F1729" s="109" t="s">
        <v>40</v>
      </c>
      <c r="G1729" s="109" t="s">
        <v>3425</v>
      </c>
      <c r="H1729" s="109" t="s">
        <v>3426</v>
      </c>
      <c r="I1729" s="124">
        <v>555</v>
      </c>
      <c r="J1729" s="127">
        <f t="shared" si="56"/>
        <v>6.1114774774774769</v>
      </c>
      <c r="K1729" s="124">
        <v>-5586.84</v>
      </c>
      <c r="L1729" s="125">
        <v>3391.87</v>
      </c>
      <c r="M1729" s="125">
        <v>37535.72</v>
      </c>
    </row>
    <row r="1730" spans="1:13" x14ac:dyDescent="0.3">
      <c r="A1730" s="123" t="str">
        <f t="shared" si="57"/>
        <v>MPAC01288</v>
      </c>
      <c r="B1730" s="109" t="s">
        <v>1152</v>
      </c>
      <c r="C1730" s="109" t="s">
        <v>2618</v>
      </c>
      <c r="D1730" s="109" t="s">
        <v>2136</v>
      </c>
      <c r="E1730" s="109" t="s">
        <v>3055</v>
      </c>
      <c r="F1730" s="109" t="s">
        <v>40</v>
      </c>
      <c r="G1730" s="109" t="s">
        <v>3425</v>
      </c>
      <c r="H1730" s="109" t="s">
        <v>3426</v>
      </c>
      <c r="I1730" s="124">
        <v>5082.5519999999997</v>
      </c>
      <c r="J1730" s="127">
        <f t="shared" ref="J1730:J1793" si="58">L1730/I1730</f>
        <v>16.002378332774558</v>
      </c>
      <c r="K1730" s="124">
        <v>-275.84800000000001</v>
      </c>
      <c r="L1730" s="125">
        <v>81332.92</v>
      </c>
      <c r="M1730" s="125">
        <v>85747.15</v>
      </c>
    </row>
    <row r="1731" spans="1:13" x14ac:dyDescent="0.3">
      <c r="A1731" s="123" t="str">
        <f t="shared" si="57"/>
        <v>MPAC01290</v>
      </c>
      <c r="B1731" s="109" t="s">
        <v>3056</v>
      </c>
      <c r="C1731" s="109" t="s">
        <v>2618</v>
      </c>
      <c r="D1731" s="109" t="s">
        <v>2331</v>
      </c>
      <c r="E1731" s="109" t="s">
        <v>3057</v>
      </c>
      <c r="F1731" s="109" t="s">
        <v>40</v>
      </c>
      <c r="G1731" s="109" t="s">
        <v>3425</v>
      </c>
      <c r="H1731" s="109" t="s">
        <v>3426</v>
      </c>
      <c r="I1731" s="124">
        <v>7153.5762999999997</v>
      </c>
      <c r="J1731" s="127">
        <f t="shared" si="58"/>
        <v>12.968713285409425</v>
      </c>
      <c r="K1731" s="124">
        <v>1539.3749</v>
      </c>
      <c r="L1731" s="125">
        <v>92772.68</v>
      </c>
      <c r="M1731" s="125">
        <v>72808.97</v>
      </c>
    </row>
    <row r="1732" spans="1:13" x14ac:dyDescent="0.3">
      <c r="A1732" s="123" t="str">
        <f t="shared" si="57"/>
        <v>MPAC01297</v>
      </c>
      <c r="B1732" s="109" t="s">
        <v>1165</v>
      </c>
      <c r="C1732" s="109" t="s">
        <v>2618</v>
      </c>
      <c r="D1732" s="109" t="s">
        <v>2440</v>
      </c>
      <c r="E1732" s="109" t="s">
        <v>3058</v>
      </c>
      <c r="F1732" s="109" t="s">
        <v>40</v>
      </c>
      <c r="G1732" s="109" t="s">
        <v>3425</v>
      </c>
      <c r="H1732" s="109" t="s">
        <v>3426</v>
      </c>
      <c r="I1732" s="124">
        <v>16138.740299999999</v>
      </c>
      <c r="J1732" s="127">
        <f t="shared" si="58"/>
        <v>7.1039299145299459</v>
      </c>
      <c r="K1732" s="124">
        <v>-11356.179899999999</v>
      </c>
      <c r="L1732" s="125">
        <v>114648.48</v>
      </c>
      <c r="M1732" s="125">
        <v>195322</v>
      </c>
    </row>
    <row r="1733" spans="1:13" x14ac:dyDescent="0.3">
      <c r="A1733" s="123" t="str">
        <f t="shared" si="57"/>
        <v>MPAC01298</v>
      </c>
      <c r="B1733" s="109" t="s">
        <v>1164</v>
      </c>
      <c r="C1733" s="109" t="s">
        <v>2618</v>
      </c>
      <c r="D1733" s="109" t="s">
        <v>2440</v>
      </c>
      <c r="E1733" s="109" t="s">
        <v>3059</v>
      </c>
      <c r="F1733" s="109" t="s">
        <v>40</v>
      </c>
      <c r="G1733" s="109" t="s">
        <v>3425</v>
      </c>
      <c r="H1733" s="109" t="s">
        <v>3426</v>
      </c>
      <c r="I1733" s="124">
        <v>25335.0412</v>
      </c>
      <c r="J1733" s="127">
        <f t="shared" si="58"/>
        <v>7.0900721487676126</v>
      </c>
      <c r="K1733" s="124">
        <v>18068.314299999998</v>
      </c>
      <c r="L1733" s="125">
        <v>179627.27</v>
      </c>
      <c r="M1733" s="125">
        <v>51521.62</v>
      </c>
    </row>
    <row r="1734" spans="1:13" x14ac:dyDescent="0.3">
      <c r="A1734" s="123" t="str">
        <f t="shared" si="57"/>
        <v>MPAC01308</v>
      </c>
      <c r="B1734" s="109" t="s">
        <v>1223</v>
      </c>
      <c r="C1734" s="109" t="s">
        <v>2618</v>
      </c>
      <c r="D1734" s="109" t="s">
        <v>2478</v>
      </c>
      <c r="E1734" s="109" t="s">
        <v>3060</v>
      </c>
      <c r="F1734" s="109" t="s">
        <v>40</v>
      </c>
      <c r="G1734" s="109" t="s">
        <v>3425</v>
      </c>
      <c r="H1734" s="109" t="s">
        <v>3426</v>
      </c>
      <c r="I1734" s="124">
        <v>251.72749999999999</v>
      </c>
      <c r="J1734" s="127">
        <f t="shared" si="58"/>
        <v>12.196561758250489</v>
      </c>
      <c r="K1734" s="124">
        <v>-14909.291499999999</v>
      </c>
      <c r="L1734" s="125">
        <v>3070.21</v>
      </c>
      <c r="M1734" s="125">
        <v>184912.3</v>
      </c>
    </row>
    <row r="1735" spans="1:13" x14ac:dyDescent="0.3">
      <c r="A1735" s="123" t="str">
        <f t="shared" si="57"/>
        <v>MPAC01310</v>
      </c>
      <c r="B1735" s="109" t="s">
        <v>3061</v>
      </c>
      <c r="C1735" s="109" t="s">
        <v>2618</v>
      </c>
      <c r="D1735" s="109" t="s">
        <v>2136</v>
      </c>
      <c r="E1735" s="109" t="s">
        <v>3062</v>
      </c>
      <c r="F1735" s="109" t="s">
        <v>40</v>
      </c>
      <c r="G1735" s="109" t="s">
        <v>3425</v>
      </c>
      <c r="H1735" s="109" t="s">
        <v>3426</v>
      </c>
      <c r="I1735" s="124">
        <v>562.38059999999996</v>
      </c>
      <c r="J1735" s="127">
        <f t="shared" si="58"/>
        <v>34.60855513152481</v>
      </c>
      <c r="K1735" s="124">
        <v>562.38059999999996</v>
      </c>
      <c r="L1735" s="125">
        <v>19463.18</v>
      </c>
      <c r="M1735" s="125">
        <v>0</v>
      </c>
    </row>
    <row r="1736" spans="1:13" x14ac:dyDescent="0.3">
      <c r="A1736" s="123" t="str">
        <f t="shared" si="57"/>
        <v>MPAC01312</v>
      </c>
      <c r="B1736" s="109" t="s">
        <v>1157</v>
      </c>
      <c r="C1736" s="109" t="s">
        <v>2618</v>
      </c>
      <c r="D1736" s="109" t="s">
        <v>2136</v>
      </c>
      <c r="E1736" s="109" t="s">
        <v>3063</v>
      </c>
      <c r="F1736" s="109" t="s">
        <v>40</v>
      </c>
      <c r="G1736" s="109" t="s">
        <v>3425</v>
      </c>
      <c r="H1736" s="109" t="s">
        <v>3426</v>
      </c>
      <c r="I1736" s="124">
        <v>1701</v>
      </c>
      <c r="J1736" s="127">
        <f t="shared" si="58"/>
        <v>14.754908877131099</v>
      </c>
      <c r="K1736" s="124">
        <v>1701</v>
      </c>
      <c r="L1736" s="125">
        <v>25098.1</v>
      </c>
      <c r="M1736" s="125">
        <v>0</v>
      </c>
    </row>
    <row r="1737" spans="1:13" x14ac:dyDescent="0.3">
      <c r="A1737" s="123" t="str">
        <f t="shared" si="57"/>
        <v>MPAC01313</v>
      </c>
      <c r="B1737" s="109" t="s">
        <v>1168</v>
      </c>
      <c r="C1737" s="109" t="s">
        <v>2618</v>
      </c>
      <c r="D1737" s="109" t="s">
        <v>2440</v>
      </c>
      <c r="E1737" s="109" t="s">
        <v>3064</v>
      </c>
      <c r="F1737" s="109" t="s">
        <v>40</v>
      </c>
      <c r="G1737" s="109" t="s">
        <v>3425</v>
      </c>
      <c r="H1737" s="109" t="s">
        <v>3426</v>
      </c>
      <c r="I1737" s="124">
        <v>19367.478999999999</v>
      </c>
      <c r="J1737" s="127">
        <f t="shared" si="58"/>
        <v>7.0930408650501189</v>
      </c>
      <c r="K1737" s="124">
        <v>-47736.576999999997</v>
      </c>
      <c r="L1737" s="125">
        <v>137374.32</v>
      </c>
      <c r="M1737" s="125">
        <v>475969.85</v>
      </c>
    </row>
    <row r="1738" spans="1:13" x14ac:dyDescent="0.3">
      <c r="A1738" s="123" t="str">
        <f t="shared" si="57"/>
        <v>MPAC01314</v>
      </c>
      <c r="B1738" s="109" t="s">
        <v>1197</v>
      </c>
      <c r="C1738" s="109" t="s">
        <v>2618</v>
      </c>
      <c r="D1738" s="109" t="s">
        <v>2440</v>
      </c>
      <c r="E1738" s="109" t="s">
        <v>3065</v>
      </c>
      <c r="F1738" s="109" t="s">
        <v>40</v>
      </c>
      <c r="G1738" s="109" t="s">
        <v>3425</v>
      </c>
      <c r="H1738" s="109" t="s">
        <v>3426</v>
      </c>
      <c r="I1738" s="124">
        <v>10309.169599999999</v>
      </c>
      <c r="J1738" s="127">
        <f t="shared" si="58"/>
        <v>7.1067062472228617</v>
      </c>
      <c r="K1738" s="124">
        <v>-30329.110400000001</v>
      </c>
      <c r="L1738" s="125">
        <v>73264.240000000005</v>
      </c>
      <c r="M1738" s="125">
        <v>288804.31</v>
      </c>
    </row>
    <row r="1739" spans="1:13" x14ac:dyDescent="0.3">
      <c r="A1739" s="123" t="str">
        <f t="shared" si="57"/>
        <v>MPAC01315</v>
      </c>
      <c r="B1739" s="109" t="s">
        <v>1194</v>
      </c>
      <c r="C1739" s="109" t="s">
        <v>2618</v>
      </c>
      <c r="D1739" s="109" t="s">
        <v>2478</v>
      </c>
      <c r="E1739" s="109" t="s">
        <v>3066</v>
      </c>
      <c r="F1739" s="109" t="s">
        <v>40</v>
      </c>
      <c r="G1739" s="109" t="s">
        <v>3425</v>
      </c>
      <c r="H1739" s="109" t="s">
        <v>3426</v>
      </c>
      <c r="I1739" s="124">
        <v>1542.402</v>
      </c>
      <c r="J1739" s="127">
        <f t="shared" si="58"/>
        <v>5.8650079551245398</v>
      </c>
      <c r="K1739" s="124">
        <v>-3835.4459999999999</v>
      </c>
      <c r="L1739" s="125">
        <v>9046.2000000000007</v>
      </c>
      <c r="M1739" s="125">
        <v>31541.16</v>
      </c>
    </row>
    <row r="1740" spans="1:13" x14ac:dyDescent="0.3">
      <c r="A1740" s="123" t="str">
        <f t="shared" si="57"/>
        <v>MPAC01316</v>
      </c>
      <c r="B1740" s="109" t="s">
        <v>1179</v>
      </c>
      <c r="C1740" s="109" t="s">
        <v>2618</v>
      </c>
      <c r="D1740" s="109" t="s">
        <v>2121</v>
      </c>
      <c r="E1740" s="109" t="s">
        <v>3067</v>
      </c>
      <c r="F1740" s="109" t="s">
        <v>40</v>
      </c>
      <c r="G1740" s="109" t="s">
        <v>3425</v>
      </c>
      <c r="H1740" s="109" t="s">
        <v>3426</v>
      </c>
      <c r="I1740" s="124">
        <v>2909.9250000000002</v>
      </c>
      <c r="J1740" s="127">
        <f t="shared" si="58"/>
        <v>16.284550289096796</v>
      </c>
      <c r="K1740" s="124">
        <v>2909.9250000000002</v>
      </c>
      <c r="L1740" s="125">
        <v>47386.82</v>
      </c>
      <c r="M1740" s="125">
        <v>0</v>
      </c>
    </row>
    <row r="1741" spans="1:13" x14ac:dyDescent="0.3">
      <c r="A1741" s="123" t="str">
        <f t="shared" si="57"/>
        <v>MPAC01317</v>
      </c>
      <c r="B1741" s="109" t="s">
        <v>3068</v>
      </c>
      <c r="C1741" s="109" t="s">
        <v>2618</v>
      </c>
      <c r="D1741" s="109" t="s">
        <v>2121</v>
      </c>
      <c r="E1741" s="109" t="s">
        <v>3069</v>
      </c>
      <c r="F1741" s="109" t="s">
        <v>40</v>
      </c>
      <c r="G1741" s="109" t="s">
        <v>3425</v>
      </c>
      <c r="H1741" s="109" t="s">
        <v>3426</v>
      </c>
      <c r="I1741" s="124">
        <v>1563.444</v>
      </c>
      <c r="J1741" s="127">
        <f t="shared" si="58"/>
        <v>17.399599857749941</v>
      </c>
      <c r="K1741" s="124">
        <v>1563.444</v>
      </c>
      <c r="L1741" s="125">
        <v>27203.3</v>
      </c>
      <c r="M1741" s="125">
        <v>0</v>
      </c>
    </row>
    <row r="1742" spans="1:13" x14ac:dyDescent="0.3">
      <c r="A1742" s="123" t="str">
        <f t="shared" si="57"/>
        <v>MPAC01318</v>
      </c>
      <c r="B1742" s="109" t="s">
        <v>3070</v>
      </c>
      <c r="C1742" s="109" t="s">
        <v>2618</v>
      </c>
      <c r="D1742" s="109" t="s">
        <v>2121</v>
      </c>
      <c r="E1742" s="109" t="s">
        <v>3071</v>
      </c>
      <c r="F1742" s="109" t="s">
        <v>40</v>
      </c>
      <c r="G1742" s="109" t="s">
        <v>3425</v>
      </c>
      <c r="H1742" s="109" t="s">
        <v>3426</v>
      </c>
      <c r="I1742" s="124">
        <v>2677.692</v>
      </c>
      <c r="J1742" s="127">
        <f t="shared" si="58"/>
        <v>16.807164528257918</v>
      </c>
      <c r="K1742" s="124">
        <v>2677.692</v>
      </c>
      <c r="L1742" s="125">
        <v>45004.41</v>
      </c>
      <c r="M1742" s="125">
        <v>0</v>
      </c>
    </row>
    <row r="1743" spans="1:13" x14ac:dyDescent="0.3">
      <c r="A1743" s="123" t="str">
        <f t="shared" si="57"/>
        <v>MPAC01320</v>
      </c>
      <c r="B1743" s="109" t="s">
        <v>3072</v>
      </c>
      <c r="C1743" s="109" t="s">
        <v>2618</v>
      </c>
      <c r="D1743" s="109" t="s">
        <v>2136</v>
      </c>
      <c r="E1743" s="109" t="s">
        <v>3073</v>
      </c>
      <c r="F1743" s="109" t="s">
        <v>40</v>
      </c>
      <c r="G1743" s="109" t="s">
        <v>3425</v>
      </c>
      <c r="H1743" s="109" t="s">
        <v>3426</v>
      </c>
      <c r="I1743" s="124">
        <v>3732.48</v>
      </c>
      <c r="J1743" s="127">
        <f t="shared" si="58"/>
        <v>15.211355452674898</v>
      </c>
      <c r="K1743" s="124">
        <v>3732.48</v>
      </c>
      <c r="L1743" s="125">
        <v>56776.08</v>
      </c>
      <c r="M1743" s="125">
        <v>0</v>
      </c>
    </row>
    <row r="1744" spans="1:13" x14ac:dyDescent="0.3">
      <c r="A1744" s="123" t="str">
        <f t="shared" si="57"/>
        <v>MPAC01321</v>
      </c>
      <c r="B1744" s="109" t="s">
        <v>3074</v>
      </c>
      <c r="C1744" s="109" t="s">
        <v>2618</v>
      </c>
      <c r="D1744" s="109" t="s">
        <v>2136</v>
      </c>
      <c r="E1744" s="109" t="s">
        <v>3075</v>
      </c>
      <c r="F1744" s="109" t="s">
        <v>40</v>
      </c>
      <c r="G1744" s="109" t="s">
        <v>3425</v>
      </c>
      <c r="H1744" s="109" t="s">
        <v>3426</v>
      </c>
      <c r="I1744" s="124">
        <v>1591</v>
      </c>
      <c r="J1744" s="127">
        <f t="shared" si="58"/>
        <v>15.860282840980515</v>
      </c>
      <c r="K1744" s="124">
        <v>1591</v>
      </c>
      <c r="L1744" s="125">
        <v>25233.71</v>
      </c>
      <c r="M1744" s="125">
        <v>0</v>
      </c>
    </row>
    <row r="1745" spans="1:13" x14ac:dyDescent="0.3">
      <c r="A1745" s="123" t="str">
        <f t="shared" si="57"/>
        <v>MPAC01322</v>
      </c>
      <c r="B1745" s="109" t="s">
        <v>1171</v>
      </c>
      <c r="C1745" s="109" t="s">
        <v>2618</v>
      </c>
      <c r="D1745" s="109" t="s">
        <v>2331</v>
      </c>
      <c r="E1745" s="109" t="s">
        <v>3076</v>
      </c>
      <c r="F1745" s="109" t="s">
        <v>40</v>
      </c>
      <c r="G1745" s="109" t="s">
        <v>3425</v>
      </c>
      <c r="H1745" s="109" t="s">
        <v>3426</v>
      </c>
      <c r="I1745" s="124">
        <v>1599</v>
      </c>
      <c r="J1745" s="127">
        <f t="shared" si="58"/>
        <v>6.3520137585991252</v>
      </c>
      <c r="K1745" s="124">
        <v>1599</v>
      </c>
      <c r="L1745" s="125">
        <v>10156.870000000001</v>
      </c>
      <c r="M1745" s="125">
        <v>0</v>
      </c>
    </row>
    <row r="1746" spans="1:13" x14ac:dyDescent="0.3">
      <c r="A1746" s="123" t="str">
        <f t="shared" si="57"/>
        <v>MPAC01325</v>
      </c>
      <c r="B1746" s="109" t="s">
        <v>1191</v>
      </c>
      <c r="C1746" s="109" t="s">
        <v>2618</v>
      </c>
      <c r="D1746" s="109" t="s">
        <v>2207</v>
      </c>
      <c r="E1746" s="109" t="s">
        <v>3077</v>
      </c>
      <c r="F1746" s="109" t="s">
        <v>40</v>
      </c>
      <c r="G1746" s="109" t="s">
        <v>3425</v>
      </c>
      <c r="H1746" s="109" t="s">
        <v>3426</v>
      </c>
      <c r="I1746" s="124">
        <v>1558.0804000000001</v>
      </c>
      <c r="J1746" s="127">
        <f t="shared" si="58"/>
        <v>16.272927892552911</v>
      </c>
      <c r="K1746" s="124">
        <v>-5714.7074000000002</v>
      </c>
      <c r="L1746" s="125">
        <v>25354.53</v>
      </c>
      <c r="M1746" s="125">
        <v>118349.55</v>
      </c>
    </row>
    <row r="1747" spans="1:13" x14ac:dyDescent="0.3">
      <c r="A1747" s="123" t="str">
        <f t="shared" si="57"/>
        <v>MPAC01327</v>
      </c>
      <c r="B1747" s="109" t="s">
        <v>1216</v>
      </c>
      <c r="C1747" s="109" t="s">
        <v>2618</v>
      </c>
      <c r="D1747" s="109" t="s">
        <v>2207</v>
      </c>
      <c r="E1747" s="109" t="s">
        <v>3078</v>
      </c>
      <c r="F1747" s="109" t="s">
        <v>40</v>
      </c>
      <c r="G1747" s="109" t="s">
        <v>3425</v>
      </c>
      <c r="H1747" s="109" t="s">
        <v>3426</v>
      </c>
      <c r="I1747" s="124">
        <v>19159.001</v>
      </c>
      <c r="J1747" s="127">
        <f t="shared" si="58"/>
        <v>15.7632660492058</v>
      </c>
      <c r="K1747" s="124">
        <v>13909.6016</v>
      </c>
      <c r="L1747" s="125">
        <v>302008.43</v>
      </c>
      <c r="M1747" s="125">
        <v>82747.679999999993</v>
      </c>
    </row>
    <row r="1748" spans="1:13" x14ac:dyDescent="0.3">
      <c r="A1748" s="123" t="str">
        <f t="shared" si="57"/>
        <v>MPAC01328</v>
      </c>
      <c r="B1748" s="109" t="s">
        <v>3079</v>
      </c>
      <c r="C1748" s="109" t="s">
        <v>2618</v>
      </c>
      <c r="D1748" s="109" t="s">
        <v>2136</v>
      </c>
      <c r="E1748" s="109" t="s">
        <v>3080</v>
      </c>
      <c r="F1748" s="109" t="s">
        <v>40</v>
      </c>
      <c r="G1748" s="109" t="s">
        <v>3425</v>
      </c>
      <c r="H1748" s="109" t="s">
        <v>3426</v>
      </c>
      <c r="I1748" s="124">
        <v>173.53729999999999</v>
      </c>
      <c r="J1748" s="127">
        <f t="shared" si="58"/>
        <v>14.73118459259191</v>
      </c>
      <c r="K1748" s="124">
        <v>173.53729999999999</v>
      </c>
      <c r="L1748" s="125">
        <v>2556.41</v>
      </c>
      <c r="M1748" s="125">
        <v>0</v>
      </c>
    </row>
    <row r="1749" spans="1:13" x14ac:dyDescent="0.3">
      <c r="A1749" s="123" t="str">
        <f t="shared" si="57"/>
        <v>MPAC01330</v>
      </c>
      <c r="B1749" s="109" t="s">
        <v>1181</v>
      </c>
      <c r="C1749" s="109" t="s">
        <v>2618</v>
      </c>
      <c r="D1749" s="109" t="s">
        <v>2121</v>
      </c>
      <c r="E1749" s="109" t="s">
        <v>3081</v>
      </c>
      <c r="F1749" s="109" t="s">
        <v>40</v>
      </c>
      <c r="G1749" s="109" t="s">
        <v>3425</v>
      </c>
      <c r="H1749" s="109" t="s">
        <v>3426</v>
      </c>
      <c r="I1749" s="124">
        <v>350.29199999999997</v>
      </c>
      <c r="J1749" s="127">
        <f t="shared" si="58"/>
        <v>16.052008039007458</v>
      </c>
      <c r="K1749" s="124">
        <v>-1384.644</v>
      </c>
      <c r="L1749" s="125">
        <v>5622.89</v>
      </c>
      <c r="M1749" s="125">
        <v>27849.21</v>
      </c>
    </row>
    <row r="1750" spans="1:13" x14ac:dyDescent="0.3">
      <c r="A1750" s="123" t="str">
        <f t="shared" si="57"/>
        <v>MPAC01331</v>
      </c>
      <c r="B1750" s="109" t="s">
        <v>3082</v>
      </c>
      <c r="C1750" s="109" t="s">
        <v>2618</v>
      </c>
      <c r="D1750" s="109" t="s">
        <v>2121</v>
      </c>
      <c r="E1750" s="109" t="s">
        <v>3083</v>
      </c>
      <c r="F1750" s="109" t="s">
        <v>757</v>
      </c>
      <c r="G1750" s="109" t="s">
        <v>3425</v>
      </c>
      <c r="H1750" s="109" t="s">
        <v>3426</v>
      </c>
      <c r="I1750" s="124">
        <v>71467</v>
      </c>
      <c r="J1750" s="127">
        <f t="shared" si="58"/>
        <v>0.91359340674717004</v>
      </c>
      <c r="K1750" s="124">
        <v>43131</v>
      </c>
      <c r="L1750" s="125">
        <v>65291.78</v>
      </c>
      <c r="M1750" s="125">
        <v>25887.63</v>
      </c>
    </row>
    <row r="1751" spans="1:13" x14ac:dyDescent="0.3">
      <c r="A1751" s="123" t="str">
        <f t="shared" si="57"/>
        <v>MPAC01333</v>
      </c>
      <c r="B1751" s="109" t="s">
        <v>3084</v>
      </c>
      <c r="C1751" s="109" t="s">
        <v>2618</v>
      </c>
      <c r="D1751" s="109" t="s">
        <v>2121</v>
      </c>
      <c r="E1751" s="109" t="s">
        <v>3085</v>
      </c>
      <c r="F1751" s="109" t="s">
        <v>40</v>
      </c>
      <c r="G1751" s="109" t="s">
        <v>3425</v>
      </c>
      <c r="H1751" s="109" t="s">
        <v>3426</v>
      </c>
      <c r="I1751" s="124">
        <v>9098.6910000000007</v>
      </c>
      <c r="J1751" s="127">
        <f t="shared" si="58"/>
        <v>15.109299788288228</v>
      </c>
      <c r="K1751" s="124">
        <v>6775.5810000000001</v>
      </c>
      <c r="L1751" s="125">
        <v>137474.85</v>
      </c>
      <c r="M1751" s="125">
        <v>35100.559999999998</v>
      </c>
    </row>
    <row r="1752" spans="1:13" x14ac:dyDescent="0.3">
      <c r="A1752" s="123" t="str">
        <f t="shared" si="57"/>
        <v>MPAC01334</v>
      </c>
      <c r="B1752" s="109" t="s">
        <v>3086</v>
      </c>
      <c r="C1752" s="109" t="s">
        <v>2618</v>
      </c>
      <c r="D1752" s="109" t="s">
        <v>2121</v>
      </c>
      <c r="E1752" s="109" t="s">
        <v>3087</v>
      </c>
      <c r="F1752" s="109" t="s">
        <v>40</v>
      </c>
      <c r="G1752" s="109" t="s">
        <v>3425</v>
      </c>
      <c r="H1752" s="109" t="s">
        <v>3426</v>
      </c>
      <c r="I1752" s="124">
        <v>1587</v>
      </c>
      <c r="J1752" s="127">
        <f t="shared" si="58"/>
        <v>15.925248897290485</v>
      </c>
      <c r="K1752" s="124">
        <v>1587</v>
      </c>
      <c r="L1752" s="125">
        <v>25273.37</v>
      </c>
      <c r="M1752" s="125">
        <v>0</v>
      </c>
    </row>
    <row r="1753" spans="1:13" x14ac:dyDescent="0.3">
      <c r="A1753" s="123" t="str">
        <f t="shared" si="57"/>
        <v>MPAC01335</v>
      </c>
      <c r="B1753" s="109" t="s">
        <v>3088</v>
      </c>
      <c r="C1753" s="109" t="s">
        <v>2618</v>
      </c>
      <c r="D1753" s="109" t="s">
        <v>2121</v>
      </c>
      <c r="E1753" s="109" t="s">
        <v>3089</v>
      </c>
      <c r="F1753" s="109" t="s">
        <v>40</v>
      </c>
      <c r="G1753" s="109" t="s">
        <v>3425</v>
      </c>
      <c r="H1753" s="109" t="s">
        <v>3426</v>
      </c>
      <c r="I1753" s="124">
        <v>1778.7280000000001</v>
      </c>
      <c r="J1753" s="127">
        <f t="shared" si="58"/>
        <v>15.793162304748112</v>
      </c>
      <c r="K1753" s="124">
        <v>1778.7280000000001</v>
      </c>
      <c r="L1753" s="125">
        <v>28091.74</v>
      </c>
      <c r="M1753" s="125">
        <v>0</v>
      </c>
    </row>
    <row r="1754" spans="1:13" x14ac:dyDescent="0.3">
      <c r="A1754" s="123" t="str">
        <f t="shared" si="57"/>
        <v>MPAC01336</v>
      </c>
      <c r="B1754" s="109" t="s">
        <v>3090</v>
      </c>
      <c r="C1754" s="109" t="s">
        <v>2618</v>
      </c>
      <c r="D1754" s="109" t="s">
        <v>2121</v>
      </c>
      <c r="E1754" s="109" t="s">
        <v>3091</v>
      </c>
      <c r="F1754" s="109" t="s">
        <v>40</v>
      </c>
      <c r="G1754" s="109" t="s">
        <v>3425</v>
      </c>
      <c r="H1754" s="109" t="s">
        <v>3426</v>
      </c>
      <c r="I1754" s="124">
        <v>1376</v>
      </c>
      <c r="J1754" s="127">
        <f t="shared" si="58"/>
        <v>15.808422965116279</v>
      </c>
      <c r="K1754" s="124">
        <v>1376</v>
      </c>
      <c r="L1754" s="125">
        <v>21752.39</v>
      </c>
      <c r="M1754" s="125">
        <v>0</v>
      </c>
    </row>
    <row r="1755" spans="1:13" x14ac:dyDescent="0.3">
      <c r="A1755" s="123" t="str">
        <f t="shared" si="57"/>
        <v>MPAC01337</v>
      </c>
      <c r="B1755" s="109" t="s">
        <v>3092</v>
      </c>
      <c r="C1755" s="109" t="s">
        <v>2618</v>
      </c>
      <c r="D1755" s="109" t="s">
        <v>2121</v>
      </c>
      <c r="E1755" s="109" t="s">
        <v>3093</v>
      </c>
      <c r="F1755" s="109" t="s">
        <v>40</v>
      </c>
      <c r="G1755" s="109" t="s">
        <v>3425</v>
      </c>
      <c r="H1755" s="109" t="s">
        <v>3426</v>
      </c>
      <c r="I1755" s="124">
        <v>1126.6759999999999</v>
      </c>
      <c r="J1755" s="127">
        <f t="shared" si="58"/>
        <v>15.848558059282349</v>
      </c>
      <c r="K1755" s="124">
        <v>1126.6759999999999</v>
      </c>
      <c r="L1755" s="125">
        <v>17856.189999999999</v>
      </c>
      <c r="M1755" s="125">
        <v>0</v>
      </c>
    </row>
    <row r="1756" spans="1:13" x14ac:dyDescent="0.3">
      <c r="A1756" s="123" t="str">
        <f t="shared" si="57"/>
        <v>MPAC01338</v>
      </c>
      <c r="B1756" s="109" t="s">
        <v>3094</v>
      </c>
      <c r="C1756" s="109" t="s">
        <v>2618</v>
      </c>
      <c r="D1756" s="109" t="s">
        <v>2121</v>
      </c>
      <c r="E1756" s="109" t="s">
        <v>3095</v>
      </c>
      <c r="F1756" s="109" t="s">
        <v>40</v>
      </c>
      <c r="G1756" s="109" t="s">
        <v>3425</v>
      </c>
      <c r="H1756" s="109" t="s">
        <v>3426</v>
      </c>
      <c r="I1756" s="124">
        <v>136.5</v>
      </c>
      <c r="J1756" s="127">
        <f t="shared" si="58"/>
        <v>18.603736263736263</v>
      </c>
      <c r="K1756" s="124">
        <v>136.5</v>
      </c>
      <c r="L1756" s="125">
        <v>2539.41</v>
      </c>
      <c r="M1756" s="125">
        <v>0</v>
      </c>
    </row>
    <row r="1757" spans="1:13" x14ac:dyDescent="0.3">
      <c r="A1757" s="123" t="str">
        <f t="shared" si="57"/>
        <v>MPAC01339</v>
      </c>
      <c r="B1757" s="109" t="s">
        <v>3096</v>
      </c>
      <c r="C1757" s="109" t="s">
        <v>2618</v>
      </c>
      <c r="D1757" s="109" t="s">
        <v>2121</v>
      </c>
      <c r="E1757" s="109" t="s">
        <v>3097</v>
      </c>
      <c r="F1757" s="109" t="s">
        <v>40</v>
      </c>
      <c r="G1757" s="109" t="s">
        <v>3425</v>
      </c>
      <c r="H1757" s="109" t="s">
        <v>3426</v>
      </c>
      <c r="I1757" s="124">
        <v>840.88599999999997</v>
      </c>
      <c r="J1757" s="127">
        <f t="shared" si="58"/>
        <v>15.971463432617503</v>
      </c>
      <c r="K1757" s="124">
        <v>463.60399999999998</v>
      </c>
      <c r="L1757" s="125">
        <v>13430.18</v>
      </c>
      <c r="M1757" s="125">
        <v>6025.64</v>
      </c>
    </row>
    <row r="1758" spans="1:13" x14ac:dyDescent="0.3">
      <c r="A1758" s="123" t="str">
        <f t="shared" si="57"/>
        <v>MPAC01340</v>
      </c>
      <c r="B1758" s="109" t="s">
        <v>3098</v>
      </c>
      <c r="C1758" s="109" t="s">
        <v>2618</v>
      </c>
      <c r="D1758" s="109" t="s">
        <v>2121</v>
      </c>
      <c r="E1758" s="109" t="s">
        <v>3099</v>
      </c>
      <c r="F1758" s="109" t="s">
        <v>40</v>
      </c>
      <c r="G1758" s="109" t="s">
        <v>3425</v>
      </c>
      <c r="H1758" s="109" t="s">
        <v>3426</v>
      </c>
      <c r="I1758" s="124">
        <v>1913.7370000000001</v>
      </c>
      <c r="J1758" s="127">
        <f t="shared" si="58"/>
        <v>16.011442533639677</v>
      </c>
      <c r="K1758" s="124">
        <v>1750.441</v>
      </c>
      <c r="L1758" s="125">
        <v>30641.69</v>
      </c>
      <c r="M1758" s="125">
        <v>2614.61</v>
      </c>
    </row>
    <row r="1759" spans="1:13" x14ac:dyDescent="0.3">
      <c r="A1759" s="123" t="str">
        <f t="shared" si="57"/>
        <v>MPAC01342</v>
      </c>
      <c r="B1759" s="109" t="s">
        <v>1225</v>
      </c>
      <c r="C1759" s="109" t="s">
        <v>2618</v>
      </c>
      <c r="D1759" s="109" t="s">
        <v>2136</v>
      </c>
      <c r="E1759" s="109" t="s">
        <v>3100</v>
      </c>
      <c r="F1759" s="109" t="s">
        <v>40</v>
      </c>
      <c r="G1759" s="109" t="s">
        <v>3425</v>
      </c>
      <c r="H1759" s="109" t="s">
        <v>3426</v>
      </c>
      <c r="I1759" s="124">
        <v>13916</v>
      </c>
      <c r="J1759" s="127">
        <f t="shared" si="58"/>
        <v>15.564129778672031</v>
      </c>
      <c r="K1759" s="124">
        <v>13916</v>
      </c>
      <c r="L1759" s="125">
        <v>216590.43</v>
      </c>
      <c r="M1759" s="125">
        <v>0</v>
      </c>
    </row>
    <row r="1760" spans="1:13" x14ac:dyDescent="0.3">
      <c r="A1760" s="123" t="str">
        <f t="shared" si="57"/>
        <v>MPAC01343</v>
      </c>
      <c r="B1760" s="109" t="s">
        <v>1196</v>
      </c>
      <c r="C1760" s="109" t="s">
        <v>2618</v>
      </c>
      <c r="D1760" s="109" t="s">
        <v>2136</v>
      </c>
      <c r="E1760" s="109" t="s">
        <v>3101</v>
      </c>
      <c r="F1760" s="109" t="s">
        <v>40</v>
      </c>
      <c r="G1760" s="109" t="s">
        <v>3425</v>
      </c>
      <c r="H1760" s="109" t="s">
        <v>3426</v>
      </c>
      <c r="I1760" s="124">
        <v>10908.6</v>
      </c>
      <c r="J1760" s="127">
        <f t="shared" si="58"/>
        <v>15.268366243147607</v>
      </c>
      <c r="K1760" s="124">
        <v>2798.2</v>
      </c>
      <c r="L1760" s="125">
        <v>166556.5</v>
      </c>
      <c r="M1760" s="125">
        <v>123832.62</v>
      </c>
    </row>
    <row r="1761" spans="1:13" x14ac:dyDescent="0.3">
      <c r="A1761" s="123" t="str">
        <f t="shared" si="57"/>
        <v>MPAC01344</v>
      </c>
      <c r="B1761" s="109" t="s">
        <v>3102</v>
      </c>
      <c r="C1761" s="109" t="s">
        <v>2618</v>
      </c>
      <c r="D1761" s="109" t="s">
        <v>2136</v>
      </c>
      <c r="E1761" s="109" t="s">
        <v>3103</v>
      </c>
      <c r="F1761" s="109" t="s">
        <v>40</v>
      </c>
      <c r="G1761" s="109" t="s">
        <v>3425</v>
      </c>
      <c r="H1761" s="109" t="s">
        <v>3426</v>
      </c>
      <c r="I1761" s="124">
        <v>10033</v>
      </c>
      <c r="J1761" s="127">
        <f t="shared" si="58"/>
        <v>15.08471244891857</v>
      </c>
      <c r="K1761" s="124">
        <v>-2612.2833999999998</v>
      </c>
      <c r="L1761" s="125">
        <v>151344.92000000001</v>
      </c>
      <c r="M1761" s="125">
        <v>190750.46</v>
      </c>
    </row>
    <row r="1762" spans="1:13" x14ac:dyDescent="0.3">
      <c r="A1762" s="123" t="str">
        <f t="shared" si="57"/>
        <v>MPAC01345</v>
      </c>
      <c r="B1762" s="109" t="s">
        <v>3104</v>
      </c>
      <c r="C1762" s="109" t="s">
        <v>2618</v>
      </c>
      <c r="D1762" s="109" t="s">
        <v>2136</v>
      </c>
      <c r="E1762" s="109" t="s">
        <v>3105</v>
      </c>
      <c r="F1762" s="109" t="s">
        <v>40</v>
      </c>
      <c r="G1762" s="109" t="s">
        <v>3425</v>
      </c>
      <c r="H1762" s="109" t="s">
        <v>3426</v>
      </c>
      <c r="I1762" s="124">
        <v>4880.1310000000003</v>
      </c>
      <c r="J1762" s="127">
        <f t="shared" si="58"/>
        <v>15.026711373116829</v>
      </c>
      <c r="K1762" s="124">
        <v>4880.1310000000003</v>
      </c>
      <c r="L1762" s="125">
        <v>73332.320000000007</v>
      </c>
      <c r="M1762" s="125">
        <v>0</v>
      </c>
    </row>
    <row r="1763" spans="1:13" x14ac:dyDescent="0.3">
      <c r="A1763" s="123" t="str">
        <f t="shared" si="57"/>
        <v>MPAC01346</v>
      </c>
      <c r="B1763" s="109" t="s">
        <v>3106</v>
      </c>
      <c r="C1763" s="109" t="s">
        <v>2618</v>
      </c>
      <c r="D1763" s="109" t="s">
        <v>2136</v>
      </c>
      <c r="E1763" s="109" t="s">
        <v>3107</v>
      </c>
      <c r="F1763" s="109" t="s">
        <v>40</v>
      </c>
      <c r="G1763" s="109" t="s">
        <v>3425</v>
      </c>
      <c r="H1763" s="109" t="s">
        <v>3426</v>
      </c>
      <c r="I1763" s="124">
        <v>1448</v>
      </c>
      <c r="J1763" s="127">
        <f t="shared" si="58"/>
        <v>15.331802486187845</v>
      </c>
      <c r="K1763" s="124">
        <v>1448</v>
      </c>
      <c r="L1763" s="125">
        <v>22200.45</v>
      </c>
      <c r="M1763" s="125">
        <v>0</v>
      </c>
    </row>
    <row r="1764" spans="1:13" x14ac:dyDescent="0.3">
      <c r="A1764" s="123" t="str">
        <f t="shared" si="57"/>
        <v>MPAC01347</v>
      </c>
      <c r="B1764" s="109" t="s">
        <v>1184</v>
      </c>
      <c r="C1764" s="109" t="s">
        <v>2618</v>
      </c>
      <c r="D1764" s="109" t="s">
        <v>2136</v>
      </c>
      <c r="E1764" s="109" t="s">
        <v>3108</v>
      </c>
      <c r="F1764" s="109" t="s">
        <v>40</v>
      </c>
      <c r="G1764" s="109" t="s">
        <v>3425</v>
      </c>
      <c r="H1764" s="109" t="s">
        <v>3426</v>
      </c>
      <c r="I1764" s="124">
        <v>1821.385</v>
      </c>
      <c r="J1764" s="127">
        <f t="shared" si="58"/>
        <v>15.071755834159172</v>
      </c>
      <c r="K1764" s="124">
        <v>-2497.1880000000001</v>
      </c>
      <c r="L1764" s="125">
        <v>27451.47</v>
      </c>
      <c r="M1764" s="125">
        <v>65088.52</v>
      </c>
    </row>
    <row r="1765" spans="1:13" x14ac:dyDescent="0.3">
      <c r="A1765" s="123" t="str">
        <f t="shared" si="57"/>
        <v>MPAC01348</v>
      </c>
      <c r="B1765" s="109" t="s">
        <v>3109</v>
      </c>
      <c r="C1765" s="109" t="s">
        <v>2618</v>
      </c>
      <c r="D1765" s="109" t="s">
        <v>2136</v>
      </c>
      <c r="E1765" s="109" t="s">
        <v>3110</v>
      </c>
      <c r="F1765" s="109" t="s">
        <v>40</v>
      </c>
      <c r="G1765" s="109" t="s">
        <v>3425</v>
      </c>
      <c r="H1765" s="109" t="s">
        <v>3426</v>
      </c>
      <c r="I1765" s="124">
        <v>489.18119999999999</v>
      </c>
      <c r="J1765" s="127">
        <f t="shared" si="58"/>
        <v>15.297276346678901</v>
      </c>
      <c r="K1765" s="124">
        <v>489.18119999999999</v>
      </c>
      <c r="L1765" s="125">
        <v>7483.14</v>
      </c>
      <c r="M1765" s="125">
        <v>0</v>
      </c>
    </row>
    <row r="1766" spans="1:13" x14ac:dyDescent="0.3">
      <c r="A1766" s="123" t="str">
        <f t="shared" si="57"/>
        <v>MPAC01349</v>
      </c>
      <c r="B1766" s="109" t="s">
        <v>3111</v>
      </c>
      <c r="C1766" s="109" t="s">
        <v>2618</v>
      </c>
      <c r="D1766" s="109" t="s">
        <v>2136</v>
      </c>
      <c r="E1766" s="109" t="s">
        <v>3112</v>
      </c>
      <c r="F1766" s="109" t="s">
        <v>40</v>
      </c>
      <c r="G1766" s="109" t="s">
        <v>3425</v>
      </c>
      <c r="H1766" s="109" t="s">
        <v>3426</v>
      </c>
      <c r="I1766" s="124">
        <v>1909.634</v>
      </c>
      <c r="J1766" s="127">
        <f t="shared" si="58"/>
        <v>15.535338185222928</v>
      </c>
      <c r="K1766" s="124">
        <v>1909.634</v>
      </c>
      <c r="L1766" s="125">
        <v>29666.81</v>
      </c>
      <c r="M1766" s="125">
        <v>0</v>
      </c>
    </row>
    <row r="1767" spans="1:13" x14ac:dyDescent="0.3">
      <c r="A1767" s="123" t="str">
        <f t="shared" si="57"/>
        <v>MPAC01350</v>
      </c>
      <c r="B1767" s="109" t="s">
        <v>3113</v>
      </c>
      <c r="C1767" s="109" t="s">
        <v>2618</v>
      </c>
      <c r="D1767" s="109" t="s">
        <v>2136</v>
      </c>
      <c r="E1767" s="109" t="s">
        <v>3114</v>
      </c>
      <c r="F1767" s="109" t="s">
        <v>40</v>
      </c>
      <c r="G1767" s="109" t="s">
        <v>3425</v>
      </c>
      <c r="H1767" s="109" t="s">
        <v>3426</v>
      </c>
      <c r="I1767" s="124">
        <v>978.62</v>
      </c>
      <c r="J1767" s="127">
        <f t="shared" si="58"/>
        <v>14.803549896793443</v>
      </c>
      <c r="K1767" s="124">
        <v>466.7</v>
      </c>
      <c r="L1767" s="125">
        <v>14487.05</v>
      </c>
      <c r="M1767" s="125">
        <v>7577.26</v>
      </c>
    </row>
    <row r="1768" spans="1:13" x14ac:dyDescent="0.3">
      <c r="A1768" s="123" t="str">
        <f t="shared" si="57"/>
        <v>MPAC01351</v>
      </c>
      <c r="B1768" s="109" t="s">
        <v>3115</v>
      </c>
      <c r="C1768" s="109" t="s">
        <v>2618</v>
      </c>
      <c r="D1768" s="109" t="s">
        <v>2136</v>
      </c>
      <c r="E1768" s="109" t="s">
        <v>3116</v>
      </c>
      <c r="F1768" s="109" t="s">
        <v>36</v>
      </c>
      <c r="G1768" s="109" t="s">
        <v>3425</v>
      </c>
      <c r="H1768" s="109" t="s">
        <v>3426</v>
      </c>
      <c r="I1768" s="124">
        <v>11335</v>
      </c>
      <c r="J1768" s="127">
        <f t="shared" si="58"/>
        <v>2.453711513012792</v>
      </c>
      <c r="K1768" s="124">
        <v>455</v>
      </c>
      <c r="L1768" s="125">
        <v>27812.82</v>
      </c>
      <c r="M1768" s="125">
        <v>26696.38</v>
      </c>
    </row>
    <row r="1769" spans="1:13" x14ac:dyDescent="0.3">
      <c r="A1769" s="123" t="str">
        <f t="shared" si="57"/>
        <v>MPAC01352</v>
      </c>
      <c r="B1769" s="109" t="s">
        <v>3117</v>
      </c>
      <c r="C1769" s="109" t="s">
        <v>2618</v>
      </c>
      <c r="D1769" s="109" t="s">
        <v>2136</v>
      </c>
      <c r="E1769" s="109" t="s">
        <v>3118</v>
      </c>
      <c r="F1769" s="109" t="s">
        <v>36</v>
      </c>
      <c r="G1769" s="109" t="s">
        <v>3425</v>
      </c>
      <c r="H1769" s="109" t="s">
        <v>3426</v>
      </c>
      <c r="I1769" s="124">
        <v>16772</v>
      </c>
      <c r="J1769" s="127">
        <f t="shared" si="58"/>
        <v>2.8534700691628907</v>
      </c>
      <c r="K1769" s="124">
        <v>4621</v>
      </c>
      <c r="L1769" s="125">
        <v>47858.400000000001</v>
      </c>
      <c r="M1769" s="125">
        <v>34672.51</v>
      </c>
    </row>
    <row r="1770" spans="1:13" x14ac:dyDescent="0.3">
      <c r="A1770" s="123" t="str">
        <f t="shared" si="57"/>
        <v>MPAC01353</v>
      </c>
      <c r="B1770" s="109" t="s">
        <v>3119</v>
      </c>
      <c r="C1770" s="109" t="s">
        <v>2618</v>
      </c>
      <c r="D1770" s="109" t="s">
        <v>2136</v>
      </c>
      <c r="E1770" s="109" t="s">
        <v>3120</v>
      </c>
      <c r="F1770" s="109" t="s">
        <v>36</v>
      </c>
      <c r="G1770" s="109" t="s">
        <v>3425</v>
      </c>
      <c r="H1770" s="109" t="s">
        <v>3426</v>
      </c>
      <c r="I1770" s="124">
        <v>12602</v>
      </c>
      <c r="J1770" s="127">
        <f t="shared" si="58"/>
        <v>2.5169806379939694</v>
      </c>
      <c r="K1770" s="124">
        <v>214</v>
      </c>
      <c r="L1770" s="125">
        <v>31718.99</v>
      </c>
      <c r="M1770" s="125">
        <v>31180.38</v>
      </c>
    </row>
    <row r="1771" spans="1:13" x14ac:dyDescent="0.3">
      <c r="A1771" s="123" t="str">
        <f t="shared" si="57"/>
        <v>MPAC01354</v>
      </c>
      <c r="B1771" s="109" t="s">
        <v>3121</v>
      </c>
      <c r="C1771" s="109" t="s">
        <v>2618</v>
      </c>
      <c r="D1771" s="109" t="s">
        <v>2136</v>
      </c>
      <c r="E1771" s="109" t="s">
        <v>3122</v>
      </c>
      <c r="F1771" s="109" t="s">
        <v>36</v>
      </c>
      <c r="G1771" s="109" t="s">
        <v>3425</v>
      </c>
      <c r="H1771" s="109" t="s">
        <v>3426</v>
      </c>
      <c r="I1771" s="124">
        <v>16711</v>
      </c>
      <c r="J1771" s="127">
        <f t="shared" si="58"/>
        <v>2.5723104541918493</v>
      </c>
      <c r="K1771" s="124">
        <v>11655</v>
      </c>
      <c r="L1771" s="125">
        <v>42985.88</v>
      </c>
      <c r="M1771" s="125">
        <v>13005.6</v>
      </c>
    </row>
    <row r="1772" spans="1:13" x14ac:dyDescent="0.3">
      <c r="A1772" s="123" t="str">
        <f t="shared" si="57"/>
        <v>MPAC01355</v>
      </c>
      <c r="B1772" s="109" t="s">
        <v>3123</v>
      </c>
      <c r="C1772" s="109" t="s">
        <v>2618</v>
      </c>
      <c r="D1772" s="109" t="s">
        <v>2121</v>
      </c>
      <c r="E1772" s="109" t="s">
        <v>3124</v>
      </c>
      <c r="F1772" s="109" t="s">
        <v>40</v>
      </c>
      <c r="G1772" s="109" t="s">
        <v>3425</v>
      </c>
      <c r="H1772" s="109" t="s">
        <v>3426</v>
      </c>
      <c r="I1772" s="124">
        <v>270.8</v>
      </c>
      <c r="J1772" s="127">
        <f t="shared" si="58"/>
        <v>20.901070901033972</v>
      </c>
      <c r="K1772" s="124">
        <v>270.8</v>
      </c>
      <c r="L1772" s="125">
        <v>5660.01</v>
      </c>
      <c r="M1772" s="125">
        <v>0</v>
      </c>
    </row>
    <row r="1773" spans="1:13" x14ac:dyDescent="0.3">
      <c r="A1773" s="123" t="str">
        <f t="shared" si="57"/>
        <v>MPAC01358</v>
      </c>
      <c r="B1773" s="109" t="s">
        <v>3125</v>
      </c>
      <c r="C1773" s="109" t="s">
        <v>2618</v>
      </c>
      <c r="D1773" s="109" t="s">
        <v>2331</v>
      </c>
      <c r="E1773" s="109" t="s">
        <v>3126</v>
      </c>
      <c r="F1773" s="109" t="s">
        <v>40</v>
      </c>
      <c r="G1773" s="109" t="s">
        <v>3425</v>
      </c>
      <c r="H1773" s="109" t="s">
        <v>3426</v>
      </c>
      <c r="I1773" s="124">
        <v>70</v>
      </c>
      <c r="J1773" s="127">
        <f t="shared" si="58"/>
        <v>20.836285714285715</v>
      </c>
      <c r="K1773" s="124">
        <v>70</v>
      </c>
      <c r="L1773" s="125">
        <v>1458.54</v>
      </c>
      <c r="M1773" s="125">
        <v>0</v>
      </c>
    </row>
    <row r="1774" spans="1:13" x14ac:dyDescent="0.3">
      <c r="A1774" s="123" t="str">
        <f t="shared" si="57"/>
        <v>MPAC01359</v>
      </c>
      <c r="B1774" s="109" t="s">
        <v>3127</v>
      </c>
      <c r="C1774" s="109" t="s">
        <v>2618</v>
      </c>
      <c r="D1774" s="109" t="s">
        <v>2473</v>
      </c>
      <c r="E1774" s="109" t="s">
        <v>3128</v>
      </c>
      <c r="F1774" s="109" t="s">
        <v>40</v>
      </c>
      <c r="G1774" s="109" t="s">
        <v>3425</v>
      </c>
      <c r="H1774" s="109" t="s">
        <v>3426</v>
      </c>
      <c r="I1774" s="124">
        <v>6156</v>
      </c>
      <c r="J1774" s="127">
        <f t="shared" si="58"/>
        <v>6.1020500324886289</v>
      </c>
      <c r="K1774" s="124">
        <v>6156</v>
      </c>
      <c r="L1774" s="125">
        <v>37564.22</v>
      </c>
      <c r="M1774" s="125">
        <v>0</v>
      </c>
    </row>
    <row r="1775" spans="1:13" x14ac:dyDescent="0.3">
      <c r="A1775" s="123" t="str">
        <f t="shared" si="57"/>
        <v>MPAC01361</v>
      </c>
      <c r="B1775" s="109" t="s">
        <v>3129</v>
      </c>
      <c r="C1775" s="109" t="s">
        <v>2618</v>
      </c>
      <c r="D1775" s="109" t="s">
        <v>2331</v>
      </c>
      <c r="E1775" s="109" t="s">
        <v>3130</v>
      </c>
      <c r="F1775" s="109" t="s">
        <v>40</v>
      </c>
      <c r="G1775" s="109" t="s">
        <v>3425</v>
      </c>
      <c r="H1775" s="109" t="s">
        <v>3426</v>
      </c>
      <c r="I1775" s="124">
        <v>1110</v>
      </c>
      <c r="J1775" s="127">
        <f t="shared" si="58"/>
        <v>104.45672972972973</v>
      </c>
      <c r="K1775" s="124">
        <v>1110</v>
      </c>
      <c r="L1775" s="125">
        <v>115946.97</v>
      </c>
      <c r="M1775" s="125">
        <v>0</v>
      </c>
    </row>
    <row r="1776" spans="1:13" x14ac:dyDescent="0.3">
      <c r="A1776" s="123" t="str">
        <f t="shared" si="57"/>
        <v>MPAC01362</v>
      </c>
      <c r="B1776" s="109" t="s">
        <v>3131</v>
      </c>
      <c r="C1776" s="109" t="s">
        <v>2618</v>
      </c>
      <c r="D1776" s="109" t="s">
        <v>2136</v>
      </c>
      <c r="E1776" s="109" t="s">
        <v>3132</v>
      </c>
      <c r="F1776" s="109" t="s">
        <v>40</v>
      </c>
      <c r="G1776" s="109" t="s">
        <v>3425</v>
      </c>
      <c r="H1776" s="109" t="s">
        <v>3426</v>
      </c>
      <c r="I1776" s="124">
        <v>500.51499999999999</v>
      </c>
      <c r="J1776" s="127">
        <f t="shared" si="58"/>
        <v>30.002297633437561</v>
      </c>
      <c r="K1776" s="124">
        <v>431.70420000000001</v>
      </c>
      <c r="L1776" s="125">
        <v>15016.6</v>
      </c>
      <c r="M1776" s="125">
        <v>2064.5100000000002</v>
      </c>
    </row>
    <row r="1777" spans="1:13" x14ac:dyDescent="0.3">
      <c r="A1777" s="123" t="str">
        <f t="shared" si="57"/>
        <v>MPAC01367</v>
      </c>
      <c r="B1777" s="109" t="s">
        <v>3133</v>
      </c>
      <c r="C1777" s="109" t="s">
        <v>2618</v>
      </c>
      <c r="D1777" s="109" t="s">
        <v>2331</v>
      </c>
      <c r="E1777" s="109" t="s">
        <v>3134</v>
      </c>
      <c r="F1777" s="109" t="s">
        <v>40</v>
      </c>
      <c r="G1777" s="109" t="s">
        <v>3425</v>
      </c>
      <c r="H1777" s="109" t="s">
        <v>3426</v>
      </c>
      <c r="I1777" s="124">
        <v>1778</v>
      </c>
      <c r="J1777" s="127">
        <f t="shared" si="58"/>
        <v>5.9606411698537682</v>
      </c>
      <c r="K1777" s="124">
        <v>1778</v>
      </c>
      <c r="L1777" s="125">
        <v>10598.02</v>
      </c>
      <c r="M1777" s="125">
        <v>0</v>
      </c>
    </row>
    <row r="1778" spans="1:13" x14ac:dyDescent="0.3">
      <c r="A1778" s="123" t="str">
        <f t="shared" si="57"/>
        <v>MPAC01369</v>
      </c>
      <c r="B1778" s="109" t="s">
        <v>1160</v>
      </c>
      <c r="C1778" s="109" t="s">
        <v>2618</v>
      </c>
      <c r="D1778" s="109" t="s">
        <v>2136</v>
      </c>
      <c r="E1778" s="109" t="s">
        <v>3135</v>
      </c>
      <c r="F1778" s="109" t="s">
        <v>40</v>
      </c>
      <c r="G1778" s="109" t="s">
        <v>3425</v>
      </c>
      <c r="H1778" s="109" t="s">
        <v>3426</v>
      </c>
      <c r="I1778" s="124">
        <v>8081.5173999999997</v>
      </c>
      <c r="J1778" s="127">
        <f t="shared" si="58"/>
        <v>29.518460233717992</v>
      </c>
      <c r="K1778" s="124">
        <v>-8942.1952999999994</v>
      </c>
      <c r="L1778" s="125">
        <v>238553.95</v>
      </c>
      <c r="M1778" s="125">
        <v>502513.86</v>
      </c>
    </row>
    <row r="1779" spans="1:13" x14ac:dyDescent="0.3">
      <c r="A1779" s="123" t="str">
        <f t="shared" si="57"/>
        <v>MPAC01370</v>
      </c>
      <c r="B1779" s="109" t="s">
        <v>1153</v>
      </c>
      <c r="C1779" s="109" t="s">
        <v>2618</v>
      </c>
      <c r="D1779" s="109" t="s">
        <v>2136</v>
      </c>
      <c r="E1779" s="109" t="s">
        <v>3136</v>
      </c>
      <c r="F1779" s="109" t="s">
        <v>40</v>
      </c>
      <c r="G1779" s="109" t="s">
        <v>3425</v>
      </c>
      <c r="H1779" s="109" t="s">
        <v>3426</v>
      </c>
      <c r="I1779" s="124">
        <v>3067.4796999999999</v>
      </c>
      <c r="J1779" s="127">
        <f t="shared" si="58"/>
        <v>29.863125092563777</v>
      </c>
      <c r="K1779" s="124">
        <v>-636.02179999999998</v>
      </c>
      <c r="L1779" s="125">
        <v>91604.53</v>
      </c>
      <c r="M1779" s="125">
        <v>110598.13</v>
      </c>
    </row>
    <row r="1780" spans="1:13" x14ac:dyDescent="0.3">
      <c r="A1780" s="123" t="str">
        <f t="shared" si="57"/>
        <v>MPAC01371</v>
      </c>
      <c r="B1780" s="109" t="s">
        <v>1185</v>
      </c>
      <c r="C1780" s="109" t="s">
        <v>2618</v>
      </c>
      <c r="D1780" s="109" t="s">
        <v>2136</v>
      </c>
      <c r="E1780" s="109" t="s">
        <v>3137</v>
      </c>
      <c r="F1780" s="109" t="s">
        <v>40</v>
      </c>
      <c r="G1780" s="109" t="s">
        <v>3425</v>
      </c>
      <c r="H1780" s="109" t="s">
        <v>3426</v>
      </c>
      <c r="I1780" s="124">
        <v>6332.1268</v>
      </c>
      <c r="J1780" s="127">
        <f t="shared" si="58"/>
        <v>29.816089595678974</v>
      </c>
      <c r="K1780" s="124">
        <v>1166.9386</v>
      </c>
      <c r="L1780" s="125">
        <v>188799.26</v>
      </c>
      <c r="M1780" s="125">
        <v>154005.71</v>
      </c>
    </row>
    <row r="1781" spans="1:13" x14ac:dyDescent="0.3">
      <c r="A1781" s="123" t="str">
        <f t="shared" si="57"/>
        <v>MPAC01373</v>
      </c>
      <c r="B1781" s="109" t="s">
        <v>1195</v>
      </c>
      <c r="C1781" s="109" t="s">
        <v>2618</v>
      </c>
      <c r="D1781" s="109" t="s">
        <v>2207</v>
      </c>
      <c r="E1781" s="109" t="s">
        <v>3138</v>
      </c>
      <c r="F1781" s="109" t="s">
        <v>40</v>
      </c>
      <c r="G1781" s="109" t="s">
        <v>3425</v>
      </c>
      <c r="H1781" s="109" t="s">
        <v>3426</v>
      </c>
      <c r="I1781" s="124">
        <v>13699.9241</v>
      </c>
      <c r="J1781" s="127">
        <f t="shared" si="58"/>
        <v>17.248029863172746</v>
      </c>
      <c r="K1781" s="124">
        <v>-43559.480600000003</v>
      </c>
      <c r="L1781" s="125">
        <v>236296.7</v>
      </c>
      <c r="M1781" s="125">
        <v>987611.9</v>
      </c>
    </row>
    <row r="1782" spans="1:13" x14ac:dyDescent="0.3">
      <c r="A1782" s="123" t="str">
        <f t="shared" si="57"/>
        <v>MPAC01377</v>
      </c>
      <c r="B1782" s="109" t="s">
        <v>1201</v>
      </c>
      <c r="C1782" s="109" t="s">
        <v>2618</v>
      </c>
      <c r="D1782" s="109" t="s">
        <v>2136</v>
      </c>
      <c r="E1782" s="109" t="s">
        <v>3139</v>
      </c>
      <c r="F1782" s="109" t="s">
        <v>40</v>
      </c>
      <c r="G1782" s="109" t="s">
        <v>3425</v>
      </c>
      <c r="H1782" s="109" t="s">
        <v>3426</v>
      </c>
      <c r="I1782" s="124">
        <v>645.86260000000004</v>
      </c>
      <c r="J1782" s="127">
        <f t="shared" si="58"/>
        <v>24.595664774520152</v>
      </c>
      <c r="K1782" s="124">
        <v>-3851.3629999999998</v>
      </c>
      <c r="L1782" s="125">
        <v>15885.42</v>
      </c>
      <c r="M1782" s="125">
        <v>110612.25</v>
      </c>
    </row>
    <row r="1783" spans="1:13" x14ac:dyDescent="0.3">
      <c r="A1783" s="123" t="str">
        <f t="shared" si="57"/>
        <v>MPAC01378</v>
      </c>
      <c r="B1783" s="109" t="s">
        <v>1156</v>
      </c>
      <c r="C1783" s="109" t="s">
        <v>2618</v>
      </c>
      <c r="D1783" s="109" t="s">
        <v>2136</v>
      </c>
      <c r="E1783" s="109" t="s">
        <v>3140</v>
      </c>
      <c r="F1783" s="109" t="s">
        <v>40</v>
      </c>
      <c r="G1783" s="109" t="s">
        <v>3425</v>
      </c>
      <c r="H1783" s="109" t="s">
        <v>3426</v>
      </c>
      <c r="I1783" s="124">
        <v>3172.6161999999999</v>
      </c>
      <c r="J1783" s="127">
        <f t="shared" si="58"/>
        <v>15.483628306506159</v>
      </c>
      <c r="K1783" s="124">
        <v>3172.6161999999999</v>
      </c>
      <c r="L1783" s="125">
        <v>49123.61</v>
      </c>
      <c r="M1783" s="125">
        <v>0</v>
      </c>
    </row>
    <row r="1784" spans="1:13" x14ac:dyDescent="0.3">
      <c r="A1784" s="123" t="str">
        <f t="shared" si="57"/>
        <v>MPAC01379</v>
      </c>
      <c r="B1784" s="109" t="s">
        <v>1166</v>
      </c>
      <c r="C1784" s="109" t="s">
        <v>2618</v>
      </c>
      <c r="D1784" s="109" t="s">
        <v>2136</v>
      </c>
      <c r="E1784" s="109" t="s">
        <v>3141</v>
      </c>
      <c r="F1784" s="109" t="s">
        <v>40</v>
      </c>
      <c r="G1784" s="109" t="s">
        <v>3425</v>
      </c>
      <c r="H1784" s="109" t="s">
        <v>3426</v>
      </c>
      <c r="I1784" s="124">
        <v>3698.12</v>
      </c>
      <c r="J1784" s="127">
        <f t="shared" si="58"/>
        <v>15.578661590213407</v>
      </c>
      <c r="K1784" s="124">
        <v>-11619.88</v>
      </c>
      <c r="L1784" s="125">
        <v>57611.76</v>
      </c>
      <c r="M1784" s="125">
        <v>238634.05</v>
      </c>
    </row>
    <row r="1785" spans="1:13" x14ac:dyDescent="0.3">
      <c r="A1785" s="123" t="str">
        <f t="shared" si="57"/>
        <v>MPAC01380</v>
      </c>
      <c r="B1785" s="109" t="s">
        <v>3142</v>
      </c>
      <c r="C1785" s="109" t="s">
        <v>2618</v>
      </c>
      <c r="D1785" s="109" t="s">
        <v>2136</v>
      </c>
      <c r="E1785" s="109" t="s">
        <v>3143</v>
      </c>
      <c r="F1785" s="109" t="s">
        <v>40</v>
      </c>
      <c r="G1785" s="109" t="s">
        <v>3425</v>
      </c>
      <c r="H1785" s="109" t="s">
        <v>3426</v>
      </c>
      <c r="I1785" s="124">
        <v>906.43399999999997</v>
      </c>
      <c r="J1785" s="127">
        <f t="shared" si="58"/>
        <v>14.77565934199291</v>
      </c>
      <c r="K1785" s="124">
        <v>906.43399999999997</v>
      </c>
      <c r="L1785" s="125">
        <v>13393.16</v>
      </c>
      <c r="M1785" s="125">
        <v>0</v>
      </c>
    </row>
    <row r="1786" spans="1:13" x14ac:dyDescent="0.3">
      <c r="A1786" s="123" t="str">
        <f t="shared" si="57"/>
        <v>MPAC01381</v>
      </c>
      <c r="B1786" s="109" t="s">
        <v>3144</v>
      </c>
      <c r="C1786" s="109" t="s">
        <v>2618</v>
      </c>
      <c r="D1786" s="109" t="s">
        <v>2136</v>
      </c>
      <c r="E1786" s="109" t="s">
        <v>3145</v>
      </c>
      <c r="F1786" s="109" t="s">
        <v>40</v>
      </c>
      <c r="G1786" s="109" t="s">
        <v>3425</v>
      </c>
      <c r="H1786" s="109" t="s">
        <v>3426</v>
      </c>
      <c r="I1786" s="124">
        <v>2861.6219999999998</v>
      </c>
      <c r="J1786" s="127">
        <f t="shared" si="58"/>
        <v>15.350524981985743</v>
      </c>
      <c r="K1786" s="124">
        <v>-10894.941999999999</v>
      </c>
      <c r="L1786" s="125">
        <v>43927.4</v>
      </c>
      <c r="M1786" s="125">
        <v>211170.45</v>
      </c>
    </row>
    <row r="1787" spans="1:13" x14ac:dyDescent="0.3">
      <c r="A1787" s="123" t="str">
        <f t="shared" si="57"/>
        <v>MPAC01382</v>
      </c>
      <c r="B1787" s="109" t="s">
        <v>3146</v>
      </c>
      <c r="C1787" s="109" t="s">
        <v>2618</v>
      </c>
      <c r="D1787" s="109" t="s">
        <v>2121</v>
      </c>
      <c r="E1787" s="109" t="s">
        <v>3147</v>
      </c>
      <c r="F1787" s="109" t="s">
        <v>40</v>
      </c>
      <c r="G1787" s="109" t="s">
        <v>3425</v>
      </c>
      <c r="H1787" s="109" t="s">
        <v>3426</v>
      </c>
      <c r="I1787" s="124">
        <v>98</v>
      </c>
      <c r="J1787" s="127">
        <f t="shared" si="58"/>
        <v>17.859591836734694</v>
      </c>
      <c r="K1787" s="124">
        <v>98</v>
      </c>
      <c r="L1787" s="125">
        <v>1750.24</v>
      </c>
      <c r="M1787" s="125">
        <v>0</v>
      </c>
    </row>
    <row r="1788" spans="1:13" x14ac:dyDescent="0.3">
      <c r="A1788" s="123" t="str">
        <f t="shared" si="57"/>
        <v>MPAC01387</v>
      </c>
      <c r="B1788" s="109" t="s">
        <v>3148</v>
      </c>
      <c r="C1788" s="109" t="s">
        <v>2618</v>
      </c>
      <c r="D1788" s="109" t="s">
        <v>2361</v>
      </c>
      <c r="E1788" s="109" t="s">
        <v>3149</v>
      </c>
      <c r="F1788" s="109" t="s">
        <v>40</v>
      </c>
      <c r="G1788" s="109" t="s">
        <v>3425</v>
      </c>
      <c r="H1788" s="109" t="s">
        <v>3426</v>
      </c>
      <c r="I1788" s="124">
        <v>663</v>
      </c>
      <c r="J1788" s="127">
        <f t="shared" si="58"/>
        <v>9.6650075414781291</v>
      </c>
      <c r="K1788" s="124">
        <v>663</v>
      </c>
      <c r="L1788" s="125">
        <v>6407.9</v>
      </c>
      <c r="M1788" s="125">
        <v>0</v>
      </c>
    </row>
    <row r="1789" spans="1:13" x14ac:dyDescent="0.3">
      <c r="A1789" s="123" t="str">
        <f t="shared" ref="A1789:A1852" si="59">LEFT(E1789,9)</f>
        <v>MPAC01388</v>
      </c>
      <c r="B1789" s="109" t="s">
        <v>3150</v>
      </c>
      <c r="C1789" s="109" t="s">
        <v>2618</v>
      </c>
      <c r="D1789" s="109" t="s">
        <v>2563</v>
      </c>
      <c r="E1789" s="109" t="s">
        <v>3151</v>
      </c>
      <c r="F1789" s="109" t="s">
        <v>40</v>
      </c>
      <c r="G1789" s="109" t="s">
        <v>3425</v>
      </c>
      <c r="H1789" s="109" t="s">
        <v>3426</v>
      </c>
      <c r="I1789" s="124">
        <v>2831</v>
      </c>
      <c r="J1789" s="127">
        <f t="shared" si="58"/>
        <v>15.821737901801482</v>
      </c>
      <c r="K1789" s="124">
        <v>2831</v>
      </c>
      <c r="L1789" s="125">
        <v>44791.34</v>
      </c>
      <c r="M1789" s="125">
        <v>0</v>
      </c>
    </row>
    <row r="1790" spans="1:13" x14ac:dyDescent="0.3">
      <c r="A1790" s="123" t="str">
        <f t="shared" si="59"/>
        <v>MPAC01389</v>
      </c>
      <c r="B1790" s="109" t="s">
        <v>3152</v>
      </c>
      <c r="C1790" s="109" t="s">
        <v>2618</v>
      </c>
      <c r="D1790" s="109" t="s">
        <v>2563</v>
      </c>
      <c r="E1790" s="109" t="s">
        <v>3153</v>
      </c>
      <c r="F1790" s="109" t="s">
        <v>40</v>
      </c>
      <c r="G1790" s="109" t="s">
        <v>3425</v>
      </c>
      <c r="H1790" s="109" t="s">
        <v>3426</v>
      </c>
      <c r="I1790" s="124">
        <v>722</v>
      </c>
      <c r="J1790" s="127">
        <f t="shared" si="58"/>
        <v>14.777146814404432</v>
      </c>
      <c r="K1790" s="124">
        <v>722</v>
      </c>
      <c r="L1790" s="125">
        <v>10669.1</v>
      </c>
      <c r="M1790" s="125">
        <v>0</v>
      </c>
    </row>
    <row r="1791" spans="1:13" x14ac:dyDescent="0.3">
      <c r="A1791" s="123" t="str">
        <f t="shared" si="59"/>
        <v>MPAC01393</v>
      </c>
      <c r="B1791" s="109" t="s">
        <v>1186</v>
      </c>
      <c r="C1791" s="109" t="s">
        <v>2618</v>
      </c>
      <c r="D1791" s="109" t="s">
        <v>2130</v>
      </c>
      <c r="E1791" s="109" t="s">
        <v>3154</v>
      </c>
      <c r="F1791" s="109" t="s">
        <v>40</v>
      </c>
      <c r="G1791" s="109" t="s">
        <v>3425</v>
      </c>
      <c r="H1791" s="109" t="s">
        <v>3426</v>
      </c>
      <c r="I1791" s="124">
        <v>6652.66</v>
      </c>
      <c r="J1791" s="127">
        <f t="shared" si="58"/>
        <v>15.96101409060436</v>
      </c>
      <c r="K1791" s="124">
        <v>-2793.4879999999998</v>
      </c>
      <c r="L1791" s="125">
        <v>106183.2</v>
      </c>
      <c r="M1791" s="125">
        <v>150770.09</v>
      </c>
    </row>
    <row r="1792" spans="1:13" x14ac:dyDescent="0.3">
      <c r="A1792" s="123" t="str">
        <f t="shared" si="59"/>
        <v>MPAC01394</v>
      </c>
      <c r="B1792" s="109" t="s">
        <v>3155</v>
      </c>
      <c r="C1792" s="109" t="s">
        <v>2618</v>
      </c>
      <c r="D1792" s="109" t="s">
        <v>2130</v>
      </c>
      <c r="E1792" s="109" t="s">
        <v>3156</v>
      </c>
      <c r="F1792" s="109" t="s">
        <v>36</v>
      </c>
      <c r="G1792" s="109" t="s">
        <v>3425</v>
      </c>
      <c r="H1792" s="109" t="s">
        <v>3426</v>
      </c>
      <c r="I1792" s="124">
        <v>629</v>
      </c>
      <c r="J1792" s="127">
        <f t="shared" si="58"/>
        <v>6.8796661367249605</v>
      </c>
      <c r="K1792" s="124">
        <v>629</v>
      </c>
      <c r="L1792" s="125">
        <v>4327.3100000000004</v>
      </c>
      <c r="M1792" s="125">
        <v>0</v>
      </c>
    </row>
    <row r="1793" spans="1:13" x14ac:dyDescent="0.3">
      <c r="A1793" s="123" t="str">
        <f t="shared" si="59"/>
        <v>MPAC01396</v>
      </c>
      <c r="B1793" s="109" t="s">
        <v>1180</v>
      </c>
      <c r="C1793" s="109" t="s">
        <v>2618</v>
      </c>
      <c r="D1793" s="109" t="s">
        <v>2136</v>
      </c>
      <c r="E1793" s="109" t="s">
        <v>3157</v>
      </c>
      <c r="F1793" s="109" t="s">
        <v>40</v>
      </c>
      <c r="G1793" s="109" t="s">
        <v>3425</v>
      </c>
      <c r="H1793" s="109" t="s">
        <v>3426</v>
      </c>
      <c r="I1793" s="124">
        <v>10.577500000000001</v>
      </c>
      <c r="J1793" s="127">
        <f t="shared" si="58"/>
        <v>22.591349562751123</v>
      </c>
      <c r="K1793" s="124">
        <v>-8459.4079999999994</v>
      </c>
      <c r="L1793" s="125">
        <v>238.96</v>
      </c>
      <c r="M1793" s="125">
        <v>191351.07</v>
      </c>
    </row>
    <row r="1794" spans="1:13" x14ac:dyDescent="0.3">
      <c r="A1794" s="123" t="str">
        <f t="shared" si="59"/>
        <v>MPAC01397</v>
      </c>
      <c r="B1794" s="109" t="s">
        <v>3158</v>
      </c>
      <c r="C1794" s="109" t="s">
        <v>2618</v>
      </c>
      <c r="D1794" s="109" t="s">
        <v>2121</v>
      </c>
      <c r="E1794" s="109" t="s">
        <v>3159</v>
      </c>
      <c r="F1794" s="109" t="s">
        <v>36</v>
      </c>
      <c r="G1794" s="109" t="s">
        <v>3425</v>
      </c>
      <c r="H1794" s="109" t="s">
        <v>3426</v>
      </c>
      <c r="I1794" s="124">
        <v>8240</v>
      </c>
      <c r="J1794" s="127">
        <f t="shared" ref="J1794:J1857" si="60">L1794/I1794</f>
        <v>8.9151699029126216E-2</v>
      </c>
      <c r="K1794" s="124">
        <v>-4420</v>
      </c>
      <c r="L1794" s="125">
        <v>734.61</v>
      </c>
      <c r="M1794" s="125">
        <v>1128.6500000000001</v>
      </c>
    </row>
    <row r="1795" spans="1:13" x14ac:dyDescent="0.3">
      <c r="A1795" s="123" t="str">
        <f t="shared" si="59"/>
        <v>MPAC01398</v>
      </c>
      <c r="B1795" s="109" t="s">
        <v>3160</v>
      </c>
      <c r="C1795" s="109" t="s">
        <v>2618</v>
      </c>
      <c r="D1795" s="109" t="s">
        <v>2121</v>
      </c>
      <c r="E1795" s="109" t="s">
        <v>3161</v>
      </c>
      <c r="F1795" s="109" t="s">
        <v>36</v>
      </c>
      <c r="G1795" s="109" t="s">
        <v>3425</v>
      </c>
      <c r="H1795" s="109" t="s">
        <v>3426</v>
      </c>
      <c r="I1795" s="124">
        <v>7840</v>
      </c>
      <c r="J1795" s="127">
        <f t="shared" si="60"/>
        <v>1.3703852040816327</v>
      </c>
      <c r="K1795" s="124">
        <v>-4820</v>
      </c>
      <c r="L1795" s="125">
        <v>10743.82</v>
      </c>
      <c r="M1795" s="125">
        <v>17349.150000000001</v>
      </c>
    </row>
    <row r="1796" spans="1:13" x14ac:dyDescent="0.3">
      <c r="A1796" s="123" t="str">
        <f t="shared" si="59"/>
        <v>MPAC01399</v>
      </c>
      <c r="B1796" s="109" t="s">
        <v>3162</v>
      </c>
      <c r="C1796" s="109" t="s">
        <v>2618</v>
      </c>
      <c r="D1796" s="109" t="s">
        <v>2121</v>
      </c>
      <c r="E1796" s="109" t="s">
        <v>3163</v>
      </c>
      <c r="F1796" s="109" t="s">
        <v>40</v>
      </c>
      <c r="G1796" s="109" t="s">
        <v>3425</v>
      </c>
      <c r="H1796" s="109" t="s">
        <v>3426</v>
      </c>
      <c r="I1796" s="124">
        <v>1127.8</v>
      </c>
      <c r="J1796" s="127">
        <f t="shared" si="60"/>
        <v>15.16892179464444</v>
      </c>
      <c r="K1796" s="124">
        <v>1127.5999999999999</v>
      </c>
      <c r="L1796" s="125">
        <v>17107.509999999998</v>
      </c>
      <c r="M1796" s="125">
        <v>3.03</v>
      </c>
    </row>
    <row r="1797" spans="1:13" x14ac:dyDescent="0.3">
      <c r="A1797" s="123" t="str">
        <f t="shared" si="59"/>
        <v>MPAC01400</v>
      </c>
      <c r="B1797" s="109" t="s">
        <v>3164</v>
      </c>
      <c r="C1797" s="109" t="s">
        <v>2618</v>
      </c>
      <c r="D1797" s="109" t="s">
        <v>2130</v>
      </c>
      <c r="E1797" s="109" t="s">
        <v>3165</v>
      </c>
      <c r="F1797" s="109" t="s">
        <v>40</v>
      </c>
      <c r="G1797" s="109" t="s">
        <v>3425</v>
      </c>
      <c r="H1797" s="109" t="s">
        <v>3426</v>
      </c>
      <c r="I1797" s="124">
        <v>96.751999999999995</v>
      </c>
      <c r="J1797" s="127">
        <f t="shared" si="60"/>
        <v>25.001860426657849</v>
      </c>
      <c r="K1797" s="124">
        <v>81.3262</v>
      </c>
      <c r="L1797" s="125">
        <v>2418.98</v>
      </c>
      <c r="M1797" s="125">
        <v>385.65</v>
      </c>
    </row>
    <row r="1798" spans="1:13" x14ac:dyDescent="0.3">
      <c r="A1798" s="123" t="str">
        <f t="shared" si="59"/>
        <v>MPAC01401</v>
      </c>
      <c r="B1798" s="109" t="s">
        <v>3166</v>
      </c>
      <c r="C1798" s="109" t="s">
        <v>2618</v>
      </c>
      <c r="D1798" s="109" t="s">
        <v>2130</v>
      </c>
      <c r="E1798" s="109" t="s">
        <v>3167</v>
      </c>
      <c r="F1798" s="109" t="s">
        <v>36</v>
      </c>
      <c r="G1798" s="109" t="s">
        <v>3425</v>
      </c>
      <c r="H1798" s="109" t="s">
        <v>3426</v>
      </c>
      <c r="I1798" s="124">
        <v>3120</v>
      </c>
      <c r="J1798" s="127">
        <f t="shared" si="60"/>
        <v>3.3799326923076922</v>
      </c>
      <c r="K1798" s="124">
        <v>467</v>
      </c>
      <c r="L1798" s="125">
        <v>10545.39</v>
      </c>
      <c r="M1798" s="125">
        <v>8966.92</v>
      </c>
    </row>
    <row r="1799" spans="1:13" x14ac:dyDescent="0.3">
      <c r="A1799" s="123" t="str">
        <f t="shared" si="59"/>
        <v>MPAC01402</v>
      </c>
      <c r="B1799" s="109" t="s">
        <v>3168</v>
      </c>
      <c r="C1799" s="109" t="s">
        <v>2618</v>
      </c>
      <c r="D1799" s="109" t="s">
        <v>2130</v>
      </c>
      <c r="E1799" s="109" t="s">
        <v>3169</v>
      </c>
      <c r="F1799" s="109" t="s">
        <v>36</v>
      </c>
      <c r="G1799" s="109" t="s">
        <v>3425</v>
      </c>
      <c r="H1799" s="109" t="s">
        <v>3426</v>
      </c>
      <c r="I1799" s="124">
        <v>3944</v>
      </c>
      <c r="J1799" s="127">
        <f t="shared" si="60"/>
        <v>2.7608062880324544</v>
      </c>
      <c r="K1799" s="124">
        <v>664</v>
      </c>
      <c r="L1799" s="125">
        <v>10888.62</v>
      </c>
      <c r="M1799" s="125">
        <v>9055.44</v>
      </c>
    </row>
    <row r="1800" spans="1:13" x14ac:dyDescent="0.3">
      <c r="A1800" s="123" t="str">
        <f t="shared" si="59"/>
        <v>MPAC01409</v>
      </c>
      <c r="B1800" s="109" t="s">
        <v>3170</v>
      </c>
      <c r="C1800" s="109" t="s">
        <v>2618</v>
      </c>
      <c r="D1800" s="109" t="s">
        <v>2130</v>
      </c>
      <c r="E1800" s="109" t="s">
        <v>3171</v>
      </c>
      <c r="F1800" s="109" t="s">
        <v>40</v>
      </c>
      <c r="G1800" s="109" t="s">
        <v>3425</v>
      </c>
      <c r="H1800" s="109" t="s">
        <v>3426</v>
      </c>
      <c r="I1800" s="124">
        <v>1184</v>
      </c>
      <c r="J1800" s="127">
        <f t="shared" si="60"/>
        <v>15.508074324324326</v>
      </c>
      <c r="K1800" s="124">
        <v>1184</v>
      </c>
      <c r="L1800" s="125">
        <v>18361.560000000001</v>
      </c>
      <c r="M1800" s="125">
        <v>0</v>
      </c>
    </row>
    <row r="1801" spans="1:13" x14ac:dyDescent="0.3">
      <c r="A1801" s="123" t="str">
        <f t="shared" si="59"/>
        <v>MPAC01410</v>
      </c>
      <c r="B1801" s="109" t="s">
        <v>3172</v>
      </c>
      <c r="C1801" s="109" t="s">
        <v>2618</v>
      </c>
      <c r="D1801" s="109" t="s">
        <v>2130</v>
      </c>
      <c r="E1801" s="109" t="s">
        <v>3173</v>
      </c>
      <c r="F1801" s="109" t="s">
        <v>36</v>
      </c>
      <c r="G1801" s="109" t="s">
        <v>3425</v>
      </c>
      <c r="H1801" s="109" t="s">
        <v>3426</v>
      </c>
      <c r="I1801" s="124">
        <v>800</v>
      </c>
      <c r="J1801" s="127">
        <f t="shared" si="60"/>
        <v>0.34156249999999999</v>
      </c>
      <c r="K1801" s="124">
        <v>800</v>
      </c>
      <c r="L1801" s="125">
        <v>273.25</v>
      </c>
      <c r="M1801" s="125">
        <v>0</v>
      </c>
    </row>
    <row r="1802" spans="1:13" x14ac:dyDescent="0.3">
      <c r="A1802" s="123" t="str">
        <f t="shared" si="59"/>
        <v>MPAC01411</v>
      </c>
      <c r="B1802" s="109" t="s">
        <v>3174</v>
      </c>
      <c r="C1802" s="109" t="s">
        <v>2618</v>
      </c>
      <c r="D1802" s="109" t="s">
        <v>2130</v>
      </c>
      <c r="E1802" s="109" t="s">
        <v>3698</v>
      </c>
      <c r="F1802" s="109" t="s">
        <v>40</v>
      </c>
      <c r="G1802" s="109" t="s">
        <v>3425</v>
      </c>
      <c r="H1802" s="109" t="s">
        <v>3426</v>
      </c>
      <c r="I1802" s="124">
        <v>1274</v>
      </c>
      <c r="J1802" s="127">
        <f t="shared" si="60"/>
        <v>15.64947409733124</v>
      </c>
      <c r="K1802" s="124">
        <v>1048</v>
      </c>
      <c r="L1802" s="125">
        <v>19937.43</v>
      </c>
      <c r="M1802" s="125">
        <v>3536.78</v>
      </c>
    </row>
    <row r="1803" spans="1:13" x14ac:dyDescent="0.3">
      <c r="A1803" s="123" t="str">
        <f t="shared" si="59"/>
        <v>MPAC01412</v>
      </c>
      <c r="B1803" s="109" t="s">
        <v>3175</v>
      </c>
      <c r="C1803" s="109" t="s">
        <v>2618</v>
      </c>
      <c r="D1803" s="109" t="s">
        <v>2130</v>
      </c>
      <c r="E1803" s="109" t="s">
        <v>3176</v>
      </c>
      <c r="F1803" s="109" t="s">
        <v>40</v>
      </c>
      <c r="G1803" s="109" t="s">
        <v>3425</v>
      </c>
      <c r="H1803" s="109" t="s">
        <v>3426</v>
      </c>
      <c r="I1803" s="124">
        <v>1104</v>
      </c>
      <c r="J1803" s="127">
        <f t="shared" si="60"/>
        <v>12.285625</v>
      </c>
      <c r="K1803" s="124">
        <v>1104</v>
      </c>
      <c r="L1803" s="125">
        <v>13563.33</v>
      </c>
      <c r="M1803" s="125">
        <v>0</v>
      </c>
    </row>
    <row r="1804" spans="1:13" x14ac:dyDescent="0.3">
      <c r="A1804" s="123" t="str">
        <f t="shared" si="59"/>
        <v>MPAC01413</v>
      </c>
      <c r="B1804" s="109" t="s">
        <v>3177</v>
      </c>
      <c r="C1804" s="109" t="s">
        <v>2618</v>
      </c>
      <c r="D1804" s="109" t="s">
        <v>2130</v>
      </c>
      <c r="E1804" s="109" t="s">
        <v>3178</v>
      </c>
      <c r="F1804" s="109" t="s">
        <v>40</v>
      </c>
      <c r="G1804" s="109" t="s">
        <v>3425</v>
      </c>
      <c r="H1804" s="109" t="s">
        <v>3426</v>
      </c>
      <c r="I1804" s="124">
        <v>4582.87</v>
      </c>
      <c r="J1804" s="127">
        <f t="shared" si="60"/>
        <v>20.662403690263961</v>
      </c>
      <c r="K1804" s="124">
        <v>2473.9</v>
      </c>
      <c r="L1804" s="125">
        <v>94693.11</v>
      </c>
      <c r="M1804" s="125">
        <v>43576.34</v>
      </c>
    </row>
    <row r="1805" spans="1:13" x14ac:dyDescent="0.3">
      <c r="A1805" s="123" t="str">
        <f t="shared" si="59"/>
        <v>MPAC01414</v>
      </c>
      <c r="B1805" s="109" t="s">
        <v>1169</v>
      </c>
      <c r="C1805" s="109" t="s">
        <v>2618</v>
      </c>
      <c r="D1805" s="109" t="s">
        <v>2130</v>
      </c>
      <c r="E1805" s="109" t="s">
        <v>3179</v>
      </c>
      <c r="F1805" s="109" t="s">
        <v>40</v>
      </c>
      <c r="G1805" s="109" t="s">
        <v>3425</v>
      </c>
      <c r="H1805" s="109" t="s">
        <v>3426</v>
      </c>
      <c r="I1805" s="124">
        <v>3006</v>
      </c>
      <c r="J1805" s="127">
        <f t="shared" si="60"/>
        <v>15.844218230206254</v>
      </c>
      <c r="K1805" s="124">
        <v>3006</v>
      </c>
      <c r="L1805" s="125">
        <v>47627.72</v>
      </c>
      <c r="M1805" s="125">
        <v>0</v>
      </c>
    </row>
    <row r="1806" spans="1:13" x14ac:dyDescent="0.3">
      <c r="A1806" s="123" t="str">
        <f t="shared" si="59"/>
        <v>MPAC01415</v>
      </c>
      <c r="B1806" s="109" t="s">
        <v>3180</v>
      </c>
      <c r="C1806" s="109" t="s">
        <v>2625</v>
      </c>
      <c r="D1806" s="109" t="s">
        <v>3182</v>
      </c>
      <c r="E1806" s="109" t="s">
        <v>3181</v>
      </c>
      <c r="F1806" s="109" t="s">
        <v>36</v>
      </c>
      <c r="G1806" s="109" t="s">
        <v>3425</v>
      </c>
      <c r="H1806" s="109" t="s">
        <v>3426</v>
      </c>
      <c r="I1806" s="124">
        <v>2540</v>
      </c>
      <c r="J1806" s="127">
        <f t="shared" si="60"/>
        <v>0.55000000000000004</v>
      </c>
      <c r="K1806" s="124">
        <v>2540</v>
      </c>
      <c r="L1806" s="125">
        <v>1397</v>
      </c>
      <c r="M1806" s="125">
        <v>0</v>
      </c>
    </row>
    <row r="1807" spans="1:13" x14ac:dyDescent="0.3">
      <c r="A1807" s="123" t="str">
        <f t="shared" si="59"/>
        <v>MPAC01416</v>
      </c>
      <c r="B1807" s="109" t="s">
        <v>1188</v>
      </c>
      <c r="C1807" s="109" t="s">
        <v>2618</v>
      </c>
      <c r="D1807" s="109" t="s">
        <v>2130</v>
      </c>
      <c r="E1807" s="109" t="s">
        <v>3183</v>
      </c>
      <c r="F1807" s="109" t="s">
        <v>40</v>
      </c>
      <c r="G1807" s="109" t="s">
        <v>3425</v>
      </c>
      <c r="H1807" s="109" t="s">
        <v>3426</v>
      </c>
      <c r="I1807" s="124">
        <v>4629.2160000000003</v>
      </c>
      <c r="J1807" s="127">
        <f t="shared" si="60"/>
        <v>14.771384614587003</v>
      </c>
      <c r="K1807" s="124">
        <v>1142.752</v>
      </c>
      <c r="L1807" s="125">
        <v>68379.929999999993</v>
      </c>
      <c r="M1807" s="125">
        <v>51499.9</v>
      </c>
    </row>
    <row r="1808" spans="1:13" x14ac:dyDescent="0.3">
      <c r="A1808" s="123" t="str">
        <f t="shared" si="59"/>
        <v>MPQM00006</v>
      </c>
      <c r="B1808" s="109" t="s">
        <v>755</v>
      </c>
      <c r="C1808" s="109" t="s">
        <v>3433</v>
      </c>
      <c r="D1808" s="109" t="s">
        <v>3434</v>
      </c>
      <c r="E1808" s="109" t="s">
        <v>4759</v>
      </c>
      <c r="F1808" s="109" t="s">
        <v>88</v>
      </c>
      <c r="G1808" s="109" t="s">
        <v>3425</v>
      </c>
      <c r="H1808" s="109" t="s">
        <v>3426</v>
      </c>
      <c r="I1808" s="124">
        <v>250</v>
      </c>
      <c r="J1808" s="127">
        <f t="shared" si="60"/>
        <v>21.779880000000002</v>
      </c>
      <c r="K1808" s="124">
        <v>250</v>
      </c>
      <c r="L1808" s="125">
        <v>5444.97</v>
      </c>
      <c r="M1808" s="125">
        <v>0</v>
      </c>
    </row>
    <row r="1809" spans="1:13" x14ac:dyDescent="0.3">
      <c r="A1809" s="123" t="str">
        <f t="shared" si="59"/>
        <v>MPQM00007</v>
      </c>
      <c r="B1809" s="109" t="s">
        <v>756</v>
      </c>
      <c r="C1809" s="109" t="s">
        <v>3433</v>
      </c>
      <c r="D1809" s="109" t="s">
        <v>3434</v>
      </c>
      <c r="E1809" s="109" t="s">
        <v>4760</v>
      </c>
      <c r="F1809" s="109" t="s">
        <v>757</v>
      </c>
      <c r="G1809" s="109" t="s">
        <v>3425</v>
      </c>
      <c r="H1809" s="109" t="s">
        <v>3426</v>
      </c>
      <c r="I1809" s="124">
        <v>1</v>
      </c>
      <c r="J1809" s="127">
        <f t="shared" si="60"/>
        <v>613.44000000000005</v>
      </c>
      <c r="K1809" s="124">
        <v>1</v>
      </c>
      <c r="L1809" s="125">
        <v>613.44000000000005</v>
      </c>
      <c r="M1809" s="125">
        <v>0</v>
      </c>
    </row>
    <row r="1810" spans="1:13" x14ac:dyDescent="0.3">
      <c r="A1810" s="123" t="str">
        <f t="shared" si="59"/>
        <v>MPQM00008</v>
      </c>
      <c r="B1810" s="109" t="s">
        <v>758</v>
      </c>
      <c r="C1810" s="109" t="s">
        <v>3433</v>
      </c>
      <c r="D1810" s="109" t="s">
        <v>3434</v>
      </c>
      <c r="E1810" s="109" t="s">
        <v>4761</v>
      </c>
      <c r="F1810" s="109" t="s">
        <v>88</v>
      </c>
      <c r="G1810" s="109" t="s">
        <v>3425</v>
      </c>
      <c r="H1810" s="109" t="s">
        <v>3426</v>
      </c>
      <c r="I1810" s="124">
        <v>100</v>
      </c>
      <c r="J1810" s="127">
        <f t="shared" si="60"/>
        <v>21.212299999999999</v>
      </c>
      <c r="K1810" s="124">
        <v>100</v>
      </c>
      <c r="L1810" s="125">
        <v>2121.23</v>
      </c>
      <c r="M1810" s="125">
        <v>0</v>
      </c>
    </row>
    <row r="1811" spans="1:13" x14ac:dyDescent="0.3">
      <c r="A1811" s="123" t="str">
        <f t="shared" si="59"/>
        <v>MPQM00009</v>
      </c>
      <c r="B1811" s="109" t="s">
        <v>759</v>
      </c>
      <c r="C1811" s="109" t="s">
        <v>3433</v>
      </c>
      <c r="D1811" s="109" t="s">
        <v>3434</v>
      </c>
      <c r="E1811" s="109" t="s">
        <v>4762</v>
      </c>
      <c r="F1811" s="109" t="s">
        <v>80</v>
      </c>
      <c r="G1811" s="109" t="s">
        <v>3425</v>
      </c>
      <c r="H1811" s="109" t="s">
        <v>3426</v>
      </c>
      <c r="I1811" s="124">
        <v>3</v>
      </c>
      <c r="J1811" s="127">
        <f t="shared" si="60"/>
        <v>540.87</v>
      </c>
      <c r="K1811" s="124">
        <v>3</v>
      </c>
      <c r="L1811" s="125">
        <v>1622.61</v>
      </c>
      <c r="M1811" s="125">
        <v>0</v>
      </c>
    </row>
    <row r="1812" spans="1:13" x14ac:dyDescent="0.3">
      <c r="A1812" s="123" t="str">
        <f t="shared" si="59"/>
        <v>MPQM00010</v>
      </c>
      <c r="B1812" s="109" t="s">
        <v>760</v>
      </c>
      <c r="C1812" s="109" t="s">
        <v>3433</v>
      </c>
      <c r="D1812" s="109" t="s">
        <v>3434</v>
      </c>
      <c r="E1812" s="109" t="s">
        <v>4763</v>
      </c>
      <c r="F1812" s="109" t="s">
        <v>757</v>
      </c>
      <c r="G1812" s="109" t="s">
        <v>3425</v>
      </c>
      <c r="H1812" s="109" t="s">
        <v>3426</v>
      </c>
      <c r="I1812" s="124">
        <v>0.26469999999999999</v>
      </c>
      <c r="J1812" s="127">
        <f t="shared" si="60"/>
        <v>1777.4839440876465</v>
      </c>
      <c r="K1812" s="124">
        <v>0.26469999999999999</v>
      </c>
      <c r="L1812" s="125">
        <v>470.5</v>
      </c>
      <c r="M1812" s="125">
        <v>0</v>
      </c>
    </row>
    <row r="1813" spans="1:13" x14ac:dyDescent="0.3">
      <c r="A1813" s="123" t="str">
        <f t="shared" si="59"/>
        <v>MPQM00012</v>
      </c>
      <c r="B1813" s="109" t="s">
        <v>761</v>
      </c>
      <c r="C1813" s="109" t="s">
        <v>3433</v>
      </c>
      <c r="D1813" s="109" t="s">
        <v>3434</v>
      </c>
      <c r="E1813" s="109" t="s">
        <v>4764</v>
      </c>
      <c r="F1813" s="109" t="s">
        <v>88</v>
      </c>
      <c r="G1813" s="109" t="s">
        <v>3425</v>
      </c>
      <c r="H1813" s="109" t="s">
        <v>3426</v>
      </c>
      <c r="I1813" s="124">
        <v>100</v>
      </c>
      <c r="J1813" s="127">
        <f t="shared" si="60"/>
        <v>25.128699999999998</v>
      </c>
      <c r="K1813" s="124">
        <v>100</v>
      </c>
      <c r="L1813" s="125">
        <v>2512.87</v>
      </c>
      <c r="M1813" s="125">
        <v>0</v>
      </c>
    </row>
    <row r="1814" spans="1:13" x14ac:dyDescent="0.3">
      <c r="A1814" s="123" t="str">
        <f t="shared" si="59"/>
        <v>MPQM00013</v>
      </c>
      <c r="B1814" s="109" t="s">
        <v>762</v>
      </c>
      <c r="C1814" s="109" t="s">
        <v>3433</v>
      </c>
      <c r="D1814" s="109" t="s">
        <v>3434</v>
      </c>
      <c r="E1814" s="109" t="s">
        <v>4765</v>
      </c>
      <c r="F1814" s="109" t="s">
        <v>80</v>
      </c>
      <c r="G1814" s="109" t="s">
        <v>3425</v>
      </c>
      <c r="H1814" s="109" t="s">
        <v>3426</v>
      </c>
      <c r="I1814" s="124">
        <v>2</v>
      </c>
      <c r="J1814" s="127">
        <f t="shared" si="60"/>
        <v>100.46</v>
      </c>
      <c r="K1814" s="124">
        <v>2</v>
      </c>
      <c r="L1814" s="125">
        <v>200.92</v>
      </c>
      <c r="M1814" s="125">
        <v>0</v>
      </c>
    </row>
    <row r="1815" spans="1:13" x14ac:dyDescent="0.3">
      <c r="A1815" s="123" t="str">
        <f t="shared" si="59"/>
        <v>MRL000001</v>
      </c>
      <c r="B1815" s="109" t="s">
        <v>2003</v>
      </c>
      <c r="C1815" s="109" t="s">
        <v>38</v>
      </c>
      <c r="D1815" s="109" t="s">
        <v>2563</v>
      </c>
      <c r="E1815" s="109" t="s">
        <v>2004</v>
      </c>
      <c r="F1815" s="109" t="s">
        <v>36</v>
      </c>
      <c r="G1815" s="109" t="s">
        <v>3425</v>
      </c>
      <c r="H1815" s="109" t="s">
        <v>3426</v>
      </c>
      <c r="I1815" s="124">
        <v>2791</v>
      </c>
      <c r="J1815" s="127">
        <f t="shared" si="60"/>
        <v>10.874450017914725</v>
      </c>
      <c r="K1815" s="124">
        <v>2791</v>
      </c>
      <c r="L1815" s="125">
        <v>30350.59</v>
      </c>
      <c r="M1815" s="125">
        <v>0</v>
      </c>
    </row>
    <row r="1816" spans="1:13" x14ac:dyDescent="0.3">
      <c r="A1816" s="123" t="str">
        <f t="shared" si="59"/>
        <v>MRL000002</v>
      </c>
      <c r="B1816" s="109" t="s">
        <v>3184</v>
      </c>
      <c r="C1816" s="109" t="s">
        <v>38</v>
      </c>
      <c r="D1816" s="109" t="s">
        <v>2563</v>
      </c>
      <c r="E1816" s="109" t="s">
        <v>3185</v>
      </c>
      <c r="F1816" s="109" t="s">
        <v>36</v>
      </c>
      <c r="G1816" s="109" t="s">
        <v>3425</v>
      </c>
      <c r="H1816" s="109" t="s">
        <v>3426</v>
      </c>
      <c r="I1816" s="124">
        <v>1853</v>
      </c>
      <c r="J1816" s="127">
        <f t="shared" si="60"/>
        <v>12.666243928764166</v>
      </c>
      <c r="K1816" s="124">
        <v>1853</v>
      </c>
      <c r="L1816" s="125">
        <v>23470.55</v>
      </c>
      <c r="M1816" s="125">
        <v>0</v>
      </c>
    </row>
    <row r="1817" spans="1:13" x14ac:dyDescent="0.3">
      <c r="A1817" s="123" t="str">
        <f t="shared" si="59"/>
        <v>MRL000004</v>
      </c>
      <c r="B1817" s="109" t="s">
        <v>2005</v>
      </c>
      <c r="C1817" s="109" t="s">
        <v>38</v>
      </c>
      <c r="D1817" s="109" t="s">
        <v>2130</v>
      </c>
      <c r="E1817" s="109" t="s">
        <v>2006</v>
      </c>
      <c r="F1817" s="109" t="s">
        <v>36</v>
      </c>
      <c r="G1817" s="109" t="s">
        <v>3425</v>
      </c>
      <c r="H1817" s="109" t="s">
        <v>3426</v>
      </c>
      <c r="I1817" s="124">
        <v>81</v>
      </c>
      <c r="J1817" s="127">
        <f t="shared" si="60"/>
        <v>33.055925925925926</v>
      </c>
      <c r="K1817" s="124">
        <v>81</v>
      </c>
      <c r="L1817" s="125">
        <v>2677.53</v>
      </c>
      <c r="M1817" s="125">
        <v>0</v>
      </c>
    </row>
    <row r="1818" spans="1:13" x14ac:dyDescent="0.3">
      <c r="A1818" s="123" t="str">
        <f t="shared" si="59"/>
        <v>MRL000005</v>
      </c>
      <c r="B1818" s="109" t="s">
        <v>2009</v>
      </c>
      <c r="C1818" s="109" t="s">
        <v>38</v>
      </c>
      <c r="D1818" s="109" t="s">
        <v>2130</v>
      </c>
      <c r="E1818" s="109" t="s">
        <v>2010</v>
      </c>
      <c r="F1818" s="109" t="s">
        <v>36</v>
      </c>
      <c r="G1818" s="109" t="s">
        <v>3425</v>
      </c>
      <c r="H1818" s="109" t="s">
        <v>3426</v>
      </c>
      <c r="I1818" s="124">
        <v>1848</v>
      </c>
      <c r="J1818" s="127">
        <f t="shared" si="60"/>
        <v>31.937472943722941</v>
      </c>
      <c r="K1818" s="124">
        <v>1848</v>
      </c>
      <c r="L1818" s="125">
        <v>59020.45</v>
      </c>
      <c r="M1818" s="125">
        <v>0</v>
      </c>
    </row>
    <row r="1819" spans="1:13" x14ac:dyDescent="0.3">
      <c r="A1819" s="123" t="str">
        <f t="shared" si="59"/>
        <v>MRL000006</v>
      </c>
      <c r="B1819" s="109" t="s">
        <v>2013</v>
      </c>
      <c r="C1819" s="109" t="s">
        <v>38</v>
      </c>
      <c r="D1819" s="109" t="s">
        <v>2130</v>
      </c>
      <c r="E1819" s="109" t="s">
        <v>2014</v>
      </c>
      <c r="F1819" s="109" t="s">
        <v>36</v>
      </c>
      <c r="G1819" s="109" t="s">
        <v>3425</v>
      </c>
      <c r="H1819" s="109" t="s">
        <v>3426</v>
      </c>
      <c r="I1819" s="124">
        <v>2880</v>
      </c>
      <c r="J1819" s="127">
        <f t="shared" si="60"/>
        <v>25.282677083333333</v>
      </c>
      <c r="K1819" s="124">
        <v>2880</v>
      </c>
      <c r="L1819" s="125">
        <v>72814.11</v>
      </c>
      <c r="M1819" s="125">
        <v>0</v>
      </c>
    </row>
    <row r="1820" spans="1:13" x14ac:dyDescent="0.3">
      <c r="A1820" s="123" t="str">
        <f t="shared" si="59"/>
        <v>MRL000007</v>
      </c>
      <c r="B1820" s="109" t="s">
        <v>2015</v>
      </c>
      <c r="C1820" s="109" t="s">
        <v>38</v>
      </c>
      <c r="D1820" s="109" t="s">
        <v>2130</v>
      </c>
      <c r="E1820" s="109" t="s">
        <v>2016</v>
      </c>
      <c r="F1820" s="109" t="s">
        <v>36</v>
      </c>
      <c r="G1820" s="109" t="s">
        <v>3425</v>
      </c>
      <c r="H1820" s="109" t="s">
        <v>3426</v>
      </c>
      <c r="I1820" s="124">
        <v>1020</v>
      </c>
      <c r="J1820" s="127">
        <f t="shared" si="60"/>
        <v>24.106588235294119</v>
      </c>
      <c r="K1820" s="124">
        <v>1020</v>
      </c>
      <c r="L1820" s="125">
        <v>24588.720000000001</v>
      </c>
      <c r="M1820" s="125">
        <v>0</v>
      </c>
    </row>
    <row r="1821" spans="1:13" x14ac:dyDescent="0.3">
      <c r="A1821" s="123" t="str">
        <f t="shared" si="59"/>
        <v>MRL000012</v>
      </c>
      <c r="B1821" s="109" t="s">
        <v>3194</v>
      </c>
      <c r="C1821" s="109" t="s">
        <v>38</v>
      </c>
      <c r="D1821" s="109" t="s">
        <v>2130</v>
      </c>
      <c r="E1821" s="109" t="s">
        <v>3195</v>
      </c>
      <c r="F1821" s="109" t="s">
        <v>36</v>
      </c>
      <c r="G1821" s="109" t="s">
        <v>3425</v>
      </c>
      <c r="H1821" s="109" t="s">
        <v>3426</v>
      </c>
      <c r="I1821" s="124">
        <v>12</v>
      </c>
      <c r="J1821" s="127">
        <f t="shared" si="60"/>
        <v>7.8775000000000004</v>
      </c>
      <c r="K1821" s="124">
        <v>-1188</v>
      </c>
      <c r="L1821" s="125">
        <v>94.53</v>
      </c>
      <c r="M1821" s="125">
        <v>9453</v>
      </c>
    </row>
    <row r="1822" spans="1:13" x14ac:dyDescent="0.3">
      <c r="A1822" s="123" t="str">
        <f t="shared" si="59"/>
        <v>MRL000014</v>
      </c>
      <c r="B1822" s="109" t="s">
        <v>3202</v>
      </c>
      <c r="C1822" s="109" t="s">
        <v>38</v>
      </c>
      <c r="D1822" s="109" t="s">
        <v>2130</v>
      </c>
      <c r="E1822" s="109" t="s">
        <v>3203</v>
      </c>
      <c r="F1822" s="109" t="s">
        <v>36</v>
      </c>
      <c r="G1822" s="109" t="s">
        <v>3425</v>
      </c>
      <c r="H1822" s="109" t="s">
        <v>3426</v>
      </c>
      <c r="I1822" s="124">
        <v>8</v>
      </c>
      <c r="J1822" s="127">
        <f t="shared" si="60"/>
        <v>7.8775000000000004</v>
      </c>
      <c r="K1822" s="124">
        <v>8</v>
      </c>
      <c r="L1822" s="125">
        <v>63.02</v>
      </c>
      <c r="M1822" s="125">
        <v>0</v>
      </c>
    </row>
    <row r="1823" spans="1:13" x14ac:dyDescent="0.3">
      <c r="A1823" s="123" t="str">
        <f t="shared" si="59"/>
        <v>MRL000015</v>
      </c>
      <c r="B1823" s="109" t="s">
        <v>3206</v>
      </c>
      <c r="C1823" s="109" t="s">
        <v>38</v>
      </c>
      <c r="D1823" s="109" t="s">
        <v>2130</v>
      </c>
      <c r="E1823" s="109" t="s">
        <v>3207</v>
      </c>
      <c r="F1823" s="109" t="s">
        <v>36</v>
      </c>
      <c r="G1823" s="109" t="s">
        <v>3425</v>
      </c>
      <c r="H1823" s="109" t="s">
        <v>3426</v>
      </c>
      <c r="I1823" s="124">
        <v>7</v>
      </c>
      <c r="J1823" s="127">
        <f t="shared" si="60"/>
        <v>7.8771428571428572</v>
      </c>
      <c r="K1823" s="124">
        <v>7</v>
      </c>
      <c r="L1823" s="125">
        <v>55.14</v>
      </c>
      <c r="M1823" s="125">
        <v>0</v>
      </c>
    </row>
    <row r="1824" spans="1:13" x14ac:dyDescent="0.3">
      <c r="A1824" s="123" t="str">
        <f t="shared" si="59"/>
        <v>MRL000017</v>
      </c>
      <c r="B1824" s="109" t="s">
        <v>1440</v>
      </c>
      <c r="C1824" s="109" t="s">
        <v>38</v>
      </c>
      <c r="D1824" s="109" t="s">
        <v>2130</v>
      </c>
      <c r="E1824" s="109" t="s">
        <v>1441</v>
      </c>
      <c r="F1824" s="109" t="s">
        <v>36</v>
      </c>
      <c r="G1824" s="109" t="s">
        <v>3425</v>
      </c>
      <c r="H1824" s="109" t="s">
        <v>3426</v>
      </c>
      <c r="I1824" s="124">
        <v>2116</v>
      </c>
      <c r="J1824" s="127">
        <f t="shared" si="60"/>
        <v>6.4297022684310017</v>
      </c>
      <c r="K1824" s="124">
        <v>2116</v>
      </c>
      <c r="L1824" s="125">
        <v>13605.25</v>
      </c>
      <c r="M1824" s="125">
        <v>0</v>
      </c>
    </row>
    <row r="1825" spans="1:13" x14ac:dyDescent="0.3">
      <c r="A1825" s="123" t="str">
        <f t="shared" si="59"/>
        <v>MRL000018</v>
      </c>
      <c r="B1825" s="109" t="s">
        <v>3214</v>
      </c>
      <c r="C1825" s="109" t="s">
        <v>38</v>
      </c>
      <c r="D1825" s="109" t="s">
        <v>2130</v>
      </c>
      <c r="E1825" s="109" t="s">
        <v>3215</v>
      </c>
      <c r="F1825" s="109" t="s">
        <v>36</v>
      </c>
      <c r="G1825" s="109" t="s">
        <v>3425</v>
      </c>
      <c r="H1825" s="109" t="s">
        <v>3426</v>
      </c>
      <c r="I1825" s="124">
        <v>1510</v>
      </c>
      <c r="J1825" s="127">
        <f t="shared" si="60"/>
        <v>4.5588013245033112</v>
      </c>
      <c r="K1825" s="124">
        <v>1510</v>
      </c>
      <c r="L1825" s="125">
        <v>6883.79</v>
      </c>
      <c r="M1825" s="125">
        <v>0</v>
      </c>
    </row>
    <row r="1826" spans="1:13" x14ac:dyDescent="0.3">
      <c r="A1826" s="123" t="str">
        <f t="shared" si="59"/>
        <v>MRL000019</v>
      </c>
      <c r="B1826" s="109" t="s">
        <v>3218</v>
      </c>
      <c r="C1826" s="109" t="s">
        <v>38</v>
      </c>
      <c r="D1826" s="109" t="s">
        <v>3182</v>
      </c>
      <c r="E1826" s="109" t="s">
        <v>3219</v>
      </c>
      <c r="F1826" s="109" t="s">
        <v>36</v>
      </c>
      <c r="G1826" s="109" t="s">
        <v>3425</v>
      </c>
      <c r="H1826" s="109" t="s">
        <v>3426</v>
      </c>
      <c r="I1826" s="124">
        <v>3</v>
      </c>
      <c r="J1826" s="127">
        <f t="shared" si="60"/>
        <v>5.4766666666666666</v>
      </c>
      <c r="K1826" s="124">
        <v>3</v>
      </c>
      <c r="L1826" s="125">
        <v>16.43</v>
      </c>
      <c r="M1826" s="125">
        <v>0</v>
      </c>
    </row>
    <row r="1827" spans="1:13" x14ac:dyDescent="0.3">
      <c r="A1827" s="123" t="str">
        <f t="shared" si="59"/>
        <v>MSAB00006</v>
      </c>
      <c r="B1827" s="109" t="s">
        <v>763</v>
      </c>
      <c r="C1827" s="109" t="s">
        <v>3433</v>
      </c>
      <c r="D1827" s="109" t="s">
        <v>3434</v>
      </c>
      <c r="E1827" s="109" t="s">
        <v>4766</v>
      </c>
      <c r="F1827" s="109" t="s">
        <v>36</v>
      </c>
      <c r="G1827" s="109" t="s">
        <v>3425</v>
      </c>
      <c r="H1827" s="109" t="s">
        <v>3426</v>
      </c>
      <c r="I1827" s="124">
        <v>13</v>
      </c>
      <c r="J1827" s="127">
        <f t="shared" si="60"/>
        <v>99.834615384615375</v>
      </c>
      <c r="K1827" s="124">
        <v>13</v>
      </c>
      <c r="L1827" s="125">
        <v>1297.8499999999999</v>
      </c>
      <c r="M1827" s="125">
        <v>0</v>
      </c>
    </row>
    <row r="1828" spans="1:13" x14ac:dyDescent="0.3">
      <c r="A1828" s="123" t="str">
        <f t="shared" si="59"/>
        <v>MSAB00019</v>
      </c>
      <c r="B1828" s="109" t="s">
        <v>764</v>
      </c>
      <c r="C1828" s="109" t="s">
        <v>3433</v>
      </c>
      <c r="D1828" s="109" t="s">
        <v>3434</v>
      </c>
      <c r="E1828" s="109" t="s">
        <v>4767</v>
      </c>
      <c r="F1828" s="109" t="s">
        <v>36</v>
      </c>
      <c r="G1828" s="109" t="s">
        <v>3425</v>
      </c>
      <c r="H1828" s="109" t="s">
        <v>3426</v>
      </c>
      <c r="I1828" s="124">
        <v>402</v>
      </c>
      <c r="J1828" s="127">
        <f t="shared" si="60"/>
        <v>5.3966915422885569</v>
      </c>
      <c r="K1828" s="124">
        <v>402</v>
      </c>
      <c r="L1828" s="125">
        <v>2169.4699999999998</v>
      </c>
      <c r="M1828" s="125">
        <v>0</v>
      </c>
    </row>
    <row r="1829" spans="1:13" x14ac:dyDescent="0.3">
      <c r="A1829" s="123" t="str">
        <f t="shared" si="59"/>
        <v>MSAB00022</v>
      </c>
      <c r="B1829" s="109" t="s">
        <v>765</v>
      </c>
      <c r="C1829" s="109" t="s">
        <v>3433</v>
      </c>
      <c r="D1829" s="109" t="s">
        <v>3434</v>
      </c>
      <c r="E1829" s="109" t="s">
        <v>4768</v>
      </c>
      <c r="F1829" s="109" t="s">
        <v>36</v>
      </c>
      <c r="G1829" s="109" t="s">
        <v>3425</v>
      </c>
      <c r="H1829" s="109" t="s">
        <v>3426</v>
      </c>
      <c r="I1829" s="124">
        <v>1</v>
      </c>
      <c r="J1829" s="127">
        <f t="shared" si="60"/>
        <v>431.29</v>
      </c>
      <c r="K1829" s="124">
        <v>1</v>
      </c>
      <c r="L1829" s="125">
        <v>431.29</v>
      </c>
      <c r="M1829" s="125">
        <v>0</v>
      </c>
    </row>
    <row r="1830" spans="1:13" x14ac:dyDescent="0.3">
      <c r="A1830" s="123" t="str">
        <f t="shared" si="59"/>
        <v>MSAB00023</v>
      </c>
      <c r="B1830" s="109" t="s">
        <v>766</v>
      </c>
      <c r="C1830" s="109" t="s">
        <v>3433</v>
      </c>
      <c r="D1830" s="109" t="s">
        <v>3434</v>
      </c>
      <c r="E1830" s="109" t="s">
        <v>4769</v>
      </c>
      <c r="F1830" s="109" t="s">
        <v>36</v>
      </c>
      <c r="G1830" s="109" t="s">
        <v>3425</v>
      </c>
      <c r="H1830" s="109" t="s">
        <v>3426</v>
      </c>
      <c r="I1830" s="124">
        <v>1</v>
      </c>
      <c r="J1830" s="127">
        <f t="shared" si="60"/>
        <v>372.52</v>
      </c>
      <c r="K1830" s="124">
        <v>1</v>
      </c>
      <c r="L1830" s="125">
        <v>372.52</v>
      </c>
      <c r="M1830" s="125">
        <v>0</v>
      </c>
    </row>
    <row r="1831" spans="1:13" x14ac:dyDescent="0.3">
      <c r="A1831" s="123" t="str">
        <f t="shared" si="59"/>
        <v>MSAB00026</v>
      </c>
      <c r="B1831" s="109" t="s">
        <v>767</v>
      </c>
      <c r="C1831" s="109" t="s">
        <v>3433</v>
      </c>
      <c r="D1831" s="109" t="s">
        <v>3434</v>
      </c>
      <c r="E1831" s="109" t="s">
        <v>4770</v>
      </c>
      <c r="F1831" s="109" t="s">
        <v>36</v>
      </c>
      <c r="G1831" s="109" t="s">
        <v>3425</v>
      </c>
      <c r="H1831" s="109" t="s">
        <v>3426</v>
      </c>
      <c r="I1831" s="124">
        <v>2</v>
      </c>
      <c r="J1831" s="127">
        <f t="shared" si="60"/>
        <v>59.83</v>
      </c>
      <c r="K1831" s="124">
        <v>2</v>
      </c>
      <c r="L1831" s="125">
        <v>119.66</v>
      </c>
      <c r="M1831" s="125">
        <v>0</v>
      </c>
    </row>
    <row r="1832" spans="1:13" x14ac:dyDescent="0.3">
      <c r="A1832" s="123" t="str">
        <f t="shared" si="59"/>
        <v>MSAB00027</v>
      </c>
      <c r="B1832" s="109" t="s">
        <v>768</v>
      </c>
      <c r="C1832" s="109" t="s">
        <v>3433</v>
      </c>
      <c r="D1832" s="109" t="s">
        <v>3434</v>
      </c>
      <c r="E1832" s="109" t="s">
        <v>4771</v>
      </c>
      <c r="F1832" s="109" t="s">
        <v>36</v>
      </c>
      <c r="G1832" s="109" t="s">
        <v>3425</v>
      </c>
      <c r="H1832" s="109" t="s">
        <v>3426</v>
      </c>
      <c r="I1832" s="124">
        <v>1</v>
      </c>
      <c r="J1832" s="127">
        <f t="shared" si="60"/>
        <v>45.37</v>
      </c>
      <c r="K1832" s="124">
        <v>1</v>
      </c>
      <c r="L1832" s="125">
        <v>45.37</v>
      </c>
      <c r="M1832" s="125">
        <v>0</v>
      </c>
    </row>
    <row r="1833" spans="1:13" x14ac:dyDescent="0.3">
      <c r="A1833" s="123" t="str">
        <f t="shared" si="59"/>
        <v>MSAB00029</v>
      </c>
      <c r="B1833" s="109" t="s">
        <v>769</v>
      </c>
      <c r="C1833" s="109" t="s">
        <v>3433</v>
      </c>
      <c r="D1833" s="109" t="s">
        <v>3434</v>
      </c>
      <c r="E1833" s="109" t="s">
        <v>4772</v>
      </c>
      <c r="F1833" s="109" t="s">
        <v>36</v>
      </c>
      <c r="G1833" s="109" t="s">
        <v>3425</v>
      </c>
      <c r="H1833" s="109" t="s">
        <v>3426</v>
      </c>
      <c r="I1833" s="124">
        <v>600</v>
      </c>
      <c r="J1833" s="127">
        <f t="shared" si="60"/>
        <v>2.101833333333333</v>
      </c>
      <c r="K1833" s="124">
        <v>600</v>
      </c>
      <c r="L1833" s="125">
        <v>1261.0999999999999</v>
      </c>
      <c r="M1833" s="125">
        <v>0</v>
      </c>
    </row>
    <row r="1834" spans="1:13" x14ac:dyDescent="0.3">
      <c r="A1834" s="123" t="str">
        <f t="shared" si="59"/>
        <v>MSAB00030</v>
      </c>
      <c r="B1834" s="109" t="s">
        <v>770</v>
      </c>
      <c r="C1834" s="109" t="s">
        <v>3433</v>
      </c>
      <c r="D1834" s="109" t="s">
        <v>3434</v>
      </c>
      <c r="E1834" s="109" t="s">
        <v>4773</v>
      </c>
      <c r="F1834" s="109" t="s">
        <v>36</v>
      </c>
      <c r="G1834" s="109" t="s">
        <v>3425</v>
      </c>
      <c r="H1834" s="109" t="s">
        <v>3426</v>
      </c>
      <c r="I1834" s="124">
        <v>1</v>
      </c>
      <c r="J1834" s="127">
        <f t="shared" si="60"/>
        <v>57.85</v>
      </c>
      <c r="K1834" s="124">
        <v>1</v>
      </c>
      <c r="L1834" s="125">
        <v>57.85</v>
      </c>
      <c r="M1834" s="125">
        <v>0</v>
      </c>
    </row>
    <row r="1835" spans="1:13" x14ac:dyDescent="0.3">
      <c r="A1835" s="123" t="str">
        <f t="shared" si="59"/>
        <v>MSAB00031</v>
      </c>
      <c r="B1835" s="109" t="s">
        <v>771</v>
      </c>
      <c r="C1835" s="109" t="s">
        <v>3433</v>
      </c>
      <c r="D1835" s="109" t="s">
        <v>3434</v>
      </c>
      <c r="E1835" s="109" t="s">
        <v>4774</v>
      </c>
      <c r="F1835" s="109" t="s">
        <v>36</v>
      </c>
      <c r="G1835" s="109" t="s">
        <v>3425</v>
      </c>
      <c r="H1835" s="109" t="s">
        <v>3426</v>
      </c>
      <c r="I1835" s="124">
        <v>1</v>
      </c>
      <c r="J1835" s="127">
        <f t="shared" si="60"/>
        <v>62.63</v>
      </c>
      <c r="K1835" s="124">
        <v>1</v>
      </c>
      <c r="L1835" s="125">
        <v>62.63</v>
      </c>
      <c r="M1835" s="125">
        <v>0</v>
      </c>
    </row>
    <row r="1836" spans="1:13" x14ac:dyDescent="0.3">
      <c r="A1836" s="123" t="str">
        <f t="shared" si="59"/>
        <v>MSAB00032</v>
      </c>
      <c r="B1836" s="109" t="s">
        <v>772</v>
      </c>
      <c r="C1836" s="109" t="s">
        <v>3433</v>
      </c>
      <c r="D1836" s="109" t="s">
        <v>3434</v>
      </c>
      <c r="E1836" s="109" t="s">
        <v>4775</v>
      </c>
      <c r="F1836" s="109" t="s">
        <v>36</v>
      </c>
      <c r="G1836" s="109" t="s">
        <v>3425</v>
      </c>
      <c r="H1836" s="109" t="s">
        <v>3426</v>
      </c>
      <c r="I1836" s="124">
        <v>2</v>
      </c>
      <c r="J1836" s="127">
        <f t="shared" si="60"/>
        <v>410.91500000000002</v>
      </c>
      <c r="K1836" s="124">
        <v>2</v>
      </c>
      <c r="L1836" s="125">
        <v>821.83</v>
      </c>
      <c r="M1836" s="125">
        <v>0</v>
      </c>
    </row>
    <row r="1837" spans="1:13" x14ac:dyDescent="0.3">
      <c r="A1837" s="123" t="str">
        <f t="shared" si="59"/>
        <v>MSAB00033</v>
      </c>
      <c r="B1837" s="109" t="s">
        <v>773</v>
      </c>
      <c r="C1837" s="109" t="s">
        <v>3433</v>
      </c>
      <c r="D1837" s="109" t="s">
        <v>3434</v>
      </c>
      <c r="E1837" s="109" t="s">
        <v>4776</v>
      </c>
      <c r="F1837" s="109" t="s">
        <v>36</v>
      </c>
      <c r="G1837" s="109" t="s">
        <v>3425</v>
      </c>
      <c r="H1837" s="109" t="s">
        <v>3426</v>
      </c>
      <c r="I1837" s="124">
        <v>2</v>
      </c>
      <c r="J1837" s="127">
        <f t="shared" si="60"/>
        <v>431.29</v>
      </c>
      <c r="K1837" s="124">
        <v>2</v>
      </c>
      <c r="L1837" s="125">
        <v>862.58</v>
      </c>
      <c r="M1837" s="125">
        <v>0</v>
      </c>
    </row>
    <row r="1838" spans="1:13" x14ac:dyDescent="0.3">
      <c r="A1838" s="123" t="str">
        <f t="shared" si="59"/>
        <v>MSAB00034</v>
      </c>
      <c r="B1838" s="109" t="s">
        <v>1112</v>
      </c>
      <c r="C1838" s="109" t="s">
        <v>3433</v>
      </c>
      <c r="D1838" s="109" t="s">
        <v>3434</v>
      </c>
      <c r="E1838" s="109" t="s">
        <v>4777</v>
      </c>
      <c r="F1838" s="109" t="s">
        <v>36</v>
      </c>
      <c r="G1838" s="109" t="s">
        <v>3425</v>
      </c>
      <c r="H1838" s="109" t="s">
        <v>3426</v>
      </c>
      <c r="I1838" s="124">
        <v>28</v>
      </c>
      <c r="J1838" s="127">
        <f t="shared" si="60"/>
        <v>2.9728571428571429</v>
      </c>
      <c r="K1838" s="124">
        <v>28</v>
      </c>
      <c r="L1838" s="125">
        <v>83.24</v>
      </c>
      <c r="M1838" s="125">
        <v>0</v>
      </c>
    </row>
    <row r="1839" spans="1:13" x14ac:dyDescent="0.3">
      <c r="A1839" s="123" t="str">
        <f t="shared" si="59"/>
        <v>MSAB00035</v>
      </c>
      <c r="B1839" s="109" t="s">
        <v>1113</v>
      </c>
      <c r="C1839" s="109" t="s">
        <v>3433</v>
      </c>
      <c r="D1839" s="109" t="s">
        <v>3434</v>
      </c>
      <c r="E1839" s="109" t="s">
        <v>4778</v>
      </c>
      <c r="F1839" s="109" t="s">
        <v>757</v>
      </c>
      <c r="G1839" s="109" t="s">
        <v>3425</v>
      </c>
      <c r="H1839" s="109" t="s">
        <v>3426</v>
      </c>
      <c r="I1839" s="124">
        <v>24</v>
      </c>
      <c r="J1839" s="127">
        <f t="shared" si="60"/>
        <v>7.2320833333333328</v>
      </c>
      <c r="K1839" s="124">
        <v>24</v>
      </c>
      <c r="L1839" s="125">
        <v>173.57</v>
      </c>
      <c r="M1839" s="125">
        <v>0</v>
      </c>
    </row>
    <row r="1840" spans="1:13" x14ac:dyDescent="0.3">
      <c r="A1840" s="123" t="str">
        <f t="shared" si="59"/>
        <v>MSAB00036</v>
      </c>
      <c r="B1840" s="109" t="s">
        <v>1114</v>
      </c>
      <c r="C1840" s="109" t="s">
        <v>3433</v>
      </c>
      <c r="D1840" s="109" t="s">
        <v>3434</v>
      </c>
      <c r="E1840" s="109" t="s">
        <v>4779</v>
      </c>
      <c r="F1840" s="109" t="s">
        <v>36</v>
      </c>
      <c r="G1840" s="109" t="s">
        <v>3425</v>
      </c>
      <c r="H1840" s="109" t="s">
        <v>3426</v>
      </c>
      <c r="I1840" s="124">
        <v>19</v>
      </c>
      <c r="J1840" s="127">
        <f t="shared" si="60"/>
        <v>8.8868421052631579</v>
      </c>
      <c r="K1840" s="124">
        <v>19</v>
      </c>
      <c r="L1840" s="125">
        <v>168.85</v>
      </c>
      <c r="M1840" s="125">
        <v>0</v>
      </c>
    </row>
    <row r="1841" spans="1:13" x14ac:dyDescent="0.3">
      <c r="A1841" s="123" t="str">
        <f t="shared" si="59"/>
        <v>MSFU00024</v>
      </c>
      <c r="B1841" s="109" t="s">
        <v>774</v>
      </c>
      <c r="C1841" s="109" t="s">
        <v>3433</v>
      </c>
      <c r="D1841" s="109" t="s">
        <v>3434</v>
      </c>
      <c r="E1841" s="109" t="s">
        <v>4780</v>
      </c>
      <c r="F1841" s="109" t="s">
        <v>36</v>
      </c>
      <c r="G1841" s="109" t="s">
        <v>3425</v>
      </c>
      <c r="H1841" s="109" t="s">
        <v>3426</v>
      </c>
      <c r="I1841" s="124">
        <v>2</v>
      </c>
      <c r="J1841" s="127">
        <f t="shared" si="60"/>
        <v>53.454999999999998</v>
      </c>
      <c r="K1841" s="124">
        <v>2</v>
      </c>
      <c r="L1841" s="125">
        <v>106.91</v>
      </c>
      <c r="M1841" s="125">
        <v>0</v>
      </c>
    </row>
    <row r="1842" spans="1:13" x14ac:dyDescent="0.3">
      <c r="A1842" s="123" t="str">
        <f t="shared" si="59"/>
        <v>MSFU00025</v>
      </c>
      <c r="B1842" s="109" t="s">
        <v>775</v>
      </c>
      <c r="C1842" s="109" t="s">
        <v>3433</v>
      </c>
      <c r="D1842" s="109" t="s">
        <v>3434</v>
      </c>
      <c r="E1842" s="109" t="s">
        <v>4781</v>
      </c>
      <c r="F1842" s="109" t="s">
        <v>36</v>
      </c>
      <c r="G1842" s="109" t="s">
        <v>3425</v>
      </c>
      <c r="H1842" s="109" t="s">
        <v>3426</v>
      </c>
      <c r="I1842" s="124">
        <v>6</v>
      </c>
      <c r="J1842" s="127">
        <f t="shared" si="60"/>
        <v>141.24166666666667</v>
      </c>
      <c r="K1842" s="124">
        <v>6</v>
      </c>
      <c r="L1842" s="125">
        <v>847.45</v>
      </c>
      <c r="M1842" s="125">
        <v>0</v>
      </c>
    </row>
    <row r="1843" spans="1:13" x14ac:dyDescent="0.3">
      <c r="A1843" s="123" t="str">
        <f t="shared" si="59"/>
        <v>MSFU00026</v>
      </c>
      <c r="B1843" s="109" t="s">
        <v>776</v>
      </c>
      <c r="C1843" s="109" t="s">
        <v>3433</v>
      </c>
      <c r="D1843" s="109" t="s">
        <v>3434</v>
      </c>
      <c r="E1843" s="109" t="s">
        <v>4782</v>
      </c>
      <c r="F1843" s="109" t="s">
        <v>2625</v>
      </c>
      <c r="G1843" s="109" t="s">
        <v>3425</v>
      </c>
      <c r="H1843" s="109" t="s">
        <v>3426</v>
      </c>
      <c r="I1843" s="124">
        <v>2</v>
      </c>
      <c r="J1843" s="127">
        <f t="shared" si="60"/>
        <v>150.80500000000001</v>
      </c>
      <c r="K1843" s="124">
        <v>2</v>
      </c>
      <c r="L1843" s="125">
        <v>301.61</v>
      </c>
      <c r="M1843" s="125">
        <v>0</v>
      </c>
    </row>
    <row r="1844" spans="1:13" x14ac:dyDescent="0.3">
      <c r="A1844" s="123" t="str">
        <f t="shared" si="59"/>
        <v>MSFU00027</v>
      </c>
      <c r="B1844" s="109" t="s">
        <v>777</v>
      </c>
      <c r="C1844" s="109" t="s">
        <v>3433</v>
      </c>
      <c r="D1844" s="109" t="s">
        <v>3434</v>
      </c>
      <c r="E1844" s="109" t="s">
        <v>4783</v>
      </c>
      <c r="F1844" s="109" t="s">
        <v>2625</v>
      </c>
      <c r="G1844" s="109" t="s">
        <v>3425</v>
      </c>
      <c r="H1844" s="109" t="s">
        <v>3426</v>
      </c>
      <c r="I1844" s="124">
        <v>2</v>
      </c>
      <c r="J1844" s="127">
        <f t="shared" si="60"/>
        <v>153.255</v>
      </c>
      <c r="K1844" s="124">
        <v>2</v>
      </c>
      <c r="L1844" s="125">
        <v>306.51</v>
      </c>
      <c r="M1844" s="125">
        <v>0</v>
      </c>
    </row>
    <row r="1845" spans="1:13" x14ac:dyDescent="0.3">
      <c r="A1845" s="123" t="str">
        <f t="shared" si="59"/>
        <v>MSLB00001</v>
      </c>
      <c r="B1845" s="109" t="s">
        <v>778</v>
      </c>
      <c r="C1845" s="109" t="s">
        <v>3433</v>
      </c>
      <c r="D1845" s="109" t="s">
        <v>3434</v>
      </c>
      <c r="E1845" s="109" t="s">
        <v>4784</v>
      </c>
      <c r="F1845" s="109" t="s">
        <v>36</v>
      </c>
      <c r="G1845" s="109" t="s">
        <v>3425</v>
      </c>
      <c r="H1845" s="109" t="s">
        <v>3426</v>
      </c>
      <c r="I1845" s="124">
        <v>6</v>
      </c>
      <c r="J1845" s="127">
        <f t="shared" si="60"/>
        <v>18.46</v>
      </c>
      <c r="K1845" s="124">
        <v>6</v>
      </c>
      <c r="L1845" s="125">
        <v>110.76</v>
      </c>
      <c r="M1845" s="125">
        <v>0</v>
      </c>
    </row>
    <row r="1846" spans="1:13" x14ac:dyDescent="0.3">
      <c r="A1846" s="123" t="str">
        <f t="shared" si="59"/>
        <v>MSSD00001</v>
      </c>
      <c r="B1846" s="109" t="s">
        <v>779</v>
      </c>
      <c r="C1846" s="109" t="s">
        <v>3433</v>
      </c>
      <c r="D1846" s="109" t="s">
        <v>3434</v>
      </c>
      <c r="E1846" s="109" t="s">
        <v>4785</v>
      </c>
      <c r="F1846" s="109" t="s">
        <v>40</v>
      </c>
      <c r="G1846" s="109" t="s">
        <v>3425</v>
      </c>
      <c r="H1846" s="109" t="s">
        <v>3426</v>
      </c>
      <c r="I1846" s="124">
        <v>14.9</v>
      </c>
      <c r="J1846" s="127">
        <f t="shared" si="60"/>
        <v>39.120805369127517</v>
      </c>
      <c r="K1846" s="124">
        <v>14.9</v>
      </c>
      <c r="L1846" s="125">
        <v>582.9</v>
      </c>
      <c r="M1846" s="125">
        <v>0</v>
      </c>
    </row>
    <row r="1847" spans="1:13" x14ac:dyDescent="0.3">
      <c r="A1847" s="123" t="str">
        <f t="shared" si="59"/>
        <v>MSSD00002</v>
      </c>
      <c r="B1847" s="109" t="s">
        <v>780</v>
      </c>
      <c r="C1847" s="109" t="s">
        <v>3433</v>
      </c>
      <c r="D1847" s="109" t="s">
        <v>3434</v>
      </c>
      <c r="E1847" s="109" t="s">
        <v>4786</v>
      </c>
      <c r="F1847" s="109" t="s">
        <v>36</v>
      </c>
      <c r="G1847" s="109" t="s">
        <v>3425</v>
      </c>
      <c r="H1847" s="109" t="s">
        <v>3426</v>
      </c>
      <c r="I1847" s="124">
        <v>19</v>
      </c>
      <c r="J1847" s="127">
        <f t="shared" si="60"/>
        <v>7.8142105263157893</v>
      </c>
      <c r="K1847" s="124">
        <v>19</v>
      </c>
      <c r="L1847" s="125">
        <v>148.47</v>
      </c>
      <c r="M1847" s="125">
        <v>0</v>
      </c>
    </row>
    <row r="1848" spans="1:13" x14ac:dyDescent="0.3">
      <c r="A1848" s="123" t="str">
        <f t="shared" si="59"/>
        <v>MSSD00007</v>
      </c>
      <c r="B1848" s="109" t="s">
        <v>781</v>
      </c>
      <c r="C1848" s="109" t="s">
        <v>3433</v>
      </c>
      <c r="D1848" s="109" t="s">
        <v>3434</v>
      </c>
      <c r="E1848" s="109" t="s">
        <v>4787</v>
      </c>
      <c r="F1848" s="109" t="s">
        <v>40</v>
      </c>
      <c r="G1848" s="109" t="s">
        <v>3425</v>
      </c>
      <c r="H1848" s="109" t="s">
        <v>3426</v>
      </c>
      <c r="I1848" s="124">
        <v>36</v>
      </c>
      <c r="J1848" s="127">
        <f t="shared" si="60"/>
        <v>12.098611111111111</v>
      </c>
      <c r="K1848" s="124">
        <v>36</v>
      </c>
      <c r="L1848" s="125">
        <v>435.55</v>
      </c>
      <c r="M1848" s="125">
        <v>0</v>
      </c>
    </row>
    <row r="1849" spans="1:13" x14ac:dyDescent="0.3">
      <c r="A1849" s="123" t="str">
        <f t="shared" si="59"/>
        <v>MSSD00011</v>
      </c>
      <c r="B1849" s="109" t="s">
        <v>782</v>
      </c>
      <c r="C1849" s="109" t="s">
        <v>3433</v>
      </c>
      <c r="D1849" s="109" t="s">
        <v>3434</v>
      </c>
      <c r="E1849" s="109" t="s">
        <v>4788</v>
      </c>
      <c r="F1849" s="109" t="s">
        <v>40</v>
      </c>
      <c r="G1849" s="109" t="s">
        <v>3425</v>
      </c>
      <c r="H1849" s="109" t="s">
        <v>3426</v>
      </c>
      <c r="I1849" s="124">
        <v>4.4089999999999998</v>
      </c>
      <c r="J1849" s="127">
        <f t="shared" si="60"/>
        <v>58.745747334996601</v>
      </c>
      <c r="K1849" s="124">
        <v>4.4089999999999998</v>
      </c>
      <c r="L1849" s="125">
        <v>259.01</v>
      </c>
      <c r="M1849" s="125">
        <v>0</v>
      </c>
    </row>
    <row r="1850" spans="1:13" x14ac:dyDescent="0.3">
      <c r="A1850" s="123" t="str">
        <f t="shared" si="59"/>
        <v>MSSD00012</v>
      </c>
      <c r="B1850" s="109" t="s">
        <v>783</v>
      </c>
      <c r="C1850" s="109" t="s">
        <v>3433</v>
      </c>
      <c r="D1850" s="109" t="s">
        <v>3434</v>
      </c>
      <c r="E1850" s="109" t="s">
        <v>4789</v>
      </c>
      <c r="F1850" s="109" t="s">
        <v>40</v>
      </c>
      <c r="G1850" s="109" t="s">
        <v>3425</v>
      </c>
      <c r="H1850" s="109" t="s">
        <v>3426</v>
      </c>
      <c r="I1850" s="124">
        <v>1.2350000000000001</v>
      </c>
      <c r="J1850" s="127">
        <f t="shared" si="60"/>
        <v>51.497975708502018</v>
      </c>
      <c r="K1850" s="124">
        <v>1.2350000000000001</v>
      </c>
      <c r="L1850" s="125">
        <v>63.6</v>
      </c>
      <c r="M1850" s="125">
        <v>0</v>
      </c>
    </row>
    <row r="1851" spans="1:13" x14ac:dyDescent="0.3">
      <c r="A1851" s="123" t="str">
        <f t="shared" si="59"/>
        <v>MSSD00013</v>
      </c>
      <c r="B1851" s="109" t="s">
        <v>784</v>
      </c>
      <c r="C1851" s="109" t="s">
        <v>3433</v>
      </c>
      <c r="D1851" s="109" t="s">
        <v>3434</v>
      </c>
      <c r="E1851" s="109" t="s">
        <v>4790</v>
      </c>
      <c r="F1851" s="109" t="s">
        <v>36</v>
      </c>
      <c r="G1851" s="109" t="s">
        <v>3425</v>
      </c>
      <c r="H1851" s="109" t="s">
        <v>3426</v>
      </c>
      <c r="I1851" s="124">
        <v>3</v>
      </c>
      <c r="J1851" s="127">
        <f t="shared" si="60"/>
        <v>4.4566666666666661</v>
      </c>
      <c r="K1851" s="124">
        <v>3</v>
      </c>
      <c r="L1851" s="125">
        <v>13.37</v>
      </c>
      <c r="M1851" s="125">
        <v>0</v>
      </c>
    </row>
    <row r="1852" spans="1:13" x14ac:dyDescent="0.3">
      <c r="A1852" s="123" t="str">
        <f t="shared" si="59"/>
        <v>MSSD00014</v>
      </c>
      <c r="B1852" s="109" t="s">
        <v>785</v>
      </c>
      <c r="C1852" s="109" t="s">
        <v>3433</v>
      </c>
      <c r="D1852" s="109" t="s">
        <v>3434</v>
      </c>
      <c r="E1852" s="109" t="s">
        <v>4791</v>
      </c>
      <c r="F1852" s="109" t="s">
        <v>36</v>
      </c>
      <c r="G1852" s="109" t="s">
        <v>3425</v>
      </c>
      <c r="H1852" s="109" t="s">
        <v>3426</v>
      </c>
      <c r="I1852" s="124">
        <v>20</v>
      </c>
      <c r="J1852" s="127">
        <f t="shared" si="60"/>
        <v>2.4550000000000001</v>
      </c>
      <c r="K1852" s="124">
        <v>20</v>
      </c>
      <c r="L1852" s="125">
        <v>49.1</v>
      </c>
      <c r="M1852" s="125">
        <v>0</v>
      </c>
    </row>
    <row r="1853" spans="1:13" x14ac:dyDescent="0.3">
      <c r="A1853" s="123" t="str">
        <f t="shared" ref="A1853:A1916" si="61">LEFT(E1853,9)</f>
        <v>MSSD00016</v>
      </c>
      <c r="B1853" s="109" t="s">
        <v>786</v>
      </c>
      <c r="C1853" s="109" t="s">
        <v>3433</v>
      </c>
      <c r="D1853" s="109" t="s">
        <v>3434</v>
      </c>
      <c r="E1853" s="109" t="s">
        <v>4792</v>
      </c>
      <c r="F1853" s="109" t="s">
        <v>36</v>
      </c>
      <c r="G1853" s="109" t="s">
        <v>3425</v>
      </c>
      <c r="H1853" s="109" t="s">
        <v>3426</v>
      </c>
      <c r="I1853" s="124">
        <v>20</v>
      </c>
      <c r="J1853" s="127">
        <f t="shared" si="60"/>
        <v>13.026</v>
      </c>
      <c r="K1853" s="124">
        <v>20</v>
      </c>
      <c r="L1853" s="125">
        <v>260.52</v>
      </c>
      <c r="M1853" s="125">
        <v>0</v>
      </c>
    </row>
    <row r="1854" spans="1:13" x14ac:dyDescent="0.3">
      <c r="A1854" s="123" t="str">
        <f t="shared" si="61"/>
        <v>MSSD00017</v>
      </c>
      <c r="B1854" s="109" t="s">
        <v>787</v>
      </c>
      <c r="C1854" s="109" t="s">
        <v>3433</v>
      </c>
      <c r="D1854" s="109" t="s">
        <v>3434</v>
      </c>
      <c r="E1854" s="109" t="s">
        <v>4793</v>
      </c>
      <c r="F1854" s="109" t="s">
        <v>36</v>
      </c>
      <c r="G1854" s="109" t="s">
        <v>3425</v>
      </c>
      <c r="H1854" s="109" t="s">
        <v>3426</v>
      </c>
      <c r="I1854" s="124">
        <v>3</v>
      </c>
      <c r="J1854" s="127">
        <f t="shared" si="60"/>
        <v>17.476666666666667</v>
      </c>
      <c r="K1854" s="124">
        <v>3</v>
      </c>
      <c r="L1854" s="125">
        <v>52.43</v>
      </c>
      <c r="M1854" s="125">
        <v>0</v>
      </c>
    </row>
    <row r="1855" spans="1:13" x14ac:dyDescent="0.3">
      <c r="A1855" s="123" t="str">
        <f t="shared" si="61"/>
        <v>MSSD00018</v>
      </c>
      <c r="B1855" s="109" t="s">
        <v>788</v>
      </c>
      <c r="C1855" s="109" t="s">
        <v>3433</v>
      </c>
      <c r="D1855" s="109" t="s">
        <v>3434</v>
      </c>
      <c r="E1855" s="109" t="s">
        <v>4794</v>
      </c>
      <c r="F1855" s="109" t="s">
        <v>36</v>
      </c>
      <c r="G1855" s="109" t="s">
        <v>3425</v>
      </c>
      <c r="H1855" s="109" t="s">
        <v>3426</v>
      </c>
      <c r="I1855" s="124">
        <v>17</v>
      </c>
      <c r="J1855" s="127">
        <f t="shared" si="60"/>
        <v>28.212352941176473</v>
      </c>
      <c r="K1855" s="124">
        <v>17</v>
      </c>
      <c r="L1855" s="125">
        <v>479.61</v>
      </c>
      <c r="M1855" s="125">
        <v>0</v>
      </c>
    </row>
    <row r="1856" spans="1:13" x14ac:dyDescent="0.3">
      <c r="A1856" s="123" t="str">
        <f t="shared" si="61"/>
        <v>MSSD00019</v>
      </c>
      <c r="B1856" s="109" t="s">
        <v>789</v>
      </c>
      <c r="C1856" s="109" t="s">
        <v>3433</v>
      </c>
      <c r="D1856" s="109" t="s">
        <v>3434</v>
      </c>
      <c r="E1856" s="109" t="s">
        <v>4795</v>
      </c>
      <c r="F1856" s="109" t="s">
        <v>36</v>
      </c>
      <c r="G1856" s="109" t="s">
        <v>3425</v>
      </c>
      <c r="H1856" s="109" t="s">
        <v>3426</v>
      </c>
      <c r="I1856" s="124">
        <v>12</v>
      </c>
      <c r="J1856" s="127">
        <f t="shared" si="60"/>
        <v>25.474999999999998</v>
      </c>
      <c r="K1856" s="124">
        <v>12</v>
      </c>
      <c r="L1856" s="125">
        <v>305.7</v>
      </c>
      <c r="M1856" s="125">
        <v>0</v>
      </c>
    </row>
    <row r="1857" spans="1:13" x14ac:dyDescent="0.3">
      <c r="A1857" s="123" t="str">
        <f t="shared" si="61"/>
        <v>MSSD00020</v>
      </c>
      <c r="B1857" s="109" t="s">
        <v>790</v>
      </c>
      <c r="C1857" s="109" t="s">
        <v>3433</v>
      </c>
      <c r="D1857" s="109" t="s">
        <v>3434</v>
      </c>
      <c r="E1857" s="109" t="s">
        <v>4796</v>
      </c>
      <c r="F1857" s="109" t="s">
        <v>36</v>
      </c>
      <c r="G1857" s="109" t="s">
        <v>3425</v>
      </c>
      <c r="H1857" s="109" t="s">
        <v>3426</v>
      </c>
      <c r="I1857" s="124">
        <v>5</v>
      </c>
      <c r="J1857" s="127">
        <f t="shared" si="60"/>
        <v>53.996000000000002</v>
      </c>
      <c r="K1857" s="124">
        <v>5</v>
      </c>
      <c r="L1857" s="125">
        <v>269.98</v>
      </c>
      <c r="M1857" s="125">
        <v>0</v>
      </c>
    </row>
    <row r="1858" spans="1:13" x14ac:dyDescent="0.3">
      <c r="A1858" s="123" t="str">
        <f t="shared" si="61"/>
        <v>MSSD00021</v>
      </c>
      <c r="B1858" s="109" t="s">
        <v>791</v>
      </c>
      <c r="C1858" s="109" t="s">
        <v>3433</v>
      </c>
      <c r="D1858" s="109" t="s">
        <v>3434</v>
      </c>
      <c r="E1858" s="109" t="s">
        <v>4797</v>
      </c>
      <c r="F1858" s="109" t="s">
        <v>36</v>
      </c>
      <c r="G1858" s="109" t="s">
        <v>3425</v>
      </c>
      <c r="H1858" s="109" t="s">
        <v>3426</v>
      </c>
      <c r="I1858" s="124">
        <v>12</v>
      </c>
      <c r="J1858" s="127">
        <f t="shared" ref="J1858:J1921" si="62">L1858/I1858</f>
        <v>46.373333333333335</v>
      </c>
      <c r="K1858" s="124">
        <v>12</v>
      </c>
      <c r="L1858" s="125">
        <v>556.48</v>
      </c>
      <c r="M1858" s="125">
        <v>0</v>
      </c>
    </row>
    <row r="1859" spans="1:13" x14ac:dyDescent="0.3">
      <c r="A1859" s="123" t="str">
        <f t="shared" si="61"/>
        <v>MSSD00022</v>
      </c>
      <c r="B1859" s="109" t="s">
        <v>792</v>
      </c>
      <c r="C1859" s="109" t="s">
        <v>3433</v>
      </c>
      <c r="D1859" s="109" t="s">
        <v>3434</v>
      </c>
      <c r="E1859" s="109" t="s">
        <v>4798</v>
      </c>
      <c r="F1859" s="109" t="s">
        <v>36</v>
      </c>
      <c r="G1859" s="109" t="s">
        <v>3425</v>
      </c>
      <c r="H1859" s="109" t="s">
        <v>3426</v>
      </c>
      <c r="I1859" s="124">
        <v>6</v>
      </c>
      <c r="J1859" s="127">
        <f t="shared" si="62"/>
        <v>29.715</v>
      </c>
      <c r="K1859" s="124">
        <v>6</v>
      </c>
      <c r="L1859" s="125">
        <v>178.29</v>
      </c>
      <c r="M1859" s="125">
        <v>0</v>
      </c>
    </row>
    <row r="1860" spans="1:13" x14ac:dyDescent="0.3">
      <c r="A1860" s="123" t="str">
        <f t="shared" si="61"/>
        <v>MSSD00023</v>
      </c>
      <c r="B1860" s="109" t="s">
        <v>793</v>
      </c>
      <c r="C1860" s="109" t="s">
        <v>3433</v>
      </c>
      <c r="D1860" s="109" t="s">
        <v>3434</v>
      </c>
      <c r="E1860" s="109" t="s">
        <v>4799</v>
      </c>
      <c r="F1860" s="109" t="s">
        <v>36</v>
      </c>
      <c r="G1860" s="109" t="s">
        <v>3425</v>
      </c>
      <c r="H1860" s="109" t="s">
        <v>3426</v>
      </c>
      <c r="I1860" s="124">
        <v>10</v>
      </c>
      <c r="J1860" s="127">
        <f t="shared" si="62"/>
        <v>6.2610000000000001</v>
      </c>
      <c r="K1860" s="124">
        <v>10</v>
      </c>
      <c r="L1860" s="125">
        <v>62.61</v>
      </c>
      <c r="M1860" s="125">
        <v>0</v>
      </c>
    </row>
    <row r="1861" spans="1:13" x14ac:dyDescent="0.3">
      <c r="A1861" s="123" t="str">
        <f t="shared" si="61"/>
        <v>MSSD00024</v>
      </c>
      <c r="B1861" s="109" t="s">
        <v>794</v>
      </c>
      <c r="C1861" s="109" t="s">
        <v>3433</v>
      </c>
      <c r="D1861" s="109" t="s">
        <v>3434</v>
      </c>
      <c r="E1861" s="109" t="s">
        <v>4800</v>
      </c>
      <c r="F1861" s="109" t="s">
        <v>36</v>
      </c>
      <c r="G1861" s="109" t="s">
        <v>3425</v>
      </c>
      <c r="H1861" s="109" t="s">
        <v>3426</v>
      </c>
      <c r="I1861" s="124">
        <v>2</v>
      </c>
      <c r="J1861" s="127">
        <f t="shared" si="62"/>
        <v>13.535</v>
      </c>
      <c r="K1861" s="124">
        <v>2</v>
      </c>
      <c r="L1861" s="125">
        <v>27.07</v>
      </c>
      <c r="M1861" s="125">
        <v>0</v>
      </c>
    </row>
    <row r="1862" spans="1:13" x14ac:dyDescent="0.3">
      <c r="A1862" s="123" t="str">
        <f t="shared" si="61"/>
        <v>MSSD00025</v>
      </c>
      <c r="B1862" s="109" t="s">
        <v>795</v>
      </c>
      <c r="C1862" s="109" t="s">
        <v>3433</v>
      </c>
      <c r="D1862" s="109" t="s">
        <v>3434</v>
      </c>
      <c r="E1862" s="109" t="s">
        <v>4801</v>
      </c>
      <c r="F1862" s="109" t="s">
        <v>36</v>
      </c>
      <c r="G1862" s="109" t="s">
        <v>3425</v>
      </c>
      <c r="H1862" s="109" t="s">
        <v>3426</v>
      </c>
      <c r="I1862" s="124">
        <v>5</v>
      </c>
      <c r="J1862" s="127">
        <f t="shared" si="62"/>
        <v>8.9019999999999992</v>
      </c>
      <c r="K1862" s="124">
        <v>5</v>
      </c>
      <c r="L1862" s="125">
        <v>44.51</v>
      </c>
      <c r="M1862" s="125">
        <v>0</v>
      </c>
    </row>
    <row r="1863" spans="1:13" x14ac:dyDescent="0.3">
      <c r="A1863" s="123" t="str">
        <f t="shared" si="61"/>
        <v>MSSD00026</v>
      </c>
      <c r="B1863" s="109" t="s">
        <v>796</v>
      </c>
      <c r="C1863" s="109" t="s">
        <v>3433</v>
      </c>
      <c r="D1863" s="109" t="s">
        <v>3434</v>
      </c>
      <c r="E1863" s="109" t="s">
        <v>4802</v>
      </c>
      <c r="F1863" s="109" t="s">
        <v>36</v>
      </c>
      <c r="G1863" s="109" t="s">
        <v>3425</v>
      </c>
      <c r="H1863" s="109" t="s">
        <v>3426</v>
      </c>
      <c r="I1863" s="124">
        <v>3</v>
      </c>
      <c r="J1863" s="127">
        <f t="shared" si="62"/>
        <v>16.71</v>
      </c>
      <c r="K1863" s="124">
        <v>3</v>
      </c>
      <c r="L1863" s="125">
        <v>50.13</v>
      </c>
      <c r="M1863" s="125">
        <v>0</v>
      </c>
    </row>
    <row r="1864" spans="1:13" x14ac:dyDescent="0.3">
      <c r="A1864" s="123" t="str">
        <f t="shared" si="61"/>
        <v>MSSD00031</v>
      </c>
      <c r="B1864" s="109" t="s">
        <v>797</v>
      </c>
      <c r="C1864" s="109" t="s">
        <v>3433</v>
      </c>
      <c r="D1864" s="109" t="s">
        <v>3434</v>
      </c>
      <c r="E1864" s="109" t="s">
        <v>4803</v>
      </c>
      <c r="F1864" s="109" t="s">
        <v>36</v>
      </c>
      <c r="G1864" s="109" t="s">
        <v>3425</v>
      </c>
      <c r="H1864" s="109" t="s">
        <v>3426</v>
      </c>
      <c r="I1864" s="124">
        <v>7</v>
      </c>
      <c r="J1864" s="127">
        <f t="shared" si="62"/>
        <v>2.677142857142857</v>
      </c>
      <c r="K1864" s="124">
        <v>7</v>
      </c>
      <c r="L1864" s="125">
        <v>18.739999999999998</v>
      </c>
      <c r="M1864" s="125">
        <v>0</v>
      </c>
    </row>
    <row r="1865" spans="1:13" x14ac:dyDescent="0.3">
      <c r="A1865" s="123" t="str">
        <f t="shared" si="61"/>
        <v>MSSD00032</v>
      </c>
      <c r="B1865" s="109" t="s">
        <v>798</v>
      </c>
      <c r="C1865" s="109" t="s">
        <v>3433</v>
      </c>
      <c r="D1865" s="109" t="s">
        <v>3434</v>
      </c>
      <c r="E1865" s="109" t="s">
        <v>4804</v>
      </c>
      <c r="F1865" s="109" t="s">
        <v>36</v>
      </c>
      <c r="G1865" s="109" t="s">
        <v>3425</v>
      </c>
      <c r="H1865" s="109" t="s">
        <v>3426</v>
      </c>
      <c r="I1865" s="124">
        <v>3</v>
      </c>
      <c r="J1865" s="127">
        <f t="shared" si="62"/>
        <v>6.94</v>
      </c>
      <c r="K1865" s="124">
        <v>3</v>
      </c>
      <c r="L1865" s="125">
        <v>20.82</v>
      </c>
      <c r="M1865" s="125">
        <v>0</v>
      </c>
    </row>
    <row r="1866" spans="1:13" x14ac:dyDescent="0.3">
      <c r="A1866" s="123" t="str">
        <f t="shared" si="61"/>
        <v>MSSD00033</v>
      </c>
      <c r="B1866" s="109" t="s">
        <v>799</v>
      </c>
      <c r="C1866" s="109" t="s">
        <v>3433</v>
      </c>
      <c r="D1866" s="109" t="s">
        <v>3434</v>
      </c>
      <c r="E1866" s="109" t="s">
        <v>4805</v>
      </c>
      <c r="F1866" s="109" t="s">
        <v>36</v>
      </c>
      <c r="G1866" s="109" t="s">
        <v>3425</v>
      </c>
      <c r="H1866" s="109" t="s">
        <v>3426</v>
      </c>
      <c r="I1866" s="124">
        <v>4</v>
      </c>
      <c r="J1866" s="127">
        <f t="shared" si="62"/>
        <v>6.9424999999999999</v>
      </c>
      <c r="K1866" s="124">
        <v>4</v>
      </c>
      <c r="L1866" s="125">
        <v>27.77</v>
      </c>
      <c r="M1866" s="125">
        <v>0</v>
      </c>
    </row>
    <row r="1867" spans="1:13" x14ac:dyDescent="0.3">
      <c r="A1867" s="123" t="str">
        <f t="shared" si="61"/>
        <v>MSSD00034</v>
      </c>
      <c r="B1867" s="109" t="s">
        <v>800</v>
      </c>
      <c r="C1867" s="109" t="s">
        <v>3433</v>
      </c>
      <c r="D1867" s="109" t="s">
        <v>3434</v>
      </c>
      <c r="E1867" s="109" t="s">
        <v>4806</v>
      </c>
      <c r="F1867" s="109" t="s">
        <v>36</v>
      </c>
      <c r="G1867" s="109" t="s">
        <v>3425</v>
      </c>
      <c r="H1867" s="109" t="s">
        <v>3426</v>
      </c>
      <c r="I1867" s="124">
        <v>2</v>
      </c>
      <c r="J1867" s="127">
        <f t="shared" si="62"/>
        <v>2.6850000000000001</v>
      </c>
      <c r="K1867" s="124">
        <v>2</v>
      </c>
      <c r="L1867" s="125">
        <v>5.37</v>
      </c>
      <c r="M1867" s="125">
        <v>0</v>
      </c>
    </row>
    <row r="1868" spans="1:13" x14ac:dyDescent="0.3">
      <c r="A1868" s="123" t="str">
        <f t="shared" si="61"/>
        <v>MSSD00035</v>
      </c>
      <c r="B1868" s="109" t="s">
        <v>801</v>
      </c>
      <c r="C1868" s="109" t="s">
        <v>3433</v>
      </c>
      <c r="D1868" s="109" t="s">
        <v>3434</v>
      </c>
      <c r="E1868" s="109" t="s">
        <v>4807</v>
      </c>
      <c r="F1868" s="109" t="s">
        <v>36</v>
      </c>
      <c r="G1868" s="109" t="s">
        <v>3425</v>
      </c>
      <c r="H1868" s="109" t="s">
        <v>3426</v>
      </c>
      <c r="I1868" s="124">
        <v>2</v>
      </c>
      <c r="J1868" s="127">
        <f t="shared" si="62"/>
        <v>4.22</v>
      </c>
      <c r="K1868" s="124">
        <v>2</v>
      </c>
      <c r="L1868" s="125">
        <v>8.44</v>
      </c>
      <c r="M1868" s="125">
        <v>0</v>
      </c>
    </row>
    <row r="1869" spans="1:13" x14ac:dyDescent="0.3">
      <c r="A1869" s="123" t="str">
        <f t="shared" si="61"/>
        <v>MSSD00036</v>
      </c>
      <c r="B1869" s="109" t="s">
        <v>802</v>
      </c>
      <c r="C1869" s="109" t="s">
        <v>3433</v>
      </c>
      <c r="D1869" s="109" t="s">
        <v>3434</v>
      </c>
      <c r="E1869" s="109" t="s">
        <v>4808</v>
      </c>
      <c r="F1869" s="109" t="s">
        <v>36</v>
      </c>
      <c r="G1869" s="109" t="s">
        <v>3425</v>
      </c>
      <c r="H1869" s="109" t="s">
        <v>3426</v>
      </c>
      <c r="I1869" s="124">
        <v>7</v>
      </c>
      <c r="J1869" s="127">
        <f t="shared" si="62"/>
        <v>0</v>
      </c>
      <c r="K1869" s="124">
        <v>7</v>
      </c>
      <c r="L1869" s="125">
        <v>0</v>
      </c>
      <c r="M1869" s="125">
        <v>0</v>
      </c>
    </row>
    <row r="1870" spans="1:13" x14ac:dyDescent="0.3">
      <c r="A1870" s="123" t="str">
        <f t="shared" si="61"/>
        <v>MSSD00037</v>
      </c>
      <c r="B1870" s="109" t="s">
        <v>803</v>
      </c>
      <c r="C1870" s="109" t="s">
        <v>3433</v>
      </c>
      <c r="D1870" s="109" t="s">
        <v>3434</v>
      </c>
      <c r="E1870" s="109" t="s">
        <v>4809</v>
      </c>
      <c r="F1870" s="109" t="s">
        <v>36</v>
      </c>
      <c r="G1870" s="109" t="s">
        <v>3425</v>
      </c>
      <c r="H1870" s="109" t="s">
        <v>3426</v>
      </c>
      <c r="I1870" s="124">
        <v>12</v>
      </c>
      <c r="J1870" s="127">
        <f t="shared" si="62"/>
        <v>0</v>
      </c>
      <c r="K1870" s="124">
        <v>12</v>
      </c>
      <c r="L1870" s="125">
        <v>0</v>
      </c>
      <c r="M1870" s="125">
        <v>0</v>
      </c>
    </row>
    <row r="1871" spans="1:13" x14ac:dyDescent="0.3">
      <c r="A1871" s="123" t="str">
        <f t="shared" si="61"/>
        <v>MSSD00038</v>
      </c>
      <c r="B1871" s="109" t="s">
        <v>804</v>
      </c>
      <c r="C1871" s="109" t="s">
        <v>3433</v>
      </c>
      <c r="D1871" s="109" t="s">
        <v>3434</v>
      </c>
      <c r="E1871" s="109" t="s">
        <v>4810</v>
      </c>
      <c r="F1871" s="109" t="s">
        <v>36</v>
      </c>
      <c r="G1871" s="109" t="s">
        <v>3425</v>
      </c>
      <c r="H1871" s="109" t="s">
        <v>3426</v>
      </c>
      <c r="I1871" s="124">
        <v>4</v>
      </c>
      <c r="J1871" s="127">
        <f t="shared" si="62"/>
        <v>2.95</v>
      </c>
      <c r="K1871" s="124">
        <v>4</v>
      </c>
      <c r="L1871" s="125">
        <v>11.8</v>
      </c>
      <c r="M1871" s="125">
        <v>0</v>
      </c>
    </row>
    <row r="1872" spans="1:13" x14ac:dyDescent="0.3">
      <c r="A1872" s="123" t="str">
        <f t="shared" si="61"/>
        <v>MSSD00039</v>
      </c>
      <c r="B1872" s="109" t="s">
        <v>805</v>
      </c>
      <c r="C1872" s="109" t="s">
        <v>3433</v>
      </c>
      <c r="D1872" s="109" t="s">
        <v>3434</v>
      </c>
      <c r="E1872" s="109" t="s">
        <v>4811</v>
      </c>
      <c r="F1872" s="109" t="s">
        <v>36</v>
      </c>
      <c r="G1872" s="109" t="s">
        <v>3425</v>
      </c>
      <c r="H1872" s="109" t="s">
        <v>3426</v>
      </c>
      <c r="I1872" s="124">
        <v>6</v>
      </c>
      <c r="J1872" s="127">
        <f t="shared" si="62"/>
        <v>2.1316666666666664</v>
      </c>
      <c r="K1872" s="124">
        <v>6</v>
      </c>
      <c r="L1872" s="125">
        <v>12.79</v>
      </c>
      <c r="M1872" s="125">
        <v>0</v>
      </c>
    </row>
    <row r="1873" spans="1:13" x14ac:dyDescent="0.3">
      <c r="A1873" s="123" t="str">
        <f t="shared" si="61"/>
        <v>MSSD00040</v>
      </c>
      <c r="B1873" s="109" t="s">
        <v>1032</v>
      </c>
      <c r="C1873" s="109" t="s">
        <v>3433</v>
      </c>
      <c r="D1873" s="109" t="s">
        <v>3434</v>
      </c>
      <c r="E1873" s="109" t="s">
        <v>4812</v>
      </c>
      <c r="F1873" s="109" t="s">
        <v>36</v>
      </c>
      <c r="G1873" s="109" t="s">
        <v>3425</v>
      </c>
      <c r="H1873" s="109" t="s">
        <v>3426</v>
      </c>
      <c r="I1873" s="124">
        <v>5</v>
      </c>
      <c r="J1873" s="127">
        <f t="shared" si="62"/>
        <v>4.4000000000000004</v>
      </c>
      <c r="K1873" s="124">
        <v>5</v>
      </c>
      <c r="L1873" s="125">
        <v>22</v>
      </c>
      <c r="M1873" s="125">
        <v>0</v>
      </c>
    </row>
    <row r="1874" spans="1:13" x14ac:dyDescent="0.3">
      <c r="A1874" s="123" t="str">
        <f t="shared" si="61"/>
        <v>MSSD00041</v>
      </c>
      <c r="B1874" s="109" t="s">
        <v>1111</v>
      </c>
      <c r="C1874" s="109" t="s">
        <v>3433</v>
      </c>
      <c r="D1874" s="109" t="s">
        <v>3434</v>
      </c>
      <c r="E1874" s="109" t="s">
        <v>4813</v>
      </c>
      <c r="F1874" s="109" t="s">
        <v>36</v>
      </c>
      <c r="G1874" s="109" t="s">
        <v>3425</v>
      </c>
      <c r="H1874" s="109" t="s">
        <v>3426</v>
      </c>
      <c r="I1874" s="124">
        <v>10</v>
      </c>
      <c r="J1874" s="127">
        <f t="shared" si="62"/>
        <v>6.1770000000000005</v>
      </c>
      <c r="K1874" s="124">
        <v>10</v>
      </c>
      <c r="L1874" s="125">
        <v>61.77</v>
      </c>
      <c r="M1874" s="125">
        <v>0</v>
      </c>
    </row>
    <row r="1875" spans="1:13" x14ac:dyDescent="0.3">
      <c r="A1875" s="123" t="str">
        <f t="shared" si="61"/>
        <v>MSSD00042</v>
      </c>
      <c r="B1875" s="109" t="s">
        <v>1139</v>
      </c>
      <c r="C1875" s="109" t="s">
        <v>3433</v>
      </c>
      <c r="D1875" s="109" t="s">
        <v>3434</v>
      </c>
      <c r="E1875" s="109" t="s">
        <v>4814</v>
      </c>
      <c r="F1875" s="109" t="s">
        <v>36</v>
      </c>
      <c r="G1875" s="109" t="s">
        <v>3425</v>
      </c>
      <c r="H1875" s="109" t="s">
        <v>3426</v>
      </c>
      <c r="I1875" s="124">
        <v>2</v>
      </c>
      <c r="J1875" s="127">
        <f t="shared" si="62"/>
        <v>49.62</v>
      </c>
      <c r="K1875" s="124">
        <v>2</v>
      </c>
      <c r="L1875" s="125">
        <v>99.24</v>
      </c>
      <c r="M1875" s="125">
        <v>0</v>
      </c>
    </row>
    <row r="1876" spans="1:13" x14ac:dyDescent="0.3">
      <c r="A1876" s="123" t="str">
        <f t="shared" si="61"/>
        <v>MUL000063</v>
      </c>
      <c r="B1876" s="109" t="s">
        <v>3220</v>
      </c>
      <c r="C1876" s="109" t="s">
        <v>38</v>
      </c>
      <c r="D1876" s="109" t="s">
        <v>2333</v>
      </c>
      <c r="E1876" s="109" t="s">
        <v>3221</v>
      </c>
      <c r="F1876" s="109" t="s">
        <v>36</v>
      </c>
      <c r="G1876" s="109" t="s">
        <v>3425</v>
      </c>
      <c r="H1876" s="109" t="s">
        <v>3426</v>
      </c>
      <c r="I1876" s="124">
        <v>10921</v>
      </c>
      <c r="J1876" s="127">
        <f t="shared" si="62"/>
        <v>0.66588316088270305</v>
      </c>
      <c r="K1876" s="124">
        <v>10921</v>
      </c>
      <c r="L1876" s="125">
        <v>7272.11</v>
      </c>
      <c r="M1876" s="125">
        <v>0</v>
      </c>
    </row>
    <row r="1877" spans="1:13" x14ac:dyDescent="0.3">
      <c r="A1877" s="123" t="str">
        <f t="shared" si="61"/>
        <v>MUL000085</v>
      </c>
      <c r="B1877" s="109" t="s">
        <v>2107</v>
      </c>
      <c r="C1877" s="109" t="s">
        <v>38</v>
      </c>
      <c r="D1877" s="109" t="s">
        <v>2333</v>
      </c>
      <c r="E1877" s="109" t="s">
        <v>2108</v>
      </c>
      <c r="F1877" s="109" t="s">
        <v>36</v>
      </c>
      <c r="G1877" s="109" t="s">
        <v>3425</v>
      </c>
      <c r="H1877" s="109" t="s">
        <v>3426</v>
      </c>
      <c r="I1877" s="124">
        <v>10500</v>
      </c>
      <c r="J1877" s="127">
        <f t="shared" si="62"/>
        <v>0.54726666666666668</v>
      </c>
      <c r="K1877" s="124">
        <v>10500</v>
      </c>
      <c r="L1877" s="125">
        <v>5746.3</v>
      </c>
      <c r="M1877" s="125">
        <v>0</v>
      </c>
    </row>
    <row r="1878" spans="1:13" x14ac:dyDescent="0.3">
      <c r="A1878" s="123" t="str">
        <f t="shared" si="61"/>
        <v>MUL000161</v>
      </c>
      <c r="B1878" s="109" t="s">
        <v>1300</v>
      </c>
      <c r="C1878" s="109" t="s">
        <v>1634</v>
      </c>
      <c r="D1878" s="109" t="s">
        <v>2364</v>
      </c>
      <c r="E1878" s="109" t="s">
        <v>1301</v>
      </c>
      <c r="F1878" s="109" t="s">
        <v>36</v>
      </c>
      <c r="G1878" s="109" t="s">
        <v>3425</v>
      </c>
      <c r="H1878" s="109" t="s">
        <v>3426</v>
      </c>
      <c r="I1878" s="124">
        <v>21658</v>
      </c>
      <c r="J1878" s="127">
        <f t="shared" si="62"/>
        <v>9.4241850586388398E-2</v>
      </c>
      <c r="K1878" s="124">
        <v>21658</v>
      </c>
      <c r="L1878" s="125">
        <v>2041.09</v>
      </c>
      <c r="M1878" s="125">
        <v>0</v>
      </c>
    </row>
    <row r="1879" spans="1:13" x14ac:dyDescent="0.3">
      <c r="A1879" s="123" t="str">
        <f t="shared" si="61"/>
        <v>MUL000258</v>
      </c>
      <c r="B1879" s="109" t="s">
        <v>2111</v>
      </c>
      <c r="C1879" s="109" t="s">
        <v>1634</v>
      </c>
      <c r="D1879" s="109" t="s">
        <v>2364</v>
      </c>
      <c r="E1879" s="109" t="s">
        <v>2112</v>
      </c>
      <c r="F1879" s="109" t="s">
        <v>36</v>
      </c>
      <c r="G1879" s="109" t="s">
        <v>3425</v>
      </c>
      <c r="H1879" s="109" t="s">
        <v>3426</v>
      </c>
      <c r="I1879" s="124">
        <v>336</v>
      </c>
      <c r="J1879" s="127">
        <f t="shared" si="62"/>
        <v>0.73455357142857147</v>
      </c>
      <c r="K1879" s="124">
        <v>336</v>
      </c>
      <c r="L1879" s="125">
        <v>246.81</v>
      </c>
      <c r="M1879" s="125">
        <v>0</v>
      </c>
    </row>
    <row r="1880" spans="1:13" x14ac:dyDescent="0.3">
      <c r="A1880" s="123" t="str">
        <f t="shared" si="61"/>
        <v>MUL000324</v>
      </c>
      <c r="B1880" s="109" t="s">
        <v>2113</v>
      </c>
      <c r="C1880" s="109" t="s">
        <v>1634</v>
      </c>
      <c r="D1880" s="109" t="s">
        <v>2364</v>
      </c>
      <c r="E1880" s="109" t="s">
        <v>2114</v>
      </c>
      <c r="F1880" s="109" t="s">
        <v>36</v>
      </c>
      <c r="G1880" s="109" t="s">
        <v>3425</v>
      </c>
      <c r="H1880" s="109" t="s">
        <v>3426</v>
      </c>
      <c r="I1880" s="124">
        <v>1058</v>
      </c>
      <c r="J1880" s="127">
        <f t="shared" si="62"/>
        <v>1.5775897920604913</v>
      </c>
      <c r="K1880" s="124">
        <v>1058</v>
      </c>
      <c r="L1880" s="125">
        <v>1669.09</v>
      </c>
      <c r="M1880" s="125">
        <v>0</v>
      </c>
    </row>
    <row r="1881" spans="1:13" x14ac:dyDescent="0.3">
      <c r="A1881" s="123" t="str">
        <f t="shared" si="61"/>
        <v>MUL000327</v>
      </c>
      <c r="B1881" s="109" t="s">
        <v>3222</v>
      </c>
      <c r="C1881" s="109" t="s">
        <v>1634</v>
      </c>
      <c r="D1881" s="109" t="s">
        <v>2364</v>
      </c>
      <c r="E1881" s="109" t="s">
        <v>3223</v>
      </c>
      <c r="F1881" s="109" t="s">
        <v>36</v>
      </c>
      <c r="G1881" s="109" t="s">
        <v>3425</v>
      </c>
      <c r="H1881" s="109" t="s">
        <v>3426</v>
      </c>
      <c r="I1881" s="124">
        <v>16205</v>
      </c>
      <c r="J1881" s="127">
        <f t="shared" si="62"/>
        <v>0.24413020672631905</v>
      </c>
      <c r="K1881" s="124">
        <v>16205</v>
      </c>
      <c r="L1881" s="125">
        <v>3956.13</v>
      </c>
      <c r="M1881" s="125">
        <v>0</v>
      </c>
    </row>
    <row r="1882" spans="1:13" x14ac:dyDescent="0.3">
      <c r="A1882" s="123" t="str">
        <f t="shared" si="61"/>
        <v>MUL000328</v>
      </c>
      <c r="B1882" s="109" t="s">
        <v>3224</v>
      </c>
      <c r="C1882" s="109" t="s">
        <v>1634</v>
      </c>
      <c r="D1882" s="109" t="s">
        <v>2364</v>
      </c>
      <c r="E1882" s="109" t="s">
        <v>3225</v>
      </c>
      <c r="F1882" s="109" t="s">
        <v>36</v>
      </c>
      <c r="G1882" s="109" t="s">
        <v>3425</v>
      </c>
      <c r="H1882" s="109" t="s">
        <v>3426</v>
      </c>
      <c r="I1882" s="124">
        <v>199</v>
      </c>
      <c r="J1882" s="127">
        <f t="shared" si="62"/>
        <v>0.22829145728643216</v>
      </c>
      <c r="K1882" s="124">
        <v>199</v>
      </c>
      <c r="L1882" s="125">
        <v>45.43</v>
      </c>
      <c r="M1882" s="125">
        <v>0</v>
      </c>
    </row>
    <row r="1883" spans="1:13" x14ac:dyDescent="0.3">
      <c r="A1883" s="123" t="str">
        <f t="shared" si="61"/>
        <v>MUL000352</v>
      </c>
      <c r="B1883" s="109" t="s">
        <v>1584</v>
      </c>
      <c r="C1883" s="109" t="s">
        <v>1634</v>
      </c>
      <c r="D1883" s="109" t="s">
        <v>2364</v>
      </c>
      <c r="E1883" s="109" t="s">
        <v>1585</v>
      </c>
      <c r="F1883" s="109" t="s">
        <v>36</v>
      </c>
      <c r="G1883" s="109" t="s">
        <v>3425</v>
      </c>
      <c r="H1883" s="109" t="s">
        <v>3426</v>
      </c>
      <c r="I1883" s="124">
        <v>2848</v>
      </c>
      <c r="J1883" s="127">
        <f t="shared" si="62"/>
        <v>2.8196102528089888</v>
      </c>
      <c r="K1883" s="124">
        <v>2848</v>
      </c>
      <c r="L1883" s="125">
        <v>8030.25</v>
      </c>
      <c r="M1883" s="125">
        <v>0</v>
      </c>
    </row>
    <row r="1884" spans="1:13" x14ac:dyDescent="0.3">
      <c r="A1884" s="123" t="str">
        <f t="shared" si="61"/>
        <v>MUL000355</v>
      </c>
      <c r="B1884" s="109" t="s">
        <v>1282</v>
      </c>
      <c r="C1884" s="109" t="s">
        <v>1634</v>
      </c>
      <c r="D1884" s="109" t="s">
        <v>2364</v>
      </c>
      <c r="E1884" s="109" t="s">
        <v>1283</v>
      </c>
      <c r="F1884" s="109" t="s">
        <v>36</v>
      </c>
      <c r="G1884" s="109" t="s">
        <v>3425</v>
      </c>
      <c r="H1884" s="109" t="s">
        <v>3426</v>
      </c>
      <c r="I1884" s="124">
        <v>900</v>
      </c>
      <c r="J1884" s="127">
        <f t="shared" si="62"/>
        <v>3.654122222222222</v>
      </c>
      <c r="K1884" s="124">
        <v>900</v>
      </c>
      <c r="L1884" s="125">
        <v>3288.71</v>
      </c>
      <c r="M1884" s="125">
        <v>0</v>
      </c>
    </row>
    <row r="1885" spans="1:13" x14ac:dyDescent="0.3">
      <c r="A1885" s="123" t="str">
        <f t="shared" si="61"/>
        <v>MUL000356</v>
      </c>
      <c r="B1885" s="109" t="s">
        <v>3226</v>
      </c>
      <c r="C1885" s="109" t="s">
        <v>1634</v>
      </c>
      <c r="D1885" s="109" t="s">
        <v>2364</v>
      </c>
      <c r="E1885" s="109" t="s">
        <v>3227</v>
      </c>
      <c r="F1885" s="109" t="s">
        <v>36</v>
      </c>
      <c r="G1885" s="109" t="s">
        <v>3425</v>
      </c>
      <c r="H1885" s="109" t="s">
        <v>3426</v>
      </c>
      <c r="I1885" s="124">
        <v>300</v>
      </c>
      <c r="J1885" s="127">
        <f t="shared" si="62"/>
        <v>2.1403333333333334</v>
      </c>
      <c r="K1885" s="124">
        <v>300</v>
      </c>
      <c r="L1885" s="125">
        <v>642.1</v>
      </c>
      <c r="M1885" s="125">
        <v>0</v>
      </c>
    </row>
    <row r="1886" spans="1:13" x14ac:dyDescent="0.3">
      <c r="A1886" s="123" t="str">
        <f t="shared" si="61"/>
        <v>PRM000001</v>
      </c>
      <c r="B1886" s="109" t="s">
        <v>1378</v>
      </c>
      <c r="C1886" s="109" t="s">
        <v>38</v>
      </c>
      <c r="D1886" s="109" t="s">
        <v>2121</v>
      </c>
      <c r="E1886" s="109" t="s">
        <v>1379</v>
      </c>
      <c r="F1886" s="109" t="s">
        <v>36</v>
      </c>
      <c r="G1886" s="109" t="s">
        <v>3425</v>
      </c>
      <c r="H1886" s="109" t="s">
        <v>3426</v>
      </c>
      <c r="I1886" s="124">
        <v>379</v>
      </c>
      <c r="J1886" s="127">
        <f t="shared" si="62"/>
        <v>65.67527704485488</v>
      </c>
      <c r="K1886" s="124">
        <v>379</v>
      </c>
      <c r="L1886" s="125">
        <v>24890.93</v>
      </c>
      <c r="M1886" s="125">
        <v>0</v>
      </c>
    </row>
    <row r="1887" spans="1:13" x14ac:dyDescent="0.3">
      <c r="A1887" s="123" t="str">
        <f t="shared" si="61"/>
        <v>PRM000002</v>
      </c>
      <c r="B1887" s="109" t="s">
        <v>2019</v>
      </c>
      <c r="C1887" s="109" t="s">
        <v>38</v>
      </c>
      <c r="D1887" s="109" t="s">
        <v>2121</v>
      </c>
      <c r="E1887" s="109" t="s">
        <v>2020</v>
      </c>
      <c r="F1887" s="109" t="s">
        <v>36</v>
      </c>
      <c r="G1887" s="109" t="s">
        <v>3425</v>
      </c>
      <c r="H1887" s="109" t="s">
        <v>3426</v>
      </c>
      <c r="I1887" s="124">
        <v>900</v>
      </c>
      <c r="J1887" s="127">
        <f t="shared" si="62"/>
        <v>56.73522222222222</v>
      </c>
      <c r="K1887" s="124">
        <v>900</v>
      </c>
      <c r="L1887" s="125">
        <v>51061.7</v>
      </c>
      <c r="M1887" s="125">
        <v>0</v>
      </c>
    </row>
    <row r="1888" spans="1:13" x14ac:dyDescent="0.3">
      <c r="A1888" s="123" t="str">
        <f t="shared" si="61"/>
        <v>PRM000003</v>
      </c>
      <c r="B1888" s="109" t="s">
        <v>2023</v>
      </c>
      <c r="C1888" s="109" t="s">
        <v>38</v>
      </c>
      <c r="D1888" s="109" t="s">
        <v>2121</v>
      </c>
      <c r="E1888" s="109" t="s">
        <v>2024</v>
      </c>
      <c r="F1888" s="109" t="s">
        <v>36</v>
      </c>
      <c r="G1888" s="109" t="s">
        <v>3425</v>
      </c>
      <c r="H1888" s="109" t="s">
        <v>3426</v>
      </c>
      <c r="I1888" s="124">
        <v>149</v>
      </c>
      <c r="J1888" s="127">
        <f t="shared" si="62"/>
        <v>52.564765100671138</v>
      </c>
      <c r="K1888" s="124">
        <v>149</v>
      </c>
      <c r="L1888" s="125">
        <v>7832.15</v>
      </c>
      <c r="M1888" s="125">
        <v>0</v>
      </c>
    </row>
    <row r="1889" spans="1:13" x14ac:dyDescent="0.3">
      <c r="A1889" s="123" t="str">
        <f t="shared" si="61"/>
        <v>PRM000003</v>
      </c>
      <c r="B1889" s="109" t="s">
        <v>2025</v>
      </c>
      <c r="C1889" s="109" t="s">
        <v>1639</v>
      </c>
      <c r="D1889" s="109" t="s">
        <v>2121</v>
      </c>
      <c r="E1889" s="109" t="s">
        <v>2026</v>
      </c>
      <c r="F1889" s="109" t="s">
        <v>36</v>
      </c>
      <c r="G1889" s="109" t="s">
        <v>3425</v>
      </c>
      <c r="H1889" s="109" t="s">
        <v>3426</v>
      </c>
      <c r="I1889" s="124">
        <v>125</v>
      </c>
      <c r="J1889" s="127">
        <f t="shared" si="62"/>
        <v>50.1584</v>
      </c>
      <c r="K1889" s="124">
        <v>125</v>
      </c>
      <c r="L1889" s="125">
        <v>6269.8</v>
      </c>
      <c r="M1889" s="125">
        <v>0</v>
      </c>
    </row>
    <row r="1890" spans="1:13" x14ac:dyDescent="0.3">
      <c r="A1890" s="123" t="str">
        <f t="shared" si="61"/>
        <v>PRM000004</v>
      </c>
      <c r="B1890" s="109" t="s">
        <v>2027</v>
      </c>
      <c r="C1890" s="109" t="s">
        <v>38</v>
      </c>
      <c r="D1890" s="109" t="s">
        <v>2121</v>
      </c>
      <c r="E1890" s="109" t="s">
        <v>2028</v>
      </c>
      <c r="F1890" s="109" t="s">
        <v>36</v>
      </c>
      <c r="G1890" s="109" t="s">
        <v>3425</v>
      </c>
      <c r="H1890" s="109" t="s">
        <v>3426</v>
      </c>
      <c r="I1890" s="124">
        <v>407</v>
      </c>
      <c r="J1890" s="127">
        <f t="shared" si="62"/>
        <v>5.6797051597051595</v>
      </c>
      <c r="K1890" s="124">
        <v>407</v>
      </c>
      <c r="L1890" s="125">
        <v>2311.64</v>
      </c>
      <c r="M1890" s="125">
        <v>0</v>
      </c>
    </row>
    <row r="1891" spans="1:13" x14ac:dyDescent="0.3">
      <c r="A1891" s="123" t="str">
        <f t="shared" si="61"/>
        <v>PRM000005</v>
      </c>
      <c r="B1891" s="109" t="s">
        <v>1564</v>
      </c>
      <c r="C1891" s="109" t="s">
        <v>38</v>
      </c>
      <c r="D1891" s="109" t="s">
        <v>2121</v>
      </c>
      <c r="E1891" s="109" t="s">
        <v>1565</v>
      </c>
      <c r="F1891" s="109" t="s">
        <v>36</v>
      </c>
      <c r="G1891" s="109" t="s">
        <v>3425</v>
      </c>
      <c r="H1891" s="109" t="s">
        <v>3426</v>
      </c>
      <c r="I1891" s="124">
        <v>6683</v>
      </c>
      <c r="J1891" s="127">
        <f t="shared" si="62"/>
        <v>7.6767724076013772</v>
      </c>
      <c r="K1891" s="124">
        <v>6683</v>
      </c>
      <c r="L1891" s="125">
        <v>51303.87</v>
      </c>
      <c r="M1891" s="125">
        <v>0</v>
      </c>
    </row>
    <row r="1892" spans="1:13" x14ac:dyDescent="0.3">
      <c r="A1892" s="123" t="str">
        <f t="shared" si="61"/>
        <v>PRM000007</v>
      </c>
      <c r="B1892" s="109" t="s">
        <v>1586</v>
      </c>
      <c r="C1892" s="109" t="s">
        <v>38</v>
      </c>
      <c r="D1892" s="109" t="s">
        <v>2121</v>
      </c>
      <c r="E1892" s="109" t="s">
        <v>1587</v>
      </c>
      <c r="F1892" s="109" t="s">
        <v>36</v>
      </c>
      <c r="G1892" s="109" t="s">
        <v>3425</v>
      </c>
      <c r="H1892" s="109" t="s">
        <v>3426</v>
      </c>
      <c r="I1892" s="124">
        <v>1227</v>
      </c>
      <c r="J1892" s="127">
        <f t="shared" si="62"/>
        <v>6.5273431132844335</v>
      </c>
      <c r="K1892" s="124">
        <v>1227</v>
      </c>
      <c r="L1892" s="125">
        <v>8009.05</v>
      </c>
      <c r="M1892" s="125">
        <v>0</v>
      </c>
    </row>
    <row r="1893" spans="1:13" x14ac:dyDescent="0.3">
      <c r="A1893" s="123" t="str">
        <f t="shared" si="61"/>
        <v>PRM000008</v>
      </c>
      <c r="B1893" s="109" t="s">
        <v>3230</v>
      </c>
      <c r="C1893" s="109" t="s">
        <v>38</v>
      </c>
      <c r="D1893" s="109" t="s">
        <v>2121</v>
      </c>
      <c r="E1893" s="109" t="s">
        <v>3231</v>
      </c>
      <c r="F1893" s="109" t="s">
        <v>36</v>
      </c>
      <c r="G1893" s="109" t="s">
        <v>3425</v>
      </c>
      <c r="H1893" s="109" t="s">
        <v>3426</v>
      </c>
      <c r="I1893" s="124">
        <v>140</v>
      </c>
      <c r="J1893" s="127">
        <f t="shared" si="62"/>
        <v>5.7632142857142856</v>
      </c>
      <c r="K1893" s="124">
        <v>140</v>
      </c>
      <c r="L1893" s="125">
        <v>806.85</v>
      </c>
      <c r="M1893" s="125">
        <v>0</v>
      </c>
    </row>
    <row r="1894" spans="1:13" x14ac:dyDescent="0.3">
      <c r="A1894" s="123" t="str">
        <f t="shared" si="61"/>
        <v>PRM000009</v>
      </c>
      <c r="B1894" s="109" t="s">
        <v>2033</v>
      </c>
      <c r="C1894" s="109" t="s">
        <v>38</v>
      </c>
      <c r="D1894" s="109" t="s">
        <v>2121</v>
      </c>
      <c r="E1894" s="109" t="s">
        <v>2034</v>
      </c>
      <c r="F1894" s="109" t="s">
        <v>36</v>
      </c>
      <c r="G1894" s="109" t="s">
        <v>3425</v>
      </c>
      <c r="H1894" s="109" t="s">
        <v>3426</v>
      </c>
      <c r="I1894" s="124">
        <v>2293</v>
      </c>
      <c r="J1894" s="127">
        <f t="shared" si="62"/>
        <v>5.4787396423898826</v>
      </c>
      <c r="K1894" s="124">
        <v>2293</v>
      </c>
      <c r="L1894" s="125">
        <v>12562.75</v>
      </c>
      <c r="M1894" s="125">
        <v>0</v>
      </c>
    </row>
    <row r="1895" spans="1:13" x14ac:dyDescent="0.3">
      <c r="A1895" s="123" t="str">
        <f t="shared" si="61"/>
        <v>PRM000010</v>
      </c>
      <c r="B1895" s="109" t="s">
        <v>2037</v>
      </c>
      <c r="C1895" s="109" t="s">
        <v>38</v>
      </c>
      <c r="D1895" s="109" t="s">
        <v>2121</v>
      </c>
      <c r="E1895" s="109" t="s">
        <v>2038</v>
      </c>
      <c r="F1895" s="109" t="s">
        <v>36</v>
      </c>
      <c r="G1895" s="109" t="s">
        <v>3425</v>
      </c>
      <c r="H1895" s="109" t="s">
        <v>3426</v>
      </c>
      <c r="I1895" s="124">
        <v>1116</v>
      </c>
      <c r="J1895" s="127">
        <f t="shared" si="62"/>
        <v>5.3696774193548391</v>
      </c>
      <c r="K1895" s="124">
        <v>1116</v>
      </c>
      <c r="L1895" s="125">
        <v>5992.56</v>
      </c>
      <c r="M1895" s="125">
        <v>0</v>
      </c>
    </row>
    <row r="1896" spans="1:13" x14ac:dyDescent="0.3">
      <c r="A1896" s="123" t="str">
        <f t="shared" si="61"/>
        <v>PRM000012</v>
      </c>
      <c r="B1896" s="109" t="s">
        <v>1528</v>
      </c>
      <c r="C1896" s="109" t="s">
        <v>38</v>
      </c>
      <c r="D1896" s="109" t="s">
        <v>2121</v>
      </c>
      <c r="E1896" s="109" t="s">
        <v>1529</v>
      </c>
      <c r="F1896" s="109" t="s">
        <v>36</v>
      </c>
      <c r="G1896" s="109" t="s">
        <v>3425</v>
      </c>
      <c r="H1896" s="109" t="s">
        <v>3426</v>
      </c>
      <c r="I1896" s="124">
        <v>1020</v>
      </c>
      <c r="J1896" s="127">
        <f t="shared" si="62"/>
        <v>4.4301568627450987</v>
      </c>
      <c r="K1896" s="124">
        <v>1020</v>
      </c>
      <c r="L1896" s="125">
        <v>4518.76</v>
      </c>
      <c r="M1896" s="125">
        <v>0</v>
      </c>
    </row>
    <row r="1897" spans="1:13" x14ac:dyDescent="0.3">
      <c r="A1897" s="123" t="str">
        <f t="shared" si="61"/>
        <v>PRM000013</v>
      </c>
      <c r="B1897" s="109" t="s">
        <v>1252</v>
      </c>
      <c r="C1897" s="109" t="s">
        <v>38</v>
      </c>
      <c r="D1897" s="109" t="s">
        <v>2121</v>
      </c>
      <c r="E1897" s="109" t="s">
        <v>1253</v>
      </c>
      <c r="F1897" s="109" t="s">
        <v>36</v>
      </c>
      <c r="G1897" s="109" t="s">
        <v>3425</v>
      </c>
      <c r="H1897" s="109" t="s">
        <v>3426</v>
      </c>
      <c r="I1897" s="124">
        <v>325</v>
      </c>
      <c r="J1897" s="127">
        <f t="shared" si="62"/>
        <v>4.6208923076923076</v>
      </c>
      <c r="K1897" s="124">
        <v>325</v>
      </c>
      <c r="L1897" s="125">
        <v>1501.79</v>
      </c>
      <c r="M1897" s="125">
        <v>0</v>
      </c>
    </row>
    <row r="1898" spans="1:13" x14ac:dyDescent="0.3">
      <c r="A1898" s="123" t="str">
        <f t="shared" si="61"/>
        <v>PRM000013</v>
      </c>
      <c r="B1898" s="109" t="s">
        <v>2045</v>
      </c>
      <c r="C1898" s="109" t="s">
        <v>1639</v>
      </c>
      <c r="D1898" s="109" t="s">
        <v>2121</v>
      </c>
      <c r="E1898" s="109" t="s">
        <v>2046</v>
      </c>
      <c r="F1898" s="109" t="s">
        <v>36</v>
      </c>
      <c r="G1898" s="109" t="s">
        <v>3425</v>
      </c>
      <c r="H1898" s="109" t="s">
        <v>3426</v>
      </c>
      <c r="I1898" s="124">
        <v>15</v>
      </c>
      <c r="J1898" s="127">
        <f t="shared" si="62"/>
        <v>1.986</v>
      </c>
      <c r="K1898" s="124">
        <v>-3526</v>
      </c>
      <c r="L1898" s="125">
        <v>29.79</v>
      </c>
      <c r="M1898" s="125">
        <v>7032.43</v>
      </c>
    </row>
    <row r="1899" spans="1:13" x14ac:dyDescent="0.3">
      <c r="A1899" s="123" t="str">
        <f t="shared" si="61"/>
        <v>PRM000014</v>
      </c>
      <c r="B1899" s="109" t="s">
        <v>2047</v>
      </c>
      <c r="C1899" s="109" t="s">
        <v>38</v>
      </c>
      <c r="D1899" s="109" t="s">
        <v>2121</v>
      </c>
      <c r="E1899" s="109" t="s">
        <v>2048</v>
      </c>
      <c r="F1899" s="109" t="s">
        <v>36</v>
      </c>
      <c r="G1899" s="109" t="s">
        <v>3425</v>
      </c>
      <c r="H1899" s="109" t="s">
        <v>3426</v>
      </c>
      <c r="I1899" s="124">
        <v>141</v>
      </c>
      <c r="J1899" s="127">
        <f t="shared" si="62"/>
        <v>4.3615602836879432</v>
      </c>
      <c r="K1899" s="124">
        <v>141</v>
      </c>
      <c r="L1899" s="125">
        <v>614.98</v>
      </c>
      <c r="M1899" s="125">
        <v>0</v>
      </c>
    </row>
    <row r="1900" spans="1:13" x14ac:dyDescent="0.3">
      <c r="A1900" s="123" t="str">
        <f t="shared" si="61"/>
        <v>PRM000015</v>
      </c>
      <c r="B1900" s="109" t="s">
        <v>3234</v>
      </c>
      <c r="C1900" s="109" t="s">
        <v>38</v>
      </c>
      <c r="D1900" s="109" t="s">
        <v>2121</v>
      </c>
      <c r="E1900" s="109" t="s">
        <v>3235</v>
      </c>
      <c r="F1900" s="109" t="s">
        <v>36</v>
      </c>
      <c r="G1900" s="109" t="s">
        <v>3425</v>
      </c>
      <c r="H1900" s="109" t="s">
        <v>3426</v>
      </c>
      <c r="I1900" s="124">
        <v>5</v>
      </c>
      <c r="J1900" s="127">
        <f t="shared" si="62"/>
        <v>5.9060000000000006</v>
      </c>
      <c r="K1900" s="124">
        <v>5</v>
      </c>
      <c r="L1900" s="125">
        <v>29.53</v>
      </c>
      <c r="M1900" s="125">
        <v>0</v>
      </c>
    </row>
    <row r="1901" spans="1:13" x14ac:dyDescent="0.3">
      <c r="A1901" s="123" t="str">
        <f t="shared" si="61"/>
        <v>PRM000017</v>
      </c>
      <c r="B1901" s="109" t="s">
        <v>3238</v>
      </c>
      <c r="C1901" s="109" t="s">
        <v>38</v>
      </c>
      <c r="D1901" s="109" t="s">
        <v>2121</v>
      </c>
      <c r="E1901" s="109" t="s">
        <v>3239</v>
      </c>
      <c r="F1901" s="109" t="s">
        <v>36</v>
      </c>
      <c r="G1901" s="109" t="s">
        <v>3425</v>
      </c>
      <c r="H1901" s="109" t="s">
        <v>3426</v>
      </c>
      <c r="I1901" s="124">
        <v>601</v>
      </c>
      <c r="J1901" s="127">
        <f t="shared" si="62"/>
        <v>29.841913477537439</v>
      </c>
      <c r="K1901" s="124">
        <v>601</v>
      </c>
      <c r="L1901" s="125">
        <v>17934.990000000002</v>
      </c>
      <c r="M1901" s="125">
        <v>0</v>
      </c>
    </row>
    <row r="1902" spans="1:13" x14ac:dyDescent="0.3">
      <c r="A1902" s="123" t="str">
        <f t="shared" si="61"/>
        <v>PRM000019</v>
      </c>
      <c r="B1902" s="109" t="s">
        <v>3242</v>
      </c>
      <c r="C1902" s="109" t="s">
        <v>38</v>
      </c>
      <c r="D1902" s="109" t="s">
        <v>2121</v>
      </c>
      <c r="E1902" s="109" t="s">
        <v>3243</v>
      </c>
      <c r="F1902" s="109" t="s">
        <v>36</v>
      </c>
      <c r="G1902" s="109" t="s">
        <v>3425</v>
      </c>
      <c r="H1902" s="109" t="s">
        <v>3426</v>
      </c>
      <c r="I1902" s="124">
        <v>90</v>
      </c>
      <c r="J1902" s="127">
        <f t="shared" si="62"/>
        <v>13.683222222222222</v>
      </c>
      <c r="K1902" s="124">
        <v>90</v>
      </c>
      <c r="L1902" s="125">
        <v>1231.49</v>
      </c>
      <c r="M1902" s="125">
        <v>0</v>
      </c>
    </row>
    <row r="1903" spans="1:13" x14ac:dyDescent="0.3">
      <c r="A1903" s="123" t="str">
        <f t="shared" si="61"/>
        <v xml:space="preserve">PROTETOR </v>
      </c>
      <c r="B1903" s="109" t="s">
        <v>3927</v>
      </c>
      <c r="C1903" s="109" t="s">
        <v>3699</v>
      </c>
      <c r="D1903" s="109" t="s">
        <v>3844</v>
      </c>
      <c r="E1903" s="109" t="s">
        <v>3928</v>
      </c>
      <c r="F1903" s="109" t="s">
        <v>36</v>
      </c>
      <c r="G1903" s="109" t="s">
        <v>3425</v>
      </c>
      <c r="H1903" s="109" t="s">
        <v>3426</v>
      </c>
      <c r="I1903" s="124">
        <v>100</v>
      </c>
      <c r="J1903" s="127">
        <f t="shared" si="62"/>
        <v>1.0436000000000001</v>
      </c>
      <c r="K1903" s="124">
        <v>100</v>
      </c>
      <c r="L1903" s="125">
        <v>104.36</v>
      </c>
      <c r="M1903" s="125">
        <v>0</v>
      </c>
    </row>
    <row r="1904" spans="1:13" x14ac:dyDescent="0.3">
      <c r="A1904" s="123" t="str">
        <f t="shared" si="61"/>
        <v>ROLO DE A</v>
      </c>
      <c r="B1904" s="109" t="s">
        <v>3244</v>
      </c>
      <c r="C1904" s="109" t="s">
        <v>2618</v>
      </c>
      <c r="D1904" s="109" t="s">
        <v>2130</v>
      </c>
      <c r="E1904" s="109" t="s">
        <v>3245</v>
      </c>
      <c r="F1904" s="109" t="s">
        <v>40</v>
      </c>
      <c r="G1904" s="109" t="s">
        <v>3425</v>
      </c>
      <c r="H1904" s="109" t="s">
        <v>3426</v>
      </c>
      <c r="I1904" s="124">
        <v>1495</v>
      </c>
      <c r="J1904" s="127">
        <f t="shared" si="62"/>
        <v>12.369658862876253</v>
      </c>
      <c r="K1904" s="124">
        <v>1495</v>
      </c>
      <c r="L1904" s="125">
        <v>18492.64</v>
      </c>
      <c r="M1904" s="125">
        <v>0</v>
      </c>
    </row>
    <row r="1905" spans="1:13" x14ac:dyDescent="0.3">
      <c r="A1905" s="123" t="str">
        <f t="shared" si="61"/>
        <v>S1LS 15 2</v>
      </c>
      <c r="B1905" s="109" t="s">
        <v>644</v>
      </c>
      <c r="C1905" s="109" t="s">
        <v>3433</v>
      </c>
      <c r="D1905" s="109" t="s">
        <v>3434</v>
      </c>
      <c r="E1905" s="109" t="s">
        <v>4450</v>
      </c>
      <c r="F1905" s="109" t="s">
        <v>36</v>
      </c>
      <c r="G1905" s="109" t="s">
        <v>3425</v>
      </c>
      <c r="H1905" s="109" t="s">
        <v>3426</v>
      </c>
      <c r="I1905" s="124">
        <v>5</v>
      </c>
      <c r="J1905" s="127">
        <f t="shared" si="62"/>
        <v>0</v>
      </c>
      <c r="K1905" s="124">
        <v>5</v>
      </c>
      <c r="L1905" s="125">
        <v>0</v>
      </c>
      <c r="M1905" s="125">
        <v>0</v>
      </c>
    </row>
    <row r="1906" spans="1:13" x14ac:dyDescent="0.3">
      <c r="A1906" s="123" t="str">
        <f t="shared" si="61"/>
        <v>TNC000001</v>
      </c>
      <c r="B1906" s="109" t="s">
        <v>3246</v>
      </c>
      <c r="C1906" s="109" t="s">
        <v>1634</v>
      </c>
      <c r="D1906" s="109" t="s">
        <v>2135</v>
      </c>
      <c r="E1906" s="109" t="s">
        <v>3247</v>
      </c>
      <c r="F1906" s="109" t="s">
        <v>36</v>
      </c>
      <c r="G1906" s="109" t="s">
        <v>3425</v>
      </c>
      <c r="H1906" s="109" t="s">
        <v>3426</v>
      </c>
      <c r="I1906" s="124">
        <v>959</v>
      </c>
      <c r="J1906" s="127">
        <f t="shared" si="62"/>
        <v>1.295985401459854</v>
      </c>
      <c r="K1906" s="124">
        <v>959</v>
      </c>
      <c r="L1906" s="125">
        <v>1242.8499999999999</v>
      </c>
      <c r="M1906" s="125">
        <v>0</v>
      </c>
    </row>
    <row r="1907" spans="1:13" x14ac:dyDescent="0.3">
      <c r="A1907" s="123" t="str">
        <f t="shared" si="61"/>
        <v>TNC000003</v>
      </c>
      <c r="B1907" s="109" t="s">
        <v>3248</v>
      </c>
      <c r="C1907" s="109" t="s">
        <v>1634</v>
      </c>
      <c r="D1907" s="109" t="s">
        <v>2135</v>
      </c>
      <c r="E1907" s="109" t="s">
        <v>3249</v>
      </c>
      <c r="F1907" s="109" t="s">
        <v>36</v>
      </c>
      <c r="G1907" s="109" t="s">
        <v>3425</v>
      </c>
      <c r="H1907" s="109" t="s">
        <v>3426</v>
      </c>
      <c r="I1907" s="124">
        <v>43</v>
      </c>
      <c r="J1907" s="127">
        <f t="shared" si="62"/>
        <v>1.0204651162790699</v>
      </c>
      <c r="K1907" s="124">
        <v>43</v>
      </c>
      <c r="L1907" s="125">
        <v>43.88</v>
      </c>
      <c r="M1907" s="125">
        <v>0</v>
      </c>
    </row>
    <row r="1908" spans="1:13" x14ac:dyDescent="0.3">
      <c r="A1908" s="123" t="str">
        <f t="shared" si="61"/>
        <v>TNC000006</v>
      </c>
      <c r="B1908" s="109" t="s">
        <v>3250</v>
      </c>
      <c r="C1908" s="109" t="s">
        <v>1634</v>
      </c>
      <c r="D1908" s="109" t="s">
        <v>2135</v>
      </c>
      <c r="E1908" s="109" t="s">
        <v>3251</v>
      </c>
      <c r="F1908" s="109" t="s">
        <v>36</v>
      </c>
      <c r="G1908" s="109" t="s">
        <v>3425</v>
      </c>
      <c r="H1908" s="109" t="s">
        <v>3426</v>
      </c>
      <c r="I1908" s="124">
        <v>3</v>
      </c>
      <c r="J1908" s="127">
        <f t="shared" si="62"/>
        <v>2.89</v>
      </c>
      <c r="K1908" s="124">
        <v>3</v>
      </c>
      <c r="L1908" s="125">
        <v>8.67</v>
      </c>
      <c r="M1908" s="125">
        <v>0</v>
      </c>
    </row>
    <row r="1909" spans="1:13" x14ac:dyDescent="0.3">
      <c r="A1909" s="123" t="str">
        <f t="shared" si="61"/>
        <v>TNC000007</v>
      </c>
      <c r="B1909" s="109" t="s">
        <v>3252</v>
      </c>
      <c r="C1909" s="109" t="s">
        <v>1634</v>
      </c>
      <c r="D1909" s="109" t="s">
        <v>2135</v>
      </c>
      <c r="E1909" s="109" t="s">
        <v>3253</v>
      </c>
      <c r="F1909" s="109" t="s">
        <v>36</v>
      </c>
      <c r="G1909" s="109" t="s">
        <v>3425</v>
      </c>
      <c r="H1909" s="109" t="s">
        <v>3426</v>
      </c>
      <c r="I1909" s="124">
        <v>650</v>
      </c>
      <c r="J1909" s="127">
        <f t="shared" si="62"/>
        <v>5.0931692307692309</v>
      </c>
      <c r="K1909" s="124">
        <v>650</v>
      </c>
      <c r="L1909" s="125">
        <v>3310.56</v>
      </c>
      <c r="M1909" s="125">
        <v>0</v>
      </c>
    </row>
    <row r="1910" spans="1:13" x14ac:dyDescent="0.3">
      <c r="A1910" s="123" t="str">
        <f t="shared" si="61"/>
        <v>TNC000008</v>
      </c>
      <c r="B1910" s="109" t="s">
        <v>3254</v>
      </c>
      <c r="C1910" s="109" t="s">
        <v>1634</v>
      </c>
      <c r="D1910" s="109" t="s">
        <v>2135</v>
      </c>
      <c r="E1910" s="109" t="s">
        <v>3255</v>
      </c>
      <c r="F1910" s="109" t="s">
        <v>36</v>
      </c>
      <c r="G1910" s="109" t="s">
        <v>3425</v>
      </c>
      <c r="H1910" s="109" t="s">
        <v>3426</v>
      </c>
      <c r="I1910" s="124">
        <v>73</v>
      </c>
      <c r="J1910" s="127">
        <f t="shared" si="62"/>
        <v>2.4604109589041099</v>
      </c>
      <c r="K1910" s="124">
        <v>73</v>
      </c>
      <c r="L1910" s="125">
        <v>179.61</v>
      </c>
      <c r="M1910" s="125">
        <v>0</v>
      </c>
    </row>
    <row r="1911" spans="1:13" x14ac:dyDescent="0.3">
      <c r="A1911" s="123" t="str">
        <f t="shared" si="61"/>
        <v>TNC000009</v>
      </c>
      <c r="B1911" s="109" t="s">
        <v>3256</v>
      </c>
      <c r="C1911" s="109" t="s">
        <v>1634</v>
      </c>
      <c r="D1911" s="109" t="s">
        <v>2135</v>
      </c>
      <c r="E1911" s="109" t="s">
        <v>3257</v>
      </c>
      <c r="F1911" s="109" t="s">
        <v>36</v>
      </c>
      <c r="G1911" s="109" t="s">
        <v>3425</v>
      </c>
      <c r="H1911" s="109" t="s">
        <v>3426</v>
      </c>
      <c r="I1911" s="124">
        <v>3</v>
      </c>
      <c r="J1911" s="127">
        <f t="shared" si="62"/>
        <v>2.3033333333333332</v>
      </c>
      <c r="K1911" s="124">
        <v>3</v>
      </c>
      <c r="L1911" s="125">
        <v>6.91</v>
      </c>
      <c r="M1911" s="125">
        <v>0</v>
      </c>
    </row>
    <row r="1912" spans="1:13" x14ac:dyDescent="0.3">
      <c r="A1912" s="123" t="str">
        <f t="shared" si="61"/>
        <v>TNC000011</v>
      </c>
      <c r="B1912" s="109" t="s">
        <v>3258</v>
      </c>
      <c r="C1912" s="109" t="s">
        <v>1634</v>
      </c>
      <c r="D1912" s="109" t="s">
        <v>2135</v>
      </c>
      <c r="E1912" s="109" t="s">
        <v>3259</v>
      </c>
      <c r="F1912" s="109" t="s">
        <v>36</v>
      </c>
      <c r="G1912" s="109" t="s">
        <v>3425</v>
      </c>
      <c r="H1912" s="109" t="s">
        <v>3426</v>
      </c>
      <c r="I1912" s="124">
        <v>5</v>
      </c>
      <c r="J1912" s="127">
        <f t="shared" si="62"/>
        <v>12.52</v>
      </c>
      <c r="K1912" s="124">
        <v>5</v>
      </c>
      <c r="L1912" s="125">
        <v>62.6</v>
      </c>
      <c r="M1912" s="125">
        <v>0</v>
      </c>
    </row>
    <row r="1913" spans="1:13" x14ac:dyDescent="0.3">
      <c r="A1913" s="123" t="str">
        <f t="shared" si="61"/>
        <v>TNC000018</v>
      </c>
      <c r="B1913" s="109" t="s">
        <v>3260</v>
      </c>
      <c r="C1913" s="109" t="s">
        <v>1634</v>
      </c>
      <c r="D1913" s="109" t="s">
        <v>2135</v>
      </c>
      <c r="E1913" s="109" t="s">
        <v>3261</v>
      </c>
      <c r="F1913" s="109" t="s">
        <v>36</v>
      </c>
      <c r="G1913" s="109" t="s">
        <v>3425</v>
      </c>
      <c r="H1913" s="109" t="s">
        <v>3426</v>
      </c>
      <c r="I1913" s="124">
        <v>135</v>
      </c>
      <c r="J1913" s="127">
        <f t="shared" si="62"/>
        <v>0.20518518518518519</v>
      </c>
      <c r="K1913" s="124">
        <v>135</v>
      </c>
      <c r="L1913" s="125">
        <v>27.7</v>
      </c>
      <c r="M1913" s="125">
        <v>0</v>
      </c>
    </row>
    <row r="1914" spans="1:13" x14ac:dyDescent="0.3">
      <c r="A1914" s="123" t="str">
        <f t="shared" si="61"/>
        <v>TNC000019</v>
      </c>
      <c r="B1914" s="109" t="s">
        <v>3262</v>
      </c>
      <c r="C1914" s="109" t="s">
        <v>1634</v>
      </c>
      <c r="D1914" s="109" t="s">
        <v>2135</v>
      </c>
      <c r="E1914" s="109" t="s">
        <v>3263</v>
      </c>
      <c r="F1914" s="109" t="s">
        <v>36</v>
      </c>
      <c r="G1914" s="109" t="s">
        <v>3425</v>
      </c>
      <c r="H1914" s="109" t="s">
        <v>3426</v>
      </c>
      <c r="I1914" s="124">
        <v>34</v>
      </c>
      <c r="J1914" s="127">
        <f t="shared" si="62"/>
        <v>0.84294117647058819</v>
      </c>
      <c r="K1914" s="124">
        <v>34</v>
      </c>
      <c r="L1914" s="125">
        <v>28.66</v>
      </c>
      <c r="M1914" s="125">
        <v>0</v>
      </c>
    </row>
    <row r="1915" spans="1:13" x14ac:dyDescent="0.3">
      <c r="A1915" s="123" t="str">
        <f t="shared" si="61"/>
        <v>TNC000021</v>
      </c>
      <c r="B1915" s="109" t="s">
        <v>3264</v>
      </c>
      <c r="C1915" s="109" t="s">
        <v>1634</v>
      </c>
      <c r="D1915" s="109" t="s">
        <v>2135</v>
      </c>
      <c r="E1915" s="109" t="s">
        <v>3265</v>
      </c>
      <c r="F1915" s="109" t="s">
        <v>36</v>
      </c>
      <c r="G1915" s="109" t="s">
        <v>3425</v>
      </c>
      <c r="H1915" s="109" t="s">
        <v>3426</v>
      </c>
      <c r="I1915" s="124">
        <v>39</v>
      </c>
      <c r="J1915" s="127">
        <f t="shared" si="62"/>
        <v>95.187948717948714</v>
      </c>
      <c r="K1915" s="124">
        <v>39</v>
      </c>
      <c r="L1915" s="125">
        <v>3712.33</v>
      </c>
      <c r="M1915" s="125">
        <v>0</v>
      </c>
    </row>
    <row r="1916" spans="1:13" x14ac:dyDescent="0.3">
      <c r="A1916" s="123" t="str">
        <f t="shared" si="61"/>
        <v>TNC000023</v>
      </c>
      <c r="B1916" s="109" t="s">
        <v>3266</v>
      </c>
      <c r="C1916" s="109" t="s">
        <v>1634</v>
      </c>
      <c r="D1916" s="109" t="s">
        <v>2135</v>
      </c>
      <c r="E1916" s="109" t="s">
        <v>3267</v>
      </c>
      <c r="F1916" s="109" t="s">
        <v>36</v>
      </c>
      <c r="G1916" s="109" t="s">
        <v>3425</v>
      </c>
      <c r="H1916" s="109" t="s">
        <v>3426</v>
      </c>
      <c r="I1916" s="124">
        <v>38</v>
      </c>
      <c r="J1916" s="127">
        <f t="shared" si="62"/>
        <v>4.2081578947368419</v>
      </c>
      <c r="K1916" s="124">
        <v>38</v>
      </c>
      <c r="L1916" s="125">
        <v>159.91</v>
      </c>
      <c r="M1916" s="125">
        <v>0</v>
      </c>
    </row>
    <row r="1917" spans="1:13" x14ac:dyDescent="0.3">
      <c r="A1917" s="123" t="str">
        <f t="shared" ref="A1917:A1980" si="63">LEFT(E1917,9)</f>
        <v>TNC000024</v>
      </c>
      <c r="B1917" s="109" t="s">
        <v>3270</v>
      </c>
      <c r="C1917" s="109" t="s">
        <v>1634</v>
      </c>
      <c r="D1917" s="109" t="s">
        <v>2135</v>
      </c>
      <c r="E1917" s="109" t="s">
        <v>3271</v>
      </c>
      <c r="F1917" s="109" t="s">
        <v>36</v>
      </c>
      <c r="G1917" s="109" t="s">
        <v>3425</v>
      </c>
      <c r="H1917" s="109" t="s">
        <v>3426</v>
      </c>
      <c r="I1917" s="124">
        <v>422</v>
      </c>
      <c r="J1917" s="127">
        <f t="shared" si="62"/>
        <v>0.80786729857819906</v>
      </c>
      <c r="K1917" s="124">
        <v>422</v>
      </c>
      <c r="L1917" s="125">
        <v>340.92</v>
      </c>
      <c r="M1917" s="125">
        <v>0</v>
      </c>
    </row>
    <row r="1918" spans="1:13" x14ac:dyDescent="0.3">
      <c r="A1918" s="123" t="str">
        <f t="shared" si="63"/>
        <v>TNC000025</v>
      </c>
      <c r="B1918" s="109" t="s">
        <v>3272</v>
      </c>
      <c r="C1918" s="109" t="s">
        <v>1634</v>
      </c>
      <c r="D1918" s="109" t="s">
        <v>2135</v>
      </c>
      <c r="E1918" s="109" t="s">
        <v>3273</v>
      </c>
      <c r="F1918" s="109" t="s">
        <v>36</v>
      </c>
      <c r="G1918" s="109" t="s">
        <v>3425</v>
      </c>
      <c r="H1918" s="109" t="s">
        <v>3426</v>
      </c>
      <c r="I1918" s="124">
        <v>200</v>
      </c>
      <c r="J1918" s="127">
        <f t="shared" si="62"/>
        <v>0.29820000000000002</v>
      </c>
      <c r="K1918" s="124">
        <v>200</v>
      </c>
      <c r="L1918" s="125">
        <v>59.64</v>
      </c>
      <c r="M1918" s="125">
        <v>0</v>
      </c>
    </row>
    <row r="1919" spans="1:13" x14ac:dyDescent="0.3">
      <c r="A1919" s="123" t="str">
        <f t="shared" si="63"/>
        <v>TNC000027</v>
      </c>
      <c r="B1919" s="109" t="s">
        <v>3274</v>
      </c>
      <c r="C1919" s="109" t="s">
        <v>1634</v>
      </c>
      <c r="D1919" s="109" t="s">
        <v>2135</v>
      </c>
      <c r="E1919" s="109" t="s">
        <v>3275</v>
      </c>
      <c r="F1919" s="109" t="s">
        <v>36</v>
      </c>
      <c r="G1919" s="109" t="s">
        <v>3425</v>
      </c>
      <c r="H1919" s="109" t="s">
        <v>3426</v>
      </c>
      <c r="I1919" s="124">
        <v>32</v>
      </c>
      <c r="J1919" s="127">
        <f t="shared" si="62"/>
        <v>1.4584375000000001</v>
      </c>
      <c r="K1919" s="124">
        <v>32</v>
      </c>
      <c r="L1919" s="125">
        <v>46.67</v>
      </c>
      <c r="M1919" s="125">
        <v>0</v>
      </c>
    </row>
    <row r="1920" spans="1:13" x14ac:dyDescent="0.3">
      <c r="A1920" s="123" t="str">
        <f t="shared" si="63"/>
        <v>TNC000029</v>
      </c>
      <c r="B1920" s="109" t="s">
        <v>3276</v>
      </c>
      <c r="C1920" s="109" t="s">
        <v>1634</v>
      </c>
      <c r="D1920" s="109" t="s">
        <v>2135</v>
      </c>
      <c r="E1920" s="109" t="s">
        <v>3277</v>
      </c>
      <c r="F1920" s="109" t="s">
        <v>36</v>
      </c>
      <c r="G1920" s="109" t="s">
        <v>3425</v>
      </c>
      <c r="H1920" s="109" t="s">
        <v>3426</v>
      </c>
      <c r="I1920" s="124">
        <v>64</v>
      </c>
      <c r="J1920" s="127">
        <f t="shared" si="62"/>
        <v>0.87812500000000004</v>
      </c>
      <c r="K1920" s="124">
        <v>64</v>
      </c>
      <c r="L1920" s="125">
        <v>56.2</v>
      </c>
      <c r="M1920" s="125">
        <v>0</v>
      </c>
    </row>
    <row r="1921" spans="1:13" x14ac:dyDescent="0.3">
      <c r="A1921" s="123" t="str">
        <f t="shared" si="63"/>
        <v>TNC000030</v>
      </c>
      <c r="B1921" s="109" t="s">
        <v>3280</v>
      </c>
      <c r="C1921" s="109" t="s">
        <v>1634</v>
      </c>
      <c r="D1921" s="109" t="s">
        <v>2135</v>
      </c>
      <c r="E1921" s="109" t="s">
        <v>3281</v>
      </c>
      <c r="F1921" s="109" t="s">
        <v>36</v>
      </c>
      <c r="G1921" s="109" t="s">
        <v>3425</v>
      </c>
      <c r="H1921" s="109" t="s">
        <v>3426</v>
      </c>
      <c r="I1921" s="124">
        <v>146</v>
      </c>
      <c r="J1921" s="127">
        <f t="shared" si="62"/>
        <v>0.65513698630136985</v>
      </c>
      <c r="K1921" s="124">
        <v>146</v>
      </c>
      <c r="L1921" s="125">
        <v>95.65</v>
      </c>
      <c r="M1921" s="125">
        <v>0</v>
      </c>
    </row>
    <row r="1922" spans="1:13" x14ac:dyDescent="0.3">
      <c r="A1922" s="123" t="str">
        <f t="shared" si="63"/>
        <v>TNC000034</v>
      </c>
      <c r="B1922" s="109" t="s">
        <v>3282</v>
      </c>
      <c r="C1922" s="109" t="s">
        <v>1634</v>
      </c>
      <c r="D1922" s="109" t="s">
        <v>2135</v>
      </c>
      <c r="E1922" s="109" t="s">
        <v>3283</v>
      </c>
      <c r="F1922" s="109" t="s">
        <v>36</v>
      </c>
      <c r="G1922" s="109" t="s">
        <v>3425</v>
      </c>
      <c r="H1922" s="109" t="s">
        <v>3426</v>
      </c>
      <c r="I1922" s="124">
        <v>48</v>
      </c>
      <c r="J1922" s="127">
        <f t="shared" ref="J1922:J1985" si="64">L1922/I1922</f>
        <v>29.157499999999999</v>
      </c>
      <c r="K1922" s="124">
        <v>48</v>
      </c>
      <c r="L1922" s="125">
        <v>1399.56</v>
      </c>
      <c r="M1922" s="125">
        <v>0</v>
      </c>
    </row>
    <row r="1923" spans="1:13" x14ac:dyDescent="0.3">
      <c r="A1923" s="123" t="str">
        <f t="shared" si="63"/>
        <v>TNC000035</v>
      </c>
      <c r="B1923" s="109" t="s">
        <v>2051</v>
      </c>
      <c r="C1923" s="109" t="s">
        <v>1634</v>
      </c>
      <c r="D1923" s="109" t="s">
        <v>2135</v>
      </c>
      <c r="E1923" s="109" t="s">
        <v>2052</v>
      </c>
      <c r="F1923" s="109" t="s">
        <v>36</v>
      </c>
      <c r="G1923" s="109" t="s">
        <v>3425</v>
      </c>
      <c r="H1923" s="109" t="s">
        <v>3426</v>
      </c>
      <c r="I1923" s="124">
        <v>206</v>
      </c>
      <c r="J1923" s="127">
        <f t="shared" si="64"/>
        <v>29.135533980582526</v>
      </c>
      <c r="K1923" s="124">
        <v>206</v>
      </c>
      <c r="L1923" s="125">
        <v>6001.92</v>
      </c>
      <c r="M1923" s="125">
        <v>0</v>
      </c>
    </row>
    <row r="1924" spans="1:13" x14ac:dyDescent="0.3">
      <c r="A1924" s="123" t="str">
        <f t="shared" si="63"/>
        <v>TNC000043</v>
      </c>
      <c r="B1924" s="109" t="s">
        <v>3288</v>
      </c>
      <c r="C1924" s="109" t="s">
        <v>1634</v>
      </c>
      <c r="D1924" s="109" t="s">
        <v>2135</v>
      </c>
      <c r="E1924" s="109" t="s">
        <v>3289</v>
      </c>
      <c r="F1924" s="109" t="s">
        <v>36</v>
      </c>
      <c r="G1924" s="109" t="s">
        <v>3425</v>
      </c>
      <c r="H1924" s="109" t="s">
        <v>3426</v>
      </c>
      <c r="I1924" s="124">
        <v>473</v>
      </c>
      <c r="J1924" s="127">
        <f t="shared" si="64"/>
        <v>3.2479069767441859</v>
      </c>
      <c r="K1924" s="124">
        <v>473</v>
      </c>
      <c r="L1924" s="125">
        <v>1536.26</v>
      </c>
      <c r="M1924" s="125">
        <v>0</v>
      </c>
    </row>
    <row r="1925" spans="1:13" x14ac:dyDescent="0.3">
      <c r="A1925" s="123" t="str">
        <f t="shared" si="63"/>
        <v>TNC000044</v>
      </c>
      <c r="B1925" s="109" t="s">
        <v>3290</v>
      </c>
      <c r="C1925" s="109" t="s">
        <v>1634</v>
      </c>
      <c r="D1925" s="109" t="s">
        <v>2135</v>
      </c>
      <c r="E1925" s="109" t="s">
        <v>3291</v>
      </c>
      <c r="F1925" s="109" t="s">
        <v>36</v>
      </c>
      <c r="G1925" s="109" t="s">
        <v>3425</v>
      </c>
      <c r="H1925" s="109" t="s">
        <v>3426</v>
      </c>
      <c r="I1925" s="124">
        <v>124</v>
      </c>
      <c r="J1925" s="127">
        <f t="shared" si="64"/>
        <v>41.888790322580647</v>
      </c>
      <c r="K1925" s="124">
        <v>124</v>
      </c>
      <c r="L1925" s="125">
        <v>5194.21</v>
      </c>
      <c r="M1925" s="125">
        <v>0</v>
      </c>
    </row>
    <row r="1926" spans="1:13" x14ac:dyDescent="0.3">
      <c r="A1926" s="123" t="str">
        <f t="shared" si="63"/>
        <v>TNC000051</v>
      </c>
      <c r="B1926" s="109" t="s">
        <v>3294</v>
      </c>
      <c r="C1926" s="109" t="s">
        <v>1634</v>
      </c>
      <c r="D1926" s="109" t="s">
        <v>2135</v>
      </c>
      <c r="E1926" s="109" t="s">
        <v>3295</v>
      </c>
      <c r="F1926" s="109" t="s">
        <v>36</v>
      </c>
      <c r="G1926" s="109" t="s">
        <v>3425</v>
      </c>
      <c r="H1926" s="109" t="s">
        <v>3426</v>
      </c>
      <c r="I1926" s="124">
        <v>120</v>
      </c>
      <c r="J1926" s="127">
        <f t="shared" si="64"/>
        <v>0.66825000000000001</v>
      </c>
      <c r="K1926" s="124">
        <v>120</v>
      </c>
      <c r="L1926" s="125">
        <v>80.19</v>
      </c>
      <c r="M1926" s="125">
        <v>0</v>
      </c>
    </row>
    <row r="1927" spans="1:13" x14ac:dyDescent="0.3">
      <c r="A1927" s="123" t="str">
        <f t="shared" si="63"/>
        <v>TNC000052</v>
      </c>
      <c r="B1927" s="109" t="s">
        <v>3296</v>
      </c>
      <c r="C1927" s="109" t="s">
        <v>1634</v>
      </c>
      <c r="D1927" s="109" t="s">
        <v>2135</v>
      </c>
      <c r="E1927" s="109" t="s">
        <v>3297</v>
      </c>
      <c r="F1927" s="109" t="s">
        <v>36</v>
      </c>
      <c r="G1927" s="109" t="s">
        <v>3425</v>
      </c>
      <c r="H1927" s="109" t="s">
        <v>3426</v>
      </c>
      <c r="I1927" s="124">
        <v>31</v>
      </c>
      <c r="J1927" s="127">
        <f t="shared" si="64"/>
        <v>22.707096774193548</v>
      </c>
      <c r="K1927" s="124">
        <v>31</v>
      </c>
      <c r="L1927" s="125">
        <v>703.92</v>
      </c>
      <c r="M1927" s="125">
        <v>0</v>
      </c>
    </row>
    <row r="1928" spans="1:13" x14ac:dyDescent="0.3">
      <c r="A1928" s="123" t="str">
        <f t="shared" si="63"/>
        <v>TNC000054</v>
      </c>
      <c r="B1928" s="109" t="s">
        <v>3298</v>
      </c>
      <c r="C1928" s="109" t="s">
        <v>1634</v>
      </c>
      <c r="D1928" s="109" t="s">
        <v>2135</v>
      </c>
      <c r="E1928" s="109" t="s">
        <v>3299</v>
      </c>
      <c r="F1928" s="109" t="s">
        <v>36</v>
      </c>
      <c r="G1928" s="109" t="s">
        <v>3425</v>
      </c>
      <c r="H1928" s="109" t="s">
        <v>3426</v>
      </c>
      <c r="I1928" s="124">
        <v>46</v>
      </c>
      <c r="J1928" s="127">
        <f t="shared" si="64"/>
        <v>6.3789130434782608</v>
      </c>
      <c r="K1928" s="124">
        <v>46</v>
      </c>
      <c r="L1928" s="125">
        <v>293.43</v>
      </c>
      <c r="M1928" s="125">
        <v>0</v>
      </c>
    </row>
    <row r="1929" spans="1:13" x14ac:dyDescent="0.3">
      <c r="A1929" s="123" t="str">
        <f t="shared" si="63"/>
        <v>TNC000064</v>
      </c>
      <c r="B1929" s="109" t="s">
        <v>3304</v>
      </c>
      <c r="C1929" s="109" t="s">
        <v>1634</v>
      </c>
      <c r="D1929" s="109" t="s">
        <v>2135</v>
      </c>
      <c r="E1929" s="109" t="s">
        <v>3305</v>
      </c>
      <c r="F1929" s="109" t="s">
        <v>36</v>
      </c>
      <c r="G1929" s="109" t="s">
        <v>3425</v>
      </c>
      <c r="H1929" s="109" t="s">
        <v>3426</v>
      </c>
      <c r="I1929" s="124">
        <v>7716</v>
      </c>
      <c r="J1929" s="127">
        <f t="shared" si="64"/>
        <v>0.49226671850699844</v>
      </c>
      <c r="K1929" s="124">
        <v>7716</v>
      </c>
      <c r="L1929" s="125">
        <v>3798.33</v>
      </c>
      <c r="M1929" s="125">
        <v>0</v>
      </c>
    </row>
    <row r="1930" spans="1:13" x14ac:dyDescent="0.3">
      <c r="A1930" s="123" t="str">
        <f t="shared" si="63"/>
        <v>TNC000065</v>
      </c>
      <c r="B1930" s="109" t="s">
        <v>2053</v>
      </c>
      <c r="C1930" s="109" t="s">
        <v>1634</v>
      </c>
      <c r="D1930" s="109" t="s">
        <v>2135</v>
      </c>
      <c r="E1930" s="109" t="s">
        <v>2054</v>
      </c>
      <c r="F1930" s="109" t="s">
        <v>36</v>
      </c>
      <c r="G1930" s="109" t="s">
        <v>3425</v>
      </c>
      <c r="H1930" s="109" t="s">
        <v>3426</v>
      </c>
      <c r="I1930" s="124">
        <v>1619</v>
      </c>
      <c r="J1930" s="127">
        <f t="shared" si="64"/>
        <v>0.14172328597899939</v>
      </c>
      <c r="K1930" s="124">
        <v>1619</v>
      </c>
      <c r="L1930" s="125">
        <v>229.45</v>
      </c>
      <c r="M1930" s="125">
        <v>0</v>
      </c>
    </row>
    <row r="1931" spans="1:13" x14ac:dyDescent="0.3">
      <c r="A1931" s="123" t="str">
        <f t="shared" si="63"/>
        <v>TNC000066</v>
      </c>
      <c r="B1931" s="109" t="s">
        <v>3308</v>
      </c>
      <c r="C1931" s="109" t="s">
        <v>1634</v>
      </c>
      <c r="D1931" s="109" t="s">
        <v>2135</v>
      </c>
      <c r="E1931" s="109" t="s">
        <v>3309</v>
      </c>
      <c r="F1931" s="109" t="s">
        <v>36</v>
      </c>
      <c r="G1931" s="109" t="s">
        <v>3425</v>
      </c>
      <c r="H1931" s="109" t="s">
        <v>3426</v>
      </c>
      <c r="I1931" s="124">
        <v>1828</v>
      </c>
      <c r="J1931" s="127">
        <f t="shared" si="64"/>
        <v>0.14021334792122539</v>
      </c>
      <c r="K1931" s="124">
        <v>1828</v>
      </c>
      <c r="L1931" s="125">
        <v>256.31</v>
      </c>
      <c r="M1931" s="125">
        <v>0</v>
      </c>
    </row>
    <row r="1932" spans="1:13" x14ac:dyDescent="0.3">
      <c r="A1932" s="123" t="str">
        <f t="shared" si="63"/>
        <v>TNC000067</v>
      </c>
      <c r="B1932" s="109" t="s">
        <v>3310</v>
      </c>
      <c r="C1932" s="109" t="s">
        <v>38</v>
      </c>
      <c r="D1932" s="109" t="s">
        <v>2346</v>
      </c>
      <c r="E1932" s="109" t="s">
        <v>3311</v>
      </c>
      <c r="F1932" s="109" t="s">
        <v>36</v>
      </c>
      <c r="G1932" s="109" t="s">
        <v>3425</v>
      </c>
      <c r="H1932" s="109" t="s">
        <v>3426</v>
      </c>
      <c r="I1932" s="124">
        <v>53</v>
      </c>
      <c r="J1932" s="127">
        <f t="shared" si="64"/>
        <v>60.646792452830191</v>
      </c>
      <c r="K1932" s="124">
        <v>53</v>
      </c>
      <c r="L1932" s="125">
        <v>3214.28</v>
      </c>
      <c r="M1932" s="125">
        <v>0</v>
      </c>
    </row>
    <row r="1933" spans="1:13" x14ac:dyDescent="0.3">
      <c r="A1933" s="123" t="str">
        <f t="shared" si="63"/>
        <v>TNC000070</v>
      </c>
      <c r="B1933" s="109" t="s">
        <v>3312</v>
      </c>
      <c r="C1933" s="109" t="s">
        <v>1634</v>
      </c>
      <c r="D1933" s="109" t="s">
        <v>2135</v>
      </c>
      <c r="E1933" s="109" t="s">
        <v>3313</v>
      </c>
      <c r="F1933" s="109" t="s">
        <v>36</v>
      </c>
      <c r="G1933" s="109" t="s">
        <v>3425</v>
      </c>
      <c r="H1933" s="109" t="s">
        <v>3426</v>
      </c>
      <c r="I1933" s="124">
        <v>53</v>
      </c>
      <c r="J1933" s="127">
        <f t="shared" si="64"/>
        <v>0.47754716981132073</v>
      </c>
      <c r="K1933" s="124">
        <v>53</v>
      </c>
      <c r="L1933" s="125">
        <v>25.31</v>
      </c>
      <c r="M1933" s="125">
        <v>0</v>
      </c>
    </row>
    <row r="1934" spans="1:13" x14ac:dyDescent="0.3">
      <c r="A1934" s="123" t="str">
        <f t="shared" si="63"/>
        <v>TNC000076</v>
      </c>
      <c r="B1934" s="109" t="s">
        <v>2055</v>
      </c>
      <c r="C1934" s="109" t="s">
        <v>1634</v>
      </c>
      <c r="D1934" s="109" t="s">
        <v>2135</v>
      </c>
      <c r="E1934" s="109" t="s">
        <v>2056</v>
      </c>
      <c r="F1934" s="109" t="s">
        <v>36</v>
      </c>
      <c r="G1934" s="109" t="s">
        <v>3425</v>
      </c>
      <c r="H1934" s="109" t="s">
        <v>3426</v>
      </c>
      <c r="I1934" s="124">
        <v>595</v>
      </c>
      <c r="J1934" s="127">
        <f t="shared" si="64"/>
        <v>0.64008403361344546</v>
      </c>
      <c r="K1934" s="124">
        <v>595</v>
      </c>
      <c r="L1934" s="125">
        <v>380.85</v>
      </c>
      <c r="M1934" s="125">
        <v>0</v>
      </c>
    </row>
    <row r="1935" spans="1:13" x14ac:dyDescent="0.3">
      <c r="A1935" s="123" t="str">
        <f t="shared" si="63"/>
        <v>TNC000077</v>
      </c>
      <c r="B1935" s="109" t="s">
        <v>1616</v>
      </c>
      <c r="C1935" s="109" t="s">
        <v>1634</v>
      </c>
      <c r="D1935" s="109" t="s">
        <v>2135</v>
      </c>
      <c r="E1935" s="109" t="s">
        <v>1617</v>
      </c>
      <c r="F1935" s="109" t="s">
        <v>36</v>
      </c>
      <c r="G1935" s="109" t="s">
        <v>3425</v>
      </c>
      <c r="H1935" s="109" t="s">
        <v>3426</v>
      </c>
      <c r="I1935" s="124">
        <v>700</v>
      </c>
      <c r="J1935" s="127">
        <f t="shared" si="64"/>
        <v>0.63284285714285715</v>
      </c>
      <c r="K1935" s="124">
        <v>700</v>
      </c>
      <c r="L1935" s="125">
        <v>442.99</v>
      </c>
      <c r="M1935" s="125">
        <v>0</v>
      </c>
    </row>
    <row r="1936" spans="1:13" x14ac:dyDescent="0.3">
      <c r="A1936" s="123" t="str">
        <f t="shared" si="63"/>
        <v>TNC000083</v>
      </c>
      <c r="B1936" s="109" t="s">
        <v>1508</v>
      </c>
      <c r="C1936" s="109" t="s">
        <v>38</v>
      </c>
      <c r="D1936" s="109" t="s">
        <v>2346</v>
      </c>
      <c r="E1936" s="109" t="s">
        <v>1509</v>
      </c>
      <c r="F1936" s="109" t="s">
        <v>36</v>
      </c>
      <c r="G1936" s="109" t="s">
        <v>3425</v>
      </c>
      <c r="H1936" s="109" t="s">
        <v>3426</v>
      </c>
      <c r="I1936" s="124">
        <v>1798</v>
      </c>
      <c r="J1936" s="127">
        <f t="shared" si="64"/>
        <v>15.426195773081201</v>
      </c>
      <c r="K1936" s="124">
        <v>1798</v>
      </c>
      <c r="L1936" s="125">
        <v>27736.3</v>
      </c>
      <c r="M1936" s="125">
        <v>0</v>
      </c>
    </row>
    <row r="1937" spans="1:13" x14ac:dyDescent="0.3">
      <c r="A1937" s="123" t="str">
        <f t="shared" si="63"/>
        <v>TNC000085</v>
      </c>
      <c r="B1937" s="109" t="s">
        <v>1496</v>
      </c>
      <c r="C1937" s="109" t="s">
        <v>38</v>
      </c>
      <c r="D1937" s="109" t="s">
        <v>2346</v>
      </c>
      <c r="E1937" s="109" t="s">
        <v>1497</v>
      </c>
      <c r="F1937" s="109" t="s">
        <v>36</v>
      </c>
      <c r="G1937" s="109" t="s">
        <v>3425</v>
      </c>
      <c r="H1937" s="109" t="s">
        <v>3426</v>
      </c>
      <c r="I1937" s="124">
        <v>3087</v>
      </c>
      <c r="J1937" s="127">
        <f t="shared" si="64"/>
        <v>11.061269841269841</v>
      </c>
      <c r="K1937" s="124">
        <v>3087</v>
      </c>
      <c r="L1937" s="125">
        <v>34146.14</v>
      </c>
      <c r="M1937" s="125">
        <v>0</v>
      </c>
    </row>
    <row r="1938" spans="1:13" x14ac:dyDescent="0.3">
      <c r="A1938" s="123" t="str">
        <f t="shared" si="63"/>
        <v>TNC000088</v>
      </c>
      <c r="B1938" s="109" t="s">
        <v>3314</v>
      </c>
      <c r="C1938" s="109" t="s">
        <v>1634</v>
      </c>
      <c r="D1938" s="109" t="s">
        <v>2135</v>
      </c>
      <c r="E1938" s="109" t="s">
        <v>3315</v>
      </c>
      <c r="F1938" s="109" t="s">
        <v>36</v>
      </c>
      <c r="G1938" s="109" t="s">
        <v>3425</v>
      </c>
      <c r="H1938" s="109" t="s">
        <v>3426</v>
      </c>
      <c r="I1938" s="124">
        <v>101</v>
      </c>
      <c r="J1938" s="127">
        <f t="shared" si="64"/>
        <v>13.017128712871287</v>
      </c>
      <c r="K1938" s="124">
        <v>101</v>
      </c>
      <c r="L1938" s="125">
        <v>1314.73</v>
      </c>
      <c r="M1938" s="125">
        <v>0</v>
      </c>
    </row>
    <row r="1939" spans="1:13" x14ac:dyDescent="0.3">
      <c r="A1939" s="123" t="str">
        <f t="shared" si="63"/>
        <v>TNC000089</v>
      </c>
      <c r="B1939" s="109" t="s">
        <v>3316</v>
      </c>
      <c r="C1939" s="109" t="s">
        <v>1634</v>
      </c>
      <c r="D1939" s="109" t="s">
        <v>2135</v>
      </c>
      <c r="E1939" s="109" t="s">
        <v>3317</v>
      </c>
      <c r="F1939" s="109" t="s">
        <v>36</v>
      </c>
      <c r="G1939" s="109" t="s">
        <v>3425</v>
      </c>
      <c r="H1939" s="109" t="s">
        <v>3426</v>
      </c>
      <c r="I1939" s="124">
        <v>82</v>
      </c>
      <c r="J1939" s="127">
        <f t="shared" si="64"/>
        <v>5.0030487804878048</v>
      </c>
      <c r="K1939" s="124">
        <v>82</v>
      </c>
      <c r="L1939" s="125">
        <v>410.25</v>
      </c>
      <c r="M1939" s="125">
        <v>0</v>
      </c>
    </row>
    <row r="1940" spans="1:13" x14ac:dyDescent="0.3">
      <c r="A1940" s="123" t="str">
        <f t="shared" si="63"/>
        <v>TNC000091</v>
      </c>
      <c r="B1940" s="109" t="s">
        <v>3320</v>
      </c>
      <c r="C1940" s="109" t="s">
        <v>1634</v>
      </c>
      <c r="D1940" s="109" t="s">
        <v>2135</v>
      </c>
      <c r="E1940" s="109" t="s">
        <v>3321</v>
      </c>
      <c r="F1940" s="109" t="s">
        <v>36</v>
      </c>
      <c r="G1940" s="109" t="s">
        <v>3425</v>
      </c>
      <c r="H1940" s="109" t="s">
        <v>3426</v>
      </c>
      <c r="I1940" s="124">
        <v>8</v>
      </c>
      <c r="J1940" s="127">
        <f t="shared" si="64"/>
        <v>5.8025000000000002</v>
      </c>
      <c r="K1940" s="124">
        <v>8</v>
      </c>
      <c r="L1940" s="125">
        <v>46.42</v>
      </c>
      <c r="M1940" s="125">
        <v>0</v>
      </c>
    </row>
    <row r="1941" spans="1:13" x14ac:dyDescent="0.3">
      <c r="A1941" s="123" t="str">
        <f t="shared" si="63"/>
        <v>VALVULA B</v>
      </c>
      <c r="B1941" s="109" t="s">
        <v>4753</v>
      </c>
      <c r="C1941" s="109" t="s">
        <v>3433</v>
      </c>
      <c r="D1941" s="109" t="s">
        <v>3434</v>
      </c>
      <c r="E1941" s="109" t="s">
        <v>4754</v>
      </c>
      <c r="F1941" s="109" t="s">
        <v>36</v>
      </c>
      <c r="G1941" s="109" t="s">
        <v>3425</v>
      </c>
      <c r="H1941" s="109" t="s">
        <v>3426</v>
      </c>
      <c r="I1941" s="124">
        <v>2</v>
      </c>
      <c r="J1941" s="127">
        <f t="shared" si="64"/>
        <v>143.77000000000001</v>
      </c>
      <c r="K1941" s="124">
        <v>2</v>
      </c>
      <c r="L1941" s="125">
        <v>287.54000000000002</v>
      </c>
      <c r="M1941" s="125">
        <v>0</v>
      </c>
    </row>
    <row r="1942" spans="1:13" x14ac:dyDescent="0.3">
      <c r="A1942" s="123" t="str">
        <f t="shared" si="63"/>
        <v>VOL000002</v>
      </c>
      <c r="B1942" s="109" t="s">
        <v>2063</v>
      </c>
      <c r="C1942" s="109" t="s">
        <v>38</v>
      </c>
      <c r="D1942" s="109" t="s">
        <v>2331</v>
      </c>
      <c r="E1942" s="109" t="s">
        <v>2064</v>
      </c>
      <c r="F1942" s="109" t="s">
        <v>36</v>
      </c>
      <c r="G1942" s="109" t="s">
        <v>3425</v>
      </c>
      <c r="H1942" s="109" t="s">
        <v>3426</v>
      </c>
      <c r="I1942" s="124">
        <v>639</v>
      </c>
      <c r="J1942" s="127">
        <f t="shared" si="64"/>
        <v>3.1102973395931142</v>
      </c>
      <c r="K1942" s="124">
        <v>639</v>
      </c>
      <c r="L1942" s="125">
        <v>1987.48</v>
      </c>
      <c r="M1942" s="125">
        <v>0</v>
      </c>
    </row>
    <row r="1943" spans="1:13" x14ac:dyDescent="0.3">
      <c r="A1943" s="123" t="str">
        <f t="shared" si="63"/>
        <v>VOL000003</v>
      </c>
      <c r="B1943" s="109" t="s">
        <v>2067</v>
      </c>
      <c r="C1943" s="109" t="s">
        <v>38</v>
      </c>
      <c r="D1943" s="109" t="s">
        <v>2331</v>
      </c>
      <c r="E1943" s="109" t="s">
        <v>2068</v>
      </c>
      <c r="F1943" s="109" t="s">
        <v>36</v>
      </c>
      <c r="G1943" s="109" t="s">
        <v>3425</v>
      </c>
      <c r="H1943" s="109" t="s">
        <v>3426</v>
      </c>
      <c r="I1943" s="124">
        <v>280</v>
      </c>
      <c r="J1943" s="127">
        <f t="shared" si="64"/>
        <v>3.8373214285714288</v>
      </c>
      <c r="K1943" s="124">
        <v>280</v>
      </c>
      <c r="L1943" s="125">
        <v>1074.45</v>
      </c>
      <c r="M1943" s="125">
        <v>0</v>
      </c>
    </row>
    <row r="1944" spans="1:13" x14ac:dyDescent="0.3">
      <c r="A1944" s="123" t="str">
        <f t="shared" si="63"/>
        <v>VOL000004</v>
      </c>
      <c r="B1944" s="109" t="s">
        <v>3322</v>
      </c>
      <c r="C1944" s="109" t="s">
        <v>38</v>
      </c>
      <c r="D1944" s="109" t="s">
        <v>2331</v>
      </c>
      <c r="E1944" s="109" t="s">
        <v>3323</v>
      </c>
      <c r="F1944" s="109" t="s">
        <v>36</v>
      </c>
      <c r="G1944" s="109" t="s">
        <v>3425</v>
      </c>
      <c r="H1944" s="109" t="s">
        <v>3426</v>
      </c>
      <c r="I1944" s="124">
        <v>372</v>
      </c>
      <c r="J1944" s="127">
        <f t="shared" si="64"/>
        <v>4.7124193548387092</v>
      </c>
      <c r="K1944" s="124">
        <v>372</v>
      </c>
      <c r="L1944" s="125">
        <v>1753.02</v>
      </c>
      <c r="M1944" s="125">
        <v>0</v>
      </c>
    </row>
    <row r="1945" spans="1:13" x14ac:dyDescent="0.3">
      <c r="A1945" s="123" t="str">
        <f t="shared" si="63"/>
        <v>VOL000005</v>
      </c>
      <c r="B1945" s="109" t="s">
        <v>3326</v>
      </c>
      <c r="C1945" s="109" t="s">
        <v>38</v>
      </c>
      <c r="D1945" s="109" t="s">
        <v>2331</v>
      </c>
      <c r="E1945" s="109" t="s">
        <v>3327</v>
      </c>
      <c r="F1945" s="109" t="s">
        <v>36</v>
      </c>
      <c r="G1945" s="109" t="s">
        <v>3425</v>
      </c>
      <c r="H1945" s="109" t="s">
        <v>3426</v>
      </c>
      <c r="I1945" s="124">
        <v>336</v>
      </c>
      <c r="J1945" s="127">
        <f t="shared" si="64"/>
        <v>4.7413392857142851</v>
      </c>
      <c r="K1945" s="124">
        <v>336</v>
      </c>
      <c r="L1945" s="125">
        <v>1593.09</v>
      </c>
      <c r="M1945" s="125">
        <v>0</v>
      </c>
    </row>
    <row r="1946" spans="1:13" x14ac:dyDescent="0.3">
      <c r="A1946" s="123" t="str">
        <f t="shared" si="63"/>
        <v>VOL000008</v>
      </c>
      <c r="B1946" s="109" t="s">
        <v>3330</v>
      </c>
      <c r="C1946" s="109" t="s">
        <v>38</v>
      </c>
      <c r="D1946" s="109" t="s">
        <v>2331</v>
      </c>
      <c r="E1946" s="109" t="s">
        <v>3331</v>
      </c>
      <c r="F1946" s="109" t="s">
        <v>36</v>
      </c>
      <c r="G1946" s="109" t="s">
        <v>3425</v>
      </c>
      <c r="H1946" s="109" t="s">
        <v>3426</v>
      </c>
      <c r="I1946" s="124">
        <v>367</v>
      </c>
      <c r="J1946" s="127">
        <f t="shared" si="64"/>
        <v>12.237275204359673</v>
      </c>
      <c r="K1946" s="124">
        <v>367</v>
      </c>
      <c r="L1946" s="125">
        <v>4491.08</v>
      </c>
      <c r="M1946" s="125">
        <v>0</v>
      </c>
    </row>
    <row r="1947" spans="1:13" x14ac:dyDescent="0.3">
      <c r="A1947" s="123" t="str">
        <f t="shared" si="63"/>
        <v>VOL000009</v>
      </c>
      <c r="B1947" s="109" t="s">
        <v>3334</v>
      </c>
      <c r="C1947" s="109" t="s">
        <v>38</v>
      </c>
      <c r="D1947" s="109" t="s">
        <v>2331</v>
      </c>
      <c r="E1947" s="109" t="s">
        <v>3335</v>
      </c>
      <c r="F1947" s="109" t="s">
        <v>36</v>
      </c>
      <c r="G1947" s="109" t="s">
        <v>3425</v>
      </c>
      <c r="H1947" s="109" t="s">
        <v>3426</v>
      </c>
      <c r="I1947" s="124">
        <v>395</v>
      </c>
      <c r="J1947" s="127">
        <f t="shared" si="64"/>
        <v>12.229518987341772</v>
      </c>
      <c r="K1947" s="124">
        <v>395</v>
      </c>
      <c r="L1947" s="125">
        <v>4830.66</v>
      </c>
      <c r="M1947" s="125">
        <v>0</v>
      </c>
    </row>
    <row r="1948" spans="1:13" x14ac:dyDescent="0.3">
      <c r="A1948" s="123" t="str">
        <f t="shared" si="63"/>
        <v>VOL000011</v>
      </c>
      <c r="B1948" s="109" t="s">
        <v>2071</v>
      </c>
      <c r="C1948" s="109" t="s">
        <v>38</v>
      </c>
      <c r="D1948" s="109" t="s">
        <v>2331</v>
      </c>
      <c r="E1948" s="109" t="s">
        <v>2072</v>
      </c>
      <c r="F1948" s="109" t="s">
        <v>36</v>
      </c>
      <c r="G1948" s="109" t="s">
        <v>3425</v>
      </c>
      <c r="H1948" s="109" t="s">
        <v>3426</v>
      </c>
      <c r="I1948" s="124">
        <v>219</v>
      </c>
      <c r="J1948" s="127">
        <f t="shared" si="64"/>
        <v>24.323333333333334</v>
      </c>
      <c r="K1948" s="124">
        <v>219</v>
      </c>
      <c r="L1948" s="125">
        <v>5326.81</v>
      </c>
      <c r="M1948" s="125">
        <v>0</v>
      </c>
    </row>
    <row r="1949" spans="1:13" x14ac:dyDescent="0.3">
      <c r="A1949" s="123" t="str">
        <f t="shared" si="63"/>
        <v>VOL000012</v>
      </c>
      <c r="B1949" s="109" t="s">
        <v>3338</v>
      </c>
      <c r="C1949" s="109" t="s">
        <v>38</v>
      </c>
      <c r="D1949" s="109" t="s">
        <v>2331</v>
      </c>
      <c r="E1949" s="109" t="s">
        <v>3339</v>
      </c>
      <c r="F1949" s="109" t="s">
        <v>36</v>
      </c>
      <c r="G1949" s="109" t="s">
        <v>3425</v>
      </c>
      <c r="H1949" s="109" t="s">
        <v>3426</v>
      </c>
      <c r="I1949" s="124">
        <v>71</v>
      </c>
      <c r="J1949" s="127">
        <f t="shared" si="64"/>
        <v>14.130281690140846</v>
      </c>
      <c r="K1949" s="124">
        <v>71</v>
      </c>
      <c r="L1949" s="125">
        <v>1003.25</v>
      </c>
      <c r="M1949" s="125">
        <v>0</v>
      </c>
    </row>
    <row r="1950" spans="1:13" x14ac:dyDescent="0.3">
      <c r="A1950" s="123" t="str">
        <f t="shared" si="63"/>
        <v>VOL000013</v>
      </c>
      <c r="B1950" s="109" t="s">
        <v>3340</v>
      </c>
      <c r="C1950" s="109" t="s">
        <v>38</v>
      </c>
      <c r="D1950" s="109" t="s">
        <v>2331</v>
      </c>
      <c r="E1950" s="109" t="s">
        <v>3341</v>
      </c>
      <c r="F1950" s="109" t="s">
        <v>36</v>
      </c>
      <c r="G1950" s="109" t="s">
        <v>3425</v>
      </c>
      <c r="H1950" s="109" t="s">
        <v>3426</v>
      </c>
      <c r="I1950" s="124">
        <v>520</v>
      </c>
      <c r="J1950" s="127">
        <f t="shared" si="64"/>
        <v>9.4016730769230765</v>
      </c>
      <c r="K1950" s="124">
        <v>520</v>
      </c>
      <c r="L1950" s="125">
        <v>4888.87</v>
      </c>
      <c r="M1950" s="125">
        <v>0</v>
      </c>
    </row>
    <row r="1951" spans="1:13" x14ac:dyDescent="0.3">
      <c r="A1951" s="123" t="str">
        <f t="shared" si="63"/>
        <v>VOL000019</v>
      </c>
      <c r="B1951" s="109" t="s">
        <v>3342</v>
      </c>
      <c r="C1951" s="109" t="s">
        <v>38</v>
      </c>
      <c r="D1951" s="109" t="s">
        <v>2331</v>
      </c>
      <c r="E1951" s="109" t="s">
        <v>3343</v>
      </c>
      <c r="F1951" s="109" t="s">
        <v>36</v>
      </c>
      <c r="G1951" s="109" t="s">
        <v>3425</v>
      </c>
      <c r="H1951" s="109" t="s">
        <v>3426</v>
      </c>
      <c r="I1951" s="124">
        <v>830</v>
      </c>
      <c r="J1951" s="127">
        <f t="shared" si="64"/>
        <v>2.9902168674698797</v>
      </c>
      <c r="K1951" s="124">
        <v>830</v>
      </c>
      <c r="L1951" s="125">
        <v>2481.88</v>
      </c>
      <c r="M1951" s="125">
        <v>0</v>
      </c>
    </row>
    <row r="1952" spans="1:13" x14ac:dyDescent="0.3">
      <c r="A1952" s="123" t="str">
        <f t="shared" si="63"/>
        <v>VOL000021</v>
      </c>
      <c r="B1952" s="109" t="s">
        <v>3344</v>
      </c>
      <c r="C1952" s="109" t="s">
        <v>38</v>
      </c>
      <c r="D1952" s="109" t="s">
        <v>2331</v>
      </c>
      <c r="E1952" s="109" t="s">
        <v>3345</v>
      </c>
      <c r="F1952" s="109" t="s">
        <v>36</v>
      </c>
      <c r="G1952" s="109" t="s">
        <v>3425</v>
      </c>
      <c r="H1952" s="109" t="s">
        <v>3426</v>
      </c>
      <c r="I1952" s="124">
        <v>31</v>
      </c>
      <c r="J1952" s="127">
        <f t="shared" si="64"/>
        <v>17.680645161290322</v>
      </c>
      <c r="K1952" s="124">
        <v>31</v>
      </c>
      <c r="L1952" s="125">
        <v>548.1</v>
      </c>
      <c r="M1952" s="125">
        <v>0</v>
      </c>
    </row>
    <row r="1953" spans="1:13" x14ac:dyDescent="0.3">
      <c r="A1953" s="123" t="str">
        <f t="shared" si="63"/>
        <v>VOL000023</v>
      </c>
      <c r="B1953" s="109" t="s">
        <v>3346</v>
      </c>
      <c r="C1953" s="109" t="s">
        <v>38</v>
      </c>
      <c r="D1953" s="109" t="s">
        <v>2331</v>
      </c>
      <c r="E1953" s="109" t="s">
        <v>3347</v>
      </c>
      <c r="F1953" s="109" t="s">
        <v>36</v>
      </c>
      <c r="G1953" s="109" t="s">
        <v>3425</v>
      </c>
      <c r="H1953" s="109" t="s">
        <v>3426</v>
      </c>
      <c r="I1953" s="124">
        <v>1393</v>
      </c>
      <c r="J1953" s="127">
        <f t="shared" si="64"/>
        <v>4.255821966977746</v>
      </c>
      <c r="K1953" s="124">
        <v>1393</v>
      </c>
      <c r="L1953" s="125">
        <v>5928.36</v>
      </c>
      <c r="M1953" s="125">
        <v>0</v>
      </c>
    </row>
    <row r="1954" spans="1:13" x14ac:dyDescent="0.3">
      <c r="A1954" s="123" t="str">
        <f t="shared" si="63"/>
        <v>VOL000024</v>
      </c>
      <c r="B1954" s="109" t="s">
        <v>3348</v>
      </c>
      <c r="C1954" s="109" t="s">
        <v>38</v>
      </c>
      <c r="D1954" s="109" t="s">
        <v>2331</v>
      </c>
      <c r="E1954" s="109" t="s">
        <v>3349</v>
      </c>
      <c r="F1954" s="109" t="s">
        <v>36</v>
      </c>
      <c r="G1954" s="109" t="s">
        <v>3425</v>
      </c>
      <c r="H1954" s="109" t="s">
        <v>3426</v>
      </c>
      <c r="I1954" s="124">
        <v>1507</v>
      </c>
      <c r="J1954" s="127">
        <f t="shared" si="64"/>
        <v>5.047093563370936</v>
      </c>
      <c r="K1954" s="124">
        <v>1507</v>
      </c>
      <c r="L1954" s="125">
        <v>7605.97</v>
      </c>
      <c r="M1954" s="125">
        <v>0</v>
      </c>
    </row>
    <row r="1955" spans="1:13" x14ac:dyDescent="0.3">
      <c r="A1955" s="123" t="str">
        <f t="shared" si="63"/>
        <v>VOL000030</v>
      </c>
      <c r="B1955" s="109" t="s">
        <v>3350</v>
      </c>
      <c r="C1955" s="109" t="s">
        <v>38</v>
      </c>
      <c r="D1955" s="109" t="s">
        <v>2331</v>
      </c>
      <c r="E1955" s="109" t="s">
        <v>3351</v>
      </c>
      <c r="F1955" s="109" t="s">
        <v>36</v>
      </c>
      <c r="G1955" s="109" t="s">
        <v>3425</v>
      </c>
      <c r="H1955" s="109" t="s">
        <v>3426</v>
      </c>
      <c r="I1955" s="124">
        <v>1750</v>
      </c>
      <c r="J1955" s="127">
        <f t="shared" si="64"/>
        <v>4.6338057142857139</v>
      </c>
      <c r="K1955" s="124">
        <v>1750</v>
      </c>
      <c r="L1955" s="125">
        <v>8109.16</v>
      </c>
      <c r="M1955" s="125">
        <v>0</v>
      </c>
    </row>
    <row r="1956" spans="1:13" x14ac:dyDescent="0.3">
      <c r="A1956" s="123" t="str">
        <f t="shared" si="63"/>
        <v>VOL000033</v>
      </c>
      <c r="B1956" s="109" t="s">
        <v>3352</v>
      </c>
      <c r="C1956" s="109" t="s">
        <v>38</v>
      </c>
      <c r="D1956" s="109" t="s">
        <v>2331</v>
      </c>
      <c r="E1956" s="109" t="s">
        <v>3353</v>
      </c>
      <c r="F1956" s="109" t="s">
        <v>36</v>
      </c>
      <c r="G1956" s="109" t="s">
        <v>3425</v>
      </c>
      <c r="H1956" s="109" t="s">
        <v>3426</v>
      </c>
      <c r="I1956" s="124">
        <v>409</v>
      </c>
      <c r="J1956" s="127">
        <f t="shared" si="64"/>
        <v>5.1626650366748175</v>
      </c>
      <c r="K1956" s="124">
        <v>409</v>
      </c>
      <c r="L1956" s="125">
        <v>2111.5300000000002</v>
      </c>
      <c r="M1956" s="125">
        <v>0</v>
      </c>
    </row>
    <row r="1957" spans="1:13" x14ac:dyDescent="0.3">
      <c r="A1957" s="123" t="str">
        <f t="shared" si="63"/>
        <v>VOL000034</v>
      </c>
      <c r="B1957" s="109" t="s">
        <v>3354</v>
      </c>
      <c r="C1957" s="109" t="s">
        <v>38</v>
      </c>
      <c r="D1957" s="109" t="s">
        <v>2331</v>
      </c>
      <c r="E1957" s="109" t="s">
        <v>3355</v>
      </c>
      <c r="F1957" s="109" t="s">
        <v>36</v>
      </c>
      <c r="G1957" s="109" t="s">
        <v>3425</v>
      </c>
      <c r="H1957" s="109" t="s">
        <v>3426</v>
      </c>
      <c r="I1957" s="124">
        <v>27</v>
      </c>
      <c r="J1957" s="127">
        <f t="shared" si="64"/>
        <v>5.1714814814814813</v>
      </c>
      <c r="K1957" s="124">
        <v>27</v>
      </c>
      <c r="L1957" s="125">
        <v>139.63</v>
      </c>
      <c r="M1957" s="125">
        <v>0</v>
      </c>
    </row>
    <row r="1958" spans="1:13" x14ac:dyDescent="0.3">
      <c r="A1958" s="123" t="str">
        <f t="shared" si="63"/>
        <v>VOL000044</v>
      </c>
      <c r="B1958" s="109" t="s">
        <v>3356</v>
      </c>
      <c r="C1958" s="109" t="s">
        <v>38</v>
      </c>
      <c r="D1958" s="109" t="s">
        <v>2331</v>
      </c>
      <c r="E1958" s="109" t="s">
        <v>3357</v>
      </c>
      <c r="F1958" s="109" t="s">
        <v>36</v>
      </c>
      <c r="G1958" s="109" t="s">
        <v>3425</v>
      </c>
      <c r="H1958" s="109" t="s">
        <v>3426</v>
      </c>
      <c r="I1958" s="124">
        <v>9</v>
      </c>
      <c r="J1958" s="127">
        <f t="shared" si="64"/>
        <v>3.6211111111111114</v>
      </c>
      <c r="K1958" s="124">
        <v>9</v>
      </c>
      <c r="L1958" s="125">
        <v>32.590000000000003</v>
      </c>
      <c r="M1958" s="125">
        <v>0</v>
      </c>
    </row>
    <row r="1959" spans="1:13" x14ac:dyDescent="0.3">
      <c r="A1959" s="123" t="str">
        <f t="shared" si="63"/>
        <v>VOL000045</v>
      </c>
      <c r="B1959" s="109" t="s">
        <v>3358</v>
      </c>
      <c r="C1959" s="109" t="s">
        <v>38</v>
      </c>
      <c r="D1959" s="109" t="s">
        <v>2331</v>
      </c>
      <c r="E1959" s="109" t="s">
        <v>3359</v>
      </c>
      <c r="F1959" s="109" t="s">
        <v>36</v>
      </c>
      <c r="G1959" s="109" t="s">
        <v>3425</v>
      </c>
      <c r="H1959" s="109" t="s">
        <v>3426</v>
      </c>
      <c r="I1959" s="124">
        <v>1187</v>
      </c>
      <c r="J1959" s="127">
        <f t="shared" si="64"/>
        <v>31.612931760741368</v>
      </c>
      <c r="K1959" s="124">
        <v>1187</v>
      </c>
      <c r="L1959" s="125">
        <v>37524.550000000003</v>
      </c>
      <c r="M1959" s="125">
        <v>0</v>
      </c>
    </row>
    <row r="1960" spans="1:13" x14ac:dyDescent="0.3">
      <c r="A1960" s="123" t="str">
        <f t="shared" si="63"/>
        <v>VOL000046</v>
      </c>
      <c r="B1960" s="109" t="s">
        <v>3360</v>
      </c>
      <c r="C1960" s="109" t="s">
        <v>38</v>
      </c>
      <c r="D1960" s="109" t="s">
        <v>2331</v>
      </c>
      <c r="E1960" s="109" t="s">
        <v>3361</v>
      </c>
      <c r="F1960" s="109" t="s">
        <v>36</v>
      </c>
      <c r="G1960" s="109" t="s">
        <v>3425</v>
      </c>
      <c r="H1960" s="109" t="s">
        <v>3426</v>
      </c>
      <c r="I1960" s="124">
        <v>30</v>
      </c>
      <c r="J1960" s="127">
        <f t="shared" si="64"/>
        <v>62.417666666666669</v>
      </c>
      <c r="K1960" s="124">
        <v>30</v>
      </c>
      <c r="L1960" s="125">
        <v>1872.53</v>
      </c>
      <c r="M1960" s="125">
        <v>0</v>
      </c>
    </row>
    <row r="1961" spans="1:13" x14ac:dyDescent="0.3">
      <c r="A1961" s="123" t="str">
        <f t="shared" si="63"/>
        <v>VOL000047</v>
      </c>
      <c r="B1961" s="109" t="s">
        <v>3362</v>
      </c>
      <c r="C1961" s="109" t="s">
        <v>38</v>
      </c>
      <c r="D1961" s="109" t="s">
        <v>2331</v>
      </c>
      <c r="E1961" s="109" t="s">
        <v>3363</v>
      </c>
      <c r="F1961" s="109" t="s">
        <v>36</v>
      </c>
      <c r="G1961" s="109" t="s">
        <v>3425</v>
      </c>
      <c r="H1961" s="109" t="s">
        <v>3426</v>
      </c>
      <c r="I1961" s="124">
        <v>306</v>
      </c>
      <c r="J1961" s="127">
        <f t="shared" si="64"/>
        <v>13.679673202614378</v>
      </c>
      <c r="K1961" s="124">
        <v>306</v>
      </c>
      <c r="L1961" s="125">
        <v>4185.9799999999996</v>
      </c>
      <c r="M1961" s="125">
        <v>0</v>
      </c>
    </row>
    <row r="1962" spans="1:13" x14ac:dyDescent="0.3">
      <c r="A1962" s="123" t="str">
        <f t="shared" si="63"/>
        <v>VOL000048</v>
      </c>
      <c r="B1962" s="109" t="s">
        <v>3364</v>
      </c>
      <c r="C1962" s="109" t="s">
        <v>38</v>
      </c>
      <c r="D1962" s="109" t="s">
        <v>2331</v>
      </c>
      <c r="E1962" s="109" t="s">
        <v>3365</v>
      </c>
      <c r="F1962" s="109" t="s">
        <v>36</v>
      </c>
      <c r="G1962" s="109" t="s">
        <v>3425</v>
      </c>
      <c r="H1962" s="109" t="s">
        <v>3426</v>
      </c>
      <c r="I1962" s="124">
        <v>190</v>
      </c>
      <c r="J1962" s="127">
        <f t="shared" si="64"/>
        <v>7.4025789473684211</v>
      </c>
      <c r="K1962" s="124">
        <v>190</v>
      </c>
      <c r="L1962" s="125">
        <v>1406.49</v>
      </c>
      <c r="M1962" s="125">
        <v>0</v>
      </c>
    </row>
    <row r="1963" spans="1:13" x14ac:dyDescent="0.3">
      <c r="A1963" s="123" t="str">
        <f t="shared" si="63"/>
        <v>VOL000049</v>
      </c>
      <c r="B1963" s="109" t="s">
        <v>3366</v>
      </c>
      <c r="C1963" s="109" t="s">
        <v>38</v>
      </c>
      <c r="D1963" s="109" t="s">
        <v>2331</v>
      </c>
      <c r="E1963" s="109" t="s">
        <v>3367</v>
      </c>
      <c r="F1963" s="109" t="s">
        <v>36</v>
      </c>
      <c r="G1963" s="109" t="s">
        <v>3425</v>
      </c>
      <c r="H1963" s="109" t="s">
        <v>3426</v>
      </c>
      <c r="I1963" s="124">
        <v>24</v>
      </c>
      <c r="J1963" s="127">
        <f t="shared" si="64"/>
        <v>7.8512500000000003</v>
      </c>
      <c r="K1963" s="124">
        <v>24</v>
      </c>
      <c r="L1963" s="125">
        <v>188.43</v>
      </c>
      <c r="M1963" s="125">
        <v>0</v>
      </c>
    </row>
    <row r="1964" spans="1:13" x14ac:dyDescent="0.3">
      <c r="A1964" s="123" t="str">
        <f t="shared" si="63"/>
        <v>VOL000050</v>
      </c>
      <c r="B1964" s="109" t="s">
        <v>3368</v>
      </c>
      <c r="C1964" s="109" t="s">
        <v>38</v>
      </c>
      <c r="D1964" s="109" t="s">
        <v>2331</v>
      </c>
      <c r="E1964" s="109" t="s">
        <v>3369</v>
      </c>
      <c r="F1964" s="109" t="s">
        <v>36</v>
      </c>
      <c r="G1964" s="109" t="s">
        <v>3425</v>
      </c>
      <c r="H1964" s="109" t="s">
        <v>3426</v>
      </c>
      <c r="I1964" s="124">
        <v>49</v>
      </c>
      <c r="J1964" s="127">
        <f t="shared" si="64"/>
        <v>6.5114285714285716</v>
      </c>
      <c r="K1964" s="124">
        <v>49</v>
      </c>
      <c r="L1964" s="125">
        <v>319.06</v>
      </c>
      <c r="M1964" s="125">
        <v>0</v>
      </c>
    </row>
    <row r="1965" spans="1:13" x14ac:dyDescent="0.3">
      <c r="A1965" s="123" t="str">
        <f t="shared" si="63"/>
        <v>VOL000052</v>
      </c>
      <c r="B1965" s="109" t="s">
        <v>3370</v>
      </c>
      <c r="C1965" s="109" t="s">
        <v>38</v>
      </c>
      <c r="D1965" s="109" t="s">
        <v>2331</v>
      </c>
      <c r="E1965" s="109" t="s">
        <v>3371</v>
      </c>
      <c r="F1965" s="109" t="s">
        <v>36</v>
      </c>
      <c r="G1965" s="109" t="s">
        <v>3425</v>
      </c>
      <c r="H1965" s="109" t="s">
        <v>3426</v>
      </c>
      <c r="I1965" s="124">
        <v>12</v>
      </c>
      <c r="J1965" s="127">
        <f t="shared" si="64"/>
        <v>34.814166666666665</v>
      </c>
      <c r="K1965" s="124">
        <v>12</v>
      </c>
      <c r="L1965" s="125">
        <v>417.77</v>
      </c>
      <c r="M1965" s="125">
        <v>0</v>
      </c>
    </row>
    <row r="1966" spans="1:13" x14ac:dyDescent="0.3">
      <c r="A1966" s="123" t="str">
        <f t="shared" si="63"/>
        <v>VOL000053</v>
      </c>
      <c r="B1966" s="109" t="s">
        <v>1596</v>
      </c>
      <c r="C1966" s="109" t="s">
        <v>38</v>
      </c>
      <c r="D1966" s="109" t="s">
        <v>2331</v>
      </c>
      <c r="E1966" s="109" t="s">
        <v>1597</v>
      </c>
      <c r="F1966" s="109" t="s">
        <v>36</v>
      </c>
      <c r="G1966" s="109" t="s">
        <v>3425</v>
      </c>
      <c r="H1966" s="109" t="s">
        <v>3426</v>
      </c>
      <c r="I1966" s="124">
        <v>454</v>
      </c>
      <c r="J1966" s="127">
        <f t="shared" si="64"/>
        <v>41.775925110132157</v>
      </c>
      <c r="K1966" s="124">
        <v>454</v>
      </c>
      <c r="L1966" s="125">
        <v>18966.27</v>
      </c>
      <c r="M1966" s="125">
        <v>0</v>
      </c>
    </row>
    <row r="1967" spans="1:13" x14ac:dyDescent="0.3">
      <c r="A1967" s="123" t="str">
        <f t="shared" si="63"/>
        <v>VOL000054</v>
      </c>
      <c r="B1967" s="109" t="s">
        <v>3372</v>
      </c>
      <c r="C1967" s="109" t="s">
        <v>38</v>
      </c>
      <c r="D1967" s="109" t="s">
        <v>2331</v>
      </c>
      <c r="E1967" s="109" t="s">
        <v>3373</v>
      </c>
      <c r="F1967" s="109" t="s">
        <v>36</v>
      </c>
      <c r="G1967" s="109" t="s">
        <v>3425</v>
      </c>
      <c r="H1967" s="109" t="s">
        <v>3426</v>
      </c>
      <c r="I1967" s="124">
        <v>505</v>
      </c>
      <c r="J1967" s="127">
        <f t="shared" si="64"/>
        <v>31.233207920792079</v>
      </c>
      <c r="K1967" s="124">
        <v>505</v>
      </c>
      <c r="L1967" s="125">
        <v>15772.77</v>
      </c>
      <c r="M1967" s="125">
        <v>0</v>
      </c>
    </row>
    <row r="1968" spans="1:13" x14ac:dyDescent="0.3">
      <c r="A1968" s="123" t="str">
        <f t="shared" si="63"/>
        <v>VOL000055</v>
      </c>
      <c r="B1968" s="109" t="s">
        <v>3374</v>
      </c>
      <c r="C1968" s="109" t="s">
        <v>38</v>
      </c>
      <c r="D1968" s="109" t="s">
        <v>2331</v>
      </c>
      <c r="E1968" s="109" t="s">
        <v>3375</v>
      </c>
      <c r="F1968" s="109" t="s">
        <v>36</v>
      </c>
      <c r="G1968" s="109" t="s">
        <v>3425</v>
      </c>
      <c r="H1968" s="109" t="s">
        <v>3426</v>
      </c>
      <c r="I1968" s="124">
        <v>155</v>
      </c>
      <c r="J1968" s="127">
        <f t="shared" si="64"/>
        <v>34.325419354838708</v>
      </c>
      <c r="K1968" s="124">
        <v>155</v>
      </c>
      <c r="L1968" s="125">
        <v>5320.44</v>
      </c>
      <c r="M1968" s="125">
        <v>0</v>
      </c>
    </row>
    <row r="1969" spans="1:13" x14ac:dyDescent="0.3">
      <c r="A1969" s="123" t="str">
        <f t="shared" si="63"/>
        <v>VOL000056</v>
      </c>
      <c r="B1969" s="109" t="s">
        <v>3376</v>
      </c>
      <c r="C1969" s="109" t="s">
        <v>38</v>
      </c>
      <c r="D1969" s="109" t="s">
        <v>2331</v>
      </c>
      <c r="E1969" s="109" t="s">
        <v>3377</v>
      </c>
      <c r="F1969" s="109" t="s">
        <v>36</v>
      </c>
      <c r="G1969" s="109" t="s">
        <v>3425</v>
      </c>
      <c r="H1969" s="109" t="s">
        <v>3426</v>
      </c>
      <c r="I1969" s="124">
        <v>10</v>
      </c>
      <c r="J1969" s="127">
        <f t="shared" si="64"/>
        <v>31.456</v>
      </c>
      <c r="K1969" s="124">
        <v>10</v>
      </c>
      <c r="L1969" s="125">
        <v>314.56</v>
      </c>
      <c r="M1969" s="125">
        <v>0</v>
      </c>
    </row>
    <row r="1970" spans="1:13" x14ac:dyDescent="0.3">
      <c r="A1970" s="123" t="str">
        <f t="shared" si="63"/>
        <v>VOL000057</v>
      </c>
      <c r="B1970" s="109" t="s">
        <v>3378</v>
      </c>
      <c r="C1970" s="109" t="s">
        <v>38</v>
      </c>
      <c r="D1970" s="109" t="s">
        <v>2331</v>
      </c>
      <c r="E1970" s="109" t="s">
        <v>3379</v>
      </c>
      <c r="F1970" s="109" t="s">
        <v>36</v>
      </c>
      <c r="G1970" s="109" t="s">
        <v>3425</v>
      </c>
      <c r="H1970" s="109" t="s">
        <v>3426</v>
      </c>
      <c r="I1970" s="124">
        <v>20</v>
      </c>
      <c r="J1970" s="127">
        <f t="shared" si="64"/>
        <v>20.863</v>
      </c>
      <c r="K1970" s="124">
        <v>20</v>
      </c>
      <c r="L1970" s="125">
        <v>417.26</v>
      </c>
      <c r="M1970" s="125">
        <v>0</v>
      </c>
    </row>
    <row r="1971" spans="1:13" x14ac:dyDescent="0.3">
      <c r="A1971" s="123" t="str">
        <f t="shared" si="63"/>
        <v>VOL000058</v>
      </c>
      <c r="B1971" s="109" t="s">
        <v>3380</v>
      </c>
      <c r="C1971" s="109" t="s">
        <v>38</v>
      </c>
      <c r="D1971" s="109" t="s">
        <v>2331</v>
      </c>
      <c r="E1971" s="109" t="s">
        <v>3381</v>
      </c>
      <c r="F1971" s="109" t="s">
        <v>36</v>
      </c>
      <c r="G1971" s="109" t="s">
        <v>3425</v>
      </c>
      <c r="H1971" s="109" t="s">
        <v>3426</v>
      </c>
      <c r="I1971" s="124">
        <v>34</v>
      </c>
      <c r="J1971" s="127">
        <f t="shared" si="64"/>
        <v>45.539117647058823</v>
      </c>
      <c r="K1971" s="124">
        <v>34</v>
      </c>
      <c r="L1971" s="125">
        <v>1548.33</v>
      </c>
      <c r="M1971" s="125">
        <v>0</v>
      </c>
    </row>
    <row r="1972" spans="1:13" x14ac:dyDescent="0.3">
      <c r="A1972" s="123" t="str">
        <f t="shared" si="63"/>
        <v>VOL000059</v>
      </c>
      <c r="B1972" s="109" t="s">
        <v>3382</v>
      </c>
      <c r="C1972" s="109" t="s">
        <v>38</v>
      </c>
      <c r="D1972" s="109" t="s">
        <v>2331</v>
      </c>
      <c r="E1972" s="109" t="s">
        <v>3383</v>
      </c>
      <c r="F1972" s="109" t="s">
        <v>36</v>
      </c>
      <c r="G1972" s="109" t="s">
        <v>3425</v>
      </c>
      <c r="H1972" s="109" t="s">
        <v>3426</v>
      </c>
      <c r="I1972" s="124">
        <v>45</v>
      </c>
      <c r="J1972" s="127">
        <f t="shared" si="64"/>
        <v>19.119333333333334</v>
      </c>
      <c r="K1972" s="124">
        <v>45</v>
      </c>
      <c r="L1972" s="125">
        <v>860.37</v>
      </c>
      <c r="M1972" s="125">
        <v>0</v>
      </c>
    </row>
    <row r="1973" spans="1:13" x14ac:dyDescent="0.3">
      <c r="A1973" s="123" t="str">
        <f t="shared" si="63"/>
        <v>VOL000060</v>
      </c>
      <c r="B1973" s="109" t="s">
        <v>3384</v>
      </c>
      <c r="C1973" s="109" t="s">
        <v>38</v>
      </c>
      <c r="D1973" s="109" t="s">
        <v>2331</v>
      </c>
      <c r="E1973" s="109" t="s">
        <v>3385</v>
      </c>
      <c r="F1973" s="109" t="s">
        <v>36</v>
      </c>
      <c r="G1973" s="109" t="s">
        <v>3425</v>
      </c>
      <c r="H1973" s="109" t="s">
        <v>3426</v>
      </c>
      <c r="I1973" s="124">
        <v>110</v>
      </c>
      <c r="J1973" s="127">
        <f t="shared" si="64"/>
        <v>24.895636363636363</v>
      </c>
      <c r="K1973" s="124">
        <v>110</v>
      </c>
      <c r="L1973" s="125">
        <v>2738.52</v>
      </c>
      <c r="M1973" s="125">
        <v>0</v>
      </c>
    </row>
    <row r="1974" spans="1:13" x14ac:dyDescent="0.3">
      <c r="A1974" s="123" t="str">
        <f t="shared" si="63"/>
        <v>VOL000065</v>
      </c>
      <c r="B1974" s="109" t="s">
        <v>3386</v>
      </c>
      <c r="C1974" s="109" t="s">
        <v>38</v>
      </c>
      <c r="D1974" s="109" t="s">
        <v>2121</v>
      </c>
      <c r="E1974" s="109" t="s">
        <v>3387</v>
      </c>
      <c r="F1974" s="109" t="s">
        <v>36</v>
      </c>
      <c r="G1974" s="109" t="s">
        <v>3425</v>
      </c>
      <c r="H1974" s="109" t="s">
        <v>3426</v>
      </c>
      <c r="I1974" s="124">
        <v>222</v>
      </c>
      <c r="J1974" s="127">
        <f t="shared" si="64"/>
        <v>85.554774774774771</v>
      </c>
      <c r="K1974" s="124">
        <v>222</v>
      </c>
      <c r="L1974" s="125">
        <v>18993.16</v>
      </c>
      <c r="M1974" s="125">
        <v>0</v>
      </c>
    </row>
    <row r="1975" spans="1:13" x14ac:dyDescent="0.3">
      <c r="A1975" s="123" t="str">
        <f t="shared" si="63"/>
        <v>VOL000066</v>
      </c>
      <c r="B1975" s="109" t="s">
        <v>3388</v>
      </c>
      <c r="C1975" s="109" t="s">
        <v>38</v>
      </c>
      <c r="D1975" s="109" t="s">
        <v>2121</v>
      </c>
      <c r="E1975" s="109" t="s">
        <v>3389</v>
      </c>
      <c r="F1975" s="109" t="s">
        <v>36</v>
      </c>
      <c r="G1975" s="109" t="s">
        <v>3425</v>
      </c>
      <c r="H1975" s="109" t="s">
        <v>3426</v>
      </c>
      <c r="I1975" s="124">
        <v>2938</v>
      </c>
      <c r="J1975" s="127">
        <f t="shared" si="64"/>
        <v>25.794462219196735</v>
      </c>
      <c r="K1975" s="124">
        <v>2938</v>
      </c>
      <c r="L1975" s="125">
        <v>75784.13</v>
      </c>
      <c r="M1975" s="125">
        <v>0</v>
      </c>
    </row>
    <row r="1976" spans="1:13" x14ac:dyDescent="0.3">
      <c r="A1976" s="123" t="str">
        <f t="shared" si="63"/>
        <v>VOL000067</v>
      </c>
      <c r="B1976" s="109" t="s">
        <v>3390</v>
      </c>
      <c r="C1976" s="109" t="s">
        <v>38</v>
      </c>
      <c r="D1976" s="109" t="s">
        <v>2331</v>
      </c>
      <c r="E1976" s="109" t="s">
        <v>3391</v>
      </c>
      <c r="F1976" s="109" t="s">
        <v>36</v>
      </c>
      <c r="G1976" s="109" t="s">
        <v>3425</v>
      </c>
      <c r="H1976" s="109" t="s">
        <v>3426</v>
      </c>
      <c r="I1976" s="124">
        <v>2762</v>
      </c>
      <c r="J1976" s="127">
        <f t="shared" si="64"/>
        <v>7.5525995655322227</v>
      </c>
      <c r="K1976" s="124">
        <v>2762</v>
      </c>
      <c r="L1976" s="125">
        <v>20860.28</v>
      </c>
      <c r="M1976" s="125">
        <v>0</v>
      </c>
    </row>
    <row r="1977" spans="1:13" x14ac:dyDescent="0.3">
      <c r="A1977" s="123" t="str">
        <f t="shared" si="63"/>
        <v>VOL000068</v>
      </c>
      <c r="B1977" s="109" t="s">
        <v>3392</v>
      </c>
      <c r="C1977" s="109" t="s">
        <v>38</v>
      </c>
      <c r="D1977" s="109" t="s">
        <v>2331</v>
      </c>
      <c r="E1977" s="109" t="s">
        <v>3393</v>
      </c>
      <c r="F1977" s="109" t="s">
        <v>36</v>
      </c>
      <c r="G1977" s="109" t="s">
        <v>3425</v>
      </c>
      <c r="H1977" s="109" t="s">
        <v>3426</v>
      </c>
      <c r="I1977" s="124">
        <v>538</v>
      </c>
      <c r="J1977" s="127">
        <f t="shared" si="64"/>
        <v>7.9015427509293676</v>
      </c>
      <c r="K1977" s="124">
        <v>538</v>
      </c>
      <c r="L1977" s="125">
        <v>4251.03</v>
      </c>
      <c r="M1977" s="125">
        <v>0</v>
      </c>
    </row>
    <row r="1978" spans="1:13" x14ac:dyDescent="0.3">
      <c r="A1978" s="123" t="str">
        <f t="shared" si="63"/>
        <v>VOL000069</v>
      </c>
      <c r="B1978" s="109" t="s">
        <v>3394</v>
      </c>
      <c r="C1978" s="109" t="s">
        <v>38</v>
      </c>
      <c r="D1978" s="109" t="s">
        <v>2331</v>
      </c>
      <c r="E1978" s="109" t="s">
        <v>3395</v>
      </c>
      <c r="F1978" s="109" t="s">
        <v>36</v>
      </c>
      <c r="G1978" s="109" t="s">
        <v>3425</v>
      </c>
      <c r="H1978" s="109" t="s">
        <v>3426</v>
      </c>
      <c r="I1978" s="124">
        <v>689</v>
      </c>
      <c r="J1978" s="127">
        <f t="shared" si="64"/>
        <v>15.418795355587807</v>
      </c>
      <c r="K1978" s="124">
        <v>689</v>
      </c>
      <c r="L1978" s="125">
        <v>10623.55</v>
      </c>
      <c r="M1978" s="125">
        <v>0</v>
      </c>
    </row>
    <row r="1979" spans="1:13" x14ac:dyDescent="0.3">
      <c r="A1979" s="123" t="str">
        <f t="shared" si="63"/>
        <v>VOL000070</v>
      </c>
      <c r="B1979" s="109" t="s">
        <v>3396</v>
      </c>
      <c r="C1979" s="109" t="s">
        <v>38</v>
      </c>
      <c r="D1979" s="109" t="s">
        <v>2331</v>
      </c>
      <c r="E1979" s="109" t="s">
        <v>3397</v>
      </c>
      <c r="F1979" s="109" t="s">
        <v>36</v>
      </c>
      <c r="G1979" s="109" t="s">
        <v>3425</v>
      </c>
      <c r="H1979" s="109" t="s">
        <v>3426</v>
      </c>
      <c r="I1979" s="124">
        <v>583</v>
      </c>
      <c r="J1979" s="127">
        <f t="shared" si="64"/>
        <v>19.916672384219556</v>
      </c>
      <c r="K1979" s="124">
        <v>583</v>
      </c>
      <c r="L1979" s="125">
        <v>11611.42</v>
      </c>
      <c r="M1979" s="125">
        <v>0</v>
      </c>
    </row>
    <row r="1980" spans="1:13" x14ac:dyDescent="0.3">
      <c r="A1980" s="123" t="str">
        <f t="shared" si="63"/>
        <v>VOL000071</v>
      </c>
      <c r="B1980" s="109" t="s">
        <v>3398</v>
      </c>
      <c r="C1980" s="109" t="s">
        <v>38</v>
      </c>
      <c r="D1980" s="109" t="s">
        <v>2121</v>
      </c>
      <c r="E1980" s="109" t="s">
        <v>3399</v>
      </c>
      <c r="F1980" s="109" t="s">
        <v>36</v>
      </c>
      <c r="G1980" s="109" t="s">
        <v>3425</v>
      </c>
      <c r="H1980" s="109" t="s">
        <v>3426</v>
      </c>
      <c r="I1980" s="124">
        <v>115</v>
      </c>
      <c r="J1980" s="127">
        <f t="shared" si="64"/>
        <v>71.280086956521728</v>
      </c>
      <c r="K1980" s="124">
        <v>115</v>
      </c>
      <c r="L1980" s="125">
        <v>8197.2099999999991</v>
      </c>
      <c r="M1980" s="125">
        <v>0</v>
      </c>
    </row>
    <row r="1981" spans="1:13" x14ac:dyDescent="0.3">
      <c r="A1981" s="123" t="str">
        <f t="shared" ref="A1981:A1987" si="65">LEFT(E1981,9)</f>
        <v>VOL000072</v>
      </c>
      <c r="B1981" s="109" t="s">
        <v>3400</v>
      </c>
      <c r="C1981" s="109" t="s">
        <v>38</v>
      </c>
      <c r="D1981" s="109" t="s">
        <v>2121</v>
      </c>
      <c r="E1981" s="109" t="s">
        <v>3401</v>
      </c>
      <c r="F1981" s="109" t="s">
        <v>36</v>
      </c>
      <c r="G1981" s="109" t="s">
        <v>3425</v>
      </c>
      <c r="H1981" s="109" t="s">
        <v>3426</v>
      </c>
      <c r="I1981" s="124">
        <v>9</v>
      </c>
      <c r="J1981" s="127">
        <f t="shared" si="64"/>
        <v>51.822222222222223</v>
      </c>
      <c r="K1981" s="124">
        <v>9</v>
      </c>
      <c r="L1981" s="125">
        <v>466.4</v>
      </c>
      <c r="M1981" s="125">
        <v>0</v>
      </c>
    </row>
    <row r="1982" spans="1:13" x14ac:dyDescent="0.3">
      <c r="A1982" s="123" t="str">
        <f t="shared" si="65"/>
        <v>VOL000073</v>
      </c>
      <c r="B1982" s="109" t="s">
        <v>3402</v>
      </c>
      <c r="C1982" s="109" t="s">
        <v>38</v>
      </c>
      <c r="D1982" s="109" t="s">
        <v>2121</v>
      </c>
      <c r="E1982" s="109" t="s">
        <v>3403</v>
      </c>
      <c r="F1982" s="109" t="s">
        <v>36</v>
      </c>
      <c r="G1982" s="109" t="s">
        <v>3425</v>
      </c>
      <c r="H1982" s="109" t="s">
        <v>3426</v>
      </c>
      <c r="I1982" s="124">
        <v>1435</v>
      </c>
      <c r="J1982" s="127">
        <f t="shared" si="64"/>
        <v>30.85509407665505</v>
      </c>
      <c r="K1982" s="124">
        <v>1435</v>
      </c>
      <c r="L1982" s="125">
        <v>44277.06</v>
      </c>
      <c r="M1982" s="125">
        <v>0</v>
      </c>
    </row>
    <row r="1983" spans="1:13" x14ac:dyDescent="0.3">
      <c r="A1983" s="123" t="str">
        <f t="shared" si="65"/>
        <v>VOL000074</v>
      </c>
      <c r="B1983" s="109" t="s">
        <v>1294</v>
      </c>
      <c r="C1983" s="109" t="s">
        <v>38</v>
      </c>
      <c r="D1983" s="109" t="s">
        <v>2121</v>
      </c>
      <c r="E1983" s="109" t="s">
        <v>1295</v>
      </c>
      <c r="F1983" s="109" t="s">
        <v>36</v>
      </c>
      <c r="G1983" s="109" t="s">
        <v>3425</v>
      </c>
      <c r="H1983" s="109" t="s">
        <v>3426</v>
      </c>
      <c r="I1983" s="124">
        <v>143</v>
      </c>
      <c r="J1983" s="127">
        <f t="shared" si="64"/>
        <v>130.82076923076923</v>
      </c>
      <c r="K1983" s="124">
        <v>143</v>
      </c>
      <c r="L1983" s="125">
        <v>18707.37</v>
      </c>
      <c r="M1983" s="125">
        <v>0</v>
      </c>
    </row>
    <row r="1984" spans="1:13" x14ac:dyDescent="0.3">
      <c r="A1984" s="123" t="str">
        <f t="shared" si="65"/>
        <v>VOL000076</v>
      </c>
      <c r="B1984" s="109" t="s">
        <v>2093</v>
      </c>
      <c r="C1984" s="109" t="s">
        <v>38</v>
      </c>
      <c r="D1984" s="109" t="s">
        <v>2121</v>
      </c>
      <c r="E1984" s="109" t="s">
        <v>2094</v>
      </c>
      <c r="F1984" s="109" t="s">
        <v>36</v>
      </c>
      <c r="G1984" s="109" t="s">
        <v>3425</v>
      </c>
      <c r="H1984" s="109" t="s">
        <v>3426</v>
      </c>
      <c r="I1984" s="124">
        <v>2</v>
      </c>
      <c r="J1984" s="127">
        <f t="shared" si="64"/>
        <v>121.41</v>
      </c>
      <c r="K1984" s="124">
        <v>2</v>
      </c>
      <c r="L1984" s="125">
        <v>242.82</v>
      </c>
      <c r="M1984" s="125">
        <v>0</v>
      </c>
    </row>
    <row r="1985" spans="1:13" x14ac:dyDescent="0.3">
      <c r="A1985" s="123" t="str">
        <f t="shared" si="65"/>
        <v>VOL000077</v>
      </c>
      <c r="B1985" s="109" t="s">
        <v>1450</v>
      </c>
      <c r="C1985" s="109" t="s">
        <v>38</v>
      </c>
      <c r="D1985" s="109" t="s">
        <v>2331</v>
      </c>
      <c r="E1985" s="109" t="s">
        <v>1451</v>
      </c>
      <c r="F1985" s="109" t="s">
        <v>36</v>
      </c>
      <c r="G1985" s="109" t="s">
        <v>3425</v>
      </c>
      <c r="H1985" s="109" t="s">
        <v>3426</v>
      </c>
      <c r="I1985" s="124">
        <v>544</v>
      </c>
      <c r="J1985" s="127">
        <f t="shared" si="64"/>
        <v>15.431783088235292</v>
      </c>
      <c r="K1985" s="124">
        <v>544</v>
      </c>
      <c r="L1985" s="125">
        <v>8394.89</v>
      </c>
      <c r="M1985" s="125">
        <v>0</v>
      </c>
    </row>
    <row r="1986" spans="1:13" x14ac:dyDescent="0.3">
      <c r="A1986" s="123" t="str">
        <f t="shared" si="65"/>
        <v>VOL000078</v>
      </c>
      <c r="B1986" s="109" t="s">
        <v>3406</v>
      </c>
      <c r="C1986" s="109" t="s">
        <v>38</v>
      </c>
      <c r="D1986" s="109" t="s">
        <v>2331</v>
      </c>
      <c r="E1986" s="109" t="s">
        <v>3407</v>
      </c>
      <c r="F1986" s="109" t="s">
        <v>36</v>
      </c>
      <c r="G1986" s="109" t="s">
        <v>3425</v>
      </c>
      <c r="H1986" s="109" t="s">
        <v>3426</v>
      </c>
      <c r="I1986" s="124">
        <v>1346</v>
      </c>
      <c r="J1986" s="127">
        <f>L1986/I1986</f>
        <v>8.8131872213967313</v>
      </c>
      <c r="K1986" s="124">
        <v>1346</v>
      </c>
      <c r="L1986" s="125">
        <v>11862.55</v>
      </c>
      <c r="M1986" s="125">
        <v>0</v>
      </c>
    </row>
    <row r="1987" spans="1:13" x14ac:dyDescent="0.3">
      <c r="A1987" s="123" t="str">
        <f t="shared" si="65"/>
        <v>VOL000079</v>
      </c>
      <c r="B1987" s="109" t="s">
        <v>2101</v>
      </c>
      <c r="C1987" s="109" t="s">
        <v>38</v>
      </c>
      <c r="D1987" s="109" t="s">
        <v>2121</v>
      </c>
      <c r="E1987" s="109" t="s">
        <v>2102</v>
      </c>
      <c r="F1987" s="109" t="s">
        <v>36</v>
      </c>
      <c r="G1987" s="109" t="s">
        <v>3425</v>
      </c>
      <c r="H1987" s="109" t="s">
        <v>3426</v>
      </c>
      <c r="I1987" s="124">
        <v>5</v>
      </c>
      <c r="J1987" s="127">
        <f>L1987/I1987</f>
        <v>153.76400000000001</v>
      </c>
      <c r="K1987" s="124">
        <v>5</v>
      </c>
      <c r="L1987" s="125">
        <v>768.82</v>
      </c>
      <c r="M1987" s="125">
        <v>0</v>
      </c>
    </row>
  </sheetData>
  <autoFilter ref="A1:N1987" xr:uid="{034000D5-58F6-4F8B-911B-306929E7927D}"/>
  <phoneticPr fontId="2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2C63-6603-451E-806D-DA8961581493}">
  <dimension ref="A1:Q9082"/>
  <sheetViews>
    <sheetView tabSelected="1" topLeftCell="C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2" max="3" width="16.33203125" customWidth="1"/>
    <col min="4" max="4" width="17.5546875" customWidth="1"/>
    <col min="5" max="5" width="85.6640625" customWidth="1"/>
    <col min="7" max="7" width="9.88671875" customWidth="1"/>
    <col min="8" max="9" width="13.6640625" customWidth="1"/>
    <col min="10" max="10" width="9.88671875" customWidth="1"/>
    <col min="11" max="11" width="13.6640625" customWidth="1"/>
    <col min="12" max="12" width="12.44140625" customWidth="1"/>
    <col min="13" max="13" width="16.33203125" customWidth="1"/>
    <col min="14" max="14" width="13.6640625" customWidth="1"/>
    <col min="15" max="15" width="18.88671875" customWidth="1"/>
    <col min="17" max="17" width="16.5546875" style="111" customWidth="1"/>
  </cols>
  <sheetData>
    <row r="1" spans="1:17" x14ac:dyDescent="0.3">
      <c r="A1" s="22" t="s">
        <v>4817</v>
      </c>
      <c r="B1" s="22" t="s">
        <v>4818</v>
      </c>
      <c r="C1" s="22" t="s">
        <v>16006</v>
      </c>
      <c r="D1" s="22" t="s">
        <v>1151</v>
      </c>
      <c r="E1" s="22" t="s">
        <v>3416</v>
      </c>
      <c r="F1" s="22" t="s">
        <v>4819</v>
      </c>
      <c r="G1" s="22" t="s">
        <v>4820</v>
      </c>
      <c r="H1" s="22" t="s">
        <v>4821</v>
      </c>
      <c r="I1" s="22" t="s">
        <v>4822</v>
      </c>
      <c r="J1" s="22" t="s">
        <v>4823</v>
      </c>
      <c r="K1" s="22" t="s">
        <v>4824</v>
      </c>
      <c r="L1" s="22" t="s">
        <v>4825</v>
      </c>
      <c r="M1" s="22" t="s">
        <v>4826</v>
      </c>
      <c r="N1" s="22" t="s">
        <v>4827</v>
      </c>
      <c r="O1" s="22" t="s">
        <v>4828</v>
      </c>
      <c r="P1" s="22" t="s">
        <v>4829</v>
      </c>
      <c r="Q1" s="111" t="s">
        <v>4830</v>
      </c>
    </row>
    <row r="2" spans="1:17" x14ac:dyDescent="0.3">
      <c r="A2" s="128" t="s">
        <v>3425</v>
      </c>
      <c r="B2" s="128" t="s">
        <v>42</v>
      </c>
      <c r="C2" s="128" t="str">
        <f t="shared" ref="C2:C65" si="0">LEFT(E2,9)</f>
        <v>ARV000176</v>
      </c>
      <c r="D2" s="130" t="s">
        <v>1284</v>
      </c>
      <c r="E2" s="130" t="s">
        <v>1285</v>
      </c>
      <c r="F2" s="130" t="s">
        <v>38</v>
      </c>
      <c r="G2" s="130" t="s">
        <v>36</v>
      </c>
      <c r="H2" s="128">
        <v>1950</v>
      </c>
      <c r="I2" s="128" t="s">
        <v>4831</v>
      </c>
      <c r="J2" s="128" t="s">
        <v>4832</v>
      </c>
      <c r="K2" s="128" t="s">
        <v>6312</v>
      </c>
      <c r="L2" s="128" t="s">
        <v>6313</v>
      </c>
      <c r="M2" s="128" t="s">
        <v>6314</v>
      </c>
      <c r="N2" s="129">
        <v>45870</v>
      </c>
      <c r="O2" s="130" t="s">
        <v>6315</v>
      </c>
      <c r="P2" s="128">
        <v>28424.75</v>
      </c>
      <c r="Q2" s="131">
        <v>14.576794871794872</v>
      </c>
    </row>
    <row r="3" spans="1:17" x14ac:dyDescent="0.3">
      <c r="A3" s="128" t="s">
        <v>3425</v>
      </c>
      <c r="B3" s="128" t="s">
        <v>42</v>
      </c>
      <c r="C3" s="128" t="str">
        <f t="shared" si="0"/>
        <v>ARV000199</v>
      </c>
      <c r="D3" s="128" t="s">
        <v>1366</v>
      </c>
      <c r="E3" s="128" t="s">
        <v>1367</v>
      </c>
      <c r="F3" s="128" t="s">
        <v>38</v>
      </c>
      <c r="G3" s="128" t="s">
        <v>36</v>
      </c>
      <c r="H3" s="128">
        <v>23</v>
      </c>
      <c r="I3" s="128" t="s">
        <v>4831</v>
      </c>
      <c r="J3" s="128" t="s">
        <v>4832</v>
      </c>
      <c r="K3" s="128" t="s">
        <v>6231</v>
      </c>
      <c r="L3" s="128" t="s">
        <v>6232</v>
      </c>
      <c r="M3" s="128" t="s">
        <v>6233</v>
      </c>
      <c r="N3" s="129">
        <v>45870</v>
      </c>
      <c r="O3" s="130" t="s">
        <v>6234</v>
      </c>
      <c r="P3" s="128">
        <v>3242.87</v>
      </c>
      <c r="Q3" s="131">
        <v>140.99434782608697</v>
      </c>
    </row>
    <row r="4" spans="1:17" x14ac:dyDescent="0.3">
      <c r="A4" s="128" t="s">
        <v>3425</v>
      </c>
      <c r="B4" s="128" t="s">
        <v>42</v>
      </c>
      <c r="C4" s="128" t="str">
        <f t="shared" si="0"/>
        <v>ARV000201</v>
      </c>
      <c r="D4" s="128" t="s">
        <v>1580</v>
      </c>
      <c r="E4" s="128" t="s">
        <v>1581</v>
      </c>
      <c r="F4" s="128" t="s">
        <v>38</v>
      </c>
      <c r="G4" s="128" t="s">
        <v>36</v>
      </c>
      <c r="H4" s="128">
        <v>17</v>
      </c>
      <c r="I4" s="128" t="s">
        <v>4831</v>
      </c>
      <c r="J4" s="128" t="s">
        <v>4832</v>
      </c>
      <c r="K4" s="128" t="s">
        <v>6224</v>
      </c>
      <c r="L4" s="128" t="s">
        <v>6225</v>
      </c>
      <c r="M4" s="128" t="s">
        <v>6226</v>
      </c>
      <c r="N4" s="129">
        <v>45870</v>
      </c>
      <c r="O4" s="130" t="s">
        <v>6227</v>
      </c>
      <c r="P4" s="128">
        <v>2389.29</v>
      </c>
      <c r="Q4" s="131">
        <v>140.54647058823528</v>
      </c>
    </row>
    <row r="5" spans="1:17" x14ac:dyDescent="0.3">
      <c r="A5" s="128" t="s">
        <v>3425</v>
      </c>
      <c r="B5" s="128" t="s">
        <v>42</v>
      </c>
      <c r="C5" s="128" t="str">
        <f t="shared" si="0"/>
        <v>BOS000073</v>
      </c>
      <c r="D5" s="128" t="s">
        <v>1276</v>
      </c>
      <c r="E5" s="128" t="s">
        <v>1277</v>
      </c>
      <c r="F5" s="128" t="s">
        <v>38</v>
      </c>
      <c r="G5" s="128" t="s">
        <v>36</v>
      </c>
      <c r="H5" s="128">
        <v>900</v>
      </c>
      <c r="I5" s="128" t="s">
        <v>4831</v>
      </c>
      <c r="J5" s="128" t="s">
        <v>4832</v>
      </c>
      <c r="K5" s="128" t="s">
        <v>6128</v>
      </c>
      <c r="L5" s="128" t="s">
        <v>6129</v>
      </c>
      <c r="M5" s="128" t="s">
        <v>6130</v>
      </c>
      <c r="N5" s="129">
        <v>45871</v>
      </c>
      <c r="O5" s="130" t="s">
        <v>6131</v>
      </c>
      <c r="P5" s="128">
        <v>4273.09</v>
      </c>
      <c r="Q5" s="131">
        <v>4.7478777777777781</v>
      </c>
    </row>
    <row r="6" spans="1:17" x14ac:dyDescent="0.3">
      <c r="A6" s="128" t="s">
        <v>3425</v>
      </c>
      <c r="B6" s="128" t="s">
        <v>42</v>
      </c>
      <c r="C6" s="128" t="str">
        <f t="shared" si="0"/>
        <v>CON000034</v>
      </c>
      <c r="D6" s="128" t="s">
        <v>1306</v>
      </c>
      <c r="E6" s="128" t="s">
        <v>1307</v>
      </c>
      <c r="F6" s="128" t="s">
        <v>38</v>
      </c>
      <c r="G6" s="128" t="s">
        <v>36</v>
      </c>
      <c r="H6" s="128">
        <v>1800</v>
      </c>
      <c r="I6" s="128" t="s">
        <v>4831</v>
      </c>
      <c r="J6" s="128" t="s">
        <v>4832</v>
      </c>
      <c r="K6" s="128" t="s">
        <v>5548</v>
      </c>
      <c r="L6" s="128" t="s">
        <v>5549</v>
      </c>
      <c r="M6" s="128" t="s">
        <v>5550</v>
      </c>
      <c r="N6" s="129">
        <v>45873</v>
      </c>
      <c r="O6" s="130" t="s">
        <v>5551</v>
      </c>
      <c r="P6" s="128">
        <v>7416.97</v>
      </c>
      <c r="Q6" s="131">
        <v>4.1205388888888894</v>
      </c>
    </row>
    <row r="7" spans="1:17" x14ac:dyDescent="0.3">
      <c r="A7" s="128" t="s">
        <v>3425</v>
      </c>
      <c r="B7" s="128" t="s">
        <v>42</v>
      </c>
      <c r="C7" s="128" t="str">
        <f t="shared" si="0"/>
        <v>ARV000137</v>
      </c>
      <c r="D7" s="128" t="s">
        <v>1422</v>
      </c>
      <c r="E7" s="128" t="s">
        <v>1423</v>
      </c>
      <c r="F7" s="128" t="s">
        <v>38</v>
      </c>
      <c r="G7" s="128" t="s">
        <v>36</v>
      </c>
      <c r="H7" s="128">
        <v>550</v>
      </c>
      <c r="I7" s="128" t="s">
        <v>4831</v>
      </c>
      <c r="J7" s="128" t="s">
        <v>4832</v>
      </c>
      <c r="K7" s="128" t="s">
        <v>6365</v>
      </c>
      <c r="L7" s="128" t="s">
        <v>6366</v>
      </c>
      <c r="M7" s="128" t="s">
        <v>6367</v>
      </c>
      <c r="N7" s="129">
        <v>45873</v>
      </c>
      <c r="O7" s="130" t="s">
        <v>6368</v>
      </c>
      <c r="P7" s="128">
        <v>9162.2000000000007</v>
      </c>
      <c r="Q7" s="131">
        <v>16.658545454545457</v>
      </c>
    </row>
    <row r="8" spans="1:17" x14ac:dyDescent="0.3">
      <c r="A8" s="128" t="s">
        <v>3425</v>
      </c>
      <c r="B8" s="128" t="s">
        <v>1145</v>
      </c>
      <c r="C8" s="128" t="str">
        <f t="shared" si="0"/>
        <v>ARV000138</v>
      </c>
      <c r="D8" s="128" t="s">
        <v>1268</v>
      </c>
      <c r="E8" s="128" t="s">
        <v>1269</v>
      </c>
      <c r="F8" s="128" t="s">
        <v>38</v>
      </c>
      <c r="G8" s="128" t="s">
        <v>36</v>
      </c>
      <c r="H8" s="128">
        <v>550</v>
      </c>
      <c r="I8" s="128" t="s">
        <v>4831</v>
      </c>
      <c r="J8" s="128" t="s">
        <v>4832</v>
      </c>
      <c r="K8" s="128" t="s">
        <v>6357</v>
      </c>
      <c r="L8" s="128" t="s">
        <v>6358</v>
      </c>
      <c r="M8" s="128" t="s">
        <v>6359</v>
      </c>
      <c r="N8" s="129">
        <v>45873</v>
      </c>
      <c r="O8" s="130" t="s">
        <v>6360</v>
      </c>
      <c r="P8" s="128">
        <v>7520</v>
      </c>
      <c r="Q8" s="131">
        <v>13.672727272727272</v>
      </c>
    </row>
    <row r="9" spans="1:17" x14ac:dyDescent="0.3">
      <c r="A9" s="128" t="s">
        <v>3425</v>
      </c>
      <c r="B9" s="128" t="s">
        <v>42</v>
      </c>
      <c r="C9" s="128" t="str">
        <f t="shared" si="0"/>
        <v>ARV000165</v>
      </c>
      <c r="D9" s="128" t="s">
        <v>1280</v>
      </c>
      <c r="E9" s="128" t="s">
        <v>1281</v>
      </c>
      <c r="F9" s="128" t="s">
        <v>38</v>
      </c>
      <c r="G9" s="128" t="s">
        <v>36</v>
      </c>
      <c r="H9" s="128">
        <v>1200</v>
      </c>
      <c r="I9" s="128" t="s">
        <v>4831</v>
      </c>
      <c r="J9" s="128" t="s">
        <v>4832</v>
      </c>
      <c r="K9" s="128" t="s">
        <v>6323</v>
      </c>
      <c r="L9" s="128" t="s">
        <v>5871</v>
      </c>
      <c r="M9" s="128" t="s">
        <v>6324</v>
      </c>
      <c r="N9" s="129">
        <v>45873</v>
      </c>
      <c r="O9" s="130" t="s">
        <v>6325</v>
      </c>
      <c r="P9" s="128">
        <v>18432.240000000002</v>
      </c>
      <c r="Q9" s="131">
        <v>15.360200000000001</v>
      </c>
    </row>
    <row r="10" spans="1:17" x14ac:dyDescent="0.3">
      <c r="A10" s="128" t="s">
        <v>3425</v>
      </c>
      <c r="B10" s="128" t="s">
        <v>42</v>
      </c>
      <c r="C10" s="128" t="str">
        <f t="shared" si="0"/>
        <v>ARV000193</v>
      </c>
      <c r="D10" s="128" t="s">
        <v>1396</v>
      </c>
      <c r="E10" s="128" t="s">
        <v>1397</v>
      </c>
      <c r="F10" s="128" t="s">
        <v>38</v>
      </c>
      <c r="G10" s="128" t="s">
        <v>36</v>
      </c>
      <c r="H10" s="128">
        <v>749</v>
      </c>
      <c r="I10" s="128" t="s">
        <v>4831</v>
      </c>
      <c r="J10" s="128" t="s">
        <v>4832</v>
      </c>
      <c r="K10" s="128" t="s">
        <v>6252</v>
      </c>
      <c r="L10" s="128" t="s">
        <v>6253</v>
      </c>
      <c r="M10" s="128" t="s">
        <v>6254</v>
      </c>
      <c r="N10" s="129">
        <v>45873</v>
      </c>
      <c r="O10" s="130" t="s">
        <v>6255</v>
      </c>
      <c r="P10" s="128">
        <v>5114.5</v>
      </c>
      <c r="Q10" s="131">
        <v>6.8284379172229643</v>
      </c>
    </row>
    <row r="11" spans="1:17" x14ac:dyDescent="0.3">
      <c r="A11" s="128" t="s">
        <v>3425</v>
      </c>
      <c r="B11" s="128" t="s">
        <v>42</v>
      </c>
      <c r="C11" s="128" t="str">
        <f t="shared" si="0"/>
        <v>ARV000211</v>
      </c>
      <c r="D11" s="128" t="s">
        <v>1398</v>
      </c>
      <c r="E11" s="128" t="s">
        <v>1399</v>
      </c>
      <c r="F11" s="128" t="s">
        <v>38</v>
      </c>
      <c r="G11" s="128" t="s">
        <v>36</v>
      </c>
      <c r="H11" s="128">
        <v>655</v>
      </c>
      <c r="I11" s="128" t="s">
        <v>4831</v>
      </c>
      <c r="J11" s="128" t="s">
        <v>4832</v>
      </c>
      <c r="K11" s="128" t="s">
        <v>6182</v>
      </c>
      <c r="L11" s="128" t="s">
        <v>6183</v>
      </c>
      <c r="M11" s="128" t="s">
        <v>6184</v>
      </c>
      <c r="N11" s="129">
        <v>45873</v>
      </c>
      <c r="O11" s="130" t="s">
        <v>6185</v>
      </c>
      <c r="P11" s="128">
        <v>6591.4</v>
      </c>
      <c r="Q11" s="131">
        <v>10.063206106870229</v>
      </c>
    </row>
    <row r="12" spans="1:17" x14ac:dyDescent="0.3">
      <c r="A12" s="128" t="s">
        <v>3425</v>
      </c>
      <c r="B12" s="128" t="s">
        <v>42</v>
      </c>
      <c r="C12" s="128" t="str">
        <f t="shared" si="0"/>
        <v>ARV000230</v>
      </c>
      <c r="D12" s="128" t="s">
        <v>1743</v>
      </c>
      <c r="E12" s="128" t="s">
        <v>1744</v>
      </c>
      <c r="F12" s="128" t="s">
        <v>38</v>
      </c>
      <c r="G12" s="128" t="s">
        <v>36</v>
      </c>
      <c r="H12" s="128">
        <v>200</v>
      </c>
      <c r="I12" s="128" t="s">
        <v>4831</v>
      </c>
      <c r="J12" s="128" t="s">
        <v>4832</v>
      </c>
      <c r="K12" s="128" t="s">
        <v>6140</v>
      </c>
      <c r="L12" s="128" t="s">
        <v>5651</v>
      </c>
      <c r="M12" s="128" t="s">
        <v>6141</v>
      </c>
      <c r="N12" s="129">
        <v>45873</v>
      </c>
      <c r="O12" s="130" t="s">
        <v>6142</v>
      </c>
      <c r="P12" s="128">
        <v>8220.24</v>
      </c>
      <c r="Q12" s="131">
        <v>41.101199999999999</v>
      </c>
    </row>
    <row r="13" spans="1:17" x14ac:dyDescent="0.3">
      <c r="A13" s="128" t="s">
        <v>3425</v>
      </c>
      <c r="B13" s="128" t="s">
        <v>42</v>
      </c>
      <c r="C13" s="128" t="str">
        <f t="shared" si="0"/>
        <v>HWS000040</v>
      </c>
      <c r="D13" s="128" t="s">
        <v>1594</v>
      </c>
      <c r="E13" s="128" t="s">
        <v>1595</v>
      </c>
      <c r="F13" s="128" t="s">
        <v>38</v>
      </c>
      <c r="G13" s="128" t="s">
        <v>36</v>
      </c>
      <c r="H13" s="128">
        <v>400</v>
      </c>
      <c r="I13" s="128" t="s">
        <v>4831</v>
      </c>
      <c r="J13" s="128" t="s">
        <v>4832</v>
      </c>
      <c r="K13" s="128" t="s">
        <v>5518</v>
      </c>
      <c r="L13" s="128" t="s">
        <v>5519</v>
      </c>
      <c r="M13" s="128" t="s">
        <v>5520</v>
      </c>
      <c r="N13" s="129">
        <v>45873</v>
      </c>
      <c r="O13" s="130" t="s">
        <v>5521</v>
      </c>
      <c r="P13" s="128">
        <v>4476.96</v>
      </c>
      <c r="Q13" s="131">
        <v>11.192399999999999</v>
      </c>
    </row>
    <row r="14" spans="1:17" x14ac:dyDescent="0.3">
      <c r="A14" s="128" t="s">
        <v>3425</v>
      </c>
      <c r="B14" s="128" t="s">
        <v>42</v>
      </c>
      <c r="C14" s="128" t="str">
        <f t="shared" si="0"/>
        <v>HWS000052</v>
      </c>
      <c r="D14" s="128" t="s">
        <v>1344</v>
      </c>
      <c r="E14" s="128" t="s">
        <v>1345</v>
      </c>
      <c r="F14" s="128" t="s">
        <v>38</v>
      </c>
      <c r="G14" s="128" t="s">
        <v>36</v>
      </c>
      <c r="H14" s="128">
        <v>1300</v>
      </c>
      <c r="I14" s="128" t="s">
        <v>4831</v>
      </c>
      <c r="J14" s="128" t="s">
        <v>4832</v>
      </c>
      <c r="K14" s="128" t="s">
        <v>5460</v>
      </c>
      <c r="L14" s="128" t="s">
        <v>5461</v>
      </c>
      <c r="M14" s="128" t="s">
        <v>5462</v>
      </c>
      <c r="N14" s="129">
        <v>45873</v>
      </c>
      <c r="O14" s="130" t="s">
        <v>5463</v>
      </c>
      <c r="P14" s="128">
        <v>9726.77</v>
      </c>
      <c r="Q14" s="131">
        <v>7.4821307692307695</v>
      </c>
    </row>
    <row r="15" spans="1:17" x14ac:dyDescent="0.3">
      <c r="A15" s="128" t="s">
        <v>3425</v>
      </c>
      <c r="B15" s="128" t="s">
        <v>42</v>
      </c>
      <c r="C15" s="128" t="str">
        <f t="shared" si="0"/>
        <v>HWS000078</v>
      </c>
      <c r="D15" s="128" t="s">
        <v>1494</v>
      </c>
      <c r="E15" s="128" t="s">
        <v>1495</v>
      </c>
      <c r="F15" s="128" t="s">
        <v>38</v>
      </c>
      <c r="G15" s="128" t="s">
        <v>36</v>
      </c>
      <c r="H15" s="128">
        <v>270</v>
      </c>
      <c r="I15" s="128" t="s">
        <v>4831</v>
      </c>
      <c r="J15" s="128" t="s">
        <v>4832</v>
      </c>
      <c r="K15" s="128" t="s">
        <v>5368</v>
      </c>
      <c r="L15" s="128" t="s">
        <v>5369</v>
      </c>
      <c r="M15" s="128" t="s">
        <v>5370</v>
      </c>
      <c r="N15" s="129">
        <v>45873</v>
      </c>
      <c r="O15" s="130" t="s">
        <v>5371</v>
      </c>
      <c r="P15" s="128">
        <v>2392.5</v>
      </c>
      <c r="Q15" s="131">
        <v>8.8611111111111107</v>
      </c>
    </row>
    <row r="16" spans="1:17" x14ac:dyDescent="0.3">
      <c r="A16" s="128" t="s">
        <v>3425</v>
      </c>
      <c r="B16" s="128" t="s">
        <v>42</v>
      </c>
      <c r="C16" s="128" t="str">
        <f t="shared" si="0"/>
        <v>HWS000082</v>
      </c>
      <c r="D16" s="128" t="s">
        <v>1428</v>
      </c>
      <c r="E16" s="128" t="s">
        <v>1429</v>
      </c>
      <c r="F16" s="128" t="s">
        <v>38</v>
      </c>
      <c r="G16" s="128" t="s">
        <v>36</v>
      </c>
      <c r="H16" s="128">
        <v>348</v>
      </c>
      <c r="I16" s="128" t="s">
        <v>4831</v>
      </c>
      <c r="J16" s="128" t="s">
        <v>4832</v>
      </c>
      <c r="K16" s="128" t="s">
        <v>5354</v>
      </c>
      <c r="L16" s="128" t="s">
        <v>5355</v>
      </c>
      <c r="M16" s="128" t="s">
        <v>5356</v>
      </c>
      <c r="N16" s="129">
        <v>45873</v>
      </c>
      <c r="O16" s="130" t="s">
        <v>5357</v>
      </c>
      <c r="P16" s="128">
        <v>7630.87</v>
      </c>
      <c r="Q16" s="131">
        <v>21.92778735632184</v>
      </c>
    </row>
    <row r="17" spans="1:17" x14ac:dyDescent="0.3">
      <c r="A17" s="128" t="s">
        <v>3425</v>
      </c>
      <c r="B17" s="128" t="s">
        <v>42</v>
      </c>
      <c r="C17" s="128" t="str">
        <f t="shared" si="0"/>
        <v>HWS000083</v>
      </c>
      <c r="D17" s="128" t="s">
        <v>1885</v>
      </c>
      <c r="E17" s="128" t="s">
        <v>1886</v>
      </c>
      <c r="F17" s="128" t="s">
        <v>38</v>
      </c>
      <c r="G17" s="128" t="s">
        <v>36</v>
      </c>
      <c r="H17" s="128">
        <v>350</v>
      </c>
      <c r="I17" s="128" t="s">
        <v>4831</v>
      </c>
      <c r="J17" s="128" t="s">
        <v>4832</v>
      </c>
      <c r="K17" s="128" t="s">
        <v>5346</v>
      </c>
      <c r="L17" s="128" t="s">
        <v>5347</v>
      </c>
      <c r="M17" s="128" t="s">
        <v>5348</v>
      </c>
      <c r="N17" s="129">
        <v>45873</v>
      </c>
      <c r="O17" s="130" t="s">
        <v>5349</v>
      </c>
      <c r="P17" s="128">
        <v>3066.03</v>
      </c>
      <c r="Q17" s="131">
        <v>8.7600857142857151</v>
      </c>
    </row>
    <row r="18" spans="1:17" x14ac:dyDescent="0.3">
      <c r="A18" s="128" t="s">
        <v>3425</v>
      </c>
      <c r="B18" s="128" t="s">
        <v>42</v>
      </c>
      <c r="C18" s="128" t="str">
        <f t="shared" si="0"/>
        <v>HWS000087</v>
      </c>
      <c r="D18" s="128" t="s">
        <v>1278</v>
      </c>
      <c r="E18" s="128" t="s">
        <v>1279</v>
      </c>
      <c r="F18" s="128" t="s">
        <v>38</v>
      </c>
      <c r="G18" s="128" t="s">
        <v>36</v>
      </c>
      <c r="H18" s="128">
        <v>690</v>
      </c>
      <c r="I18" s="128" t="s">
        <v>4831</v>
      </c>
      <c r="J18" s="128" t="s">
        <v>4832</v>
      </c>
      <c r="K18" s="128" t="s">
        <v>5331</v>
      </c>
      <c r="L18" s="128" t="s">
        <v>5332</v>
      </c>
      <c r="M18" s="128" t="s">
        <v>5333</v>
      </c>
      <c r="N18" s="129">
        <v>45873</v>
      </c>
      <c r="O18" s="130" t="s">
        <v>5334</v>
      </c>
      <c r="P18" s="128">
        <v>11143.8</v>
      </c>
      <c r="Q18" s="131">
        <v>16.150434782608695</v>
      </c>
    </row>
    <row r="19" spans="1:17" x14ac:dyDescent="0.3">
      <c r="A19" s="128" t="s">
        <v>3425</v>
      </c>
      <c r="B19" s="128" t="s">
        <v>42</v>
      </c>
      <c r="C19" s="128" t="str">
        <f t="shared" si="0"/>
        <v>HWS000106</v>
      </c>
      <c r="D19" s="128" t="s">
        <v>1480</v>
      </c>
      <c r="E19" s="128" t="s">
        <v>1481</v>
      </c>
      <c r="F19" s="128" t="s">
        <v>38</v>
      </c>
      <c r="G19" s="128" t="s">
        <v>36</v>
      </c>
      <c r="H19" s="128">
        <v>1282</v>
      </c>
      <c r="I19" s="128" t="s">
        <v>4831</v>
      </c>
      <c r="J19" s="128" t="s">
        <v>4832</v>
      </c>
      <c r="K19" s="128" t="s">
        <v>5259</v>
      </c>
      <c r="L19" s="128" t="s">
        <v>5260</v>
      </c>
      <c r="M19" s="128" t="s">
        <v>5261</v>
      </c>
      <c r="N19" s="129">
        <v>45873</v>
      </c>
      <c r="O19" s="130" t="s">
        <v>5262</v>
      </c>
      <c r="P19" s="128">
        <v>8133.05</v>
      </c>
      <c r="Q19" s="131">
        <v>6.3440327613104524</v>
      </c>
    </row>
    <row r="20" spans="1:17" x14ac:dyDescent="0.3">
      <c r="A20" s="128" t="s">
        <v>3425</v>
      </c>
      <c r="B20" s="128" t="s">
        <v>42</v>
      </c>
      <c r="C20" s="128" t="str">
        <f t="shared" si="0"/>
        <v>HWS000115</v>
      </c>
      <c r="D20" s="128" t="s">
        <v>1933</v>
      </c>
      <c r="E20" s="128" t="s">
        <v>1934</v>
      </c>
      <c r="F20" s="128" t="s">
        <v>38</v>
      </c>
      <c r="G20" s="128" t="s">
        <v>36</v>
      </c>
      <c r="H20" s="128">
        <v>2410</v>
      </c>
      <c r="I20" s="128" t="s">
        <v>4831</v>
      </c>
      <c r="J20" s="128" t="s">
        <v>4832</v>
      </c>
      <c r="K20" s="128" t="s">
        <v>5226</v>
      </c>
      <c r="L20" s="128" t="s">
        <v>5227</v>
      </c>
      <c r="M20" s="128" t="s">
        <v>5228</v>
      </c>
      <c r="N20" s="129">
        <v>45873</v>
      </c>
      <c r="O20" s="130" t="s">
        <v>5229</v>
      </c>
      <c r="P20" s="128">
        <v>10451.94</v>
      </c>
      <c r="Q20" s="131">
        <v>4.3369045643153532</v>
      </c>
    </row>
    <row r="21" spans="1:17" x14ac:dyDescent="0.3">
      <c r="A21" s="128" t="s">
        <v>3425</v>
      </c>
      <c r="B21" s="128" t="s">
        <v>42</v>
      </c>
      <c r="C21" s="128" t="str">
        <f t="shared" si="0"/>
        <v>HWS000143</v>
      </c>
      <c r="D21" s="128" t="s">
        <v>1572</v>
      </c>
      <c r="E21" s="128" t="s">
        <v>1573</v>
      </c>
      <c r="F21" s="128" t="s">
        <v>38</v>
      </c>
      <c r="G21" s="128" t="s">
        <v>36</v>
      </c>
      <c r="H21" s="128">
        <v>220</v>
      </c>
      <c r="I21" s="128" t="s">
        <v>4831</v>
      </c>
      <c r="J21" s="128" t="s">
        <v>4832</v>
      </c>
      <c r="K21" s="128" t="s">
        <v>5111</v>
      </c>
      <c r="L21" s="128" t="s">
        <v>5112</v>
      </c>
      <c r="M21" s="128" t="s">
        <v>5113</v>
      </c>
      <c r="N21" s="129">
        <v>45873</v>
      </c>
      <c r="O21" s="130" t="s">
        <v>5114</v>
      </c>
      <c r="P21" s="128">
        <v>4285.54</v>
      </c>
      <c r="Q21" s="131">
        <v>19.479727272727274</v>
      </c>
    </row>
    <row r="22" spans="1:17" x14ac:dyDescent="0.3">
      <c r="A22" s="128" t="s">
        <v>3425</v>
      </c>
      <c r="B22" s="128" t="s">
        <v>42</v>
      </c>
      <c r="C22" s="128" t="str">
        <f t="shared" si="0"/>
        <v>HWS000144</v>
      </c>
      <c r="D22" s="128" t="s">
        <v>1458</v>
      </c>
      <c r="E22" s="128" t="s">
        <v>1459</v>
      </c>
      <c r="F22" s="128" t="s">
        <v>38</v>
      </c>
      <c r="G22" s="128" t="s">
        <v>36</v>
      </c>
      <c r="H22" s="128">
        <v>220</v>
      </c>
      <c r="I22" s="128" t="s">
        <v>4831</v>
      </c>
      <c r="J22" s="128" t="s">
        <v>4832</v>
      </c>
      <c r="K22" s="128" t="s">
        <v>5104</v>
      </c>
      <c r="L22" s="128" t="s">
        <v>5105</v>
      </c>
      <c r="M22" s="128" t="s">
        <v>5106</v>
      </c>
      <c r="N22" s="129">
        <v>45873</v>
      </c>
      <c r="O22" s="130" t="s">
        <v>5107</v>
      </c>
      <c r="P22" s="128">
        <v>4285.1499999999996</v>
      </c>
      <c r="Q22" s="131">
        <v>19.477954545454544</v>
      </c>
    </row>
    <row r="23" spans="1:17" x14ac:dyDescent="0.3">
      <c r="A23" s="128" t="s">
        <v>3425</v>
      </c>
      <c r="B23" s="128" t="s">
        <v>42</v>
      </c>
      <c r="C23" s="128" t="str">
        <f t="shared" si="0"/>
        <v>MRL000006</v>
      </c>
      <c r="D23" s="128" t="s">
        <v>2013</v>
      </c>
      <c r="E23" s="128" t="s">
        <v>2014</v>
      </c>
      <c r="F23" s="128" t="s">
        <v>38</v>
      </c>
      <c r="G23" s="128" t="s">
        <v>36</v>
      </c>
      <c r="H23" s="128">
        <v>240</v>
      </c>
      <c r="I23" s="128" t="s">
        <v>4831</v>
      </c>
      <c r="J23" s="128" t="s">
        <v>4832</v>
      </c>
      <c r="K23" s="128" t="s">
        <v>5051</v>
      </c>
      <c r="L23" s="128" t="s">
        <v>5052</v>
      </c>
      <c r="M23" s="128" t="s">
        <v>5053</v>
      </c>
      <c r="N23" s="129">
        <v>45873</v>
      </c>
      <c r="O23" s="130" t="s">
        <v>5054</v>
      </c>
      <c r="P23" s="128">
        <v>5189.41</v>
      </c>
      <c r="Q23" s="131">
        <v>21.622541666666667</v>
      </c>
    </row>
    <row r="24" spans="1:17" x14ac:dyDescent="0.3">
      <c r="A24" s="128" t="s">
        <v>3425</v>
      </c>
      <c r="B24" s="128" t="s">
        <v>42</v>
      </c>
      <c r="C24" s="128" t="str">
        <f t="shared" si="0"/>
        <v>CON000010</v>
      </c>
      <c r="D24" s="128" t="s">
        <v>1236</v>
      </c>
      <c r="E24" s="128" t="s">
        <v>1237</v>
      </c>
      <c r="F24" s="128" t="s">
        <v>38</v>
      </c>
      <c r="G24" s="128" t="s">
        <v>36</v>
      </c>
      <c r="H24" s="128">
        <v>144</v>
      </c>
      <c r="I24" s="128" t="s">
        <v>4831</v>
      </c>
      <c r="J24" s="128" t="s">
        <v>4832</v>
      </c>
      <c r="K24" s="128" t="s">
        <v>5582</v>
      </c>
      <c r="L24" s="128" t="s">
        <v>5583</v>
      </c>
      <c r="M24" s="128" t="s">
        <v>5584</v>
      </c>
      <c r="N24" s="129">
        <v>45874</v>
      </c>
      <c r="O24" s="130" t="s">
        <v>5585</v>
      </c>
      <c r="P24" s="128">
        <v>1549.15</v>
      </c>
      <c r="Q24" s="131">
        <v>10.757986111111112</v>
      </c>
    </row>
    <row r="25" spans="1:17" x14ac:dyDescent="0.3">
      <c r="A25" s="128" t="s">
        <v>3425</v>
      </c>
      <c r="B25" s="128" t="s">
        <v>42</v>
      </c>
      <c r="C25" s="128" t="str">
        <f t="shared" si="0"/>
        <v>ARV000179</v>
      </c>
      <c r="D25" s="128" t="s">
        <v>1238</v>
      </c>
      <c r="E25" s="128" t="s">
        <v>1239</v>
      </c>
      <c r="F25" s="128" t="s">
        <v>38</v>
      </c>
      <c r="G25" s="128" t="s">
        <v>36</v>
      </c>
      <c r="H25" s="128">
        <v>500</v>
      </c>
      <c r="I25" s="128" t="s">
        <v>4831</v>
      </c>
      <c r="J25" s="128" t="s">
        <v>4832</v>
      </c>
      <c r="K25" s="128" t="s">
        <v>6304</v>
      </c>
      <c r="L25" s="128" t="s">
        <v>6305</v>
      </c>
      <c r="M25" s="128" t="s">
        <v>6306</v>
      </c>
      <c r="N25" s="129">
        <v>45874</v>
      </c>
      <c r="O25" s="130" t="s">
        <v>6307</v>
      </c>
      <c r="P25" s="128">
        <v>5239.34</v>
      </c>
      <c r="Q25" s="131">
        <v>10.478680000000001</v>
      </c>
    </row>
    <row r="26" spans="1:17" x14ac:dyDescent="0.3">
      <c r="A26" s="128" t="s">
        <v>3425</v>
      </c>
      <c r="B26" s="128" t="s">
        <v>42</v>
      </c>
      <c r="C26" s="128" t="str">
        <f t="shared" si="0"/>
        <v>ARV000147</v>
      </c>
      <c r="D26" s="128" t="s">
        <v>1669</v>
      </c>
      <c r="E26" s="128" t="s">
        <v>1670</v>
      </c>
      <c r="F26" s="128" t="s">
        <v>38</v>
      </c>
      <c r="G26" s="128" t="s">
        <v>36</v>
      </c>
      <c r="H26" s="128">
        <v>10844</v>
      </c>
      <c r="I26" s="128" t="s">
        <v>4831</v>
      </c>
      <c r="J26" s="128" t="s">
        <v>4832</v>
      </c>
      <c r="K26" s="128" t="s">
        <v>6333</v>
      </c>
      <c r="L26" s="128" t="s">
        <v>6334</v>
      </c>
      <c r="M26" s="128" t="s">
        <v>6335</v>
      </c>
      <c r="N26" s="129">
        <v>45874</v>
      </c>
      <c r="O26" s="130" t="s">
        <v>6336</v>
      </c>
      <c r="P26" s="128">
        <v>18131.28</v>
      </c>
      <c r="Q26" s="131">
        <v>1.672010328292143</v>
      </c>
    </row>
    <row r="27" spans="1:17" x14ac:dyDescent="0.3">
      <c r="A27" s="128" t="s">
        <v>3425</v>
      </c>
      <c r="B27" s="128" t="s">
        <v>42</v>
      </c>
      <c r="C27" s="128" t="str">
        <f t="shared" si="0"/>
        <v>ARV000185</v>
      </c>
      <c r="D27" s="128" t="s">
        <v>1260</v>
      </c>
      <c r="E27" s="128" t="s">
        <v>1261</v>
      </c>
      <c r="F27" s="128" t="s">
        <v>38</v>
      </c>
      <c r="G27" s="128" t="s">
        <v>36</v>
      </c>
      <c r="H27" s="128">
        <v>1000</v>
      </c>
      <c r="I27" s="128" t="s">
        <v>4831</v>
      </c>
      <c r="J27" s="128" t="s">
        <v>4832</v>
      </c>
      <c r="K27" s="128" t="s">
        <v>6283</v>
      </c>
      <c r="L27" s="128" t="s">
        <v>6284</v>
      </c>
      <c r="M27" s="128" t="s">
        <v>6285</v>
      </c>
      <c r="N27" s="129">
        <v>45874</v>
      </c>
      <c r="O27" s="130" t="s">
        <v>6286</v>
      </c>
      <c r="P27" s="128">
        <v>5177.25</v>
      </c>
      <c r="Q27" s="131">
        <v>5.1772499999999999</v>
      </c>
    </row>
    <row r="28" spans="1:17" x14ac:dyDescent="0.3">
      <c r="A28" s="128" t="s">
        <v>3425</v>
      </c>
      <c r="B28" s="128" t="s">
        <v>42</v>
      </c>
      <c r="C28" s="128" t="str">
        <f t="shared" si="0"/>
        <v>HWS000057</v>
      </c>
      <c r="D28" s="128" t="s">
        <v>1262</v>
      </c>
      <c r="E28" s="128" t="s">
        <v>1263</v>
      </c>
      <c r="F28" s="128" t="s">
        <v>38</v>
      </c>
      <c r="G28" s="128" t="s">
        <v>36</v>
      </c>
      <c r="H28" s="128">
        <v>3168</v>
      </c>
      <c r="I28" s="128" t="s">
        <v>4831</v>
      </c>
      <c r="J28" s="128" t="s">
        <v>4832</v>
      </c>
      <c r="K28" s="128" t="s">
        <v>5435</v>
      </c>
      <c r="L28" s="128" t="s">
        <v>5436</v>
      </c>
      <c r="M28" s="128" t="s">
        <v>5437</v>
      </c>
      <c r="N28" s="129">
        <v>45874</v>
      </c>
      <c r="O28" s="130" t="s">
        <v>5438</v>
      </c>
      <c r="P28" s="128">
        <v>13958.79</v>
      </c>
      <c r="Q28" s="131">
        <v>4.4061837121212122</v>
      </c>
    </row>
    <row r="29" spans="1:17" x14ac:dyDescent="0.3">
      <c r="A29" s="128" t="s">
        <v>3425</v>
      </c>
      <c r="B29" s="128" t="s">
        <v>42</v>
      </c>
      <c r="C29" s="128" t="str">
        <f t="shared" si="0"/>
        <v>HWS000066</v>
      </c>
      <c r="D29" s="128" t="s">
        <v>1861</v>
      </c>
      <c r="E29" s="128" t="s">
        <v>1862</v>
      </c>
      <c r="F29" s="128" t="s">
        <v>38</v>
      </c>
      <c r="G29" s="128" t="s">
        <v>36</v>
      </c>
      <c r="H29" s="128">
        <v>2001</v>
      </c>
      <c r="I29" s="128" t="s">
        <v>4831</v>
      </c>
      <c r="J29" s="128" t="s">
        <v>4832</v>
      </c>
      <c r="K29" s="128" t="s">
        <v>5411</v>
      </c>
      <c r="L29" s="128" t="s">
        <v>5412</v>
      </c>
      <c r="M29" s="128" t="s">
        <v>5413</v>
      </c>
      <c r="N29" s="129">
        <v>45874</v>
      </c>
      <c r="O29" s="130" t="s">
        <v>5414</v>
      </c>
      <c r="P29" s="128">
        <v>2982.36</v>
      </c>
      <c r="Q29" s="131">
        <v>1.4904347826086957</v>
      </c>
    </row>
    <row r="30" spans="1:17" x14ac:dyDescent="0.3">
      <c r="A30" s="128" t="s">
        <v>3425</v>
      </c>
      <c r="B30" s="128" t="s">
        <v>42</v>
      </c>
      <c r="C30" s="128" t="str">
        <f t="shared" si="0"/>
        <v>HWS000081</v>
      </c>
      <c r="D30" s="128" t="s">
        <v>1448</v>
      </c>
      <c r="E30" s="128" t="s">
        <v>1449</v>
      </c>
      <c r="F30" s="128" t="s">
        <v>38</v>
      </c>
      <c r="G30" s="128" t="s">
        <v>36</v>
      </c>
      <c r="H30" s="128">
        <v>395</v>
      </c>
      <c r="I30" s="128" t="s">
        <v>4831</v>
      </c>
      <c r="J30" s="128" t="s">
        <v>4832</v>
      </c>
      <c r="K30" s="128" t="s">
        <v>5361</v>
      </c>
      <c r="L30" s="128" t="s">
        <v>5362</v>
      </c>
      <c r="M30" s="128" t="s">
        <v>5363</v>
      </c>
      <c r="N30" s="129">
        <v>45874</v>
      </c>
      <c r="O30" s="130" t="s">
        <v>5364</v>
      </c>
      <c r="P30" s="128">
        <v>8658.15</v>
      </c>
      <c r="Q30" s="131">
        <v>21.919367088607594</v>
      </c>
    </row>
    <row r="31" spans="1:17" x14ac:dyDescent="0.3">
      <c r="A31" s="128" t="s">
        <v>3425</v>
      </c>
      <c r="B31" s="128" t="s">
        <v>42</v>
      </c>
      <c r="C31" s="128" t="str">
        <f t="shared" si="0"/>
        <v>HWS000085</v>
      </c>
      <c r="D31" s="128" t="s">
        <v>1304</v>
      </c>
      <c r="E31" s="128" t="s">
        <v>1305</v>
      </c>
      <c r="F31" s="128" t="s">
        <v>38</v>
      </c>
      <c r="G31" s="128" t="s">
        <v>36</v>
      </c>
      <c r="H31" s="128">
        <v>982</v>
      </c>
      <c r="I31" s="128" t="s">
        <v>4831</v>
      </c>
      <c r="J31" s="128" t="s">
        <v>4832</v>
      </c>
      <c r="K31" s="128" t="s">
        <v>5338</v>
      </c>
      <c r="L31" s="128" t="s">
        <v>5339</v>
      </c>
      <c r="M31" s="128" t="s">
        <v>5340</v>
      </c>
      <c r="N31" s="129">
        <v>45874</v>
      </c>
      <c r="O31" s="130" t="s">
        <v>5341</v>
      </c>
      <c r="P31" s="128">
        <v>8480.5300000000007</v>
      </c>
      <c r="Q31" s="131">
        <v>8.6359775967413448</v>
      </c>
    </row>
    <row r="32" spans="1:17" x14ac:dyDescent="0.3">
      <c r="A32" s="128" t="s">
        <v>3425</v>
      </c>
      <c r="B32" s="128" t="s">
        <v>42</v>
      </c>
      <c r="C32" s="128" t="str">
        <f t="shared" si="0"/>
        <v>HWS000145</v>
      </c>
      <c r="D32" s="128" t="s">
        <v>1352</v>
      </c>
      <c r="E32" s="128" t="s">
        <v>1353</v>
      </c>
      <c r="F32" s="128" t="s">
        <v>38</v>
      </c>
      <c r="G32" s="128" t="s">
        <v>36</v>
      </c>
      <c r="H32" s="128">
        <v>348</v>
      </c>
      <c r="I32" s="128" t="s">
        <v>4831</v>
      </c>
      <c r="J32" s="128" t="s">
        <v>4832</v>
      </c>
      <c r="K32" s="128" t="s">
        <v>5097</v>
      </c>
      <c r="L32" s="128" t="s">
        <v>5098</v>
      </c>
      <c r="M32" s="128" t="s">
        <v>5099</v>
      </c>
      <c r="N32" s="129">
        <v>45874</v>
      </c>
      <c r="O32" s="130" t="s">
        <v>5100</v>
      </c>
      <c r="P32" s="128">
        <v>5274.11</v>
      </c>
      <c r="Q32" s="131">
        <v>15.155488505747126</v>
      </c>
    </row>
    <row r="33" spans="1:17" x14ac:dyDescent="0.3">
      <c r="A33" s="128" t="s">
        <v>3425</v>
      </c>
      <c r="B33" s="128" t="s">
        <v>42</v>
      </c>
      <c r="C33" s="128" t="str">
        <f t="shared" si="0"/>
        <v>HWS000146</v>
      </c>
      <c r="D33" s="128" t="s">
        <v>1270</v>
      </c>
      <c r="E33" s="128" t="s">
        <v>1271</v>
      </c>
      <c r="F33" s="128" t="s">
        <v>38</v>
      </c>
      <c r="G33" s="128" t="s">
        <v>36</v>
      </c>
      <c r="H33" s="128">
        <v>348</v>
      </c>
      <c r="I33" s="128" t="s">
        <v>4831</v>
      </c>
      <c r="J33" s="128" t="s">
        <v>4832</v>
      </c>
      <c r="K33" s="128" t="s">
        <v>5090</v>
      </c>
      <c r="L33" s="128" t="s">
        <v>5091</v>
      </c>
      <c r="M33" s="128" t="s">
        <v>5092</v>
      </c>
      <c r="N33" s="129">
        <v>45874</v>
      </c>
      <c r="O33" s="130" t="s">
        <v>5093</v>
      </c>
      <c r="P33" s="128">
        <v>5375.98</v>
      </c>
      <c r="Q33" s="131">
        <v>15.448218390804596</v>
      </c>
    </row>
    <row r="34" spans="1:17" x14ac:dyDescent="0.3">
      <c r="A34" s="128" t="s">
        <v>3425</v>
      </c>
      <c r="B34" s="128" t="s">
        <v>42</v>
      </c>
      <c r="C34" s="128" t="str">
        <f t="shared" si="0"/>
        <v>HWS000150</v>
      </c>
      <c r="D34" s="128" t="s">
        <v>1290</v>
      </c>
      <c r="E34" s="128" t="s">
        <v>1291</v>
      </c>
      <c r="F34" s="128" t="s">
        <v>38</v>
      </c>
      <c r="G34" s="128" t="s">
        <v>36</v>
      </c>
      <c r="H34" s="128">
        <v>400</v>
      </c>
      <c r="I34" s="128" t="s">
        <v>4831</v>
      </c>
      <c r="J34" s="128" t="s">
        <v>4832</v>
      </c>
      <c r="K34" s="128" t="s">
        <v>5062</v>
      </c>
      <c r="L34" s="128" t="s">
        <v>5063</v>
      </c>
      <c r="M34" s="128" t="s">
        <v>5064</v>
      </c>
      <c r="N34" s="129">
        <v>45874</v>
      </c>
      <c r="O34" s="130" t="s">
        <v>5065</v>
      </c>
      <c r="P34" s="128">
        <v>6459.23</v>
      </c>
      <c r="Q34" s="131">
        <v>16.148074999999999</v>
      </c>
    </row>
    <row r="35" spans="1:17" x14ac:dyDescent="0.3">
      <c r="A35" s="128" t="s">
        <v>3425</v>
      </c>
      <c r="B35" s="128" t="s">
        <v>42</v>
      </c>
      <c r="C35" s="128" t="str">
        <f t="shared" si="0"/>
        <v>TNC000084</v>
      </c>
      <c r="D35" s="128" t="s">
        <v>1506</v>
      </c>
      <c r="E35" s="128" t="s">
        <v>1507</v>
      </c>
      <c r="F35" s="128" t="s">
        <v>38</v>
      </c>
      <c r="G35" s="128" t="s">
        <v>36</v>
      </c>
      <c r="H35" s="128">
        <v>630</v>
      </c>
      <c r="I35" s="128" t="s">
        <v>4831</v>
      </c>
      <c r="J35" s="128" t="s">
        <v>4832</v>
      </c>
      <c r="K35" s="128" t="s">
        <v>4882</v>
      </c>
      <c r="L35" s="128" t="s">
        <v>4883</v>
      </c>
      <c r="M35" s="128" t="s">
        <v>4884</v>
      </c>
      <c r="N35" s="129">
        <v>45874</v>
      </c>
      <c r="O35" s="130" t="s">
        <v>4885</v>
      </c>
      <c r="P35" s="128">
        <v>9613</v>
      </c>
      <c r="Q35" s="131">
        <v>15.25873015873016</v>
      </c>
    </row>
    <row r="36" spans="1:17" x14ac:dyDescent="0.3">
      <c r="A36" s="128" t="s">
        <v>3425</v>
      </c>
      <c r="B36" s="128" t="s">
        <v>42</v>
      </c>
      <c r="C36" s="128" t="str">
        <f t="shared" si="0"/>
        <v>VOL000066</v>
      </c>
      <c r="D36" s="128" t="s">
        <v>3388</v>
      </c>
      <c r="E36" s="128" t="s">
        <v>3389</v>
      </c>
      <c r="F36" s="128" t="s">
        <v>38</v>
      </c>
      <c r="G36" s="128" t="s">
        <v>36</v>
      </c>
      <c r="H36" s="128">
        <v>596</v>
      </c>
      <c r="I36" s="128" t="s">
        <v>4831</v>
      </c>
      <c r="J36" s="128" t="s">
        <v>4832</v>
      </c>
      <c r="K36" s="128" t="s">
        <v>4849</v>
      </c>
      <c r="L36" s="128" t="s">
        <v>4850</v>
      </c>
      <c r="M36" s="128" t="s">
        <v>4851</v>
      </c>
      <c r="N36" s="129">
        <v>45874</v>
      </c>
      <c r="O36" s="130" t="s">
        <v>4852</v>
      </c>
      <c r="P36" s="128">
        <v>12470.71</v>
      </c>
      <c r="Q36" s="131">
        <v>20.924010067114093</v>
      </c>
    </row>
    <row r="37" spans="1:17" x14ac:dyDescent="0.3">
      <c r="A37" s="128" t="s">
        <v>3425</v>
      </c>
      <c r="B37" s="128" t="s">
        <v>42</v>
      </c>
      <c r="C37" s="128" t="str">
        <f t="shared" si="0"/>
        <v>VOL000075</v>
      </c>
      <c r="D37" s="128" t="s">
        <v>3404</v>
      </c>
      <c r="E37" s="128" t="s">
        <v>3405</v>
      </c>
      <c r="F37" s="128" t="s">
        <v>38</v>
      </c>
      <c r="G37" s="128" t="s">
        <v>36</v>
      </c>
      <c r="H37" s="128">
        <v>18</v>
      </c>
      <c r="I37" s="128" t="s">
        <v>4831</v>
      </c>
      <c r="J37" s="128" t="s">
        <v>4832</v>
      </c>
      <c r="K37" s="128" t="s">
        <v>4841</v>
      </c>
      <c r="L37" s="128" t="s">
        <v>4842</v>
      </c>
      <c r="M37" s="128" t="s">
        <v>4843</v>
      </c>
      <c r="N37" s="129">
        <v>45874</v>
      </c>
      <c r="O37" s="130" t="s">
        <v>4844</v>
      </c>
      <c r="P37" s="128">
        <v>2636.3</v>
      </c>
      <c r="Q37" s="131">
        <v>146.46111111111111</v>
      </c>
    </row>
    <row r="38" spans="1:17" x14ac:dyDescent="0.3">
      <c r="A38" s="128" t="s">
        <v>3425</v>
      </c>
      <c r="B38" s="128" t="s">
        <v>42</v>
      </c>
      <c r="C38" s="128" t="str">
        <f t="shared" si="0"/>
        <v>CON000033</v>
      </c>
      <c r="D38" s="128" t="s">
        <v>2596</v>
      </c>
      <c r="E38" s="128" t="s">
        <v>2597</v>
      </c>
      <c r="F38" s="128" t="s">
        <v>38</v>
      </c>
      <c r="G38" s="128" t="s">
        <v>36</v>
      </c>
      <c r="H38" s="128">
        <v>7600</v>
      </c>
      <c r="I38" s="128" t="s">
        <v>4831</v>
      </c>
      <c r="J38" s="128" t="s">
        <v>4832</v>
      </c>
      <c r="K38" s="128" t="s">
        <v>5552</v>
      </c>
      <c r="L38" s="128" t="s">
        <v>5553</v>
      </c>
      <c r="M38" s="128" t="s">
        <v>5554</v>
      </c>
      <c r="N38" s="129">
        <v>45875</v>
      </c>
      <c r="O38" s="130" t="s">
        <v>5555</v>
      </c>
      <c r="P38" s="128">
        <v>9722.18</v>
      </c>
      <c r="Q38" s="131">
        <v>1.2792342105263159</v>
      </c>
    </row>
    <row r="39" spans="1:17" x14ac:dyDescent="0.3">
      <c r="A39" s="128" t="s">
        <v>3425</v>
      </c>
      <c r="B39" s="128" t="s">
        <v>42</v>
      </c>
      <c r="C39" s="128" t="str">
        <f t="shared" si="0"/>
        <v>ARV000178</v>
      </c>
      <c r="D39" s="128" t="s">
        <v>1244</v>
      </c>
      <c r="E39" s="128" t="s">
        <v>1245</v>
      </c>
      <c r="F39" s="128" t="s">
        <v>38</v>
      </c>
      <c r="G39" s="128" t="s">
        <v>36</v>
      </c>
      <c r="H39" s="128">
        <v>500</v>
      </c>
      <c r="I39" s="128" t="s">
        <v>4831</v>
      </c>
      <c r="J39" s="128" t="s">
        <v>4832</v>
      </c>
      <c r="K39" s="128" t="s">
        <v>6308</v>
      </c>
      <c r="L39" s="128" t="s">
        <v>6309</v>
      </c>
      <c r="M39" s="128" t="s">
        <v>6310</v>
      </c>
      <c r="N39" s="129">
        <v>45875</v>
      </c>
      <c r="O39" s="130" t="s">
        <v>6311</v>
      </c>
      <c r="P39" s="128">
        <v>5238.97</v>
      </c>
      <c r="Q39" s="131">
        <v>10.47794</v>
      </c>
    </row>
    <row r="40" spans="1:17" x14ac:dyDescent="0.3">
      <c r="A40" s="128" t="s">
        <v>3425</v>
      </c>
      <c r="B40" s="128" t="s">
        <v>42</v>
      </c>
      <c r="C40" s="128" t="str">
        <f t="shared" si="0"/>
        <v>ARV000133</v>
      </c>
      <c r="D40" s="128" t="s">
        <v>1234</v>
      </c>
      <c r="E40" s="128" t="s">
        <v>1235</v>
      </c>
      <c r="F40" s="128" t="s">
        <v>38</v>
      </c>
      <c r="G40" s="128" t="s">
        <v>36</v>
      </c>
      <c r="H40" s="128">
        <v>500</v>
      </c>
      <c r="I40" s="128" t="s">
        <v>4831</v>
      </c>
      <c r="J40" s="128" t="s">
        <v>4832</v>
      </c>
      <c r="K40" s="128" t="s">
        <v>6381</v>
      </c>
      <c r="L40" s="128" t="s">
        <v>5937</v>
      </c>
      <c r="M40" s="128" t="s">
        <v>6382</v>
      </c>
      <c r="N40" s="129">
        <v>45875</v>
      </c>
      <c r="O40" s="130" t="s">
        <v>6383</v>
      </c>
      <c r="P40" s="128">
        <v>16350.33</v>
      </c>
      <c r="Q40" s="131">
        <v>32.700659999999999</v>
      </c>
    </row>
    <row r="41" spans="1:17" x14ac:dyDescent="0.3">
      <c r="A41" s="128" t="s">
        <v>3425</v>
      </c>
      <c r="B41" s="128" t="s">
        <v>42</v>
      </c>
      <c r="C41" s="128" t="str">
        <f t="shared" si="0"/>
        <v>ARV000134</v>
      </c>
      <c r="D41" s="128" t="s">
        <v>1310</v>
      </c>
      <c r="E41" s="128" t="s">
        <v>1311</v>
      </c>
      <c r="F41" s="128" t="s">
        <v>38</v>
      </c>
      <c r="G41" s="128" t="s">
        <v>36</v>
      </c>
      <c r="H41" s="128">
        <v>750</v>
      </c>
      <c r="I41" s="128" t="s">
        <v>4831</v>
      </c>
      <c r="J41" s="128" t="s">
        <v>4832</v>
      </c>
      <c r="K41" s="128" t="s">
        <v>6378</v>
      </c>
      <c r="L41" s="128" t="s">
        <v>5963</v>
      </c>
      <c r="M41" s="128" t="s">
        <v>6379</v>
      </c>
      <c r="N41" s="129">
        <v>45875</v>
      </c>
      <c r="O41" s="130" t="s">
        <v>6380</v>
      </c>
      <c r="P41" s="128">
        <v>19624.990000000002</v>
      </c>
      <c r="Q41" s="131">
        <v>26.166653333333336</v>
      </c>
    </row>
    <row r="42" spans="1:17" x14ac:dyDescent="0.3">
      <c r="A42" s="128" t="s">
        <v>3425</v>
      </c>
      <c r="B42" s="128" t="s">
        <v>42</v>
      </c>
      <c r="C42" s="128" t="str">
        <f t="shared" si="0"/>
        <v>ARV000191</v>
      </c>
      <c r="D42" s="128" t="s">
        <v>1697</v>
      </c>
      <c r="E42" s="128" t="s">
        <v>1698</v>
      </c>
      <c r="F42" s="128" t="s">
        <v>38</v>
      </c>
      <c r="G42" s="128" t="s">
        <v>36</v>
      </c>
      <c r="H42" s="128">
        <v>1360</v>
      </c>
      <c r="I42" s="128" t="s">
        <v>4831</v>
      </c>
      <c r="J42" s="128" t="s">
        <v>4832</v>
      </c>
      <c r="K42" s="128" t="s">
        <v>6263</v>
      </c>
      <c r="L42" s="128" t="s">
        <v>5703</v>
      </c>
      <c r="M42" s="128" t="s">
        <v>6264</v>
      </c>
      <c r="N42" s="129">
        <v>45875</v>
      </c>
      <c r="O42" s="130" t="s">
        <v>6265</v>
      </c>
      <c r="P42" s="128">
        <v>24381.21</v>
      </c>
      <c r="Q42" s="131">
        <v>17.927360294117648</v>
      </c>
    </row>
    <row r="43" spans="1:17" x14ac:dyDescent="0.3">
      <c r="A43" s="128" t="s">
        <v>3425</v>
      </c>
      <c r="B43" s="128" t="s">
        <v>42</v>
      </c>
      <c r="C43" s="128" t="str">
        <f t="shared" si="0"/>
        <v>ARV000196</v>
      </c>
      <c r="D43" s="128" t="s">
        <v>1334</v>
      </c>
      <c r="E43" s="128" t="s">
        <v>1335</v>
      </c>
      <c r="F43" s="128" t="s">
        <v>38</v>
      </c>
      <c r="G43" s="128" t="s">
        <v>36</v>
      </c>
      <c r="H43" s="128">
        <v>173</v>
      </c>
      <c r="I43" s="128" t="s">
        <v>4831</v>
      </c>
      <c r="J43" s="128" t="s">
        <v>4832</v>
      </c>
      <c r="K43" s="128" t="s">
        <v>6245</v>
      </c>
      <c r="L43" s="128" t="s">
        <v>5714</v>
      </c>
      <c r="M43" s="128" t="s">
        <v>6246</v>
      </c>
      <c r="N43" s="129">
        <v>45875</v>
      </c>
      <c r="O43" s="130" t="s">
        <v>6247</v>
      </c>
      <c r="P43" s="128">
        <v>3825.38</v>
      </c>
      <c r="Q43" s="131">
        <v>22.112023121387285</v>
      </c>
    </row>
    <row r="44" spans="1:17" x14ac:dyDescent="0.3">
      <c r="A44" s="128" t="s">
        <v>3425</v>
      </c>
      <c r="B44" s="128" t="s">
        <v>42</v>
      </c>
      <c r="C44" s="128" t="str">
        <f t="shared" si="0"/>
        <v>ARV000212</v>
      </c>
      <c r="D44" s="128" t="s">
        <v>1274</v>
      </c>
      <c r="E44" s="128" t="s">
        <v>1275</v>
      </c>
      <c r="F44" s="128" t="s">
        <v>38</v>
      </c>
      <c r="G44" s="128" t="s">
        <v>36</v>
      </c>
      <c r="H44" s="128">
        <v>360</v>
      </c>
      <c r="I44" s="128" t="s">
        <v>4831</v>
      </c>
      <c r="J44" s="128" t="s">
        <v>4832</v>
      </c>
      <c r="K44" s="128" t="s">
        <v>6175</v>
      </c>
      <c r="L44" s="128" t="s">
        <v>6176</v>
      </c>
      <c r="M44" s="128" t="s">
        <v>6177</v>
      </c>
      <c r="N44" s="129">
        <v>45875</v>
      </c>
      <c r="O44" s="130" t="s">
        <v>6178</v>
      </c>
      <c r="P44" s="128">
        <v>16037.38</v>
      </c>
      <c r="Q44" s="131">
        <v>44.548277777777777</v>
      </c>
    </row>
    <row r="45" spans="1:17" x14ac:dyDescent="0.3">
      <c r="A45" s="128" t="s">
        <v>3425</v>
      </c>
      <c r="B45" s="128" t="s">
        <v>42</v>
      </c>
      <c r="C45" s="128" t="str">
        <f t="shared" si="0"/>
        <v>ARV000213</v>
      </c>
      <c r="D45" s="128" t="s">
        <v>1246</v>
      </c>
      <c r="E45" s="128" t="s">
        <v>1247</v>
      </c>
      <c r="F45" s="128" t="s">
        <v>38</v>
      </c>
      <c r="G45" s="128" t="s">
        <v>36</v>
      </c>
      <c r="H45" s="128">
        <v>250</v>
      </c>
      <c r="I45" s="128" t="s">
        <v>4831</v>
      </c>
      <c r="J45" s="128" t="s">
        <v>4832</v>
      </c>
      <c r="K45" s="128" t="s">
        <v>6168</v>
      </c>
      <c r="L45" s="128" t="s">
        <v>6169</v>
      </c>
      <c r="M45" s="128" t="s">
        <v>6170</v>
      </c>
      <c r="N45" s="129">
        <v>45875</v>
      </c>
      <c r="O45" s="130" t="s">
        <v>6171</v>
      </c>
      <c r="P45" s="128">
        <v>9331.7000000000007</v>
      </c>
      <c r="Q45" s="131">
        <v>37.326800000000006</v>
      </c>
    </row>
    <row r="46" spans="1:17" x14ac:dyDescent="0.3">
      <c r="A46" s="128" t="s">
        <v>3425</v>
      </c>
      <c r="B46" s="128" t="s">
        <v>42</v>
      </c>
      <c r="C46" s="128" t="str">
        <f t="shared" si="0"/>
        <v>HWS000043</v>
      </c>
      <c r="D46" s="128" t="s">
        <v>1264</v>
      </c>
      <c r="E46" s="128" t="s">
        <v>1265</v>
      </c>
      <c r="F46" s="128" t="s">
        <v>38</v>
      </c>
      <c r="G46" s="128" t="s">
        <v>36</v>
      </c>
      <c r="H46" s="128">
        <v>365</v>
      </c>
      <c r="I46" s="128" t="s">
        <v>4831</v>
      </c>
      <c r="J46" s="128" t="s">
        <v>4832</v>
      </c>
      <c r="K46" s="128" t="s">
        <v>5503</v>
      </c>
      <c r="L46" s="128" t="s">
        <v>5504</v>
      </c>
      <c r="M46" s="128" t="s">
        <v>5505</v>
      </c>
      <c r="N46" s="129">
        <v>45875</v>
      </c>
      <c r="O46" s="130" t="s">
        <v>5506</v>
      </c>
      <c r="P46" s="128">
        <v>3665.7</v>
      </c>
      <c r="Q46" s="131">
        <v>10.043013698630137</v>
      </c>
    </row>
    <row r="47" spans="1:17" x14ac:dyDescent="0.3">
      <c r="A47" s="128" t="s">
        <v>3425</v>
      </c>
      <c r="B47" s="128" t="s">
        <v>42</v>
      </c>
      <c r="C47" s="128" t="str">
        <f t="shared" si="0"/>
        <v>HWS000067</v>
      </c>
      <c r="D47" s="128" t="s">
        <v>1286</v>
      </c>
      <c r="E47" s="128" t="s">
        <v>1287</v>
      </c>
      <c r="F47" s="128" t="s">
        <v>38</v>
      </c>
      <c r="G47" s="128" t="s">
        <v>36</v>
      </c>
      <c r="H47" s="128">
        <v>1307</v>
      </c>
      <c r="I47" s="128" t="s">
        <v>4831</v>
      </c>
      <c r="J47" s="128" t="s">
        <v>4832</v>
      </c>
      <c r="K47" s="128" t="s">
        <v>5404</v>
      </c>
      <c r="L47" s="128" t="s">
        <v>5405</v>
      </c>
      <c r="M47" s="128" t="s">
        <v>5406</v>
      </c>
      <c r="N47" s="129">
        <v>45875</v>
      </c>
      <c r="O47" s="130" t="s">
        <v>5407</v>
      </c>
      <c r="P47" s="128">
        <v>8281.6299999999992</v>
      </c>
      <c r="Q47" s="131">
        <v>6.3363657230298385</v>
      </c>
    </row>
    <row r="48" spans="1:17" x14ac:dyDescent="0.3">
      <c r="A48" s="128" t="s">
        <v>3425</v>
      </c>
      <c r="B48" s="128" t="s">
        <v>42</v>
      </c>
      <c r="C48" s="128" t="str">
        <f t="shared" si="0"/>
        <v>HWS000100</v>
      </c>
      <c r="D48" s="128" t="s">
        <v>1446</v>
      </c>
      <c r="E48" s="128" t="s">
        <v>1447</v>
      </c>
      <c r="F48" s="128" t="s">
        <v>38</v>
      </c>
      <c r="G48" s="128" t="s">
        <v>36</v>
      </c>
      <c r="H48" s="128">
        <v>798</v>
      </c>
      <c r="I48" s="128" t="s">
        <v>4831</v>
      </c>
      <c r="J48" s="128" t="s">
        <v>4832</v>
      </c>
      <c r="K48" s="128" t="s">
        <v>5296</v>
      </c>
      <c r="L48" s="128" t="s">
        <v>5297</v>
      </c>
      <c r="M48" s="128" t="s">
        <v>5298</v>
      </c>
      <c r="N48" s="129">
        <v>45875</v>
      </c>
      <c r="O48" s="130" t="s">
        <v>5299</v>
      </c>
      <c r="P48" s="128">
        <v>5697.35</v>
      </c>
      <c r="Q48" s="131">
        <v>7.1395363408521311</v>
      </c>
    </row>
    <row r="49" spans="1:17" x14ac:dyDescent="0.3">
      <c r="A49" s="128" t="s">
        <v>3425</v>
      </c>
      <c r="B49" s="128" t="s">
        <v>42</v>
      </c>
      <c r="C49" s="128" t="str">
        <f t="shared" si="0"/>
        <v>HWS000105</v>
      </c>
      <c r="D49" s="128" t="s">
        <v>1240</v>
      </c>
      <c r="E49" s="128" t="s">
        <v>1241</v>
      </c>
      <c r="F49" s="128" t="s">
        <v>38</v>
      </c>
      <c r="G49" s="128" t="s">
        <v>36</v>
      </c>
      <c r="H49" s="128">
        <v>1400</v>
      </c>
      <c r="I49" s="128" t="s">
        <v>4831</v>
      </c>
      <c r="J49" s="128" t="s">
        <v>4832</v>
      </c>
      <c r="K49" s="128" t="s">
        <v>5267</v>
      </c>
      <c r="L49" s="128" t="s">
        <v>5268</v>
      </c>
      <c r="M49" s="128" t="s">
        <v>5269</v>
      </c>
      <c r="N49" s="129">
        <v>45875</v>
      </c>
      <c r="O49" s="130" t="s">
        <v>5270</v>
      </c>
      <c r="P49" s="128">
        <v>8887.25</v>
      </c>
      <c r="Q49" s="131">
        <v>6.3480357142857144</v>
      </c>
    </row>
    <row r="50" spans="1:17" x14ac:dyDescent="0.3">
      <c r="A50" s="128" t="s">
        <v>3425</v>
      </c>
      <c r="B50" s="128" t="s">
        <v>42</v>
      </c>
      <c r="C50" s="128" t="str">
        <f t="shared" si="0"/>
        <v>HWS000128</v>
      </c>
      <c r="D50" s="128" t="s">
        <v>1957</v>
      </c>
      <c r="E50" s="128" t="s">
        <v>1958</v>
      </c>
      <c r="F50" s="128" t="s">
        <v>38</v>
      </c>
      <c r="G50" s="128" t="s">
        <v>36</v>
      </c>
      <c r="H50" s="128">
        <v>1440</v>
      </c>
      <c r="I50" s="128" t="s">
        <v>4831</v>
      </c>
      <c r="J50" s="128" t="s">
        <v>4832</v>
      </c>
      <c r="K50" s="128" t="s">
        <v>5161</v>
      </c>
      <c r="L50" s="128" t="s">
        <v>5162</v>
      </c>
      <c r="M50" s="128" t="s">
        <v>5163</v>
      </c>
      <c r="N50" s="129">
        <v>45875</v>
      </c>
      <c r="O50" s="130" t="s">
        <v>5164</v>
      </c>
      <c r="P50" s="128">
        <v>9479.57</v>
      </c>
      <c r="Q50" s="131">
        <v>6.5830347222222221</v>
      </c>
    </row>
    <row r="51" spans="1:17" x14ac:dyDescent="0.3">
      <c r="A51" s="128" t="s">
        <v>3425</v>
      </c>
      <c r="B51" s="128" t="s">
        <v>42</v>
      </c>
      <c r="C51" s="128" t="str">
        <f t="shared" si="0"/>
        <v>HWS000147</v>
      </c>
      <c r="D51" s="128" t="s">
        <v>1242</v>
      </c>
      <c r="E51" s="128" t="s">
        <v>1243</v>
      </c>
      <c r="F51" s="128" t="s">
        <v>38</v>
      </c>
      <c r="G51" s="128" t="s">
        <v>36</v>
      </c>
      <c r="H51" s="128">
        <v>135</v>
      </c>
      <c r="I51" s="128" t="s">
        <v>4831</v>
      </c>
      <c r="J51" s="128" t="s">
        <v>4832</v>
      </c>
      <c r="K51" s="128" t="s">
        <v>5083</v>
      </c>
      <c r="L51" s="128" t="s">
        <v>5084</v>
      </c>
      <c r="M51" s="128" t="s">
        <v>5085</v>
      </c>
      <c r="N51" s="129">
        <v>45875</v>
      </c>
      <c r="O51" s="130" t="s">
        <v>5086</v>
      </c>
      <c r="P51" s="128">
        <v>3645.93</v>
      </c>
      <c r="Q51" s="131">
        <v>27.006888888888888</v>
      </c>
    </row>
    <row r="52" spans="1:17" x14ac:dyDescent="0.3">
      <c r="A52" s="128" t="s">
        <v>3425</v>
      </c>
      <c r="B52" s="128" t="s">
        <v>42</v>
      </c>
      <c r="C52" s="128" t="str">
        <f t="shared" si="0"/>
        <v>HWS000149</v>
      </c>
      <c r="D52" s="128" t="s">
        <v>1404</v>
      </c>
      <c r="E52" s="128" t="s">
        <v>1405</v>
      </c>
      <c r="F52" s="128" t="s">
        <v>38</v>
      </c>
      <c r="G52" s="128" t="s">
        <v>36</v>
      </c>
      <c r="H52" s="128">
        <v>400</v>
      </c>
      <c r="I52" s="128" t="s">
        <v>4831</v>
      </c>
      <c r="J52" s="128" t="s">
        <v>4832</v>
      </c>
      <c r="K52" s="128" t="s">
        <v>5069</v>
      </c>
      <c r="L52" s="128" t="s">
        <v>5070</v>
      </c>
      <c r="M52" s="128" t="s">
        <v>5071</v>
      </c>
      <c r="N52" s="129">
        <v>45875</v>
      </c>
      <c r="O52" s="130" t="s">
        <v>5072</v>
      </c>
      <c r="P52" s="128">
        <v>6458.16</v>
      </c>
      <c r="Q52" s="131">
        <v>16.145399999999999</v>
      </c>
    </row>
    <row r="53" spans="1:17" x14ac:dyDescent="0.3">
      <c r="A53" s="128" t="s">
        <v>3425</v>
      </c>
      <c r="B53" s="128" t="s">
        <v>1145</v>
      </c>
      <c r="C53" s="128" t="str">
        <f t="shared" si="0"/>
        <v>PRM000013</v>
      </c>
      <c r="D53" s="128" t="s">
        <v>1252</v>
      </c>
      <c r="E53" s="128" t="s">
        <v>1253</v>
      </c>
      <c r="F53" s="128" t="s">
        <v>38</v>
      </c>
      <c r="G53" s="128" t="s">
        <v>36</v>
      </c>
      <c r="H53" s="128">
        <v>1685</v>
      </c>
      <c r="I53" s="128" t="s">
        <v>4831</v>
      </c>
      <c r="J53" s="128" t="s">
        <v>4832</v>
      </c>
      <c r="K53" s="128" t="s">
        <v>4954</v>
      </c>
      <c r="L53" s="128" t="s">
        <v>4955</v>
      </c>
      <c r="M53" s="128" t="s">
        <v>4956</v>
      </c>
      <c r="N53" s="129">
        <v>45875</v>
      </c>
      <c r="O53" s="130" t="s">
        <v>4957</v>
      </c>
      <c r="P53" s="128">
        <v>7784.15</v>
      </c>
      <c r="Q53" s="131">
        <v>4.6196735905044513</v>
      </c>
    </row>
    <row r="54" spans="1:17" x14ac:dyDescent="0.3">
      <c r="A54" s="128" t="s">
        <v>3425</v>
      </c>
      <c r="B54" s="128" t="s">
        <v>1145</v>
      </c>
      <c r="C54" s="128" t="str">
        <f t="shared" si="0"/>
        <v>TNC000083</v>
      </c>
      <c r="D54" s="128" t="s">
        <v>1508</v>
      </c>
      <c r="E54" s="128" t="s">
        <v>1509</v>
      </c>
      <c r="F54" s="128" t="s">
        <v>38</v>
      </c>
      <c r="G54" s="128" t="s">
        <v>36</v>
      </c>
      <c r="H54" s="128">
        <v>560</v>
      </c>
      <c r="I54" s="128" t="s">
        <v>4831</v>
      </c>
      <c r="J54" s="128" t="s">
        <v>4832</v>
      </c>
      <c r="K54" s="128" t="s">
        <v>4886</v>
      </c>
      <c r="L54" s="128" t="s">
        <v>4887</v>
      </c>
      <c r="M54" s="128" t="s">
        <v>4888</v>
      </c>
      <c r="N54" s="129">
        <v>45875</v>
      </c>
      <c r="O54" s="130" t="s">
        <v>4889</v>
      </c>
      <c r="P54" s="128">
        <v>8543.02</v>
      </c>
      <c r="Q54" s="131">
        <v>15.255392857142859</v>
      </c>
    </row>
    <row r="55" spans="1:17" x14ac:dyDescent="0.3">
      <c r="A55" s="128" t="s">
        <v>3425</v>
      </c>
      <c r="B55" s="128" t="s">
        <v>42</v>
      </c>
      <c r="C55" s="128" t="str">
        <f t="shared" si="0"/>
        <v>CON000018</v>
      </c>
      <c r="D55" s="128" t="s">
        <v>1250</v>
      </c>
      <c r="E55" s="128" t="s">
        <v>1251</v>
      </c>
      <c r="F55" s="128" t="s">
        <v>38</v>
      </c>
      <c r="G55" s="128" t="s">
        <v>36</v>
      </c>
      <c r="H55" s="128">
        <v>216</v>
      </c>
      <c r="I55" s="128" t="s">
        <v>4831</v>
      </c>
      <c r="J55" s="128" t="s">
        <v>4832</v>
      </c>
      <c r="K55" s="128" t="s">
        <v>5578</v>
      </c>
      <c r="L55" s="128" t="s">
        <v>5579</v>
      </c>
      <c r="M55" s="128" t="s">
        <v>5580</v>
      </c>
      <c r="N55" s="129">
        <v>45876</v>
      </c>
      <c r="O55" s="130" t="s">
        <v>5581</v>
      </c>
      <c r="P55" s="128">
        <v>3234.13</v>
      </c>
      <c r="Q55" s="131">
        <v>14.972824074074074</v>
      </c>
    </row>
    <row r="56" spans="1:17" x14ac:dyDescent="0.3">
      <c r="A56" s="128" t="s">
        <v>3425</v>
      </c>
      <c r="B56" s="128" t="s">
        <v>42</v>
      </c>
      <c r="C56" s="128" t="str">
        <f t="shared" si="0"/>
        <v>ARV000144</v>
      </c>
      <c r="D56" s="128" t="s">
        <v>1418</v>
      </c>
      <c r="E56" s="128" t="s">
        <v>1419</v>
      </c>
      <c r="F56" s="128" t="s">
        <v>38</v>
      </c>
      <c r="G56" s="128" t="s">
        <v>36</v>
      </c>
      <c r="H56" s="128">
        <v>500</v>
      </c>
      <c r="I56" s="128" t="s">
        <v>4831</v>
      </c>
      <c r="J56" s="128" t="s">
        <v>4832</v>
      </c>
      <c r="K56" s="128" t="s">
        <v>6354</v>
      </c>
      <c r="L56" s="128" t="s">
        <v>5995</v>
      </c>
      <c r="M56" s="128" t="s">
        <v>6355</v>
      </c>
      <c r="N56" s="129">
        <v>45876</v>
      </c>
      <c r="O56" s="130" t="s">
        <v>6356</v>
      </c>
      <c r="P56" s="128">
        <v>7565.44</v>
      </c>
      <c r="Q56" s="131">
        <v>15.130879999999999</v>
      </c>
    </row>
    <row r="57" spans="1:17" x14ac:dyDescent="0.3">
      <c r="A57" s="128" t="s">
        <v>3425</v>
      </c>
      <c r="B57" s="128" t="s">
        <v>42</v>
      </c>
      <c r="C57" s="128" t="str">
        <f t="shared" si="0"/>
        <v>ARV000192</v>
      </c>
      <c r="D57" s="128" t="s">
        <v>1484</v>
      </c>
      <c r="E57" s="128" t="s">
        <v>1485</v>
      </c>
      <c r="F57" s="128" t="s">
        <v>38</v>
      </c>
      <c r="G57" s="128" t="s">
        <v>36</v>
      </c>
      <c r="H57" s="128">
        <v>1360</v>
      </c>
      <c r="I57" s="128" t="s">
        <v>4831</v>
      </c>
      <c r="J57" s="128" t="s">
        <v>4832</v>
      </c>
      <c r="K57" s="128" t="s">
        <v>6259</v>
      </c>
      <c r="L57" s="128" t="s">
        <v>6260</v>
      </c>
      <c r="M57" s="128" t="s">
        <v>6261</v>
      </c>
      <c r="N57" s="129">
        <v>45876</v>
      </c>
      <c r="O57" s="130" t="s">
        <v>6262</v>
      </c>
      <c r="P57" s="128">
        <v>14563.32</v>
      </c>
      <c r="Q57" s="131">
        <v>10.708323529411764</v>
      </c>
    </row>
    <row r="58" spans="1:17" x14ac:dyDescent="0.3">
      <c r="A58" s="128" t="s">
        <v>3425</v>
      </c>
      <c r="B58" s="128" t="s">
        <v>42</v>
      </c>
      <c r="C58" s="128" t="str">
        <f t="shared" si="0"/>
        <v>ARV000197</v>
      </c>
      <c r="D58" s="128" t="s">
        <v>1711</v>
      </c>
      <c r="E58" s="128" t="s">
        <v>1712</v>
      </c>
      <c r="F58" s="128" t="s">
        <v>38</v>
      </c>
      <c r="G58" s="128" t="s">
        <v>36</v>
      </c>
      <c r="H58" s="128">
        <v>200</v>
      </c>
      <c r="I58" s="128" t="s">
        <v>4831</v>
      </c>
      <c r="J58" s="128" t="s">
        <v>4832</v>
      </c>
      <c r="K58" s="128" t="s">
        <v>6242</v>
      </c>
      <c r="L58" s="128" t="s">
        <v>5727</v>
      </c>
      <c r="M58" s="128" t="s">
        <v>6243</v>
      </c>
      <c r="N58" s="129">
        <v>45876</v>
      </c>
      <c r="O58" s="130" t="s">
        <v>6244</v>
      </c>
      <c r="P58" s="128">
        <v>5546.97</v>
      </c>
      <c r="Q58" s="131">
        <v>27.734850000000002</v>
      </c>
    </row>
    <row r="59" spans="1:17" x14ac:dyDescent="0.3">
      <c r="A59" s="128" t="s">
        <v>3425</v>
      </c>
      <c r="B59" s="128" t="s">
        <v>42</v>
      </c>
      <c r="C59" s="128" t="str">
        <f t="shared" si="0"/>
        <v>ARV000218</v>
      </c>
      <c r="D59" s="128" t="s">
        <v>1737</v>
      </c>
      <c r="E59" s="128" t="s">
        <v>1738</v>
      </c>
      <c r="F59" s="128" t="s">
        <v>38</v>
      </c>
      <c r="G59" s="128" t="s">
        <v>36</v>
      </c>
      <c r="H59" s="128">
        <v>160</v>
      </c>
      <c r="I59" s="128" t="s">
        <v>4831</v>
      </c>
      <c r="J59" s="128" t="s">
        <v>4832</v>
      </c>
      <c r="K59" s="128" t="s">
        <v>6150</v>
      </c>
      <c r="L59" s="128" t="s">
        <v>6151</v>
      </c>
      <c r="M59" s="128" t="s">
        <v>6152</v>
      </c>
      <c r="N59" s="129">
        <v>45876</v>
      </c>
      <c r="O59" s="130" t="s">
        <v>6153</v>
      </c>
      <c r="P59" s="128">
        <v>4648.62</v>
      </c>
      <c r="Q59" s="131">
        <v>29.053874999999998</v>
      </c>
    </row>
    <row r="60" spans="1:17" x14ac:dyDescent="0.3">
      <c r="A60" s="128" t="s">
        <v>3425</v>
      </c>
      <c r="B60" s="128" t="s">
        <v>42</v>
      </c>
      <c r="C60" s="128" t="str">
        <f t="shared" si="0"/>
        <v>HWS000044</v>
      </c>
      <c r="D60" s="128" t="s">
        <v>1392</v>
      </c>
      <c r="E60" s="128" t="s">
        <v>1393</v>
      </c>
      <c r="F60" s="128" t="s">
        <v>38</v>
      </c>
      <c r="G60" s="128" t="s">
        <v>36</v>
      </c>
      <c r="H60" s="128">
        <v>256</v>
      </c>
      <c r="I60" s="128" t="s">
        <v>4831</v>
      </c>
      <c r="J60" s="128" t="s">
        <v>4832</v>
      </c>
      <c r="K60" s="128" t="s">
        <v>5496</v>
      </c>
      <c r="L60" s="128" t="s">
        <v>5497</v>
      </c>
      <c r="M60" s="128" t="s">
        <v>5498</v>
      </c>
      <c r="N60" s="129">
        <v>45876</v>
      </c>
      <c r="O60" s="130" t="s">
        <v>5499</v>
      </c>
      <c r="P60" s="128">
        <v>2567.9699999999998</v>
      </c>
      <c r="Q60" s="131">
        <v>10.031132812499999</v>
      </c>
    </row>
    <row r="61" spans="1:17" x14ac:dyDescent="0.3">
      <c r="A61" s="128" t="s">
        <v>3425</v>
      </c>
      <c r="B61" s="128" t="s">
        <v>42</v>
      </c>
      <c r="C61" s="128" t="str">
        <f t="shared" si="0"/>
        <v>HWS000047</v>
      </c>
      <c r="D61" s="128" t="s">
        <v>1829</v>
      </c>
      <c r="E61" s="128" t="s">
        <v>1830</v>
      </c>
      <c r="F61" s="128" t="s">
        <v>38</v>
      </c>
      <c r="G61" s="128" t="s">
        <v>36</v>
      </c>
      <c r="H61" s="128">
        <v>600</v>
      </c>
      <c r="I61" s="128" t="s">
        <v>4831</v>
      </c>
      <c r="J61" s="128" t="s">
        <v>4832</v>
      </c>
      <c r="K61" s="128" t="s">
        <v>5475</v>
      </c>
      <c r="L61" s="128" t="s">
        <v>5476</v>
      </c>
      <c r="M61" s="128" t="s">
        <v>5477</v>
      </c>
      <c r="N61" s="129">
        <v>45876</v>
      </c>
      <c r="O61" s="130" t="s">
        <v>5478</v>
      </c>
      <c r="P61" s="128">
        <v>5340.47</v>
      </c>
      <c r="Q61" s="131">
        <v>8.900783333333333</v>
      </c>
    </row>
    <row r="62" spans="1:17" x14ac:dyDescent="0.3">
      <c r="A62" s="128" t="s">
        <v>3425</v>
      </c>
      <c r="B62" s="128" t="s">
        <v>42</v>
      </c>
      <c r="C62" s="128" t="str">
        <f t="shared" si="0"/>
        <v>HWS000068</v>
      </c>
      <c r="D62" s="128" t="s">
        <v>1865</v>
      </c>
      <c r="E62" s="128" t="s">
        <v>1866</v>
      </c>
      <c r="F62" s="128" t="s">
        <v>38</v>
      </c>
      <c r="G62" s="128" t="s">
        <v>36</v>
      </c>
      <c r="H62" s="128">
        <v>785</v>
      </c>
      <c r="I62" s="128" t="s">
        <v>4831</v>
      </c>
      <c r="J62" s="128" t="s">
        <v>4832</v>
      </c>
      <c r="K62" s="128" t="s">
        <v>5397</v>
      </c>
      <c r="L62" s="128" t="s">
        <v>5398</v>
      </c>
      <c r="M62" s="128" t="s">
        <v>5399</v>
      </c>
      <c r="N62" s="129">
        <v>45876</v>
      </c>
      <c r="O62" s="130" t="s">
        <v>5400</v>
      </c>
      <c r="P62" s="128">
        <v>5532.07</v>
      </c>
      <c r="Q62" s="131">
        <v>7.0472229299363054</v>
      </c>
    </row>
    <row r="63" spans="1:17" x14ac:dyDescent="0.3">
      <c r="A63" s="128" t="s">
        <v>3425</v>
      </c>
      <c r="B63" s="128" t="s">
        <v>42</v>
      </c>
      <c r="C63" s="128" t="str">
        <f t="shared" si="0"/>
        <v>HWS000069</v>
      </c>
      <c r="D63" s="128" t="s">
        <v>1869</v>
      </c>
      <c r="E63" s="128" t="s">
        <v>1870</v>
      </c>
      <c r="F63" s="128" t="s">
        <v>38</v>
      </c>
      <c r="G63" s="128" t="s">
        <v>36</v>
      </c>
      <c r="H63" s="128">
        <v>1305</v>
      </c>
      <c r="I63" s="128" t="s">
        <v>4831</v>
      </c>
      <c r="J63" s="128" t="s">
        <v>4832</v>
      </c>
      <c r="K63" s="128" t="s">
        <v>5390</v>
      </c>
      <c r="L63" s="128" t="s">
        <v>5391</v>
      </c>
      <c r="M63" s="128" t="s">
        <v>5392</v>
      </c>
      <c r="N63" s="129">
        <v>45876</v>
      </c>
      <c r="O63" s="130" t="s">
        <v>5393</v>
      </c>
      <c r="P63" s="128">
        <v>9187.0400000000009</v>
      </c>
      <c r="Q63" s="131">
        <v>7.039877394636016</v>
      </c>
    </row>
    <row r="64" spans="1:17" x14ac:dyDescent="0.3">
      <c r="A64" s="128" t="s">
        <v>3425</v>
      </c>
      <c r="B64" s="128" t="s">
        <v>42</v>
      </c>
      <c r="C64" s="128" t="str">
        <f t="shared" si="0"/>
        <v>HWS000088</v>
      </c>
      <c r="D64" s="128" t="s">
        <v>1526</v>
      </c>
      <c r="E64" s="128" t="s">
        <v>1527</v>
      </c>
      <c r="F64" s="128" t="s">
        <v>38</v>
      </c>
      <c r="G64" s="128" t="s">
        <v>36</v>
      </c>
      <c r="H64" s="128">
        <v>670</v>
      </c>
      <c r="I64" s="128" t="s">
        <v>4831</v>
      </c>
      <c r="J64" s="128" t="s">
        <v>4832</v>
      </c>
      <c r="K64" s="128" t="s">
        <v>5324</v>
      </c>
      <c r="L64" s="128" t="s">
        <v>5325</v>
      </c>
      <c r="M64" s="128" t="s">
        <v>5326</v>
      </c>
      <c r="N64" s="129">
        <v>45876</v>
      </c>
      <c r="O64" s="130" t="s">
        <v>5327</v>
      </c>
      <c r="P64" s="128">
        <v>11409.87</v>
      </c>
      <c r="Q64" s="131">
        <v>17.029656716417911</v>
      </c>
    </row>
    <row r="65" spans="1:17" x14ac:dyDescent="0.3">
      <c r="A65" s="128" t="s">
        <v>3425</v>
      </c>
      <c r="B65" s="128" t="s">
        <v>42</v>
      </c>
      <c r="C65" s="128" t="str">
        <f t="shared" si="0"/>
        <v>HWS000103</v>
      </c>
      <c r="D65" s="128" t="s">
        <v>1917</v>
      </c>
      <c r="E65" s="128" t="s">
        <v>1918</v>
      </c>
      <c r="F65" s="128" t="s">
        <v>38</v>
      </c>
      <c r="G65" s="128" t="s">
        <v>36</v>
      </c>
      <c r="H65" s="128">
        <v>628</v>
      </c>
      <c r="I65" s="128" t="s">
        <v>4831</v>
      </c>
      <c r="J65" s="128" t="s">
        <v>4832</v>
      </c>
      <c r="K65" s="128" t="s">
        <v>5274</v>
      </c>
      <c r="L65" s="128" t="s">
        <v>5275</v>
      </c>
      <c r="M65" s="128" t="s">
        <v>5276</v>
      </c>
      <c r="N65" s="129">
        <v>45876</v>
      </c>
      <c r="O65" s="130" t="s">
        <v>5277</v>
      </c>
      <c r="P65" s="128">
        <v>4690.38</v>
      </c>
      <c r="Q65" s="131">
        <v>7.4687579617834396</v>
      </c>
    </row>
    <row r="66" spans="1:17" x14ac:dyDescent="0.3">
      <c r="A66" s="128" t="s">
        <v>3425</v>
      </c>
      <c r="B66" s="128" t="s">
        <v>42</v>
      </c>
      <c r="C66" s="128" t="str">
        <f t="shared" ref="C66:C129" si="1">LEFT(E66,9)</f>
        <v>HWS000127</v>
      </c>
      <c r="D66" s="128" t="s">
        <v>1955</v>
      </c>
      <c r="E66" s="128" t="s">
        <v>1956</v>
      </c>
      <c r="F66" s="128" t="s">
        <v>38</v>
      </c>
      <c r="G66" s="128" t="s">
        <v>36</v>
      </c>
      <c r="H66" s="128">
        <v>1155</v>
      </c>
      <c r="I66" s="128" t="s">
        <v>4831</v>
      </c>
      <c r="J66" s="128" t="s">
        <v>4832</v>
      </c>
      <c r="K66" s="128" t="s">
        <v>5168</v>
      </c>
      <c r="L66" s="128" t="s">
        <v>5169</v>
      </c>
      <c r="M66" s="128" t="s">
        <v>5170</v>
      </c>
      <c r="N66" s="129">
        <v>45876</v>
      </c>
      <c r="O66" s="130" t="s">
        <v>5171</v>
      </c>
      <c r="P66" s="128">
        <v>7708.1</v>
      </c>
      <c r="Q66" s="131">
        <v>6.6736796536796543</v>
      </c>
    </row>
    <row r="67" spans="1:17" x14ac:dyDescent="0.3">
      <c r="A67" s="128" t="s">
        <v>3425</v>
      </c>
      <c r="B67" s="128" t="s">
        <v>42</v>
      </c>
      <c r="C67" s="128" t="str">
        <f t="shared" si="1"/>
        <v>HWS000131</v>
      </c>
      <c r="D67" s="128" t="s">
        <v>1332</v>
      </c>
      <c r="E67" s="128" t="s">
        <v>1333</v>
      </c>
      <c r="F67" s="128" t="s">
        <v>38</v>
      </c>
      <c r="G67" s="128" t="s">
        <v>36</v>
      </c>
      <c r="H67" s="128">
        <v>700</v>
      </c>
      <c r="I67" s="128" t="s">
        <v>4831</v>
      </c>
      <c r="J67" s="128" t="s">
        <v>4832</v>
      </c>
      <c r="K67" s="128" t="s">
        <v>5147</v>
      </c>
      <c r="L67" s="128" t="s">
        <v>5148</v>
      </c>
      <c r="M67" s="128" t="s">
        <v>5149</v>
      </c>
      <c r="N67" s="129">
        <v>45876</v>
      </c>
      <c r="O67" s="130" t="s">
        <v>5150</v>
      </c>
      <c r="P67" s="128">
        <v>5630.21</v>
      </c>
      <c r="Q67" s="131">
        <v>8.0431571428571438</v>
      </c>
    </row>
    <row r="68" spans="1:17" x14ac:dyDescent="0.3">
      <c r="A68" s="128" t="s">
        <v>3425</v>
      </c>
      <c r="B68" s="128" t="s">
        <v>42</v>
      </c>
      <c r="C68" s="128" t="str">
        <f t="shared" si="1"/>
        <v>HWS000132</v>
      </c>
      <c r="D68" s="128" t="s">
        <v>1514</v>
      </c>
      <c r="E68" s="128" t="s">
        <v>1515</v>
      </c>
      <c r="F68" s="128" t="s">
        <v>38</v>
      </c>
      <c r="G68" s="128" t="s">
        <v>36</v>
      </c>
      <c r="H68" s="128">
        <v>700</v>
      </c>
      <c r="I68" s="128" t="s">
        <v>4831</v>
      </c>
      <c r="J68" s="128" t="s">
        <v>4832</v>
      </c>
      <c r="K68" s="128" t="s">
        <v>5140</v>
      </c>
      <c r="L68" s="128" t="s">
        <v>5141</v>
      </c>
      <c r="M68" s="128" t="s">
        <v>5142</v>
      </c>
      <c r="N68" s="129">
        <v>45876</v>
      </c>
      <c r="O68" s="130" t="s">
        <v>5143</v>
      </c>
      <c r="P68" s="128">
        <v>5524.17</v>
      </c>
      <c r="Q68" s="131">
        <v>7.8916714285714287</v>
      </c>
    </row>
    <row r="69" spans="1:17" x14ac:dyDescent="0.3">
      <c r="A69" s="128" t="s">
        <v>3425</v>
      </c>
      <c r="B69" s="128" t="s">
        <v>42</v>
      </c>
      <c r="C69" s="128" t="str">
        <f t="shared" si="1"/>
        <v>HWS000134</v>
      </c>
      <c r="D69" s="128" t="s">
        <v>1518</v>
      </c>
      <c r="E69" s="128" t="s">
        <v>1519</v>
      </c>
      <c r="F69" s="128" t="s">
        <v>38</v>
      </c>
      <c r="G69" s="128" t="s">
        <v>36</v>
      </c>
      <c r="H69" s="128">
        <v>300</v>
      </c>
      <c r="I69" s="128" t="s">
        <v>4831</v>
      </c>
      <c r="J69" s="128" t="s">
        <v>4832</v>
      </c>
      <c r="K69" s="128" t="s">
        <v>5126</v>
      </c>
      <c r="L69" s="128" t="s">
        <v>5127</v>
      </c>
      <c r="M69" s="128" t="s">
        <v>5128</v>
      </c>
      <c r="N69" s="129">
        <v>45876</v>
      </c>
      <c r="O69" s="130" t="s">
        <v>5129</v>
      </c>
      <c r="P69" s="128">
        <v>2235.96</v>
      </c>
      <c r="Q69" s="131">
        <v>7.4531999999999998</v>
      </c>
    </row>
    <row r="70" spans="1:17" x14ac:dyDescent="0.3">
      <c r="A70" s="128" t="s">
        <v>3425</v>
      </c>
      <c r="B70" s="128" t="s">
        <v>42</v>
      </c>
      <c r="C70" s="128" t="str">
        <f t="shared" si="1"/>
        <v>HWS000148</v>
      </c>
      <c r="D70" s="128" t="s">
        <v>1432</v>
      </c>
      <c r="E70" s="128" t="s">
        <v>1433</v>
      </c>
      <c r="F70" s="128" t="s">
        <v>38</v>
      </c>
      <c r="G70" s="128" t="s">
        <v>36</v>
      </c>
      <c r="H70" s="128">
        <v>135</v>
      </c>
      <c r="I70" s="128" t="s">
        <v>4831</v>
      </c>
      <c r="J70" s="128" t="s">
        <v>4832</v>
      </c>
      <c r="K70" s="128" t="s">
        <v>5076</v>
      </c>
      <c r="L70" s="128" t="s">
        <v>5077</v>
      </c>
      <c r="M70" s="128" t="s">
        <v>5078</v>
      </c>
      <c r="N70" s="129">
        <v>45876</v>
      </c>
      <c r="O70" s="130" t="s">
        <v>5079</v>
      </c>
      <c r="P70" s="128">
        <v>3646.14</v>
      </c>
      <c r="Q70" s="131">
        <v>27.008444444444443</v>
      </c>
    </row>
    <row r="71" spans="1:17" x14ac:dyDescent="0.3">
      <c r="A71" s="128" t="s">
        <v>3425</v>
      </c>
      <c r="B71" s="128" t="s">
        <v>42</v>
      </c>
      <c r="C71" s="128" t="str">
        <f t="shared" si="1"/>
        <v>HMB000001</v>
      </c>
      <c r="D71" s="128" t="s">
        <v>1993</v>
      </c>
      <c r="E71" s="128" t="s">
        <v>1994</v>
      </c>
      <c r="F71" s="128" t="s">
        <v>38</v>
      </c>
      <c r="G71" s="128" t="s">
        <v>36</v>
      </c>
      <c r="H71" s="128">
        <v>823</v>
      </c>
      <c r="I71" s="128" t="s">
        <v>4831</v>
      </c>
      <c r="J71" s="128" t="s">
        <v>4832</v>
      </c>
      <c r="K71" s="128" t="s">
        <v>5544</v>
      </c>
      <c r="L71" s="128" t="s">
        <v>5545</v>
      </c>
      <c r="M71" s="128" t="s">
        <v>5546</v>
      </c>
      <c r="N71" s="129">
        <v>45876</v>
      </c>
      <c r="O71" s="130" t="s">
        <v>5547</v>
      </c>
      <c r="P71" s="128">
        <v>2309.4899999999998</v>
      </c>
      <c r="Q71" s="131">
        <v>2.8061846901579584</v>
      </c>
    </row>
    <row r="72" spans="1:17" x14ac:dyDescent="0.3">
      <c r="A72" s="128" t="s">
        <v>3425</v>
      </c>
      <c r="B72" s="128" t="s">
        <v>42</v>
      </c>
      <c r="C72" s="128" t="str">
        <f t="shared" si="1"/>
        <v>PRM000011</v>
      </c>
      <c r="D72" s="128" t="s">
        <v>1254</v>
      </c>
      <c r="E72" s="128" t="s">
        <v>1255</v>
      </c>
      <c r="F72" s="128" t="s">
        <v>38</v>
      </c>
      <c r="G72" s="128" t="s">
        <v>36</v>
      </c>
      <c r="H72" s="128">
        <v>1637</v>
      </c>
      <c r="I72" s="128" t="s">
        <v>4831</v>
      </c>
      <c r="J72" s="128" t="s">
        <v>4832</v>
      </c>
      <c r="K72" s="128" t="s">
        <v>4968</v>
      </c>
      <c r="L72" s="128" t="s">
        <v>4969</v>
      </c>
      <c r="M72" s="128" t="s">
        <v>4970</v>
      </c>
      <c r="N72" s="129">
        <v>45876</v>
      </c>
      <c r="O72" s="130" t="s">
        <v>4971</v>
      </c>
      <c r="P72" s="128">
        <v>7982.97</v>
      </c>
      <c r="Q72" s="131">
        <v>4.8765852168601098</v>
      </c>
    </row>
    <row r="73" spans="1:17" x14ac:dyDescent="0.3">
      <c r="A73" s="128" t="s">
        <v>3425</v>
      </c>
      <c r="B73" s="128" t="s">
        <v>42</v>
      </c>
      <c r="C73" s="128" t="str">
        <f t="shared" si="1"/>
        <v>VOL000074</v>
      </c>
      <c r="D73" s="128" t="s">
        <v>1294</v>
      </c>
      <c r="E73" s="128" t="s">
        <v>1295</v>
      </c>
      <c r="F73" s="128" t="s">
        <v>38</v>
      </c>
      <c r="G73" s="128" t="s">
        <v>36</v>
      </c>
      <c r="H73" s="128">
        <v>26</v>
      </c>
      <c r="I73" s="128" t="s">
        <v>4831</v>
      </c>
      <c r="J73" s="128" t="s">
        <v>4832</v>
      </c>
      <c r="K73" s="128" t="s">
        <v>4845</v>
      </c>
      <c r="L73" s="128" t="s">
        <v>4846</v>
      </c>
      <c r="M73" s="128" t="s">
        <v>4847</v>
      </c>
      <c r="N73" s="129">
        <v>45876</v>
      </c>
      <c r="O73" s="130" t="s">
        <v>4848</v>
      </c>
      <c r="P73" s="128">
        <v>3398.1</v>
      </c>
      <c r="Q73" s="131">
        <v>130.69615384615383</v>
      </c>
    </row>
    <row r="74" spans="1:17" x14ac:dyDescent="0.3">
      <c r="A74" s="128" t="s">
        <v>3425</v>
      </c>
      <c r="B74" s="128" t="s">
        <v>42</v>
      </c>
      <c r="C74" s="128" t="str">
        <f t="shared" si="1"/>
        <v>ARV000093</v>
      </c>
      <c r="D74" s="128" t="s">
        <v>1388</v>
      </c>
      <c r="E74" s="128" t="s">
        <v>1389</v>
      </c>
      <c r="F74" s="128" t="s">
        <v>38</v>
      </c>
      <c r="G74" s="128" t="s">
        <v>36</v>
      </c>
      <c r="H74" s="128">
        <v>336</v>
      </c>
      <c r="I74" s="128" t="s">
        <v>4831</v>
      </c>
      <c r="J74" s="128" t="s">
        <v>4832</v>
      </c>
      <c r="K74" s="128" t="s">
        <v>6395</v>
      </c>
      <c r="L74" s="128" t="s">
        <v>6396</v>
      </c>
      <c r="M74" s="128" t="s">
        <v>6397</v>
      </c>
      <c r="N74" s="129">
        <v>45877</v>
      </c>
      <c r="O74" s="130" t="s">
        <v>6398</v>
      </c>
      <c r="P74" s="128">
        <v>15405.37</v>
      </c>
      <c r="Q74" s="131">
        <v>45.849315476190476</v>
      </c>
    </row>
    <row r="75" spans="1:17" x14ac:dyDescent="0.3">
      <c r="A75" s="128" t="s">
        <v>3425</v>
      </c>
      <c r="B75" s="128" t="s">
        <v>42</v>
      </c>
      <c r="C75" s="128" t="str">
        <f t="shared" si="1"/>
        <v>ARV000175</v>
      </c>
      <c r="D75" s="128" t="s">
        <v>1386</v>
      </c>
      <c r="E75" s="128" t="s">
        <v>1387</v>
      </c>
      <c r="F75" s="128" t="s">
        <v>38</v>
      </c>
      <c r="G75" s="128" t="s">
        <v>36</v>
      </c>
      <c r="H75" s="128">
        <v>7</v>
      </c>
      <c r="I75" s="128" t="s">
        <v>4831</v>
      </c>
      <c r="J75" s="128" t="s">
        <v>4832</v>
      </c>
      <c r="K75" s="128" t="s">
        <v>6316</v>
      </c>
      <c r="L75" s="128" t="s">
        <v>6317</v>
      </c>
      <c r="M75" s="128" t="s">
        <v>6318</v>
      </c>
      <c r="N75" s="129">
        <v>45877</v>
      </c>
      <c r="O75" s="130" t="s">
        <v>6319</v>
      </c>
      <c r="P75" s="128">
        <v>857.7</v>
      </c>
      <c r="Q75" s="131">
        <v>122.52857142857144</v>
      </c>
    </row>
    <row r="76" spans="1:17" x14ac:dyDescent="0.3">
      <c r="A76" s="128" t="s">
        <v>3425</v>
      </c>
      <c r="B76" s="128" t="s">
        <v>42</v>
      </c>
      <c r="C76" s="128" t="str">
        <f t="shared" si="1"/>
        <v>HWS000039</v>
      </c>
      <c r="D76" s="128" t="s">
        <v>1358</v>
      </c>
      <c r="E76" s="128" t="s">
        <v>1359</v>
      </c>
      <c r="F76" s="128" t="s">
        <v>38</v>
      </c>
      <c r="G76" s="128" t="s">
        <v>36</v>
      </c>
      <c r="H76" s="128">
        <v>166</v>
      </c>
      <c r="I76" s="128" t="s">
        <v>4831</v>
      </c>
      <c r="J76" s="128" t="s">
        <v>4832</v>
      </c>
      <c r="K76" s="128" t="s">
        <v>5522</v>
      </c>
      <c r="L76" s="128" t="s">
        <v>5523</v>
      </c>
      <c r="M76" s="128" t="s">
        <v>5524</v>
      </c>
      <c r="N76" s="129">
        <v>45877</v>
      </c>
      <c r="O76" s="130" t="s">
        <v>5525</v>
      </c>
      <c r="P76" s="128">
        <v>1859.08</v>
      </c>
      <c r="Q76" s="131">
        <v>11.199277108433735</v>
      </c>
    </row>
    <row r="77" spans="1:17" x14ac:dyDescent="0.3">
      <c r="A77" s="128" t="s">
        <v>3425</v>
      </c>
      <c r="B77" s="128" t="s">
        <v>42</v>
      </c>
      <c r="C77" s="128" t="str">
        <f t="shared" si="1"/>
        <v>HWS000053</v>
      </c>
      <c r="D77" s="128" t="s">
        <v>1302</v>
      </c>
      <c r="E77" s="128" t="s">
        <v>1303</v>
      </c>
      <c r="F77" s="128" t="s">
        <v>38</v>
      </c>
      <c r="G77" s="128" t="s">
        <v>36</v>
      </c>
      <c r="H77" s="128">
        <v>0</v>
      </c>
      <c r="I77" s="128" t="s">
        <v>4831</v>
      </c>
      <c r="J77" s="128" t="s">
        <v>4832</v>
      </c>
      <c r="K77" s="128" t="s">
        <v>6407</v>
      </c>
      <c r="L77" s="128" t="s">
        <v>5909</v>
      </c>
      <c r="M77" s="128" t="s">
        <v>6408</v>
      </c>
      <c r="N77" s="129">
        <v>45877</v>
      </c>
      <c r="O77" s="130" t="s">
        <v>6409</v>
      </c>
      <c r="P77" s="128">
        <v>4.41</v>
      </c>
      <c r="Q77" s="132">
        <v>4.41</v>
      </c>
    </row>
    <row r="78" spans="1:17" x14ac:dyDescent="0.3">
      <c r="A78" s="128" t="s">
        <v>3425</v>
      </c>
      <c r="B78" s="128" t="s">
        <v>42</v>
      </c>
      <c r="C78" s="128" t="str">
        <f t="shared" si="1"/>
        <v>HWS000056</v>
      </c>
      <c r="D78" s="128" t="s">
        <v>1502</v>
      </c>
      <c r="E78" s="128" t="s">
        <v>1503</v>
      </c>
      <c r="F78" s="128" t="s">
        <v>38</v>
      </c>
      <c r="G78" s="128" t="s">
        <v>36</v>
      </c>
      <c r="H78" s="128">
        <v>1234</v>
      </c>
      <c r="I78" s="128" t="s">
        <v>4831</v>
      </c>
      <c r="J78" s="128" t="s">
        <v>4832</v>
      </c>
      <c r="K78" s="128" t="s">
        <v>5442</v>
      </c>
      <c r="L78" s="128" t="s">
        <v>5443</v>
      </c>
      <c r="M78" s="128" t="s">
        <v>5444</v>
      </c>
      <c r="N78" s="129">
        <v>45877</v>
      </c>
      <c r="O78" s="130" t="s">
        <v>5445</v>
      </c>
      <c r="P78" s="128">
        <v>5436.53</v>
      </c>
      <c r="Q78" s="131">
        <v>4.4056158833063206</v>
      </c>
    </row>
    <row r="79" spans="1:17" x14ac:dyDescent="0.3">
      <c r="A79" s="128" t="s">
        <v>3425</v>
      </c>
      <c r="B79" s="128" t="s">
        <v>42</v>
      </c>
      <c r="C79" s="128" t="str">
        <f t="shared" si="1"/>
        <v>HWS000071</v>
      </c>
      <c r="D79" s="128" t="s">
        <v>1466</v>
      </c>
      <c r="E79" s="128" t="s">
        <v>1467</v>
      </c>
      <c r="F79" s="128" t="s">
        <v>38</v>
      </c>
      <c r="G79" s="128" t="s">
        <v>36</v>
      </c>
      <c r="H79" s="128">
        <v>500</v>
      </c>
      <c r="I79" s="128" t="s">
        <v>4831</v>
      </c>
      <c r="J79" s="128" t="s">
        <v>4832</v>
      </c>
      <c r="K79" s="128" t="s">
        <v>5386</v>
      </c>
      <c r="L79" s="128" t="s">
        <v>5387</v>
      </c>
      <c r="M79" s="128" t="s">
        <v>5388</v>
      </c>
      <c r="N79" s="129">
        <v>45877</v>
      </c>
      <c r="O79" s="130" t="s">
        <v>5389</v>
      </c>
      <c r="P79" s="128">
        <v>4229.26</v>
      </c>
      <c r="Q79" s="131">
        <v>8.45852</v>
      </c>
    </row>
    <row r="80" spans="1:17" x14ac:dyDescent="0.3">
      <c r="A80" s="128" t="s">
        <v>3425</v>
      </c>
      <c r="B80" s="128" t="s">
        <v>42</v>
      </c>
      <c r="C80" s="128" t="str">
        <f t="shared" si="1"/>
        <v>HWS000101</v>
      </c>
      <c r="D80" s="128" t="s">
        <v>1909</v>
      </c>
      <c r="E80" s="128" t="s">
        <v>1910</v>
      </c>
      <c r="F80" s="128" t="s">
        <v>38</v>
      </c>
      <c r="G80" s="128" t="s">
        <v>36</v>
      </c>
      <c r="H80" s="128">
        <v>720</v>
      </c>
      <c r="I80" s="128" t="s">
        <v>4831</v>
      </c>
      <c r="J80" s="128" t="s">
        <v>4832</v>
      </c>
      <c r="K80" s="128" t="s">
        <v>5288</v>
      </c>
      <c r="L80" s="128" t="s">
        <v>5289</v>
      </c>
      <c r="M80" s="128" t="s">
        <v>5290</v>
      </c>
      <c r="N80" s="129">
        <v>45877</v>
      </c>
      <c r="O80" s="130" t="s">
        <v>5291</v>
      </c>
      <c r="P80" s="128">
        <v>5261.5</v>
      </c>
      <c r="Q80" s="131">
        <v>7.3076388888888886</v>
      </c>
    </row>
    <row r="81" spans="1:17" x14ac:dyDescent="0.3">
      <c r="A81" s="128" t="s">
        <v>3425</v>
      </c>
      <c r="B81" s="128" t="s">
        <v>42</v>
      </c>
      <c r="C81" s="128" t="str">
        <f t="shared" si="1"/>
        <v>HWS000102</v>
      </c>
      <c r="D81" s="128" t="s">
        <v>1913</v>
      </c>
      <c r="E81" s="128" t="s">
        <v>1914</v>
      </c>
      <c r="F81" s="128" t="s">
        <v>38</v>
      </c>
      <c r="G81" s="128" t="s">
        <v>36</v>
      </c>
      <c r="H81" s="128">
        <v>1130</v>
      </c>
      <c r="I81" s="128" t="s">
        <v>4831</v>
      </c>
      <c r="J81" s="128" t="s">
        <v>4832</v>
      </c>
      <c r="K81" s="128" t="s">
        <v>5281</v>
      </c>
      <c r="L81" s="128" t="s">
        <v>5282</v>
      </c>
      <c r="M81" s="128" t="s">
        <v>5283</v>
      </c>
      <c r="N81" s="129">
        <v>45877</v>
      </c>
      <c r="O81" s="130" t="s">
        <v>5284</v>
      </c>
      <c r="P81" s="128">
        <v>9060.4</v>
      </c>
      <c r="Q81" s="131">
        <v>8.0180530973451329</v>
      </c>
    </row>
    <row r="82" spans="1:17" x14ac:dyDescent="0.3">
      <c r="A82" s="128" t="s">
        <v>3425</v>
      </c>
      <c r="B82" s="128" t="s">
        <v>42</v>
      </c>
      <c r="C82" s="128" t="str">
        <f t="shared" si="1"/>
        <v>HWS000133</v>
      </c>
      <c r="D82" s="128" t="s">
        <v>1628</v>
      </c>
      <c r="E82" s="128" t="s">
        <v>1629</v>
      </c>
      <c r="F82" s="128" t="s">
        <v>38</v>
      </c>
      <c r="G82" s="128" t="s">
        <v>36</v>
      </c>
      <c r="H82" s="128">
        <v>266</v>
      </c>
      <c r="I82" s="128" t="s">
        <v>4831</v>
      </c>
      <c r="J82" s="128" t="s">
        <v>4832</v>
      </c>
      <c r="K82" s="128" t="s">
        <v>5133</v>
      </c>
      <c r="L82" s="128" t="s">
        <v>5134</v>
      </c>
      <c r="M82" s="128" t="s">
        <v>5135</v>
      </c>
      <c r="N82" s="129">
        <v>45877</v>
      </c>
      <c r="O82" s="130" t="s">
        <v>5136</v>
      </c>
      <c r="P82" s="128">
        <v>416.14</v>
      </c>
      <c r="Q82" s="131">
        <v>1.5644360902255638</v>
      </c>
    </row>
    <row r="83" spans="1:17" x14ac:dyDescent="0.3">
      <c r="A83" s="128" t="s">
        <v>3425</v>
      </c>
      <c r="B83" s="128" t="s">
        <v>42</v>
      </c>
      <c r="C83" s="128" t="str">
        <f t="shared" si="1"/>
        <v>HWS000135</v>
      </c>
      <c r="D83" s="128" t="s">
        <v>1488</v>
      </c>
      <c r="E83" s="128" t="s">
        <v>1489</v>
      </c>
      <c r="F83" s="128" t="s">
        <v>38</v>
      </c>
      <c r="G83" s="128" t="s">
        <v>36</v>
      </c>
      <c r="H83" s="128">
        <v>479</v>
      </c>
      <c r="I83" s="128" t="s">
        <v>4831</v>
      </c>
      <c r="J83" s="128" t="s">
        <v>4832</v>
      </c>
      <c r="K83" s="128" t="s">
        <v>5119</v>
      </c>
      <c r="L83" s="128" t="s">
        <v>5120</v>
      </c>
      <c r="M83" s="128" t="s">
        <v>5121</v>
      </c>
      <c r="N83" s="129">
        <v>45877</v>
      </c>
      <c r="O83" s="130" t="s">
        <v>5122</v>
      </c>
      <c r="P83" s="128">
        <v>3485.79</v>
      </c>
      <c r="Q83" s="131">
        <v>7.2772233820459293</v>
      </c>
    </row>
    <row r="84" spans="1:17" x14ac:dyDescent="0.3">
      <c r="A84" s="128" t="s">
        <v>3425</v>
      </c>
      <c r="B84" s="128" t="s">
        <v>42</v>
      </c>
      <c r="C84" s="128" t="str">
        <f t="shared" si="1"/>
        <v>MRL000007</v>
      </c>
      <c r="D84" s="128" t="s">
        <v>2015</v>
      </c>
      <c r="E84" s="128" t="s">
        <v>2016</v>
      </c>
      <c r="F84" s="128" t="s">
        <v>38</v>
      </c>
      <c r="G84" s="128" t="s">
        <v>36</v>
      </c>
      <c r="H84" s="128">
        <v>320</v>
      </c>
      <c r="I84" s="128" t="s">
        <v>4831</v>
      </c>
      <c r="J84" s="128" t="s">
        <v>4832</v>
      </c>
      <c r="K84" s="128" t="s">
        <v>5047</v>
      </c>
      <c r="L84" s="128" t="s">
        <v>5048</v>
      </c>
      <c r="M84" s="128" t="s">
        <v>5049</v>
      </c>
      <c r="N84" s="129">
        <v>45877</v>
      </c>
      <c r="O84" s="130" t="s">
        <v>5050</v>
      </c>
      <c r="P84" s="128">
        <v>7683.7</v>
      </c>
      <c r="Q84" s="131">
        <v>24.0115625</v>
      </c>
    </row>
    <row r="85" spans="1:17" x14ac:dyDescent="0.3">
      <c r="A85" s="128" t="s">
        <v>3425</v>
      </c>
      <c r="B85" s="128" t="s">
        <v>42</v>
      </c>
      <c r="C85" s="128" t="str">
        <f t="shared" si="1"/>
        <v>MRL000018</v>
      </c>
      <c r="D85" s="128" t="s">
        <v>3214</v>
      </c>
      <c r="E85" s="128" t="s">
        <v>3215</v>
      </c>
      <c r="F85" s="128" t="s">
        <v>38</v>
      </c>
      <c r="G85" s="128" t="s">
        <v>36</v>
      </c>
      <c r="H85" s="128">
        <v>2120</v>
      </c>
      <c r="I85" s="128" t="s">
        <v>4831</v>
      </c>
      <c r="J85" s="128" t="s">
        <v>4832</v>
      </c>
      <c r="K85" s="128" t="s">
        <v>5035</v>
      </c>
      <c r="L85" s="128" t="s">
        <v>5036</v>
      </c>
      <c r="M85" s="128" t="s">
        <v>5037</v>
      </c>
      <c r="N85" s="129">
        <v>45877</v>
      </c>
      <c r="O85" s="130" t="s">
        <v>5038</v>
      </c>
      <c r="P85" s="128">
        <v>9582.59</v>
      </c>
      <c r="Q85" s="131">
        <v>4.5200896226415095</v>
      </c>
    </row>
    <row r="86" spans="1:17" x14ac:dyDescent="0.3">
      <c r="A86" s="128" t="s">
        <v>3425</v>
      </c>
      <c r="B86" s="128" t="s">
        <v>42</v>
      </c>
      <c r="C86" s="128" t="str">
        <f t="shared" si="1"/>
        <v>PRM000002</v>
      </c>
      <c r="D86" s="128" t="s">
        <v>2019</v>
      </c>
      <c r="E86" s="128" t="s">
        <v>2020</v>
      </c>
      <c r="F86" s="128" t="s">
        <v>38</v>
      </c>
      <c r="G86" s="128" t="s">
        <v>36</v>
      </c>
      <c r="H86" s="128">
        <v>300</v>
      </c>
      <c r="I86" s="128" t="s">
        <v>4831</v>
      </c>
      <c r="J86" s="128" t="s">
        <v>4832</v>
      </c>
      <c r="K86" s="128" t="s">
        <v>4997</v>
      </c>
      <c r="L86" s="128" t="s">
        <v>4998</v>
      </c>
      <c r="M86" s="128" t="s">
        <v>4999</v>
      </c>
      <c r="N86" s="129">
        <v>45877</v>
      </c>
      <c r="O86" s="130" t="s">
        <v>5000</v>
      </c>
      <c r="P86" s="128">
        <v>17020.560000000001</v>
      </c>
      <c r="Q86" s="131">
        <v>56.735200000000006</v>
      </c>
    </row>
    <row r="87" spans="1:17" x14ac:dyDescent="0.3">
      <c r="A87" s="128" t="s">
        <v>3425</v>
      </c>
      <c r="B87" s="128" t="s">
        <v>42</v>
      </c>
      <c r="C87" s="128" t="str">
        <f t="shared" si="1"/>
        <v>VOL000076</v>
      </c>
      <c r="D87" s="128" t="s">
        <v>2093</v>
      </c>
      <c r="E87" s="128" t="s">
        <v>2094</v>
      </c>
      <c r="F87" s="128" t="s">
        <v>38</v>
      </c>
      <c r="G87" s="128" t="s">
        <v>36</v>
      </c>
      <c r="H87" s="128">
        <v>26</v>
      </c>
      <c r="I87" s="128" t="s">
        <v>4831</v>
      </c>
      <c r="J87" s="128" t="s">
        <v>4832</v>
      </c>
      <c r="K87" s="128" t="s">
        <v>4837</v>
      </c>
      <c r="L87" s="128" t="s">
        <v>4838</v>
      </c>
      <c r="M87" s="128" t="s">
        <v>4839</v>
      </c>
      <c r="N87" s="129">
        <v>45877</v>
      </c>
      <c r="O87" s="130" t="s">
        <v>4840</v>
      </c>
      <c r="P87" s="128">
        <v>3151.42</v>
      </c>
      <c r="Q87" s="131">
        <v>121.20846153846153</v>
      </c>
    </row>
    <row r="88" spans="1:17" x14ac:dyDescent="0.3">
      <c r="A88" s="128" t="s">
        <v>3425</v>
      </c>
      <c r="B88" s="128" t="s">
        <v>42</v>
      </c>
      <c r="C88" s="128" t="str">
        <f t="shared" si="1"/>
        <v>CON000032</v>
      </c>
      <c r="D88" s="128" t="s">
        <v>2592</v>
      </c>
      <c r="E88" s="128" t="s">
        <v>2593</v>
      </c>
      <c r="F88" s="128" t="s">
        <v>38</v>
      </c>
      <c r="G88" s="128" t="s">
        <v>36</v>
      </c>
      <c r="H88" s="128">
        <v>877</v>
      </c>
      <c r="I88" s="128" t="s">
        <v>4831</v>
      </c>
      <c r="J88" s="128" t="s">
        <v>4832</v>
      </c>
      <c r="K88" s="128" t="s">
        <v>5559</v>
      </c>
      <c r="L88" s="128" t="s">
        <v>5560</v>
      </c>
      <c r="M88" s="128" t="s">
        <v>5561</v>
      </c>
      <c r="N88" s="129">
        <v>45878</v>
      </c>
      <c r="O88" s="130" t="s">
        <v>5562</v>
      </c>
      <c r="P88" s="128">
        <v>1186.24</v>
      </c>
      <c r="Q88" s="131">
        <v>1.3526111744583809</v>
      </c>
    </row>
    <row r="89" spans="1:17" x14ac:dyDescent="0.3">
      <c r="A89" s="128" t="s">
        <v>3425</v>
      </c>
      <c r="B89" s="128" t="s">
        <v>42</v>
      </c>
      <c r="C89" s="128" t="str">
        <f t="shared" si="1"/>
        <v>HWS000048</v>
      </c>
      <c r="D89" s="128" t="s">
        <v>1498</v>
      </c>
      <c r="E89" s="128" t="s">
        <v>1499</v>
      </c>
      <c r="F89" s="128" t="s">
        <v>38</v>
      </c>
      <c r="G89" s="128" t="s">
        <v>36</v>
      </c>
      <c r="H89" s="128">
        <v>600</v>
      </c>
      <c r="I89" s="128" t="s">
        <v>4831</v>
      </c>
      <c r="J89" s="128" t="s">
        <v>4832</v>
      </c>
      <c r="K89" s="128" t="s">
        <v>5468</v>
      </c>
      <c r="L89" s="128" t="s">
        <v>5469</v>
      </c>
      <c r="M89" s="128" t="s">
        <v>5470</v>
      </c>
      <c r="N89" s="129">
        <v>45878</v>
      </c>
      <c r="O89" s="130" t="s">
        <v>5471</v>
      </c>
      <c r="P89" s="128">
        <v>5340.31</v>
      </c>
      <c r="Q89" s="131">
        <v>8.9005166666666682</v>
      </c>
    </row>
    <row r="90" spans="1:17" x14ac:dyDescent="0.3">
      <c r="A90" s="128" t="s">
        <v>3425</v>
      </c>
      <c r="B90" s="128" t="s">
        <v>42</v>
      </c>
      <c r="C90" s="128" t="str">
        <f t="shared" si="1"/>
        <v>HWS000108</v>
      </c>
      <c r="D90" s="128" t="s">
        <v>1288</v>
      </c>
      <c r="E90" s="128" t="s">
        <v>1289</v>
      </c>
      <c r="F90" s="128" t="s">
        <v>38</v>
      </c>
      <c r="G90" s="128" t="s">
        <v>36</v>
      </c>
      <c r="H90" s="128">
        <v>1263</v>
      </c>
      <c r="I90" s="128" t="s">
        <v>4831</v>
      </c>
      <c r="J90" s="128" t="s">
        <v>4832</v>
      </c>
      <c r="K90" s="128" t="s">
        <v>5244</v>
      </c>
      <c r="L90" s="128" t="s">
        <v>5245</v>
      </c>
      <c r="M90" s="128" t="s">
        <v>5246</v>
      </c>
      <c r="N90" s="129">
        <v>45878</v>
      </c>
      <c r="O90" s="130" t="s">
        <v>5247</v>
      </c>
      <c r="P90" s="128">
        <v>11836.56</v>
      </c>
      <c r="Q90" s="131">
        <v>9.3717814726840842</v>
      </c>
    </row>
    <row r="91" spans="1:17" x14ac:dyDescent="0.3">
      <c r="A91" s="128" t="s">
        <v>3425</v>
      </c>
      <c r="B91" s="128" t="s">
        <v>42</v>
      </c>
      <c r="C91" s="128" t="str">
        <f t="shared" si="1"/>
        <v>BOS000017</v>
      </c>
      <c r="D91" s="128" t="s">
        <v>1566</v>
      </c>
      <c r="E91" s="128" t="s">
        <v>1567</v>
      </c>
      <c r="F91" s="128" t="s">
        <v>38</v>
      </c>
      <c r="G91" s="128" t="s">
        <v>36</v>
      </c>
      <c r="H91" s="128">
        <v>792</v>
      </c>
      <c r="I91" s="128" t="s">
        <v>4831</v>
      </c>
      <c r="J91" s="128" t="s">
        <v>4832</v>
      </c>
      <c r="K91" s="128" t="s">
        <v>6133</v>
      </c>
      <c r="L91" s="128" t="s">
        <v>6039</v>
      </c>
      <c r="M91" s="128" t="s">
        <v>6134</v>
      </c>
      <c r="N91" s="129">
        <v>45880</v>
      </c>
      <c r="O91" s="130" t="s">
        <v>6135</v>
      </c>
      <c r="P91" s="128">
        <v>6558.42</v>
      </c>
      <c r="Q91" s="131">
        <v>8.2808333333333337</v>
      </c>
    </row>
    <row r="92" spans="1:17" x14ac:dyDescent="0.3">
      <c r="A92" s="128" t="s">
        <v>3425</v>
      </c>
      <c r="B92" s="128" t="s">
        <v>42</v>
      </c>
      <c r="C92" s="128" t="str">
        <f t="shared" si="1"/>
        <v>ARV000132</v>
      </c>
      <c r="D92" s="128" t="s">
        <v>1650</v>
      </c>
      <c r="E92" s="128" t="s">
        <v>2198</v>
      </c>
      <c r="F92" s="128" t="s">
        <v>38</v>
      </c>
      <c r="G92" s="128" t="s">
        <v>36</v>
      </c>
      <c r="H92" s="128">
        <v>500</v>
      </c>
      <c r="I92" s="128" t="s">
        <v>4831</v>
      </c>
      <c r="J92" s="128" t="s">
        <v>4832</v>
      </c>
      <c r="K92" s="128" t="s">
        <v>6384</v>
      </c>
      <c r="L92" s="128" t="s">
        <v>6002</v>
      </c>
      <c r="M92" s="128" t="s">
        <v>6385</v>
      </c>
      <c r="N92" s="129">
        <v>45880</v>
      </c>
      <c r="O92" s="130" t="s">
        <v>6386</v>
      </c>
      <c r="P92" s="128">
        <v>15611.93</v>
      </c>
      <c r="Q92" s="131">
        <v>31.223860000000002</v>
      </c>
    </row>
    <row r="93" spans="1:17" x14ac:dyDescent="0.3">
      <c r="A93" s="128" t="s">
        <v>3425</v>
      </c>
      <c r="B93" s="128" t="s">
        <v>42</v>
      </c>
      <c r="C93" s="128" t="str">
        <f t="shared" si="1"/>
        <v>HWS000051</v>
      </c>
      <c r="D93" s="128" t="s">
        <v>1420</v>
      </c>
      <c r="E93" s="128" t="s">
        <v>1421</v>
      </c>
      <c r="F93" s="128" t="s">
        <v>38</v>
      </c>
      <c r="G93" s="128" t="s">
        <v>36</v>
      </c>
      <c r="H93" s="128">
        <v>0</v>
      </c>
      <c r="I93" s="128" t="s">
        <v>4831</v>
      </c>
      <c r="J93" s="128" t="s">
        <v>4832</v>
      </c>
      <c r="K93" s="128" t="s">
        <v>6410</v>
      </c>
      <c r="L93" s="128" t="s">
        <v>5930</v>
      </c>
      <c r="M93" s="128" t="s">
        <v>6411</v>
      </c>
      <c r="N93" s="129">
        <v>45880</v>
      </c>
      <c r="O93" s="130" t="s">
        <v>6412</v>
      </c>
      <c r="P93" s="128">
        <v>6.58</v>
      </c>
      <c r="Q93" s="132">
        <v>6.58</v>
      </c>
    </row>
    <row r="94" spans="1:17" x14ac:dyDescent="0.3">
      <c r="A94" s="128" t="s">
        <v>3425</v>
      </c>
      <c r="B94" s="128" t="s">
        <v>42</v>
      </c>
      <c r="C94" s="128" t="str">
        <f t="shared" si="1"/>
        <v>HWS000114</v>
      </c>
      <c r="D94" s="128" t="s">
        <v>1929</v>
      </c>
      <c r="E94" s="128" t="s">
        <v>1930</v>
      </c>
      <c r="F94" s="128" t="s">
        <v>38</v>
      </c>
      <c r="G94" s="128" t="s">
        <v>36</v>
      </c>
      <c r="H94" s="128">
        <v>1466</v>
      </c>
      <c r="I94" s="128" t="s">
        <v>4831</v>
      </c>
      <c r="J94" s="128" t="s">
        <v>4832</v>
      </c>
      <c r="K94" s="128" t="s">
        <v>5233</v>
      </c>
      <c r="L94" s="128" t="s">
        <v>5234</v>
      </c>
      <c r="M94" s="128" t="s">
        <v>5235</v>
      </c>
      <c r="N94" s="129">
        <v>45880</v>
      </c>
      <c r="O94" s="130" t="s">
        <v>5236</v>
      </c>
      <c r="P94" s="128">
        <v>6662.96</v>
      </c>
      <c r="Q94" s="131">
        <v>4.5449931787175988</v>
      </c>
    </row>
    <row r="95" spans="1:17" x14ac:dyDescent="0.3">
      <c r="A95" s="128" t="s">
        <v>3425</v>
      </c>
      <c r="B95" s="128" t="s">
        <v>42</v>
      </c>
      <c r="C95" s="128" t="str">
        <f t="shared" si="1"/>
        <v>HWS000116</v>
      </c>
      <c r="D95" s="128" t="s">
        <v>1590</v>
      </c>
      <c r="E95" s="128" t="s">
        <v>1591</v>
      </c>
      <c r="F95" s="128" t="s">
        <v>38</v>
      </c>
      <c r="G95" s="128" t="s">
        <v>36</v>
      </c>
      <c r="H95" s="128">
        <v>2921</v>
      </c>
      <c r="I95" s="128" t="s">
        <v>4831</v>
      </c>
      <c r="J95" s="128" t="s">
        <v>4832</v>
      </c>
      <c r="K95" s="128" t="s">
        <v>5218</v>
      </c>
      <c r="L95" s="128" t="s">
        <v>5219</v>
      </c>
      <c r="M95" s="128" t="s">
        <v>5220</v>
      </c>
      <c r="N95" s="129">
        <v>45880</v>
      </c>
      <c r="O95" s="130" t="s">
        <v>5221</v>
      </c>
      <c r="P95" s="128">
        <v>8348.93</v>
      </c>
      <c r="Q95" s="131">
        <v>2.8582437521396784</v>
      </c>
    </row>
    <row r="96" spans="1:17" x14ac:dyDescent="0.3">
      <c r="A96" s="128" t="s">
        <v>3425</v>
      </c>
      <c r="B96" s="128" t="s">
        <v>42</v>
      </c>
      <c r="C96" s="128" t="str">
        <f t="shared" si="1"/>
        <v>HWS000123</v>
      </c>
      <c r="D96" s="128" t="s">
        <v>1949</v>
      </c>
      <c r="E96" s="128" t="s">
        <v>1950</v>
      </c>
      <c r="F96" s="128" t="s">
        <v>38</v>
      </c>
      <c r="G96" s="128" t="s">
        <v>36</v>
      </c>
      <c r="H96" s="128">
        <v>1570</v>
      </c>
      <c r="I96" s="128" t="s">
        <v>4831</v>
      </c>
      <c r="J96" s="128" t="s">
        <v>4832</v>
      </c>
      <c r="K96" s="128" t="s">
        <v>5190</v>
      </c>
      <c r="L96" s="128" t="s">
        <v>5191</v>
      </c>
      <c r="M96" s="128" t="s">
        <v>5192</v>
      </c>
      <c r="N96" s="129">
        <v>45880</v>
      </c>
      <c r="O96" s="130" t="s">
        <v>5193</v>
      </c>
      <c r="P96" s="128">
        <v>5766.73</v>
      </c>
      <c r="Q96" s="131">
        <v>3.6730764331210186</v>
      </c>
    </row>
    <row r="97" spans="1:17" x14ac:dyDescent="0.3">
      <c r="A97" s="128" t="s">
        <v>3425</v>
      </c>
      <c r="B97" s="128" t="s">
        <v>42</v>
      </c>
      <c r="C97" s="128" t="str">
        <f t="shared" si="1"/>
        <v>HWS000129</v>
      </c>
      <c r="D97" s="128" t="s">
        <v>1482</v>
      </c>
      <c r="E97" s="128" t="s">
        <v>1483</v>
      </c>
      <c r="F97" s="128" t="s">
        <v>38</v>
      </c>
      <c r="G97" s="128" t="s">
        <v>36</v>
      </c>
      <c r="H97" s="128">
        <v>250</v>
      </c>
      <c r="I97" s="128" t="s">
        <v>4831</v>
      </c>
      <c r="J97" s="128" t="s">
        <v>4832</v>
      </c>
      <c r="K97" s="128" t="s">
        <v>5154</v>
      </c>
      <c r="L97" s="128" t="s">
        <v>5155</v>
      </c>
      <c r="M97" s="128" t="s">
        <v>5156</v>
      </c>
      <c r="N97" s="129">
        <v>45880</v>
      </c>
      <c r="O97" s="130" t="s">
        <v>5157</v>
      </c>
      <c r="P97" s="128">
        <v>2192.66</v>
      </c>
      <c r="Q97" s="131">
        <v>8.7706400000000002</v>
      </c>
    </row>
    <row r="98" spans="1:17" x14ac:dyDescent="0.3">
      <c r="A98" s="128" t="s">
        <v>3425</v>
      </c>
      <c r="B98" s="128" t="s">
        <v>42</v>
      </c>
      <c r="C98" s="128" t="str">
        <f t="shared" si="1"/>
        <v>MRL000017</v>
      </c>
      <c r="D98" s="128" t="s">
        <v>1440</v>
      </c>
      <c r="E98" s="128" t="s">
        <v>1441</v>
      </c>
      <c r="F98" s="128" t="s">
        <v>38</v>
      </c>
      <c r="G98" s="128" t="s">
        <v>36</v>
      </c>
      <c r="H98" s="128">
        <v>123</v>
      </c>
      <c r="I98" s="128" t="s">
        <v>4831</v>
      </c>
      <c r="J98" s="128" t="s">
        <v>4832</v>
      </c>
      <c r="K98" s="128" t="s">
        <v>5039</v>
      </c>
      <c r="L98" s="128" t="s">
        <v>5040</v>
      </c>
      <c r="M98" s="128" t="s">
        <v>5041</v>
      </c>
      <c r="N98" s="129">
        <v>45880</v>
      </c>
      <c r="O98" s="130" t="s">
        <v>5042</v>
      </c>
      <c r="P98" s="128">
        <v>671.32</v>
      </c>
      <c r="Q98" s="131">
        <v>5.4578861788617887</v>
      </c>
    </row>
    <row r="99" spans="1:17" x14ac:dyDescent="0.3">
      <c r="A99" s="128" t="s">
        <v>3425</v>
      </c>
      <c r="B99" s="128" t="s">
        <v>42</v>
      </c>
      <c r="C99" s="128" t="str">
        <f t="shared" si="1"/>
        <v>MRL000019</v>
      </c>
      <c r="D99" s="128" t="s">
        <v>3218</v>
      </c>
      <c r="E99" s="128" t="s">
        <v>3219</v>
      </c>
      <c r="F99" s="128" t="s">
        <v>38</v>
      </c>
      <c r="G99" s="128" t="s">
        <v>36</v>
      </c>
      <c r="H99" s="128">
        <v>1370</v>
      </c>
      <c r="I99" s="128" t="s">
        <v>4831</v>
      </c>
      <c r="J99" s="128" t="s">
        <v>4832</v>
      </c>
      <c r="K99" s="128" t="s">
        <v>5031</v>
      </c>
      <c r="L99" s="128" t="s">
        <v>5032</v>
      </c>
      <c r="M99" s="128" t="s">
        <v>5033</v>
      </c>
      <c r="N99" s="129">
        <v>45880</v>
      </c>
      <c r="O99" s="130" t="s">
        <v>5034</v>
      </c>
      <c r="P99" s="128">
        <v>7488.5</v>
      </c>
      <c r="Q99" s="131">
        <v>5.4660583941605836</v>
      </c>
    </row>
    <row r="100" spans="1:17" x14ac:dyDescent="0.3">
      <c r="A100" s="128" t="s">
        <v>3425</v>
      </c>
      <c r="B100" s="128" t="s">
        <v>42</v>
      </c>
      <c r="C100" s="128" t="str">
        <f t="shared" si="1"/>
        <v>ARV000145</v>
      </c>
      <c r="D100" s="128" t="s">
        <v>1663</v>
      </c>
      <c r="E100" s="128" t="s">
        <v>1664</v>
      </c>
      <c r="F100" s="128" t="s">
        <v>38</v>
      </c>
      <c r="G100" s="128" t="s">
        <v>36</v>
      </c>
      <c r="H100" s="128">
        <v>400</v>
      </c>
      <c r="I100" s="128" t="s">
        <v>4831</v>
      </c>
      <c r="J100" s="128" t="s">
        <v>4832</v>
      </c>
      <c r="K100" s="128" t="s">
        <v>6347</v>
      </c>
      <c r="L100" s="128" t="s">
        <v>6348</v>
      </c>
      <c r="M100" s="128" t="s">
        <v>6349</v>
      </c>
      <c r="N100" s="129">
        <v>45881</v>
      </c>
      <c r="O100" s="130" t="s">
        <v>6350</v>
      </c>
      <c r="P100" s="128">
        <v>949.14</v>
      </c>
      <c r="Q100" s="131">
        <v>2.3728500000000001</v>
      </c>
    </row>
    <row r="101" spans="1:17" x14ac:dyDescent="0.3">
      <c r="A101" s="128" t="s">
        <v>3425</v>
      </c>
      <c r="B101" s="128" t="s">
        <v>42</v>
      </c>
      <c r="C101" s="128" t="str">
        <f t="shared" si="1"/>
        <v>ARV000146</v>
      </c>
      <c r="D101" s="128" t="s">
        <v>1462</v>
      </c>
      <c r="E101" s="128" t="s">
        <v>1463</v>
      </c>
      <c r="F101" s="128" t="s">
        <v>38</v>
      </c>
      <c r="G101" s="128" t="s">
        <v>36</v>
      </c>
      <c r="H101" s="128">
        <v>4000</v>
      </c>
      <c r="I101" s="128" t="s">
        <v>4831</v>
      </c>
      <c r="J101" s="128" t="s">
        <v>4832</v>
      </c>
      <c r="K101" s="128" t="s">
        <v>6340</v>
      </c>
      <c r="L101" s="128" t="s">
        <v>6341</v>
      </c>
      <c r="M101" s="128" t="s">
        <v>6342</v>
      </c>
      <c r="N101" s="129">
        <v>45881</v>
      </c>
      <c r="O101" s="130" t="s">
        <v>6343</v>
      </c>
      <c r="P101" s="128">
        <v>9488.6299999999992</v>
      </c>
      <c r="Q101" s="131">
        <v>2.3721574999999997</v>
      </c>
    </row>
    <row r="102" spans="1:17" x14ac:dyDescent="0.3">
      <c r="A102" s="128" t="s">
        <v>3425</v>
      </c>
      <c r="B102" s="128" t="s">
        <v>42</v>
      </c>
      <c r="C102" s="128" t="str">
        <f t="shared" si="1"/>
        <v>ARV000198</v>
      </c>
      <c r="D102" s="128" t="s">
        <v>2217</v>
      </c>
      <c r="E102" s="128" t="s">
        <v>2218</v>
      </c>
      <c r="F102" s="128" t="s">
        <v>38</v>
      </c>
      <c r="G102" s="128" t="s">
        <v>36</v>
      </c>
      <c r="H102" s="128">
        <v>1800</v>
      </c>
      <c r="I102" s="128" t="s">
        <v>4831</v>
      </c>
      <c r="J102" s="128" t="s">
        <v>4832</v>
      </c>
      <c r="K102" s="128" t="s">
        <v>6238</v>
      </c>
      <c r="L102" s="128" t="s">
        <v>6239</v>
      </c>
      <c r="M102" s="128" t="s">
        <v>6240</v>
      </c>
      <c r="N102" s="129">
        <v>45881</v>
      </c>
      <c r="O102" s="130" t="s">
        <v>6241</v>
      </c>
      <c r="P102" s="128">
        <v>8974.35</v>
      </c>
      <c r="Q102" s="131">
        <v>4.9857500000000003</v>
      </c>
    </row>
    <row r="103" spans="1:17" x14ac:dyDescent="0.3">
      <c r="A103" s="128" t="s">
        <v>3425</v>
      </c>
      <c r="B103" s="128" t="s">
        <v>42</v>
      </c>
      <c r="C103" s="128" t="str">
        <f t="shared" si="1"/>
        <v>HWS000041</v>
      </c>
      <c r="D103" s="128" t="s">
        <v>1582</v>
      </c>
      <c r="E103" s="128" t="s">
        <v>1583</v>
      </c>
      <c r="F103" s="128" t="s">
        <v>38</v>
      </c>
      <c r="G103" s="128" t="s">
        <v>36</v>
      </c>
      <c r="H103" s="128">
        <v>750</v>
      </c>
      <c r="I103" s="128" t="s">
        <v>4831</v>
      </c>
      <c r="J103" s="128" t="s">
        <v>4832</v>
      </c>
      <c r="K103" s="128" t="s">
        <v>5514</v>
      </c>
      <c r="L103" s="128" t="s">
        <v>5515</v>
      </c>
      <c r="M103" s="128" t="s">
        <v>5516</v>
      </c>
      <c r="N103" s="129">
        <v>45881</v>
      </c>
      <c r="O103" s="130" t="s">
        <v>5517</v>
      </c>
      <c r="P103" s="128">
        <v>3641.89</v>
      </c>
      <c r="Q103" s="131">
        <v>4.8558533333333331</v>
      </c>
    </row>
    <row r="104" spans="1:17" x14ac:dyDescent="0.3">
      <c r="A104" s="128" t="s">
        <v>3425</v>
      </c>
      <c r="B104" s="128" t="s">
        <v>42</v>
      </c>
      <c r="C104" s="128" t="str">
        <f t="shared" si="1"/>
        <v>HWS000042</v>
      </c>
      <c r="D104" s="128" t="s">
        <v>1819</v>
      </c>
      <c r="E104" s="128" t="s">
        <v>1820</v>
      </c>
      <c r="F104" s="128" t="s">
        <v>38</v>
      </c>
      <c r="G104" s="128" t="s">
        <v>36</v>
      </c>
      <c r="H104" s="128">
        <v>761</v>
      </c>
      <c r="I104" s="128" t="s">
        <v>4831</v>
      </c>
      <c r="J104" s="128" t="s">
        <v>4832</v>
      </c>
      <c r="K104" s="128" t="s">
        <v>5510</v>
      </c>
      <c r="L104" s="128" t="s">
        <v>5511</v>
      </c>
      <c r="M104" s="128" t="s">
        <v>5512</v>
      </c>
      <c r="N104" s="129">
        <v>45881</v>
      </c>
      <c r="O104" s="130" t="s">
        <v>5513</v>
      </c>
      <c r="P104" s="128">
        <v>3694.71</v>
      </c>
      <c r="Q104" s="131">
        <v>4.8550722733245726</v>
      </c>
    </row>
    <row r="105" spans="1:17" x14ac:dyDescent="0.3">
      <c r="A105" s="128" t="s">
        <v>3425</v>
      </c>
      <c r="B105" s="128" t="s">
        <v>42</v>
      </c>
      <c r="C105" s="128" t="str">
        <f t="shared" si="1"/>
        <v>HWS000077</v>
      </c>
      <c r="D105" s="128" t="s">
        <v>1520</v>
      </c>
      <c r="E105" s="128" t="s">
        <v>1521</v>
      </c>
      <c r="F105" s="128" t="s">
        <v>38</v>
      </c>
      <c r="G105" s="128" t="s">
        <v>36</v>
      </c>
      <c r="H105" s="128">
        <v>600</v>
      </c>
      <c r="I105" s="128" t="s">
        <v>4831</v>
      </c>
      <c r="J105" s="128" t="s">
        <v>4832</v>
      </c>
      <c r="K105" s="128" t="s">
        <v>5375</v>
      </c>
      <c r="L105" s="128" t="s">
        <v>5376</v>
      </c>
      <c r="M105" s="128" t="s">
        <v>5377</v>
      </c>
      <c r="N105" s="129">
        <v>45881</v>
      </c>
      <c r="O105" s="130" t="s">
        <v>5378</v>
      </c>
      <c r="P105" s="128">
        <v>5311.53</v>
      </c>
      <c r="Q105" s="131">
        <v>8.852549999999999</v>
      </c>
    </row>
    <row r="106" spans="1:17" x14ac:dyDescent="0.3">
      <c r="A106" s="128" t="s">
        <v>3425</v>
      </c>
      <c r="B106" s="128" t="s">
        <v>42</v>
      </c>
      <c r="C106" s="128" t="str">
        <f t="shared" si="1"/>
        <v>PRM000004</v>
      </c>
      <c r="D106" s="128" t="s">
        <v>2027</v>
      </c>
      <c r="E106" s="128" t="s">
        <v>2028</v>
      </c>
      <c r="F106" s="128" t="s">
        <v>38</v>
      </c>
      <c r="G106" s="128" t="s">
        <v>36</v>
      </c>
      <c r="H106" s="128">
        <v>673</v>
      </c>
      <c r="I106" s="128" t="s">
        <v>4831</v>
      </c>
      <c r="J106" s="128" t="s">
        <v>4832</v>
      </c>
      <c r="K106" s="128" t="s">
        <v>4986</v>
      </c>
      <c r="L106" s="128" t="s">
        <v>4987</v>
      </c>
      <c r="M106" s="128" t="s">
        <v>4988</v>
      </c>
      <c r="N106" s="129">
        <v>45881</v>
      </c>
      <c r="O106" s="130" t="s">
        <v>4989</v>
      </c>
      <c r="P106" s="128">
        <v>3557.5</v>
      </c>
      <c r="Q106" s="131">
        <v>5.2860326894502228</v>
      </c>
    </row>
    <row r="107" spans="1:17" x14ac:dyDescent="0.3">
      <c r="A107" s="128" t="s">
        <v>3425</v>
      </c>
      <c r="B107" s="128" t="s">
        <v>42</v>
      </c>
      <c r="C107" s="128" t="str">
        <f t="shared" si="1"/>
        <v>PRM000014</v>
      </c>
      <c r="D107" s="128" t="s">
        <v>2047</v>
      </c>
      <c r="E107" s="128" t="s">
        <v>2048</v>
      </c>
      <c r="F107" s="128" t="s">
        <v>38</v>
      </c>
      <c r="G107" s="128" t="s">
        <v>36</v>
      </c>
      <c r="H107" s="128">
        <v>1422</v>
      </c>
      <c r="I107" s="128" t="s">
        <v>4831</v>
      </c>
      <c r="J107" s="128" t="s">
        <v>4832</v>
      </c>
      <c r="K107" s="128" t="s">
        <v>4947</v>
      </c>
      <c r="L107" s="128" t="s">
        <v>4948</v>
      </c>
      <c r="M107" s="128" t="s">
        <v>4949</v>
      </c>
      <c r="N107" s="129">
        <v>45881</v>
      </c>
      <c r="O107" s="130" t="s">
        <v>4950</v>
      </c>
      <c r="P107" s="128">
        <v>5984.33</v>
      </c>
      <c r="Q107" s="131">
        <v>4.2083895921237691</v>
      </c>
    </row>
    <row r="108" spans="1:17" x14ac:dyDescent="0.3">
      <c r="A108" s="128" t="s">
        <v>3425</v>
      </c>
      <c r="B108" s="128" t="s">
        <v>42</v>
      </c>
      <c r="C108" s="128" t="str">
        <f t="shared" si="1"/>
        <v>VOL000030</v>
      </c>
      <c r="D108" s="128" t="s">
        <v>3350</v>
      </c>
      <c r="E108" s="128" t="s">
        <v>3351</v>
      </c>
      <c r="F108" s="128" t="s">
        <v>38</v>
      </c>
      <c r="G108" s="128" t="s">
        <v>36</v>
      </c>
      <c r="H108" s="128">
        <v>740</v>
      </c>
      <c r="I108" s="128" t="s">
        <v>4831</v>
      </c>
      <c r="J108" s="128" t="s">
        <v>4832</v>
      </c>
      <c r="K108" s="128" t="s">
        <v>4857</v>
      </c>
      <c r="L108" s="128" t="s">
        <v>4858</v>
      </c>
      <c r="M108" s="128" t="s">
        <v>4859</v>
      </c>
      <c r="N108" s="129">
        <v>45881</v>
      </c>
      <c r="O108" s="130" t="s">
        <v>4860</v>
      </c>
      <c r="P108" s="128">
        <v>2062.8200000000002</v>
      </c>
      <c r="Q108" s="131">
        <v>2.7875945945945948</v>
      </c>
    </row>
    <row r="109" spans="1:17" x14ac:dyDescent="0.3">
      <c r="A109" s="128" t="s">
        <v>3425</v>
      </c>
      <c r="B109" s="128" t="s">
        <v>42</v>
      </c>
      <c r="C109" s="128" t="str">
        <f t="shared" si="1"/>
        <v>CON000028</v>
      </c>
      <c r="D109" s="128" t="s">
        <v>2586</v>
      </c>
      <c r="E109" s="128" t="s">
        <v>2587</v>
      </c>
      <c r="F109" s="128" t="s">
        <v>38</v>
      </c>
      <c r="G109" s="128" t="s">
        <v>36</v>
      </c>
      <c r="H109" s="128">
        <v>6850</v>
      </c>
      <c r="I109" s="128" t="s">
        <v>4831</v>
      </c>
      <c r="J109" s="128" t="s">
        <v>4832</v>
      </c>
      <c r="K109" s="128" t="s">
        <v>5574</v>
      </c>
      <c r="L109" s="128" t="s">
        <v>5575</v>
      </c>
      <c r="M109" s="128" t="s">
        <v>5576</v>
      </c>
      <c r="N109" s="129">
        <v>45882</v>
      </c>
      <c r="O109" s="130" t="s">
        <v>5577</v>
      </c>
      <c r="P109" s="128">
        <v>1078.9100000000001</v>
      </c>
      <c r="Q109" s="131">
        <v>0.15750510948905111</v>
      </c>
    </row>
    <row r="110" spans="1:17" x14ac:dyDescent="0.3">
      <c r="A110" s="128" t="s">
        <v>3425</v>
      </c>
      <c r="B110" s="128" t="s">
        <v>42</v>
      </c>
      <c r="C110" s="128" t="str">
        <f t="shared" si="1"/>
        <v>CON000029</v>
      </c>
      <c r="D110" s="128" t="s">
        <v>2588</v>
      </c>
      <c r="E110" s="128" t="s">
        <v>2589</v>
      </c>
      <c r="F110" s="128" t="s">
        <v>38</v>
      </c>
      <c r="G110" s="128" t="s">
        <v>36</v>
      </c>
      <c r="H110" s="128">
        <v>6850</v>
      </c>
      <c r="I110" s="128" t="s">
        <v>4831</v>
      </c>
      <c r="J110" s="128" t="s">
        <v>4832</v>
      </c>
      <c r="K110" s="128" t="s">
        <v>5570</v>
      </c>
      <c r="L110" s="128" t="s">
        <v>5571</v>
      </c>
      <c r="M110" s="128" t="s">
        <v>5572</v>
      </c>
      <c r="N110" s="129">
        <v>45882</v>
      </c>
      <c r="O110" s="130" t="s">
        <v>5573</v>
      </c>
      <c r="P110" s="128">
        <v>1078.9000000000001</v>
      </c>
      <c r="Q110" s="131">
        <v>0.15750364963503652</v>
      </c>
    </row>
    <row r="111" spans="1:17" x14ac:dyDescent="0.3">
      <c r="A111" s="128" t="s">
        <v>3425</v>
      </c>
      <c r="B111" s="128" t="s">
        <v>42</v>
      </c>
      <c r="C111" s="128" t="str">
        <f t="shared" si="1"/>
        <v>CON000031</v>
      </c>
      <c r="D111" s="128" t="s">
        <v>1384</v>
      </c>
      <c r="E111" s="128" t="s">
        <v>1385</v>
      </c>
      <c r="F111" s="128" t="s">
        <v>38</v>
      </c>
      <c r="G111" s="128" t="s">
        <v>36</v>
      </c>
      <c r="H111" s="128">
        <v>4680</v>
      </c>
      <c r="I111" s="128" t="s">
        <v>4831</v>
      </c>
      <c r="J111" s="128" t="s">
        <v>4832</v>
      </c>
      <c r="K111" s="128" t="s">
        <v>5566</v>
      </c>
      <c r="L111" s="128" t="s">
        <v>5567</v>
      </c>
      <c r="M111" s="128" t="s">
        <v>5568</v>
      </c>
      <c r="N111" s="129">
        <v>45882</v>
      </c>
      <c r="O111" s="130" t="s">
        <v>5569</v>
      </c>
      <c r="P111" s="128">
        <v>1760.29</v>
      </c>
      <c r="Q111" s="131">
        <v>0.37613034188034189</v>
      </c>
    </row>
    <row r="112" spans="1:17" x14ac:dyDescent="0.3">
      <c r="A112" s="128" t="s">
        <v>3425</v>
      </c>
      <c r="B112" s="128" t="s">
        <v>42</v>
      </c>
      <c r="C112" s="128" t="str">
        <f t="shared" si="1"/>
        <v>ARV000153</v>
      </c>
      <c r="D112" s="128" t="s">
        <v>1342</v>
      </c>
      <c r="E112" s="128" t="s">
        <v>1343</v>
      </c>
      <c r="F112" s="128" t="s">
        <v>38</v>
      </c>
      <c r="G112" s="128" t="s">
        <v>36</v>
      </c>
      <c r="H112" s="128">
        <v>327</v>
      </c>
      <c r="I112" s="128" t="s">
        <v>4831</v>
      </c>
      <c r="J112" s="128" t="s">
        <v>4832</v>
      </c>
      <c r="K112" s="128" t="s">
        <v>6326</v>
      </c>
      <c r="L112" s="128" t="s">
        <v>6327</v>
      </c>
      <c r="M112" s="128" t="s">
        <v>6328</v>
      </c>
      <c r="N112" s="129">
        <v>45882</v>
      </c>
      <c r="O112" s="130" t="s">
        <v>6329</v>
      </c>
      <c r="P112" s="128">
        <v>1371.7</v>
      </c>
      <c r="Q112" s="131">
        <v>4.1948012232415905</v>
      </c>
    </row>
    <row r="113" spans="1:17" x14ac:dyDescent="0.3">
      <c r="A113" s="128" t="s">
        <v>3425</v>
      </c>
      <c r="B113" s="128" t="s">
        <v>42</v>
      </c>
      <c r="C113" s="128" t="str">
        <f t="shared" si="1"/>
        <v>ARV000187</v>
      </c>
      <c r="D113" s="128" t="s">
        <v>1689</v>
      </c>
      <c r="E113" s="128" t="s">
        <v>1690</v>
      </c>
      <c r="F113" s="128" t="s">
        <v>38</v>
      </c>
      <c r="G113" s="128" t="s">
        <v>36</v>
      </c>
      <c r="H113" s="128">
        <v>1280</v>
      </c>
      <c r="I113" s="128" t="s">
        <v>4831</v>
      </c>
      <c r="J113" s="128" t="s">
        <v>4832</v>
      </c>
      <c r="K113" s="128" t="s">
        <v>6280</v>
      </c>
      <c r="L113" s="128" t="s">
        <v>5738</v>
      </c>
      <c r="M113" s="128" t="s">
        <v>6281</v>
      </c>
      <c r="N113" s="129">
        <v>45882</v>
      </c>
      <c r="O113" s="130" t="s">
        <v>6282</v>
      </c>
      <c r="P113" s="128">
        <v>25012.61</v>
      </c>
      <c r="Q113" s="131">
        <v>19.5411015625</v>
      </c>
    </row>
    <row r="114" spans="1:17" x14ac:dyDescent="0.3">
      <c r="A114" s="128" t="s">
        <v>3425</v>
      </c>
      <c r="B114" s="128" t="s">
        <v>42</v>
      </c>
      <c r="C114" s="128" t="str">
        <f t="shared" si="1"/>
        <v>ARV000188</v>
      </c>
      <c r="D114" s="128" t="s">
        <v>1691</v>
      </c>
      <c r="E114" s="128" t="s">
        <v>1692</v>
      </c>
      <c r="F114" s="128" t="s">
        <v>38</v>
      </c>
      <c r="G114" s="128" t="s">
        <v>36</v>
      </c>
      <c r="H114" s="128">
        <v>1262</v>
      </c>
      <c r="I114" s="128" t="s">
        <v>4831</v>
      </c>
      <c r="J114" s="128" t="s">
        <v>4832</v>
      </c>
      <c r="K114" s="128" t="s">
        <v>6277</v>
      </c>
      <c r="L114" s="128" t="s">
        <v>5696</v>
      </c>
      <c r="M114" s="128" t="s">
        <v>6278</v>
      </c>
      <c r="N114" s="129">
        <v>45882</v>
      </c>
      <c r="O114" s="130" t="s">
        <v>6279</v>
      </c>
      <c r="P114" s="128">
        <v>24546.65</v>
      </c>
      <c r="Q114" s="131">
        <v>19.450594294770209</v>
      </c>
    </row>
    <row r="115" spans="1:17" x14ac:dyDescent="0.3">
      <c r="A115" s="128" t="s">
        <v>3425</v>
      </c>
      <c r="B115" s="128" t="s">
        <v>42</v>
      </c>
      <c r="C115" s="128" t="str">
        <f t="shared" si="1"/>
        <v>ARV000195</v>
      </c>
      <c r="D115" s="128" t="s">
        <v>1312</v>
      </c>
      <c r="E115" s="128" t="s">
        <v>1313</v>
      </c>
      <c r="F115" s="128" t="s">
        <v>38</v>
      </c>
      <c r="G115" s="128" t="s">
        <v>36</v>
      </c>
      <c r="H115" s="128">
        <v>0</v>
      </c>
      <c r="I115" s="128" t="s">
        <v>4831</v>
      </c>
      <c r="J115" s="128" t="s">
        <v>4832</v>
      </c>
      <c r="K115" s="128" t="s">
        <v>6413</v>
      </c>
      <c r="L115" s="128" t="s">
        <v>6414</v>
      </c>
      <c r="M115" s="128" t="s">
        <v>6415</v>
      </c>
      <c r="N115" s="129">
        <v>45882</v>
      </c>
      <c r="O115" s="130" t="s">
        <v>6416</v>
      </c>
      <c r="P115" s="128">
        <v>87.42</v>
      </c>
      <c r="Q115" s="132">
        <v>87.42</v>
      </c>
    </row>
    <row r="116" spans="1:17" x14ac:dyDescent="0.3">
      <c r="A116" s="128" t="s">
        <v>3425</v>
      </c>
      <c r="B116" s="128" t="s">
        <v>42</v>
      </c>
      <c r="C116" s="128" t="str">
        <f t="shared" si="1"/>
        <v>ARV000207</v>
      </c>
      <c r="D116" s="128" t="s">
        <v>1723</v>
      </c>
      <c r="E116" s="128" t="s">
        <v>1724</v>
      </c>
      <c r="F116" s="128" t="s">
        <v>38</v>
      </c>
      <c r="G116" s="128" t="s">
        <v>36</v>
      </c>
      <c r="H116" s="128">
        <v>0</v>
      </c>
      <c r="I116" s="128" t="s">
        <v>4831</v>
      </c>
      <c r="J116" s="128" t="s">
        <v>4832</v>
      </c>
      <c r="K116" s="128" t="s">
        <v>6417</v>
      </c>
      <c r="L116" s="128" t="s">
        <v>6197</v>
      </c>
      <c r="M116" s="128" t="s">
        <v>6418</v>
      </c>
      <c r="N116" s="129">
        <v>45882</v>
      </c>
      <c r="O116" s="130" t="s">
        <v>6419</v>
      </c>
      <c r="P116" s="128">
        <v>219.16</v>
      </c>
      <c r="Q116" s="132">
        <v>219.16</v>
      </c>
    </row>
    <row r="117" spans="1:17" x14ac:dyDescent="0.3">
      <c r="A117" s="128" t="s">
        <v>3425</v>
      </c>
      <c r="B117" s="128" t="s">
        <v>42</v>
      </c>
      <c r="C117" s="128" t="str">
        <f t="shared" si="1"/>
        <v>HWS000072</v>
      </c>
      <c r="D117" s="128" t="s">
        <v>1360</v>
      </c>
      <c r="E117" s="128" t="s">
        <v>1361</v>
      </c>
      <c r="F117" s="128" t="s">
        <v>38</v>
      </c>
      <c r="G117" s="128" t="s">
        <v>36</v>
      </c>
      <c r="H117" s="128">
        <v>300</v>
      </c>
      <c r="I117" s="128" t="s">
        <v>4831</v>
      </c>
      <c r="J117" s="128" t="s">
        <v>4832</v>
      </c>
      <c r="K117" s="128" t="s">
        <v>5382</v>
      </c>
      <c r="L117" s="128" t="s">
        <v>5383</v>
      </c>
      <c r="M117" s="128" t="s">
        <v>5384</v>
      </c>
      <c r="N117" s="129">
        <v>45882</v>
      </c>
      <c r="O117" s="130" t="s">
        <v>5385</v>
      </c>
      <c r="P117" s="128">
        <v>3395.79</v>
      </c>
      <c r="Q117" s="131">
        <v>11.3193</v>
      </c>
    </row>
    <row r="118" spans="1:17" x14ac:dyDescent="0.3">
      <c r="A118" s="128" t="s">
        <v>3425</v>
      </c>
      <c r="B118" s="128" t="s">
        <v>42</v>
      </c>
      <c r="C118" s="128" t="str">
        <f t="shared" si="1"/>
        <v>HWS000126</v>
      </c>
      <c r="D118" s="128" t="s">
        <v>1574</v>
      </c>
      <c r="E118" s="128" t="s">
        <v>1575</v>
      </c>
      <c r="F118" s="128" t="s">
        <v>38</v>
      </c>
      <c r="G118" s="128" t="s">
        <v>36</v>
      </c>
      <c r="H118" s="128">
        <v>1574</v>
      </c>
      <c r="I118" s="128" t="s">
        <v>4831</v>
      </c>
      <c r="J118" s="128" t="s">
        <v>4832</v>
      </c>
      <c r="K118" s="128" t="s">
        <v>5175</v>
      </c>
      <c r="L118" s="128" t="s">
        <v>5176</v>
      </c>
      <c r="M118" s="128" t="s">
        <v>5177</v>
      </c>
      <c r="N118" s="129">
        <v>45882</v>
      </c>
      <c r="O118" s="130" t="s">
        <v>5178</v>
      </c>
      <c r="P118" s="128">
        <v>17641.54</v>
      </c>
      <c r="Q118" s="131">
        <v>11.208094027954257</v>
      </c>
    </row>
    <row r="119" spans="1:17" x14ac:dyDescent="0.3">
      <c r="A119" s="128" t="s">
        <v>3425</v>
      </c>
      <c r="B119" s="128" t="s">
        <v>42</v>
      </c>
      <c r="C119" s="128" t="str">
        <f t="shared" si="1"/>
        <v>PRM000005</v>
      </c>
      <c r="D119" s="128" t="s">
        <v>1564</v>
      </c>
      <c r="E119" s="128" t="s">
        <v>1565</v>
      </c>
      <c r="F119" s="128" t="s">
        <v>38</v>
      </c>
      <c r="G119" s="128" t="s">
        <v>36</v>
      </c>
      <c r="H119" s="128">
        <v>1240</v>
      </c>
      <c r="I119" s="128" t="s">
        <v>4831</v>
      </c>
      <c r="J119" s="128" t="s">
        <v>4832</v>
      </c>
      <c r="K119" s="128" t="s">
        <v>4982</v>
      </c>
      <c r="L119" s="128" t="s">
        <v>4983</v>
      </c>
      <c r="M119" s="128" t="s">
        <v>4984</v>
      </c>
      <c r="N119" s="129">
        <v>45882</v>
      </c>
      <c r="O119" s="130" t="s">
        <v>4985</v>
      </c>
      <c r="P119" s="128">
        <v>9529.0300000000007</v>
      </c>
      <c r="Q119" s="131">
        <v>7.6847016129032264</v>
      </c>
    </row>
    <row r="120" spans="1:17" x14ac:dyDescent="0.3">
      <c r="A120" s="128" t="s">
        <v>3425</v>
      </c>
      <c r="B120" s="128" t="s">
        <v>42</v>
      </c>
      <c r="C120" s="128" t="str">
        <f t="shared" si="1"/>
        <v>HWS000046</v>
      </c>
      <c r="D120" s="128" t="s">
        <v>1430</v>
      </c>
      <c r="E120" s="128" t="s">
        <v>1431</v>
      </c>
      <c r="F120" s="128" t="s">
        <v>38</v>
      </c>
      <c r="G120" s="128" t="s">
        <v>36</v>
      </c>
      <c r="H120" s="128">
        <v>41</v>
      </c>
      <c r="I120" s="128" t="s">
        <v>4831</v>
      </c>
      <c r="J120" s="128" t="s">
        <v>4832</v>
      </c>
      <c r="K120" s="128" t="s">
        <v>5482</v>
      </c>
      <c r="L120" s="128" t="s">
        <v>5483</v>
      </c>
      <c r="M120" s="128" t="s">
        <v>5484</v>
      </c>
      <c r="N120" s="129">
        <v>45883</v>
      </c>
      <c r="O120" s="130" t="s">
        <v>5485</v>
      </c>
      <c r="P120" s="128">
        <v>510.72</v>
      </c>
      <c r="Q120" s="131">
        <v>12.456585365853659</v>
      </c>
    </row>
    <row r="121" spans="1:17" x14ac:dyDescent="0.3">
      <c r="A121" s="128" t="s">
        <v>3425</v>
      </c>
      <c r="B121" s="128" t="s">
        <v>42</v>
      </c>
      <c r="C121" s="128" t="str">
        <f t="shared" si="1"/>
        <v>HWS000058</v>
      </c>
      <c r="D121" s="128" t="s">
        <v>1356</v>
      </c>
      <c r="E121" s="128" t="s">
        <v>1357</v>
      </c>
      <c r="F121" s="128" t="s">
        <v>38</v>
      </c>
      <c r="G121" s="128" t="s">
        <v>36</v>
      </c>
      <c r="H121" s="128">
        <v>5422</v>
      </c>
      <c r="I121" s="128" t="s">
        <v>4831</v>
      </c>
      <c r="J121" s="128" t="s">
        <v>4832</v>
      </c>
      <c r="K121" s="128" t="s">
        <v>5431</v>
      </c>
      <c r="L121" s="128" t="s">
        <v>5432</v>
      </c>
      <c r="M121" s="128" t="s">
        <v>5433</v>
      </c>
      <c r="N121" s="129">
        <v>45883</v>
      </c>
      <c r="O121" s="130" t="s">
        <v>5434</v>
      </c>
      <c r="P121" s="128">
        <v>8879.5300000000007</v>
      </c>
      <c r="Q121" s="131">
        <v>1.6376853559572115</v>
      </c>
    </row>
    <row r="122" spans="1:17" x14ac:dyDescent="0.3">
      <c r="A122" s="128" t="s">
        <v>3425</v>
      </c>
      <c r="B122" s="128" t="s">
        <v>42</v>
      </c>
      <c r="C122" s="128" t="str">
        <f t="shared" si="1"/>
        <v>HWS000107</v>
      </c>
      <c r="D122" s="128" t="s">
        <v>1490</v>
      </c>
      <c r="E122" s="128" t="s">
        <v>1491</v>
      </c>
      <c r="F122" s="128" t="s">
        <v>38</v>
      </c>
      <c r="G122" s="128" t="s">
        <v>36</v>
      </c>
      <c r="H122" s="128">
        <v>778</v>
      </c>
      <c r="I122" s="128" t="s">
        <v>4831</v>
      </c>
      <c r="J122" s="128" t="s">
        <v>4832</v>
      </c>
      <c r="K122" s="128" t="s">
        <v>5251</v>
      </c>
      <c r="L122" s="128" t="s">
        <v>5252</v>
      </c>
      <c r="M122" s="128" t="s">
        <v>5253</v>
      </c>
      <c r="N122" s="129">
        <v>45883</v>
      </c>
      <c r="O122" s="130" t="s">
        <v>5254</v>
      </c>
      <c r="P122" s="128">
        <v>7295.92</v>
      </c>
      <c r="Q122" s="131">
        <v>9.3777892030848324</v>
      </c>
    </row>
    <row r="123" spans="1:17" x14ac:dyDescent="0.3">
      <c r="A123" s="128" t="s">
        <v>3425</v>
      </c>
      <c r="B123" s="128" t="s">
        <v>42</v>
      </c>
      <c r="C123" s="128" t="str">
        <f t="shared" si="1"/>
        <v>PRM000001</v>
      </c>
      <c r="D123" s="128" t="s">
        <v>1378</v>
      </c>
      <c r="E123" s="128" t="s">
        <v>1379</v>
      </c>
      <c r="F123" s="128" t="s">
        <v>38</v>
      </c>
      <c r="G123" s="128" t="s">
        <v>36</v>
      </c>
      <c r="H123" s="128">
        <v>300</v>
      </c>
      <c r="I123" s="128" t="s">
        <v>4831</v>
      </c>
      <c r="J123" s="128" t="s">
        <v>4832</v>
      </c>
      <c r="K123" s="128" t="s">
        <v>5004</v>
      </c>
      <c r="L123" s="128" t="s">
        <v>5005</v>
      </c>
      <c r="M123" s="128" t="s">
        <v>5006</v>
      </c>
      <c r="N123" s="129">
        <v>45883</v>
      </c>
      <c r="O123" s="130" t="s">
        <v>5007</v>
      </c>
      <c r="P123" s="128">
        <v>19698.93</v>
      </c>
      <c r="Q123" s="131">
        <v>65.6631</v>
      </c>
    </row>
    <row r="124" spans="1:17" x14ac:dyDescent="0.3">
      <c r="A124" s="128" t="s">
        <v>3425</v>
      </c>
      <c r="B124" s="128" t="s">
        <v>42</v>
      </c>
      <c r="C124" s="128" t="str">
        <f t="shared" si="1"/>
        <v>TNC000081</v>
      </c>
      <c r="D124" s="128" t="s">
        <v>2057</v>
      </c>
      <c r="E124" s="128" t="s">
        <v>2058</v>
      </c>
      <c r="F124" s="128" t="s">
        <v>38</v>
      </c>
      <c r="G124" s="128" t="s">
        <v>36</v>
      </c>
      <c r="H124" s="128">
        <v>0</v>
      </c>
      <c r="I124" s="128" t="s">
        <v>4831</v>
      </c>
      <c r="J124" s="128" t="s">
        <v>4832</v>
      </c>
      <c r="K124" s="128" t="s">
        <v>6420</v>
      </c>
      <c r="L124" s="128" t="s">
        <v>6421</v>
      </c>
      <c r="M124" s="128" t="s">
        <v>6422</v>
      </c>
      <c r="N124" s="129">
        <v>45883</v>
      </c>
      <c r="O124" s="130" t="s">
        <v>6423</v>
      </c>
      <c r="P124" s="128">
        <v>7.92</v>
      </c>
      <c r="Q124" s="132">
        <v>7.92</v>
      </c>
    </row>
    <row r="125" spans="1:17" x14ac:dyDescent="0.3">
      <c r="A125" s="128" t="s">
        <v>3425</v>
      </c>
      <c r="B125" s="128" t="s">
        <v>42</v>
      </c>
      <c r="C125" s="128" t="str">
        <f t="shared" si="1"/>
        <v>TNC000082</v>
      </c>
      <c r="D125" s="128" t="s">
        <v>2059</v>
      </c>
      <c r="E125" s="128" t="s">
        <v>2060</v>
      </c>
      <c r="F125" s="128" t="s">
        <v>38</v>
      </c>
      <c r="G125" s="128" t="s">
        <v>36</v>
      </c>
      <c r="H125" s="128">
        <v>0</v>
      </c>
      <c r="I125" s="128" t="s">
        <v>4831</v>
      </c>
      <c r="J125" s="128" t="s">
        <v>4832</v>
      </c>
      <c r="K125" s="128" t="s">
        <v>6424</v>
      </c>
      <c r="L125" s="128" t="s">
        <v>6425</v>
      </c>
      <c r="M125" s="128" t="s">
        <v>6426</v>
      </c>
      <c r="N125" s="129">
        <v>45883</v>
      </c>
      <c r="O125" s="130" t="s">
        <v>6427</v>
      </c>
      <c r="P125" s="128">
        <v>7.92</v>
      </c>
      <c r="Q125" s="132">
        <v>7.92</v>
      </c>
    </row>
    <row r="126" spans="1:17" x14ac:dyDescent="0.3">
      <c r="A126" s="128" t="s">
        <v>3425</v>
      </c>
      <c r="B126" s="128" t="s">
        <v>42</v>
      </c>
      <c r="C126" s="128" t="str">
        <f t="shared" si="1"/>
        <v>TNC000085</v>
      </c>
      <c r="D126" s="128" t="s">
        <v>1496</v>
      </c>
      <c r="E126" s="128" t="s">
        <v>1497</v>
      </c>
      <c r="F126" s="128" t="s">
        <v>38</v>
      </c>
      <c r="G126" s="128" t="s">
        <v>36</v>
      </c>
      <c r="H126" s="128">
        <v>300</v>
      </c>
      <c r="I126" s="128" t="s">
        <v>4831</v>
      </c>
      <c r="J126" s="128" t="s">
        <v>4832</v>
      </c>
      <c r="K126" s="128" t="s">
        <v>4874</v>
      </c>
      <c r="L126" s="128" t="s">
        <v>4875</v>
      </c>
      <c r="M126" s="128" t="s">
        <v>4876</v>
      </c>
      <c r="N126" s="129">
        <v>45883</v>
      </c>
      <c r="O126" s="130" t="s">
        <v>4877</v>
      </c>
      <c r="P126" s="128">
        <v>3278.14</v>
      </c>
      <c r="Q126" s="131">
        <v>10.927133333333332</v>
      </c>
    </row>
    <row r="127" spans="1:17" x14ac:dyDescent="0.3">
      <c r="A127" s="128" t="s">
        <v>3425</v>
      </c>
      <c r="B127" s="128" t="s">
        <v>42</v>
      </c>
      <c r="C127" s="128" t="str">
        <f t="shared" si="1"/>
        <v>ARV000182</v>
      </c>
      <c r="D127" s="128" t="s">
        <v>1348</v>
      </c>
      <c r="E127" s="128" t="s">
        <v>1349</v>
      </c>
      <c r="F127" s="128" t="s">
        <v>38</v>
      </c>
      <c r="G127" s="128" t="s">
        <v>36</v>
      </c>
      <c r="H127" s="128">
        <v>1784</v>
      </c>
      <c r="I127" s="128" t="s">
        <v>4831</v>
      </c>
      <c r="J127" s="128" t="s">
        <v>4832</v>
      </c>
      <c r="K127" s="128" t="s">
        <v>6297</v>
      </c>
      <c r="L127" s="128" t="s">
        <v>6298</v>
      </c>
      <c r="M127" s="128" t="s">
        <v>6299</v>
      </c>
      <c r="N127" s="129">
        <v>45884</v>
      </c>
      <c r="O127" s="130" t="s">
        <v>6300</v>
      </c>
      <c r="P127" s="128">
        <v>30418.45</v>
      </c>
      <c r="Q127" s="131">
        <v>17.050700672645739</v>
      </c>
    </row>
    <row r="128" spans="1:17" x14ac:dyDescent="0.3">
      <c r="A128" s="128" t="s">
        <v>3425</v>
      </c>
      <c r="B128" s="128" t="s">
        <v>42</v>
      </c>
      <c r="C128" s="128" t="str">
        <f t="shared" si="1"/>
        <v>ARV000189</v>
      </c>
      <c r="D128" s="128" t="s">
        <v>1486</v>
      </c>
      <c r="E128" s="128" t="s">
        <v>1487</v>
      </c>
      <c r="F128" s="128" t="s">
        <v>38</v>
      </c>
      <c r="G128" s="128" t="s">
        <v>36</v>
      </c>
      <c r="H128" s="128">
        <v>1776</v>
      </c>
      <c r="I128" s="128" t="s">
        <v>4831</v>
      </c>
      <c r="J128" s="128" t="s">
        <v>4832</v>
      </c>
      <c r="K128" s="128" t="s">
        <v>6270</v>
      </c>
      <c r="L128" s="128" t="s">
        <v>6271</v>
      </c>
      <c r="M128" s="128" t="s">
        <v>6272</v>
      </c>
      <c r="N128" s="129">
        <v>45884</v>
      </c>
      <c r="O128" s="130" t="s">
        <v>6273</v>
      </c>
      <c r="P128" s="128">
        <v>13507.59</v>
      </c>
      <c r="Q128" s="131">
        <v>7.6056249999999999</v>
      </c>
    </row>
    <row r="129" spans="1:17" x14ac:dyDescent="0.3">
      <c r="A129" s="128" t="s">
        <v>3425</v>
      </c>
      <c r="B129" s="128" t="s">
        <v>42</v>
      </c>
      <c r="C129" s="128" t="str">
        <f t="shared" si="1"/>
        <v>ARV000202</v>
      </c>
      <c r="D129" s="128" t="s">
        <v>2219</v>
      </c>
      <c r="E129" s="128" t="s">
        <v>2220</v>
      </c>
      <c r="F129" s="128" t="s">
        <v>38</v>
      </c>
      <c r="G129" s="128" t="s">
        <v>36</v>
      </c>
      <c r="H129" s="128">
        <v>42</v>
      </c>
      <c r="I129" s="128" t="s">
        <v>4831</v>
      </c>
      <c r="J129" s="128" t="s">
        <v>4832</v>
      </c>
      <c r="K129" s="128" t="s">
        <v>6221</v>
      </c>
      <c r="L129" s="128" t="s">
        <v>5787</v>
      </c>
      <c r="M129" s="128" t="s">
        <v>6222</v>
      </c>
      <c r="N129" s="129">
        <v>45884</v>
      </c>
      <c r="O129" s="130" t="s">
        <v>6223</v>
      </c>
      <c r="P129" s="128">
        <v>6088.59</v>
      </c>
      <c r="Q129" s="131">
        <v>144.96642857142857</v>
      </c>
    </row>
    <row r="130" spans="1:17" x14ac:dyDescent="0.3">
      <c r="A130" s="128" t="s">
        <v>3425</v>
      </c>
      <c r="B130" s="128" t="s">
        <v>42</v>
      </c>
      <c r="C130" s="128" t="str">
        <f t="shared" ref="C130:C193" si="2">LEFT(E130,9)</f>
        <v>ARV000203</v>
      </c>
      <c r="D130" s="128" t="s">
        <v>1717</v>
      </c>
      <c r="E130" s="128" t="s">
        <v>1718</v>
      </c>
      <c r="F130" s="128" t="s">
        <v>38</v>
      </c>
      <c r="G130" s="128" t="s">
        <v>36</v>
      </c>
      <c r="H130" s="128">
        <v>400</v>
      </c>
      <c r="I130" s="128" t="s">
        <v>4831</v>
      </c>
      <c r="J130" s="128" t="s">
        <v>4832</v>
      </c>
      <c r="K130" s="128" t="s">
        <v>6214</v>
      </c>
      <c r="L130" s="128" t="s">
        <v>6215</v>
      </c>
      <c r="M130" s="128" t="s">
        <v>6216</v>
      </c>
      <c r="N130" s="129">
        <v>45884</v>
      </c>
      <c r="O130" s="130" t="s">
        <v>6217</v>
      </c>
      <c r="P130" s="128">
        <v>18946.259999999998</v>
      </c>
      <c r="Q130" s="131">
        <v>47.365649999999995</v>
      </c>
    </row>
    <row r="131" spans="1:17" x14ac:dyDescent="0.3">
      <c r="A131" s="128" t="s">
        <v>3425</v>
      </c>
      <c r="B131" s="128" t="s">
        <v>42</v>
      </c>
      <c r="C131" s="128" t="str">
        <f t="shared" si="2"/>
        <v>ARV000219</v>
      </c>
      <c r="D131" s="128" t="s">
        <v>1741</v>
      </c>
      <c r="E131" s="128" t="s">
        <v>1742</v>
      </c>
      <c r="F131" s="128" t="s">
        <v>38</v>
      </c>
      <c r="G131" s="128" t="s">
        <v>36</v>
      </c>
      <c r="H131" s="128">
        <v>100</v>
      </c>
      <c r="I131" s="128" t="s">
        <v>4831</v>
      </c>
      <c r="J131" s="128" t="s">
        <v>4832</v>
      </c>
      <c r="K131" s="128" t="s">
        <v>6143</v>
      </c>
      <c r="L131" s="128" t="s">
        <v>6144</v>
      </c>
      <c r="M131" s="128" t="s">
        <v>6145</v>
      </c>
      <c r="N131" s="129">
        <v>45884</v>
      </c>
      <c r="O131" s="130" t="s">
        <v>6146</v>
      </c>
      <c r="P131" s="128">
        <v>2901.65</v>
      </c>
      <c r="Q131" s="131">
        <v>29.016500000000001</v>
      </c>
    </row>
    <row r="132" spans="1:17" x14ac:dyDescent="0.3">
      <c r="A132" s="128" t="s">
        <v>3425</v>
      </c>
      <c r="B132" s="128" t="s">
        <v>42</v>
      </c>
      <c r="C132" s="128" t="str">
        <f t="shared" si="2"/>
        <v>HWS000059</v>
      </c>
      <c r="D132" s="128" t="s">
        <v>1364</v>
      </c>
      <c r="E132" s="128" t="s">
        <v>1365</v>
      </c>
      <c r="F132" s="128" t="s">
        <v>38</v>
      </c>
      <c r="G132" s="128" t="s">
        <v>36</v>
      </c>
      <c r="H132" s="128">
        <v>3080</v>
      </c>
      <c r="I132" s="128" t="s">
        <v>4831</v>
      </c>
      <c r="J132" s="128" t="s">
        <v>4832</v>
      </c>
      <c r="K132" s="128" t="s">
        <v>5427</v>
      </c>
      <c r="L132" s="128" t="s">
        <v>5428</v>
      </c>
      <c r="M132" s="128" t="s">
        <v>5429</v>
      </c>
      <c r="N132" s="129">
        <v>45884</v>
      </c>
      <c r="O132" s="130" t="s">
        <v>5430</v>
      </c>
      <c r="P132" s="128">
        <v>5054.5</v>
      </c>
      <c r="Q132" s="131">
        <v>1.6410714285714285</v>
      </c>
    </row>
    <row r="133" spans="1:17" x14ac:dyDescent="0.3">
      <c r="A133" s="128" t="s">
        <v>3425</v>
      </c>
      <c r="B133" s="128" t="s">
        <v>42</v>
      </c>
      <c r="C133" s="128" t="str">
        <f t="shared" si="2"/>
        <v>HWS000062</v>
      </c>
      <c r="D133" s="128" t="s">
        <v>1857</v>
      </c>
      <c r="E133" s="128" t="s">
        <v>1858</v>
      </c>
      <c r="F133" s="128" t="s">
        <v>38</v>
      </c>
      <c r="G133" s="128" t="s">
        <v>36</v>
      </c>
      <c r="H133" s="128">
        <v>800</v>
      </c>
      <c r="I133" s="128" t="s">
        <v>4831</v>
      </c>
      <c r="J133" s="128" t="s">
        <v>4832</v>
      </c>
      <c r="K133" s="128" t="s">
        <v>5419</v>
      </c>
      <c r="L133" s="128" t="s">
        <v>5420</v>
      </c>
      <c r="M133" s="128" t="s">
        <v>5421</v>
      </c>
      <c r="N133" s="129">
        <v>45884</v>
      </c>
      <c r="O133" s="130" t="s">
        <v>5422</v>
      </c>
      <c r="P133" s="128">
        <v>2326.7399999999998</v>
      </c>
      <c r="Q133" s="131">
        <v>2.9084249999999998</v>
      </c>
    </row>
    <row r="134" spans="1:17" x14ac:dyDescent="0.3">
      <c r="A134" s="128" t="s">
        <v>3425</v>
      </c>
      <c r="B134" s="128" t="s">
        <v>42</v>
      </c>
      <c r="C134" s="128" t="str">
        <f t="shared" si="2"/>
        <v>HWS000125</v>
      </c>
      <c r="D134" s="128" t="s">
        <v>1372</v>
      </c>
      <c r="E134" s="128" t="s">
        <v>1373</v>
      </c>
      <c r="F134" s="128" t="s">
        <v>38</v>
      </c>
      <c r="G134" s="128" t="s">
        <v>36</v>
      </c>
      <c r="H134" s="128">
        <v>1918</v>
      </c>
      <c r="I134" s="128" t="s">
        <v>4831</v>
      </c>
      <c r="J134" s="128" t="s">
        <v>4832</v>
      </c>
      <c r="K134" s="128" t="s">
        <v>5183</v>
      </c>
      <c r="L134" s="128" t="s">
        <v>5184</v>
      </c>
      <c r="M134" s="128" t="s">
        <v>5185</v>
      </c>
      <c r="N134" s="129">
        <v>45884</v>
      </c>
      <c r="O134" s="130" t="s">
        <v>5186</v>
      </c>
      <c r="P134" s="128">
        <v>16848.39</v>
      </c>
      <c r="Q134" s="131">
        <v>8.7843534932221061</v>
      </c>
    </row>
    <row r="135" spans="1:17" x14ac:dyDescent="0.3">
      <c r="A135" s="128" t="s">
        <v>3425</v>
      </c>
      <c r="B135" s="128" t="s">
        <v>42</v>
      </c>
      <c r="C135" s="128" t="str">
        <f t="shared" si="2"/>
        <v>BOS000085</v>
      </c>
      <c r="D135" s="128" t="s">
        <v>1426</v>
      </c>
      <c r="E135" s="128" t="s">
        <v>1427</v>
      </c>
      <c r="F135" s="128" t="s">
        <v>38</v>
      </c>
      <c r="G135" s="128" t="s">
        <v>36</v>
      </c>
      <c r="H135" s="128">
        <v>11546</v>
      </c>
      <c r="I135" s="128" t="s">
        <v>4831</v>
      </c>
      <c r="J135" s="128" t="s">
        <v>4832</v>
      </c>
      <c r="K135" s="128" t="s">
        <v>6124</v>
      </c>
      <c r="L135" s="128" t="s">
        <v>6125</v>
      </c>
      <c r="M135" s="128" t="s">
        <v>6126</v>
      </c>
      <c r="N135" s="129">
        <v>45887</v>
      </c>
      <c r="O135" s="130" t="s">
        <v>6127</v>
      </c>
      <c r="P135" s="128">
        <v>11911.99</v>
      </c>
      <c r="Q135" s="131">
        <v>1.0316984236965183</v>
      </c>
    </row>
    <row r="136" spans="1:17" x14ac:dyDescent="0.3">
      <c r="A136" s="128" t="s">
        <v>3425</v>
      </c>
      <c r="B136" s="128" t="s">
        <v>42</v>
      </c>
      <c r="C136" s="128" t="str">
        <f t="shared" si="2"/>
        <v>ARV000190</v>
      </c>
      <c r="D136" s="128" t="s">
        <v>1468</v>
      </c>
      <c r="E136" s="128" t="s">
        <v>1469</v>
      </c>
      <c r="F136" s="128" t="s">
        <v>38</v>
      </c>
      <c r="G136" s="128" t="s">
        <v>36</v>
      </c>
      <c r="H136" s="128">
        <v>0</v>
      </c>
      <c r="I136" s="128" t="s">
        <v>4831</v>
      </c>
      <c r="J136" s="128" t="s">
        <v>4832</v>
      </c>
      <c r="K136" s="128" t="s">
        <v>6428</v>
      </c>
      <c r="L136" s="128" t="s">
        <v>6429</v>
      </c>
      <c r="M136" s="128" t="s">
        <v>6430</v>
      </c>
      <c r="N136" s="129">
        <v>45887</v>
      </c>
      <c r="O136" s="130" t="s">
        <v>6431</v>
      </c>
      <c r="P136" s="128">
        <v>16.03</v>
      </c>
      <c r="Q136" s="132">
        <v>16.03</v>
      </c>
    </row>
    <row r="137" spans="1:17" x14ac:dyDescent="0.3">
      <c r="A137" s="128" t="s">
        <v>3425</v>
      </c>
      <c r="B137" s="128" t="s">
        <v>42</v>
      </c>
      <c r="C137" s="128" t="str">
        <f t="shared" si="2"/>
        <v>HWS000045</v>
      </c>
      <c r="D137" s="128" t="s">
        <v>1390</v>
      </c>
      <c r="E137" s="128" t="s">
        <v>1391</v>
      </c>
      <c r="F137" s="128" t="s">
        <v>38</v>
      </c>
      <c r="G137" s="128" t="s">
        <v>36</v>
      </c>
      <c r="H137" s="128">
        <v>607</v>
      </c>
      <c r="I137" s="128" t="s">
        <v>4831</v>
      </c>
      <c r="J137" s="128" t="s">
        <v>4832</v>
      </c>
      <c r="K137" s="128" t="s">
        <v>5489</v>
      </c>
      <c r="L137" s="128" t="s">
        <v>5490</v>
      </c>
      <c r="M137" s="128" t="s">
        <v>5491</v>
      </c>
      <c r="N137" s="129">
        <v>45887</v>
      </c>
      <c r="O137" s="130" t="s">
        <v>5492</v>
      </c>
      <c r="P137" s="128">
        <v>7567.82</v>
      </c>
      <c r="Q137" s="131">
        <v>12.467578253706755</v>
      </c>
    </row>
    <row r="138" spans="1:17" x14ac:dyDescent="0.3">
      <c r="A138" s="128" t="s">
        <v>3425</v>
      </c>
      <c r="B138" s="128" t="s">
        <v>42</v>
      </c>
      <c r="C138" s="128" t="str">
        <f t="shared" si="2"/>
        <v>HWS000063</v>
      </c>
      <c r="D138" s="128" t="s">
        <v>1362</v>
      </c>
      <c r="E138" s="128" t="s">
        <v>1363</v>
      </c>
      <c r="F138" s="128" t="s">
        <v>38</v>
      </c>
      <c r="G138" s="128" t="s">
        <v>36</v>
      </c>
      <c r="H138" s="128">
        <v>1200</v>
      </c>
      <c r="I138" s="128" t="s">
        <v>4831</v>
      </c>
      <c r="J138" s="128" t="s">
        <v>4832</v>
      </c>
      <c r="K138" s="128" t="s">
        <v>5415</v>
      </c>
      <c r="L138" s="128" t="s">
        <v>5416</v>
      </c>
      <c r="M138" s="128" t="s">
        <v>5417</v>
      </c>
      <c r="N138" s="129">
        <v>45887</v>
      </c>
      <c r="O138" s="130" t="s">
        <v>5418</v>
      </c>
      <c r="P138" s="128">
        <v>3490.44</v>
      </c>
      <c r="Q138" s="131">
        <v>2.9087000000000001</v>
      </c>
    </row>
    <row r="139" spans="1:17" x14ac:dyDescent="0.3">
      <c r="A139" s="128" t="s">
        <v>3425</v>
      </c>
      <c r="B139" s="128" t="s">
        <v>42</v>
      </c>
      <c r="C139" s="128" t="str">
        <f t="shared" si="2"/>
        <v>HWS000120</v>
      </c>
      <c r="D139" s="128" t="s">
        <v>1416</v>
      </c>
      <c r="E139" s="128" t="s">
        <v>1417</v>
      </c>
      <c r="F139" s="128" t="s">
        <v>38</v>
      </c>
      <c r="G139" s="128" t="s">
        <v>36</v>
      </c>
      <c r="H139" s="128">
        <v>650</v>
      </c>
      <c r="I139" s="128" t="s">
        <v>4831</v>
      </c>
      <c r="J139" s="128" t="s">
        <v>4832</v>
      </c>
      <c r="K139" s="128" t="s">
        <v>5202</v>
      </c>
      <c r="L139" s="128" t="s">
        <v>5203</v>
      </c>
      <c r="M139" s="128" t="s">
        <v>5204</v>
      </c>
      <c r="N139" s="129">
        <v>45887</v>
      </c>
      <c r="O139" s="130" t="s">
        <v>5205</v>
      </c>
      <c r="P139" s="128">
        <v>1974.94</v>
      </c>
      <c r="Q139" s="131">
        <v>3.0383692307692307</v>
      </c>
    </row>
    <row r="140" spans="1:17" x14ac:dyDescent="0.3">
      <c r="A140" s="128" t="s">
        <v>3425</v>
      </c>
      <c r="B140" s="128" t="s">
        <v>42</v>
      </c>
      <c r="C140" s="128" t="str">
        <f t="shared" si="2"/>
        <v>HWS000037</v>
      </c>
      <c r="D140" s="128" t="s">
        <v>1400</v>
      </c>
      <c r="E140" s="128" t="s">
        <v>1401</v>
      </c>
      <c r="F140" s="128" t="s">
        <v>38</v>
      </c>
      <c r="G140" s="128" t="s">
        <v>36</v>
      </c>
      <c r="H140" s="128">
        <v>1808</v>
      </c>
      <c r="I140" s="128" t="s">
        <v>4831</v>
      </c>
      <c r="J140" s="128" t="s">
        <v>4832</v>
      </c>
      <c r="K140" s="128" t="s">
        <v>5533</v>
      </c>
      <c r="L140" s="128" t="s">
        <v>5534</v>
      </c>
      <c r="M140" s="128" t="s">
        <v>5535</v>
      </c>
      <c r="N140" s="129">
        <v>45888</v>
      </c>
      <c r="O140" s="130" t="s">
        <v>5536</v>
      </c>
      <c r="P140" s="128">
        <v>11543.98</v>
      </c>
      <c r="Q140" s="131">
        <v>6.3849446902654865</v>
      </c>
    </row>
    <row r="141" spans="1:17" x14ac:dyDescent="0.3">
      <c r="A141" s="128" t="s">
        <v>3425</v>
      </c>
      <c r="B141" s="128" t="s">
        <v>42</v>
      </c>
      <c r="C141" s="128" t="str">
        <f t="shared" si="2"/>
        <v>HWS000038</v>
      </c>
      <c r="D141" s="128" t="s">
        <v>1402</v>
      </c>
      <c r="E141" s="128" t="s">
        <v>1403</v>
      </c>
      <c r="F141" s="128" t="s">
        <v>38</v>
      </c>
      <c r="G141" s="128" t="s">
        <v>36</v>
      </c>
      <c r="H141" s="128">
        <v>930</v>
      </c>
      <c r="I141" s="128" t="s">
        <v>4831</v>
      </c>
      <c r="J141" s="128" t="s">
        <v>4832</v>
      </c>
      <c r="K141" s="128" t="s">
        <v>5526</v>
      </c>
      <c r="L141" s="128" t="s">
        <v>5527</v>
      </c>
      <c r="M141" s="128" t="s">
        <v>5528</v>
      </c>
      <c r="N141" s="129">
        <v>45888</v>
      </c>
      <c r="O141" s="130" t="s">
        <v>5529</v>
      </c>
      <c r="P141" s="128">
        <v>5939.9</v>
      </c>
      <c r="Q141" s="131">
        <v>6.3869892473118277</v>
      </c>
    </row>
    <row r="142" spans="1:17" x14ac:dyDescent="0.3">
      <c r="A142" s="128" t="s">
        <v>3425</v>
      </c>
      <c r="B142" s="128" t="s">
        <v>42</v>
      </c>
      <c r="C142" s="128" t="str">
        <f t="shared" si="2"/>
        <v>HWS000050</v>
      </c>
      <c r="D142" s="128" t="s">
        <v>1408</v>
      </c>
      <c r="E142" s="128" t="s">
        <v>1409</v>
      </c>
      <c r="F142" s="128" t="s">
        <v>38</v>
      </c>
      <c r="G142" s="128" t="s">
        <v>36</v>
      </c>
      <c r="H142" s="128">
        <v>1959</v>
      </c>
      <c r="I142" s="128" t="s">
        <v>4831</v>
      </c>
      <c r="J142" s="128" t="s">
        <v>4832</v>
      </c>
      <c r="K142" s="128" t="s">
        <v>5464</v>
      </c>
      <c r="L142" s="128" t="s">
        <v>5465</v>
      </c>
      <c r="M142" s="128" t="s">
        <v>5466</v>
      </c>
      <c r="N142" s="129">
        <v>45888</v>
      </c>
      <c r="O142" s="130" t="s">
        <v>5467</v>
      </c>
      <c r="P142" s="128">
        <v>8745.41</v>
      </c>
      <c r="Q142" s="131">
        <v>4.4642215416028588</v>
      </c>
    </row>
    <row r="143" spans="1:17" x14ac:dyDescent="0.3">
      <c r="A143" s="128" t="s">
        <v>3425</v>
      </c>
      <c r="B143" s="128" t="s">
        <v>42</v>
      </c>
      <c r="C143" s="128" t="str">
        <f t="shared" si="2"/>
        <v>HWS000094</v>
      </c>
      <c r="D143" s="128" t="s">
        <v>1452</v>
      </c>
      <c r="E143" s="128" t="s">
        <v>1453</v>
      </c>
      <c r="F143" s="128" t="s">
        <v>38</v>
      </c>
      <c r="G143" s="128" t="s">
        <v>36</v>
      </c>
      <c r="H143" s="128">
        <v>1950</v>
      </c>
      <c r="I143" s="128" t="s">
        <v>4831</v>
      </c>
      <c r="J143" s="128" t="s">
        <v>4832</v>
      </c>
      <c r="K143" s="128" t="s">
        <v>5303</v>
      </c>
      <c r="L143" s="128" t="s">
        <v>5304</v>
      </c>
      <c r="M143" s="128" t="s">
        <v>5305</v>
      </c>
      <c r="N143" s="129">
        <v>45888</v>
      </c>
      <c r="O143" s="130" t="s">
        <v>5306</v>
      </c>
      <c r="P143" s="128">
        <v>4952.1400000000003</v>
      </c>
      <c r="Q143" s="131">
        <v>2.5395589743589744</v>
      </c>
    </row>
    <row r="144" spans="1:17" x14ac:dyDescent="0.3">
      <c r="A144" s="128" t="s">
        <v>3425</v>
      </c>
      <c r="B144" s="128" t="s">
        <v>42</v>
      </c>
      <c r="C144" s="128" t="str">
        <f t="shared" si="2"/>
        <v>HWS000117</v>
      </c>
      <c r="D144" s="128" t="s">
        <v>1592</v>
      </c>
      <c r="E144" s="128" t="s">
        <v>1593</v>
      </c>
      <c r="F144" s="128" t="s">
        <v>38</v>
      </c>
      <c r="G144" s="128" t="s">
        <v>36</v>
      </c>
      <c r="H144" s="128">
        <v>0</v>
      </c>
      <c r="I144" s="128" t="s">
        <v>4831</v>
      </c>
      <c r="J144" s="128" t="s">
        <v>4832</v>
      </c>
      <c r="K144" s="128" t="s">
        <v>6432</v>
      </c>
      <c r="L144" s="128" t="s">
        <v>6433</v>
      </c>
      <c r="M144" s="128" t="s">
        <v>6434</v>
      </c>
      <c r="N144" s="129">
        <v>45888</v>
      </c>
      <c r="O144" s="130" t="s">
        <v>6435</v>
      </c>
      <c r="P144" s="128">
        <v>0.46</v>
      </c>
      <c r="Q144" s="132">
        <v>0.46</v>
      </c>
    </row>
    <row r="145" spans="1:17" x14ac:dyDescent="0.3">
      <c r="A145" s="128" t="s">
        <v>3425</v>
      </c>
      <c r="B145" s="128" t="s">
        <v>42</v>
      </c>
      <c r="C145" s="128" t="str">
        <f t="shared" si="2"/>
        <v>PRM000019</v>
      </c>
      <c r="D145" s="128" t="s">
        <v>3242</v>
      </c>
      <c r="E145" s="128" t="s">
        <v>3243</v>
      </c>
      <c r="F145" s="128" t="s">
        <v>38</v>
      </c>
      <c r="G145" s="128" t="s">
        <v>36</v>
      </c>
      <c r="H145" s="128">
        <v>80</v>
      </c>
      <c r="I145" s="128" t="s">
        <v>4831</v>
      </c>
      <c r="J145" s="128" t="s">
        <v>4832</v>
      </c>
      <c r="K145" s="128" t="s">
        <v>4939</v>
      </c>
      <c r="L145" s="128" t="s">
        <v>4940</v>
      </c>
      <c r="M145" s="128" t="s">
        <v>4941</v>
      </c>
      <c r="N145" s="129">
        <v>45888</v>
      </c>
      <c r="O145" s="130" t="s">
        <v>4942</v>
      </c>
      <c r="P145" s="128">
        <v>1094.6500000000001</v>
      </c>
      <c r="Q145" s="131">
        <v>13.683125</v>
      </c>
    </row>
    <row r="146" spans="1:17" x14ac:dyDescent="0.3">
      <c r="A146" s="128" t="s">
        <v>3425</v>
      </c>
      <c r="B146" s="128" t="s">
        <v>42</v>
      </c>
      <c r="C146" s="128" t="str">
        <f t="shared" si="2"/>
        <v>ARV000135</v>
      </c>
      <c r="D146" s="128" t="s">
        <v>1436</v>
      </c>
      <c r="E146" s="128" t="s">
        <v>1437</v>
      </c>
      <c r="F146" s="128" t="s">
        <v>38</v>
      </c>
      <c r="G146" s="128" t="s">
        <v>36</v>
      </c>
      <c r="H146" s="128">
        <v>750</v>
      </c>
      <c r="I146" s="128" t="s">
        <v>4831</v>
      </c>
      <c r="J146" s="128" t="s">
        <v>4832</v>
      </c>
      <c r="K146" s="128" t="s">
        <v>6375</v>
      </c>
      <c r="L146" s="128" t="s">
        <v>5970</v>
      </c>
      <c r="M146" s="128" t="s">
        <v>6376</v>
      </c>
      <c r="N146" s="129">
        <v>45889</v>
      </c>
      <c r="O146" s="130" t="s">
        <v>6377</v>
      </c>
      <c r="P146" s="128">
        <v>15774.54</v>
      </c>
      <c r="Q146" s="131">
        <v>21.032720000000001</v>
      </c>
    </row>
    <row r="147" spans="1:17" x14ac:dyDescent="0.3">
      <c r="A147" s="128" t="s">
        <v>3425</v>
      </c>
      <c r="B147" s="128" t="s">
        <v>42</v>
      </c>
      <c r="C147" s="128" t="str">
        <f t="shared" si="2"/>
        <v>ARV000183</v>
      </c>
      <c r="D147" s="128" t="s">
        <v>1444</v>
      </c>
      <c r="E147" s="128" t="s">
        <v>1445</v>
      </c>
      <c r="F147" s="128" t="s">
        <v>38</v>
      </c>
      <c r="G147" s="128" t="s">
        <v>36</v>
      </c>
      <c r="H147" s="128">
        <v>1852</v>
      </c>
      <c r="I147" s="128" t="s">
        <v>4831</v>
      </c>
      <c r="J147" s="128" t="s">
        <v>4832</v>
      </c>
      <c r="K147" s="128" t="s">
        <v>6290</v>
      </c>
      <c r="L147" s="128" t="s">
        <v>6291</v>
      </c>
      <c r="M147" s="128" t="s">
        <v>6292</v>
      </c>
      <c r="N147" s="129">
        <v>45889</v>
      </c>
      <c r="O147" s="130" t="s">
        <v>6293</v>
      </c>
      <c r="P147" s="128">
        <v>23741.94</v>
      </c>
      <c r="Q147" s="131">
        <v>12.81962203023758</v>
      </c>
    </row>
    <row r="148" spans="1:17" x14ac:dyDescent="0.3">
      <c r="A148" s="128" t="s">
        <v>3425</v>
      </c>
      <c r="B148" s="128" t="s">
        <v>42</v>
      </c>
      <c r="C148" s="128" t="str">
        <f t="shared" si="2"/>
        <v>ARV000205</v>
      </c>
      <c r="D148" s="128" t="s">
        <v>1460</v>
      </c>
      <c r="E148" s="128" t="s">
        <v>1461</v>
      </c>
      <c r="F148" s="128" t="s">
        <v>38</v>
      </c>
      <c r="G148" s="128" t="s">
        <v>36</v>
      </c>
      <c r="H148" s="128">
        <v>31</v>
      </c>
      <c r="I148" s="128" t="s">
        <v>4831</v>
      </c>
      <c r="J148" s="128" t="s">
        <v>4832</v>
      </c>
      <c r="K148" s="128" t="s">
        <v>6200</v>
      </c>
      <c r="L148" s="128" t="s">
        <v>6201</v>
      </c>
      <c r="M148" s="128" t="s">
        <v>6202</v>
      </c>
      <c r="N148" s="129">
        <v>45889</v>
      </c>
      <c r="O148" s="130" t="s">
        <v>6203</v>
      </c>
      <c r="P148" s="128">
        <v>1552.76</v>
      </c>
      <c r="Q148" s="131">
        <v>50.089032258064513</v>
      </c>
    </row>
    <row r="149" spans="1:17" x14ac:dyDescent="0.3">
      <c r="A149" s="128" t="s">
        <v>3425</v>
      </c>
      <c r="B149" s="128" t="s">
        <v>42</v>
      </c>
      <c r="C149" s="128" t="str">
        <f t="shared" si="2"/>
        <v>ARV000214</v>
      </c>
      <c r="D149" s="128" t="s">
        <v>1394</v>
      </c>
      <c r="E149" s="128" t="s">
        <v>1395</v>
      </c>
      <c r="F149" s="128" t="s">
        <v>38</v>
      </c>
      <c r="G149" s="128" t="s">
        <v>36</v>
      </c>
      <c r="H149" s="128">
        <v>0</v>
      </c>
      <c r="I149" s="128" t="s">
        <v>4831</v>
      </c>
      <c r="J149" s="128" t="s">
        <v>4832</v>
      </c>
      <c r="K149" s="128" t="s">
        <v>6436</v>
      </c>
      <c r="L149" s="128" t="s">
        <v>6165</v>
      </c>
      <c r="M149" s="128" t="s">
        <v>6437</v>
      </c>
      <c r="N149" s="129">
        <v>45889</v>
      </c>
      <c r="O149" s="130" t="s">
        <v>6438</v>
      </c>
      <c r="P149" s="128">
        <v>6.69</v>
      </c>
      <c r="Q149" s="132">
        <v>6.69</v>
      </c>
    </row>
    <row r="150" spans="1:17" x14ac:dyDescent="0.3">
      <c r="A150" s="128" t="s">
        <v>3425</v>
      </c>
      <c r="B150" s="128" t="s">
        <v>42</v>
      </c>
      <c r="C150" s="128" t="str">
        <f t="shared" si="2"/>
        <v>HWS000113</v>
      </c>
      <c r="D150" s="128" t="s">
        <v>1414</v>
      </c>
      <c r="E150" s="128" t="s">
        <v>1415</v>
      </c>
      <c r="F150" s="128" t="s">
        <v>38</v>
      </c>
      <c r="G150" s="128" t="s">
        <v>36</v>
      </c>
      <c r="H150" s="128">
        <v>823</v>
      </c>
      <c r="I150" s="128" t="s">
        <v>4831</v>
      </c>
      <c r="J150" s="128" t="s">
        <v>4832</v>
      </c>
      <c r="K150" s="128" t="s">
        <v>5240</v>
      </c>
      <c r="L150" s="128" t="s">
        <v>5241</v>
      </c>
      <c r="M150" s="128" t="s">
        <v>5242</v>
      </c>
      <c r="N150" s="129">
        <v>45889</v>
      </c>
      <c r="O150" s="130" t="s">
        <v>5243</v>
      </c>
      <c r="P150" s="128">
        <v>3967.37</v>
      </c>
      <c r="Q150" s="131">
        <v>4.8206196840826241</v>
      </c>
    </row>
    <row r="151" spans="1:17" x14ac:dyDescent="0.3">
      <c r="A151" s="128" t="s">
        <v>3425</v>
      </c>
      <c r="B151" s="128" t="s">
        <v>42</v>
      </c>
      <c r="C151" s="128" t="str">
        <f t="shared" si="2"/>
        <v>VOL000077</v>
      </c>
      <c r="D151" s="128" t="s">
        <v>1450</v>
      </c>
      <c r="E151" s="128" t="s">
        <v>1451</v>
      </c>
      <c r="F151" s="128" t="s">
        <v>38</v>
      </c>
      <c r="G151" s="128" t="s">
        <v>36</v>
      </c>
      <c r="H151" s="128">
        <v>130</v>
      </c>
      <c r="I151" s="128" t="s">
        <v>4831</v>
      </c>
      <c r="J151" s="128" t="s">
        <v>4832</v>
      </c>
      <c r="K151" s="128" t="s">
        <v>4833</v>
      </c>
      <c r="L151" s="128" t="s">
        <v>4834</v>
      </c>
      <c r="M151" s="128" t="s">
        <v>4835</v>
      </c>
      <c r="N151" s="129">
        <v>45889</v>
      </c>
      <c r="O151" s="130" t="s">
        <v>4836</v>
      </c>
      <c r="P151" s="128">
        <v>2175.66</v>
      </c>
      <c r="Q151" s="131">
        <v>16.735846153846154</v>
      </c>
    </row>
    <row r="152" spans="1:17" x14ac:dyDescent="0.3">
      <c r="A152" s="128" t="s">
        <v>3425</v>
      </c>
      <c r="B152" s="128" t="s">
        <v>42</v>
      </c>
      <c r="C152" s="128" t="str">
        <f t="shared" si="2"/>
        <v>ARV000126</v>
      </c>
      <c r="D152" s="128" t="s">
        <v>2188</v>
      </c>
      <c r="E152" s="128" t="s">
        <v>2189</v>
      </c>
      <c r="F152" s="128" t="s">
        <v>38</v>
      </c>
      <c r="G152" s="128" t="s">
        <v>36</v>
      </c>
      <c r="H152" s="128">
        <v>1687</v>
      </c>
      <c r="I152" s="128" t="s">
        <v>4831</v>
      </c>
      <c r="J152" s="128" t="s">
        <v>4832</v>
      </c>
      <c r="K152" s="128" t="s">
        <v>6387</v>
      </c>
      <c r="L152" s="128" t="s">
        <v>6388</v>
      </c>
      <c r="M152" s="128" t="s">
        <v>6389</v>
      </c>
      <c r="N152" s="129">
        <v>45890</v>
      </c>
      <c r="O152" s="130" t="s">
        <v>6390</v>
      </c>
      <c r="P152" s="128">
        <v>5039.54</v>
      </c>
      <c r="Q152" s="131">
        <v>2.9872791938352106</v>
      </c>
    </row>
    <row r="153" spans="1:17" x14ac:dyDescent="0.3">
      <c r="A153" s="128" t="s">
        <v>3425</v>
      </c>
      <c r="B153" s="128" t="s">
        <v>42</v>
      </c>
      <c r="C153" s="128" t="str">
        <f t="shared" si="2"/>
        <v>ARV000216</v>
      </c>
      <c r="D153" s="128" t="s">
        <v>2229</v>
      </c>
      <c r="E153" s="128" t="s">
        <v>2230</v>
      </c>
      <c r="F153" s="128" t="s">
        <v>38</v>
      </c>
      <c r="G153" s="128" t="s">
        <v>36</v>
      </c>
      <c r="H153" s="128">
        <v>56</v>
      </c>
      <c r="I153" s="128" t="s">
        <v>4831</v>
      </c>
      <c r="J153" s="128" t="s">
        <v>4832</v>
      </c>
      <c r="K153" s="128" t="s">
        <v>6157</v>
      </c>
      <c r="L153" s="128" t="s">
        <v>6158</v>
      </c>
      <c r="M153" s="128" t="s">
        <v>6159</v>
      </c>
      <c r="N153" s="129">
        <v>45890</v>
      </c>
      <c r="O153" s="130" t="s">
        <v>6160</v>
      </c>
      <c r="P153" s="128">
        <v>1626.12</v>
      </c>
      <c r="Q153" s="131">
        <v>29.037857142857142</v>
      </c>
    </row>
    <row r="154" spans="1:17" x14ac:dyDescent="0.3">
      <c r="A154" s="128" t="s">
        <v>3425</v>
      </c>
      <c r="B154" s="128" t="s">
        <v>42</v>
      </c>
      <c r="C154" s="128" t="str">
        <f t="shared" si="2"/>
        <v>HWS000118</v>
      </c>
      <c r="D154" s="128" t="s">
        <v>1500</v>
      </c>
      <c r="E154" s="128" t="s">
        <v>1501</v>
      </c>
      <c r="F154" s="128" t="s">
        <v>38</v>
      </c>
      <c r="G154" s="128" t="s">
        <v>36</v>
      </c>
      <c r="H154" s="128">
        <v>1465</v>
      </c>
      <c r="I154" s="128" t="s">
        <v>4831</v>
      </c>
      <c r="J154" s="128" t="s">
        <v>4832</v>
      </c>
      <c r="K154" s="128" t="s">
        <v>5210</v>
      </c>
      <c r="L154" s="128" t="s">
        <v>5211</v>
      </c>
      <c r="M154" s="128" t="s">
        <v>5212</v>
      </c>
      <c r="N154" s="129">
        <v>45890</v>
      </c>
      <c r="O154" s="130" t="s">
        <v>5213</v>
      </c>
      <c r="P154" s="128">
        <v>3225.82</v>
      </c>
      <c r="Q154" s="131">
        <v>2.201924914675768</v>
      </c>
    </row>
    <row r="155" spans="1:17" x14ac:dyDescent="0.3">
      <c r="A155" s="128" t="s">
        <v>3425</v>
      </c>
      <c r="B155" s="128" t="s">
        <v>42</v>
      </c>
      <c r="C155" s="128" t="str">
        <f t="shared" si="2"/>
        <v>HWS000119</v>
      </c>
      <c r="D155" s="128" t="s">
        <v>1472</v>
      </c>
      <c r="E155" s="128" t="s">
        <v>1473</v>
      </c>
      <c r="F155" s="128" t="s">
        <v>38</v>
      </c>
      <c r="G155" s="128" t="s">
        <v>36</v>
      </c>
      <c r="H155" s="128">
        <v>1493</v>
      </c>
      <c r="I155" s="128" t="s">
        <v>4831</v>
      </c>
      <c r="J155" s="128" t="s">
        <v>4832</v>
      </c>
      <c r="K155" s="128" t="s">
        <v>5206</v>
      </c>
      <c r="L155" s="128" t="s">
        <v>5207</v>
      </c>
      <c r="M155" s="128" t="s">
        <v>5208</v>
      </c>
      <c r="N155" s="129">
        <v>45890</v>
      </c>
      <c r="O155" s="130" t="s">
        <v>5209</v>
      </c>
      <c r="P155" s="128">
        <v>3283.61</v>
      </c>
      <c r="Q155" s="131">
        <v>2.1993369055592766</v>
      </c>
    </row>
    <row r="156" spans="1:17" x14ac:dyDescent="0.3">
      <c r="A156" s="128" t="s">
        <v>3425</v>
      </c>
      <c r="B156" s="128" t="s">
        <v>42</v>
      </c>
      <c r="C156" s="128" t="str">
        <f t="shared" si="2"/>
        <v>BOS000001</v>
      </c>
      <c r="D156" s="128" t="s">
        <v>2271</v>
      </c>
      <c r="E156" s="128" t="s">
        <v>2272</v>
      </c>
      <c r="F156" s="128" t="s">
        <v>38</v>
      </c>
      <c r="G156" s="128" t="s">
        <v>36</v>
      </c>
      <c r="H156" s="128">
        <v>640</v>
      </c>
      <c r="I156" s="128" t="s">
        <v>4831</v>
      </c>
      <c r="J156" s="128" t="s">
        <v>4832</v>
      </c>
      <c r="K156" s="128" t="s">
        <v>6136</v>
      </c>
      <c r="L156" s="128" t="s">
        <v>6137</v>
      </c>
      <c r="M156" s="128" t="s">
        <v>6138</v>
      </c>
      <c r="N156" s="129">
        <v>45891</v>
      </c>
      <c r="O156" s="130" t="s">
        <v>6139</v>
      </c>
      <c r="P156" s="128">
        <v>684.04</v>
      </c>
      <c r="Q156" s="131">
        <v>1.0688124999999999</v>
      </c>
    </row>
    <row r="157" spans="1:17" x14ac:dyDescent="0.3">
      <c r="A157" s="128" t="s">
        <v>3425</v>
      </c>
      <c r="B157" s="128" t="s">
        <v>42</v>
      </c>
      <c r="C157" s="128" t="str">
        <f t="shared" si="2"/>
        <v>ARV000208</v>
      </c>
      <c r="D157" s="128" t="s">
        <v>2223</v>
      </c>
      <c r="E157" s="128" t="s">
        <v>2224</v>
      </c>
      <c r="F157" s="128" t="s">
        <v>38</v>
      </c>
      <c r="G157" s="128" t="s">
        <v>36</v>
      </c>
      <c r="H157" s="128">
        <v>232</v>
      </c>
      <c r="I157" s="128" t="s">
        <v>4831</v>
      </c>
      <c r="J157" s="128" t="s">
        <v>4832</v>
      </c>
      <c r="K157" s="128" t="s">
        <v>6189</v>
      </c>
      <c r="L157" s="128" t="s">
        <v>6190</v>
      </c>
      <c r="M157" s="128" t="s">
        <v>6191</v>
      </c>
      <c r="N157" s="129">
        <v>45891</v>
      </c>
      <c r="O157" s="130" t="s">
        <v>6192</v>
      </c>
      <c r="P157" s="128">
        <v>9342.0499999999993</v>
      </c>
      <c r="Q157" s="131">
        <v>40.267456896551721</v>
      </c>
    </row>
    <row r="158" spans="1:17" x14ac:dyDescent="0.3">
      <c r="A158" s="128" t="s">
        <v>3425</v>
      </c>
      <c r="B158" s="128" t="s">
        <v>42</v>
      </c>
      <c r="C158" s="128" t="str">
        <f t="shared" si="2"/>
        <v>HWS000121</v>
      </c>
      <c r="D158" s="128" t="s">
        <v>2614</v>
      </c>
      <c r="E158" s="128" t="s">
        <v>2615</v>
      </c>
      <c r="F158" s="128" t="s">
        <v>38</v>
      </c>
      <c r="G158" s="128" t="s">
        <v>36</v>
      </c>
      <c r="H158" s="128">
        <v>4738</v>
      </c>
      <c r="I158" s="128" t="s">
        <v>4831</v>
      </c>
      <c r="J158" s="128" t="s">
        <v>4832</v>
      </c>
      <c r="K158" s="128" t="s">
        <v>5198</v>
      </c>
      <c r="L158" s="128" t="s">
        <v>5199</v>
      </c>
      <c r="M158" s="128" t="s">
        <v>5200</v>
      </c>
      <c r="N158" s="129">
        <v>45891</v>
      </c>
      <c r="O158" s="130" t="s">
        <v>5201</v>
      </c>
      <c r="P158" s="128">
        <v>2802.86</v>
      </c>
      <c r="Q158" s="131">
        <v>0.59157028281975521</v>
      </c>
    </row>
    <row r="159" spans="1:17" x14ac:dyDescent="0.3">
      <c r="A159" s="128" t="s">
        <v>3425</v>
      </c>
      <c r="B159" s="128" t="s">
        <v>42</v>
      </c>
      <c r="C159" s="128" t="str">
        <f t="shared" si="2"/>
        <v>HWS000122</v>
      </c>
      <c r="D159" s="128" t="s">
        <v>1947</v>
      </c>
      <c r="E159" s="128" t="s">
        <v>1948</v>
      </c>
      <c r="F159" s="128" t="s">
        <v>38</v>
      </c>
      <c r="G159" s="128" t="s">
        <v>36</v>
      </c>
      <c r="H159" s="128">
        <v>6788</v>
      </c>
      <c r="I159" s="128" t="s">
        <v>4831</v>
      </c>
      <c r="J159" s="128" t="s">
        <v>4832</v>
      </c>
      <c r="K159" s="128" t="s">
        <v>5194</v>
      </c>
      <c r="L159" s="128" t="s">
        <v>5195</v>
      </c>
      <c r="M159" s="128" t="s">
        <v>5196</v>
      </c>
      <c r="N159" s="129">
        <v>45891</v>
      </c>
      <c r="O159" s="130" t="s">
        <v>5197</v>
      </c>
      <c r="P159" s="128">
        <v>3847.06</v>
      </c>
      <c r="Q159" s="131">
        <v>0.56674425456688271</v>
      </c>
    </row>
    <row r="160" spans="1:17" x14ac:dyDescent="0.3">
      <c r="A160" s="128" t="s">
        <v>3425</v>
      </c>
      <c r="B160" s="128" t="s">
        <v>42</v>
      </c>
      <c r="C160" s="128" t="str">
        <f t="shared" si="2"/>
        <v>HMB000002</v>
      </c>
      <c r="D160" s="128" t="s">
        <v>1999</v>
      </c>
      <c r="E160" s="128" t="s">
        <v>2000</v>
      </c>
      <c r="F160" s="128" t="s">
        <v>38</v>
      </c>
      <c r="G160" s="128" t="s">
        <v>36</v>
      </c>
      <c r="H160" s="128">
        <v>2167</v>
      </c>
      <c r="I160" s="128" t="s">
        <v>4831</v>
      </c>
      <c r="J160" s="128" t="s">
        <v>4832</v>
      </c>
      <c r="K160" s="128" t="s">
        <v>5540</v>
      </c>
      <c r="L160" s="128" t="s">
        <v>5541</v>
      </c>
      <c r="M160" s="128" t="s">
        <v>5542</v>
      </c>
      <c r="N160" s="129">
        <v>45894</v>
      </c>
      <c r="O160" s="130" t="s">
        <v>5543</v>
      </c>
      <c r="P160" s="128">
        <v>1065.42</v>
      </c>
      <c r="Q160" s="131">
        <v>0.49165666820489157</v>
      </c>
    </row>
    <row r="161" spans="1:17" x14ac:dyDescent="0.3">
      <c r="A161" s="128" t="s">
        <v>3425</v>
      </c>
      <c r="B161" s="128" t="s">
        <v>42</v>
      </c>
      <c r="C161" s="128" t="str">
        <f t="shared" si="2"/>
        <v>ARV000204</v>
      </c>
      <c r="D161" s="128" t="s">
        <v>1576</v>
      </c>
      <c r="E161" s="128" t="s">
        <v>1577</v>
      </c>
      <c r="F161" s="128" t="s">
        <v>38</v>
      </c>
      <c r="G161" s="128" t="s">
        <v>36</v>
      </c>
      <c r="H161" s="128">
        <v>90</v>
      </c>
      <c r="I161" s="128" t="s">
        <v>4831</v>
      </c>
      <c r="J161" s="128" t="s">
        <v>4832</v>
      </c>
      <c r="K161" s="128" t="s">
        <v>6207</v>
      </c>
      <c r="L161" s="128" t="s">
        <v>6208</v>
      </c>
      <c r="M161" s="128" t="s">
        <v>6209</v>
      </c>
      <c r="N161" s="129">
        <v>45895</v>
      </c>
      <c r="O161" s="130" t="s">
        <v>6210</v>
      </c>
      <c r="P161" s="128">
        <v>7690.49</v>
      </c>
      <c r="Q161" s="131">
        <v>85.449888888888893</v>
      </c>
    </row>
    <row r="162" spans="1:17" x14ac:dyDescent="0.3">
      <c r="A162" s="128" t="s">
        <v>3425</v>
      </c>
      <c r="B162" s="128" t="s">
        <v>42</v>
      </c>
      <c r="C162" s="128" t="str">
        <f t="shared" si="2"/>
        <v>HWS000055</v>
      </c>
      <c r="D162" s="128" t="s">
        <v>1530</v>
      </c>
      <c r="E162" s="128" t="s">
        <v>1531</v>
      </c>
      <c r="F162" s="128" t="s">
        <v>38</v>
      </c>
      <c r="G162" s="128" t="s">
        <v>36</v>
      </c>
      <c r="H162" s="128">
        <v>0</v>
      </c>
      <c r="I162" s="128" t="s">
        <v>4831</v>
      </c>
      <c r="J162" s="128" t="s">
        <v>4832</v>
      </c>
      <c r="K162" s="128" t="s">
        <v>6439</v>
      </c>
      <c r="L162" s="128" t="s">
        <v>5450</v>
      </c>
      <c r="M162" s="128" t="s">
        <v>6440</v>
      </c>
      <c r="N162" s="129">
        <v>45895</v>
      </c>
      <c r="O162" s="130" t="s">
        <v>6441</v>
      </c>
      <c r="P162" s="128">
        <v>7.09</v>
      </c>
      <c r="Q162" s="132">
        <v>7.09</v>
      </c>
    </row>
    <row r="163" spans="1:17" x14ac:dyDescent="0.3">
      <c r="A163" s="128" t="s">
        <v>3425</v>
      </c>
      <c r="B163" s="128" t="s">
        <v>42</v>
      </c>
      <c r="C163" s="128" t="str">
        <f t="shared" si="2"/>
        <v>PRM000012</v>
      </c>
      <c r="D163" s="128" t="s">
        <v>1528</v>
      </c>
      <c r="E163" s="128" t="s">
        <v>1529</v>
      </c>
      <c r="F163" s="128" t="s">
        <v>38</v>
      </c>
      <c r="G163" s="128" t="s">
        <v>36</v>
      </c>
      <c r="H163" s="128">
        <v>2380</v>
      </c>
      <c r="I163" s="128" t="s">
        <v>4831</v>
      </c>
      <c r="J163" s="128" t="s">
        <v>4832</v>
      </c>
      <c r="K163" s="128" t="s">
        <v>4961</v>
      </c>
      <c r="L163" s="128" t="s">
        <v>4962</v>
      </c>
      <c r="M163" s="128" t="s">
        <v>4963</v>
      </c>
      <c r="N163" s="129">
        <v>45895</v>
      </c>
      <c r="O163" s="130" t="s">
        <v>4964</v>
      </c>
      <c r="P163" s="128">
        <v>10540.15</v>
      </c>
      <c r="Q163" s="131">
        <v>4.4286344537815125</v>
      </c>
    </row>
    <row r="164" spans="1:17" x14ac:dyDescent="0.3">
      <c r="A164" s="128" t="s">
        <v>3425</v>
      </c>
      <c r="B164" s="128" t="s">
        <v>42</v>
      </c>
      <c r="C164" s="128" t="str">
        <f t="shared" si="2"/>
        <v>HWS000054</v>
      </c>
      <c r="D164" s="128" t="s">
        <v>1538</v>
      </c>
      <c r="E164" s="128" t="s">
        <v>1539</v>
      </c>
      <c r="F164" s="128" t="s">
        <v>38</v>
      </c>
      <c r="G164" s="128" t="s">
        <v>36</v>
      </c>
      <c r="H164" s="128">
        <v>4671</v>
      </c>
      <c r="I164" s="128" t="s">
        <v>4831</v>
      </c>
      <c r="J164" s="128" t="s">
        <v>4832</v>
      </c>
      <c r="K164" s="128" t="s">
        <v>5453</v>
      </c>
      <c r="L164" s="128" t="s">
        <v>5454</v>
      </c>
      <c r="M164" s="128" t="s">
        <v>5455</v>
      </c>
      <c r="N164" s="129">
        <v>45896</v>
      </c>
      <c r="O164" s="130" t="s">
        <v>5456</v>
      </c>
      <c r="P164" s="128">
        <v>20321.990000000002</v>
      </c>
      <c r="Q164" s="131">
        <v>4.3506722329265681</v>
      </c>
    </row>
    <row r="165" spans="1:17" x14ac:dyDescent="0.3">
      <c r="A165" s="128" t="s">
        <v>3425</v>
      </c>
      <c r="B165" s="128" t="s">
        <v>42</v>
      </c>
      <c r="C165" s="128" t="str">
        <f t="shared" si="2"/>
        <v>HWS000061</v>
      </c>
      <c r="D165" s="128" t="s">
        <v>1568</v>
      </c>
      <c r="E165" s="128" t="s">
        <v>1569</v>
      </c>
      <c r="F165" s="128" t="s">
        <v>38</v>
      </c>
      <c r="G165" s="128" t="s">
        <v>36</v>
      </c>
      <c r="H165" s="128">
        <v>870</v>
      </c>
      <c r="I165" s="128" t="s">
        <v>4831</v>
      </c>
      <c r="J165" s="128" t="s">
        <v>4832</v>
      </c>
      <c r="K165" s="128" t="s">
        <v>5423</v>
      </c>
      <c r="L165" s="128" t="s">
        <v>5424</v>
      </c>
      <c r="M165" s="128" t="s">
        <v>5425</v>
      </c>
      <c r="N165" s="129">
        <v>45896</v>
      </c>
      <c r="O165" s="130" t="s">
        <v>5426</v>
      </c>
      <c r="P165" s="128">
        <v>1851.81</v>
      </c>
      <c r="Q165" s="131">
        <v>2.1285172413793103</v>
      </c>
    </row>
    <row r="166" spans="1:17" x14ac:dyDescent="0.3">
      <c r="A166" s="128" t="s">
        <v>3425</v>
      </c>
      <c r="B166" s="128" t="s">
        <v>42</v>
      </c>
      <c r="C166" s="128" t="str">
        <f t="shared" si="2"/>
        <v>PRM000018</v>
      </c>
      <c r="D166" s="128" t="s">
        <v>3240</v>
      </c>
      <c r="E166" s="128" t="s">
        <v>3241</v>
      </c>
      <c r="F166" s="128" t="s">
        <v>38</v>
      </c>
      <c r="G166" s="128" t="s">
        <v>36</v>
      </c>
      <c r="H166" s="128">
        <v>153</v>
      </c>
      <c r="I166" s="128" t="s">
        <v>4831</v>
      </c>
      <c r="J166" s="128" t="s">
        <v>4832</v>
      </c>
      <c r="K166" s="128" t="s">
        <v>4943</v>
      </c>
      <c r="L166" s="128" t="s">
        <v>4944</v>
      </c>
      <c r="M166" s="128" t="s">
        <v>4945</v>
      </c>
      <c r="N166" s="129">
        <v>45896</v>
      </c>
      <c r="O166" s="130" t="s">
        <v>4946</v>
      </c>
      <c r="P166" s="128">
        <v>4560.2</v>
      </c>
      <c r="Q166" s="131">
        <v>29.805228758169932</v>
      </c>
    </row>
    <row r="167" spans="1:17" x14ac:dyDescent="0.3">
      <c r="A167" s="128" t="s">
        <v>3425</v>
      </c>
      <c r="B167" s="128" t="s">
        <v>42</v>
      </c>
      <c r="C167" s="128" t="str">
        <f t="shared" si="2"/>
        <v>HWS000151</v>
      </c>
      <c r="D167" s="128" t="s">
        <v>1578</v>
      </c>
      <c r="E167" s="128" t="s">
        <v>1579</v>
      </c>
      <c r="F167" s="128" t="s">
        <v>38</v>
      </c>
      <c r="G167" s="128" t="s">
        <v>36</v>
      </c>
      <c r="H167" s="128">
        <v>850</v>
      </c>
      <c r="I167" s="128" t="s">
        <v>4831</v>
      </c>
      <c r="J167" s="128" t="s">
        <v>4832</v>
      </c>
      <c r="K167" s="128" t="s">
        <v>5055</v>
      </c>
      <c r="L167" s="128" t="s">
        <v>5056</v>
      </c>
      <c r="M167" s="128" t="s">
        <v>5057</v>
      </c>
      <c r="N167" s="129">
        <v>45897</v>
      </c>
      <c r="O167" s="130" t="s">
        <v>5058</v>
      </c>
      <c r="P167" s="128">
        <v>7198.75</v>
      </c>
      <c r="Q167" s="131">
        <v>8.4691176470588232</v>
      </c>
    </row>
    <row r="168" spans="1:17" x14ac:dyDescent="0.3">
      <c r="A168" s="128" t="s">
        <v>3425</v>
      </c>
      <c r="B168" s="128" t="s">
        <v>42</v>
      </c>
      <c r="C168" s="128" t="str">
        <f t="shared" si="2"/>
        <v>ARV000136</v>
      </c>
      <c r="D168" s="128" t="s">
        <v>1588</v>
      </c>
      <c r="E168" s="128" t="s">
        <v>1589</v>
      </c>
      <c r="F168" s="128" t="s">
        <v>38</v>
      </c>
      <c r="G168" s="128" t="s">
        <v>36</v>
      </c>
      <c r="H168" s="128">
        <v>625</v>
      </c>
      <c r="I168" s="128" t="s">
        <v>4831</v>
      </c>
      <c r="J168" s="128" t="s">
        <v>4832</v>
      </c>
      <c r="K168" s="128" t="s">
        <v>6372</v>
      </c>
      <c r="L168" s="128" t="s">
        <v>5987</v>
      </c>
      <c r="M168" s="128" t="s">
        <v>6373</v>
      </c>
      <c r="N168" s="129">
        <v>45898</v>
      </c>
      <c r="O168" s="130" t="s">
        <v>6374</v>
      </c>
      <c r="P168" s="128">
        <v>9464.36</v>
      </c>
      <c r="Q168" s="131">
        <v>15.142976000000001</v>
      </c>
    </row>
    <row r="169" spans="1:17" x14ac:dyDescent="0.3">
      <c r="A169" s="128" t="s">
        <v>3425</v>
      </c>
      <c r="B169" s="128" t="s">
        <v>42</v>
      </c>
      <c r="C169" s="128" t="str">
        <f t="shared" si="2"/>
        <v>HWS000091</v>
      </c>
      <c r="D169" s="128" t="s">
        <v>1895</v>
      </c>
      <c r="E169" s="128" t="s">
        <v>1896</v>
      </c>
      <c r="F169" s="128" t="s">
        <v>38</v>
      </c>
      <c r="G169" s="128" t="s">
        <v>36</v>
      </c>
      <c r="H169" s="128">
        <v>2210</v>
      </c>
      <c r="I169" s="128" t="s">
        <v>4831</v>
      </c>
      <c r="J169" s="128" t="s">
        <v>4832</v>
      </c>
      <c r="K169" s="128" t="s">
        <v>5317</v>
      </c>
      <c r="L169" s="128" t="s">
        <v>5318</v>
      </c>
      <c r="M169" s="128" t="s">
        <v>5319</v>
      </c>
      <c r="N169" s="129">
        <v>45898</v>
      </c>
      <c r="O169" s="130" t="s">
        <v>5320</v>
      </c>
      <c r="P169" s="128">
        <v>2605.85</v>
      </c>
      <c r="Q169" s="131">
        <v>1.1791176470588234</v>
      </c>
    </row>
    <row r="170" spans="1:17" x14ac:dyDescent="0.3">
      <c r="A170" s="128" t="s">
        <v>3425</v>
      </c>
      <c r="B170" s="128" t="s">
        <v>42</v>
      </c>
      <c r="C170" s="128" t="str">
        <f t="shared" si="2"/>
        <v>HWS000092</v>
      </c>
      <c r="D170" s="128" t="s">
        <v>1899</v>
      </c>
      <c r="E170" s="128" t="s">
        <v>1900</v>
      </c>
      <c r="F170" s="128" t="s">
        <v>38</v>
      </c>
      <c r="G170" s="128" t="s">
        <v>36</v>
      </c>
      <c r="H170" s="128">
        <v>2964</v>
      </c>
      <c r="I170" s="128" t="s">
        <v>4831</v>
      </c>
      <c r="J170" s="128" t="s">
        <v>4832</v>
      </c>
      <c r="K170" s="128" t="s">
        <v>5310</v>
      </c>
      <c r="L170" s="128" t="s">
        <v>5311</v>
      </c>
      <c r="M170" s="128" t="s">
        <v>5312</v>
      </c>
      <c r="N170" s="129">
        <v>45898</v>
      </c>
      <c r="O170" s="130" t="s">
        <v>5313</v>
      </c>
      <c r="P170" s="128">
        <v>3494.79</v>
      </c>
      <c r="Q170" s="131">
        <v>1.1790789473684211</v>
      </c>
    </row>
    <row r="171" spans="1:17" x14ac:dyDescent="0.3">
      <c r="A171" s="128" t="s">
        <v>3425</v>
      </c>
      <c r="B171" s="128" t="s">
        <v>42</v>
      </c>
      <c r="C171" s="128" t="str">
        <f t="shared" si="2"/>
        <v>PRM000007</v>
      </c>
      <c r="D171" s="128" t="s">
        <v>1586</v>
      </c>
      <c r="E171" s="128" t="s">
        <v>1587</v>
      </c>
      <c r="F171" s="128" t="s">
        <v>38</v>
      </c>
      <c r="G171" s="128" t="s">
        <v>36</v>
      </c>
      <c r="H171" s="128">
        <v>400</v>
      </c>
      <c r="I171" s="128" t="s">
        <v>4831</v>
      </c>
      <c r="J171" s="128" t="s">
        <v>4832</v>
      </c>
      <c r="K171" s="128" t="s">
        <v>4975</v>
      </c>
      <c r="L171" s="128" t="s">
        <v>4976</v>
      </c>
      <c r="M171" s="128" t="s">
        <v>4977</v>
      </c>
      <c r="N171" s="129">
        <v>45898</v>
      </c>
      <c r="O171" s="130" t="s">
        <v>4978</v>
      </c>
      <c r="P171" s="128">
        <v>2610.9299999999998</v>
      </c>
      <c r="Q171" s="131">
        <v>6.5273249999999994</v>
      </c>
    </row>
    <row r="172" spans="1:17" x14ac:dyDescent="0.3">
      <c r="A172" s="128" t="s">
        <v>3425</v>
      </c>
      <c r="B172" s="128" t="s">
        <v>42</v>
      </c>
      <c r="C172" s="128" t="str">
        <f t="shared" si="2"/>
        <v>VOL000053</v>
      </c>
      <c r="D172" s="128" t="s">
        <v>1596</v>
      </c>
      <c r="E172" s="128" t="s">
        <v>1597</v>
      </c>
      <c r="F172" s="128" t="s">
        <v>38</v>
      </c>
      <c r="G172" s="128" t="s">
        <v>36</v>
      </c>
      <c r="H172" s="128">
        <v>371</v>
      </c>
      <c r="I172" s="128" t="s">
        <v>4831</v>
      </c>
      <c r="J172" s="128" t="s">
        <v>4832</v>
      </c>
      <c r="K172" s="128" t="s">
        <v>4853</v>
      </c>
      <c r="L172" s="128" t="s">
        <v>4854</v>
      </c>
      <c r="M172" s="128" t="s">
        <v>4855</v>
      </c>
      <c r="N172" s="129">
        <v>45898</v>
      </c>
      <c r="O172" s="130" t="s">
        <v>4856</v>
      </c>
      <c r="P172" s="128">
        <v>13464.61</v>
      </c>
      <c r="Q172" s="131">
        <v>36.292749326145554</v>
      </c>
    </row>
    <row r="173" spans="1:17" x14ac:dyDescent="0.3">
      <c r="A173" s="128" t="s">
        <v>3425</v>
      </c>
      <c r="B173" s="128" t="s">
        <v>42</v>
      </c>
      <c r="C173" s="128" t="str">
        <f t="shared" si="2"/>
        <v>HWS000060</v>
      </c>
      <c r="D173" s="128" t="s">
        <v>1853</v>
      </c>
      <c r="E173" s="128" t="s">
        <v>1854</v>
      </c>
      <c r="F173" s="128" t="s">
        <v>38</v>
      </c>
      <c r="G173" s="128" t="s">
        <v>36</v>
      </c>
      <c r="H173" s="128">
        <v>5704</v>
      </c>
      <c r="I173" s="128" t="s">
        <v>4831</v>
      </c>
      <c r="J173" s="128" t="s">
        <v>4832</v>
      </c>
      <c r="K173" s="128" t="s">
        <v>6442</v>
      </c>
      <c r="L173" s="128" t="s">
        <v>6443</v>
      </c>
      <c r="M173" s="128" t="s">
        <v>6444</v>
      </c>
      <c r="N173" s="129">
        <v>45902</v>
      </c>
      <c r="O173" s="130" t="s">
        <v>6445</v>
      </c>
      <c r="P173" s="128">
        <v>6395.2</v>
      </c>
      <c r="Q173" s="131">
        <v>1.1211781206171108</v>
      </c>
    </row>
    <row r="174" spans="1:17" x14ac:dyDescent="0.3">
      <c r="A174" s="128" t="s">
        <v>3425</v>
      </c>
      <c r="B174" s="128" t="s">
        <v>42</v>
      </c>
      <c r="C174" s="128" t="str">
        <f t="shared" si="2"/>
        <v>VOL000002</v>
      </c>
      <c r="D174" s="128" t="s">
        <v>2063</v>
      </c>
      <c r="E174" s="128" t="s">
        <v>2064</v>
      </c>
      <c r="F174" s="128" t="s">
        <v>38</v>
      </c>
      <c r="G174" s="128" t="s">
        <v>36</v>
      </c>
      <c r="H174" s="128">
        <v>561</v>
      </c>
      <c r="I174" s="128" t="s">
        <v>4831</v>
      </c>
      <c r="J174" s="128" t="s">
        <v>4832</v>
      </c>
      <c r="K174" s="128" t="s">
        <v>6446</v>
      </c>
      <c r="L174" s="128" t="s">
        <v>6447</v>
      </c>
      <c r="M174" s="128" t="s">
        <v>6448</v>
      </c>
      <c r="N174" s="129">
        <v>45902</v>
      </c>
      <c r="O174" s="130" t="s">
        <v>6449</v>
      </c>
      <c r="P174" s="128">
        <v>1524.14</v>
      </c>
      <c r="Q174" s="131">
        <v>2.7168270944741533</v>
      </c>
    </row>
    <row r="175" spans="1:17" x14ac:dyDescent="0.3">
      <c r="A175" s="128" t="s">
        <v>3425</v>
      </c>
      <c r="B175" s="128" t="s">
        <v>42</v>
      </c>
      <c r="C175" s="128" t="str">
        <f t="shared" si="2"/>
        <v>VOL000011</v>
      </c>
      <c r="D175" s="128" t="s">
        <v>2071</v>
      </c>
      <c r="E175" s="128" t="s">
        <v>2072</v>
      </c>
      <c r="F175" s="128" t="s">
        <v>38</v>
      </c>
      <c r="G175" s="128" t="s">
        <v>36</v>
      </c>
      <c r="H175" s="128">
        <v>135</v>
      </c>
      <c r="I175" s="128" t="s">
        <v>4831</v>
      </c>
      <c r="J175" s="128" t="s">
        <v>4832</v>
      </c>
      <c r="K175" s="128" t="s">
        <v>6450</v>
      </c>
      <c r="L175" s="128" t="s">
        <v>6451</v>
      </c>
      <c r="M175" s="128" t="s">
        <v>6452</v>
      </c>
      <c r="N175" s="129">
        <v>45902</v>
      </c>
      <c r="O175" s="130" t="s">
        <v>6453</v>
      </c>
      <c r="P175" s="128">
        <v>3253.4</v>
      </c>
      <c r="Q175" s="131">
        <v>24.099259259259259</v>
      </c>
    </row>
    <row r="176" spans="1:17" x14ac:dyDescent="0.3">
      <c r="A176" s="128" t="s">
        <v>3425</v>
      </c>
      <c r="B176" s="128" t="s">
        <v>42</v>
      </c>
      <c r="C176" s="128" t="str">
        <f t="shared" si="2"/>
        <v>CON000030</v>
      </c>
      <c r="D176" s="128" t="s">
        <v>2590</v>
      </c>
      <c r="E176" s="128" t="s">
        <v>2591</v>
      </c>
      <c r="F176" s="128" t="s">
        <v>38</v>
      </c>
      <c r="G176" s="128" t="s">
        <v>36</v>
      </c>
      <c r="H176" s="128">
        <v>2340</v>
      </c>
      <c r="I176" s="128" t="s">
        <v>4831</v>
      </c>
      <c r="J176" s="128" t="s">
        <v>4832</v>
      </c>
      <c r="K176" s="128" t="s">
        <v>6454</v>
      </c>
      <c r="L176" s="128" t="s">
        <v>6455</v>
      </c>
      <c r="M176" s="128" t="s">
        <v>6456</v>
      </c>
      <c r="N176" s="129">
        <v>45903</v>
      </c>
      <c r="O176" s="130" t="s">
        <v>6457</v>
      </c>
      <c r="P176" s="128">
        <v>5014.13</v>
      </c>
      <c r="Q176" s="131">
        <v>2.1427905982905981</v>
      </c>
    </row>
    <row r="177" spans="1:17" x14ac:dyDescent="0.3">
      <c r="A177" s="128" t="s">
        <v>3425</v>
      </c>
      <c r="B177" s="128" t="s">
        <v>42</v>
      </c>
      <c r="C177" s="128" t="str">
        <f t="shared" si="2"/>
        <v>ARV000060</v>
      </c>
      <c r="D177" s="128" t="s">
        <v>1646</v>
      </c>
      <c r="E177" s="128" t="s">
        <v>1647</v>
      </c>
      <c r="F177" s="128" t="s">
        <v>38</v>
      </c>
      <c r="G177" s="128" t="s">
        <v>36</v>
      </c>
      <c r="H177" s="128">
        <v>615</v>
      </c>
      <c r="I177" s="128" t="s">
        <v>4831</v>
      </c>
      <c r="J177" s="128" t="s">
        <v>4832</v>
      </c>
      <c r="K177" s="128" t="s">
        <v>6458</v>
      </c>
      <c r="L177" s="128" t="s">
        <v>6459</v>
      </c>
      <c r="M177" s="128" t="s">
        <v>6460</v>
      </c>
      <c r="N177" s="129">
        <v>45903</v>
      </c>
      <c r="O177" s="130" t="s">
        <v>6461</v>
      </c>
      <c r="P177" s="128">
        <v>2779.72</v>
      </c>
      <c r="Q177" s="131">
        <v>4.5198699186991869</v>
      </c>
    </row>
    <row r="178" spans="1:17" x14ac:dyDescent="0.3">
      <c r="A178" s="128" t="s">
        <v>3425</v>
      </c>
      <c r="B178" s="128" t="s">
        <v>42</v>
      </c>
      <c r="C178" s="128" t="str">
        <f t="shared" si="2"/>
        <v>ARV000194</v>
      </c>
      <c r="D178" s="128" t="s">
        <v>1705</v>
      </c>
      <c r="E178" s="128" t="s">
        <v>1706</v>
      </c>
      <c r="F178" s="128" t="s">
        <v>38</v>
      </c>
      <c r="G178" s="128" t="s">
        <v>36</v>
      </c>
      <c r="H178" s="128">
        <v>1025</v>
      </c>
      <c r="I178" s="128" t="s">
        <v>4831</v>
      </c>
      <c r="J178" s="128" t="s">
        <v>4832</v>
      </c>
      <c r="K178" s="128" t="s">
        <v>6462</v>
      </c>
      <c r="L178" s="128" t="s">
        <v>6463</v>
      </c>
      <c r="M178" s="128" t="s">
        <v>6464</v>
      </c>
      <c r="N178" s="129">
        <v>45904</v>
      </c>
      <c r="O178" s="130" t="s">
        <v>6465</v>
      </c>
      <c r="P178" s="128">
        <v>4910.3</v>
      </c>
      <c r="Q178" s="131">
        <v>4.7905365853658539</v>
      </c>
    </row>
    <row r="179" spans="1:17" x14ac:dyDescent="0.3">
      <c r="A179" s="128" t="s">
        <v>3425</v>
      </c>
      <c r="B179" s="128" t="s">
        <v>42</v>
      </c>
      <c r="C179" s="128" t="str">
        <f t="shared" si="2"/>
        <v>ARV000088</v>
      </c>
      <c r="D179" s="128" t="s">
        <v>1540</v>
      </c>
      <c r="E179" s="128" t="s">
        <v>1541</v>
      </c>
      <c r="F179" s="128" t="s">
        <v>38</v>
      </c>
      <c r="G179" s="128" t="s">
        <v>36</v>
      </c>
      <c r="H179" s="128">
        <v>201</v>
      </c>
      <c r="I179" s="128" t="s">
        <v>4831</v>
      </c>
      <c r="J179" s="128" t="s">
        <v>4832</v>
      </c>
      <c r="K179" s="128" t="s">
        <v>6466</v>
      </c>
      <c r="L179" s="128" t="s">
        <v>6467</v>
      </c>
      <c r="M179" s="128" t="s">
        <v>6468</v>
      </c>
      <c r="N179" s="129">
        <v>45905</v>
      </c>
      <c r="O179" s="130" t="s">
        <v>6469</v>
      </c>
      <c r="P179" s="128">
        <v>687.69</v>
      </c>
      <c r="Q179" s="131">
        <v>3.4213432835820896</v>
      </c>
    </row>
    <row r="180" spans="1:17" x14ac:dyDescent="0.3">
      <c r="A180" s="128" t="s">
        <v>3425</v>
      </c>
      <c r="B180" s="128" t="s">
        <v>42</v>
      </c>
      <c r="C180" s="128" t="str">
        <f t="shared" si="2"/>
        <v>ARV000229</v>
      </c>
      <c r="D180" s="128" t="s">
        <v>2267</v>
      </c>
      <c r="E180" s="128" t="s">
        <v>2268</v>
      </c>
      <c r="F180" s="128" t="s">
        <v>38</v>
      </c>
      <c r="G180" s="128" t="s">
        <v>36</v>
      </c>
      <c r="H180" s="128">
        <v>7</v>
      </c>
      <c r="I180" s="128" t="s">
        <v>4831</v>
      </c>
      <c r="J180" s="128" t="s">
        <v>4832</v>
      </c>
      <c r="K180" s="128" t="s">
        <v>6470</v>
      </c>
      <c r="L180" s="128" t="s">
        <v>6471</v>
      </c>
      <c r="M180" s="128" t="s">
        <v>6472</v>
      </c>
      <c r="N180" s="129">
        <v>45905</v>
      </c>
      <c r="O180" s="130" t="s">
        <v>6473</v>
      </c>
      <c r="P180" s="128">
        <v>539.01</v>
      </c>
      <c r="Q180" s="131">
        <v>77.001428571428576</v>
      </c>
    </row>
    <row r="181" spans="1:17" x14ac:dyDescent="0.3">
      <c r="A181" s="128" t="s">
        <v>3425</v>
      </c>
      <c r="B181" s="128" t="s">
        <v>42</v>
      </c>
      <c r="C181" s="128" t="str">
        <f t="shared" si="2"/>
        <v>VOL000003</v>
      </c>
      <c r="D181" s="128" t="s">
        <v>2067</v>
      </c>
      <c r="E181" s="128" t="s">
        <v>2068</v>
      </c>
      <c r="F181" s="128" t="s">
        <v>38</v>
      </c>
      <c r="G181" s="128" t="s">
        <v>36</v>
      </c>
      <c r="H181" s="128">
        <v>2093</v>
      </c>
      <c r="I181" s="128" t="s">
        <v>4831</v>
      </c>
      <c r="J181" s="128" t="s">
        <v>4832</v>
      </c>
      <c r="K181" s="128" t="s">
        <v>6474</v>
      </c>
      <c r="L181" s="128" t="s">
        <v>6475</v>
      </c>
      <c r="M181" s="128" t="s">
        <v>6476</v>
      </c>
      <c r="N181" s="129">
        <v>45905</v>
      </c>
      <c r="O181" s="130" t="s">
        <v>6477</v>
      </c>
      <c r="P181" s="128">
        <v>4389.91</v>
      </c>
      <c r="Q181" s="131">
        <v>2.0974247491638796</v>
      </c>
    </row>
    <row r="182" spans="1:17" x14ac:dyDescent="0.3">
      <c r="A182" s="128" t="s">
        <v>3425</v>
      </c>
      <c r="B182" s="128" t="s">
        <v>42</v>
      </c>
      <c r="C182" s="128" t="str">
        <f t="shared" si="2"/>
        <v>ARV000221</v>
      </c>
      <c r="D182" s="128" t="s">
        <v>2239</v>
      </c>
      <c r="E182" s="128" t="s">
        <v>2240</v>
      </c>
      <c r="F182" s="128" t="s">
        <v>38</v>
      </c>
      <c r="G182" s="128" t="s">
        <v>36</v>
      </c>
      <c r="H182" s="128">
        <v>36</v>
      </c>
      <c r="I182" s="128" t="s">
        <v>4831</v>
      </c>
      <c r="J182" s="128" t="s">
        <v>4832</v>
      </c>
      <c r="K182" s="128" t="s">
        <v>6478</v>
      </c>
      <c r="L182" s="128" t="s">
        <v>6479</v>
      </c>
      <c r="M182" s="128" t="s">
        <v>6480</v>
      </c>
      <c r="N182" s="129">
        <v>45908</v>
      </c>
      <c r="O182" s="130" t="s">
        <v>6481</v>
      </c>
      <c r="P182" s="128">
        <v>4425.4799999999996</v>
      </c>
      <c r="Q182" s="131">
        <v>122.92999999999999</v>
      </c>
    </row>
    <row r="183" spans="1:17" x14ac:dyDescent="0.3">
      <c r="A183" s="128" t="s">
        <v>3425</v>
      </c>
      <c r="B183" s="128" t="s">
        <v>42</v>
      </c>
      <c r="C183" s="128" t="str">
        <f t="shared" si="2"/>
        <v>PRM000003</v>
      </c>
      <c r="D183" s="128" t="s">
        <v>2023</v>
      </c>
      <c r="E183" s="128" t="s">
        <v>2024</v>
      </c>
      <c r="F183" s="128" t="s">
        <v>38</v>
      </c>
      <c r="G183" s="128" t="s">
        <v>36</v>
      </c>
      <c r="H183" s="128">
        <v>125</v>
      </c>
      <c r="I183" s="128" t="s">
        <v>4831</v>
      </c>
      <c r="J183" s="128" t="s">
        <v>4832</v>
      </c>
      <c r="K183" s="128" t="s">
        <v>6482</v>
      </c>
      <c r="L183" s="128" t="s">
        <v>6483</v>
      </c>
      <c r="M183" s="128" t="s">
        <v>6484</v>
      </c>
      <c r="N183" s="129">
        <v>45908</v>
      </c>
      <c r="O183" s="130" t="s">
        <v>6485</v>
      </c>
      <c r="P183" s="128">
        <v>6068.44</v>
      </c>
      <c r="Q183" s="131">
        <v>48.547519999999999</v>
      </c>
    </row>
    <row r="184" spans="1:17" x14ac:dyDescent="0.3">
      <c r="A184" s="128" t="s">
        <v>3425</v>
      </c>
      <c r="B184" s="128" t="s">
        <v>42</v>
      </c>
      <c r="C184" s="128" t="str">
        <f t="shared" si="2"/>
        <v>ARV000217</v>
      </c>
      <c r="D184" s="128" t="s">
        <v>2233</v>
      </c>
      <c r="E184" s="128" t="s">
        <v>2234</v>
      </c>
      <c r="F184" s="128" t="s">
        <v>38</v>
      </c>
      <c r="G184" s="128" t="s">
        <v>36</v>
      </c>
      <c r="H184" s="128">
        <v>1800</v>
      </c>
      <c r="I184" s="128" t="s">
        <v>4831</v>
      </c>
      <c r="J184" s="128" t="s">
        <v>4832</v>
      </c>
      <c r="K184" s="128" t="s">
        <v>6486</v>
      </c>
      <c r="L184" s="128" t="s">
        <v>6487</v>
      </c>
      <c r="M184" s="128" t="s">
        <v>6488</v>
      </c>
      <c r="N184" s="129">
        <v>45910</v>
      </c>
      <c r="O184" s="130" t="s">
        <v>6489</v>
      </c>
      <c r="P184" s="128">
        <v>5778.19</v>
      </c>
      <c r="Q184" s="131">
        <v>3.2101055555555553</v>
      </c>
    </row>
    <row r="185" spans="1:17" x14ac:dyDescent="0.3">
      <c r="A185" s="128" t="s">
        <v>3425</v>
      </c>
      <c r="B185" s="128" t="s">
        <v>42</v>
      </c>
      <c r="C185" s="128" t="str">
        <f t="shared" si="2"/>
        <v>VOL000033</v>
      </c>
      <c r="D185" s="128" t="s">
        <v>3352</v>
      </c>
      <c r="E185" s="128" t="s">
        <v>3353</v>
      </c>
      <c r="F185" s="128" t="s">
        <v>38</v>
      </c>
      <c r="G185" s="128" t="s">
        <v>36</v>
      </c>
      <c r="H185" s="128">
        <v>1324</v>
      </c>
      <c r="I185" s="128" t="s">
        <v>4831</v>
      </c>
      <c r="J185" s="128" t="s">
        <v>4832</v>
      </c>
      <c r="K185" s="128" t="s">
        <v>6490</v>
      </c>
      <c r="L185" s="128" t="s">
        <v>6491</v>
      </c>
      <c r="M185" s="128" t="s">
        <v>6492</v>
      </c>
      <c r="N185" s="129">
        <v>45910</v>
      </c>
      <c r="O185" s="130" t="s">
        <v>6493</v>
      </c>
      <c r="P185" s="128">
        <v>5312.71</v>
      </c>
      <c r="Q185" s="131">
        <v>4.0126208459214503</v>
      </c>
    </row>
    <row r="186" spans="1:17" x14ac:dyDescent="0.3">
      <c r="A186" s="128" t="s">
        <v>3425</v>
      </c>
      <c r="B186" s="128" t="s">
        <v>42</v>
      </c>
      <c r="C186" s="128" t="str">
        <f t="shared" si="2"/>
        <v>ARV000224</v>
      </c>
      <c r="D186" s="128" t="s">
        <v>2247</v>
      </c>
      <c r="E186" s="128" t="s">
        <v>2248</v>
      </c>
      <c r="F186" s="128" t="s">
        <v>38</v>
      </c>
      <c r="G186" s="128" t="s">
        <v>36</v>
      </c>
      <c r="H186" s="128">
        <v>90</v>
      </c>
      <c r="I186" s="128" t="s">
        <v>4831</v>
      </c>
      <c r="J186" s="128" t="s">
        <v>4832</v>
      </c>
      <c r="K186" s="128" t="s">
        <v>6494</v>
      </c>
      <c r="L186" s="128" t="s">
        <v>6495</v>
      </c>
      <c r="M186" s="128" t="s">
        <v>6496</v>
      </c>
      <c r="N186" s="129">
        <v>45911</v>
      </c>
      <c r="O186" s="130" t="s">
        <v>6497</v>
      </c>
      <c r="P186" s="128">
        <v>5893.96</v>
      </c>
      <c r="Q186" s="131">
        <v>65.48844444444444</v>
      </c>
    </row>
    <row r="187" spans="1:17" x14ac:dyDescent="0.3">
      <c r="A187" s="128" t="s">
        <v>3425</v>
      </c>
      <c r="B187" s="128" t="s">
        <v>42</v>
      </c>
      <c r="C187" s="128" t="str">
        <f t="shared" si="2"/>
        <v>PRM000008</v>
      </c>
      <c r="D187" s="128" t="s">
        <v>3230</v>
      </c>
      <c r="E187" s="128" t="s">
        <v>3231</v>
      </c>
      <c r="F187" s="128" t="s">
        <v>38</v>
      </c>
      <c r="G187" s="128" t="s">
        <v>36</v>
      </c>
      <c r="H187" s="128">
        <v>450</v>
      </c>
      <c r="I187" s="128" t="s">
        <v>4831</v>
      </c>
      <c r="J187" s="128" t="s">
        <v>4832</v>
      </c>
      <c r="K187" s="128" t="s">
        <v>6498</v>
      </c>
      <c r="L187" s="128" t="s">
        <v>6499</v>
      </c>
      <c r="M187" s="128" t="s">
        <v>6500</v>
      </c>
      <c r="N187" s="129">
        <v>45911</v>
      </c>
      <c r="O187" s="130" t="s">
        <v>6501</v>
      </c>
      <c r="P187" s="128">
        <v>867.13</v>
      </c>
      <c r="Q187" s="131">
        <v>1.9269555555555555</v>
      </c>
    </row>
    <row r="188" spans="1:17" x14ac:dyDescent="0.3">
      <c r="A188" s="128" t="s">
        <v>3425</v>
      </c>
      <c r="B188" s="128" t="s">
        <v>42</v>
      </c>
      <c r="C188" s="128" t="str">
        <f t="shared" si="2"/>
        <v>VOL000079</v>
      </c>
      <c r="D188" s="128" t="s">
        <v>2101</v>
      </c>
      <c r="E188" s="128" t="s">
        <v>2102</v>
      </c>
      <c r="F188" s="128" t="s">
        <v>38</v>
      </c>
      <c r="G188" s="128" t="s">
        <v>36</v>
      </c>
      <c r="H188" s="128">
        <v>5</v>
      </c>
      <c r="I188" s="128" t="s">
        <v>4831</v>
      </c>
      <c r="J188" s="128" t="s">
        <v>4832</v>
      </c>
      <c r="K188" s="128" t="s">
        <v>6502</v>
      </c>
      <c r="L188" s="128" t="s">
        <v>6503</v>
      </c>
      <c r="M188" s="128" t="s">
        <v>6504</v>
      </c>
      <c r="N188" s="129">
        <v>45911</v>
      </c>
      <c r="O188" s="130" t="s">
        <v>6505</v>
      </c>
      <c r="P188" s="128">
        <v>627.94000000000005</v>
      </c>
      <c r="Q188" s="131">
        <v>125.58800000000001</v>
      </c>
    </row>
    <row r="189" spans="1:17" x14ac:dyDescent="0.3">
      <c r="A189" s="128" t="s">
        <v>3425</v>
      </c>
      <c r="B189" s="128" t="s">
        <v>42</v>
      </c>
      <c r="C189" s="128" t="str">
        <f t="shared" si="2"/>
        <v>MUL000063</v>
      </c>
      <c r="D189" s="128" t="s">
        <v>3220</v>
      </c>
      <c r="E189" s="128" t="s">
        <v>3221</v>
      </c>
      <c r="F189" s="128" t="s">
        <v>38</v>
      </c>
      <c r="G189" s="128" t="s">
        <v>36</v>
      </c>
      <c r="H189" s="128">
        <v>136</v>
      </c>
      <c r="I189" s="128" t="s">
        <v>4831</v>
      </c>
      <c r="J189" s="128" t="s">
        <v>4832</v>
      </c>
      <c r="K189" s="128" t="s">
        <v>6506</v>
      </c>
      <c r="L189" s="128" t="s">
        <v>6507</v>
      </c>
      <c r="M189" s="128" t="s">
        <v>6508</v>
      </c>
      <c r="N189" s="129">
        <v>45911</v>
      </c>
      <c r="O189" s="130" t="s">
        <v>6509</v>
      </c>
      <c r="P189" s="128">
        <v>72.73</v>
      </c>
      <c r="Q189" s="131">
        <v>0.53477941176470589</v>
      </c>
    </row>
    <row r="190" spans="1:17" x14ac:dyDescent="0.3">
      <c r="A190" s="128" t="s">
        <v>3425</v>
      </c>
      <c r="B190" s="128" t="s">
        <v>42</v>
      </c>
      <c r="C190" s="128" t="str">
        <f t="shared" si="2"/>
        <v>BOS000074</v>
      </c>
      <c r="D190" s="128" t="s">
        <v>2302</v>
      </c>
      <c r="E190" s="128" t="s">
        <v>2303</v>
      </c>
      <c r="F190" s="128" t="s">
        <v>38</v>
      </c>
      <c r="G190" s="128" t="s">
        <v>36</v>
      </c>
      <c r="H190" s="128">
        <v>3641</v>
      </c>
      <c r="I190" s="128" t="s">
        <v>4831</v>
      </c>
      <c r="J190" s="128" t="s">
        <v>4832</v>
      </c>
      <c r="K190" s="128" t="s">
        <v>6510</v>
      </c>
      <c r="L190" s="128" t="s">
        <v>6511</v>
      </c>
      <c r="M190" s="128" t="s">
        <v>6512</v>
      </c>
      <c r="N190" s="129">
        <v>45912</v>
      </c>
      <c r="O190" s="130" t="s">
        <v>6513</v>
      </c>
      <c r="P190" s="128">
        <v>6593.4</v>
      </c>
      <c r="Q190" s="131">
        <v>1.8108761329305134</v>
      </c>
    </row>
    <row r="191" spans="1:17" x14ac:dyDescent="0.3">
      <c r="A191" s="128" t="s">
        <v>3425</v>
      </c>
      <c r="B191" s="128" t="s">
        <v>42</v>
      </c>
      <c r="C191" s="128" t="str">
        <f t="shared" si="2"/>
        <v>ARV000220</v>
      </c>
      <c r="D191" s="128" t="s">
        <v>2235</v>
      </c>
      <c r="E191" s="128" t="s">
        <v>2236</v>
      </c>
      <c r="F191" s="128" t="s">
        <v>38</v>
      </c>
      <c r="G191" s="128" t="s">
        <v>36</v>
      </c>
      <c r="H191" s="128">
        <v>42</v>
      </c>
      <c r="I191" s="128" t="s">
        <v>4831</v>
      </c>
      <c r="J191" s="128" t="s">
        <v>4832</v>
      </c>
      <c r="K191" s="128" t="s">
        <v>6514</v>
      </c>
      <c r="L191" s="128" t="s">
        <v>6515</v>
      </c>
      <c r="M191" s="128" t="s">
        <v>6516</v>
      </c>
      <c r="N191" s="129">
        <v>45912</v>
      </c>
      <c r="O191" s="130" t="s">
        <v>6517</v>
      </c>
      <c r="P191" s="128">
        <v>5176.3</v>
      </c>
      <c r="Q191" s="131">
        <v>123.24523809523809</v>
      </c>
    </row>
    <row r="192" spans="1:17" x14ac:dyDescent="0.3">
      <c r="A192" s="128" t="s">
        <v>3425</v>
      </c>
      <c r="B192" s="128" t="s">
        <v>42</v>
      </c>
      <c r="C192" s="128" t="str">
        <f t="shared" si="2"/>
        <v>VOL000054</v>
      </c>
      <c r="D192" s="128" t="s">
        <v>3372</v>
      </c>
      <c r="E192" s="128" t="s">
        <v>3373</v>
      </c>
      <c r="F192" s="128" t="s">
        <v>38</v>
      </c>
      <c r="G192" s="128" t="s">
        <v>36</v>
      </c>
      <c r="H192" s="128">
        <v>57</v>
      </c>
      <c r="I192" s="128" t="s">
        <v>4831</v>
      </c>
      <c r="J192" s="128" t="s">
        <v>4832</v>
      </c>
      <c r="K192" s="128" t="s">
        <v>6518</v>
      </c>
      <c r="L192" s="128" t="s">
        <v>6519</v>
      </c>
      <c r="M192" s="128" t="s">
        <v>6520</v>
      </c>
      <c r="N192" s="129">
        <v>45912</v>
      </c>
      <c r="O192" s="130" t="s">
        <v>6521</v>
      </c>
      <c r="P192" s="128">
        <v>1636.19</v>
      </c>
      <c r="Q192" s="131">
        <v>28.705087719298248</v>
      </c>
    </row>
    <row r="193" spans="1:17" x14ac:dyDescent="0.3">
      <c r="A193" s="128" t="s">
        <v>3425</v>
      </c>
      <c r="B193" s="128" t="s">
        <v>42</v>
      </c>
      <c r="C193" s="128" t="str">
        <f t="shared" si="2"/>
        <v>ARV000228</v>
      </c>
      <c r="D193" s="128" t="s">
        <v>2263</v>
      </c>
      <c r="E193" s="128" t="s">
        <v>2264</v>
      </c>
      <c r="F193" s="128" t="s">
        <v>38</v>
      </c>
      <c r="G193" s="128" t="s">
        <v>36</v>
      </c>
      <c r="H193" s="128">
        <v>232</v>
      </c>
      <c r="I193" s="128" t="s">
        <v>4831</v>
      </c>
      <c r="J193" s="128" t="s">
        <v>4832</v>
      </c>
      <c r="K193" s="128" t="s">
        <v>6522</v>
      </c>
      <c r="L193" s="128" t="s">
        <v>6523</v>
      </c>
      <c r="M193" s="128" t="s">
        <v>6524</v>
      </c>
      <c r="N193" s="129">
        <v>45915</v>
      </c>
      <c r="O193" s="130" t="s">
        <v>6525</v>
      </c>
      <c r="P193" s="128">
        <v>7293.86</v>
      </c>
      <c r="Q193" s="131">
        <v>31.439051724137929</v>
      </c>
    </row>
    <row r="194" spans="1:17" x14ac:dyDescent="0.3">
      <c r="A194" s="128" t="s">
        <v>3425</v>
      </c>
      <c r="B194" s="128" t="s">
        <v>42</v>
      </c>
      <c r="C194" s="128" t="str">
        <f t="shared" ref="C194:C210" si="3">LEFT(E194,9)</f>
        <v>MRL000001</v>
      </c>
      <c r="D194" s="128" t="s">
        <v>2003</v>
      </c>
      <c r="E194" s="128" t="s">
        <v>2004</v>
      </c>
      <c r="F194" s="128" t="s">
        <v>38</v>
      </c>
      <c r="G194" s="128" t="s">
        <v>36</v>
      </c>
      <c r="H194" s="128">
        <v>333</v>
      </c>
      <c r="I194" s="128" t="s">
        <v>4831</v>
      </c>
      <c r="J194" s="128" t="s">
        <v>4832</v>
      </c>
      <c r="K194" s="128" t="s">
        <v>6526</v>
      </c>
      <c r="L194" s="128" t="s">
        <v>6527</v>
      </c>
      <c r="M194" s="128" t="s">
        <v>6528</v>
      </c>
      <c r="N194" s="129">
        <v>45916</v>
      </c>
      <c r="O194" s="130" t="s">
        <v>6529</v>
      </c>
      <c r="P194" s="128">
        <v>3101</v>
      </c>
      <c r="Q194" s="131">
        <v>9.3123123123123115</v>
      </c>
    </row>
    <row r="195" spans="1:17" x14ac:dyDescent="0.3">
      <c r="A195" s="128" t="s">
        <v>3425</v>
      </c>
      <c r="B195" s="128" t="s">
        <v>42</v>
      </c>
      <c r="C195" s="128" t="str">
        <f t="shared" si="3"/>
        <v>MRL000008</v>
      </c>
      <c r="D195" s="128" t="s">
        <v>3186</v>
      </c>
      <c r="E195" s="128" t="s">
        <v>3187</v>
      </c>
      <c r="F195" s="128" t="s">
        <v>38</v>
      </c>
      <c r="G195" s="128" t="s">
        <v>36</v>
      </c>
      <c r="H195" s="128">
        <v>150</v>
      </c>
      <c r="I195" s="128" t="s">
        <v>4831</v>
      </c>
      <c r="J195" s="128" t="s">
        <v>4832</v>
      </c>
      <c r="K195" s="128" t="s">
        <v>6530</v>
      </c>
      <c r="L195" s="128" t="s">
        <v>6531</v>
      </c>
      <c r="M195" s="128" t="s">
        <v>6532</v>
      </c>
      <c r="N195" s="129">
        <v>45918</v>
      </c>
      <c r="O195" s="130" t="s">
        <v>6533</v>
      </c>
      <c r="P195" s="128">
        <v>2853.95</v>
      </c>
      <c r="Q195" s="131">
        <v>19.026333333333334</v>
      </c>
    </row>
    <row r="196" spans="1:17" x14ac:dyDescent="0.3">
      <c r="A196" s="128" t="s">
        <v>3425</v>
      </c>
      <c r="B196" s="128" t="s">
        <v>42</v>
      </c>
      <c r="C196" s="128" t="str">
        <f t="shared" si="3"/>
        <v>MRL000009</v>
      </c>
      <c r="D196" s="128" t="s">
        <v>3188</v>
      </c>
      <c r="E196" s="128" t="s">
        <v>3189</v>
      </c>
      <c r="F196" s="128" t="s">
        <v>38</v>
      </c>
      <c r="G196" s="128" t="s">
        <v>36</v>
      </c>
      <c r="H196" s="128">
        <v>150</v>
      </c>
      <c r="I196" s="128" t="s">
        <v>4831</v>
      </c>
      <c r="J196" s="128" t="s">
        <v>4832</v>
      </c>
      <c r="K196" s="128" t="s">
        <v>6534</v>
      </c>
      <c r="L196" s="128" t="s">
        <v>6535</v>
      </c>
      <c r="M196" s="128" t="s">
        <v>6536</v>
      </c>
      <c r="N196" s="129">
        <v>45918</v>
      </c>
      <c r="O196" s="130" t="s">
        <v>6537</v>
      </c>
      <c r="P196" s="128">
        <v>2526.08</v>
      </c>
      <c r="Q196" s="131">
        <v>16.840533333333333</v>
      </c>
    </row>
    <row r="197" spans="1:17" x14ac:dyDescent="0.3">
      <c r="A197" s="128" t="s">
        <v>3425</v>
      </c>
      <c r="B197" s="128" t="s">
        <v>42</v>
      </c>
      <c r="C197" s="128" t="str">
        <f t="shared" si="3"/>
        <v>MRL000010</v>
      </c>
      <c r="D197" s="128" t="s">
        <v>3190</v>
      </c>
      <c r="E197" s="128" t="s">
        <v>3191</v>
      </c>
      <c r="F197" s="128" t="s">
        <v>38</v>
      </c>
      <c r="G197" s="128" t="s">
        <v>36</v>
      </c>
      <c r="H197" s="128">
        <v>300</v>
      </c>
      <c r="I197" s="128" t="s">
        <v>4831</v>
      </c>
      <c r="J197" s="128" t="s">
        <v>4832</v>
      </c>
      <c r="K197" s="128" t="s">
        <v>6538</v>
      </c>
      <c r="L197" s="128" t="s">
        <v>6539</v>
      </c>
      <c r="M197" s="128" t="s">
        <v>6540</v>
      </c>
      <c r="N197" s="129">
        <v>45918</v>
      </c>
      <c r="O197" s="130" t="s">
        <v>6541</v>
      </c>
      <c r="P197" s="128">
        <v>2707.53</v>
      </c>
      <c r="Q197" s="131">
        <v>9.0251000000000001</v>
      </c>
    </row>
    <row r="198" spans="1:17" x14ac:dyDescent="0.3">
      <c r="A198" s="128" t="s">
        <v>3425</v>
      </c>
      <c r="B198" s="128" t="s">
        <v>42</v>
      </c>
      <c r="C198" s="128" t="str">
        <f t="shared" si="3"/>
        <v>MRL000011</v>
      </c>
      <c r="D198" s="128" t="s">
        <v>3192</v>
      </c>
      <c r="E198" s="128" t="s">
        <v>3193</v>
      </c>
      <c r="F198" s="128" t="s">
        <v>38</v>
      </c>
      <c r="G198" s="128" t="s">
        <v>36</v>
      </c>
      <c r="H198" s="128">
        <v>125</v>
      </c>
      <c r="I198" s="128" t="s">
        <v>4831</v>
      </c>
      <c r="J198" s="128" t="s">
        <v>4832</v>
      </c>
      <c r="K198" s="128" t="s">
        <v>6542</v>
      </c>
      <c r="L198" s="128" t="s">
        <v>6543</v>
      </c>
      <c r="M198" s="128" t="s">
        <v>6544</v>
      </c>
      <c r="N198" s="129">
        <v>45918</v>
      </c>
      <c r="O198" s="130" t="s">
        <v>6545</v>
      </c>
      <c r="P198" s="128">
        <v>345.15</v>
      </c>
      <c r="Q198" s="131">
        <v>2.7611999999999997</v>
      </c>
    </row>
    <row r="199" spans="1:17" x14ac:dyDescent="0.3">
      <c r="A199" s="128" t="s">
        <v>3425</v>
      </c>
      <c r="B199" s="128" t="s">
        <v>1145</v>
      </c>
      <c r="C199" s="128" t="str">
        <f t="shared" si="3"/>
        <v>11.47.004</v>
      </c>
      <c r="D199" s="128" t="s">
        <v>2119</v>
      </c>
      <c r="E199" s="128" t="s">
        <v>2120</v>
      </c>
      <c r="F199" s="128" t="s">
        <v>38</v>
      </c>
      <c r="G199" s="128" t="s">
        <v>36</v>
      </c>
      <c r="H199" s="128">
        <v>2282</v>
      </c>
      <c r="I199" s="128" t="s">
        <v>4831</v>
      </c>
      <c r="J199" s="128" t="s">
        <v>4832</v>
      </c>
      <c r="K199" s="128" t="s">
        <v>6546</v>
      </c>
      <c r="L199" s="128" t="s">
        <v>6547</v>
      </c>
      <c r="M199" s="128" t="s">
        <v>6548</v>
      </c>
      <c r="N199" s="129">
        <v>45922</v>
      </c>
      <c r="O199" s="130" t="s">
        <v>6549</v>
      </c>
      <c r="P199" s="128">
        <v>8601.76</v>
      </c>
      <c r="Q199" s="131">
        <v>3.769395267309378</v>
      </c>
    </row>
    <row r="200" spans="1:17" x14ac:dyDescent="0.3">
      <c r="A200" s="128" t="s">
        <v>3425</v>
      </c>
      <c r="B200" s="128" t="s">
        <v>1145</v>
      </c>
      <c r="C200" s="128" t="str">
        <f t="shared" si="3"/>
        <v>MUL000085</v>
      </c>
      <c r="D200" s="128" t="s">
        <v>2107</v>
      </c>
      <c r="E200" s="128" t="s">
        <v>2108</v>
      </c>
      <c r="F200" s="128" t="s">
        <v>38</v>
      </c>
      <c r="G200" s="128" t="s">
        <v>36</v>
      </c>
      <c r="H200" s="128">
        <v>6000</v>
      </c>
      <c r="I200" s="128" t="s">
        <v>4831</v>
      </c>
      <c r="J200" s="128" t="s">
        <v>4832</v>
      </c>
      <c r="K200" s="128" t="s">
        <v>6550</v>
      </c>
      <c r="L200" s="128" t="s">
        <v>6551</v>
      </c>
      <c r="M200" s="128" t="s">
        <v>6552</v>
      </c>
      <c r="N200" s="129">
        <v>45922</v>
      </c>
      <c r="O200" s="130" t="s">
        <v>6553</v>
      </c>
      <c r="P200" s="128">
        <v>2935.38</v>
      </c>
      <c r="Q200" s="131">
        <v>0.48923</v>
      </c>
    </row>
    <row r="201" spans="1:17" x14ac:dyDescent="0.3">
      <c r="A201" s="128" t="s">
        <v>3425</v>
      </c>
      <c r="B201" s="128" t="s">
        <v>42</v>
      </c>
      <c r="C201" s="128" t="str">
        <f t="shared" si="3"/>
        <v>VOL000068</v>
      </c>
      <c r="D201" s="128" t="s">
        <v>3392</v>
      </c>
      <c r="E201" s="128" t="s">
        <v>3393</v>
      </c>
      <c r="F201" s="128" t="s">
        <v>38</v>
      </c>
      <c r="G201" s="128" t="s">
        <v>36</v>
      </c>
      <c r="H201" s="128">
        <v>1009</v>
      </c>
      <c r="I201" s="128" t="s">
        <v>4831</v>
      </c>
      <c r="J201" s="128" t="s">
        <v>4832</v>
      </c>
      <c r="K201" s="128" t="s">
        <v>6554</v>
      </c>
      <c r="L201" s="128" t="s">
        <v>6555</v>
      </c>
      <c r="M201" s="128" t="s">
        <v>6556</v>
      </c>
      <c r="N201" s="129">
        <v>45923</v>
      </c>
      <c r="O201" s="130" t="s">
        <v>6557</v>
      </c>
      <c r="P201" s="128">
        <v>6038.27</v>
      </c>
      <c r="Q201" s="131">
        <v>5.9844103072348869</v>
      </c>
    </row>
    <row r="202" spans="1:17" x14ac:dyDescent="0.3">
      <c r="A202" s="128" t="s">
        <v>3425</v>
      </c>
      <c r="B202" s="128" t="s">
        <v>42</v>
      </c>
      <c r="C202" s="128" t="str">
        <f t="shared" si="3"/>
        <v>VOL000069</v>
      </c>
      <c r="D202" s="128" t="s">
        <v>3394</v>
      </c>
      <c r="E202" s="128" t="s">
        <v>3395</v>
      </c>
      <c r="F202" s="128" t="s">
        <v>38</v>
      </c>
      <c r="G202" s="128" t="s">
        <v>36</v>
      </c>
      <c r="H202" s="128">
        <v>205</v>
      </c>
      <c r="I202" s="128" t="s">
        <v>4831</v>
      </c>
      <c r="J202" s="128" t="s">
        <v>4832</v>
      </c>
      <c r="K202" s="128" t="s">
        <v>6558</v>
      </c>
      <c r="L202" s="128" t="s">
        <v>6559</v>
      </c>
      <c r="M202" s="128" t="s">
        <v>6560</v>
      </c>
      <c r="N202" s="129">
        <v>45923</v>
      </c>
      <c r="O202" s="130" t="s">
        <v>6561</v>
      </c>
      <c r="P202" s="128">
        <v>2798.18</v>
      </c>
      <c r="Q202" s="131">
        <v>13.649658536585365</v>
      </c>
    </row>
    <row r="203" spans="1:17" x14ac:dyDescent="0.3">
      <c r="A203" s="128" t="s">
        <v>3425</v>
      </c>
      <c r="B203" s="128" t="s">
        <v>42</v>
      </c>
      <c r="C203" s="128" t="str">
        <f t="shared" si="3"/>
        <v>VOL000070</v>
      </c>
      <c r="D203" s="128" t="s">
        <v>3396</v>
      </c>
      <c r="E203" s="128" t="s">
        <v>3397</v>
      </c>
      <c r="F203" s="128" t="s">
        <v>38</v>
      </c>
      <c r="G203" s="128" t="s">
        <v>36</v>
      </c>
      <c r="H203" s="128">
        <v>140</v>
      </c>
      <c r="I203" s="128" t="s">
        <v>4831</v>
      </c>
      <c r="J203" s="128" t="s">
        <v>4832</v>
      </c>
      <c r="K203" s="128" t="s">
        <v>6562</v>
      </c>
      <c r="L203" s="128" t="s">
        <v>6563</v>
      </c>
      <c r="M203" s="128" t="s">
        <v>6564</v>
      </c>
      <c r="N203" s="129">
        <v>45923</v>
      </c>
      <c r="O203" s="130" t="s">
        <v>6565</v>
      </c>
      <c r="P203" s="128">
        <v>2586.52</v>
      </c>
      <c r="Q203" s="131">
        <v>18.475142857142856</v>
      </c>
    </row>
    <row r="204" spans="1:17" x14ac:dyDescent="0.3">
      <c r="A204" s="128" t="s">
        <v>3425</v>
      </c>
      <c r="B204" s="128" t="s">
        <v>42</v>
      </c>
      <c r="C204" s="128" t="str">
        <f t="shared" si="3"/>
        <v>MRL000012</v>
      </c>
      <c r="D204" s="128" t="s">
        <v>3194</v>
      </c>
      <c r="E204" s="128" t="s">
        <v>3195</v>
      </c>
      <c r="F204" s="128" t="s">
        <v>38</v>
      </c>
      <c r="G204" s="128" t="s">
        <v>36</v>
      </c>
      <c r="H204" s="128">
        <v>5</v>
      </c>
      <c r="I204" s="128" t="s">
        <v>4831</v>
      </c>
      <c r="J204" s="128" t="s">
        <v>4832</v>
      </c>
      <c r="K204" s="128" t="s">
        <v>6566</v>
      </c>
      <c r="L204" s="128" t="s">
        <v>6567</v>
      </c>
      <c r="M204" s="128" t="s">
        <v>6568</v>
      </c>
      <c r="N204" s="129">
        <v>45924</v>
      </c>
      <c r="O204" s="130" t="s">
        <v>6569</v>
      </c>
      <c r="P204" s="128">
        <v>35.369999999999997</v>
      </c>
      <c r="Q204" s="131">
        <v>7.0739999999999998</v>
      </c>
    </row>
    <row r="205" spans="1:17" x14ac:dyDescent="0.3">
      <c r="A205" s="128" t="s">
        <v>3425</v>
      </c>
      <c r="B205" s="128" t="s">
        <v>42</v>
      </c>
      <c r="C205" s="128" t="str">
        <f t="shared" si="3"/>
        <v>MRL000013</v>
      </c>
      <c r="D205" s="128" t="s">
        <v>3198</v>
      </c>
      <c r="E205" s="128" t="s">
        <v>3199</v>
      </c>
      <c r="F205" s="128" t="s">
        <v>38</v>
      </c>
      <c r="G205" s="128" t="s">
        <v>36</v>
      </c>
      <c r="H205" s="128">
        <v>5</v>
      </c>
      <c r="I205" s="128" t="s">
        <v>4831</v>
      </c>
      <c r="J205" s="128" t="s">
        <v>4832</v>
      </c>
      <c r="K205" s="128" t="s">
        <v>6570</v>
      </c>
      <c r="L205" s="128" t="s">
        <v>6571</v>
      </c>
      <c r="M205" s="128" t="s">
        <v>6572</v>
      </c>
      <c r="N205" s="129">
        <v>45924</v>
      </c>
      <c r="O205" s="130" t="s">
        <v>6573</v>
      </c>
      <c r="P205" s="128">
        <v>35.369999999999997</v>
      </c>
      <c r="Q205" s="131">
        <v>7.0739999999999998</v>
      </c>
    </row>
    <row r="206" spans="1:17" x14ac:dyDescent="0.3">
      <c r="A206" s="128" t="s">
        <v>3425</v>
      </c>
      <c r="B206" s="128" t="s">
        <v>1145</v>
      </c>
      <c r="C206" s="128" t="str">
        <f t="shared" si="3"/>
        <v>MRL000014</v>
      </c>
      <c r="D206" s="128" t="s">
        <v>3202</v>
      </c>
      <c r="E206" s="128" t="s">
        <v>3203</v>
      </c>
      <c r="F206" s="128" t="s">
        <v>38</v>
      </c>
      <c r="G206" s="128" t="s">
        <v>36</v>
      </c>
      <c r="H206" s="128">
        <v>5</v>
      </c>
      <c r="I206" s="128" t="s">
        <v>4831</v>
      </c>
      <c r="J206" s="128" t="s">
        <v>4832</v>
      </c>
      <c r="K206" s="128" t="s">
        <v>6574</v>
      </c>
      <c r="L206" s="128" t="s">
        <v>6575</v>
      </c>
      <c r="M206" s="128" t="s">
        <v>6576</v>
      </c>
      <c r="N206" s="129">
        <v>45924</v>
      </c>
      <c r="O206" s="130" t="s">
        <v>6577</v>
      </c>
      <c r="P206" s="128">
        <v>35.369999999999997</v>
      </c>
      <c r="Q206" s="131">
        <v>7.0739999999999998</v>
      </c>
    </row>
    <row r="207" spans="1:17" x14ac:dyDescent="0.3">
      <c r="A207" s="128" t="s">
        <v>3425</v>
      </c>
      <c r="B207" s="128" t="s">
        <v>1145</v>
      </c>
      <c r="C207" s="128" t="str">
        <f t="shared" si="3"/>
        <v>MRL000015</v>
      </c>
      <c r="D207" s="128" t="s">
        <v>3206</v>
      </c>
      <c r="E207" s="128" t="s">
        <v>3207</v>
      </c>
      <c r="F207" s="128" t="s">
        <v>38</v>
      </c>
      <c r="G207" s="128" t="s">
        <v>36</v>
      </c>
      <c r="H207" s="128">
        <v>5</v>
      </c>
      <c r="I207" s="128" t="s">
        <v>4831</v>
      </c>
      <c r="J207" s="128" t="s">
        <v>4832</v>
      </c>
      <c r="K207" s="128" t="s">
        <v>6578</v>
      </c>
      <c r="L207" s="128" t="s">
        <v>6579</v>
      </c>
      <c r="M207" s="128" t="s">
        <v>6580</v>
      </c>
      <c r="N207" s="129">
        <v>45924</v>
      </c>
      <c r="O207" s="130" t="s">
        <v>6581</v>
      </c>
      <c r="P207" s="128">
        <v>35.369999999999997</v>
      </c>
      <c r="Q207" s="131">
        <v>7.0739999999999998</v>
      </c>
    </row>
    <row r="208" spans="1:17" x14ac:dyDescent="0.3">
      <c r="A208" s="128" t="s">
        <v>3425</v>
      </c>
      <c r="B208" s="128" t="s">
        <v>1145</v>
      </c>
      <c r="C208" s="128" t="str">
        <f t="shared" si="3"/>
        <v>182243L6P</v>
      </c>
      <c r="D208" s="128" t="s">
        <v>2128</v>
      </c>
      <c r="E208" s="128" t="s">
        <v>2129</v>
      </c>
      <c r="F208" s="128" t="s">
        <v>38</v>
      </c>
      <c r="G208" s="128" t="s">
        <v>36</v>
      </c>
      <c r="H208" s="128">
        <v>900</v>
      </c>
      <c r="I208" s="128" t="s">
        <v>4831</v>
      </c>
      <c r="J208" s="128" t="s">
        <v>4832</v>
      </c>
      <c r="K208" s="128" t="s">
        <v>6582</v>
      </c>
      <c r="L208" s="128" t="s">
        <v>6583</v>
      </c>
      <c r="M208" s="128" t="s">
        <v>6584</v>
      </c>
      <c r="N208" s="129">
        <v>45925</v>
      </c>
      <c r="O208" s="130" t="s">
        <v>6585</v>
      </c>
      <c r="P208" s="128">
        <v>4036.53</v>
      </c>
      <c r="Q208" s="131">
        <v>4.4850333333333339</v>
      </c>
    </row>
    <row r="209" spans="1:17" x14ac:dyDescent="0.3">
      <c r="A209" s="128" t="s">
        <v>3425</v>
      </c>
      <c r="B209" s="128" t="s">
        <v>42</v>
      </c>
      <c r="C209" s="128" t="str">
        <f t="shared" si="3"/>
        <v>ARV000223</v>
      </c>
      <c r="D209" s="128" t="s">
        <v>2243</v>
      </c>
      <c r="E209" s="128" t="s">
        <v>2244</v>
      </c>
      <c r="F209" s="128" t="s">
        <v>38</v>
      </c>
      <c r="G209" s="128" t="s">
        <v>36</v>
      </c>
      <c r="H209" s="128">
        <v>400</v>
      </c>
      <c r="I209" s="128" t="s">
        <v>4831</v>
      </c>
      <c r="J209" s="128" t="s">
        <v>4832</v>
      </c>
      <c r="K209" s="128" t="s">
        <v>6586</v>
      </c>
      <c r="L209" s="128" t="s">
        <v>6587</v>
      </c>
      <c r="M209" s="128" t="s">
        <v>6588</v>
      </c>
      <c r="N209" s="129">
        <v>45929</v>
      </c>
      <c r="O209" s="130" t="s">
        <v>6589</v>
      </c>
      <c r="P209" s="128">
        <v>14432.02</v>
      </c>
      <c r="Q209" s="131">
        <v>36.08005</v>
      </c>
    </row>
    <row r="210" spans="1:17" x14ac:dyDescent="0.3">
      <c r="A210" s="128" t="s">
        <v>3425</v>
      </c>
      <c r="B210" s="128" t="s">
        <v>42</v>
      </c>
      <c r="C210" s="128" t="str">
        <f t="shared" si="3"/>
        <v>VOL000013</v>
      </c>
      <c r="D210" s="128" t="s">
        <v>3340</v>
      </c>
      <c r="E210" s="128" t="s">
        <v>3341</v>
      </c>
      <c r="F210" s="128" t="s">
        <v>38</v>
      </c>
      <c r="G210" s="128" t="s">
        <v>36</v>
      </c>
      <c r="H210" s="128">
        <v>560</v>
      </c>
      <c r="I210" s="128" t="s">
        <v>4831</v>
      </c>
      <c r="J210" s="128" t="s">
        <v>4832</v>
      </c>
      <c r="K210" s="128" t="s">
        <v>6590</v>
      </c>
      <c r="L210" s="128" t="s">
        <v>6591</v>
      </c>
      <c r="M210" s="128" t="s">
        <v>6592</v>
      </c>
      <c r="N210" s="129">
        <v>45929</v>
      </c>
      <c r="O210" s="130" t="s">
        <v>6593</v>
      </c>
      <c r="P210" s="128">
        <v>4073.59</v>
      </c>
      <c r="Q210" s="131">
        <v>7.2742678571428572</v>
      </c>
    </row>
    <row r="211" spans="1:17" x14ac:dyDescent="0.3">
      <c r="A211" s="128" t="s">
        <v>3425</v>
      </c>
      <c r="B211" s="128" t="s">
        <v>1145</v>
      </c>
      <c r="C211" s="128" t="str">
        <f>LEFT(E211,10)</f>
        <v>VOL000045-</v>
      </c>
      <c r="D211" s="128" t="s">
        <v>3358</v>
      </c>
      <c r="E211" s="128" t="s">
        <v>3359</v>
      </c>
      <c r="F211" s="128" t="s">
        <v>38</v>
      </c>
      <c r="G211" s="128" t="s">
        <v>36</v>
      </c>
      <c r="H211" s="128">
        <v>964</v>
      </c>
      <c r="I211" s="128" t="s">
        <v>4831</v>
      </c>
      <c r="J211" s="128" t="s">
        <v>4832</v>
      </c>
      <c r="K211" s="128" t="s">
        <v>6594</v>
      </c>
      <c r="L211" s="128" t="s">
        <v>6595</v>
      </c>
      <c r="M211" s="128" t="s">
        <v>6596</v>
      </c>
      <c r="N211" s="129">
        <v>45929</v>
      </c>
      <c r="O211" s="130" t="s">
        <v>6597</v>
      </c>
      <c r="P211" s="128">
        <v>28834.73</v>
      </c>
      <c r="Q211" s="131">
        <v>29.911545643153527</v>
      </c>
    </row>
    <row r="212" spans="1:17" x14ac:dyDescent="0.3">
      <c r="A212" s="128" t="s">
        <v>3425</v>
      </c>
      <c r="B212" s="128" t="s">
        <v>42</v>
      </c>
      <c r="C212" s="128" t="str">
        <f t="shared" ref="C212:C275" si="4">LEFT(E212,10)</f>
        <v>VOL000078-</v>
      </c>
      <c r="D212" s="128" t="s">
        <v>3406</v>
      </c>
      <c r="E212" s="128" t="s">
        <v>3407</v>
      </c>
      <c r="F212" s="128" t="s">
        <v>38</v>
      </c>
      <c r="G212" s="128" t="s">
        <v>36</v>
      </c>
      <c r="H212" s="128">
        <v>640</v>
      </c>
      <c r="I212" s="128" t="s">
        <v>4831</v>
      </c>
      <c r="J212" s="128" t="s">
        <v>4832</v>
      </c>
      <c r="K212" s="128" t="s">
        <v>6598</v>
      </c>
      <c r="L212" s="128" t="s">
        <v>6599</v>
      </c>
      <c r="M212" s="128" t="s">
        <v>6600</v>
      </c>
      <c r="N212" s="129">
        <v>45930</v>
      </c>
      <c r="O212" s="130" t="s">
        <v>6601</v>
      </c>
      <c r="P212" s="128">
        <v>3866.19</v>
      </c>
      <c r="Q212" s="131">
        <v>6.0409218750000004</v>
      </c>
    </row>
    <row r="213" spans="1:17" x14ac:dyDescent="0.3">
      <c r="A213" s="128" t="s">
        <v>3425</v>
      </c>
      <c r="B213" s="128" t="s">
        <v>1145</v>
      </c>
      <c r="C213" s="128" t="str">
        <f t="shared" si="4"/>
        <v>CNH000002-</v>
      </c>
      <c r="D213" s="128" t="s">
        <v>2576</v>
      </c>
      <c r="E213" s="128" t="s">
        <v>2577</v>
      </c>
      <c r="F213" s="128" t="s">
        <v>38</v>
      </c>
      <c r="G213" s="128" t="s">
        <v>36</v>
      </c>
      <c r="H213" s="128">
        <v>115</v>
      </c>
      <c r="I213" s="128" t="s">
        <v>4831</v>
      </c>
      <c r="J213" s="128" t="s">
        <v>4832</v>
      </c>
      <c r="K213" s="128" t="s">
        <v>6602</v>
      </c>
      <c r="L213" s="128" t="s">
        <v>6603</v>
      </c>
      <c r="M213" s="128" t="s">
        <v>6604</v>
      </c>
      <c r="N213" s="129">
        <v>45931</v>
      </c>
      <c r="O213" s="130" t="s">
        <v>6605</v>
      </c>
      <c r="P213" s="128">
        <v>3046.62</v>
      </c>
      <c r="Q213" s="131">
        <v>26.492347826086956</v>
      </c>
    </row>
    <row r="214" spans="1:17" x14ac:dyDescent="0.3">
      <c r="A214" s="128" t="s">
        <v>3425</v>
      </c>
      <c r="B214" s="128" t="s">
        <v>1145</v>
      </c>
      <c r="C214" s="128" t="str">
        <f t="shared" si="4"/>
        <v>PRM000015-</v>
      </c>
      <c r="D214" s="128" t="s">
        <v>3234</v>
      </c>
      <c r="E214" s="128" t="s">
        <v>3235</v>
      </c>
      <c r="F214" s="128" t="s">
        <v>38</v>
      </c>
      <c r="G214" s="128" t="s">
        <v>36</v>
      </c>
      <c r="H214" s="128">
        <v>50</v>
      </c>
      <c r="I214" s="128" t="s">
        <v>4831</v>
      </c>
      <c r="J214" s="128" t="s">
        <v>4832</v>
      </c>
      <c r="K214" s="128" t="s">
        <v>6606</v>
      </c>
      <c r="L214" s="128" t="s">
        <v>6607</v>
      </c>
      <c r="M214" s="128" t="s">
        <v>6608</v>
      </c>
      <c r="N214" s="129">
        <v>45931</v>
      </c>
      <c r="O214" s="130" t="s">
        <v>6609</v>
      </c>
      <c r="P214" s="128">
        <v>222.71</v>
      </c>
      <c r="Q214" s="131">
        <v>4.4542000000000002</v>
      </c>
    </row>
    <row r="215" spans="1:17" x14ac:dyDescent="0.3">
      <c r="A215" s="128" t="s">
        <v>3425</v>
      </c>
      <c r="B215" s="128" t="s">
        <v>42</v>
      </c>
      <c r="C215" s="128" t="str">
        <f t="shared" si="4"/>
        <v>VOL000023-</v>
      </c>
      <c r="D215" s="128" t="s">
        <v>3346</v>
      </c>
      <c r="E215" s="128" t="s">
        <v>3347</v>
      </c>
      <c r="F215" s="128" t="s">
        <v>38</v>
      </c>
      <c r="G215" s="128" t="s">
        <v>36</v>
      </c>
      <c r="H215" s="128">
        <v>2184</v>
      </c>
      <c r="I215" s="128" t="s">
        <v>4831</v>
      </c>
      <c r="J215" s="128" t="s">
        <v>4832</v>
      </c>
      <c r="K215" s="128" t="s">
        <v>6610</v>
      </c>
      <c r="L215" s="128" t="s">
        <v>6611</v>
      </c>
      <c r="M215" s="128" t="s">
        <v>6612</v>
      </c>
      <c r="N215" s="129">
        <v>45932</v>
      </c>
      <c r="O215" s="130" t="s">
        <v>6613</v>
      </c>
      <c r="P215" s="128">
        <v>9050.4699999999993</v>
      </c>
      <c r="Q215" s="131">
        <v>4.143988095238095</v>
      </c>
    </row>
    <row r="216" spans="1:17" x14ac:dyDescent="0.3">
      <c r="A216" s="128" t="s">
        <v>3425</v>
      </c>
      <c r="B216" s="128" t="s">
        <v>42</v>
      </c>
      <c r="C216" s="128" t="str">
        <f t="shared" si="4"/>
        <v>ARV000215-</v>
      </c>
      <c r="D216" s="128" t="s">
        <v>1733</v>
      </c>
      <c r="E216" s="128" t="s">
        <v>1734</v>
      </c>
      <c r="F216" s="128" t="s">
        <v>38</v>
      </c>
      <c r="G216" s="128" t="s">
        <v>36</v>
      </c>
      <c r="H216" s="128">
        <v>160</v>
      </c>
      <c r="I216" s="128" t="s">
        <v>4831</v>
      </c>
      <c r="J216" s="128" t="s">
        <v>4832</v>
      </c>
      <c r="K216" s="128" t="s">
        <v>6614</v>
      </c>
      <c r="L216" s="128" t="s">
        <v>6615</v>
      </c>
      <c r="M216" s="128" t="s">
        <v>6616</v>
      </c>
      <c r="N216" s="129">
        <v>45933</v>
      </c>
      <c r="O216" s="130" t="s">
        <v>6617</v>
      </c>
      <c r="P216" s="128">
        <v>4200.1400000000003</v>
      </c>
      <c r="Q216" s="131">
        <v>26.250875000000001</v>
      </c>
    </row>
    <row r="217" spans="1:17" x14ac:dyDescent="0.3">
      <c r="A217" s="128" t="s">
        <v>3425</v>
      </c>
      <c r="B217" s="128" t="s">
        <v>42</v>
      </c>
      <c r="C217" s="128" t="str">
        <f t="shared" si="4"/>
        <v>VOL000008-</v>
      </c>
      <c r="D217" s="128" t="s">
        <v>3330</v>
      </c>
      <c r="E217" s="128" t="s">
        <v>3331</v>
      </c>
      <c r="F217" s="128" t="s">
        <v>38</v>
      </c>
      <c r="G217" s="128" t="s">
        <v>36</v>
      </c>
      <c r="H217" s="128">
        <v>113</v>
      </c>
      <c r="I217" s="128" t="s">
        <v>4831</v>
      </c>
      <c r="J217" s="128" t="s">
        <v>4832</v>
      </c>
      <c r="K217" s="128" t="s">
        <v>6618</v>
      </c>
      <c r="L217" s="128" t="s">
        <v>6619</v>
      </c>
      <c r="M217" s="128" t="s">
        <v>6620</v>
      </c>
      <c r="N217" s="129">
        <v>45933</v>
      </c>
      <c r="O217" s="130" t="s">
        <v>6621</v>
      </c>
      <c r="P217" s="128">
        <v>1098.1600000000001</v>
      </c>
      <c r="Q217" s="131">
        <v>9.7182300884955755</v>
      </c>
    </row>
    <row r="218" spans="1:17" x14ac:dyDescent="0.3">
      <c r="A218" s="128" t="s">
        <v>3425</v>
      </c>
      <c r="B218" s="128" t="s">
        <v>1145</v>
      </c>
      <c r="C218" s="128" t="str">
        <f t="shared" si="4"/>
        <v>VOL000009-</v>
      </c>
      <c r="D218" s="128" t="s">
        <v>3334</v>
      </c>
      <c r="E218" s="128" t="s">
        <v>3335</v>
      </c>
      <c r="F218" s="128" t="s">
        <v>38</v>
      </c>
      <c r="G218" s="128" t="s">
        <v>36</v>
      </c>
      <c r="H218" s="128">
        <v>113</v>
      </c>
      <c r="I218" s="128" t="s">
        <v>4831</v>
      </c>
      <c r="J218" s="128" t="s">
        <v>4832</v>
      </c>
      <c r="K218" s="128" t="s">
        <v>6622</v>
      </c>
      <c r="L218" s="128" t="s">
        <v>6623</v>
      </c>
      <c r="M218" s="128" t="s">
        <v>6624</v>
      </c>
      <c r="N218" s="129">
        <v>45933</v>
      </c>
      <c r="O218" s="130" t="s">
        <v>6625</v>
      </c>
      <c r="P218" s="128">
        <v>1098.1600000000001</v>
      </c>
      <c r="Q218" s="131">
        <v>9.7182300884955755</v>
      </c>
    </row>
    <row r="219" spans="1:17" x14ac:dyDescent="0.3">
      <c r="A219" s="128" t="s">
        <v>3425</v>
      </c>
      <c r="B219" s="128" t="s">
        <v>42</v>
      </c>
      <c r="C219" s="128" t="str">
        <f t="shared" si="4"/>
        <v>VOL000004-</v>
      </c>
      <c r="D219" s="128" t="s">
        <v>3322</v>
      </c>
      <c r="E219" s="128" t="s">
        <v>3323</v>
      </c>
      <c r="F219" s="128" t="s">
        <v>38</v>
      </c>
      <c r="G219" s="128" t="s">
        <v>36</v>
      </c>
      <c r="H219" s="128">
        <v>801</v>
      </c>
      <c r="I219" s="128" t="s">
        <v>4831</v>
      </c>
      <c r="J219" s="128" t="s">
        <v>4832</v>
      </c>
      <c r="K219" s="128" t="s">
        <v>6626</v>
      </c>
      <c r="L219" s="128" t="s">
        <v>6627</v>
      </c>
      <c r="M219" s="128" t="s">
        <v>6628</v>
      </c>
      <c r="N219" s="129">
        <v>45936</v>
      </c>
      <c r="O219" s="130" t="s">
        <v>6629</v>
      </c>
      <c r="P219" s="128">
        <v>2212.41</v>
      </c>
      <c r="Q219" s="131">
        <v>2.7620599250936326</v>
      </c>
    </row>
    <row r="220" spans="1:17" x14ac:dyDescent="0.3">
      <c r="A220" s="128" t="s">
        <v>3425</v>
      </c>
      <c r="B220" s="128" t="s">
        <v>1145</v>
      </c>
      <c r="C220" s="128" t="str">
        <f t="shared" si="4"/>
        <v>VOL000005-</v>
      </c>
      <c r="D220" s="128" t="s">
        <v>3326</v>
      </c>
      <c r="E220" s="128" t="s">
        <v>3327</v>
      </c>
      <c r="F220" s="128" t="s">
        <v>38</v>
      </c>
      <c r="G220" s="128" t="s">
        <v>36</v>
      </c>
      <c r="H220" s="128">
        <v>801</v>
      </c>
      <c r="I220" s="128" t="s">
        <v>4831</v>
      </c>
      <c r="J220" s="128" t="s">
        <v>4832</v>
      </c>
      <c r="K220" s="128" t="s">
        <v>6630</v>
      </c>
      <c r="L220" s="128" t="s">
        <v>6631</v>
      </c>
      <c r="M220" s="128" t="s">
        <v>6632</v>
      </c>
      <c r="N220" s="129">
        <v>45936</v>
      </c>
      <c r="O220" s="130" t="s">
        <v>6633</v>
      </c>
      <c r="P220" s="128">
        <v>2212.41</v>
      </c>
      <c r="Q220" s="131">
        <v>2.7620599250936326</v>
      </c>
    </row>
    <row r="221" spans="1:17" x14ac:dyDescent="0.3">
      <c r="A221" s="128" t="s">
        <v>3425</v>
      </c>
      <c r="B221" s="128" t="s">
        <v>42</v>
      </c>
      <c r="C221" s="128" t="str">
        <f t="shared" si="4"/>
        <v>ARV000226-</v>
      </c>
      <c r="D221" s="128" t="s">
        <v>2255</v>
      </c>
      <c r="E221" s="128" t="s">
        <v>2256</v>
      </c>
      <c r="F221" s="128" t="s">
        <v>38</v>
      </c>
      <c r="G221" s="128" t="s">
        <v>36</v>
      </c>
      <c r="H221" s="128">
        <v>90</v>
      </c>
      <c r="I221" s="128" t="s">
        <v>4831</v>
      </c>
      <c r="J221" s="128" t="s">
        <v>4832</v>
      </c>
      <c r="K221" s="128" t="s">
        <v>6634</v>
      </c>
      <c r="L221" s="128" t="s">
        <v>6635</v>
      </c>
      <c r="M221" s="128" t="s">
        <v>6636</v>
      </c>
      <c r="N221" s="129">
        <v>45945</v>
      </c>
      <c r="O221" s="130" t="s">
        <v>6637</v>
      </c>
      <c r="P221" s="128">
        <v>5893.96</v>
      </c>
      <c r="Q221" s="131">
        <v>65.48844444444444</v>
      </c>
    </row>
    <row r="222" spans="1:17" x14ac:dyDescent="0.3">
      <c r="A222" s="128" t="s">
        <v>3425</v>
      </c>
      <c r="B222" s="128" t="s">
        <v>42</v>
      </c>
      <c r="C222" s="128" t="str">
        <f t="shared" si="4"/>
        <v>11.47.424.</v>
      </c>
      <c r="D222" s="128" t="s">
        <v>2124</v>
      </c>
      <c r="E222" s="128" t="s">
        <v>2125</v>
      </c>
      <c r="F222" s="128" t="s">
        <v>38</v>
      </c>
      <c r="G222" s="128" t="s">
        <v>36</v>
      </c>
      <c r="H222" s="128">
        <v>1983</v>
      </c>
      <c r="I222" s="128" t="s">
        <v>4831</v>
      </c>
      <c r="J222" s="128" t="s">
        <v>4832</v>
      </c>
      <c r="K222" s="128" t="s">
        <v>6638</v>
      </c>
      <c r="L222" s="128" t="s">
        <v>6639</v>
      </c>
      <c r="M222" s="128" t="s">
        <v>6640</v>
      </c>
      <c r="N222" s="129">
        <v>45946</v>
      </c>
      <c r="O222" s="130" t="s">
        <v>6641</v>
      </c>
      <c r="P222" s="128">
        <v>7474.71</v>
      </c>
      <c r="Q222" s="131">
        <v>3.7693948562783661</v>
      </c>
    </row>
    <row r="223" spans="1:17" x14ac:dyDescent="0.3">
      <c r="A223" s="128" t="s">
        <v>3425</v>
      </c>
      <c r="B223" s="128" t="s">
        <v>42</v>
      </c>
      <c r="C223" s="128" t="str">
        <f t="shared" si="4"/>
        <v>VOL000073-</v>
      </c>
      <c r="D223" s="128" t="s">
        <v>3402</v>
      </c>
      <c r="E223" s="128" t="s">
        <v>3403</v>
      </c>
      <c r="F223" s="128" t="s">
        <v>38</v>
      </c>
      <c r="G223" s="128" t="s">
        <v>36</v>
      </c>
      <c r="H223" s="128">
        <v>375</v>
      </c>
      <c r="I223" s="128" t="s">
        <v>4831</v>
      </c>
      <c r="J223" s="128" t="s">
        <v>4832</v>
      </c>
      <c r="K223" s="128" t="s">
        <v>6642</v>
      </c>
      <c r="L223" s="128" t="s">
        <v>6643</v>
      </c>
      <c r="M223" s="128" t="s">
        <v>6644</v>
      </c>
      <c r="N223" s="129">
        <v>45946</v>
      </c>
      <c r="O223" s="130" t="s">
        <v>6645</v>
      </c>
      <c r="P223" s="128">
        <v>10462.31</v>
      </c>
      <c r="Q223" s="131">
        <v>27.899493333333332</v>
      </c>
    </row>
    <row r="224" spans="1:17" x14ac:dyDescent="0.3">
      <c r="A224" s="128" t="s">
        <v>3425</v>
      </c>
      <c r="B224" s="128" t="s">
        <v>1145</v>
      </c>
      <c r="C224" s="128" t="str">
        <f t="shared" si="4"/>
        <v>11.47.004.</v>
      </c>
      <c r="D224" s="128" t="s">
        <v>2122</v>
      </c>
      <c r="E224" s="128" t="s">
        <v>2123</v>
      </c>
      <c r="F224" s="128" t="s">
        <v>38</v>
      </c>
      <c r="G224" s="128" t="s">
        <v>36</v>
      </c>
      <c r="H224" s="128">
        <v>367</v>
      </c>
      <c r="I224" s="128" t="s">
        <v>4831</v>
      </c>
      <c r="J224" s="128" t="s">
        <v>4832</v>
      </c>
      <c r="K224" s="128" t="s">
        <v>6646</v>
      </c>
      <c r="L224" s="128" t="s">
        <v>6647</v>
      </c>
      <c r="M224" s="128" t="s">
        <v>6648</v>
      </c>
      <c r="N224" s="129">
        <v>45947</v>
      </c>
      <c r="O224" s="130" t="s">
        <v>6649</v>
      </c>
      <c r="P224" s="128">
        <v>2053.94</v>
      </c>
      <c r="Q224" s="131">
        <v>5.5965667574931883</v>
      </c>
    </row>
    <row r="225" spans="1:17" x14ac:dyDescent="0.3">
      <c r="A225" s="128" t="s">
        <v>3425</v>
      </c>
      <c r="B225" s="128" t="s">
        <v>42</v>
      </c>
      <c r="C225" s="128" t="str">
        <f t="shared" si="4"/>
        <v>11.47.424.</v>
      </c>
      <c r="D225" s="128" t="s">
        <v>2126</v>
      </c>
      <c r="E225" s="128" t="s">
        <v>2127</v>
      </c>
      <c r="F225" s="128" t="s">
        <v>38</v>
      </c>
      <c r="G225" s="128" t="s">
        <v>36</v>
      </c>
      <c r="H225" s="128">
        <v>518</v>
      </c>
      <c r="I225" s="128" t="s">
        <v>4831</v>
      </c>
      <c r="J225" s="128" t="s">
        <v>4832</v>
      </c>
      <c r="K225" s="128" t="s">
        <v>6650</v>
      </c>
      <c r="L225" s="128" t="s">
        <v>6651</v>
      </c>
      <c r="M225" s="128" t="s">
        <v>6652</v>
      </c>
      <c r="N225" s="129">
        <v>45950</v>
      </c>
      <c r="O225" s="130" t="s">
        <v>6653</v>
      </c>
      <c r="P225" s="128">
        <v>2899.02</v>
      </c>
      <c r="Q225" s="131">
        <v>5.5965637065637068</v>
      </c>
    </row>
    <row r="226" spans="1:17" x14ac:dyDescent="0.3">
      <c r="A226" s="128" t="s">
        <v>3425</v>
      </c>
      <c r="B226" s="128" t="s">
        <v>42</v>
      </c>
      <c r="C226" s="128" t="str">
        <f t="shared" si="4"/>
        <v>ARV000225-</v>
      </c>
      <c r="D226" s="128" t="s">
        <v>2251</v>
      </c>
      <c r="E226" s="128" t="s">
        <v>2252</v>
      </c>
      <c r="F226" s="128" t="s">
        <v>38</v>
      </c>
      <c r="G226" s="128" t="s">
        <v>36</v>
      </c>
      <c r="H226" s="128">
        <v>150</v>
      </c>
      <c r="I226" s="128" t="s">
        <v>4831</v>
      </c>
      <c r="J226" s="128" t="s">
        <v>4832</v>
      </c>
      <c r="K226" s="128" t="s">
        <v>6654</v>
      </c>
      <c r="L226" s="128" t="s">
        <v>6655</v>
      </c>
      <c r="M226" s="128" t="s">
        <v>6656</v>
      </c>
      <c r="N226" s="129">
        <v>45951</v>
      </c>
      <c r="O226" s="130" t="s">
        <v>6657</v>
      </c>
      <c r="P226" s="128">
        <v>5867.16</v>
      </c>
      <c r="Q226" s="131">
        <v>39.114399999999996</v>
      </c>
    </row>
    <row r="227" spans="1:17" x14ac:dyDescent="0.3">
      <c r="A227" s="128" t="s">
        <v>3425</v>
      </c>
      <c r="B227" s="128" t="s">
        <v>42</v>
      </c>
      <c r="C227" s="128" t="str">
        <f t="shared" si="4"/>
        <v>VOL000080-</v>
      </c>
      <c r="D227" s="128" t="s">
        <v>3408</v>
      </c>
      <c r="E227" s="128" t="s">
        <v>3409</v>
      </c>
      <c r="F227" s="128" t="s">
        <v>38</v>
      </c>
      <c r="G227" s="128" t="s">
        <v>36</v>
      </c>
      <c r="H227" s="128">
        <v>3</v>
      </c>
      <c r="I227" s="128" t="s">
        <v>4831</v>
      </c>
      <c r="J227" s="128" t="s">
        <v>4832</v>
      </c>
      <c r="K227" s="128" t="s">
        <v>6658</v>
      </c>
      <c r="L227" s="128" t="s">
        <v>6659</v>
      </c>
      <c r="M227" s="128" t="s">
        <v>6660</v>
      </c>
      <c r="N227" s="129">
        <v>45951</v>
      </c>
      <c r="O227" s="130" t="s">
        <v>6661</v>
      </c>
      <c r="P227" s="128">
        <v>76.709999999999994</v>
      </c>
      <c r="Q227" s="131">
        <v>25.569999999999997</v>
      </c>
    </row>
    <row r="228" spans="1:17" x14ac:dyDescent="0.3">
      <c r="A228" s="128" t="s">
        <v>3425</v>
      </c>
      <c r="B228" s="128" t="s">
        <v>1145</v>
      </c>
      <c r="C228" s="128" t="str">
        <f t="shared" si="4"/>
        <v>CNH000003-</v>
      </c>
      <c r="D228" s="128" t="s">
        <v>2578</v>
      </c>
      <c r="E228" s="128" t="s">
        <v>2579</v>
      </c>
      <c r="F228" s="128" t="s">
        <v>38</v>
      </c>
      <c r="G228" s="128" t="s">
        <v>36</v>
      </c>
      <c r="H228" s="128">
        <v>40</v>
      </c>
      <c r="I228" s="128" t="s">
        <v>4831</v>
      </c>
      <c r="J228" s="128" t="s">
        <v>4832</v>
      </c>
      <c r="K228" s="128" t="s">
        <v>6662</v>
      </c>
      <c r="L228" s="128" t="s">
        <v>6663</v>
      </c>
      <c r="M228" s="128" t="s">
        <v>6664</v>
      </c>
      <c r="N228" s="129">
        <v>45952</v>
      </c>
      <c r="O228" s="130" t="s">
        <v>6665</v>
      </c>
      <c r="P228" s="128">
        <v>3438.36</v>
      </c>
      <c r="Q228" s="131">
        <v>85.959000000000003</v>
      </c>
    </row>
    <row r="229" spans="1:17" x14ac:dyDescent="0.3">
      <c r="A229" s="128" t="s">
        <v>3425</v>
      </c>
      <c r="B229" s="128" t="s">
        <v>42</v>
      </c>
      <c r="C229" s="128" t="str">
        <f t="shared" si="4"/>
        <v>VOL000024-</v>
      </c>
      <c r="D229" s="128" t="s">
        <v>3348</v>
      </c>
      <c r="E229" s="128" t="s">
        <v>3349</v>
      </c>
      <c r="F229" s="128" t="s">
        <v>38</v>
      </c>
      <c r="G229" s="128" t="s">
        <v>36</v>
      </c>
      <c r="H229" s="128">
        <v>3798</v>
      </c>
      <c r="I229" s="128" t="s">
        <v>4831</v>
      </c>
      <c r="J229" s="128" t="s">
        <v>4832</v>
      </c>
      <c r="K229" s="128" t="s">
        <v>6666</v>
      </c>
      <c r="L229" s="128" t="s">
        <v>6667</v>
      </c>
      <c r="M229" s="128" t="s">
        <v>6668</v>
      </c>
      <c r="N229" s="129">
        <v>45952</v>
      </c>
      <c r="O229" s="130" t="s">
        <v>6669</v>
      </c>
      <c r="P229" s="128">
        <v>15831.79</v>
      </c>
      <c r="Q229" s="131">
        <v>4.1684544497103744</v>
      </c>
    </row>
    <row r="230" spans="1:17" x14ac:dyDescent="0.3">
      <c r="A230" s="128" t="s">
        <v>3425</v>
      </c>
      <c r="B230" s="128" t="s">
        <v>42</v>
      </c>
      <c r="C230" s="128" t="str">
        <f t="shared" si="4"/>
        <v>ARV000227-</v>
      </c>
      <c r="D230" s="128" t="s">
        <v>2259</v>
      </c>
      <c r="E230" s="128" t="s">
        <v>2260</v>
      </c>
      <c r="F230" s="128" t="s">
        <v>38</v>
      </c>
      <c r="G230" s="128" t="s">
        <v>36</v>
      </c>
      <c r="H230" s="128">
        <v>232</v>
      </c>
      <c r="I230" s="128" t="s">
        <v>4831</v>
      </c>
      <c r="J230" s="128" t="s">
        <v>4832</v>
      </c>
      <c r="K230" s="128" t="s">
        <v>6670</v>
      </c>
      <c r="L230" s="128" t="s">
        <v>6671</v>
      </c>
      <c r="M230" s="128" t="s">
        <v>6672</v>
      </c>
      <c r="N230" s="129">
        <v>45959</v>
      </c>
      <c r="O230" s="130" t="s">
        <v>6673</v>
      </c>
      <c r="P230" s="128">
        <v>7293.86</v>
      </c>
      <c r="Q230" s="131">
        <v>31.439051724137929</v>
      </c>
    </row>
    <row r="231" spans="1:17" x14ac:dyDescent="0.3">
      <c r="A231" s="128" t="s">
        <v>3425</v>
      </c>
      <c r="B231" s="128" t="s">
        <v>42</v>
      </c>
      <c r="C231" s="128" t="str">
        <f t="shared" si="4"/>
        <v>CNH000004-</v>
      </c>
      <c r="D231" s="128" t="s">
        <v>2580</v>
      </c>
      <c r="E231" s="128" t="s">
        <v>2581</v>
      </c>
      <c r="F231" s="128" t="s">
        <v>38</v>
      </c>
      <c r="G231" s="128" t="s">
        <v>36</v>
      </c>
      <c r="H231" s="128">
        <v>40</v>
      </c>
      <c r="I231" s="128" t="s">
        <v>4831</v>
      </c>
      <c r="J231" s="128" t="s">
        <v>4832</v>
      </c>
      <c r="K231" s="128" t="s">
        <v>6674</v>
      </c>
      <c r="L231" s="128" t="s">
        <v>6675</v>
      </c>
      <c r="M231" s="128" t="s">
        <v>6676</v>
      </c>
      <c r="N231" s="129">
        <v>45966</v>
      </c>
      <c r="O231" s="130" t="s">
        <v>6677</v>
      </c>
      <c r="P231" s="128">
        <v>3458.96</v>
      </c>
      <c r="Q231" s="131">
        <v>86.474000000000004</v>
      </c>
    </row>
    <row r="232" spans="1:17" x14ac:dyDescent="0.3">
      <c r="A232" s="128" t="s">
        <v>3425</v>
      </c>
      <c r="B232" s="128" t="s">
        <v>42</v>
      </c>
      <c r="C232" s="128" t="str">
        <f t="shared" si="4"/>
        <v>CNH000005-</v>
      </c>
      <c r="D232" s="128" t="s">
        <v>2582</v>
      </c>
      <c r="E232" s="128" t="s">
        <v>2583</v>
      </c>
      <c r="F232" s="128" t="s">
        <v>38</v>
      </c>
      <c r="G232" s="128" t="s">
        <v>36</v>
      </c>
      <c r="H232" s="128">
        <v>24</v>
      </c>
      <c r="I232" s="128" t="s">
        <v>4831</v>
      </c>
      <c r="J232" s="128" t="s">
        <v>4832</v>
      </c>
      <c r="K232" s="128" t="s">
        <v>6678</v>
      </c>
      <c r="L232" s="128" t="s">
        <v>6679</v>
      </c>
      <c r="M232" s="128" t="s">
        <v>6680</v>
      </c>
      <c r="N232" s="129">
        <v>45973</v>
      </c>
      <c r="O232" s="130" t="s">
        <v>6681</v>
      </c>
      <c r="P232" s="128">
        <v>5159.63</v>
      </c>
      <c r="Q232" s="131">
        <v>214.98458333333335</v>
      </c>
    </row>
    <row r="233" spans="1:17" x14ac:dyDescent="0.3">
      <c r="A233" s="128" t="s">
        <v>3425</v>
      </c>
      <c r="B233" s="128" t="s">
        <v>42</v>
      </c>
      <c r="C233" s="128" t="str">
        <f t="shared" si="4"/>
        <v xml:space="preserve">MRL000016 </v>
      </c>
      <c r="D233" s="128" t="s">
        <v>3210</v>
      </c>
      <c r="E233" s="128" t="s">
        <v>3211</v>
      </c>
      <c r="F233" s="128" t="s">
        <v>38</v>
      </c>
      <c r="G233" s="128" t="s">
        <v>36</v>
      </c>
      <c r="H233" s="128">
        <v>4013</v>
      </c>
      <c r="I233" s="128" t="s">
        <v>4831</v>
      </c>
      <c r="J233" s="128" t="s">
        <v>4832</v>
      </c>
      <c r="K233" s="128" t="s">
        <v>6682</v>
      </c>
      <c r="L233" s="128" t="s">
        <v>6683</v>
      </c>
      <c r="M233" s="128" t="s">
        <v>6684</v>
      </c>
      <c r="N233" s="129">
        <v>45973</v>
      </c>
      <c r="O233" s="130" t="s">
        <v>6685</v>
      </c>
      <c r="P233" s="128">
        <v>739.53</v>
      </c>
      <c r="Q233" s="131">
        <v>0.18428357837029652</v>
      </c>
    </row>
    <row r="234" spans="1:17" x14ac:dyDescent="0.3">
      <c r="A234" s="128" t="s">
        <v>3425</v>
      </c>
      <c r="B234" s="128" t="s">
        <v>42</v>
      </c>
      <c r="C234" s="128" t="str">
        <f t="shared" si="4"/>
        <v>18308T5NP5</v>
      </c>
      <c r="D234" s="128" t="s">
        <v>2133</v>
      </c>
      <c r="E234" s="128" t="s">
        <v>2134</v>
      </c>
      <c r="F234" s="128" t="s">
        <v>38</v>
      </c>
      <c r="G234" s="128" t="s">
        <v>36</v>
      </c>
      <c r="H234" s="128">
        <v>3621</v>
      </c>
      <c r="I234" s="128" t="s">
        <v>4831</v>
      </c>
      <c r="J234" s="128" t="s">
        <v>4832</v>
      </c>
      <c r="K234" s="128" t="s">
        <v>6686</v>
      </c>
      <c r="L234" s="128" t="s">
        <v>6687</v>
      </c>
      <c r="M234" s="128" t="s">
        <v>6688</v>
      </c>
      <c r="N234" s="129">
        <v>45988</v>
      </c>
      <c r="O234" s="130" t="s">
        <v>6689</v>
      </c>
      <c r="P234" s="128">
        <v>2050.96</v>
      </c>
      <c r="Q234" s="131">
        <v>0.56640706987020162</v>
      </c>
    </row>
    <row r="235" spans="1:17" x14ac:dyDescent="0.3">
      <c r="A235" s="128" t="s">
        <v>3425</v>
      </c>
      <c r="B235" s="128" t="s">
        <v>42</v>
      </c>
      <c r="C235" s="128" t="str">
        <f t="shared" si="4"/>
        <v>VOL000071-</v>
      </c>
      <c r="D235" s="128" t="s">
        <v>3398</v>
      </c>
      <c r="E235" s="128" t="s">
        <v>3399</v>
      </c>
      <c r="F235" s="128" t="s">
        <v>38</v>
      </c>
      <c r="G235" s="128" t="s">
        <v>36</v>
      </c>
      <c r="H235" s="128">
        <v>192</v>
      </c>
      <c r="I235" s="128" t="s">
        <v>4831</v>
      </c>
      <c r="J235" s="128" t="s">
        <v>4832</v>
      </c>
      <c r="K235" s="128" t="s">
        <v>6690</v>
      </c>
      <c r="L235" s="128" t="s">
        <v>6691</v>
      </c>
      <c r="M235" s="128" t="s">
        <v>6692</v>
      </c>
      <c r="N235" s="129">
        <v>46000</v>
      </c>
      <c r="O235" s="130" t="s">
        <v>6693</v>
      </c>
      <c r="P235" s="128">
        <v>13916.13</v>
      </c>
      <c r="Q235" s="131">
        <v>72.479843750000001</v>
      </c>
    </row>
    <row r="236" spans="1:17" x14ac:dyDescent="0.3">
      <c r="A236" s="128" t="s">
        <v>3425</v>
      </c>
      <c r="B236" s="128" t="s">
        <v>42</v>
      </c>
      <c r="C236" s="128" t="str">
        <f t="shared" si="4"/>
        <v>PRM000010-</v>
      </c>
      <c r="D236" s="128" t="s">
        <v>2037</v>
      </c>
      <c r="E236" s="128" t="s">
        <v>2038</v>
      </c>
      <c r="F236" s="128" t="s">
        <v>38</v>
      </c>
      <c r="G236" s="128" t="s">
        <v>36</v>
      </c>
      <c r="H236" s="128">
        <v>1627</v>
      </c>
      <c r="I236" s="128" t="s">
        <v>4831</v>
      </c>
      <c r="J236" s="128" t="s">
        <v>4832</v>
      </c>
      <c r="K236" s="128" t="s">
        <v>6694</v>
      </c>
      <c r="L236" s="128" t="s">
        <v>6695</v>
      </c>
      <c r="M236" s="128" t="s">
        <v>6696</v>
      </c>
      <c r="N236" s="129">
        <v>46002</v>
      </c>
      <c r="O236" s="130" t="s">
        <v>6697</v>
      </c>
      <c r="P236" s="128">
        <v>2494.87</v>
      </c>
      <c r="Q236" s="131">
        <v>1.5334173325138292</v>
      </c>
    </row>
    <row r="237" spans="1:17" x14ac:dyDescent="0.3">
      <c r="A237" s="128" t="s">
        <v>3425</v>
      </c>
      <c r="B237" s="128" t="s">
        <v>42</v>
      </c>
      <c r="C237" s="128" t="str">
        <f t="shared" si="4"/>
        <v>PRM000009-</v>
      </c>
      <c r="D237" s="128" t="s">
        <v>2033</v>
      </c>
      <c r="E237" s="128" t="s">
        <v>2034</v>
      </c>
      <c r="F237" s="128" t="s">
        <v>38</v>
      </c>
      <c r="G237" s="128" t="s">
        <v>36</v>
      </c>
      <c r="H237" s="128">
        <v>1207</v>
      </c>
      <c r="I237" s="128" t="s">
        <v>4831</v>
      </c>
      <c r="J237" s="128" t="s">
        <v>4832</v>
      </c>
      <c r="K237" s="128" t="s">
        <v>6698</v>
      </c>
      <c r="L237" s="128" t="s">
        <v>6699</v>
      </c>
      <c r="M237" s="128" t="s">
        <v>6700</v>
      </c>
      <c r="N237" s="129">
        <v>46006</v>
      </c>
      <c r="O237" s="130" t="s">
        <v>6701</v>
      </c>
      <c r="P237" s="128">
        <v>1982.48</v>
      </c>
      <c r="Q237" s="131">
        <v>1.6424855012427506</v>
      </c>
    </row>
    <row r="238" spans="1:17" x14ac:dyDescent="0.3">
      <c r="A238" s="128" t="s">
        <v>3425</v>
      </c>
      <c r="B238" s="128" t="s">
        <v>42</v>
      </c>
      <c r="C238" s="128" t="str">
        <f t="shared" si="4"/>
        <v>BOS000009-</v>
      </c>
      <c r="D238" s="128" t="s">
        <v>1635</v>
      </c>
      <c r="E238" s="128" t="s">
        <v>1636</v>
      </c>
      <c r="F238" s="128" t="s">
        <v>38</v>
      </c>
      <c r="G238" s="128" t="s">
        <v>36</v>
      </c>
      <c r="H238" s="128">
        <v>600</v>
      </c>
      <c r="I238" s="128" t="s">
        <v>4831</v>
      </c>
      <c r="J238" s="128" t="s">
        <v>4832</v>
      </c>
      <c r="K238" s="128" t="s">
        <v>6702</v>
      </c>
      <c r="L238" s="128" t="s">
        <v>6703</v>
      </c>
      <c r="M238" s="128" t="s">
        <v>6704</v>
      </c>
      <c r="N238" s="129">
        <v>46008</v>
      </c>
      <c r="O238" s="130" t="s">
        <v>6705</v>
      </c>
      <c r="P238" s="128">
        <v>4499.3900000000003</v>
      </c>
      <c r="Q238" s="131">
        <v>7.4989833333333342</v>
      </c>
    </row>
    <row r="239" spans="1:17" x14ac:dyDescent="0.3">
      <c r="A239" s="128" t="s">
        <v>3425</v>
      </c>
      <c r="B239" s="128" t="s">
        <v>42</v>
      </c>
      <c r="C239" s="128" t="str">
        <f t="shared" si="4"/>
        <v>CON000035-</v>
      </c>
      <c r="D239" s="128" t="s">
        <v>1644</v>
      </c>
      <c r="E239" s="128" t="s">
        <v>1645</v>
      </c>
      <c r="F239" s="128" t="s">
        <v>38</v>
      </c>
      <c r="G239" s="128" t="s">
        <v>36</v>
      </c>
      <c r="H239" s="128">
        <v>240</v>
      </c>
      <c r="I239" s="128" t="s">
        <v>4831</v>
      </c>
      <c r="J239" s="128" t="s">
        <v>4832</v>
      </c>
      <c r="K239" s="128" t="s">
        <v>6706</v>
      </c>
      <c r="L239" s="128" t="s">
        <v>6707</v>
      </c>
      <c r="M239" s="128" t="s">
        <v>6708</v>
      </c>
      <c r="N239" s="129">
        <v>46008</v>
      </c>
      <c r="O239" s="130" t="s">
        <v>6709</v>
      </c>
      <c r="P239" s="128">
        <v>859.41</v>
      </c>
      <c r="Q239" s="131">
        <v>3.5808749999999998</v>
      </c>
    </row>
    <row r="240" spans="1:17" x14ac:dyDescent="0.3">
      <c r="A240" s="128" t="s">
        <v>3425</v>
      </c>
      <c r="B240" s="128" t="s">
        <v>42</v>
      </c>
      <c r="C240" s="128" t="str">
        <f t="shared" si="4"/>
        <v>ARV000169-</v>
      </c>
      <c r="D240" s="128" t="s">
        <v>2210</v>
      </c>
      <c r="E240" s="128" t="s">
        <v>2211</v>
      </c>
      <c r="F240" s="128" t="s">
        <v>38</v>
      </c>
      <c r="G240" s="128" t="s">
        <v>36</v>
      </c>
      <c r="H240" s="128">
        <v>79</v>
      </c>
      <c r="I240" s="128" t="s">
        <v>4831</v>
      </c>
      <c r="J240" s="128" t="s">
        <v>4832</v>
      </c>
      <c r="K240" s="128" t="s">
        <v>6710</v>
      </c>
      <c r="L240" s="128" t="s">
        <v>6711</v>
      </c>
      <c r="M240" s="128" t="s">
        <v>6712</v>
      </c>
      <c r="N240" s="129">
        <v>46010</v>
      </c>
      <c r="O240" s="130" t="s">
        <v>6713</v>
      </c>
      <c r="P240" s="128">
        <v>5173.58</v>
      </c>
      <c r="Q240" s="131">
        <v>65.488354430379744</v>
      </c>
    </row>
    <row r="241" spans="1:17" x14ac:dyDescent="0.3">
      <c r="A241" s="128" t="s">
        <v>3425</v>
      </c>
      <c r="B241" s="128" t="s">
        <v>42</v>
      </c>
      <c r="C241" s="128" t="str">
        <f t="shared" si="4"/>
        <v>HWS000139-</v>
      </c>
      <c r="D241" s="128" t="s">
        <v>1971</v>
      </c>
      <c r="E241" s="128" t="s">
        <v>1972</v>
      </c>
      <c r="F241" s="128" t="s">
        <v>38</v>
      </c>
      <c r="G241" s="128" t="s">
        <v>36</v>
      </c>
      <c r="H241" s="128">
        <v>651</v>
      </c>
      <c r="I241" s="128" t="s">
        <v>4831</v>
      </c>
      <c r="J241" s="128" t="s">
        <v>4832</v>
      </c>
      <c r="K241" s="128" t="s">
        <v>6714</v>
      </c>
      <c r="L241" s="128" t="s">
        <v>6715</v>
      </c>
      <c r="M241" s="128" t="s">
        <v>6716</v>
      </c>
      <c r="N241" s="129">
        <v>46010</v>
      </c>
      <c r="O241" s="130" t="s">
        <v>6717</v>
      </c>
      <c r="P241" s="128">
        <v>1499.76</v>
      </c>
      <c r="Q241" s="131">
        <v>2.3037788018433178</v>
      </c>
    </row>
    <row r="242" spans="1:17" x14ac:dyDescent="0.3">
      <c r="A242" s="128" t="s">
        <v>3425</v>
      </c>
      <c r="B242" s="128" t="s">
        <v>42</v>
      </c>
      <c r="C242" s="128" t="str">
        <f t="shared" si="4"/>
        <v>HWS000140-</v>
      </c>
      <c r="D242" s="128" t="s">
        <v>1973</v>
      </c>
      <c r="E242" s="128" t="s">
        <v>1974</v>
      </c>
      <c r="F242" s="128" t="s">
        <v>38</v>
      </c>
      <c r="G242" s="128" t="s">
        <v>36</v>
      </c>
      <c r="H242" s="128">
        <v>677</v>
      </c>
      <c r="I242" s="128" t="s">
        <v>4831</v>
      </c>
      <c r="J242" s="128" t="s">
        <v>4832</v>
      </c>
      <c r="K242" s="128" t="s">
        <v>6718</v>
      </c>
      <c r="L242" s="128" t="s">
        <v>6719</v>
      </c>
      <c r="M242" s="128" t="s">
        <v>6720</v>
      </c>
      <c r="N242" s="129">
        <v>46010</v>
      </c>
      <c r="O242" s="130" t="s">
        <v>6721</v>
      </c>
      <c r="P242" s="128">
        <v>1559.66</v>
      </c>
      <c r="Q242" s="131">
        <v>2.303781388478582</v>
      </c>
    </row>
    <row r="243" spans="1:17" x14ac:dyDescent="0.3">
      <c r="A243" s="128" t="s">
        <v>3425</v>
      </c>
      <c r="B243" s="128" t="s">
        <v>1145</v>
      </c>
      <c r="C243" s="128" t="str">
        <f t="shared" si="4"/>
        <v>HWS000141-</v>
      </c>
      <c r="D243" s="128" t="s">
        <v>1975</v>
      </c>
      <c r="E243" s="128" t="s">
        <v>1976</v>
      </c>
      <c r="F243" s="128" t="s">
        <v>38</v>
      </c>
      <c r="G243" s="128" t="s">
        <v>36</v>
      </c>
      <c r="H243" s="128">
        <v>1457</v>
      </c>
      <c r="I243" s="128" t="s">
        <v>4831</v>
      </c>
      <c r="J243" s="128" t="s">
        <v>4832</v>
      </c>
      <c r="K243" s="128" t="s">
        <v>6722</v>
      </c>
      <c r="L243" s="128" t="s">
        <v>6723</v>
      </c>
      <c r="M243" s="128" t="s">
        <v>6724</v>
      </c>
      <c r="N243" s="129">
        <v>46010</v>
      </c>
      <c r="O243" s="130" t="s">
        <v>6725</v>
      </c>
      <c r="P243" s="128">
        <v>1860.98</v>
      </c>
      <c r="Q243" s="131">
        <v>1.2772683596431023</v>
      </c>
    </row>
    <row r="244" spans="1:17" x14ac:dyDescent="0.3">
      <c r="A244" s="128" t="s">
        <v>3425</v>
      </c>
      <c r="B244" s="128" t="s">
        <v>42</v>
      </c>
      <c r="C244" s="128" t="str">
        <f t="shared" si="4"/>
        <v>HWS000142-</v>
      </c>
      <c r="D244" s="128" t="s">
        <v>1977</v>
      </c>
      <c r="E244" s="128" t="s">
        <v>1978</v>
      </c>
      <c r="F244" s="128" t="s">
        <v>38</v>
      </c>
      <c r="G244" s="128" t="s">
        <v>36</v>
      </c>
      <c r="H244" s="128">
        <v>1311</v>
      </c>
      <c r="I244" s="128" t="s">
        <v>4831</v>
      </c>
      <c r="J244" s="128" t="s">
        <v>4832</v>
      </c>
      <c r="K244" s="128" t="s">
        <v>6726</v>
      </c>
      <c r="L244" s="128" t="s">
        <v>6727</v>
      </c>
      <c r="M244" s="128" t="s">
        <v>6728</v>
      </c>
      <c r="N244" s="129">
        <v>46013</v>
      </c>
      <c r="O244" s="130"/>
      <c r="P244" s="128">
        <v>1674.49</v>
      </c>
      <c r="Q244" s="131">
        <v>1.2772616323417239</v>
      </c>
    </row>
    <row r="245" spans="1:17" x14ac:dyDescent="0.3">
      <c r="A245" s="128" t="s">
        <v>3425</v>
      </c>
      <c r="B245" s="128" t="s">
        <v>42</v>
      </c>
      <c r="C245" s="128" t="str">
        <f t="shared" si="4"/>
        <v>ARV000199-</v>
      </c>
      <c r="D245" s="128" t="s">
        <v>1715</v>
      </c>
      <c r="E245" s="128" t="s">
        <v>1716</v>
      </c>
      <c r="F245" s="128" t="s">
        <v>1639</v>
      </c>
      <c r="G245" s="128" t="s">
        <v>36</v>
      </c>
      <c r="H245" s="128">
        <v>23</v>
      </c>
      <c r="I245" s="128" t="s">
        <v>4831</v>
      </c>
      <c r="J245" s="128" t="s">
        <v>4865</v>
      </c>
      <c r="K245" s="128" t="s">
        <v>6235</v>
      </c>
      <c r="L245" s="128" t="s">
        <v>6232</v>
      </c>
      <c r="M245" s="128" t="s">
        <v>6236</v>
      </c>
      <c r="N245" s="129">
        <v>45870</v>
      </c>
      <c r="O245" s="130" t="s">
        <v>6237</v>
      </c>
      <c r="P245" s="128">
        <v>2812.71</v>
      </c>
      <c r="Q245" s="131">
        <v>122.29173913043478</v>
      </c>
    </row>
    <row r="246" spans="1:17" x14ac:dyDescent="0.3">
      <c r="A246" s="128" t="s">
        <v>3425</v>
      </c>
      <c r="B246" s="128" t="s">
        <v>42</v>
      </c>
      <c r="C246" s="128" t="str">
        <f t="shared" si="4"/>
        <v>ARV000201-</v>
      </c>
      <c r="D246" s="128" t="s">
        <v>1368</v>
      </c>
      <c r="E246" s="128" t="s">
        <v>1369</v>
      </c>
      <c r="F246" s="128" t="s">
        <v>1639</v>
      </c>
      <c r="G246" s="128" t="s">
        <v>36</v>
      </c>
      <c r="H246" s="128">
        <v>17</v>
      </c>
      <c r="I246" s="128" t="s">
        <v>4831</v>
      </c>
      <c r="J246" s="128" t="s">
        <v>4865</v>
      </c>
      <c r="K246" s="128" t="s">
        <v>6228</v>
      </c>
      <c r="L246" s="128" t="s">
        <v>6225</v>
      </c>
      <c r="M246" s="128" t="s">
        <v>6229</v>
      </c>
      <c r="N246" s="129">
        <v>45870</v>
      </c>
      <c r="O246" s="130" t="s">
        <v>6230</v>
      </c>
      <c r="P246" s="128">
        <v>2075.1</v>
      </c>
      <c r="Q246" s="131">
        <v>122.06470588235294</v>
      </c>
    </row>
    <row r="247" spans="1:17" x14ac:dyDescent="0.3">
      <c r="A247" s="128" t="s">
        <v>3425</v>
      </c>
      <c r="B247" s="128" t="s">
        <v>42</v>
      </c>
      <c r="C247" s="128" t="str">
        <f t="shared" si="4"/>
        <v>BOS000073-</v>
      </c>
      <c r="D247" s="128" t="s">
        <v>1598</v>
      </c>
      <c r="E247" s="128" t="s">
        <v>1599</v>
      </c>
      <c r="F247" s="128" t="s">
        <v>1639</v>
      </c>
      <c r="G247" s="128" t="s">
        <v>36</v>
      </c>
      <c r="H247" s="128">
        <v>1400</v>
      </c>
      <c r="I247" s="128" t="s">
        <v>4831</v>
      </c>
      <c r="J247" s="128" t="s">
        <v>4865</v>
      </c>
      <c r="K247" s="128" t="s">
        <v>6729</v>
      </c>
      <c r="L247" s="128" t="s">
        <v>6129</v>
      </c>
      <c r="M247" s="128" t="s">
        <v>6132</v>
      </c>
      <c r="N247" s="129">
        <v>45871</v>
      </c>
      <c r="O247" s="130" t="s">
        <v>6730</v>
      </c>
      <c r="P247" s="128">
        <v>5932.57</v>
      </c>
      <c r="Q247" s="131">
        <v>4.2375499999999997</v>
      </c>
    </row>
    <row r="248" spans="1:17" x14ac:dyDescent="0.3">
      <c r="A248" s="128" t="s">
        <v>3425</v>
      </c>
      <c r="B248" s="128" t="s">
        <v>42</v>
      </c>
      <c r="C248" s="128" t="str">
        <f t="shared" si="4"/>
        <v>ARV000137-</v>
      </c>
      <c r="D248" s="128" t="s">
        <v>1659</v>
      </c>
      <c r="E248" s="128" t="s">
        <v>1660</v>
      </c>
      <c r="F248" s="128" t="s">
        <v>1639</v>
      </c>
      <c r="G248" s="128" t="s">
        <v>36</v>
      </c>
      <c r="H248" s="128">
        <v>233</v>
      </c>
      <c r="I248" s="128" t="s">
        <v>4831</v>
      </c>
      <c r="J248" s="128" t="s">
        <v>4865</v>
      </c>
      <c r="K248" s="128" t="s">
        <v>6369</v>
      </c>
      <c r="L248" s="128" t="s">
        <v>6366</v>
      </c>
      <c r="M248" s="128" t="s">
        <v>6370</v>
      </c>
      <c r="N248" s="129">
        <v>45873</v>
      </c>
      <c r="O248" s="130" t="s">
        <v>6371</v>
      </c>
      <c r="P248" s="128">
        <v>2448.2199999999998</v>
      </c>
      <c r="Q248" s="131">
        <v>10.507381974248926</v>
      </c>
    </row>
    <row r="249" spans="1:17" x14ac:dyDescent="0.3">
      <c r="A249" s="128" t="s">
        <v>3425</v>
      </c>
      <c r="B249" s="128" t="s">
        <v>42</v>
      </c>
      <c r="C249" s="128" t="str">
        <f t="shared" si="4"/>
        <v>ARV000138-</v>
      </c>
      <c r="D249" s="128" t="s">
        <v>1661</v>
      </c>
      <c r="E249" s="128" t="s">
        <v>1662</v>
      </c>
      <c r="F249" s="128" t="s">
        <v>1639</v>
      </c>
      <c r="G249" s="128" t="s">
        <v>36</v>
      </c>
      <c r="H249" s="128">
        <v>317</v>
      </c>
      <c r="I249" s="128" t="s">
        <v>4831</v>
      </c>
      <c r="J249" s="128" t="s">
        <v>4865</v>
      </c>
      <c r="K249" s="128" t="s">
        <v>6361</v>
      </c>
      <c r="L249" s="128" t="s">
        <v>6362</v>
      </c>
      <c r="M249" s="128" t="s">
        <v>6363</v>
      </c>
      <c r="N249" s="129">
        <v>45873</v>
      </c>
      <c r="O249" s="130" t="s">
        <v>6364</v>
      </c>
      <c r="P249" s="128">
        <v>3330.68</v>
      </c>
      <c r="Q249" s="131">
        <v>10.506876971608833</v>
      </c>
    </row>
    <row r="250" spans="1:17" x14ac:dyDescent="0.3">
      <c r="A250" s="128" t="s">
        <v>3425</v>
      </c>
      <c r="B250" s="128" t="s">
        <v>42</v>
      </c>
      <c r="C250" s="128" t="str">
        <f t="shared" si="4"/>
        <v>CFEL000752</v>
      </c>
      <c r="D250" s="128" t="s">
        <v>2441</v>
      </c>
      <c r="E250" s="128" t="s">
        <v>2442</v>
      </c>
      <c r="F250" s="128" t="s">
        <v>1639</v>
      </c>
      <c r="G250" s="128" t="s">
        <v>36</v>
      </c>
      <c r="H250" s="128">
        <v>1200</v>
      </c>
      <c r="I250" s="128" t="s">
        <v>4831</v>
      </c>
      <c r="J250" s="128" t="s">
        <v>4865</v>
      </c>
      <c r="K250" s="128" t="s">
        <v>5870</v>
      </c>
      <c r="L250" s="128" t="s">
        <v>5871</v>
      </c>
      <c r="M250" s="128" t="s">
        <v>5872</v>
      </c>
      <c r="N250" s="129">
        <v>45873</v>
      </c>
      <c r="O250" s="130" t="s">
        <v>5873</v>
      </c>
      <c r="P250" s="128">
        <v>7990.26</v>
      </c>
      <c r="Q250" s="131">
        <v>6.65855</v>
      </c>
    </row>
    <row r="251" spans="1:17" x14ac:dyDescent="0.3">
      <c r="A251" s="128" t="s">
        <v>3425</v>
      </c>
      <c r="B251" s="128" t="s">
        <v>42</v>
      </c>
      <c r="C251" s="128" t="str">
        <f t="shared" si="4"/>
        <v>CFEL000752</v>
      </c>
      <c r="D251" s="128" t="s">
        <v>1510</v>
      </c>
      <c r="E251" s="128" t="s">
        <v>1511</v>
      </c>
      <c r="F251" s="128" t="s">
        <v>1639</v>
      </c>
      <c r="G251" s="128" t="s">
        <v>36</v>
      </c>
      <c r="H251" s="128">
        <v>1200</v>
      </c>
      <c r="I251" s="128" t="s">
        <v>4831</v>
      </c>
      <c r="J251" s="128" t="s">
        <v>4865</v>
      </c>
      <c r="K251" s="128" t="s">
        <v>5874</v>
      </c>
      <c r="L251" s="128" t="s">
        <v>5871</v>
      </c>
      <c r="M251" s="128" t="s">
        <v>5875</v>
      </c>
      <c r="N251" s="129">
        <v>45873</v>
      </c>
      <c r="O251" s="130" t="s">
        <v>5876</v>
      </c>
      <c r="P251" s="128">
        <v>5167.42</v>
      </c>
      <c r="Q251" s="131">
        <v>4.3061833333333333</v>
      </c>
    </row>
    <row r="252" spans="1:17" x14ac:dyDescent="0.3">
      <c r="A252" s="128" t="s">
        <v>3425</v>
      </c>
      <c r="B252" s="128" t="s">
        <v>42</v>
      </c>
      <c r="C252" s="128" t="str">
        <f t="shared" si="4"/>
        <v>CFEL000753</v>
      </c>
      <c r="D252" s="128" t="s">
        <v>1442</v>
      </c>
      <c r="E252" s="128" t="s">
        <v>1443</v>
      </c>
      <c r="F252" s="128" t="s">
        <v>1639</v>
      </c>
      <c r="G252" s="128" t="s">
        <v>36</v>
      </c>
      <c r="H252" s="128">
        <v>1200</v>
      </c>
      <c r="I252" s="128" t="s">
        <v>4831</v>
      </c>
      <c r="J252" s="128" t="s">
        <v>4865</v>
      </c>
      <c r="K252" s="128" t="s">
        <v>5877</v>
      </c>
      <c r="L252" s="128" t="s">
        <v>5871</v>
      </c>
      <c r="M252" s="128" t="s">
        <v>5878</v>
      </c>
      <c r="N252" s="129">
        <v>45873</v>
      </c>
      <c r="O252" s="130" t="s">
        <v>5879</v>
      </c>
      <c r="P252" s="128">
        <v>6962.92</v>
      </c>
      <c r="Q252" s="131">
        <v>5.8024333333333331</v>
      </c>
    </row>
    <row r="253" spans="1:17" x14ac:dyDescent="0.3">
      <c r="A253" s="128" t="s">
        <v>3425</v>
      </c>
      <c r="B253" s="128" t="s">
        <v>42</v>
      </c>
      <c r="C253" s="128" t="str">
        <f t="shared" si="4"/>
        <v>CFEL000753</v>
      </c>
      <c r="D253" s="128" t="s">
        <v>1675</v>
      </c>
      <c r="E253" s="128" t="s">
        <v>1676</v>
      </c>
      <c r="F253" s="128" t="s">
        <v>1639</v>
      </c>
      <c r="G253" s="128" t="s">
        <v>36</v>
      </c>
      <c r="H253" s="128">
        <v>1200</v>
      </c>
      <c r="I253" s="128" t="s">
        <v>4831</v>
      </c>
      <c r="J253" s="128" t="s">
        <v>4865</v>
      </c>
      <c r="K253" s="128" t="s">
        <v>5880</v>
      </c>
      <c r="L253" s="128" t="s">
        <v>5871</v>
      </c>
      <c r="M253" s="128" t="s">
        <v>5881</v>
      </c>
      <c r="N253" s="129">
        <v>45873</v>
      </c>
      <c r="O253" s="130" t="s">
        <v>5882</v>
      </c>
      <c r="P253" s="128">
        <v>4604.3900000000003</v>
      </c>
      <c r="Q253" s="131">
        <v>3.836991666666667</v>
      </c>
    </row>
    <row r="254" spans="1:17" x14ac:dyDescent="0.3">
      <c r="A254" s="128" t="s">
        <v>3425</v>
      </c>
      <c r="B254" s="128" t="s">
        <v>42</v>
      </c>
      <c r="C254" s="128" t="str">
        <f t="shared" si="4"/>
        <v>ARV000193-</v>
      </c>
      <c r="D254" s="128" t="s">
        <v>1703</v>
      </c>
      <c r="E254" s="128" t="s">
        <v>1704</v>
      </c>
      <c r="F254" s="128" t="s">
        <v>1639</v>
      </c>
      <c r="G254" s="128" t="s">
        <v>36</v>
      </c>
      <c r="H254" s="128">
        <v>243</v>
      </c>
      <c r="I254" s="128" t="s">
        <v>4831</v>
      </c>
      <c r="J254" s="128" t="s">
        <v>4865</v>
      </c>
      <c r="K254" s="128" t="s">
        <v>6256</v>
      </c>
      <c r="L254" s="128" t="s">
        <v>6253</v>
      </c>
      <c r="M254" s="128" t="s">
        <v>6257</v>
      </c>
      <c r="N254" s="129">
        <v>45873</v>
      </c>
      <c r="O254" s="130" t="s">
        <v>6258</v>
      </c>
      <c r="P254" s="128">
        <v>1534.67</v>
      </c>
      <c r="Q254" s="131">
        <v>6.3155144032921813</v>
      </c>
    </row>
    <row r="255" spans="1:17" x14ac:dyDescent="0.3">
      <c r="A255" s="128" t="s">
        <v>3425</v>
      </c>
      <c r="B255" s="128" t="s">
        <v>42</v>
      </c>
      <c r="C255" s="128" t="str">
        <f t="shared" si="4"/>
        <v>ARV000211-</v>
      </c>
      <c r="D255" s="128" t="s">
        <v>1727</v>
      </c>
      <c r="E255" s="128" t="s">
        <v>1728</v>
      </c>
      <c r="F255" s="128" t="s">
        <v>1639</v>
      </c>
      <c r="G255" s="128" t="s">
        <v>36</v>
      </c>
      <c r="H255" s="128">
        <v>540</v>
      </c>
      <c r="I255" s="128" t="s">
        <v>4831</v>
      </c>
      <c r="J255" s="128" t="s">
        <v>4865</v>
      </c>
      <c r="K255" s="128" t="s">
        <v>6186</v>
      </c>
      <c r="L255" s="128" t="s">
        <v>6183</v>
      </c>
      <c r="M255" s="128" t="s">
        <v>6187</v>
      </c>
      <c r="N255" s="129">
        <v>45873</v>
      </c>
      <c r="O255" s="130" t="s">
        <v>6188</v>
      </c>
      <c r="P255" s="128">
        <v>5237.12</v>
      </c>
      <c r="Q255" s="131">
        <v>9.6983703703703696</v>
      </c>
    </row>
    <row r="256" spans="1:17" x14ac:dyDescent="0.3">
      <c r="A256" s="128" t="s">
        <v>3425</v>
      </c>
      <c r="B256" s="128" t="s">
        <v>42</v>
      </c>
      <c r="C256" s="128" t="str">
        <f t="shared" si="4"/>
        <v>CFEL001062</v>
      </c>
      <c r="D256" s="128" t="s">
        <v>2513</v>
      </c>
      <c r="E256" s="128" t="s">
        <v>2514</v>
      </c>
      <c r="F256" s="128" t="s">
        <v>1639</v>
      </c>
      <c r="G256" s="128" t="s">
        <v>36</v>
      </c>
      <c r="H256" s="128">
        <v>200</v>
      </c>
      <c r="I256" s="128" t="s">
        <v>4831</v>
      </c>
      <c r="J256" s="128" t="s">
        <v>4865</v>
      </c>
      <c r="K256" s="128" t="s">
        <v>5650</v>
      </c>
      <c r="L256" s="128" t="s">
        <v>5651</v>
      </c>
      <c r="M256" s="128" t="s">
        <v>5652</v>
      </c>
      <c r="N256" s="129">
        <v>45873</v>
      </c>
      <c r="O256" s="130" t="s">
        <v>5653</v>
      </c>
      <c r="P256" s="128">
        <v>3963.97</v>
      </c>
      <c r="Q256" s="131">
        <v>19.819849999999999</v>
      </c>
    </row>
    <row r="257" spans="1:17" x14ac:dyDescent="0.3">
      <c r="A257" s="128" t="s">
        <v>3425</v>
      </c>
      <c r="B257" s="128" t="s">
        <v>42</v>
      </c>
      <c r="C257" s="128" t="str">
        <f t="shared" si="4"/>
        <v>CFEL001062</v>
      </c>
      <c r="D257" s="128" t="s">
        <v>1745</v>
      </c>
      <c r="E257" s="128" t="s">
        <v>1746</v>
      </c>
      <c r="F257" s="128" t="s">
        <v>1639</v>
      </c>
      <c r="G257" s="128" t="s">
        <v>36</v>
      </c>
      <c r="H257" s="128">
        <v>200</v>
      </c>
      <c r="I257" s="128" t="s">
        <v>4831</v>
      </c>
      <c r="J257" s="128" t="s">
        <v>4865</v>
      </c>
      <c r="K257" s="128" t="s">
        <v>5654</v>
      </c>
      <c r="L257" s="128" t="s">
        <v>5651</v>
      </c>
      <c r="M257" s="128" t="s">
        <v>5655</v>
      </c>
      <c r="N257" s="129">
        <v>45873</v>
      </c>
      <c r="O257" s="130" t="s">
        <v>5656</v>
      </c>
      <c r="P257" s="128">
        <v>3929.39</v>
      </c>
      <c r="Q257" s="131">
        <v>19.64695</v>
      </c>
    </row>
    <row r="258" spans="1:17" x14ac:dyDescent="0.3">
      <c r="A258" s="128" t="s">
        <v>3425</v>
      </c>
      <c r="B258" s="128" t="s">
        <v>42</v>
      </c>
      <c r="C258" s="128" t="str">
        <f t="shared" si="4"/>
        <v>CFEL001063</v>
      </c>
      <c r="D258" s="128" t="s">
        <v>2515</v>
      </c>
      <c r="E258" s="128" t="s">
        <v>2516</v>
      </c>
      <c r="F258" s="128" t="s">
        <v>1639</v>
      </c>
      <c r="G258" s="128" t="s">
        <v>36</v>
      </c>
      <c r="H258" s="128">
        <v>200</v>
      </c>
      <c r="I258" s="128" t="s">
        <v>4831</v>
      </c>
      <c r="J258" s="128" t="s">
        <v>4865</v>
      </c>
      <c r="K258" s="128" t="s">
        <v>5657</v>
      </c>
      <c r="L258" s="128" t="s">
        <v>5651</v>
      </c>
      <c r="M258" s="128" t="s">
        <v>5658</v>
      </c>
      <c r="N258" s="129">
        <v>45873</v>
      </c>
      <c r="O258" s="130" t="s">
        <v>5659</v>
      </c>
      <c r="P258" s="128">
        <v>3966.54</v>
      </c>
      <c r="Q258" s="131">
        <v>19.832699999999999</v>
      </c>
    </row>
    <row r="259" spans="1:17" x14ac:dyDescent="0.3">
      <c r="A259" s="128" t="s">
        <v>3425</v>
      </c>
      <c r="B259" s="128" t="s">
        <v>42</v>
      </c>
      <c r="C259" s="128" t="str">
        <f t="shared" si="4"/>
        <v>CFEL001063</v>
      </c>
      <c r="D259" s="128" t="s">
        <v>1747</v>
      </c>
      <c r="E259" s="128" t="s">
        <v>1748</v>
      </c>
      <c r="F259" s="128" t="s">
        <v>1639</v>
      </c>
      <c r="G259" s="128" t="s">
        <v>36</v>
      </c>
      <c r="H259" s="128">
        <v>200</v>
      </c>
      <c r="I259" s="128" t="s">
        <v>4831</v>
      </c>
      <c r="J259" s="128" t="s">
        <v>4865</v>
      </c>
      <c r="K259" s="128" t="s">
        <v>5660</v>
      </c>
      <c r="L259" s="128" t="s">
        <v>5651</v>
      </c>
      <c r="M259" s="128" t="s">
        <v>5661</v>
      </c>
      <c r="N259" s="129">
        <v>45873</v>
      </c>
      <c r="O259" s="130" t="s">
        <v>5662</v>
      </c>
      <c r="P259" s="128">
        <v>3928.92</v>
      </c>
      <c r="Q259" s="131">
        <v>19.644600000000001</v>
      </c>
    </row>
    <row r="260" spans="1:17" x14ac:dyDescent="0.3">
      <c r="A260" s="128" t="s">
        <v>3425</v>
      </c>
      <c r="B260" s="128" t="s">
        <v>42</v>
      </c>
      <c r="C260" s="128" t="str">
        <f t="shared" si="4"/>
        <v>CFEL000990</v>
      </c>
      <c r="D260" s="128" t="s">
        <v>1382</v>
      </c>
      <c r="E260" s="128" t="s">
        <v>1383</v>
      </c>
      <c r="F260" s="128" t="s">
        <v>1639</v>
      </c>
      <c r="G260" s="128" t="s">
        <v>36</v>
      </c>
      <c r="H260" s="128">
        <v>400</v>
      </c>
      <c r="I260" s="128" t="s">
        <v>4831</v>
      </c>
      <c r="J260" s="128" t="s">
        <v>4865</v>
      </c>
      <c r="K260" s="128" t="s">
        <v>5747</v>
      </c>
      <c r="L260" s="128" t="s">
        <v>5519</v>
      </c>
      <c r="M260" s="128" t="s">
        <v>5748</v>
      </c>
      <c r="N260" s="129">
        <v>45873</v>
      </c>
      <c r="O260" s="130" t="s">
        <v>5749</v>
      </c>
      <c r="P260" s="128">
        <v>4063.71</v>
      </c>
      <c r="Q260" s="131">
        <v>10.159275000000001</v>
      </c>
    </row>
    <row r="261" spans="1:17" x14ac:dyDescent="0.3">
      <c r="A261" s="128" t="s">
        <v>3425</v>
      </c>
      <c r="B261" s="128" t="s">
        <v>42</v>
      </c>
      <c r="C261" s="128" t="str">
        <f t="shared" si="4"/>
        <v>CFEL000990</v>
      </c>
      <c r="D261" s="128" t="s">
        <v>1813</v>
      </c>
      <c r="E261" s="128" t="s">
        <v>1814</v>
      </c>
      <c r="F261" s="128" t="s">
        <v>1639</v>
      </c>
      <c r="G261" s="128" t="s">
        <v>36</v>
      </c>
      <c r="H261" s="128">
        <v>400</v>
      </c>
      <c r="I261" s="128" t="s">
        <v>4831</v>
      </c>
      <c r="J261" s="128" t="s">
        <v>4865</v>
      </c>
      <c r="K261" s="128" t="s">
        <v>5750</v>
      </c>
      <c r="L261" s="128" t="s">
        <v>5519</v>
      </c>
      <c r="M261" s="128" t="s">
        <v>5751</v>
      </c>
      <c r="N261" s="129">
        <v>45873</v>
      </c>
      <c r="O261" s="130" t="s">
        <v>5752</v>
      </c>
      <c r="P261" s="128">
        <v>2658.72</v>
      </c>
      <c r="Q261" s="131">
        <v>6.6467999999999998</v>
      </c>
    </row>
    <row r="262" spans="1:17" x14ac:dyDescent="0.3">
      <c r="A262" s="128" t="s">
        <v>3425</v>
      </c>
      <c r="B262" s="128" t="s">
        <v>42</v>
      </c>
      <c r="C262" s="128" t="str">
        <f t="shared" si="4"/>
        <v>CFEL000740</v>
      </c>
      <c r="D262" s="128" t="s">
        <v>1376</v>
      </c>
      <c r="E262" s="128" t="s">
        <v>1377</v>
      </c>
      <c r="F262" s="128" t="s">
        <v>1639</v>
      </c>
      <c r="G262" s="128" t="s">
        <v>36</v>
      </c>
      <c r="H262" s="128">
        <v>1300</v>
      </c>
      <c r="I262" s="128" t="s">
        <v>4831</v>
      </c>
      <c r="J262" s="128" t="s">
        <v>4865</v>
      </c>
      <c r="K262" s="128" t="s">
        <v>5902</v>
      </c>
      <c r="L262" s="128" t="s">
        <v>5461</v>
      </c>
      <c r="M262" s="128" t="s">
        <v>5903</v>
      </c>
      <c r="N262" s="129">
        <v>45873</v>
      </c>
      <c r="O262" s="130" t="s">
        <v>5904</v>
      </c>
      <c r="P262" s="128">
        <v>8325.36</v>
      </c>
      <c r="Q262" s="131">
        <v>6.404123076923077</v>
      </c>
    </row>
    <row r="263" spans="1:17" x14ac:dyDescent="0.3">
      <c r="A263" s="128" t="s">
        <v>3425</v>
      </c>
      <c r="B263" s="128" t="s">
        <v>42</v>
      </c>
      <c r="C263" s="128" t="str">
        <f t="shared" si="4"/>
        <v>CFEL000740</v>
      </c>
      <c r="D263" s="128" t="s">
        <v>1841</v>
      </c>
      <c r="E263" s="128" t="s">
        <v>1842</v>
      </c>
      <c r="F263" s="128" t="s">
        <v>1639</v>
      </c>
      <c r="G263" s="128" t="s">
        <v>36</v>
      </c>
      <c r="H263" s="128">
        <v>1300</v>
      </c>
      <c r="I263" s="128" t="s">
        <v>4831</v>
      </c>
      <c r="J263" s="128" t="s">
        <v>4865</v>
      </c>
      <c r="K263" s="128" t="s">
        <v>5905</v>
      </c>
      <c r="L263" s="128" t="s">
        <v>5461</v>
      </c>
      <c r="M263" s="128" t="s">
        <v>5906</v>
      </c>
      <c r="N263" s="129">
        <v>45873</v>
      </c>
      <c r="O263" s="130" t="s">
        <v>5907</v>
      </c>
      <c r="P263" s="128">
        <v>5865.27</v>
      </c>
      <c r="Q263" s="131">
        <v>4.5117461538461541</v>
      </c>
    </row>
    <row r="264" spans="1:17" x14ac:dyDescent="0.3">
      <c r="A264" s="128" t="s">
        <v>3425</v>
      </c>
      <c r="B264" s="128" t="s">
        <v>42</v>
      </c>
      <c r="C264" s="128" t="str">
        <f t="shared" si="4"/>
        <v>HWS000078-</v>
      </c>
      <c r="D264" s="128" t="s">
        <v>1879</v>
      </c>
      <c r="E264" s="128" t="s">
        <v>1880</v>
      </c>
      <c r="F264" s="128" t="s">
        <v>1639</v>
      </c>
      <c r="G264" s="128" t="s">
        <v>36</v>
      </c>
      <c r="H264" s="128">
        <v>270</v>
      </c>
      <c r="I264" s="128" t="s">
        <v>4831</v>
      </c>
      <c r="J264" s="128" t="s">
        <v>4865</v>
      </c>
      <c r="K264" s="128" t="s">
        <v>5372</v>
      </c>
      <c r="L264" s="128" t="s">
        <v>5369</v>
      </c>
      <c r="M264" s="128" t="s">
        <v>5373</v>
      </c>
      <c r="N264" s="129">
        <v>45873</v>
      </c>
      <c r="O264" s="130" t="s">
        <v>5374</v>
      </c>
      <c r="P264" s="128">
        <v>1705.7</v>
      </c>
      <c r="Q264" s="131">
        <v>6.3174074074074076</v>
      </c>
    </row>
    <row r="265" spans="1:17" x14ac:dyDescent="0.3">
      <c r="A265" s="128" t="s">
        <v>3425</v>
      </c>
      <c r="B265" s="128" t="s">
        <v>42</v>
      </c>
      <c r="C265" s="128" t="str">
        <f t="shared" si="4"/>
        <v>HWS000082-</v>
      </c>
      <c r="D265" s="128" t="s">
        <v>1883</v>
      </c>
      <c r="E265" s="128" t="s">
        <v>1884</v>
      </c>
      <c r="F265" s="128" t="s">
        <v>1639</v>
      </c>
      <c r="G265" s="128" t="s">
        <v>36</v>
      </c>
      <c r="H265" s="128">
        <v>372</v>
      </c>
      <c r="I265" s="128" t="s">
        <v>4831</v>
      </c>
      <c r="J265" s="128" t="s">
        <v>4865</v>
      </c>
      <c r="K265" s="128" t="s">
        <v>5358</v>
      </c>
      <c r="L265" s="128" t="s">
        <v>5355</v>
      </c>
      <c r="M265" s="128" t="s">
        <v>5359</v>
      </c>
      <c r="N265" s="129">
        <v>45873</v>
      </c>
      <c r="O265" s="130" t="s">
        <v>5360</v>
      </c>
      <c r="P265" s="128">
        <v>6568.93</v>
      </c>
      <c r="Q265" s="131">
        <v>17.658413978494625</v>
      </c>
    </row>
    <row r="266" spans="1:17" x14ac:dyDescent="0.3">
      <c r="A266" s="128" t="s">
        <v>3425</v>
      </c>
      <c r="B266" s="128" t="s">
        <v>42</v>
      </c>
      <c r="C266" s="128" t="str">
        <f t="shared" si="4"/>
        <v>HWS000083-</v>
      </c>
      <c r="D266" s="128" t="s">
        <v>1887</v>
      </c>
      <c r="E266" s="128" t="s">
        <v>1888</v>
      </c>
      <c r="F266" s="128" t="s">
        <v>1639</v>
      </c>
      <c r="G266" s="128" t="s">
        <v>36</v>
      </c>
      <c r="H266" s="128">
        <v>27</v>
      </c>
      <c r="I266" s="128" t="s">
        <v>4831</v>
      </c>
      <c r="J266" s="128" t="s">
        <v>4865</v>
      </c>
      <c r="K266" s="128" t="s">
        <v>5350</v>
      </c>
      <c r="L266" s="128" t="s">
        <v>5351</v>
      </c>
      <c r="M266" s="128" t="s">
        <v>5352</v>
      </c>
      <c r="N266" s="129">
        <v>45873</v>
      </c>
      <c r="O266" s="130" t="s">
        <v>5353</v>
      </c>
      <c r="P266" s="128">
        <v>166.58</v>
      </c>
      <c r="Q266" s="131">
        <v>6.1696296296296298</v>
      </c>
    </row>
    <row r="267" spans="1:17" x14ac:dyDescent="0.3">
      <c r="A267" s="128" t="s">
        <v>3425</v>
      </c>
      <c r="B267" s="128" t="s">
        <v>42</v>
      </c>
      <c r="C267" s="128" t="str">
        <f t="shared" si="4"/>
        <v>HWS000087-</v>
      </c>
      <c r="D267" s="128" t="s">
        <v>1891</v>
      </c>
      <c r="E267" s="128" t="s">
        <v>1892</v>
      </c>
      <c r="F267" s="128" t="s">
        <v>1639</v>
      </c>
      <c r="G267" s="128" t="s">
        <v>36</v>
      </c>
      <c r="H267" s="128">
        <v>690</v>
      </c>
      <c r="I267" s="128" t="s">
        <v>4831</v>
      </c>
      <c r="J267" s="128" t="s">
        <v>4865</v>
      </c>
      <c r="K267" s="128" t="s">
        <v>5335</v>
      </c>
      <c r="L267" s="128" t="s">
        <v>5332</v>
      </c>
      <c r="M267" s="128" t="s">
        <v>5336</v>
      </c>
      <c r="N267" s="129">
        <v>45873</v>
      </c>
      <c r="O267" s="130" t="s">
        <v>5337</v>
      </c>
      <c r="P267" s="128">
        <v>7315.24</v>
      </c>
      <c r="Q267" s="131">
        <v>10.601797101449275</v>
      </c>
    </row>
    <row r="268" spans="1:17" x14ac:dyDescent="0.3">
      <c r="A268" s="128" t="s">
        <v>3425</v>
      </c>
      <c r="B268" s="128" t="s">
        <v>42</v>
      </c>
      <c r="C268" s="128" t="str">
        <f t="shared" si="4"/>
        <v>HWS000106-</v>
      </c>
      <c r="D268" s="128" t="s">
        <v>1921</v>
      </c>
      <c r="E268" s="128" t="s">
        <v>1922</v>
      </c>
      <c r="F268" s="128" t="s">
        <v>1639</v>
      </c>
      <c r="G268" s="128" t="s">
        <v>36</v>
      </c>
      <c r="H268" s="128">
        <v>582</v>
      </c>
      <c r="I268" s="128" t="s">
        <v>4831</v>
      </c>
      <c r="J268" s="128" t="s">
        <v>4865</v>
      </c>
      <c r="K268" s="128" t="s">
        <v>5263</v>
      </c>
      <c r="L268" s="128" t="s">
        <v>5264</v>
      </c>
      <c r="M268" s="128" t="s">
        <v>5265</v>
      </c>
      <c r="N268" s="129">
        <v>45873</v>
      </c>
      <c r="O268" s="130" t="s">
        <v>5266</v>
      </c>
      <c r="P268" s="128">
        <v>2631.07</v>
      </c>
      <c r="Q268" s="131">
        <v>4.5207388316151205</v>
      </c>
    </row>
    <row r="269" spans="1:17" x14ac:dyDescent="0.3">
      <c r="A269" s="128" t="s">
        <v>3425</v>
      </c>
      <c r="B269" s="128" t="s">
        <v>42</v>
      </c>
      <c r="C269" s="128" t="str">
        <f t="shared" si="4"/>
        <v>HWS000115-</v>
      </c>
      <c r="D269" s="128" t="s">
        <v>1935</v>
      </c>
      <c r="E269" s="128" t="s">
        <v>1936</v>
      </c>
      <c r="F269" s="128" t="s">
        <v>1639</v>
      </c>
      <c r="G269" s="128" t="s">
        <v>36</v>
      </c>
      <c r="H269" s="128">
        <v>2410</v>
      </c>
      <c r="I269" s="128" t="s">
        <v>4831</v>
      </c>
      <c r="J269" s="128" t="s">
        <v>4865</v>
      </c>
      <c r="K269" s="128" t="s">
        <v>5230</v>
      </c>
      <c r="L269" s="128" t="s">
        <v>5227</v>
      </c>
      <c r="M269" s="128" t="s">
        <v>5231</v>
      </c>
      <c r="N269" s="129">
        <v>45873</v>
      </c>
      <c r="O269" s="130" t="s">
        <v>5232</v>
      </c>
      <c r="P269" s="128">
        <v>4201.41</v>
      </c>
      <c r="Q269" s="131">
        <v>1.7433236514522821</v>
      </c>
    </row>
    <row r="270" spans="1:17" x14ac:dyDescent="0.3">
      <c r="A270" s="128" t="s">
        <v>3425</v>
      </c>
      <c r="B270" s="128" t="s">
        <v>42</v>
      </c>
      <c r="C270" s="128" t="str">
        <f t="shared" si="4"/>
        <v>HWS000143-</v>
      </c>
      <c r="D270" s="128" t="s">
        <v>1979</v>
      </c>
      <c r="E270" s="128" t="s">
        <v>1980</v>
      </c>
      <c r="F270" s="128" t="s">
        <v>1639</v>
      </c>
      <c r="G270" s="128" t="s">
        <v>36</v>
      </c>
      <c r="H270" s="128">
        <v>40</v>
      </c>
      <c r="I270" s="128" t="s">
        <v>4831</v>
      </c>
      <c r="J270" s="128" t="s">
        <v>4865</v>
      </c>
      <c r="K270" s="128" t="s">
        <v>5115</v>
      </c>
      <c r="L270" s="128" t="s">
        <v>5116</v>
      </c>
      <c r="M270" s="128" t="s">
        <v>5117</v>
      </c>
      <c r="N270" s="129">
        <v>45873</v>
      </c>
      <c r="O270" s="130" t="s">
        <v>5118</v>
      </c>
      <c r="P270" s="128">
        <v>675.83</v>
      </c>
      <c r="Q270" s="131">
        <v>16.89575</v>
      </c>
    </row>
    <row r="271" spans="1:17" x14ac:dyDescent="0.3">
      <c r="A271" s="128" t="s">
        <v>3425</v>
      </c>
      <c r="B271" s="128" t="s">
        <v>42</v>
      </c>
      <c r="C271" s="128" t="str">
        <f t="shared" si="4"/>
        <v>HWS000144-</v>
      </c>
      <c r="D271" s="128" t="s">
        <v>1981</v>
      </c>
      <c r="E271" s="128" t="s">
        <v>1982</v>
      </c>
      <c r="F271" s="128" t="s">
        <v>1639</v>
      </c>
      <c r="G271" s="128" t="s">
        <v>36</v>
      </c>
      <c r="H271" s="128">
        <v>190</v>
      </c>
      <c r="I271" s="128" t="s">
        <v>4831</v>
      </c>
      <c r="J271" s="128" t="s">
        <v>4865</v>
      </c>
      <c r="K271" s="128" t="s">
        <v>5108</v>
      </c>
      <c r="L271" s="128" t="s">
        <v>5105</v>
      </c>
      <c r="M271" s="128" t="s">
        <v>5109</v>
      </c>
      <c r="N271" s="129">
        <v>45873</v>
      </c>
      <c r="O271" s="130" t="s">
        <v>5110</v>
      </c>
      <c r="P271" s="128">
        <v>3210.19</v>
      </c>
      <c r="Q271" s="131">
        <v>16.895736842105265</v>
      </c>
    </row>
    <row r="272" spans="1:17" x14ac:dyDescent="0.3">
      <c r="A272" s="128" t="s">
        <v>3425</v>
      </c>
      <c r="B272" s="128" t="s">
        <v>42</v>
      </c>
      <c r="C272" s="128" t="str">
        <f t="shared" si="4"/>
        <v>CFEL000834</v>
      </c>
      <c r="D272" s="128" t="s">
        <v>1995</v>
      </c>
      <c r="E272" s="128" t="s">
        <v>1996</v>
      </c>
      <c r="F272" s="128" t="s">
        <v>1639</v>
      </c>
      <c r="G272" s="128" t="s">
        <v>36</v>
      </c>
      <c r="H272" s="128">
        <v>2550</v>
      </c>
      <c r="I272" s="128" t="s">
        <v>4831</v>
      </c>
      <c r="J272" s="128" t="s">
        <v>4832</v>
      </c>
      <c r="K272" s="128" t="s">
        <v>5771</v>
      </c>
      <c r="L272" s="128" t="s">
        <v>5772</v>
      </c>
      <c r="M272" s="128" t="s">
        <v>5773</v>
      </c>
      <c r="N272" s="129">
        <v>45873</v>
      </c>
      <c r="O272" s="130" t="s">
        <v>5774</v>
      </c>
      <c r="P272" s="128">
        <v>9072.27</v>
      </c>
      <c r="Q272" s="131">
        <v>3.5577529411764708</v>
      </c>
    </row>
    <row r="273" spans="1:17" x14ac:dyDescent="0.3">
      <c r="A273" s="128" t="s">
        <v>3425</v>
      </c>
      <c r="B273" s="128" t="s">
        <v>42</v>
      </c>
      <c r="C273" s="128" t="str">
        <f t="shared" si="4"/>
        <v>CFEL000834</v>
      </c>
      <c r="D273" s="128" t="s">
        <v>1997</v>
      </c>
      <c r="E273" s="128" t="s">
        <v>1998</v>
      </c>
      <c r="F273" s="128" t="s">
        <v>1639</v>
      </c>
      <c r="G273" s="128" t="s">
        <v>36</v>
      </c>
      <c r="H273" s="128">
        <v>2550</v>
      </c>
      <c r="I273" s="128" t="s">
        <v>4831</v>
      </c>
      <c r="J273" s="128" t="s">
        <v>4865</v>
      </c>
      <c r="K273" s="128" t="s">
        <v>5775</v>
      </c>
      <c r="L273" s="128" t="s">
        <v>5772</v>
      </c>
      <c r="M273" s="128" t="s">
        <v>5776</v>
      </c>
      <c r="N273" s="129">
        <v>45873</v>
      </c>
      <c r="O273" s="130" t="s">
        <v>5777</v>
      </c>
      <c r="P273" s="128">
        <v>8475.15</v>
      </c>
      <c r="Q273" s="131">
        <v>3.3235882352941175</v>
      </c>
    </row>
    <row r="274" spans="1:17" x14ac:dyDescent="0.3">
      <c r="A274" s="128" t="s">
        <v>3425</v>
      </c>
      <c r="B274" s="128" t="s">
        <v>42</v>
      </c>
      <c r="C274" s="128" t="str">
        <f t="shared" si="4"/>
        <v>CFEL001058</v>
      </c>
      <c r="D274" s="128" t="s">
        <v>1346</v>
      </c>
      <c r="E274" s="128" t="s">
        <v>1347</v>
      </c>
      <c r="F274" s="128" t="s">
        <v>1639</v>
      </c>
      <c r="G274" s="128" t="s">
        <v>36</v>
      </c>
      <c r="H274" s="128">
        <v>240</v>
      </c>
      <c r="I274" s="128" t="s">
        <v>4831</v>
      </c>
      <c r="J274" s="128" t="s">
        <v>4865</v>
      </c>
      <c r="K274" s="128" t="s">
        <v>5682</v>
      </c>
      <c r="L274" s="128" t="s">
        <v>5052</v>
      </c>
      <c r="M274" s="128" t="s">
        <v>5683</v>
      </c>
      <c r="N274" s="129">
        <v>45873</v>
      </c>
      <c r="O274" s="130" t="s">
        <v>5684</v>
      </c>
      <c r="P274" s="128">
        <v>4400.04</v>
      </c>
      <c r="Q274" s="131">
        <v>18.333500000000001</v>
      </c>
    </row>
    <row r="275" spans="1:17" x14ac:dyDescent="0.3">
      <c r="A275" s="128" t="s">
        <v>3425</v>
      </c>
      <c r="B275" s="128" t="s">
        <v>42</v>
      </c>
      <c r="C275" s="128" t="str">
        <f t="shared" si="4"/>
        <v>CFEL001058</v>
      </c>
      <c r="D275" s="128" t="s">
        <v>1558</v>
      </c>
      <c r="E275" s="128" t="s">
        <v>1559</v>
      </c>
      <c r="F275" s="128" t="s">
        <v>1639</v>
      </c>
      <c r="G275" s="128" t="s">
        <v>36</v>
      </c>
      <c r="H275" s="128">
        <v>240</v>
      </c>
      <c r="I275" s="128" t="s">
        <v>4831</v>
      </c>
      <c r="J275" s="128" t="s">
        <v>4865</v>
      </c>
      <c r="K275" s="128" t="s">
        <v>5685</v>
      </c>
      <c r="L275" s="128" t="s">
        <v>5052</v>
      </c>
      <c r="M275" s="128" t="s">
        <v>5686</v>
      </c>
      <c r="N275" s="129">
        <v>45873</v>
      </c>
      <c r="O275" s="130" t="s">
        <v>5687</v>
      </c>
      <c r="P275" s="128">
        <v>2102.34</v>
      </c>
      <c r="Q275" s="131">
        <v>8.7597500000000004</v>
      </c>
    </row>
    <row r="276" spans="1:17" x14ac:dyDescent="0.3">
      <c r="A276" s="128" t="s">
        <v>3425</v>
      </c>
      <c r="B276" s="128" t="s">
        <v>42</v>
      </c>
      <c r="C276" s="128" t="str">
        <f t="shared" ref="C276:C314" si="5">LEFT(E276,10)</f>
        <v>PRM000003-</v>
      </c>
      <c r="D276" s="128" t="s">
        <v>2025</v>
      </c>
      <c r="E276" s="128" t="s">
        <v>2026</v>
      </c>
      <c r="F276" s="128" t="s">
        <v>1639</v>
      </c>
      <c r="G276" s="128" t="s">
        <v>36</v>
      </c>
      <c r="H276" s="128">
        <v>125</v>
      </c>
      <c r="I276" s="128" t="s">
        <v>4831</v>
      </c>
      <c r="J276" s="128" t="s">
        <v>4865</v>
      </c>
      <c r="K276" s="128" t="s">
        <v>4993</v>
      </c>
      <c r="L276" s="128" t="s">
        <v>4994</v>
      </c>
      <c r="M276" s="128" t="s">
        <v>4995</v>
      </c>
      <c r="N276" s="129">
        <v>45873</v>
      </c>
      <c r="O276" s="130" t="s">
        <v>4996</v>
      </c>
      <c r="P276" s="128">
        <v>6269.8</v>
      </c>
      <c r="Q276" s="131">
        <v>50.1584</v>
      </c>
    </row>
    <row r="277" spans="1:17" x14ac:dyDescent="0.3">
      <c r="A277" s="128" t="s">
        <v>3425</v>
      </c>
      <c r="B277" s="128" t="s">
        <v>42</v>
      </c>
      <c r="C277" s="128" t="str">
        <f t="shared" si="5"/>
        <v>TNC000063-</v>
      </c>
      <c r="D277" s="128" t="s">
        <v>3302</v>
      </c>
      <c r="E277" s="128" t="s">
        <v>3303</v>
      </c>
      <c r="F277" s="128" t="s">
        <v>1639</v>
      </c>
      <c r="G277" s="128" t="s">
        <v>36</v>
      </c>
      <c r="H277" s="128">
        <v>2587</v>
      </c>
      <c r="I277" s="128" t="s">
        <v>4831</v>
      </c>
      <c r="J277" s="128" t="s">
        <v>4865</v>
      </c>
      <c r="K277" s="128" t="s">
        <v>4921</v>
      </c>
      <c r="L277" s="128" t="s">
        <v>4918</v>
      </c>
      <c r="M277" s="128" t="s">
        <v>4922</v>
      </c>
      <c r="N277" s="129">
        <v>45873</v>
      </c>
      <c r="O277" s="130" t="s">
        <v>4923</v>
      </c>
      <c r="P277" s="128">
        <v>653.22</v>
      </c>
      <c r="Q277" s="131">
        <v>0.25250096637031311</v>
      </c>
    </row>
    <row r="278" spans="1:17" x14ac:dyDescent="0.3">
      <c r="A278" s="128" t="s">
        <v>3425</v>
      </c>
      <c r="B278" s="128" t="s">
        <v>42</v>
      </c>
      <c r="C278" s="128" t="str">
        <f t="shared" si="5"/>
        <v>CFEL000564</v>
      </c>
      <c r="D278" s="128" t="s">
        <v>1232</v>
      </c>
      <c r="E278" s="128" t="s">
        <v>1233</v>
      </c>
      <c r="F278" s="128" t="s">
        <v>1639</v>
      </c>
      <c r="G278" s="128" t="s">
        <v>36</v>
      </c>
      <c r="H278" s="128">
        <v>240</v>
      </c>
      <c r="I278" s="128" t="s">
        <v>4831</v>
      </c>
      <c r="J278" s="128" t="s">
        <v>4865</v>
      </c>
      <c r="K278" s="128" t="s">
        <v>6076</v>
      </c>
      <c r="L278" s="128" t="s">
        <v>5012</v>
      </c>
      <c r="M278" s="128" t="s">
        <v>6077</v>
      </c>
      <c r="N278" s="129">
        <v>45873</v>
      </c>
      <c r="O278" s="130" t="s">
        <v>6078</v>
      </c>
      <c r="P278" s="128">
        <v>198.34</v>
      </c>
      <c r="Q278" s="131">
        <v>0.82641666666666669</v>
      </c>
    </row>
    <row r="279" spans="1:17" x14ac:dyDescent="0.3">
      <c r="A279" s="128" t="s">
        <v>3425</v>
      </c>
      <c r="B279" s="128" t="s">
        <v>42</v>
      </c>
      <c r="C279" s="128" t="str">
        <f t="shared" si="5"/>
        <v>CFEL000828</v>
      </c>
      <c r="D279" s="128" t="s">
        <v>1292</v>
      </c>
      <c r="E279" s="128" t="s">
        <v>1293</v>
      </c>
      <c r="F279" s="128" t="s">
        <v>1639</v>
      </c>
      <c r="G279" s="128" t="s">
        <v>36</v>
      </c>
      <c r="H279" s="128">
        <v>300</v>
      </c>
      <c r="I279" s="128" t="s">
        <v>4831</v>
      </c>
      <c r="J279" s="128" t="s">
        <v>4865</v>
      </c>
      <c r="K279" s="128" t="s">
        <v>5796</v>
      </c>
      <c r="L279" s="128" t="s">
        <v>5012</v>
      </c>
      <c r="M279" s="128" t="s">
        <v>5797</v>
      </c>
      <c r="N279" s="129">
        <v>45873</v>
      </c>
      <c r="O279" s="130" t="s">
        <v>5798</v>
      </c>
      <c r="P279" s="128">
        <v>196.2</v>
      </c>
      <c r="Q279" s="131">
        <v>0.65399999999999991</v>
      </c>
    </row>
    <row r="280" spans="1:17" x14ac:dyDescent="0.3">
      <c r="A280" s="128" t="s">
        <v>3425</v>
      </c>
      <c r="B280" s="128" t="s">
        <v>42</v>
      </c>
      <c r="C280" s="128" t="str">
        <f t="shared" si="5"/>
        <v>CFEL000494</v>
      </c>
      <c r="D280" s="128" t="s">
        <v>1248</v>
      </c>
      <c r="E280" s="128" t="s">
        <v>1249</v>
      </c>
      <c r="F280" s="128" t="s">
        <v>1639</v>
      </c>
      <c r="G280" s="128" t="s">
        <v>36</v>
      </c>
      <c r="H280" s="128">
        <v>144</v>
      </c>
      <c r="I280" s="128" t="s">
        <v>4831</v>
      </c>
      <c r="J280" s="128" t="s">
        <v>4865</v>
      </c>
      <c r="K280" s="128" t="s">
        <v>6085</v>
      </c>
      <c r="L280" s="128" t="s">
        <v>5583</v>
      </c>
      <c r="M280" s="128" t="s">
        <v>6086</v>
      </c>
      <c r="N280" s="129">
        <v>45874</v>
      </c>
      <c r="O280" s="130" t="s">
        <v>6087</v>
      </c>
      <c r="P280" s="128">
        <v>967.8</v>
      </c>
      <c r="Q280" s="131">
        <v>6.7208333333333332</v>
      </c>
    </row>
    <row r="281" spans="1:17" x14ac:dyDescent="0.3">
      <c r="A281" s="128" t="s">
        <v>3425</v>
      </c>
      <c r="B281" s="128" t="s">
        <v>42</v>
      </c>
      <c r="C281" s="128" t="str">
        <f t="shared" si="5"/>
        <v>ARV000147-</v>
      </c>
      <c r="D281" s="128" t="s">
        <v>1671</v>
      </c>
      <c r="E281" s="128" t="s">
        <v>1672</v>
      </c>
      <c r="F281" s="128" t="s">
        <v>1639</v>
      </c>
      <c r="G281" s="128" t="s">
        <v>36</v>
      </c>
      <c r="H281" s="128">
        <v>10844</v>
      </c>
      <c r="I281" s="128" t="s">
        <v>4831</v>
      </c>
      <c r="J281" s="128" t="s">
        <v>4865</v>
      </c>
      <c r="K281" s="128" t="s">
        <v>6337</v>
      </c>
      <c r="L281" s="128" t="s">
        <v>6334</v>
      </c>
      <c r="M281" s="128" t="s">
        <v>6338</v>
      </c>
      <c r="N281" s="129">
        <v>45874</v>
      </c>
      <c r="O281" s="130" t="s">
        <v>6339</v>
      </c>
      <c r="P281" s="128">
        <v>17868.64</v>
      </c>
      <c r="Q281" s="131">
        <v>1.6477904832165251</v>
      </c>
    </row>
    <row r="282" spans="1:17" x14ac:dyDescent="0.3">
      <c r="A282" s="128" t="s">
        <v>3425</v>
      </c>
      <c r="B282" s="128" t="s">
        <v>42</v>
      </c>
      <c r="C282" s="128" t="str">
        <f t="shared" si="5"/>
        <v>ARV000185-</v>
      </c>
      <c r="D282" s="128" t="s">
        <v>1687</v>
      </c>
      <c r="E282" s="128" t="s">
        <v>1688</v>
      </c>
      <c r="F282" s="128" t="s">
        <v>1639</v>
      </c>
      <c r="G282" s="128" t="s">
        <v>36</v>
      </c>
      <c r="H282" s="128">
        <v>1000</v>
      </c>
      <c r="I282" s="128" t="s">
        <v>4831</v>
      </c>
      <c r="J282" s="128" t="s">
        <v>4865</v>
      </c>
      <c r="K282" s="128" t="s">
        <v>6287</v>
      </c>
      <c r="L282" s="128" t="s">
        <v>6284</v>
      </c>
      <c r="M282" s="128" t="s">
        <v>6288</v>
      </c>
      <c r="N282" s="129">
        <v>45874</v>
      </c>
      <c r="O282" s="130" t="s">
        <v>6289</v>
      </c>
      <c r="P282" s="128">
        <v>4549.5600000000004</v>
      </c>
      <c r="Q282" s="131">
        <v>4.5495600000000005</v>
      </c>
    </row>
    <row r="283" spans="1:17" x14ac:dyDescent="0.3">
      <c r="A283" s="128" t="s">
        <v>3425</v>
      </c>
      <c r="B283" s="128" t="s">
        <v>42</v>
      </c>
      <c r="C283" s="128" t="str">
        <f t="shared" si="5"/>
        <v>HWS000057-</v>
      </c>
      <c r="D283" s="128" t="s">
        <v>1847</v>
      </c>
      <c r="E283" s="128" t="s">
        <v>1848</v>
      </c>
      <c r="F283" s="128" t="s">
        <v>1639</v>
      </c>
      <c r="G283" s="128" t="s">
        <v>36</v>
      </c>
      <c r="H283" s="128">
        <v>299</v>
      </c>
      <c r="I283" s="128" t="s">
        <v>4831</v>
      </c>
      <c r="J283" s="128" t="s">
        <v>4865</v>
      </c>
      <c r="K283" s="128" t="s">
        <v>5439</v>
      </c>
      <c r="L283" s="128" t="s">
        <v>5436</v>
      </c>
      <c r="M283" s="128" t="s">
        <v>5440</v>
      </c>
      <c r="N283" s="129">
        <v>45874</v>
      </c>
      <c r="O283" s="130" t="s">
        <v>5441</v>
      </c>
      <c r="P283" s="128">
        <v>808.39</v>
      </c>
      <c r="Q283" s="131">
        <v>2.7036454849498326</v>
      </c>
    </row>
    <row r="284" spans="1:17" x14ac:dyDescent="0.3">
      <c r="A284" s="128" t="s">
        <v>3425</v>
      </c>
      <c r="B284" s="128" t="s">
        <v>42</v>
      </c>
      <c r="C284" s="128" t="str">
        <f t="shared" si="5"/>
        <v>HWS000081-</v>
      </c>
      <c r="D284" s="128" t="s">
        <v>1881</v>
      </c>
      <c r="E284" s="128" t="s">
        <v>1882</v>
      </c>
      <c r="F284" s="128" t="s">
        <v>1639</v>
      </c>
      <c r="G284" s="128" t="s">
        <v>36</v>
      </c>
      <c r="H284" s="128">
        <v>294</v>
      </c>
      <c r="I284" s="128" t="s">
        <v>4831</v>
      </c>
      <c r="J284" s="128" t="s">
        <v>4865</v>
      </c>
      <c r="K284" s="128" t="s">
        <v>5365</v>
      </c>
      <c r="L284" s="128" t="s">
        <v>5362</v>
      </c>
      <c r="M284" s="128" t="s">
        <v>5366</v>
      </c>
      <c r="N284" s="129">
        <v>45874</v>
      </c>
      <c r="O284" s="130" t="s">
        <v>5367</v>
      </c>
      <c r="P284" s="128">
        <v>5191.75</v>
      </c>
      <c r="Q284" s="131">
        <v>17.659013605442176</v>
      </c>
    </row>
    <row r="285" spans="1:17" x14ac:dyDescent="0.3">
      <c r="A285" s="128" t="s">
        <v>3425</v>
      </c>
      <c r="B285" s="128" t="s">
        <v>42</v>
      </c>
      <c r="C285" s="128" t="str">
        <f t="shared" si="5"/>
        <v>HWS000085-</v>
      </c>
      <c r="D285" s="128" t="s">
        <v>1889</v>
      </c>
      <c r="E285" s="128" t="s">
        <v>1890</v>
      </c>
      <c r="F285" s="128" t="s">
        <v>1639</v>
      </c>
      <c r="G285" s="128" t="s">
        <v>36</v>
      </c>
      <c r="H285" s="128">
        <v>982</v>
      </c>
      <c r="I285" s="128" t="s">
        <v>4831</v>
      </c>
      <c r="J285" s="128" t="s">
        <v>4865</v>
      </c>
      <c r="K285" s="128" t="s">
        <v>5342</v>
      </c>
      <c r="L285" s="128" t="s">
        <v>5343</v>
      </c>
      <c r="M285" s="128" t="s">
        <v>5344</v>
      </c>
      <c r="N285" s="129">
        <v>45874</v>
      </c>
      <c r="O285" s="130" t="s">
        <v>5345</v>
      </c>
      <c r="P285" s="128">
        <v>6462.06</v>
      </c>
      <c r="Q285" s="131">
        <v>6.5805091649694507</v>
      </c>
    </row>
    <row r="286" spans="1:17" x14ac:dyDescent="0.3">
      <c r="A286" s="128" t="s">
        <v>3425</v>
      </c>
      <c r="B286" s="128" t="s">
        <v>42</v>
      </c>
      <c r="C286" s="128" t="str">
        <f t="shared" si="5"/>
        <v>HWS000145-</v>
      </c>
      <c r="D286" s="128" t="s">
        <v>1380</v>
      </c>
      <c r="E286" s="128" t="s">
        <v>1381</v>
      </c>
      <c r="F286" s="128" t="s">
        <v>1639</v>
      </c>
      <c r="G286" s="128" t="s">
        <v>36</v>
      </c>
      <c r="H286" s="128">
        <v>348</v>
      </c>
      <c r="I286" s="128" t="s">
        <v>4831</v>
      </c>
      <c r="J286" s="128" t="s">
        <v>4865</v>
      </c>
      <c r="K286" s="128" t="s">
        <v>5101</v>
      </c>
      <c r="L286" s="128" t="s">
        <v>5098</v>
      </c>
      <c r="M286" s="128" t="s">
        <v>5102</v>
      </c>
      <c r="N286" s="129">
        <v>45874</v>
      </c>
      <c r="O286" s="130" t="s">
        <v>5103</v>
      </c>
      <c r="P286" s="128">
        <v>4385.63</v>
      </c>
      <c r="Q286" s="131">
        <v>12.602385057471265</v>
      </c>
    </row>
    <row r="287" spans="1:17" x14ac:dyDescent="0.3">
      <c r="A287" s="128" t="s">
        <v>3425</v>
      </c>
      <c r="B287" s="128" t="s">
        <v>42</v>
      </c>
      <c r="C287" s="128" t="str">
        <f t="shared" si="5"/>
        <v>HWS000146-</v>
      </c>
      <c r="D287" s="128" t="s">
        <v>1983</v>
      </c>
      <c r="E287" s="128" t="s">
        <v>1984</v>
      </c>
      <c r="F287" s="128" t="s">
        <v>1639</v>
      </c>
      <c r="G287" s="128" t="s">
        <v>36</v>
      </c>
      <c r="H287" s="128">
        <v>348</v>
      </c>
      <c r="I287" s="128" t="s">
        <v>4831</v>
      </c>
      <c r="J287" s="128" t="s">
        <v>4865</v>
      </c>
      <c r="K287" s="128" t="s">
        <v>5094</v>
      </c>
      <c r="L287" s="128" t="s">
        <v>5091</v>
      </c>
      <c r="M287" s="128" t="s">
        <v>5095</v>
      </c>
      <c r="N287" s="129">
        <v>45874</v>
      </c>
      <c r="O287" s="130" t="s">
        <v>5096</v>
      </c>
      <c r="P287" s="128">
        <v>4489.18</v>
      </c>
      <c r="Q287" s="131">
        <v>12.899942528735632</v>
      </c>
    </row>
    <row r="288" spans="1:17" x14ac:dyDescent="0.3">
      <c r="A288" s="128" t="s">
        <v>3425</v>
      </c>
      <c r="B288" s="128" t="s">
        <v>42</v>
      </c>
      <c r="C288" s="128" t="str">
        <f t="shared" si="5"/>
        <v>HWS000150-</v>
      </c>
      <c r="D288" s="128" t="s">
        <v>1610</v>
      </c>
      <c r="E288" s="128" t="s">
        <v>1611</v>
      </c>
      <c r="F288" s="128" t="s">
        <v>1639</v>
      </c>
      <c r="G288" s="128" t="s">
        <v>36</v>
      </c>
      <c r="H288" s="128">
        <v>400</v>
      </c>
      <c r="I288" s="128" t="s">
        <v>4831</v>
      </c>
      <c r="J288" s="128" t="s">
        <v>4865</v>
      </c>
      <c r="K288" s="128" t="s">
        <v>5066</v>
      </c>
      <c r="L288" s="128" t="s">
        <v>5063</v>
      </c>
      <c r="M288" s="128" t="s">
        <v>5067</v>
      </c>
      <c r="N288" s="129">
        <v>45874</v>
      </c>
      <c r="O288" s="130" t="s">
        <v>5068</v>
      </c>
      <c r="P288" s="128">
        <v>5531.91</v>
      </c>
      <c r="Q288" s="131">
        <v>13.829775</v>
      </c>
    </row>
    <row r="289" spans="1:17" x14ac:dyDescent="0.3">
      <c r="A289" s="128" t="s">
        <v>3425</v>
      </c>
      <c r="B289" s="128" t="s">
        <v>42</v>
      </c>
      <c r="C289" s="128" t="str">
        <f t="shared" si="5"/>
        <v>CFEL000698</v>
      </c>
      <c r="D289" s="128" t="s">
        <v>2426</v>
      </c>
      <c r="E289" s="128" t="s">
        <v>2427</v>
      </c>
      <c r="F289" s="128" t="s">
        <v>1639</v>
      </c>
      <c r="G289" s="128" t="s">
        <v>36</v>
      </c>
      <c r="H289" s="128">
        <v>630</v>
      </c>
      <c r="I289" s="128" t="s">
        <v>4831</v>
      </c>
      <c r="J289" s="128" t="s">
        <v>4832</v>
      </c>
      <c r="K289" s="128" t="s">
        <v>5958</v>
      </c>
      <c r="L289" s="128" t="s">
        <v>5959</v>
      </c>
      <c r="M289" s="128" t="s">
        <v>5960</v>
      </c>
      <c r="N289" s="129">
        <v>45874</v>
      </c>
      <c r="O289" s="130" t="s">
        <v>5961</v>
      </c>
      <c r="P289" s="128">
        <v>9480.64</v>
      </c>
      <c r="Q289" s="131">
        <v>15.048634920634919</v>
      </c>
    </row>
    <row r="290" spans="1:17" x14ac:dyDescent="0.3">
      <c r="A290" s="128" t="s">
        <v>3425</v>
      </c>
      <c r="B290" s="128" t="s">
        <v>42</v>
      </c>
      <c r="C290" s="128" t="str">
        <f t="shared" si="5"/>
        <v>CFEL000808</v>
      </c>
      <c r="D290" s="128" t="s">
        <v>1570</v>
      </c>
      <c r="E290" s="128" t="s">
        <v>1571</v>
      </c>
      <c r="F290" s="128" t="s">
        <v>1639</v>
      </c>
      <c r="G290" s="128" t="s">
        <v>36</v>
      </c>
      <c r="H290" s="128">
        <v>18</v>
      </c>
      <c r="I290" s="128" t="s">
        <v>4831</v>
      </c>
      <c r="J290" s="128" t="s">
        <v>4865</v>
      </c>
      <c r="K290" s="128" t="s">
        <v>5817</v>
      </c>
      <c r="L290" s="128" t="s">
        <v>5818</v>
      </c>
      <c r="M290" s="128" t="s">
        <v>5819</v>
      </c>
      <c r="N290" s="129">
        <v>45874</v>
      </c>
      <c r="O290" s="130" t="s">
        <v>5820</v>
      </c>
      <c r="P290" s="128">
        <v>983.98</v>
      </c>
      <c r="Q290" s="131">
        <v>54.665555555555557</v>
      </c>
    </row>
    <row r="291" spans="1:17" x14ac:dyDescent="0.3">
      <c r="A291" s="128" t="s">
        <v>3425</v>
      </c>
      <c r="B291" s="128" t="s">
        <v>42</v>
      </c>
      <c r="C291" s="128" t="str">
        <f t="shared" si="5"/>
        <v>CFEL000808</v>
      </c>
      <c r="D291" s="128" t="s">
        <v>2075</v>
      </c>
      <c r="E291" s="128" t="s">
        <v>2076</v>
      </c>
      <c r="F291" s="128" t="s">
        <v>1639</v>
      </c>
      <c r="G291" s="128" t="s">
        <v>36</v>
      </c>
      <c r="H291" s="128">
        <v>18</v>
      </c>
      <c r="I291" s="128" t="s">
        <v>4831</v>
      </c>
      <c r="J291" s="128" t="s">
        <v>4865</v>
      </c>
      <c r="K291" s="128" t="s">
        <v>5821</v>
      </c>
      <c r="L291" s="128" t="s">
        <v>5818</v>
      </c>
      <c r="M291" s="128" t="s">
        <v>5822</v>
      </c>
      <c r="N291" s="129">
        <v>45874</v>
      </c>
      <c r="O291" s="130" t="s">
        <v>5823</v>
      </c>
      <c r="P291" s="128">
        <v>911.34</v>
      </c>
      <c r="Q291" s="131">
        <v>50.63</v>
      </c>
    </row>
    <row r="292" spans="1:17" x14ac:dyDescent="0.3">
      <c r="A292" s="128" t="s">
        <v>3425</v>
      </c>
      <c r="B292" s="128" t="s">
        <v>42</v>
      </c>
      <c r="C292" s="128" t="str">
        <f t="shared" si="5"/>
        <v>CFEL000561</v>
      </c>
      <c r="D292" s="128" t="s">
        <v>1326</v>
      </c>
      <c r="E292" s="128" t="s">
        <v>1327</v>
      </c>
      <c r="F292" s="128" t="s">
        <v>1639</v>
      </c>
      <c r="G292" s="128" t="s">
        <v>36</v>
      </c>
      <c r="H292" s="128">
        <v>200</v>
      </c>
      <c r="I292" s="128" t="s">
        <v>4831</v>
      </c>
      <c r="J292" s="128" t="s">
        <v>4865</v>
      </c>
      <c r="K292" s="128" t="s">
        <v>6073</v>
      </c>
      <c r="L292" s="128" t="s">
        <v>5016</v>
      </c>
      <c r="M292" s="128" t="s">
        <v>6074</v>
      </c>
      <c r="N292" s="129">
        <v>45874</v>
      </c>
      <c r="O292" s="130" t="s">
        <v>6075</v>
      </c>
      <c r="P292" s="128">
        <v>8.83</v>
      </c>
      <c r="Q292" s="131">
        <v>4.4150000000000002E-2</v>
      </c>
    </row>
    <row r="293" spans="1:17" x14ac:dyDescent="0.3">
      <c r="A293" s="128" t="s">
        <v>3425</v>
      </c>
      <c r="B293" s="128" t="s">
        <v>42</v>
      </c>
      <c r="C293" s="128" t="str">
        <f t="shared" si="5"/>
        <v>CFEL000824</v>
      </c>
      <c r="D293" s="128" t="s">
        <v>1536</v>
      </c>
      <c r="E293" s="128" t="s">
        <v>1537</v>
      </c>
      <c r="F293" s="128" t="s">
        <v>1639</v>
      </c>
      <c r="G293" s="128" t="s">
        <v>36</v>
      </c>
      <c r="H293" s="128">
        <v>200</v>
      </c>
      <c r="I293" s="128" t="s">
        <v>4831</v>
      </c>
      <c r="J293" s="128" t="s">
        <v>4865</v>
      </c>
      <c r="K293" s="128" t="s">
        <v>5793</v>
      </c>
      <c r="L293" s="128" t="s">
        <v>5016</v>
      </c>
      <c r="M293" s="128" t="s">
        <v>5794</v>
      </c>
      <c r="N293" s="129">
        <v>45874</v>
      </c>
      <c r="O293" s="130" t="s">
        <v>5795</v>
      </c>
      <c r="P293" s="128">
        <v>161.19</v>
      </c>
      <c r="Q293" s="131">
        <v>0.80594999999999994</v>
      </c>
    </row>
    <row r="294" spans="1:17" x14ac:dyDescent="0.3">
      <c r="A294" s="128" t="s">
        <v>3425</v>
      </c>
      <c r="B294" s="128" t="s">
        <v>42</v>
      </c>
      <c r="C294" s="128" t="str">
        <f t="shared" si="5"/>
        <v>CON000033-</v>
      </c>
      <c r="D294" s="128" t="s">
        <v>2598</v>
      </c>
      <c r="E294" s="128" t="s">
        <v>2599</v>
      </c>
      <c r="F294" s="128" t="s">
        <v>1639</v>
      </c>
      <c r="G294" s="128" t="s">
        <v>36</v>
      </c>
      <c r="H294" s="128">
        <v>7600</v>
      </c>
      <c r="I294" s="128" t="s">
        <v>4831</v>
      </c>
      <c r="J294" s="128" t="s">
        <v>4865</v>
      </c>
      <c r="K294" s="128" t="s">
        <v>5556</v>
      </c>
      <c r="L294" s="128" t="s">
        <v>5553</v>
      </c>
      <c r="M294" s="128" t="s">
        <v>5557</v>
      </c>
      <c r="N294" s="129">
        <v>45875</v>
      </c>
      <c r="O294" s="130" t="s">
        <v>5558</v>
      </c>
      <c r="P294" s="128">
        <v>8852.32</v>
      </c>
      <c r="Q294" s="131">
        <v>1.1647789473684209</v>
      </c>
    </row>
    <row r="295" spans="1:17" x14ac:dyDescent="0.3">
      <c r="A295" s="128" t="s">
        <v>3425</v>
      </c>
      <c r="B295" s="128" t="s">
        <v>42</v>
      </c>
      <c r="C295" s="128" t="str">
        <f t="shared" si="5"/>
        <v>CFEL000726</v>
      </c>
      <c r="D295" s="128" t="s">
        <v>1256</v>
      </c>
      <c r="E295" s="128" t="s">
        <v>1257</v>
      </c>
      <c r="F295" s="128" t="s">
        <v>1639</v>
      </c>
      <c r="G295" s="128" t="s">
        <v>36</v>
      </c>
      <c r="H295" s="128">
        <v>500</v>
      </c>
      <c r="I295" s="128" t="s">
        <v>4831</v>
      </c>
      <c r="J295" s="128" t="s">
        <v>4865</v>
      </c>
      <c r="K295" s="128" t="s">
        <v>5936</v>
      </c>
      <c r="L295" s="128" t="s">
        <v>5937</v>
      </c>
      <c r="M295" s="128" t="s">
        <v>5938</v>
      </c>
      <c r="N295" s="129">
        <v>45875</v>
      </c>
      <c r="O295" s="130" t="s">
        <v>5939</v>
      </c>
      <c r="P295" s="128">
        <v>6227.79</v>
      </c>
      <c r="Q295" s="131">
        <v>12.455579999999999</v>
      </c>
    </row>
    <row r="296" spans="1:17" x14ac:dyDescent="0.3">
      <c r="A296" s="128" t="s">
        <v>3425</v>
      </c>
      <c r="B296" s="128" t="s">
        <v>42</v>
      </c>
      <c r="C296" s="128" t="str">
        <f t="shared" si="5"/>
        <v>CFEL000726</v>
      </c>
      <c r="D296" s="128" t="s">
        <v>1478</v>
      </c>
      <c r="E296" s="128" t="s">
        <v>1479</v>
      </c>
      <c r="F296" s="128" t="s">
        <v>1639</v>
      </c>
      <c r="G296" s="128" t="s">
        <v>36</v>
      </c>
      <c r="H296" s="128">
        <v>500</v>
      </c>
      <c r="I296" s="128" t="s">
        <v>4831</v>
      </c>
      <c r="J296" s="128" t="s">
        <v>4865</v>
      </c>
      <c r="K296" s="128" t="s">
        <v>5940</v>
      </c>
      <c r="L296" s="128" t="s">
        <v>5937</v>
      </c>
      <c r="M296" s="128" t="s">
        <v>5941</v>
      </c>
      <c r="N296" s="129">
        <v>45875</v>
      </c>
      <c r="O296" s="130" t="s">
        <v>5942</v>
      </c>
      <c r="P296" s="128">
        <v>8832.43</v>
      </c>
      <c r="Q296" s="131">
        <v>17.664860000000001</v>
      </c>
    </row>
    <row r="297" spans="1:17" x14ac:dyDescent="0.3">
      <c r="A297" s="128" t="s">
        <v>3425</v>
      </c>
      <c r="B297" s="128" t="s">
        <v>42</v>
      </c>
      <c r="C297" s="128" t="str">
        <f t="shared" si="5"/>
        <v>CFEL000727</v>
      </c>
      <c r="D297" s="128" t="s">
        <v>1434</v>
      </c>
      <c r="E297" s="128" t="s">
        <v>1435</v>
      </c>
      <c r="F297" s="128" t="s">
        <v>1639</v>
      </c>
      <c r="G297" s="128" t="s">
        <v>36</v>
      </c>
      <c r="H297" s="128">
        <v>500</v>
      </c>
      <c r="I297" s="128" t="s">
        <v>4831</v>
      </c>
      <c r="J297" s="128" t="s">
        <v>4865</v>
      </c>
      <c r="K297" s="128" t="s">
        <v>5943</v>
      </c>
      <c r="L297" s="128" t="s">
        <v>5937</v>
      </c>
      <c r="M297" s="128" t="s">
        <v>5944</v>
      </c>
      <c r="N297" s="129">
        <v>45875</v>
      </c>
      <c r="O297" s="130" t="s">
        <v>5945</v>
      </c>
      <c r="P297" s="128">
        <v>8868.18</v>
      </c>
      <c r="Q297" s="131">
        <v>17.736360000000001</v>
      </c>
    </row>
    <row r="298" spans="1:17" x14ac:dyDescent="0.3">
      <c r="A298" s="128" t="s">
        <v>3425</v>
      </c>
      <c r="B298" s="128" t="s">
        <v>42</v>
      </c>
      <c r="C298" s="128" t="str">
        <f t="shared" si="5"/>
        <v>CFEL000727</v>
      </c>
      <c r="D298" s="128" t="s">
        <v>1308</v>
      </c>
      <c r="E298" s="128" t="s">
        <v>1309</v>
      </c>
      <c r="F298" s="128" t="s">
        <v>1639</v>
      </c>
      <c r="G298" s="128" t="s">
        <v>36</v>
      </c>
      <c r="H298" s="128">
        <v>500</v>
      </c>
      <c r="I298" s="128" t="s">
        <v>4831</v>
      </c>
      <c r="J298" s="128" t="s">
        <v>4865</v>
      </c>
      <c r="K298" s="128" t="s">
        <v>5946</v>
      </c>
      <c r="L298" s="128" t="s">
        <v>5937</v>
      </c>
      <c r="M298" s="128" t="s">
        <v>5947</v>
      </c>
      <c r="N298" s="129">
        <v>45875</v>
      </c>
      <c r="O298" s="130" t="s">
        <v>5948</v>
      </c>
      <c r="P298" s="128">
        <v>8736.7199999999993</v>
      </c>
      <c r="Q298" s="131">
        <v>17.47344</v>
      </c>
    </row>
    <row r="299" spans="1:17" x14ac:dyDescent="0.3">
      <c r="A299" s="128" t="s">
        <v>3425</v>
      </c>
      <c r="B299" s="128" t="s">
        <v>42</v>
      </c>
      <c r="C299" s="128" t="str">
        <f t="shared" si="5"/>
        <v>CFEL000659</v>
      </c>
      <c r="D299" s="128" t="s">
        <v>1314</v>
      </c>
      <c r="E299" s="128" t="s">
        <v>1315</v>
      </c>
      <c r="F299" s="128" t="s">
        <v>1639</v>
      </c>
      <c r="G299" s="128" t="s">
        <v>36</v>
      </c>
      <c r="H299" s="128">
        <v>750</v>
      </c>
      <c r="I299" s="128" t="s">
        <v>4831</v>
      </c>
      <c r="J299" s="128" t="s">
        <v>4865</v>
      </c>
      <c r="K299" s="128" t="s">
        <v>6014</v>
      </c>
      <c r="L299" s="128" t="s">
        <v>5963</v>
      </c>
      <c r="M299" s="128" t="s">
        <v>6015</v>
      </c>
      <c r="N299" s="129">
        <v>45875</v>
      </c>
      <c r="O299" s="130" t="s">
        <v>6016</v>
      </c>
      <c r="P299" s="128">
        <v>7618.65</v>
      </c>
      <c r="Q299" s="131">
        <v>10.158199999999999</v>
      </c>
    </row>
    <row r="300" spans="1:17" x14ac:dyDescent="0.3">
      <c r="A300" s="128" t="s">
        <v>3425</v>
      </c>
      <c r="B300" s="128" t="s">
        <v>42</v>
      </c>
      <c r="C300" s="128" t="str">
        <f t="shared" si="5"/>
        <v>CFEL000659</v>
      </c>
      <c r="D300" s="128" t="s">
        <v>1651</v>
      </c>
      <c r="E300" s="128" t="s">
        <v>1652</v>
      </c>
      <c r="F300" s="128" t="s">
        <v>1639</v>
      </c>
      <c r="G300" s="128" t="s">
        <v>36</v>
      </c>
      <c r="H300" s="128">
        <v>750</v>
      </c>
      <c r="I300" s="128" t="s">
        <v>4831</v>
      </c>
      <c r="J300" s="128" t="s">
        <v>4865</v>
      </c>
      <c r="K300" s="128" t="s">
        <v>6017</v>
      </c>
      <c r="L300" s="128" t="s">
        <v>5963</v>
      </c>
      <c r="M300" s="128" t="s">
        <v>6018</v>
      </c>
      <c r="N300" s="129">
        <v>45875</v>
      </c>
      <c r="O300" s="130" t="s">
        <v>6019</v>
      </c>
      <c r="P300" s="128">
        <v>7500.27</v>
      </c>
      <c r="Q300" s="131">
        <v>10.000360000000001</v>
      </c>
    </row>
    <row r="301" spans="1:17" x14ac:dyDescent="0.3">
      <c r="A301" s="128" t="s">
        <v>3425</v>
      </c>
      <c r="B301" s="128" t="s">
        <v>42</v>
      </c>
      <c r="C301" s="128" t="str">
        <f t="shared" si="5"/>
        <v>CFEL000660</v>
      </c>
      <c r="D301" s="128" t="s">
        <v>1316</v>
      </c>
      <c r="E301" s="128" t="s">
        <v>1317</v>
      </c>
      <c r="F301" s="128" t="s">
        <v>1639</v>
      </c>
      <c r="G301" s="128" t="s">
        <v>36</v>
      </c>
      <c r="H301" s="128">
        <v>750</v>
      </c>
      <c r="I301" s="128" t="s">
        <v>4831</v>
      </c>
      <c r="J301" s="128" t="s">
        <v>4865</v>
      </c>
      <c r="K301" s="128" t="s">
        <v>5962</v>
      </c>
      <c r="L301" s="128" t="s">
        <v>5963</v>
      </c>
      <c r="M301" s="128" t="s">
        <v>5964</v>
      </c>
      <c r="N301" s="129">
        <v>45875</v>
      </c>
      <c r="O301" s="130" t="s">
        <v>5965</v>
      </c>
      <c r="P301" s="128">
        <v>10571.26</v>
      </c>
      <c r="Q301" s="131">
        <v>14.095013333333334</v>
      </c>
    </row>
    <row r="302" spans="1:17" x14ac:dyDescent="0.3">
      <c r="A302" s="128" t="s">
        <v>3425</v>
      </c>
      <c r="B302" s="128" t="s">
        <v>42</v>
      </c>
      <c r="C302" s="128" t="str">
        <f t="shared" si="5"/>
        <v>CFEL000660</v>
      </c>
      <c r="D302" s="128" t="s">
        <v>1653</v>
      </c>
      <c r="E302" s="128" t="s">
        <v>1654</v>
      </c>
      <c r="F302" s="128" t="s">
        <v>1639</v>
      </c>
      <c r="G302" s="128" t="s">
        <v>36</v>
      </c>
      <c r="H302" s="128">
        <v>750</v>
      </c>
      <c r="I302" s="128" t="s">
        <v>4831</v>
      </c>
      <c r="J302" s="128" t="s">
        <v>4865</v>
      </c>
      <c r="K302" s="128" t="s">
        <v>5966</v>
      </c>
      <c r="L302" s="128" t="s">
        <v>5963</v>
      </c>
      <c r="M302" s="128" t="s">
        <v>5967</v>
      </c>
      <c r="N302" s="129">
        <v>45875</v>
      </c>
      <c r="O302" s="130" t="s">
        <v>5968</v>
      </c>
      <c r="P302" s="128">
        <v>10430.23</v>
      </c>
      <c r="Q302" s="131">
        <v>13.906973333333333</v>
      </c>
    </row>
    <row r="303" spans="1:17" x14ac:dyDescent="0.3">
      <c r="A303" s="128" t="s">
        <v>3425</v>
      </c>
      <c r="B303" s="128" t="s">
        <v>42</v>
      </c>
      <c r="C303" s="128" t="str">
        <f t="shared" si="5"/>
        <v>CFEL001011</v>
      </c>
      <c r="D303" s="128" t="s">
        <v>1322</v>
      </c>
      <c r="E303" s="128" t="s">
        <v>1323</v>
      </c>
      <c r="F303" s="128" t="s">
        <v>1639</v>
      </c>
      <c r="G303" s="128" t="s">
        <v>36</v>
      </c>
      <c r="H303" s="128">
        <v>1360</v>
      </c>
      <c r="I303" s="128" t="s">
        <v>4831</v>
      </c>
      <c r="J303" s="128" t="s">
        <v>4865</v>
      </c>
      <c r="K303" s="128" t="s">
        <v>5702</v>
      </c>
      <c r="L303" s="128" t="s">
        <v>5703</v>
      </c>
      <c r="M303" s="128" t="s">
        <v>5704</v>
      </c>
      <c r="N303" s="129">
        <v>45875</v>
      </c>
      <c r="O303" s="130" t="s">
        <v>5705</v>
      </c>
      <c r="P303" s="128">
        <v>13200.84</v>
      </c>
      <c r="Q303" s="131">
        <v>9.7065000000000001</v>
      </c>
    </row>
    <row r="304" spans="1:17" x14ac:dyDescent="0.3">
      <c r="A304" s="128" t="s">
        <v>3425</v>
      </c>
      <c r="B304" s="128" t="s">
        <v>42</v>
      </c>
      <c r="C304" s="128" t="str">
        <f t="shared" si="5"/>
        <v>CFEL001011</v>
      </c>
      <c r="D304" s="128" t="s">
        <v>1699</v>
      </c>
      <c r="E304" s="128" t="s">
        <v>1700</v>
      </c>
      <c r="F304" s="128" t="s">
        <v>1639</v>
      </c>
      <c r="G304" s="128" t="s">
        <v>36</v>
      </c>
      <c r="H304" s="128">
        <v>1360</v>
      </c>
      <c r="I304" s="128" t="s">
        <v>4831</v>
      </c>
      <c r="J304" s="128" t="s">
        <v>4865</v>
      </c>
      <c r="K304" s="128" t="s">
        <v>5706</v>
      </c>
      <c r="L304" s="128" t="s">
        <v>5703</v>
      </c>
      <c r="M304" s="128" t="s">
        <v>5707</v>
      </c>
      <c r="N304" s="129">
        <v>45875</v>
      </c>
      <c r="O304" s="130" t="s">
        <v>5708</v>
      </c>
      <c r="P304" s="128">
        <v>10551.85</v>
      </c>
      <c r="Q304" s="131">
        <v>7.7587132352941177</v>
      </c>
    </row>
    <row r="305" spans="1:17" x14ac:dyDescent="0.3">
      <c r="A305" s="128" t="s">
        <v>3425</v>
      </c>
      <c r="B305" s="128" t="s">
        <v>42</v>
      </c>
      <c r="C305" s="128" t="str">
        <f t="shared" si="5"/>
        <v>CFEL001013</v>
      </c>
      <c r="D305" s="128" t="s">
        <v>2489</v>
      </c>
      <c r="E305" s="128" t="s">
        <v>2490</v>
      </c>
      <c r="F305" s="128" t="s">
        <v>1639</v>
      </c>
      <c r="G305" s="128" t="s">
        <v>36</v>
      </c>
      <c r="H305" s="128">
        <v>105</v>
      </c>
      <c r="I305" s="128" t="s">
        <v>4831</v>
      </c>
      <c r="J305" s="128" t="s">
        <v>4865</v>
      </c>
      <c r="K305" s="128" t="s">
        <v>5713</v>
      </c>
      <c r="L305" s="128" t="s">
        <v>5714</v>
      </c>
      <c r="M305" s="128" t="s">
        <v>5715</v>
      </c>
      <c r="N305" s="129">
        <v>45875</v>
      </c>
      <c r="O305" s="130" t="s">
        <v>5716</v>
      </c>
      <c r="P305" s="128">
        <v>168.91</v>
      </c>
      <c r="Q305" s="131">
        <v>1.6086666666666667</v>
      </c>
    </row>
    <row r="306" spans="1:17" x14ac:dyDescent="0.3">
      <c r="A306" s="128" t="s">
        <v>3425</v>
      </c>
      <c r="B306" s="128" t="s">
        <v>42</v>
      </c>
      <c r="C306" s="128" t="str">
        <f t="shared" si="5"/>
        <v>CFEL001013</v>
      </c>
      <c r="D306" s="128" t="s">
        <v>1550</v>
      </c>
      <c r="E306" s="128" t="s">
        <v>1551</v>
      </c>
      <c r="F306" s="128" t="s">
        <v>1639</v>
      </c>
      <c r="G306" s="128" t="s">
        <v>36</v>
      </c>
      <c r="H306" s="128">
        <v>173</v>
      </c>
      <c r="I306" s="128" t="s">
        <v>4831</v>
      </c>
      <c r="J306" s="128" t="s">
        <v>4865</v>
      </c>
      <c r="K306" s="128" t="s">
        <v>5717</v>
      </c>
      <c r="L306" s="128" t="s">
        <v>5714</v>
      </c>
      <c r="M306" s="128" t="s">
        <v>5718</v>
      </c>
      <c r="N306" s="129">
        <v>45875</v>
      </c>
      <c r="O306" s="130" t="s">
        <v>5719</v>
      </c>
      <c r="P306" s="128">
        <v>263.64</v>
      </c>
      <c r="Q306" s="131">
        <v>1.5239306358381501</v>
      </c>
    </row>
    <row r="307" spans="1:17" x14ac:dyDescent="0.3">
      <c r="A307" s="128" t="s">
        <v>3425</v>
      </c>
      <c r="B307" s="128" t="s">
        <v>42</v>
      </c>
      <c r="C307" s="128" t="str">
        <f t="shared" si="5"/>
        <v>CFEL001014</v>
      </c>
      <c r="D307" s="128" t="s">
        <v>2491</v>
      </c>
      <c r="E307" s="128" t="s">
        <v>2492</v>
      </c>
      <c r="F307" s="128" t="s">
        <v>1639</v>
      </c>
      <c r="G307" s="128" t="s">
        <v>36</v>
      </c>
      <c r="H307" s="128">
        <v>200</v>
      </c>
      <c r="I307" s="128" t="s">
        <v>4831</v>
      </c>
      <c r="J307" s="128" t="s">
        <v>4865</v>
      </c>
      <c r="K307" s="128" t="s">
        <v>5720</v>
      </c>
      <c r="L307" s="128" t="s">
        <v>5714</v>
      </c>
      <c r="M307" s="128" t="s">
        <v>5721</v>
      </c>
      <c r="N307" s="129">
        <v>45875</v>
      </c>
      <c r="O307" s="130" t="s">
        <v>5722</v>
      </c>
      <c r="P307" s="128">
        <v>269.92</v>
      </c>
      <c r="Q307" s="131">
        <v>1.3496000000000001</v>
      </c>
    </row>
    <row r="308" spans="1:17" x14ac:dyDescent="0.3">
      <c r="A308" s="128" t="s">
        <v>3425</v>
      </c>
      <c r="B308" s="128" t="s">
        <v>42</v>
      </c>
      <c r="C308" s="128" t="str">
        <f t="shared" si="5"/>
        <v>CFEL001014</v>
      </c>
      <c r="D308" s="128" t="s">
        <v>1548</v>
      </c>
      <c r="E308" s="128" t="s">
        <v>1549</v>
      </c>
      <c r="F308" s="128" t="s">
        <v>1639</v>
      </c>
      <c r="G308" s="128" t="s">
        <v>36</v>
      </c>
      <c r="H308" s="128">
        <v>200</v>
      </c>
      <c r="I308" s="128" t="s">
        <v>4831</v>
      </c>
      <c r="J308" s="128" t="s">
        <v>4865</v>
      </c>
      <c r="K308" s="128" t="s">
        <v>5723</v>
      </c>
      <c r="L308" s="128" t="s">
        <v>5714</v>
      </c>
      <c r="M308" s="128" t="s">
        <v>5724</v>
      </c>
      <c r="N308" s="129">
        <v>45875</v>
      </c>
      <c r="O308" s="130" t="s">
        <v>5725</v>
      </c>
      <c r="P308" s="128">
        <v>242.53</v>
      </c>
      <c r="Q308" s="131">
        <v>1.21265</v>
      </c>
    </row>
    <row r="309" spans="1:17" x14ac:dyDescent="0.3">
      <c r="A309" s="128" t="s">
        <v>3425</v>
      </c>
      <c r="B309" s="128" t="s">
        <v>42</v>
      </c>
      <c r="C309" s="128" t="str">
        <f t="shared" si="5"/>
        <v>ARV000212-</v>
      </c>
      <c r="D309" s="128" t="s">
        <v>1729</v>
      </c>
      <c r="E309" s="128" t="s">
        <v>1730</v>
      </c>
      <c r="F309" s="128" t="s">
        <v>1639</v>
      </c>
      <c r="G309" s="128" t="s">
        <v>36</v>
      </c>
      <c r="H309" s="128">
        <v>360</v>
      </c>
      <c r="I309" s="128" t="s">
        <v>4831</v>
      </c>
      <c r="J309" s="128" t="s">
        <v>4865</v>
      </c>
      <c r="K309" s="128" t="s">
        <v>6179</v>
      </c>
      <c r="L309" s="128" t="s">
        <v>6176</v>
      </c>
      <c r="M309" s="128" t="s">
        <v>6180</v>
      </c>
      <c r="N309" s="129">
        <v>45875</v>
      </c>
      <c r="O309" s="130" t="s">
        <v>6181</v>
      </c>
      <c r="P309" s="128">
        <v>15707.32</v>
      </c>
      <c r="Q309" s="131">
        <v>43.63144444444444</v>
      </c>
    </row>
    <row r="310" spans="1:17" x14ac:dyDescent="0.3">
      <c r="A310" s="128" t="s">
        <v>3425</v>
      </c>
      <c r="B310" s="128" t="s">
        <v>42</v>
      </c>
      <c r="C310" s="128" t="str">
        <f t="shared" si="5"/>
        <v>ARV000213-</v>
      </c>
      <c r="D310" s="128" t="s">
        <v>1731</v>
      </c>
      <c r="E310" s="128" t="s">
        <v>1732</v>
      </c>
      <c r="F310" s="128" t="s">
        <v>1639</v>
      </c>
      <c r="G310" s="128" t="s">
        <v>36</v>
      </c>
      <c r="H310" s="128">
        <v>250</v>
      </c>
      <c r="I310" s="128" t="s">
        <v>4831</v>
      </c>
      <c r="J310" s="128" t="s">
        <v>4865</v>
      </c>
      <c r="K310" s="128" t="s">
        <v>6172</v>
      </c>
      <c r="L310" s="128" t="s">
        <v>6169</v>
      </c>
      <c r="M310" s="128" t="s">
        <v>6173</v>
      </c>
      <c r="N310" s="129">
        <v>45875</v>
      </c>
      <c r="O310" s="130" t="s">
        <v>6174</v>
      </c>
      <c r="P310" s="128">
        <v>9113.93</v>
      </c>
      <c r="Q310" s="131">
        <v>36.455719999999999</v>
      </c>
    </row>
    <row r="311" spans="1:17" x14ac:dyDescent="0.3">
      <c r="A311" s="128" t="s">
        <v>3425</v>
      </c>
      <c r="B311" s="128" t="s">
        <v>42</v>
      </c>
      <c r="C311" s="128" t="str">
        <f t="shared" si="5"/>
        <v>HWS000043-</v>
      </c>
      <c r="D311" s="128" t="s">
        <v>1821</v>
      </c>
      <c r="E311" s="128" t="s">
        <v>1822</v>
      </c>
      <c r="F311" s="128" t="s">
        <v>1639</v>
      </c>
      <c r="G311" s="128" t="s">
        <v>36</v>
      </c>
      <c r="H311" s="128">
        <v>365</v>
      </c>
      <c r="I311" s="128" t="s">
        <v>4831</v>
      </c>
      <c r="J311" s="128" t="s">
        <v>4865</v>
      </c>
      <c r="K311" s="128" t="s">
        <v>5507</v>
      </c>
      <c r="L311" s="128" t="s">
        <v>5504</v>
      </c>
      <c r="M311" s="128" t="s">
        <v>5508</v>
      </c>
      <c r="N311" s="129">
        <v>45875</v>
      </c>
      <c r="O311" s="130" t="s">
        <v>5509</v>
      </c>
      <c r="P311" s="128">
        <v>2429.59</v>
      </c>
      <c r="Q311" s="131">
        <v>6.6564109589041101</v>
      </c>
    </row>
    <row r="312" spans="1:17" x14ac:dyDescent="0.3">
      <c r="A312" s="128" t="s">
        <v>3425</v>
      </c>
      <c r="B312" s="128" t="s">
        <v>42</v>
      </c>
      <c r="C312" s="128" t="str">
        <f t="shared" si="5"/>
        <v>HWS000067-</v>
      </c>
      <c r="D312" s="128" t="s">
        <v>1863</v>
      </c>
      <c r="E312" s="128" t="s">
        <v>1864</v>
      </c>
      <c r="F312" s="128" t="s">
        <v>1639</v>
      </c>
      <c r="G312" s="128" t="s">
        <v>36</v>
      </c>
      <c r="H312" s="128">
        <v>1433</v>
      </c>
      <c r="I312" s="128" t="s">
        <v>4831</v>
      </c>
      <c r="J312" s="128" t="s">
        <v>4865</v>
      </c>
      <c r="K312" s="128" t="s">
        <v>5408</v>
      </c>
      <c r="L312" s="128" t="s">
        <v>5405</v>
      </c>
      <c r="M312" s="128" t="s">
        <v>5409</v>
      </c>
      <c r="N312" s="129">
        <v>45875</v>
      </c>
      <c r="O312" s="130" t="s">
        <v>5410</v>
      </c>
      <c r="P312" s="128">
        <v>5270.83</v>
      </c>
      <c r="Q312" s="131">
        <v>3.6781786461967898</v>
      </c>
    </row>
    <row r="313" spans="1:17" x14ac:dyDescent="0.3">
      <c r="A313" s="128" t="s">
        <v>3425</v>
      </c>
      <c r="B313" s="128" t="s">
        <v>42</v>
      </c>
      <c r="C313" s="128" t="str">
        <f t="shared" si="5"/>
        <v>HWS000100-</v>
      </c>
      <c r="D313" s="128" t="s">
        <v>1907</v>
      </c>
      <c r="E313" s="128" t="s">
        <v>1908</v>
      </c>
      <c r="F313" s="128" t="s">
        <v>1639</v>
      </c>
      <c r="G313" s="128" t="s">
        <v>36</v>
      </c>
      <c r="H313" s="128">
        <v>576</v>
      </c>
      <c r="I313" s="128" t="s">
        <v>4831</v>
      </c>
      <c r="J313" s="128" t="s">
        <v>4865</v>
      </c>
      <c r="K313" s="128" t="s">
        <v>5300</v>
      </c>
      <c r="L313" s="128" t="s">
        <v>5297</v>
      </c>
      <c r="M313" s="128" t="s">
        <v>5301</v>
      </c>
      <c r="N313" s="129">
        <v>45875</v>
      </c>
      <c r="O313" s="130" t="s">
        <v>5302</v>
      </c>
      <c r="P313" s="128">
        <v>2973.83</v>
      </c>
      <c r="Q313" s="131">
        <v>5.1628993055555554</v>
      </c>
    </row>
    <row r="314" spans="1:17" x14ac:dyDescent="0.3">
      <c r="A314" s="128" t="s">
        <v>3425</v>
      </c>
      <c r="B314" s="128" t="s">
        <v>42</v>
      </c>
      <c r="C314" s="128" t="str">
        <f t="shared" si="5"/>
        <v>HWS000105-</v>
      </c>
      <c r="D314" s="128" t="s">
        <v>1919</v>
      </c>
      <c r="E314" s="128" t="s">
        <v>1920</v>
      </c>
      <c r="F314" s="128" t="s">
        <v>1639</v>
      </c>
      <c r="G314" s="128" t="s">
        <v>36</v>
      </c>
      <c r="H314" s="128">
        <v>1400</v>
      </c>
      <c r="I314" s="128" t="s">
        <v>4831</v>
      </c>
      <c r="J314" s="128" t="s">
        <v>4865</v>
      </c>
      <c r="K314" s="128" t="s">
        <v>5271</v>
      </c>
      <c r="L314" s="128" t="s">
        <v>5268</v>
      </c>
      <c r="M314" s="128" t="s">
        <v>5272</v>
      </c>
      <c r="N314" s="129">
        <v>45875</v>
      </c>
      <c r="O314" s="130" t="s">
        <v>5273</v>
      </c>
      <c r="P314" s="128">
        <v>6327.36</v>
      </c>
      <c r="Q314" s="131">
        <v>4.5195428571428566</v>
      </c>
    </row>
    <row r="315" spans="1:17" x14ac:dyDescent="0.3">
      <c r="A315" s="128" t="s">
        <v>3425</v>
      </c>
      <c r="B315" s="128" t="s">
        <v>42</v>
      </c>
      <c r="C315" s="128" t="str">
        <f>LEFT(E315,10)</f>
        <v>HWS000128-</v>
      </c>
      <c r="D315" s="128" t="s">
        <v>1959</v>
      </c>
      <c r="E315" s="128" t="s">
        <v>1960</v>
      </c>
      <c r="F315" s="128" t="s">
        <v>1639</v>
      </c>
      <c r="G315" s="128" t="s">
        <v>36</v>
      </c>
      <c r="H315" s="128">
        <v>1440</v>
      </c>
      <c r="I315" s="128" t="s">
        <v>4831</v>
      </c>
      <c r="J315" s="128" t="s">
        <v>4865</v>
      </c>
      <c r="K315" s="128" t="s">
        <v>5165</v>
      </c>
      <c r="L315" s="128" t="s">
        <v>5162</v>
      </c>
      <c r="M315" s="128" t="s">
        <v>5166</v>
      </c>
      <c r="N315" s="129">
        <v>45875</v>
      </c>
      <c r="O315" s="130" t="s">
        <v>5167</v>
      </c>
      <c r="P315" s="128">
        <v>6121.24</v>
      </c>
      <c r="Q315" s="131">
        <v>4.250861111111111</v>
      </c>
    </row>
    <row r="316" spans="1:17" x14ac:dyDescent="0.3">
      <c r="A316" s="128" t="s">
        <v>3425</v>
      </c>
      <c r="B316" s="128" t="s">
        <v>42</v>
      </c>
      <c r="C316" s="128" t="str">
        <f t="shared" ref="C316:C373" si="6">LEFT(E316,10)</f>
        <v>HWS000147-</v>
      </c>
      <c r="D316" s="128" t="s">
        <v>1985</v>
      </c>
      <c r="E316" s="128" t="s">
        <v>1986</v>
      </c>
      <c r="F316" s="128" t="s">
        <v>1639</v>
      </c>
      <c r="G316" s="128" t="s">
        <v>36</v>
      </c>
      <c r="H316" s="128">
        <v>135</v>
      </c>
      <c r="I316" s="128" t="s">
        <v>4831</v>
      </c>
      <c r="J316" s="128" t="s">
        <v>4865</v>
      </c>
      <c r="K316" s="128" t="s">
        <v>5087</v>
      </c>
      <c r="L316" s="128" t="s">
        <v>5084</v>
      </c>
      <c r="M316" s="128" t="s">
        <v>5088</v>
      </c>
      <c r="N316" s="129">
        <v>45875</v>
      </c>
      <c r="O316" s="130" t="s">
        <v>5089</v>
      </c>
      <c r="P316" s="128">
        <v>3060.19</v>
      </c>
      <c r="Q316" s="131">
        <v>22.668074074074074</v>
      </c>
    </row>
    <row r="317" spans="1:17" x14ac:dyDescent="0.3">
      <c r="A317" s="128" t="s">
        <v>3425</v>
      </c>
      <c r="B317" s="128" t="s">
        <v>42</v>
      </c>
      <c r="C317" s="128" t="str">
        <f t="shared" si="6"/>
        <v>HWS000149-</v>
      </c>
      <c r="D317" s="128" t="s">
        <v>1989</v>
      </c>
      <c r="E317" s="128" t="s">
        <v>1990</v>
      </c>
      <c r="F317" s="128" t="s">
        <v>1639</v>
      </c>
      <c r="G317" s="128" t="s">
        <v>36</v>
      </c>
      <c r="H317" s="128">
        <v>400</v>
      </c>
      <c r="I317" s="128" t="s">
        <v>4831</v>
      </c>
      <c r="J317" s="128" t="s">
        <v>4865</v>
      </c>
      <c r="K317" s="128" t="s">
        <v>5073</v>
      </c>
      <c r="L317" s="128" t="s">
        <v>5070</v>
      </c>
      <c r="M317" s="128" t="s">
        <v>5074</v>
      </c>
      <c r="N317" s="129">
        <v>45875</v>
      </c>
      <c r="O317" s="130" t="s">
        <v>5075</v>
      </c>
      <c r="P317" s="128">
        <v>5531.8</v>
      </c>
      <c r="Q317" s="131">
        <v>13.829500000000001</v>
      </c>
    </row>
    <row r="318" spans="1:17" x14ac:dyDescent="0.3">
      <c r="A318" s="128" t="s">
        <v>3425</v>
      </c>
      <c r="B318" s="128" t="s">
        <v>42</v>
      </c>
      <c r="C318" s="128" t="str">
        <f t="shared" si="6"/>
        <v>PRM000013-</v>
      </c>
      <c r="D318" s="128" t="s">
        <v>2045</v>
      </c>
      <c r="E318" s="128" t="s">
        <v>2046</v>
      </c>
      <c r="F318" s="128" t="s">
        <v>1639</v>
      </c>
      <c r="G318" s="128" t="s">
        <v>36</v>
      </c>
      <c r="H318" s="128">
        <v>1685</v>
      </c>
      <c r="I318" s="128" t="s">
        <v>4831</v>
      </c>
      <c r="J318" s="128" t="s">
        <v>4865</v>
      </c>
      <c r="K318" s="128" t="s">
        <v>4958</v>
      </c>
      <c r="L318" s="128" t="s">
        <v>4955</v>
      </c>
      <c r="M318" s="128" t="s">
        <v>4959</v>
      </c>
      <c r="N318" s="129">
        <v>45875</v>
      </c>
      <c r="O318" s="130" t="s">
        <v>4960</v>
      </c>
      <c r="P318" s="128">
        <v>3344.26</v>
      </c>
      <c r="Q318" s="131">
        <v>1.9847240356083087</v>
      </c>
    </row>
    <row r="319" spans="1:17" x14ac:dyDescent="0.3">
      <c r="A319" s="128" t="s">
        <v>3425</v>
      </c>
      <c r="B319" s="128" t="s">
        <v>42</v>
      </c>
      <c r="C319" s="128" t="str">
        <f t="shared" si="6"/>
        <v>CFEL000697</v>
      </c>
      <c r="D319" s="128" t="s">
        <v>2424</v>
      </c>
      <c r="E319" s="128" t="s">
        <v>2425</v>
      </c>
      <c r="F319" s="128" t="s">
        <v>1639</v>
      </c>
      <c r="G319" s="128" t="s">
        <v>36</v>
      </c>
      <c r="H319" s="128">
        <v>560</v>
      </c>
      <c r="I319" s="128" t="s">
        <v>4831</v>
      </c>
      <c r="J319" s="128" t="s">
        <v>4865</v>
      </c>
      <c r="K319" s="128" t="s">
        <v>5955</v>
      </c>
      <c r="L319" s="128" t="s">
        <v>4887</v>
      </c>
      <c r="M319" s="128" t="s">
        <v>5956</v>
      </c>
      <c r="N319" s="129">
        <v>45875</v>
      </c>
      <c r="O319" s="130" t="s">
        <v>5957</v>
      </c>
      <c r="P319" s="128">
        <v>8426.36</v>
      </c>
      <c r="Q319" s="131">
        <v>15.04707142857143</v>
      </c>
    </row>
    <row r="320" spans="1:17" x14ac:dyDescent="0.3">
      <c r="A320" s="128" t="s">
        <v>3425</v>
      </c>
      <c r="B320" s="128" t="s">
        <v>42</v>
      </c>
      <c r="C320" s="128" t="str">
        <f t="shared" si="6"/>
        <v>CFEL000825</v>
      </c>
      <c r="D320" s="128" t="s">
        <v>2459</v>
      </c>
      <c r="E320" s="128" t="s">
        <v>2460</v>
      </c>
      <c r="F320" s="128" t="s">
        <v>1639</v>
      </c>
      <c r="G320" s="128" t="s">
        <v>36</v>
      </c>
      <c r="H320" s="128">
        <v>11546</v>
      </c>
      <c r="I320" s="128" t="s">
        <v>4831</v>
      </c>
      <c r="J320" s="128" t="s">
        <v>4832</v>
      </c>
      <c r="K320" s="128" t="s">
        <v>5778</v>
      </c>
      <c r="L320" s="128" t="s">
        <v>5779</v>
      </c>
      <c r="M320" s="128" t="s">
        <v>5780</v>
      </c>
      <c r="N320" s="129">
        <v>45876</v>
      </c>
      <c r="O320" s="130" t="s">
        <v>5781</v>
      </c>
      <c r="P320" s="128">
        <v>9533.16</v>
      </c>
      <c r="Q320" s="131">
        <v>0.8256677637276979</v>
      </c>
    </row>
    <row r="321" spans="1:17" x14ac:dyDescent="0.3">
      <c r="A321" s="128" t="s">
        <v>3425</v>
      </c>
      <c r="B321" s="128" t="s">
        <v>42</v>
      </c>
      <c r="C321" s="128" t="str">
        <f t="shared" si="6"/>
        <v>CFEL000825</v>
      </c>
      <c r="D321" s="128" t="s">
        <v>1642</v>
      </c>
      <c r="E321" s="128" t="s">
        <v>1643</v>
      </c>
      <c r="F321" s="128" t="s">
        <v>1639</v>
      </c>
      <c r="G321" s="128" t="s">
        <v>36</v>
      </c>
      <c r="H321" s="128">
        <v>1546</v>
      </c>
      <c r="I321" s="128" t="s">
        <v>4831</v>
      </c>
      <c r="J321" s="128" t="s">
        <v>4865</v>
      </c>
      <c r="K321" s="128" t="s">
        <v>5782</v>
      </c>
      <c r="L321" s="128" t="s">
        <v>5783</v>
      </c>
      <c r="M321" s="128" t="s">
        <v>5784</v>
      </c>
      <c r="N321" s="129">
        <v>45876</v>
      </c>
      <c r="O321" s="130" t="s">
        <v>5785</v>
      </c>
      <c r="P321" s="128">
        <v>1164.5</v>
      </c>
      <c r="Q321" s="131">
        <v>0.75323415265200522</v>
      </c>
    </row>
    <row r="322" spans="1:17" x14ac:dyDescent="0.3">
      <c r="A322" s="128" t="s">
        <v>3425</v>
      </c>
      <c r="B322" s="128" t="s">
        <v>42</v>
      </c>
      <c r="C322" s="128" t="str">
        <f t="shared" si="6"/>
        <v>CFEL000501</v>
      </c>
      <c r="D322" s="128" t="s">
        <v>1272</v>
      </c>
      <c r="E322" s="128" t="s">
        <v>1273</v>
      </c>
      <c r="F322" s="128" t="s">
        <v>1639</v>
      </c>
      <c r="G322" s="128" t="s">
        <v>36</v>
      </c>
      <c r="H322" s="128">
        <v>3</v>
      </c>
      <c r="I322" s="128" t="s">
        <v>4831</v>
      </c>
      <c r="J322" s="128" t="s">
        <v>4865</v>
      </c>
      <c r="K322" s="128" t="s">
        <v>6079</v>
      </c>
      <c r="L322" s="128" t="s">
        <v>5579</v>
      </c>
      <c r="M322" s="128" t="s">
        <v>6080</v>
      </c>
      <c r="N322" s="129">
        <v>45876</v>
      </c>
      <c r="O322" s="130" t="s">
        <v>6081</v>
      </c>
      <c r="P322" s="128">
        <v>26.43</v>
      </c>
      <c r="Q322" s="131">
        <v>8.81</v>
      </c>
    </row>
    <row r="323" spans="1:17" x14ac:dyDescent="0.3">
      <c r="A323" s="128" t="s">
        <v>3425</v>
      </c>
      <c r="B323" s="128" t="s">
        <v>42</v>
      </c>
      <c r="C323" s="128" t="str">
        <f t="shared" si="6"/>
        <v>CFEL000502</v>
      </c>
      <c r="D323" s="128" t="s">
        <v>1492</v>
      </c>
      <c r="E323" s="128" t="s">
        <v>1493</v>
      </c>
      <c r="F323" s="128" t="s">
        <v>1639</v>
      </c>
      <c r="G323" s="128" t="s">
        <v>36</v>
      </c>
      <c r="H323" s="128">
        <v>216</v>
      </c>
      <c r="I323" s="128" t="s">
        <v>4831</v>
      </c>
      <c r="J323" s="128" t="s">
        <v>4865</v>
      </c>
      <c r="K323" s="128" t="s">
        <v>6082</v>
      </c>
      <c r="L323" s="128" t="s">
        <v>5579</v>
      </c>
      <c r="M323" s="128" t="s">
        <v>6083</v>
      </c>
      <c r="N323" s="129">
        <v>45876</v>
      </c>
      <c r="O323" s="130" t="s">
        <v>6084</v>
      </c>
      <c r="P323" s="128">
        <v>377.61</v>
      </c>
      <c r="Q323" s="131">
        <v>1.7481944444444446</v>
      </c>
    </row>
    <row r="324" spans="1:17" x14ac:dyDescent="0.3">
      <c r="A324" s="128" t="s">
        <v>3425</v>
      </c>
      <c r="B324" s="128" t="s">
        <v>42</v>
      </c>
      <c r="C324" s="128" t="str">
        <f t="shared" si="6"/>
        <v>CFEL000669</v>
      </c>
      <c r="D324" s="128" t="s">
        <v>1330</v>
      </c>
      <c r="E324" s="128" t="s">
        <v>1331</v>
      </c>
      <c r="F324" s="128" t="s">
        <v>1639</v>
      </c>
      <c r="G324" s="128" t="s">
        <v>36</v>
      </c>
      <c r="H324" s="128">
        <v>500</v>
      </c>
      <c r="I324" s="128" t="s">
        <v>4831</v>
      </c>
      <c r="J324" s="128" t="s">
        <v>4865</v>
      </c>
      <c r="K324" s="128" t="s">
        <v>5994</v>
      </c>
      <c r="L324" s="128" t="s">
        <v>5995</v>
      </c>
      <c r="M324" s="128" t="s">
        <v>5996</v>
      </c>
      <c r="N324" s="129">
        <v>45876</v>
      </c>
      <c r="O324" s="130" t="s">
        <v>5997</v>
      </c>
      <c r="P324" s="128">
        <v>6526.43</v>
      </c>
      <c r="Q324" s="131">
        <v>13.052860000000001</v>
      </c>
    </row>
    <row r="325" spans="1:17" x14ac:dyDescent="0.3">
      <c r="A325" s="128" t="s">
        <v>3425</v>
      </c>
      <c r="B325" s="128" t="s">
        <v>42</v>
      </c>
      <c r="C325" s="128" t="str">
        <f t="shared" si="6"/>
        <v>CFEL000669</v>
      </c>
      <c r="D325" s="128" t="s">
        <v>1632</v>
      </c>
      <c r="E325" s="128" t="s">
        <v>1633</v>
      </c>
      <c r="F325" s="128" t="s">
        <v>1639</v>
      </c>
      <c r="G325" s="128" t="s">
        <v>36</v>
      </c>
      <c r="H325" s="128">
        <v>500</v>
      </c>
      <c r="I325" s="128" t="s">
        <v>4831</v>
      </c>
      <c r="J325" s="128" t="s">
        <v>4865</v>
      </c>
      <c r="K325" s="128" t="s">
        <v>5998</v>
      </c>
      <c r="L325" s="128" t="s">
        <v>5995</v>
      </c>
      <c r="M325" s="128" t="s">
        <v>5999</v>
      </c>
      <c r="N325" s="129">
        <v>45876</v>
      </c>
      <c r="O325" s="130" t="s">
        <v>6000</v>
      </c>
      <c r="P325" s="128">
        <v>5143.4799999999996</v>
      </c>
      <c r="Q325" s="131">
        <v>10.286959999999999</v>
      </c>
    </row>
    <row r="326" spans="1:17" x14ac:dyDescent="0.3">
      <c r="A326" s="128" t="s">
        <v>3425</v>
      </c>
      <c r="B326" s="128" t="s">
        <v>42</v>
      </c>
      <c r="C326" s="128" t="str">
        <f t="shared" si="6"/>
        <v>CFEL001015</v>
      </c>
      <c r="D326" s="128" t="s">
        <v>1713</v>
      </c>
      <c r="E326" s="128" t="s">
        <v>2493</v>
      </c>
      <c r="F326" s="128" t="s">
        <v>1639</v>
      </c>
      <c r="G326" s="128" t="s">
        <v>36</v>
      </c>
      <c r="H326" s="128">
        <v>600</v>
      </c>
      <c r="I326" s="128" t="s">
        <v>4831</v>
      </c>
      <c r="J326" s="128" t="s">
        <v>4865</v>
      </c>
      <c r="K326" s="128" t="s">
        <v>5726</v>
      </c>
      <c r="L326" s="128" t="s">
        <v>5727</v>
      </c>
      <c r="M326" s="128" t="s">
        <v>5728</v>
      </c>
      <c r="N326" s="129">
        <v>45876</v>
      </c>
      <c r="O326" s="130" t="s">
        <v>5729</v>
      </c>
      <c r="P326" s="128">
        <v>919.88</v>
      </c>
      <c r="Q326" s="131">
        <v>1.5331333333333332</v>
      </c>
    </row>
    <row r="327" spans="1:17" x14ac:dyDescent="0.3">
      <c r="A327" s="128" t="s">
        <v>3425</v>
      </c>
      <c r="B327" s="128" t="s">
        <v>42</v>
      </c>
      <c r="C327" s="128" t="str">
        <f t="shared" si="6"/>
        <v>CFEL001015</v>
      </c>
      <c r="D327" s="128" t="s">
        <v>1714</v>
      </c>
      <c r="E327" s="128" t="s">
        <v>2494</v>
      </c>
      <c r="F327" s="128" t="s">
        <v>1639</v>
      </c>
      <c r="G327" s="128" t="s">
        <v>36</v>
      </c>
      <c r="H327" s="128">
        <v>600</v>
      </c>
      <c r="I327" s="128" t="s">
        <v>4831</v>
      </c>
      <c r="J327" s="128" t="s">
        <v>4865</v>
      </c>
      <c r="K327" s="128" t="s">
        <v>5730</v>
      </c>
      <c r="L327" s="128" t="s">
        <v>5727</v>
      </c>
      <c r="M327" s="128" t="s">
        <v>5731</v>
      </c>
      <c r="N327" s="129">
        <v>45876</v>
      </c>
      <c r="O327" s="130" t="s">
        <v>5732</v>
      </c>
      <c r="P327" s="128">
        <v>466.43</v>
      </c>
      <c r="Q327" s="131">
        <v>0.77738333333333332</v>
      </c>
    </row>
    <row r="328" spans="1:17" x14ac:dyDescent="0.3">
      <c r="A328" s="128" t="s">
        <v>3425</v>
      </c>
      <c r="B328" s="128" t="s">
        <v>42</v>
      </c>
      <c r="C328" s="128" t="str">
        <f t="shared" si="6"/>
        <v>ARV000218-</v>
      </c>
      <c r="D328" s="128" t="s">
        <v>1739</v>
      </c>
      <c r="E328" s="128" t="s">
        <v>1740</v>
      </c>
      <c r="F328" s="128" t="s">
        <v>1639</v>
      </c>
      <c r="G328" s="128" t="s">
        <v>36</v>
      </c>
      <c r="H328" s="128">
        <v>160</v>
      </c>
      <c r="I328" s="128" t="s">
        <v>4831</v>
      </c>
      <c r="J328" s="128" t="s">
        <v>4865</v>
      </c>
      <c r="K328" s="128" t="s">
        <v>6154</v>
      </c>
      <c r="L328" s="128" t="s">
        <v>6151</v>
      </c>
      <c r="M328" s="128" t="s">
        <v>6155</v>
      </c>
      <c r="N328" s="129">
        <v>45876</v>
      </c>
      <c r="O328" s="130" t="s">
        <v>6156</v>
      </c>
      <c r="P328" s="128">
        <v>4510.42</v>
      </c>
      <c r="Q328" s="131">
        <v>28.190125000000002</v>
      </c>
    </row>
    <row r="329" spans="1:17" x14ac:dyDescent="0.3">
      <c r="A329" s="128" t="s">
        <v>3425</v>
      </c>
      <c r="B329" s="128" t="s">
        <v>42</v>
      </c>
      <c r="C329" s="128" t="str">
        <f t="shared" si="6"/>
        <v>HWS000044-</v>
      </c>
      <c r="D329" s="128" t="s">
        <v>1823</v>
      </c>
      <c r="E329" s="128" t="s">
        <v>1824</v>
      </c>
      <c r="F329" s="128" t="s">
        <v>1639</v>
      </c>
      <c r="G329" s="128" t="s">
        <v>36</v>
      </c>
      <c r="H329" s="128">
        <v>144</v>
      </c>
      <c r="I329" s="128" t="s">
        <v>4831</v>
      </c>
      <c r="J329" s="128" t="s">
        <v>4865</v>
      </c>
      <c r="K329" s="128" t="s">
        <v>5500</v>
      </c>
      <c r="L329" s="128" t="s">
        <v>5497</v>
      </c>
      <c r="M329" s="128" t="s">
        <v>5501</v>
      </c>
      <c r="N329" s="129">
        <v>45876</v>
      </c>
      <c r="O329" s="130" t="s">
        <v>5502</v>
      </c>
      <c r="P329" s="128">
        <v>958.52</v>
      </c>
      <c r="Q329" s="131">
        <v>6.6563888888888885</v>
      </c>
    </row>
    <row r="330" spans="1:17" x14ac:dyDescent="0.3">
      <c r="A330" s="128" t="s">
        <v>3425</v>
      </c>
      <c r="B330" s="128" t="s">
        <v>42</v>
      </c>
      <c r="C330" s="128" t="str">
        <f t="shared" si="6"/>
        <v>HWS000047-</v>
      </c>
      <c r="D330" s="128" t="s">
        <v>1831</v>
      </c>
      <c r="E330" s="128" t="s">
        <v>1832</v>
      </c>
      <c r="F330" s="128" t="s">
        <v>1639</v>
      </c>
      <c r="G330" s="128" t="s">
        <v>36</v>
      </c>
      <c r="H330" s="128">
        <v>600</v>
      </c>
      <c r="I330" s="128" t="s">
        <v>4831</v>
      </c>
      <c r="J330" s="128" t="s">
        <v>4865</v>
      </c>
      <c r="K330" s="128" t="s">
        <v>5479</v>
      </c>
      <c r="L330" s="128" t="s">
        <v>5476</v>
      </c>
      <c r="M330" s="128" t="s">
        <v>5480</v>
      </c>
      <c r="N330" s="129">
        <v>45876</v>
      </c>
      <c r="O330" s="130" t="s">
        <v>5481</v>
      </c>
      <c r="P330" s="128">
        <v>4141.68</v>
      </c>
      <c r="Q330" s="131">
        <v>6.9028</v>
      </c>
    </row>
    <row r="331" spans="1:17" x14ac:dyDescent="0.3">
      <c r="A331" s="128" t="s">
        <v>3425</v>
      </c>
      <c r="B331" s="128" t="s">
        <v>42</v>
      </c>
      <c r="C331" s="128" t="str">
        <f t="shared" si="6"/>
        <v>HWS000068-</v>
      </c>
      <c r="D331" s="128" t="s">
        <v>1867</v>
      </c>
      <c r="E331" s="128" t="s">
        <v>1868</v>
      </c>
      <c r="F331" s="128" t="s">
        <v>1639</v>
      </c>
      <c r="G331" s="128" t="s">
        <v>36</v>
      </c>
      <c r="H331" s="128">
        <v>785</v>
      </c>
      <c r="I331" s="128" t="s">
        <v>4831</v>
      </c>
      <c r="J331" s="128" t="s">
        <v>4865</v>
      </c>
      <c r="K331" s="128" t="s">
        <v>5401</v>
      </c>
      <c r="L331" s="128" t="s">
        <v>5398</v>
      </c>
      <c r="M331" s="128" t="s">
        <v>5402</v>
      </c>
      <c r="N331" s="129">
        <v>45876</v>
      </c>
      <c r="O331" s="130" t="s">
        <v>5403</v>
      </c>
      <c r="P331" s="128">
        <v>4057.77</v>
      </c>
      <c r="Q331" s="131">
        <v>5.1691337579617835</v>
      </c>
    </row>
    <row r="332" spans="1:17" x14ac:dyDescent="0.3">
      <c r="A332" s="128" t="s">
        <v>3425</v>
      </c>
      <c r="B332" s="128" t="s">
        <v>42</v>
      </c>
      <c r="C332" s="128" t="str">
        <f t="shared" si="6"/>
        <v>HWS000069-</v>
      </c>
      <c r="D332" s="128" t="s">
        <v>1871</v>
      </c>
      <c r="E332" s="128" t="s">
        <v>1872</v>
      </c>
      <c r="F332" s="128" t="s">
        <v>1639</v>
      </c>
      <c r="G332" s="128" t="s">
        <v>36</v>
      </c>
      <c r="H332" s="128">
        <v>1305</v>
      </c>
      <c r="I332" s="128" t="s">
        <v>4831</v>
      </c>
      <c r="J332" s="128" t="s">
        <v>4865</v>
      </c>
      <c r="K332" s="128" t="s">
        <v>5394</v>
      </c>
      <c r="L332" s="128" t="s">
        <v>5391</v>
      </c>
      <c r="M332" s="128" t="s">
        <v>5395</v>
      </c>
      <c r="N332" s="129">
        <v>45876</v>
      </c>
      <c r="O332" s="130" t="s">
        <v>5396</v>
      </c>
      <c r="P332" s="128">
        <v>6745.65</v>
      </c>
      <c r="Q332" s="131">
        <v>5.1690804597701145</v>
      </c>
    </row>
    <row r="333" spans="1:17" x14ac:dyDescent="0.3">
      <c r="A333" s="128" t="s">
        <v>3425</v>
      </c>
      <c r="B333" s="128" t="s">
        <v>42</v>
      </c>
      <c r="C333" s="128" t="str">
        <f t="shared" si="6"/>
        <v>HWS000088-</v>
      </c>
      <c r="D333" s="128" t="s">
        <v>1893</v>
      </c>
      <c r="E333" s="128" t="s">
        <v>1894</v>
      </c>
      <c r="F333" s="128" t="s">
        <v>1639</v>
      </c>
      <c r="G333" s="128" t="s">
        <v>36</v>
      </c>
      <c r="H333" s="128">
        <v>670</v>
      </c>
      <c r="I333" s="128" t="s">
        <v>4831</v>
      </c>
      <c r="J333" s="128" t="s">
        <v>4865</v>
      </c>
      <c r="K333" s="128" t="s">
        <v>5328</v>
      </c>
      <c r="L333" s="128" t="s">
        <v>5325</v>
      </c>
      <c r="M333" s="128" t="s">
        <v>5329</v>
      </c>
      <c r="N333" s="129">
        <v>45876</v>
      </c>
      <c r="O333" s="130" t="s">
        <v>5330</v>
      </c>
      <c r="P333" s="128">
        <v>8609.2199999999993</v>
      </c>
      <c r="Q333" s="131">
        <v>12.849582089552237</v>
      </c>
    </row>
    <row r="334" spans="1:17" x14ac:dyDescent="0.3">
      <c r="A334" s="128" t="s">
        <v>3425</v>
      </c>
      <c r="B334" s="128" t="s">
        <v>42</v>
      </c>
      <c r="C334" s="128" t="str">
        <f t="shared" si="6"/>
        <v>HWS000103-</v>
      </c>
      <c r="D334" s="128" t="s">
        <v>1606</v>
      </c>
      <c r="E334" s="128" t="s">
        <v>1607</v>
      </c>
      <c r="F334" s="128" t="s">
        <v>1639</v>
      </c>
      <c r="G334" s="128" t="s">
        <v>36</v>
      </c>
      <c r="H334" s="128">
        <v>628</v>
      </c>
      <c r="I334" s="128" t="s">
        <v>4831</v>
      </c>
      <c r="J334" s="128" t="s">
        <v>4865</v>
      </c>
      <c r="K334" s="128" t="s">
        <v>5278</v>
      </c>
      <c r="L334" s="128" t="s">
        <v>5275</v>
      </c>
      <c r="M334" s="128" t="s">
        <v>5279</v>
      </c>
      <c r="N334" s="129">
        <v>45876</v>
      </c>
      <c r="O334" s="130" t="s">
        <v>5280</v>
      </c>
      <c r="P334" s="128">
        <v>3536.13</v>
      </c>
      <c r="Q334" s="131">
        <v>5.6307802547770702</v>
      </c>
    </row>
    <row r="335" spans="1:17" x14ac:dyDescent="0.3">
      <c r="A335" s="128" t="s">
        <v>3425</v>
      </c>
      <c r="B335" s="128" t="s">
        <v>42</v>
      </c>
      <c r="C335" s="128" t="str">
        <f t="shared" si="6"/>
        <v>HWS000107-</v>
      </c>
      <c r="D335" s="128" t="s">
        <v>1923</v>
      </c>
      <c r="E335" s="128" t="s">
        <v>1924</v>
      </c>
      <c r="F335" s="128" t="s">
        <v>1639</v>
      </c>
      <c r="G335" s="128" t="s">
        <v>36</v>
      </c>
      <c r="H335" s="128">
        <v>961</v>
      </c>
      <c r="I335" s="128" t="s">
        <v>4831</v>
      </c>
      <c r="J335" s="128" t="s">
        <v>4865</v>
      </c>
      <c r="K335" s="128" t="s">
        <v>5255</v>
      </c>
      <c r="L335" s="128" t="s">
        <v>5256</v>
      </c>
      <c r="M335" s="128" t="s">
        <v>5257</v>
      </c>
      <c r="N335" s="129">
        <v>45876</v>
      </c>
      <c r="O335" s="130" t="s">
        <v>5258</v>
      </c>
      <c r="P335" s="128">
        <v>6853.56</v>
      </c>
      <c r="Q335" s="131">
        <v>7.1316961498439131</v>
      </c>
    </row>
    <row r="336" spans="1:17" x14ac:dyDescent="0.3">
      <c r="A336" s="128" t="s">
        <v>3425</v>
      </c>
      <c r="B336" s="128" t="s">
        <v>42</v>
      </c>
      <c r="C336" s="128" t="str">
        <f t="shared" si="6"/>
        <v>HWS000127-</v>
      </c>
      <c r="D336" s="128" t="s">
        <v>1604</v>
      </c>
      <c r="E336" s="128" t="s">
        <v>1605</v>
      </c>
      <c r="F336" s="128" t="s">
        <v>1639</v>
      </c>
      <c r="G336" s="128" t="s">
        <v>36</v>
      </c>
      <c r="H336" s="128">
        <v>1115</v>
      </c>
      <c r="I336" s="128" t="s">
        <v>4831</v>
      </c>
      <c r="J336" s="128" t="s">
        <v>4865</v>
      </c>
      <c r="K336" s="128" t="s">
        <v>5172</v>
      </c>
      <c r="L336" s="128" t="s">
        <v>5169</v>
      </c>
      <c r="M336" s="128" t="s">
        <v>5173</v>
      </c>
      <c r="N336" s="129">
        <v>45876</v>
      </c>
      <c r="O336" s="130" t="s">
        <v>5174</v>
      </c>
      <c r="P336" s="128">
        <v>4790.72</v>
      </c>
      <c r="Q336" s="131">
        <v>4.2966098654708524</v>
      </c>
    </row>
    <row r="337" spans="1:17" x14ac:dyDescent="0.3">
      <c r="A337" s="128" t="s">
        <v>3425</v>
      </c>
      <c r="B337" s="128" t="s">
        <v>42</v>
      </c>
      <c r="C337" s="128" t="str">
        <f t="shared" si="6"/>
        <v>HWS000131-</v>
      </c>
      <c r="D337" s="128" t="s">
        <v>1963</v>
      </c>
      <c r="E337" s="128" t="s">
        <v>1964</v>
      </c>
      <c r="F337" s="128" t="s">
        <v>1639</v>
      </c>
      <c r="G337" s="128" t="s">
        <v>36</v>
      </c>
      <c r="H337" s="128">
        <v>700</v>
      </c>
      <c r="I337" s="128" t="s">
        <v>4831</v>
      </c>
      <c r="J337" s="128" t="s">
        <v>4865</v>
      </c>
      <c r="K337" s="128" t="s">
        <v>5151</v>
      </c>
      <c r="L337" s="128" t="s">
        <v>5148</v>
      </c>
      <c r="M337" s="128" t="s">
        <v>5152</v>
      </c>
      <c r="N337" s="129">
        <v>45876</v>
      </c>
      <c r="O337" s="130" t="s">
        <v>5153</v>
      </c>
      <c r="P337" s="128">
        <v>3901.62</v>
      </c>
      <c r="Q337" s="131">
        <v>5.5737428571428573</v>
      </c>
    </row>
    <row r="338" spans="1:17" x14ac:dyDescent="0.3">
      <c r="A338" s="128" t="s">
        <v>3425</v>
      </c>
      <c r="B338" s="128" t="s">
        <v>42</v>
      </c>
      <c r="C338" s="128" t="str">
        <f t="shared" si="6"/>
        <v>HWS000132-</v>
      </c>
      <c r="D338" s="128" t="s">
        <v>1965</v>
      </c>
      <c r="E338" s="128" t="s">
        <v>1966</v>
      </c>
      <c r="F338" s="128" t="s">
        <v>1639</v>
      </c>
      <c r="G338" s="128" t="s">
        <v>36</v>
      </c>
      <c r="H338" s="128">
        <v>700</v>
      </c>
      <c r="I338" s="128" t="s">
        <v>4831</v>
      </c>
      <c r="J338" s="128" t="s">
        <v>4865</v>
      </c>
      <c r="K338" s="128" t="s">
        <v>5144</v>
      </c>
      <c r="L338" s="128" t="s">
        <v>5141</v>
      </c>
      <c r="M338" s="128" t="s">
        <v>5145</v>
      </c>
      <c r="N338" s="129">
        <v>45876</v>
      </c>
      <c r="O338" s="130" t="s">
        <v>5146</v>
      </c>
      <c r="P338" s="128">
        <v>3901.55</v>
      </c>
      <c r="Q338" s="131">
        <v>5.5736428571428576</v>
      </c>
    </row>
    <row r="339" spans="1:17" x14ac:dyDescent="0.3">
      <c r="A339" s="128" t="s">
        <v>3425</v>
      </c>
      <c r="B339" s="128" t="s">
        <v>42</v>
      </c>
      <c r="C339" s="128" t="str">
        <f t="shared" si="6"/>
        <v>HWS000134-</v>
      </c>
      <c r="D339" s="128" t="s">
        <v>1967</v>
      </c>
      <c r="E339" s="128" t="s">
        <v>1968</v>
      </c>
      <c r="F339" s="128" t="s">
        <v>1639</v>
      </c>
      <c r="G339" s="128" t="s">
        <v>36</v>
      </c>
      <c r="H339" s="128">
        <v>300</v>
      </c>
      <c r="I339" s="128" t="s">
        <v>4831</v>
      </c>
      <c r="J339" s="128" t="s">
        <v>4865</v>
      </c>
      <c r="K339" s="128" t="s">
        <v>5130</v>
      </c>
      <c r="L339" s="128" t="s">
        <v>5127</v>
      </c>
      <c r="M339" s="128" t="s">
        <v>5131</v>
      </c>
      <c r="N339" s="129">
        <v>45876</v>
      </c>
      <c r="O339" s="130" t="s">
        <v>5132</v>
      </c>
      <c r="P339" s="128">
        <v>1559.47</v>
      </c>
      <c r="Q339" s="131">
        <v>5.1982333333333335</v>
      </c>
    </row>
    <row r="340" spans="1:17" x14ac:dyDescent="0.3">
      <c r="A340" s="128" t="s">
        <v>3425</v>
      </c>
      <c r="B340" s="128" t="s">
        <v>42</v>
      </c>
      <c r="C340" s="128" t="str">
        <f t="shared" si="6"/>
        <v>HWS000148-</v>
      </c>
      <c r="D340" s="128" t="s">
        <v>1987</v>
      </c>
      <c r="E340" s="128" t="s">
        <v>1988</v>
      </c>
      <c r="F340" s="128" t="s">
        <v>1639</v>
      </c>
      <c r="G340" s="128" t="s">
        <v>36</v>
      </c>
      <c r="H340" s="128">
        <v>135</v>
      </c>
      <c r="I340" s="128" t="s">
        <v>4831</v>
      </c>
      <c r="J340" s="128" t="s">
        <v>4865</v>
      </c>
      <c r="K340" s="128" t="s">
        <v>5080</v>
      </c>
      <c r="L340" s="128" t="s">
        <v>5077</v>
      </c>
      <c r="M340" s="128" t="s">
        <v>5081</v>
      </c>
      <c r="N340" s="129">
        <v>45876</v>
      </c>
      <c r="O340" s="130" t="s">
        <v>5082</v>
      </c>
      <c r="P340" s="128">
        <v>3060.64</v>
      </c>
      <c r="Q340" s="131">
        <v>22.671407407407408</v>
      </c>
    </row>
    <row r="341" spans="1:17" x14ac:dyDescent="0.3">
      <c r="A341" s="128" t="s">
        <v>3425</v>
      </c>
      <c r="B341" s="128" t="s">
        <v>42</v>
      </c>
      <c r="C341" s="128" t="str">
        <f t="shared" si="6"/>
        <v>CFEL001059</v>
      </c>
      <c r="D341" s="128" t="s">
        <v>1266</v>
      </c>
      <c r="E341" s="128" t="s">
        <v>1267</v>
      </c>
      <c r="F341" s="128" t="s">
        <v>1639</v>
      </c>
      <c r="G341" s="128" t="s">
        <v>36</v>
      </c>
      <c r="H341" s="128">
        <v>0</v>
      </c>
      <c r="I341" s="128" t="s">
        <v>4831</v>
      </c>
      <c r="J341" s="128" t="s">
        <v>4832</v>
      </c>
      <c r="K341" s="128" t="s">
        <v>6731</v>
      </c>
      <c r="L341" s="128" t="s">
        <v>6732</v>
      </c>
      <c r="M341" s="128" t="s">
        <v>6733</v>
      </c>
      <c r="N341" s="129">
        <v>45876</v>
      </c>
      <c r="O341" s="130" t="s">
        <v>6734</v>
      </c>
      <c r="P341" s="128">
        <v>17.440000000000001</v>
      </c>
      <c r="Q341" s="132">
        <v>17.440000000000001</v>
      </c>
    </row>
    <row r="342" spans="1:17" x14ac:dyDescent="0.3">
      <c r="A342" s="128" t="s">
        <v>3425</v>
      </c>
      <c r="B342" s="128" t="s">
        <v>42</v>
      </c>
      <c r="C342" s="128" t="str">
        <f t="shared" si="6"/>
        <v>CFEL001059</v>
      </c>
      <c r="D342" s="128" t="s">
        <v>1370</v>
      </c>
      <c r="E342" s="128" t="s">
        <v>1371</v>
      </c>
      <c r="F342" s="128" t="s">
        <v>1639</v>
      </c>
      <c r="G342" s="128" t="s">
        <v>36</v>
      </c>
      <c r="H342" s="128">
        <v>1</v>
      </c>
      <c r="I342" s="128" t="s">
        <v>4831</v>
      </c>
      <c r="J342" s="128" t="s">
        <v>4865</v>
      </c>
      <c r="K342" s="128" t="s">
        <v>5688</v>
      </c>
      <c r="L342" s="128" t="s">
        <v>5048</v>
      </c>
      <c r="M342" s="128" t="s">
        <v>5689</v>
      </c>
      <c r="N342" s="129">
        <v>45876</v>
      </c>
      <c r="O342" s="130" t="s">
        <v>5690</v>
      </c>
      <c r="P342" s="128">
        <v>8.76</v>
      </c>
      <c r="Q342" s="131">
        <v>8.76</v>
      </c>
    </row>
    <row r="343" spans="1:17" x14ac:dyDescent="0.3">
      <c r="A343" s="128" t="s">
        <v>3425</v>
      </c>
      <c r="B343" s="128" t="s">
        <v>42</v>
      </c>
      <c r="C343" s="128" t="str">
        <f t="shared" si="6"/>
        <v>PRM000011-</v>
      </c>
      <c r="D343" s="128" t="s">
        <v>2041</v>
      </c>
      <c r="E343" s="128" t="s">
        <v>2042</v>
      </c>
      <c r="F343" s="128" t="s">
        <v>1639</v>
      </c>
      <c r="G343" s="128" t="s">
        <v>36</v>
      </c>
      <c r="H343" s="128">
        <v>1633</v>
      </c>
      <c r="I343" s="128" t="s">
        <v>4831</v>
      </c>
      <c r="J343" s="128" t="s">
        <v>4865</v>
      </c>
      <c r="K343" s="128" t="s">
        <v>4972</v>
      </c>
      <c r="L343" s="128" t="s">
        <v>4969</v>
      </c>
      <c r="M343" s="128" t="s">
        <v>4973</v>
      </c>
      <c r="N343" s="129">
        <v>45876</v>
      </c>
      <c r="O343" s="130" t="s">
        <v>4974</v>
      </c>
      <c r="P343" s="128">
        <v>3660.33</v>
      </c>
      <c r="Q343" s="131">
        <v>2.2414758113900795</v>
      </c>
    </row>
    <row r="344" spans="1:17" x14ac:dyDescent="0.3">
      <c r="A344" s="128" t="s">
        <v>3425</v>
      </c>
      <c r="B344" s="128" t="s">
        <v>42</v>
      </c>
      <c r="C344" s="128" t="str">
        <f t="shared" si="6"/>
        <v>CFSB000548</v>
      </c>
      <c r="D344" s="128" t="s">
        <v>1324</v>
      </c>
      <c r="E344" s="128" t="s">
        <v>1325</v>
      </c>
      <c r="F344" s="128" t="s">
        <v>1639</v>
      </c>
      <c r="G344" s="128" t="s">
        <v>36</v>
      </c>
      <c r="H344" s="128">
        <v>248</v>
      </c>
      <c r="I344" s="128" t="s">
        <v>4831</v>
      </c>
      <c r="J344" s="128" t="s">
        <v>1132</v>
      </c>
      <c r="K344" s="128" t="s">
        <v>5620</v>
      </c>
      <c r="L344" s="128" t="s">
        <v>5621</v>
      </c>
      <c r="M344" s="128" t="s">
        <v>5622</v>
      </c>
      <c r="N344" s="129">
        <v>45876</v>
      </c>
      <c r="O344" s="130" t="s">
        <v>5623</v>
      </c>
      <c r="P344" s="128">
        <v>743.56</v>
      </c>
      <c r="Q344" s="131">
        <v>2.9982258064516127</v>
      </c>
    </row>
    <row r="345" spans="1:17" x14ac:dyDescent="0.3">
      <c r="A345" s="128" t="s">
        <v>3425</v>
      </c>
      <c r="B345" s="128" t="s">
        <v>42</v>
      </c>
      <c r="C345" s="128" t="str">
        <f t="shared" si="6"/>
        <v>CFSB000562</v>
      </c>
      <c r="D345" s="128" t="s">
        <v>2568</v>
      </c>
      <c r="E345" s="128" t="s">
        <v>2569</v>
      </c>
      <c r="F345" s="128" t="s">
        <v>1639</v>
      </c>
      <c r="G345" s="128" t="s">
        <v>36</v>
      </c>
      <c r="H345" s="128">
        <v>121</v>
      </c>
      <c r="I345" s="128" t="s">
        <v>4831</v>
      </c>
      <c r="J345" s="128" t="s">
        <v>4832</v>
      </c>
      <c r="K345" s="128" t="s">
        <v>5598</v>
      </c>
      <c r="L345" s="128" t="s">
        <v>5599</v>
      </c>
      <c r="M345" s="128" t="s">
        <v>5600</v>
      </c>
      <c r="N345" s="129">
        <v>45876</v>
      </c>
      <c r="O345" s="130" t="s">
        <v>5601</v>
      </c>
      <c r="P345" s="128">
        <v>1180.58</v>
      </c>
      <c r="Q345" s="131">
        <v>9.7568595041322315</v>
      </c>
    </row>
    <row r="346" spans="1:17" x14ac:dyDescent="0.3">
      <c r="A346" s="128" t="s">
        <v>3425</v>
      </c>
      <c r="B346" s="128" t="s">
        <v>42</v>
      </c>
      <c r="C346" s="128" t="str">
        <f t="shared" si="6"/>
        <v>CFSB000553</v>
      </c>
      <c r="D346" s="128" t="s">
        <v>2561</v>
      </c>
      <c r="E346" s="128" t="s">
        <v>2562</v>
      </c>
      <c r="F346" s="128" t="s">
        <v>1639</v>
      </c>
      <c r="G346" s="128" t="s">
        <v>36</v>
      </c>
      <c r="H346" s="128">
        <v>123</v>
      </c>
      <c r="I346" s="128" t="s">
        <v>4831</v>
      </c>
      <c r="J346" s="128" t="s">
        <v>1132</v>
      </c>
      <c r="K346" s="128" t="s">
        <v>5612</v>
      </c>
      <c r="L346" s="128" t="s">
        <v>5613</v>
      </c>
      <c r="M346" s="128" t="s">
        <v>5614</v>
      </c>
      <c r="N346" s="129">
        <v>45876</v>
      </c>
      <c r="O346" s="130" t="s">
        <v>5615</v>
      </c>
      <c r="P346" s="128">
        <v>1250.1199999999999</v>
      </c>
      <c r="Q346" s="131">
        <v>10.163577235772356</v>
      </c>
    </row>
    <row r="347" spans="1:17" x14ac:dyDescent="0.3">
      <c r="A347" s="128" t="s">
        <v>3425</v>
      </c>
      <c r="B347" s="128" t="s">
        <v>42</v>
      </c>
      <c r="C347" s="128" t="str">
        <f t="shared" si="6"/>
        <v>ARV000093-</v>
      </c>
      <c r="D347" s="128" t="s">
        <v>2170</v>
      </c>
      <c r="E347" s="128" t="s">
        <v>2171</v>
      </c>
      <c r="F347" s="128" t="s">
        <v>1639</v>
      </c>
      <c r="G347" s="128" t="s">
        <v>36</v>
      </c>
      <c r="H347" s="128">
        <v>336</v>
      </c>
      <c r="I347" s="128" t="s">
        <v>4831</v>
      </c>
      <c r="J347" s="128" t="s">
        <v>4865</v>
      </c>
      <c r="K347" s="128" t="s">
        <v>6399</v>
      </c>
      <c r="L347" s="128" t="s">
        <v>6396</v>
      </c>
      <c r="M347" s="128" t="s">
        <v>6400</v>
      </c>
      <c r="N347" s="129">
        <v>45877</v>
      </c>
      <c r="O347" s="130" t="s">
        <v>6401</v>
      </c>
      <c r="P347" s="128">
        <v>12784.17</v>
      </c>
      <c r="Q347" s="131">
        <v>38.048124999999999</v>
      </c>
    </row>
    <row r="348" spans="1:17" x14ac:dyDescent="0.3">
      <c r="A348" s="128" t="s">
        <v>3425</v>
      </c>
      <c r="B348" s="128" t="s">
        <v>42</v>
      </c>
      <c r="C348" s="128" t="str">
        <f t="shared" si="6"/>
        <v>ARV000175-</v>
      </c>
      <c r="D348" s="128" t="s">
        <v>1677</v>
      </c>
      <c r="E348" s="128" t="s">
        <v>1678</v>
      </c>
      <c r="F348" s="128" t="s">
        <v>1639</v>
      </c>
      <c r="G348" s="128" t="s">
        <v>36</v>
      </c>
      <c r="H348" s="128">
        <v>7</v>
      </c>
      <c r="I348" s="128" t="s">
        <v>4831</v>
      </c>
      <c r="J348" s="128" t="s">
        <v>4865</v>
      </c>
      <c r="K348" s="128" t="s">
        <v>6320</v>
      </c>
      <c r="L348" s="128" t="s">
        <v>6317</v>
      </c>
      <c r="M348" s="128" t="s">
        <v>6321</v>
      </c>
      <c r="N348" s="129">
        <v>45877</v>
      </c>
      <c r="O348" s="130" t="s">
        <v>6322</v>
      </c>
      <c r="P348" s="128">
        <v>549.66999999999996</v>
      </c>
      <c r="Q348" s="131">
        <v>78.52428571428571</v>
      </c>
    </row>
    <row r="349" spans="1:17" x14ac:dyDescent="0.3">
      <c r="A349" s="128" t="s">
        <v>3425</v>
      </c>
      <c r="B349" s="128" t="s">
        <v>42</v>
      </c>
      <c r="C349" s="128" t="str">
        <f t="shared" si="6"/>
        <v>CFEL001012</v>
      </c>
      <c r="D349" s="128" t="s">
        <v>1320</v>
      </c>
      <c r="E349" s="128" t="s">
        <v>1321</v>
      </c>
      <c r="F349" s="128" t="s">
        <v>1639</v>
      </c>
      <c r="G349" s="128" t="s">
        <v>36</v>
      </c>
      <c r="H349" s="128">
        <v>0</v>
      </c>
      <c r="I349" s="128" t="s">
        <v>4831</v>
      </c>
      <c r="J349" s="128" t="s">
        <v>4832</v>
      </c>
      <c r="K349" s="128" t="s">
        <v>6735</v>
      </c>
      <c r="L349" s="128" t="s">
        <v>6736</v>
      </c>
      <c r="M349" s="128" t="s">
        <v>6737</v>
      </c>
      <c r="N349" s="129">
        <v>45877</v>
      </c>
      <c r="O349" s="130" t="s">
        <v>6738</v>
      </c>
      <c r="P349" s="128">
        <v>23.16</v>
      </c>
      <c r="Q349" s="132">
        <v>23.16</v>
      </c>
    </row>
    <row r="350" spans="1:17" x14ac:dyDescent="0.3">
      <c r="A350" s="128" t="s">
        <v>3425</v>
      </c>
      <c r="B350" s="128" t="s">
        <v>42</v>
      </c>
      <c r="C350" s="128" t="str">
        <f t="shared" si="6"/>
        <v>CFEL001012</v>
      </c>
      <c r="D350" s="128" t="s">
        <v>1701</v>
      </c>
      <c r="E350" s="128" t="s">
        <v>1702</v>
      </c>
      <c r="F350" s="128" t="s">
        <v>1639</v>
      </c>
      <c r="G350" s="128" t="s">
        <v>36</v>
      </c>
      <c r="H350" s="128">
        <v>3</v>
      </c>
      <c r="I350" s="128" t="s">
        <v>4831</v>
      </c>
      <c r="J350" s="128" t="s">
        <v>4865</v>
      </c>
      <c r="K350" s="128" t="s">
        <v>5710</v>
      </c>
      <c r="L350" s="128" t="s">
        <v>5709</v>
      </c>
      <c r="M350" s="128" t="s">
        <v>5711</v>
      </c>
      <c r="N350" s="129">
        <v>45877</v>
      </c>
      <c r="O350" s="130" t="s">
        <v>5712</v>
      </c>
      <c r="P350" s="128">
        <v>23.16</v>
      </c>
      <c r="Q350" s="131">
        <v>7.72</v>
      </c>
    </row>
    <row r="351" spans="1:17" x14ac:dyDescent="0.3">
      <c r="A351" s="128" t="s">
        <v>3425</v>
      </c>
      <c r="B351" s="128" t="s">
        <v>42</v>
      </c>
      <c r="C351" s="128" t="str">
        <f t="shared" si="6"/>
        <v>CFEL000989</v>
      </c>
      <c r="D351" s="128" t="s">
        <v>1811</v>
      </c>
      <c r="E351" s="128" t="s">
        <v>1812</v>
      </c>
      <c r="F351" s="128" t="s">
        <v>1639</v>
      </c>
      <c r="G351" s="128" t="s">
        <v>36</v>
      </c>
      <c r="H351" s="128">
        <v>166</v>
      </c>
      <c r="I351" s="128" t="s">
        <v>4831</v>
      </c>
      <c r="J351" s="128" t="s">
        <v>4865</v>
      </c>
      <c r="K351" s="128" t="s">
        <v>5753</v>
      </c>
      <c r="L351" s="128" t="s">
        <v>5523</v>
      </c>
      <c r="M351" s="128" t="s">
        <v>5754</v>
      </c>
      <c r="N351" s="129">
        <v>45877</v>
      </c>
      <c r="O351" s="130" t="s">
        <v>5755</v>
      </c>
      <c r="P351" s="128">
        <v>1685.06</v>
      </c>
      <c r="Q351" s="131">
        <v>10.150963855421686</v>
      </c>
    </row>
    <row r="352" spans="1:17" x14ac:dyDescent="0.3">
      <c r="A352" s="128" t="s">
        <v>3425</v>
      </c>
      <c r="B352" s="128" t="s">
        <v>42</v>
      </c>
      <c r="C352" s="128" t="str">
        <f t="shared" si="6"/>
        <v>CFEL000989</v>
      </c>
      <c r="D352" s="128" t="s">
        <v>1562</v>
      </c>
      <c r="E352" s="128" t="s">
        <v>1563</v>
      </c>
      <c r="F352" s="128" t="s">
        <v>1639</v>
      </c>
      <c r="G352" s="128" t="s">
        <v>36</v>
      </c>
      <c r="H352" s="128">
        <v>166</v>
      </c>
      <c r="I352" s="128" t="s">
        <v>4831</v>
      </c>
      <c r="J352" s="128" t="s">
        <v>4865</v>
      </c>
      <c r="K352" s="128" t="s">
        <v>5756</v>
      </c>
      <c r="L352" s="128" t="s">
        <v>5523</v>
      </c>
      <c r="M352" s="128" t="s">
        <v>5757</v>
      </c>
      <c r="N352" s="129">
        <v>45877</v>
      </c>
      <c r="O352" s="130" t="s">
        <v>5758</v>
      </c>
      <c r="P352" s="128">
        <v>1103.42</v>
      </c>
      <c r="Q352" s="131">
        <v>6.6471084337349398</v>
      </c>
    </row>
    <row r="353" spans="1:17" x14ac:dyDescent="0.3">
      <c r="A353" s="128" t="s">
        <v>3425</v>
      </c>
      <c r="B353" s="128" t="s">
        <v>42</v>
      </c>
      <c r="C353" s="128" t="str">
        <f t="shared" si="6"/>
        <v>CFEL000741</v>
      </c>
      <c r="D353" s="128" t="s">
        <v>1328</v>
      </c>
      <c r="E353" s="128" t="s">
        <v>1329</v>
      </c>
      <c r="F353" s="128" t="s">
        <v>1639</v>
      </c>
      <c r="G353" s="128" t="s">
        <v>36</v>
      </c>
      <c r="H353" s="128">
        <v>6</v>
      </c>
      <c r="I353" s="128" t="s">
        <v>4831</v>
      </c>
      <c r="J353" s="128" t="s">
        <v>4865</v>
      </c>
      <c r="K353" s="128" t="s">
        <v>5908</v>
      </c>
      <c r="L353" s="128" t="s">
        <v>5909</v>
      </c>
      <c r="M353" s="128" t="s">
        <v>5910</v>
      </c>
      <c r="N353" s="129">
        <v>45877</v>
      </c>
      <c r="O353" s="130" t="s">
        <v>5911</v>
      </c>
      <c r="P353" s="128">
        <v>2.2799999999999998</v>
      </c>
      <c r="Q353" s="131">
        <v>0.37999999999999995</v>
      </c>
    </row>
    <row r="354" spans="1:17" x14ac:dyDescent="0.3">
      <c r="A354" s="128" t="s">
        <v>3425</v>
      </c>
      <c r="B354" s="128" t="s">
        <v>42</v>
      </c>
      <c r="C354" s="128" t="str">
        <f t="shared" si="6"/>
        <v>HWS000056-</v>
      </c>
      <c r="D354" s="128" t="s">
        <v>1845</v>
      </c>
      <c r="E354" s="128" t="s">
        <v>1846</v>
      </c>
      <c r="F354" s="128" t="s">
        <v>1639</v>
      </c>
      <c r="G354" s="128" t="s">
        <v>36</v>
      </c>
      <c r="H354" s="128">
        <v>1234</v>
      </c>
      <c r="I354" s="128" t="s">
        <v>4831</v>
      </c>
      <c r="J354" s="128" t="s">
        <v>4865</v>
      </c>
      <c r="K354" s="128" t="s">
        <v>5446</v>
      </c>
      <c r="L354" s="128" t="s">
        <v>5443</v>
      </c>
      <c r="M354" s="128" t="s">
        <v>5447</v>
      </c>
      <c r="N354" s="129">
        <v>45877</v>
      </c>
      <c r="O354" s="130" t="s">
        <v>5448</v>
      </c>
      <c r="P354" s="128">
        <v>3334.95</v>
      </c>
      <c r="Q354" s="131">
        <v>2.7025526742301458</v>
      </c>
    </row>
    <row r="355" spans="1:17" x14ac:dyDescent="0.3">
      <c r="A355" s="128" t="s">
        <v>3425</v>
      </c>
      <c r="B355" s="128" t="s">
        <v>42</v>
      </c>
      <c r="C355" s="128" t="str">
        <f t="shared" si="6"/>
        <v>CFEL000773</v>
      </c>
      <c r="D355" s="128" t="s">
        <v>1318</v>
      </c>
      <c r="E355" s="128" t="s">
        <v>1319</v>
      </c>
      <c r="F355" s="128" t="s">
        <v>1639</v>
      </c>
      <c r="G355" s="128" t="s">
        <v>36</v>
      </c>
      <c r="H355" s="128">
        <v>0</v>
      </c>
      <c r="I355" s="128" t="s">
        <v>4831</v>
      </c>
      <c r="J355" s="128" t="s">
        <v>4865</v>
      </c>
      <c r="K355" s="128" t="s">
        <v>6739</v>
      </c>
      <c r="L355" s="128" t="s">
        <v>6740</v>
      </c>
      <c r="M355" s="128" t="s">
        <v>6741</v>
      </c>
      <c r="N355" s="129">
        <v>45877</v>
      </c>
      <c r="O355" s="130" t="s">
        <v>6742</v>
      </c>
      <c r="P355" s="128">
        <v>3.71</v>
      </c>
      <c r="Q355" s="132">
        <v>3.71</v>
      </c>
    </row>
    <row r="356" spans="1:17" x14ac:dyDescent="0.3">
      <c r="A356" s="128" t="s">
        <v>3425</v>
      </c>
      <c r="B356" s="128" t="s">
        <v>42</v>
      </c>
      <c r="C356" s="128" t="str">
        <f t="shared" si="6"/>
        <v>CFEL000773</v>
      </c>
      <c r="D356" s="128" t="s">
        <v>1560</v>
      </c>
      <c r="E356" s="128" t="s">
        <v>1561</v>
      </c>
      <c r="F356" s="128" t="s">
        <v>1639</v>
      </c>
      <c r="G356" s="128" t="s">
        <v>36</v>
      </c>
      <c r="H356" s="128">
        <v>1</v>
      </c>
      <c r="I356" s="128" t="s">
        <v>4831</v>
      </c>
      <c r="J356" s="128" t="s">
        <v>4865</v>
      </c>
      <c r="K356" s="128" t="s">
        <v>5861</v>
      </c>
      <c r="L356" s="128" t="s">
        <v>5387</v>
      </c>
      <c r="M356" s="128" t="s">
        <v>5862</v>
      </c>
      <c r="N356" s="129">
        <v>45877</v>
      </c>
      <c r="O356" s="130" t="s">
        <v>5863</v>
      </c>
      <c r="P356" s="128">
        <v>3.71</v>
      </c>
      <c r="Q356" s="131">
        <v>3.71</v>
      </c>
    </row>
    <row r="357" spans="1:17" x14ac:dyDescent="0.3">
      <c r="A357" s="128" t="s">
        <v>3425</v>
      </c>
      <c r="B357" s="128" t="s">
        <v>42</v>
      </c>
      <c r="C357" s="128" t="str">
        <f t="shared" si="6"/>
        <v>HWS000101-</v>
      </c>
      <c r="D357" s="128" t="s">
        <v>1911</v>
      </c>
      <c r="E357" s="128" t="s">
        <v>1912</v>
      </c>
      <c r="F357" s="128" t="s">
        <v>1639</v>
      </c>
      <c r="G357" s="128" t="s">
        <v>36</v>
      </c>
      <c r="H357" s="128">
        <v>300</v>
      </c>
      <c r="I357" s="128" t="s">
        <v>4831</v>
      </c>
      <c r="J357" s="128" t="s">
        <v>4865</v>
      </c>
      <c r="K357" s="128" t="s">
        <v>5292</v>
      </c>
      <c r="L357" s="128" t="s">
        <v>5293</v>
      </c>
      <c r="M357" s="128" t="s">
        <v>5294</v>
      </c>
      <c r="N357" s="129">
        <v>45877</v>
      </c>
      <c r="O357" s="130" t="s">
        <v>5295</v>
      </c>
      <c r="P357" s="128">
        <v>1546.93</v>
      </c>
      <c r="Q357" s="131">
        <v>5.1564333333333332</v>
      </c>
    </row>
    <row r="358" spans="1:17" x14ac:dyDescent="0.3">
      <c r="A358" s="128" t="s">
        <v>3425</v>
      </c>
      <c r="B358" s="128" t="s">
        <v>42</v>
      </c>
      <c r="C358" s="128" t="str">
        <f t="shared" si="6"/>
        <v>HWS000102-</v>
      </c>
      <c r="D358" s="128" t="s">
        <v>1915</v>
      </c>
      <c r="E358" s="128" t="s">
        <v>1916</v>
      </c>
      <c r="F358" s="128" t="s">
        <v>1639</v>
      </c>
      <c r="G358" s="128" t="s">
        <v>36</v>
      </c>
      <c r="H358" s="128">
        <v>1000</v>
      </c>
      <c r="I358" s="128" t="s">
        <v>4831</v>
      </c>
      <c r="J358" s="128" t="s">
        <v>4865</v>
      </c>
      <c r="K358" s="128" t="s">
        <v>5285</v>
      </c>
      <c r="L358" s="128" t="s">
        <v>5282</v>
      </c>
      <c r="M358" s="128" t="s">
        <v>5286</v>
      </c>
      <c r="N358" s="129">
        <v>45877</v>
      </c>
      <c r="O358" s="130" t="s">
        <v>5287</v>
      </c>
      <c r="P358" s="128">
        <v>6184.12</v>
      </c>
      <c r="Q358" s="131">
        <v>6.1841200000000001</v>
      </c>
    </row>
    <row r="359" spans="1:17" x14ac:dyDescent="0.3">
      <c r="A359" s="128" t="s">
        <v>3425</v>
      </c>
      <c r="B359" s="128" t="s">
        <v>42</v>
      </c>
      <c r="C359" s="128" t="str">
        <f t="shared" si="6"/>
        <v>HWS000133-</v>
      </c>
      <c r="D359" s="128" t="s">
        <v>1516</v>
      </c>
      <c r="E359" s="128" t="s">
        <v>1517</v>
      </c>
      <c r="F359" s="128" t="s">
        <v>1639</v>
      </c>
      <c r="G359" s="128" t="s">
        <v>36</v>
      </c>
      <c r="H359" s="128">
        <v>2700</v>
      </c>
      <c r="I359" s="128" t="s">
        <v>4831</v>
      </c>
      <c r="J359" s="128" t="s">
        <v>4865</v>
      </c>
      <c r="K359" s="128" t="s">
        <v>5137</v>
      </c>
      <c r="L359" s="128" t="s">
        <v>5134</v>
      </c>
      <c r="M359" s="128" t="s">
        <v>5138</v>
      </c>
      <c r="N359" s="129">
        <v>45877</v>
      </c>
      <c r="O359" s="130" t="s">
        <v>5139</v>
      </c>
      <c r="P359" s="128">
        <v>2585.61</v>
      </c>
      <c r="Q359" s="131">
        <v>0.95763333333333334</v>
      </c>
    </row>
    <row r="360" spans="1:17" x14ac:dyDescent="0.3">
      <c r="A360" s="128" t="s">
        <v>3425</v>
      </c>
      <c r="B360" s="128" t="s">
        <v>42</v>
      </c>
      <c r="C360" s="128" t="str">
        <f t="shared" si="6"/>
        <v>HWS000135-</v>
      </c>
      <c r="D360" s="128" t="s">
        <v>1969</v>
      </c>
      <c r="E360" s="128" t="s">
        <v>1970</v>
      </c>
      <c r="F360" s="128" t="s">
        <v>1639</v>
      </c>
      <c r="G360" s="128" t="s">
        <v>36</v>
      </c>
      <c r="H360" s="128">
        <v>479</v>
      </c>
      <c r="I360" s="128" t="s">
        <v>4831</v>
      </c>
      <c r="J360" s="128" t="s">
        <v>4865</v>
      </c>
      <c r="K360" s="128" t="s">
        <v>5123</v>
      </c>
      <c r="L360" s="128" t="s">
        <v>5120</v>
      </c>
      <c r="M360" s="128" t="s">
        <v>5124</v>
      </c>
      <c r="N360" s="129">
        <v>45877</v>
      </c>
      <c r="O360" s="130" t="s">
        <v>5125</v>
      </c>
      <c r="P360" s="128">
        <v>2514.81</v>
      </c>
      <c r="Q360" s="131">
        <v>5.2501252609603339</v>
      </c>
    </row>
    <row r="361" spans="1:17" x14ac:dyDescent="0.3">
      <c r="A361" s="128" t="s">
        <v>3425</v>
      </c>
      <c r="B361" s="128" t="s">
        <v>42</v>
      </c>
      <c r="C361" s="128" t="str">
        <f t="shared" si="6"/>
        <v>PRM000002-</v>
      </c>
      <c r="D361" s="128" t="s">
        <v>2021</v>
      </c>
      <c r="E361" s="128" t="s">
        <v>2022</v>
      </c>
      <c r="F361" s="128" t="s">
        <v>1639</v>
      </c>
      <c r="G361" s="128" t="s">
        <v>36</v>
      </c>
      <c r="H361" s="128">
        <v>300</v>
      </c>
      <c r="I361" s="128" t="s">
        <v>4831</v>
      </c>
      <c r="J361" s="128" t="s">
        <v>4865</v>
      </c>
      <c r="K361" s="128" t="s">
        <v>5001</v>
      </c>
      <c r="L361" s="128" t="s">
        <v>4998</v>
      </c>
      <c r="M361" s="128" t="s">
        <v>5002</v>
      </c>
      <c r="N361" s="129">
        <v>45877</v>
      </c>
      <c r="O361" s="130" t="s">
        <v>5003</v>
      </c>
      <c r="P361" s="128">
        <v>16682.349999999999</v>
      </c>
      <c r="Q361" s="131">
        <v>55.607833333333332</v>
      </c>
    </row>
    <row r="362" spans="1:17" x14ac:dyDescent="0.3">
      <c r="A362" s="128" t="s">
        <v>3425</v>
      </c>
      <c r="B362" s="128" t="s">
        <v>42</v>
      </c>
      <c r="C362" s="128" t="str">
        <f t="shared" si="6"/>
        <v>CFSB000570</v>
      </c>
      <c r="D362" s="128" t="s">
        <v>2572</v>
      </c>
      <c r="E362" s="128" t="s">
        <v>2573</v>
      </c>
      <c r="F362" s="128" t="s">
        <v>1639</v>
      </c>
      <c r="G362" s="128" t="s">
        <v>36</v>
      </c>
      <c r="H362" s="128">
        <v>52</v>
      </c>
      <c r="I362" s="128" t="s">
        <v>4831</v>
      </c>
      <c r="J362" s="128" t="s">
        <v>4865</v>
      </c>
      <c r="K362" s="128" t="s">
        <v>5586</v>
      </c>
      <c r="L362" s="128" t="s">
        <v>5587</v>
      </c>
      <c r="M362" s="128" t="s">
        <v>5588</v>
      </c>
      <c r="N362" s="129">
        <v>45877</v>
      </c>
      <c r="O362" s="130" t="s">
        <v>5589</v>
      </c>
      <c r="P362" s="128">
        <v>0</v>
      </c>
      <c r="Q362" s="131">
        <v>0</v>
      </c>
    </row>
    <row r="363" spans="1:17" x14ac:dyDescent="0.3">
      <c r="A363" s="128" t="s">
        <v>3425</v>
      </c>
      <c r="B363" s="128" t="s">
        <v>42</v>
      </c>
      <c r="C363" s="128" t="str">
        <f t="shared" si="6"/>
        <v>CON000032-</v>
      </c>
      <c r="D363" s="128" t="s">
        <v>2594</v>
      </c>
      <c r="E363" s="128" t="s">
        <v>2595</v>
      </c>
      <c r="F363" s="128" t="s">
        <v>1639</v>
      </c>
      <c r="G363" s="128" t="s">
        <v>36</v>
      </c>
      <c r="H363" s="128">
        <v>877</v>
      </c>
      <c r="I363" s="128" t="s">
        <v>4831</v>
      </c>
      <c r="J363" s="128" t="s">
        <v>4865</v>
      </c>
      <c r="K363" s="128" t="s">
        <v>5563</v>
      </c>
      <c r="L363" s="128" t="s">
        <v>5560</v>
      </c>
      <c r="M363" s="128" t="s">
        <v>5564</v>
      </c>
      <c r="N363" s="129">
        <v>45878</v>
      </c>
      <c r="O363" s="130" t="s">
        <v>5565</v>
      </c>
      <c r="P363" s="128">
        <v>1021.38</v>
      </c>
      <c r="Q363" s="131">
        <v>1.1646294184720638</v>
      </c>
    </row>
    <row r="364" spans="1:17" x14ac:dyDescent="0.3">
      <c r="A364" s="128" t="s">
        <v>3425</v>
      </c>
      <c r="B364" s="128" t="s">
        <v>42</v>
      </c>
      <c r="C364" s="128" t="str">
        <f t="shared" si="6"/>
        <v>HWS000048-</v>
      </c>
      <c r="D364" s="128" t="s">
        <v>1833</v>
      </c>
      <c r="E364" s="128" t="s">
        <v>1834</v>
      </c>
      <c r="F364" s="128" t="s">
        <v>1639</v>
      </c>
      <c r="G364" s="128" t="s">
        <v>36</v>
      </c>
      <c r="H364" s="128">
        <v>600</v>
      </c>
      <c r="I364" s="128" t="s">
        <v>4831</v>
      </c>
      <c r="J364" s="128" t="s">
        <v>4865</v>
      </c>
      <c r="K364" s="128" t="s">
        <v>5472</v>
      </c>
      <c r="L364" s="128" t="s">
        <v>5469</v>
      </c>
      <c r="M364" s="128" t="s">
        <v>5473</v>
      </c>
      <c r="N364" s="129">
        <v>45878</v>
      </c>
      <c r="O364" s="130" t="s">
        <v>5474</v>
      </c>
      <c r="P364" s="128">
        <v>4141.63</v>
      </c>
      <c r="Q364" s="131">
        <v>6.9027166666666666</v>
      </c>
    </row>
    <row r="365" spans="1:17" x14ac:dyDescent="0.3">
      <c r="A365" s="128" t="s">
        <v>3425</v>
      </c>
      <c r="B365" s="128" t="s">
        <v>42</v>
      </c>
      <c r="C365" s="128" t="str">
        <f t="shared" si="6"/>
        <v>HWS000108-</v>
      </c>
      <c r="D365" s="128" t="s">
        <v>1602</v>
      </c>
      <c r="E365" s="128" t="s">
        <v>1603</v>
      </c>
      <c r="F365" s="128" t="s">
        <v>1639</v>
      </c>
      <c r="G365" s="128" t="s">
        <v>36</v>
      </c>
      <c r="H365" s="128">
        <v>1263</v>
      </c>
      <c r="I365" s="128" t="s">
        <v>4831</v>
      </c>
      <c r="J365" s="128" t="s">
        <v>4865</v>
      </c>
      <c r="K365" s="128" t="s">
        <v>5248</v>
      </c>
      <c r="L365" s="128" t="s">
        <v>5245</v>
      </c>
      <c r="M365" s="128" t="s">
        <v>5249</v>
      </c>
      <c r="N365" s="129">
        <v>45878</v>
      </c>
      <c r="O365" s="130" t="s">
        <v>5250</v>
      </c>
      <c r="P365" s="128">
        <v>9008.0400000000009</v>
      </c>
      <c r="Q365" s="131">
        <v>7.132256532066509</v>
      </c>
    </row>
    <row r="366" spans="1:17" x14ac:dyDescent="0.3">
      <c r="A366" s="128" t="s">
        <v>3425</v>
      </c>
      <c r="B366" s="128" t="s">
        <v>42</v>
      </c>
      <c r="C366" s="128" t="str">
        <f t="shared" si="6"/>
        <v>CFEL000730</v>
      </c>
      <c r="D366" s="128" t="s">
        <v>2438</v>
      </c>
      <c r="E366" s="128" t="s">
        <v>2439</v>
      </c>
      <c r="F366" s="128" t="s">
        <v>1639</v>
      </c>
      <c r="G366" s="128" t="s">
        <v>36</v>
      </c>
      <c r="H366" s="128">
        <v>1260</v>
      </c>
      <c r="I366" s="128" t="s">
        <v>4831</v>
      </c>
      <c r="J366" s="128" t="s">
        <v>4832</v>
      </c>
      <c r="K366" s="128" t="s">
        <v>5915</v>
      </c>
      <c r="L366" s="128" t="s">
        <v>5916</v>
      </c>
      <c r="M366" s="128" t="s">
        <v>5917</v>
      </c>
      <c r="N366" s="129">
        <v>45880</v>
      </c>
      <c r="O366" s="130" t="s">
        <v>5918</v>
      </c>
      <c r="P366" s="128">
        <v>426.53</v>
      </c>
      <c r="Q366" s="131">
        <v>0.33851587301587299</v>
      </c>
    </row>
    <row r="367" spans="1:17" x14ac:dyDescent="0.3">
      <c r="A367" s="128" t="s">
        <v>3425</v>
      </c>
      <c r="B367" s="128" t="s">
        <v>42</v>
      </c>
      <c r="C367" s="128" t="str">
        <f t="shared" si="6"/>
        <v>CFEL000731</v>
      </c>
      <c r="D367" s="128" t="s">
        <v>1600</v>
      </c>
      <c r="E367" s="128" t="s">
        <v>1601</v>
      </c>
      <c r="F367" s="128" t="s">
        <v>1639</v>
      </c>
      <c r="G367" s="128" t="s">
        <v>36</v>
      </c>
      <c r="H367" s="128">
        <v>1260</v>
      </c>
      <c r="I367" s="128" t="s">
        <v>4831</v>
      </c>
      <c r="J367" s="128" t="s">
        <v>4832</v>
      </c>
      <c r="K367" s="128" t="s">
        <v>5919</v>
      </c>
      <c r="L367" s="128" t="s">
        <v>5920</v>
      </c>
      <c r="M367" s="128" t="s">
        <v>5921</v>
      </c>
      <c r="N367" s="129">
        <v>45880</v>
      </c>
      <c r="O367" s="130" t="s">
        <v>5922</v>
      </c>
      <c r="P367" s="128">
        <v>207.06</v>
      </c>
      <c r="Q367" s="131">
        <v>0.16433333333333333</v>
      </c>
    </row>
    <row r="368" spans="1:17" x14ac:dyDescent="0.3">
      <c r="A368" s="128" t="s">
        <v>3425</v>
      </c>
      <c r="B368" s="128" t="s">
        <v>42</v>
      </c>
      <c r="C368" s="128" t="str">
        <f t="shared" si="6"/>
        <v>CFEL000620</v>
      </c>
      <c r="D368" s="128" t="s">
        <v>2377</v>
      </c>
      <c r="E368" s="128" t="s">
        <v>2378</v>
      </c>
      <c r="F368" s="128" t="s">
        <v>1639</v>
      </c>
      <c r="G368" s="128" t="s">
        <v>36</v>
      </c>
      <c r="H368" s="128">
        <v>660</v>
      </c>
      <c r="I368" s="128" t="s">
        <v>4831</v>
      </c>
      <c r="J368" s="128" t="s">
        <v>4865</v>
      </c>
      <c r="K368" s="128" t="s">
        <v>6038</v>
      </c>
      <c r="L368" s="128" t="s">
        <v>6039</v>
      </c>
      <c r="M368" s="128" t="s">
        <v>6040</v>
      </c>
      <c r="N368" s="129">
        <v>45880</v>
      </c>
      <c r="O368" s="130" t="s">
        <v>6041</v>
      </c>
      <c r="P368" s="128">
        <v>1272.76</v>
      </c>
      <c r="Q368" s="131">
        <v>1.9284242424242424</v>
      </c>
    </row>
    <row r="369" spans="1:17" x14ac:dyDescent="0.3">
      <c r="A369" s="128" t="s">
        <v>3425</v>
      </c>
      <c r="B369" s="128" t="s">
        <v>42</v>
      </c>
      <c r="C369" s="128" t="str">
        <f t="shared" si="6"/>
        <v>CFEL000621</v>
      </c>
      <c r="D369" s="128" t="s">
        <v>2379</v>
      </c>
      <c r="E369" s="128" t="s">
        <v>2380</v>
      </c>
      <c r="F369" s="128" t="s">
        <v>1639</v>
      </c>
      <c r="G369" s="128" t="s">
        <v>36</v>
      </c>
      <c r="H369" s="128">
        <v>792</v>
      </c>
      <c r="I369" s="128" t="s">
        <v>4831</v>
      </c>
      <c r="J369" s="128" t="s">
        <v>4865</v>
      </c>
      <c r="K369" s="128" t="s">
        <v>6042</v>
      </c>
      <c r="L369" s="128" t="s">
        <v>6039</v>
      </c>
      <c r="M369" s="128" t="s">
        <v>6043</v>
      </c>
      <c r="N369" s="129">
        <v>45880</v>
      </c>
      <c r="O369" s="130" t="s">
        <v>6044</v>
      </c>
      <c r="P369" s="128">
        <v>2878.27</v>
      </c>
      <c r="Q369" s="131">
        <v>3.6341792929292929</v>
      </c>
    </row>
    <row r="370" spans="1:17" x14ac:dyDescent="0.3">
      <c r="A370" s="128" t="s">
        <v>3425</v>
      </c>
      <c r="B370" s="128" t="s">
        <v>42</v>
      </c>
      <c r="C370" s="128" t="str">
        <f t="shared" si="6"/>
        <v>CFEL000621</v>
      </c>
      <c r="D370" s="128" t="s">
        <v>2381</v>
      </c>
      <c r="E370" s="128" t="s">
        <v>2382</v>
      </c>
      <c r="F370" s="128" t="s">
        <v>1639</v>
      </c>
      <c r="G370" s="128" t="s">
        <v>36</v>
      </c>
      <c r="H370" s="128">
        <v>792</v>
      </c>
      <c r="I370" s="128" t="s">
        <v>4831</v>
      </c>
      <c r="J370" s="128" t="s">
        <v>4865</v>
      </c>
      <c r="K370" s="128" t="s">
        <v>6045</v>
      </c>
      <c r="L370" s="128" t="s">
        <v>6039</v>
      </c>
      <c r="M370" s="128" t="s">
        <v>6046</v>
      </c>
      <c r="N370" s="129">
        <v>45880</v>
      </c>
      <c r="O370" s="130" t="s">
        <v>6047</v>
      </c>
      <c r="P370" s="128">
        <v>1419.98</v>
      </c>
      <c r="Q370" s="131">
        <v>1.7929040404040404</v>
      </c>
    </row>
    <row r="371" spans="1:17" x14ac:dyDescent="0.3">
      <c r="A371" s="128" t="s">
        <v>3425</v>
      </c>
      <c r="B371" s="128" t="s">
        <v>42</v>
      </c>
      <c r="C371" s="128" t="str">
        <f t="shared" si="6"/>
        <v>CFEL000655</v>
      </c>
      <c r="D371" s="128" t="s">
        <v>2411</v>
      </c>
      <c r="E371" s="128" t="s">
        <v>2412</v>
      </c>
      <c r="F371" s="128" t="s">
        <v>1639</v>
      </c>
      <c r="G371" s="128" t="s">
        <v>36</v>
      </c>
      <c r="H371" s="128">
        <v>500</v>
      </c>
      <c r="I371" s="128" t="s">
        <v>4831</v>
      </c>
      <c r="J371" s="128" t="s">
        <v>4865</v>
      </c>
      <c r="K371" s="128" t="s">
        <v>6001</v>
      </c>
      <c r="L371" s="128" t="s">
        <v>6002</v>
      </c>
      <c r="M371" s="128" t="s">
        <v>6003</v>
      </c>
      <c r="N371" s="129">
        <v>45880</v>
      </c>
      <c r="O371" s="130" t="s">
        <v>6004</v>
      </c>
      <c r="P371" s="128">
        <v>5069.47</v>
      </c>
      <c r="Q371" s="131">
        <v>10.13894</v>
      </c>
    </row>
    <row r="372" spans="1:17" x14ac:dyDescent="0.3">
      <c r="A372" s="128" t="s">
        <v>3425</v>
      </c>
      <c r="B372" s="128" t="s">
        <v>42</v>
      </c>
      <c r="C372" s="128" t="str">
        <f t="shared" si="6"/>
        <v>CFEL000655</v>
      </c>
      <c r="D372" s="128" t="s">
        <v>1532</v>
      </c>
      <c r="E372" s="128" t="s">
        <v>1533</v>
      </c>
      <c r="F372" s="128" t="s">
        <v>1639</v>
      </c>
      <c r="G372" s="128" t="s">
        <v>36</v>
      </c>
      <c r="H372" s="128">
        <v>500</v>
      </c>
      <c r="I372" s="128" t="s">
        <v>4831</v>
      </c>
      <c r="J372" s="128" t="s">
        <v>4865</v>
      </c>
      <c r="K372" s="128" t="s">
        <v>6005</v>
      </c>
      <c r="L372" s="128" t="s">
        <v>6002</v>
      </c>
      <c r="M372" s="128" t="s">
        <v>6006</v>
      </c>
      <c r="N372" s="129">
        <v>45880</v>
      </c>
      <c r="O372" s="130" t="s">
        <v>6007</v>
      </c>
      <c r="P372" s="128">
        <v>4953.7</v>
      </c>
      <c r="Q372" s="131">
        <v>9.9073999999999991</v>
      </c>
    </row>
    <row r="373" spans="1:17" x14ac:dyDescent="0.3">
      <c r="A373" s="128" t="s">
        <v>3425</v>
      </c>
      <c r="B373" s="128" t="s">
        <v>42</v>
      </c>
      <c r="C373" s="128" t="str">
        <f t="shared" si="6"/>
        <v>CFEL000656</v>
      </c>
      <c r="D373" s="128" t="s">
        <v>1464</v>
      </c>
      <c r="E373" s="128" t="s">
        <v>1465</v>
      </c>
      <c r="F373" s="128" t="s">
        <v>1639</v>
      </c>
      <c r="G373" s="128" t="s">
        <v>36</v>
      </c>
      <c r="H373" s="128">
        <v>500</v>
      </c>
      <c r="I373" s="128" t="s">
        <v>4831</v>
      </c>
      <c r="J373" s="128" t="s">
        <v>4865</v>
      </c>
      <c r="K373" s="128" t="s">
        <v>6008</v>
      </c>
      <c r="L373" s="128" t="s">
        <v>6002</v>
      </c>
      <c r="M373" s="128" t="s">
        <v>6009</v>
      </c>
      <c r="N373" s="129">
        <v>45880</v>
      </c>
      <c r="O373" s="130" t="s">
        <v>6010</v>
      </c>
      <c r="P373" s="128">
        <v>9319.77</v>
      </c>
      <c r="Q373" s="131">
        <v>18.63954</v>
      </c>
    </row>
    <row r="374" spans="1:17" x14ac:dyDescent="0.3">
      <c r="A374" s="128" t="s">
        <v>3425</v>
      </c>
      <c r="B374" s="128" t="s">
        <v>42</v>
      </c>
      <c r="C374" s="128" t="str">
        <f t="shared" ref="C374:C437" si="7">LEFT(E374,9)</f>
        <v>CFEL00065</v>
      </c>
      <c r="D374" s="128" t="s">
        <v>1512</v>
      </c>
      <c r="E374" s="128" t="s">
        <v>1513</v>
      </c>
      <c r="F374" s="128" t="s">
        <v>1639</v>
      </c>
      <c r="G374" s="128" t="s">
        <v>36</v>
      </c>
      <c r="H374" s="128">
        <v>500</v>
      </c>
      <c r="I374" s="128" t="s">
        <v>4831</v>
      </c>
      <c r="J374" s="128" t="s">
        <v>4865</v>
      </c>
      <c r="K374" s="128" t="s">
        <v>6011</v>
      </c>
      <c r="L374" s="128" t="s">
        <v>6002</v>
      </c>
      <c r="M374" s="128" t="s">
        <v>6012</v>
      </c>
      <c r="N374" s="129">
        <v>45880</v>
      </c>
      <c r="O374" s="130" t="s">
        <v>6013</v>
      </c>
      <c r="P374" s="128">
        <v>9207.41</v>
      </c>
      <c r="Q374" s="131">
        <v>18.414819999999999</v>
      </c>
    </row>
    <row r="375" spans="1:17" x14ac:dyDescent="0.3">
      <c r="A375" s="128" t="s">
        <v>3425</v>
      </c>
      <c r="B375" s="128" t="s">
        <v>42</v>
      </c>
      <c r="C375" s="128" t="str">
        <f t="shared" si="7"/>
        <v>CFEL00073</v>
      </c>
      <c r="D375" s="128" t="s">
        <v>1837</v>
      </c>
      <c r="E375" s="128" t="s">
        <v>1838</v>
      </c>
      <c r="F375" s="128" t="s">
        <v>1639</v>
      </c>
      <c r="G375" s="128" t="s">
        <v>36</v>
      </c>
      <c r="H375" s="128">
        <v>1</v>
      </c>
      <c r="I375" s="128" t="s">
        <v>4831</v>
      </c>
      <c r="J375" s="128" t="s">
        <v>4865</v>
      </c>
      <c r="K375" s="128" t="s">
        <v>5929</v>
      </c>
      <c r="L375" s="128" t="s">
        <v>5930</v>
      </c>
      <c r="M375" s="128" t="s">
        <v>5931</v>
      </c>
      <c r="N375" s="129">
        <v>45880</v>
      </c>
      <c r="O375" s="130" t="s">
        <v>5932</v>
      </c>
      <c r="P375" s="128">
        <v>4.51</v>
      </c>
      <c r="Q375" s="131">
        <v>4.51</v>
      </c>
    </row>
    <row r="376" spans="1:17" x14ac:dyDescent="0.3">
      <c r="A376" s="128" t="s">
        <v>3425</v>
      </c>
      <c r="B376" s="128" t="s">
        <v>42</v>
      </c>
      <c r="C376" s="128" t="str">
        <f t="shared" si="7"/>
        <v>CFEL00073</v>
      </c>
      <c r="D376" s="128" t="s">
        <v>1839</v>
      </c>
      <c r="E376" s="128" t="s">
        <v>1840</v>
      </c>
      <c r="F376" s="128" t="s">
        <v>1639</v>
      </c>
      <c r="G376" s="128" t="s">
        <v>36</v>
      </c>
      <c r="H376" s="128">
        <v>1</v>
      </c>
      <c r="I376" s="128" t="s">
        <v>4831</v>
      </c>
      <c r="J376" s="128" t="s">
        <v>4865</v>
      </c>
      <c r="K376" s="128" t="s">
        <v>5933</v>
      </c>
      <c r="L376" s="128" t="s">
        <v>5930</v>
      </c>
      <c r="M376" s="128" t="s">
        <v>5934</v>
      </c>
      <c r="N376" s="129">
        <v>45880</v>
      </c>
      <c r="O376" s="130" t="s">
        <v>5935</v>
      </c>
      <c r="P376" s="128">
        <v>4.4000000000000004</v>
      </c>
      <c r="Q376" s="131">
        <v>4.4000000000000004</v>
      </c>
    </row>
    <row r="377" spans="1:17" x14ac:dyDescent="0.3">
      <c r="A377" s="128" t="s">
        <v>3425</v>
      </c>
      <c r="B377" s="128" t="s">
        <v>42</v>
      </c>
      <c r="C377" s="128" t="str">
        <f t="shared" si="7"/>
        <v>HWS000114</v>
      </c>
      <c r="D377" s="128" t="s">
        <v>1931</v>
      </c>
      <c r="E377" s="128" t="s">
        <v>1932</v>
      </c>
      <c r="F377" s="128" t="s">
        <v>1639</v>
      </c>
      <c r="G377" s="128" t="s">
        <v>36</v>
      </c>
      <c r="H377" s="128">
        <v>1466</v>
      </c>
      <c r="I377" s="128" t="s">
        <v>4831</v>
      </c>
      <c r="J377" s="128" t="s">
        <v>4865</v>
      </c>
      <c r="K377" s="128" t="s">
        <v>5237</v>
      </c>
      <c r="L377" s="128" t="s">
        <v>5234</v>
      </c>
      <c r="M377" s="128" t="s">
        <v>5238</v>
      </c>
      <c r="N377" s="129">
        <v>45880</v>
      </c>
      <c r="O377" s="130" t="s">
        <v>5239</v>
      </c>
      <c r="P377" s="128">
        <v>2502.98</v>
      </c>
      <c r="Q377" s="131">
        <v>1.7073533424283764</v>
      </c>
    </row>
    <row r="378" spans="1:17" x14ac:dyDescent="0.3">
      <c r="A378" s="128" t="s">
        <v>3425</v>
      </c>
      <c r="B378" s="128" t="s">
        <v>1145</v>
      </c>
      <c r="C378" s="128" t="str">
        <f t="shared" si="7"/>
        <v>HWS000116</v>
      </c>
      <c r="D378" s="128" t="s">
        <v>1937</v>
      </c>
      <c r="E378" s="128" t="s">
        <v>1938</v>
      </c>
      <c r="F378" s="128" t="s">
        <v>1639</v>
      </c>
      <c r="G378" s="128" t="s">
        <v>36</v>
      </c>
      <c r="H378" s="128">
        <v>871</v>
      </c>
      <c r="I378" s="128" t="s">
        <v>4831</v>
      </c>
      <c r="J378" s="128" t="s">
        <v>4865</v>
      </c>
      <c r="K378" s="128" t="s">
        <v>5222</v>
      </c>
      <c r="L378" s="128" t="s">
        <v>5223</v>
      </c>
      <c r="M378" s="128" t="s">
        <v>5224</v>
      </c>
      <c r="N378" s="129">
        <v>45880</v>
      </c>
      <c r="O378" s="130" t="s">
        <v>5225</v>
      </c>
      <c r="P378" s="128">
        <v>404.65</v>
      </c>
      <c r="Q378" s="131">
        <v>0.46458094144661305</v>
      </c>
    </row>
    <row r="379" spans="1:17" x14ac:dyDescent="0.3">
      <c r="A379" s="128" t="s">
        <v>3425</v>
      </c>
      <c r="B379" s="128" t="s">
        <v>1145</v>
      </c>
      <c r="C379" s="128" t="str">
        <f t="shared" si="7"/>
        <v>HWS000129</v>
      </c>
      <c r="D379" s="128" t="s">
        <v>1961</v>
      </c>
      <c r="E379" s="128" t="s">
        <v>1962</v>
      </c>
      <c r="F379" s="128" t="s">
        <v>1639</v>
      </c>
      <c r="G379" s="128" t="s">
        <v>36</v>
      </c>
      <c r="H379" s="128">
        <v>250</v>
      </c>
      <c r="I379" s="128" t="s">
        <v>4831</v>
      </c>
      <c r="J379" s="128" t="s">
        <v>4865</v>
      </c>
      <c r="K379" s="128" t="s">
        <v>5158</v>
      </c>
      <c r="L379" s="128" t="s">
        <v>5155</v>
      </c>
      <c r="M379" s="128" t="s">
        <v>5159</v>
      </c>
      <c r="N379" s="129">
        <v>45880</v>
      </c>
      <c r="O379" s="130" t="s">
        <v>5160</v>
      </c>
      <c r="P379" s="128">
        <v>1543.78</v>
      </c>
      <c r="Q379" s="131">
        <v>6.1751199999999997</v>
      </c>
    </row>
    <row r="380" spans="1:17" x14ac:dyDescent="0.3">
      <c r="A380" s="128" t="s">
        <v>3425</v>
      </c>
      <c r="B380" s="128" t="s">
        <v>1145</v>
      </c>
      <c r="C380" s="128" t="str">
        <f t="shared" si="7"/>
        <v>MRL000017</v>
      </c>
      <c r="D380" s="128" t="s">
        <v>3212</v>
      </c>
      <c r="E380" s="128" t="s">
        <v>3213</v>
      </c>
      <c r="F380" s="128" t="s">
        <v>1639</v>
      </c>
      <c r="G380" s="128" t="s">
        <v>36</v>
      </c>
      <c r="H380" s="128">
        <v>123</v>
      </c>
      <c r="I380" s="128" t="s">
        <v>4831</v>
      </c>
      <c r="J380" s="128" t="s">
        <v>4865</v>
      </c>
      <c r="K380" s="128" t="s">
        <v>5043</v>
      </c>
      <c r="L380" s="128" t="s">
        <v>5044</v>
      </c>
      <c r="M380" s="128" t="s">
        <v>5045</v>
      </c>
      <c r="N380" s="129">
        <v>45880</v>
      </c>
      <c r="O380" s="130" t="s">
        <v>5046</v>
      </c>
      <c r="P380" s="128">
        <v>562.1</v>
      </c>
      <c r="Q380" s="131">
        <v>4.5699186991869922</v>
      </c>
    </row>
    <row r="381" spans="1:17" x14ac:dyDescent="0.3">
      <c r="A381" s="128" t="s">
        <v>3425</v>
      </c>
      <c r="B381" s="128" t="s">
        <v>42</v>
      </c>
      <c r="C381" s="128" t="str">
        <f t="shared" si="7"/>
        <v>CFEL00107</v>
      </c>
      <c r="D381" s="128" t="s">
        <v>1524</v>
      </c>
      <c r="E381" s="128" t="s">
        <v>1525</v>
      </c>
      <c r="F381" s="128" t="s">
        <v>1639</v>
      </c>
      <c r="G381" s="128" t="s">
        <v>36</v>
      </c>
      <c r="H381" s="128">
        <v>1370</v>
      </c>
      <c r="I381" s="128" t="s">
        <v>4831</v>
      </c>
      <c r="J381" s="128" t="s">
        <v>4865</v>
      </c>
      <c r="K381" s="128" t="s">
        <v>5640</v>
      </c>
      <c r="L381" s="128" t="s">
        <v>5032</v>
      </c>
      <c r="M381" s="128" t="s">
        <v>5641</v>
      </c>
      <c r="N381" s="129">
        <v>45880</v>
      </c>
      <c r="O381" s="130" t="s">
        <v>5642</v>
      </c>
      <c r="P381" s="128">
        <v>5835.76</v>
      </c>
      <c r="Q381" s="131">
        <v>4.2596788321167889</v>
      </c>
    </row>
    <row r="382" spans="1:17" x14ac:dyDescent="0.3">
      <c r="A382" s="128" t="s">
        <v>3425</v>
      </c>
      <c r="B382" s="128" t="s">
        <v>42</v>
      </c>
      <c r="C382" s="128" t="str">
        <f t="shared" si="7"/>
        <v>CFEL00107</v>
      </c>
      <c r="D382" s="128" t="s">
        <v>1424</v>
      </c>
      <c r="E382" s="128" t="s">
        <v>1425</v>
      </c>
      <c r="F382" s="128" t="s">
        <v>1639</v>
      </c>
      <c r="G382" s="128" t="s">
        <v>36</v>
      </c>
      <c r="H382" s="128">
        <v>1370</v>
      </c>
      <c r="I382" s="128" t="s">
        <v>4831</v>
      </c>
      <c r="J382" s="128" t="s">
        <v>4865</v>
      </c>
      <c r="K382" s="128" t="s">
        <v>5643</v>
      </c>
      <c r="L382" s="128" t="s">
        <v>5032</v>
      </c>
      <c r="M382" s="128" t="s">
        <v>5644</v>
      </c>
      <c r="N382" s="129">
        <v>45880</v>
      </c>
      <c r="O382" s="130" t="s">
        <v>5645</v>
      </c>
      <c r="P382" s="128">
        <v>5686.66</v>
      </c>
      <c r="Q382" s="131">
        <v>4.1508467153284672</v>
      </c>
    </row>
    <row r="383" spans="1:17" x14ac:dyDescent="0.3">
      <c r="A383" s="128" t="s">
        <v>3425</v>
      </c>
      <c r="B383" s="128" t="s">
        <v>42</v>
      </c>
      <c r="C383" s="128" t="str">
        <f t="shared" si="7"/>
        <v>TNC000035</v>
      </c>
      <c r="D383" s="128" t="s">
        <v>1618</v>
      </c>
      <c r="E383" s="128" t="s">
        <v>1619</v>
      </c>
      <c r="F383" s="128" t="s">
        <v>1639</v>
      </c>
      <c r="G383" s="128" t="s">
        <v>36</v>
      </c>
      <c r="H383" s="128">
        <v>135</v>
      </c>
      <c r="I383" s="128" t="s">
        <v>4831</v>
      </c>
      <c r="J383" s="128" t="s">
        <v>4865</v>
      </c>
      <c r="K383" s="128" t="s">
        <v>4928</v>
      </c>
      <c r="L383" s="128" t="s">
        <v>4925</v>
      </c>
      <c r="M383" s="128" t="s">
        <v>4929</v>
      </c>
      <c r="N383" s="129">
        <v>45880</v>
      </c>
      <c r="O383" s="130" t="s">
        <v>4930</v>
      </c>
      <c r="P383" s="128">
        <v>61.44</v>
      </c>
      <c r="Q383" s="131">
        <v>0.45511111111111108</v>
      </c>
    </row>
    <row r="384" spans="1:17" x14ac:dyDescent="0.3">
      <c r="A384" s="128" t="s">
        <v>3425</v>
      </c>
      <c r="B384" s="128" t="s">
        <v>1145</v>
      </c>
      <c r="C384" s="128" t="str">
        <f t="shared" si="7"/>
        <v>CFEL00081</v>
      </c>
      <c r="D384" s="128" t="s">
        <v>2089</v>
      </c>
      <c r="E384" s="128" t="s">
        <v>2090</v>
      </c>
      <c r="F384" s="128" t="s">
        <v>1639</v>
      </c>
      <c r="G384" s="128" t="s">
        <v>36</v>
      </c>
      <c r="H384" s="128">
        <v>0</v>
      </c>
      <c r="I384" s="128" t="s">
        <v>4831</v>
      </c>
      <c r="J384" s="128" t="s">
        <v>4865</v>
      </c>
      <c r="K384" s="128" t="s">
        <v>6743</v>
      </c>
      <c r="L384" s="128" t="s">
        <v>6744</v>
      </c>
      <c r="M384" s="128" t="s">
        <v>6745</v>
      </c>
      <c r="N384" s="129">
        <v>45880</v>
      </c>
      <c r="O384" s="130" t="s">
        <v>6746</v>
      </c>
      <c r="P384" s="128">
        <v>29.11</v>
      </c>
      <c r="Q384" s="132">
        <v>29.11</v>
      </c>
    </row>
    <row r="385" spans="1:17" x14ac:dyDescent="0.3">
      <c r="A385" s="128" t="s">
        <v>3425</v>
      </c>
      <c r="B385" s="128" t="s">
        <v>42</v>
      </c>
      <c r="C385" s="128" t="str">
        <f t="shared" si="7"/>
        <v>CFEL00081</v>
      </c>
      <c r="D385" s="128" t="s">
        <v>2091</v>
      </c>
      <c r="E385" s="128" t="s">
        <v>2092</v>
      </c>
      <c r="F385" s="128" t="s">
        <v>1639</v>
      </c>
      <c r="G385" s="128" t="s">
        <v>36</v>
      </c>
      <c r="H385" s="128">
        <v>2</v>
      </c>
      <c r="I385" s="128" t="s">
        <v>4831</v>
      </c>
      <c r="J385" s="128" t="s">
        <v>4865</v>
      </c>
      <c r="K385" s="128" t="s">
        <v>5813</v>
      </c>
      <c r="L385" s="128" t="s">
        <v>5814</v>
      </c>
      <c r="M385" s="128" t="s">
        <v>5815</v>
      </c>
      <c r="N385" s="129">
        <v>45880</v>
      </c>
      <c r="O385" s="130" t="s">
        <v>5816</v>
      </c>
      <c r="P385" s="128">
        <v>28.78</v>
      </c>
      <c r="Q385" s="131">
        <v>14.39</v>
      </c>
    </row>
    <row r="386" spans="1:17" x14ac:dyDescent="0.3">
      <c r="A386" s="128" t="s">
        <v>3425</v>
      </c>
      <c r="B386" s="128" t="s">
        <v>42</v>
      </c>
      <c r="C386" s="128" t="str">
        <f t="shared" si="7"/>
        <v>ARV000145</v>
      </c>
      <c r="D386" s="128" t="s">
        <v>1665</v>
      </c>
      <c r="E386" s="128" t="s">
        <v>1666</v>
      </c>
      <c r="F386" s="128" t="s">
        <v>1639</v>
      </c>
      <c r="G386" s="128" t="s">
        <v>36</v>
      </c>
      <c r="H386" s="128">
        <v>4000</v>
      </c>
      <c r="I386" s="128" t="s">
        <v>4831</v>
      </c>
      <c r="J386" s="128" t="s">
        <v>4865</v>
      </c>
      <c r="K386" s="128" t="s">
        <v>6351</v>
      </c>
      <c r="L386" s="128" t="s">
        <v>6348</v>
      </c>
      <c r="M386" s="128" t="s">
        <v>6352</v>
      </c>
      <c r="N386" s="129">
        <v>45881</v>
      </c>
      <c r="O386" s="130" t="s">
        <v>6353</v>
      </c>
      <c r="P386" s="128">
        <v>9398.07</v>
      </c>
      <c r="Q386" s="131">
        <v>2.3495175000000001</v>
      </c>
    </row>
    <row r="387" spans="1:17" x14ac:dyDescent="0.3">
      <c r="A387" s="128" t="s">
        <v>3425</v>
      </c>
      <c r="B387" s="128" t="s">
        <v>42</v>
      </c>
      <c r="C387" s="128" t="str">
        <f t="shared" si="7"/>
        <v>ARV000146</v>
      </c>
      <c r="D387" s="128" t="s">
        <v>1667</v>
      </c>
      <c r="E387" s="128" t="s">
        <v>1668</v>
      </c>
      <c r="F387" s="128" t="s">
        <v>1639</v>
      </c>
      <c r="G387" s="128" t="s">
        <v>36</v>
      </c>
      <c r="H387" s="128">
        <v>348</v>
      </c>
      <c r="I387" s="128" t="s">
        <v>4831</v>
      </c>
      <c r="J387" s="128" t="s">
        <v>4865</v>
      </c>
      <c r="K387" s="128" t="s">
        <v>6344</v>
      </c>
      <c r="L387" s="128" t="s">
        <v>6341</v>
      </c>
      <c r="M387" s="128" t="s">
        <v>6345</v>
      </c>
      <c r="N387" s="129">
        <v>45881</v>
      </c>
      <c r="O387" s="130" t="s">
        <v>6346</v>
      </c>
      <c r="P387" s="128">
        <v>816.96</v>
      </c>
      <c r="Q387" s="131">
        <v>2.3475862068965516</v>
      </c>
    </row>
    <row r="388" spans="1:17" x14ac:dyDescent="0.3">
      <c r="A388" s="128" t="s">
        <v>3425</v>
      </c>
      <c r="B388" s="128" t="s">
        <v>42</v>
      </c>
      <c r="C388" s="128" t="str">
        <f t="shared" si="7"/>
        <v>CFEL00097</v>
      </c>
      <c r="D388" s="128" t="s">
        <v>1815</v>
      </c>
      <c r="E388" s="128" t="s">
        <v>1816</v>
      </c>
      <c r="F388" s="128" t="s">
        <v>1639</v>
      </c>
      <c r="G388" s="128" t="s">
        <v>36</v>
      </c>
      <c r="H388" s="128">
        <v>720</v>
      </c>
      <c r="I388" s="128" t="s">
        <v>4831</v>
      </c>
      <c r="J388" s="128" t="s">
        <v>4865</v>
      </c>
      <c r="K388" s="128" t="s">
        <v>5759</v>
      </c>
      <c r="L388" s="128" t="s">
        <v>5515</v>
      </c>
      <c r="M388" s="128" t="s">
        <v>5760</v>
      </c>
      <c r="N388" s="129">
        <v>45881</v>
      </c>
      <c r="O388" s="130" t="s">
        <v>5761</v>
      </c>
      <c r="P388" s="128">
        <v>2397.8000000000002</v>
      </c>
      <c r="Q388" s="131">
        <v>3.3302777777777779</v>
      </c>
    </row>
    <row r="389" spans="1:17" x14ac:dyDescent="0.3">
      <c r="A389" s="128" t="s">
        <v>3425</v>
      </c>
      <c r="B389" s="128" t="s">
        <v>42</v>
      </c>
      <c r="C389" s="128" t="str">
        <f t="shared" si="7"/>
        <v>CFEL00097</v>
      </c>
      <c r="D389" s="128" t="s">
        <v>1817</v>
      </c>
      <c r="E389" s="128" t="s">
        <v>1818</v>
      </c>
      <c r="F389" s="128" t="s">
        <v>1639</v>
      </c>
      <c r="G389" s="128" t="s">
        <v>36</v>
      </c>
      <c r="H389" s="128">
        <v>720</v>
      </c>
      <c r="I389" s="128" t="s">
        <v>4831</v>
      </c>
      <c r="J389" s="128" t="s">
        <v>4865</v>
      </c>
      <c r="K389" s="128" t="s">
        <v>5762</v>
      </c>
      <c r="L389" s="128" t="s">
        <v>5515</v>
      </c>
      <c r="M389" s="128" t="s">
        <v>5763</v>
      </c>
      <c r="N389" s="129">
        <v>45881</v>
      </c>
      <c r="O389" s="130" t="s">
        <v>5764</v>
      </c>
      <c r="P389" s="128">
        <v>1633.9</v>
      </c>
      <c r="Q389" s="131">
        <v>2.2693055555555555</v>
      </c>
    </row>
    <row r="390" spans="1:17" x14ac:dyDescent="0.3">
      <c r="A390" s="128" t="s">
        <v>3425</v>
      </c>
      <c r="B390" s="128" t="s">
        <v>42</v>
      </c>
      <c r="C390" s="128" t="str">
        <f t="shared" si="7"/>
        <v>CFEL00097</v>
      </c>
      <c r="D390" s="128" t="s">
        <v>1542</v>
      </c>
      <c r="E390" s="128" t="s">
        <v>1543</v>
      </c>
      <c r="F390" s="128" t="s">
        <v>1639</v>
      </c>
      <c r="G390" s="128" t="s">
        <v>36</v>
      </c>
      <c r="H390" s="128">
        <v>761</v>
      </c>
      <c r="I390" s="128" t="s">
        <v>4831</v>
      </c>
      <c r="J390" s="128" t="s">
        <v>4865</v>
      </c>
      <c r="K390" s="128" t="s">
        <v>5765</v>
      </c>
      <c r="L390" s="128" t="s">
        <v>5511</v>
      </c>
      <c r="M390" s="128" t="s">
        <v>5766</v>
      </c>
      <c r="N390" s="129">
        <v>45881</v>
      </c>
      <c r="O390" s="130" t="s">
        <v>5767</v>
      </c>
      <c r="P390" s="128">
        <v>2535.79</v>
      </c>
      <c r="Q390" s="131">
        <v>3.3321813403416556</v>
      </c>
    </row>
    <row r="391" spans="1:17" x14ac:dyDescent="0.3">
      <c r="A391" s="128" t="s">
        <v>3425</v>
      </c>
      <c r="B391" s="128" t="s">
        <v>42</v>
      </c>
      <c r="C391" s="128" t="str">
        <f t="shared" si="7"/>
        <v>CFEL00097</v>
      </c>
      <c r="D391" s="128" t="s">
        <v>1546</v>
      </c>
      <c r="E391" s="128" t="s">
        <v>1547</v>
      </c>
      <c r="F391" s="128" t="s">
        <v>1639</v>
      </c>
      <c r="G391" s="128" t="s">
        <v>36</v>
      </c>
      <c r="H391" s="128">
        <v>570</v>
      </c>
      <c r="I391" s="128" t="s">
        <v>4831</v>
      </c>
      <c r="J391" s="128" t="s">
        <v>4865</v>
      </c>
      <c r="K391" s="128" t="s">
        <v>5768</v>
      </c>
      <c r="L391" s="128" t="s">
        <v>5511</v>
      </c>
      <c r="M391" s="128" t="s">
        <v>5769</v>
      </c>
      <c r="N391" s="129">
        <v>45881</v>
      </c>
      <c r="O391" s="130" t="s">
        <v>5770</v>
      </c>
      <c r="P391" s="128">
        <v>1293.05</v>
      </c>
      <c r="Q391" s="131">
        <v>2.2685087719298247</v>
      </c>
    </row>
    <row r="392" spans="1:17" x14ac:dyDescent="0.3">
      <c r="A392" s="128" t="s">
        <v>3425</v>
      </c>
      <c r="B392" s="128" t="s">
        <v>42</v>
      </c>
      <c r="C392" s="128" t="str">
        <f t="shared" si="7"/>
        <v>HWS000077</v>
      </c>
      <c r="D392" s="128" t="s">
        <v>1877</v>
      </c>
      <c r="E392" s="128" t="s">
        <v>1878</v>
      </c>
      <c r="F392" s="128" t="s">
        <v>1639</v>
      </c>
      <c r="G392" s="128" t="s">
        <v>36</v>
      </c>
      <c r="H392" s="128">
        <v>600</v>
      </c>
      <c r="I392" s="128" t="s">
        <v>4831</v>
      </c>
      <c r="J392" s="128" t="s">
        <v>4865</v>
      </c>
      <c r="K392" s="128" t="s">
        <v>5379</v>
      </c>
      <c r="L392" s="128" t="s">
        <v>5376</v>
      </c>
      <c r="M392" s="128" t="s">
        <v>5380</v>
      </c>
      <c r="N392" s="129">
        <v>45881</v>
      </c>
      <c r="O392" s="130" t="s">
        <v>5381</v>
      </c>
      <c r="P392" s="128">
        <v>3789.37</v>
      </c>
      <c r="Q392" s="131">
        <v>6.3156166666666662</v>
      </c>
    </row>
    <row r="393" spans="1:17" x14ac:dyDescent="0.3">
      <c r="A393" s="128" t="s">
        <v>3425</v>
      </c>
      <c r="B393" s="128" t="s">
        <v>42</v>
      </c>
      <c r="C393" s="128" t="str">
        <f t="shared" si="7"/>
        <v>PRM000004</v>
      </c>
      <c r="D393" s="128" t="s">
        <v>2029</v>
      </c>
      <c r="E393" s="128" t="s">
        <v>2030</v>
      </c>
      <c r="F393" s="128" t="s">
        <v>1639</v>
      </c>
      <c r="G393" s="128" t="s">
        <v>36</v>
      </c>
      <c r="H393" s="128">
        <v>673</v>
      </c>
      <c r="I393" s="128" t="s">
        <v>4831</v>
      </c>
      <c r="J393" s="128" t="s">
        <v>4865</v>
      </c>
      <c r="K393" s="128" t="s">
        <v>4990</v>
      </c>
      <c r="L393" s="128" t="s">
        <v>4987</v>
      </c>
      <c r="M393" s="128" t="s">
        <v>4991</v>
      </c>
      <c r="N393" s="129">
        <v>45881</v>
      </c>
      <c r="O393" s="130" t="s">
        <v>4992</v>
      </c>
      <c r="P393" s="128">
        <v>3311.26</v>
      </c>
      <c r="Q393" s="131">
        <v>4.9201485884101039</v>
      </c>
    </row>
    <row r="394" spans="1:17" x14ac:dyDescent="0.3">
      <c r="A394" s="128" t="s">
        <v>3425</v>
      </c>
      <c r="B394" s="128" t="s">
        <v>42</v>
      </c>
      <c r="C394" s="128" t="str">
        <f t="shared" si="7"/>
        <v>PRM000014</v>
      </c>
      <c r="D394" s="128" t="s">
        <v>2049</v>
      </c>
      <c r="E394" s="128" t="s">
        <v>2050</v>
      </c>
      <c r="F394" s="128" t="s">
        <v>1639</v>
      </c>
      <c r="G394" s="128" t="s">
        <v>36</v>
      </c>
      <c r="H394" s="128">
        <v>1422</v>
      </c>
      <c r="I394" s="128" t="s">
        <v>4831</v>
      </c>
      <c r="J394" s="128" t="s">
        <v>4865</v>
      </c>
      <c r="K394" s="128" t="s">
        <v>4951</v>
      </c>
      <c r="L394" s="128" t="s">
        <v>4948</v>
      </c>
      <c r="M394" s="128" t="s">
        <v>4952</v>
      </c>
      <c r="N394" s="129">
        <v>45881</v>
      </c>
      <c r="O394" s="130" t="s">
        <v>4953</v>
      </c>
      <c r="P394" s="128">
        <v>2238.08</v>
      </c>
      <c r="Q394" s="131">
        <v>1.5738959212376933</v>
      </c>
    </row>
    <row r="395" spans="1:17" x14ac:dyDescent="0.3">
      <c r="A395" s="128" t="s">
        <v>3425</v>
      </c>
      <c r="B395" s="128" t="s">
        <v>42</v>
      </c>
      <c r="C395" s="128" t="str">
        <f t="shared" si="7"/>
        <v>TNC000089</v>
      </c>
      <c r="D395" s="128" t="s">
        <v>3318</v>
      </c>
      <c r="E395" s="128" t="s">
        <v>3319</v>
      </c>
      <c r="F395" s="128" t="s">
        <v>1639</v>
      </c>
      <c r="G395" s="128" t="s">
        <v>36</v>
      </c>
      <c r="H395" s="128">
        <v>45</v>
      </c>
      <c r="I395" s="128" t="s">
        <v>4831</v>
      </c>
      <c r="J395" s="128" t="s">
        <v>4865</v>
      </c>
      <c r="K395" s="128" t="s">
        <v>4866</v>
      </c>
      <c r="L395" s="128" t="s">
        <v>4867</v>
      </c>
      <c r="M395" s="128" t="s">
        <v>4868</v>
      </c>
      <c r="N395" s="129">
        <v>45881</v>
      </c>
      <c r="O395" s="130" t="s">
        <v>4869</v>
      </c>
      <c r="P395" s="128">
        <v>39.83</v>
      </c>
      <c r="Q395" s="131">
        <v>0.88511111111111107</v>
      </c>
    </row>
    <row r="396" spans="1:17" x14ac:dyDescent="0.3">
      <c r="A396" s="128" t="s">
        <v>3425</v>
      </c>
      <c r="B396" s="128" t="s">
        <v>42</v>
      </c>
      <c r="C396" s="128" t="str">
        <f t="shared" si="7"/>
        <v>ARV000153</v>
      </c>
      <c r="D396" s="128" t="s">
        <v>1673</v>
      </c>
      <c r="E396" s="128" t="s">
        <v>1674</v>
      </c>
      <c r="F396" s="128" t="s">
        <v>1639</v>
      </c>
      <c r="G396" s="128" t="s">
        <v>36</v>
      </c>
      <c r="H396" s="128">
        <v>327</v>
      </c>
      <c r="I396" s="128" t="s">
        <v>4831</v>
      </c>
      <c r="J396" s="128" t="s">
        <v>4865</v>
      </c>
      <c r="K396" s="128" t="s">
        <v>6330</v>
      </c>
      <c r="L396" s="128" t="s">
        <v>6239</v>
      </c>
      <c r="M396" s="128" t="s">
        <v>6331</v>
      </c>
      <c r="N396" s="129">
        <v>45882</v>
      </c>
      <c r="O396" s="130" t="s">
        <v>6332</v>
      </c>
      <c r="P396" s="128">
        <v>1191.55</v>
      </c>
      <c r="Q396" s="131">
        <v>3.6438837920489293</v>
      </c>
    </row>
    <row r="397" spans="1:17" x14ac:dyDescent="0.3">
      <c r="A397" s="128" t="s">
        <v>3425</v>
      </c>
      <c r="B397" s="128" t="s">
        <v>42</v>
      </c>
      <c r="C397" s="128" t="str">
        <f t="shared" si="7"/>
        <v>CFEL00100</v>
      </c>
      <c r="D397" s="128" t="s">
        <v>2479</v>
      </c>
      <c r="E397" s="128" t="s">
        <v>2480</v>
      </c>
      <c r="F397" s="128" t="s">
        <v>1639</v>
      </c>
      <c r="G397" s="128" t="s">
        <v>36</v>
      </c>
      <c r="H397" s="128">
        <v>1280</v>
      </c>
      <c r="I397" s="128" t="s">
        <v>4831</v>
      </c>
      <c r="J397" s="128" t="s">
        <v>4865</v>
      </c>
      <c r="K397" s="128" t="s">
        <v>5733</v>
      </c>
      <c r="L397" s="128" t="s">
        <v>5734</v>
      </c>
      <c r="M397" s="128" t="s">
        <v>5735</v>
      </c>
      <c r="N397" s="129">
        <v>45882</v>
      </c>
      <c r="O397" s="130" t="s">
        <v>5736</v>
      </c>
      <c r="P397" s="128">
        <v>14279.14</v>
      </c>
      <c r="Q397" s="131">
        <v>11.155578125</v>
      </c>
    </row>
    <row r="398" spans="1:17" x14ac:dyDescent="0.3">
      <c r="A398" s="128" t="s">
        <v>3425</v>
      </c>
      <c r="B398" s="128" t="s">
        <v>42</v>
      </c>
      <c r="C398" s="128" t="str">
        <f t="shared" si="7"/>
        <v>CFEL00100</v>
      </c>
      <c r="D398" s="128" t="s">
        <v>1354</v>
      </c>
      <c r="E398" s="128" t="s">
        <v>1355</v>
      </c>
      <c r="F398" s="128" t="s">
        <v>1639</v>
      </c>
      <c r="G398" s="128" t="s">
        <v>36</v>
      </c>
      <c r="H398" s="128">
        <v>1280</v>
      </c>
      <c r="I398" s="128" t="s">
        <v>4831</v>
      </c>
      <c r="J398" s="128" t="s">
        <v>4865</v>
      </c>
      <c r="K398" s="128" t="s">
        <v>5737</v>
      </c>
      <c r="L398" s="128" t="s">
        <v>5738</v>
      </c>
      <c r="M398" s="128" t="s">
        <v>5739</v>
      </c>
      <c r="N398" s="129">
        <v>45882</v>
      </c>
      <c r="O398" s="130" t="s">
        <v>5740</v>
      </c>
      <c r="P398" s="128">
        <v>14059.83</v>
      </c>
      <c r="Q398" s="131">
        <v>10.9842421875</v>
      </c>
    </row>
    <row r="399" spans="1:17" x14ac:dyDescent="0.3">
      <c r="A399" s="128" t="s">
        <v>3425</v>
      </c>
      <c r="B399" s="128" t="s">
        <v>42</v>
      </c>
      <c r="C399" s="128" t="str">
        <f t="shared" si="7"/>
        <v>CFEL00101</v>
      </c>
      <c r="D399" s="128" t="s">
        <v>2487</v>
      </c>
      <c r="E399" s="128" t="s">
        <v>2488</v>
      </c>
      <c r="F399" s="128" t="s">
        <v>1639</v>
      </c>
      <c r="G399" s="128" t="s">
        <v>36</v>
      </c>
      <c r="H399" s="128">
        <v>1262</v>
      </c>
      <c r="I399" s="128" t="s">
        <v>4831</v>
      </c>
      <c r="J399" s="128" t="s">
        <v>4865</v>
      </c>
      <c r="K399" s="128" t="s">
        <v>5695</v>
      </c>
      <c r="L399" s="128" t="s">
        <v>5696</v>
      </c>
      <c r="M399" s="128" t="s">
        <v>5697</v>
      </c>
      <c r="N399" s="129">
        <v>45882</v>
      </c>
      <c r="O399" s="130" t="s">
        <v>5698</v>
      </c>
      <c r="P399" s="128">
        <v>14077.42</v>
      </c>
      <c r="Q399" s="131">
        <v>11.154849445324881</v>
      </c>
    </row>
    <row r="400" spans="1:17" x14ac:dyDescent="0.3">
      <c r="A400" s="128" t="s">
        <v>3425</v>
      </c>
      <c r="B400" s="128" t="s">
        <v>42</v>
      </c>
      <c r="C400" s="128" t="str">
        <f t="shared" si="7"/>
        <v>CFEL00101</v>
      </c>
      <c r="D400" s="128" t="s">
        <v>1630</v>
      </c>
      <c r="E400" s="128" t="s">
        <v>1631</v>
      </c>
      <c r="F400" s="128" t="s">
        <v>1639</v>
      </c>
      <c r="G400" s="128" t="s">
        <v>36</v>
      </c>
      <c r="H400" s="128">
        <v>1238</v>
      </c>
      <c r="I400" s="128" t="s">
        <v>4831</v>
      </c>
      <c r="J400" s="128" t="s">
        <v>4865</v>
      </c>
      <c r="K400" s="128" t="s">
        <v>5699</v>
      </c>
      <c r="L400" s="128" t="s">
        <v>5696</v>
      </c>
      <c r="M400" s="128" t="s">
        <v>5700</v>
      </c>
      <c r="N400" s="129">
        <v>45882</v>
      </c>
      <c r="O400" s="130" t="s">
        <v>5701</v>
      </c>
      <c r="P400" s="128">
        <v>13600.1</v>
      </c>
      <c r="Q400" s="131">
        <v>10.985541195476575</v>
      </c>
    </row>
    <row r="401" spans="1:17" x14ac:dyDescent="0.3">
      <c r="A401" s="128" t="s">
        <v>3425</v>
      </c>
      <c r="B401" s="128" t="s">
        <v>42</v>
      </c>
      <c r="C401" s="128" t="str">
        <f t="shared" si="7"/>
        <v>ARV000195</v>
      </c>
      <c r="D401" s="128" t="s">
        <v>1709</v>
      </c>
      <c r="E401" s="128" t="s">
        <v>1710</v>
      </c>
      <c r="F401" s="128" t="s">
        <v>1639</v>
      </c>
      <c r="G401" s="128" t="s">
        <v>36</v>
      </c>
      <c r="H401" s="128">
        <v>1</v>
      </c>
      <c r="I401" s="128" t="s">
        <v>4831</v>
      </c>
      <c r="J401" s="128" t="s">
        <v>4865</v>
      </c>
      <c r="K401" s="128" t="s">
        <v>6248</v>
      </c>
      <c r="L401" s="128" t="s">
        <v>6249</v>
      </c>
      <c r="M401" s="128" t="s">
        <v>6250</v>
      </c>
      <c r="N401" s="129">
        <v>45882</v>
      </c>
      <c r="O401" s="130" t="s">
        <v>6251</v>
      </c>
      <c r="P401" s="128">
        <v>8.76</v>
      </c>
      <c r="Q401" s="131">
        <v>8.76</v>
      </c>
    </row>
    <row r="402" spans="1:17" x14ac:dyDescent="0.3">
      <c r="A402" s="128" t="s">
        <v>3425</v>
      </c>
      <c r="B402" s="128" t="s">
        <v>42</v>
      </c>
      <c r="C402" s="128" t="str">
        <f t="shared" si="7"/>
        <v>ARV000207</v>
      </c>
      <c r="D402" s="128" t="s">
        <v>1725</v>
      </c>
      <c r="E402" s="128" t="s">
        <v>1726</v>
      </c>
      <c r="F402" s="128" t="s">
        <v>1639</v>
      </c>
      <c r="G402" s="128" t="s">
        <v>36</v>
      </c>
      <c r="H402" s="128">
        <v>5</v>
      </c>
      <c r="I402" s="128" t="s">
        <v>4831</v>
      </c>
      <c r="J402" s="128" t="s">
        <v>4865</v>
      </c>
      <c r="K402" s="128" t="s">
        <v>6196</v>
      </c>
      <c r="L402" s="128" t="s">
        <v>6197</v>
      </c>
      <c r="M402" s="128" t="s">
        <v>6198</v>
      </c>
      <c r="N402" s="129">
        <v>45882</v>
      </c>
      <c r="O402" s="130" t="s">
        <v>6199</v>
      </c>
      <c r="P402" s="128">
        <v>174.85</v>
      </c>
      <c r="Q402" s="131">
        <v>34.97</v>
      </c>
    </row>
    <row r="403" spans="1:17" x14ac:dyDescent="0.3">
      <c r="A403" s="128" t="s">
        <v>3425</v>
      </c>
      <c r="B403" s="128" t="s">
        <v>42</v>
      </c>
      <c r="C403" s="128" t="str">
        <f t="shared" si="7"/>
        <v>CFEL00077</v>
      </c>
      <c r="D403" s="128" t="s">
        <v>1873</v>
      </c>
      <c r="E403" s="128" t="s">
        <v>1874</v>
      </c>
      <c r="F403" s="128" t="s">
        <v>1639</v>
      </c>
      <c r="G403" s="128" t="s">
        <v>36</v>
      </c>
      <c r="H403" s="128">
        <v>300</v>
      </c>
      <c r="I403" s="128" t="s">
        <v>4831</v>
      </c>
      <c r="J403" s="128" t="s">
        <v>4865</v>
      </c>
      <c r="K403" s="128" t="s">
        <v>5864</v>
      </c>
      <c r="L403" s="128" t="s">
        <v>5383</v>
      </c>
      <c r="M403" s="128" t="s">
        <v>5865</v>
      </c>
      <c r="N403" s="129">
        <v>45882</v>
      </c>
      <c r="O403" s="130" t="s">
        <v>5866</v>
      </c>
      <c r="P403" s="128">
        <v>2799.79</v>
      </c>
      <c r="Q403" s="131">
        <v>9.3326333333333338</v>
      </c>
    </row>
    <row r="404" spans="1:17" x14ac:dyDescent="0.3">
      <c r="A404" s="128" t="s">
        <v>3425</v>
      </c>
      <c r="B404" s="128" t="s">
        <v>42</v>
      </c>
      <c r="C404" s="128" t="str">
        <f t="shared" si="7"/>
        <v>CFEL00077</v>
      </c>
      <c r="D404" s="128" t="s">
        <v>1875</v>
      </c>
      <c r="E404" s="128" t="s">
        <v>1876</v>
      </c>
      <c r="F404" s="128" t="s">
        <v>1639</v>
      </c>
      <c r="G404" s="128" t="s">
        <v>36</v>
      </c>
      <c r="H404" s="128">
        <v>300</v>
      </c>
      <c r="I404" s="128" t="s">
        <v>4831</v>
      </c>
      <c r="J404" s="128" t="s">
        <v>4865</v>
      </c>
      <c r="K404" s="128" t="s">
        <v>5867</v>
      </c>
      <c r="L404" s="128" t="s">
        <v>5383</v>
      </c>
      <c r="M404" s="128" t="s">
        <v>5868</v>
      </c>
      <c r="N404" s="129">
        <v>45882</v>
      </c>
      <c r="O404" s="130" t="s">
        <v>5869</v>
      </c>
      <c r="P404" s="128">
        <v>1989.04</v>
      </c>
      <c r="Q404" s="131">
        <v>6.6301333333333332</v>
      </c>
    </row>
    <row r="405" spans="1:17" x14ac:dyDescent="0.3">
      <c r="A405" s="128" t="s">
        <v>3425</v>
      </c>
      <c r="B405" s="128" t="s">
        <v>42</v>
      </c>
      <c r="C405" s="128" t="str">
        <f t="shared" si="7"/>
        <v>HWS000126</v>
      </c>
      <c r="D405" s="128" t="s">
        <v>1614</v>
      </c>
      <c r="E405" s="128" t="s">
        <v>1615</v>
      </c>
      <c r="F405" s="128" t="s">
        <v>1639</v>
      </c>
      <c r="G405" s="128" t="s">
        <v>36</v>
      </c>
      <c r="H405" s="128">
        <v>4</v>
      </c>
      <c r="I405" s="128" t="s">
        <v>4831</v>
      </c>
      <c r="J405" s="128" t="s">
        <v>4865</v>
      </c>
      <c r="K405" s="128" t="s">
        <v>5179</v>
      </c>
      <c r="L405" s="128" t="s">
        <v>5180</v>
      </c>
      <c r="M405" s="128" t="s">
        <v>5181</v>
      </c>
      <c r="N405" s="129">
        <v>45882</v>
      </c>
      <c r="O405" s="130" t="s">
        <v>5182</v>
      </c>
      <c r="P405" s="128">
        <v>27</v>
      </c>
      <c r="Q405" s="131">
        <v>6.75</v>
      </c>
    </row>
    <row r="406" spans="1:17" x14ac:dyDescent="0.3">
      <c r="A406" s="128" t="s">
        <v>3425</v>
      </c>
      <c r="B406" s="128" t="s">
        <v>42</v>
      </c>
      <c r="C406" s="128" t="str">
        <f t="shared" si="7"/>
        <v>CFEL00100</v>
      </c>
      <c r="D406" s="128" t="s">
        <v>2481</v>
      </c>
      <c r="E406" s="128" t="s">
        <v>2482</v>
      </c>
      <c r="F406" s="128" t="s">
        <v>1639</v>
      </c>
      <c r="G406" s="128" t="s">
        <v>36</v>
      </c>
      <c r="H406" s="128">
        <v>1240</v>
      </c>
      <c r="I406" s="128" t="s">
        <v>4831</v>
      </c>
      <c r="J406" s="128" t="s">
        <v>4865</v>
      </c>
      <c r="K406" s="128" t="s">
        <v>5741</v>
      </c>
      <c r="L406" s="128" t="s">
        <v>4983</v>
      </c>
      <c r="M406" s="128" t="s">
        <v>5742</v>
      </c>
      <c r="N406" s="129">
        <v>45882</v>
      </c>
      <c r="O406" s="130" t="s">
        <v>5743</v>
      </c>
      <c r="P406" s="128">
        <v>5541.86</v>
      </c>
      <c r="Q406" s="131">
        <v>4.4692419354838711</v>
      </c>
    </row>
    <row r="407" spans="1:17" x14ac:dyDescent="0.3">
      <c r="A407" s="128" t="s">
        <v>3425</v>
      </c>
      <c r="B407" s="128" t="s">
        <v>42</v>
      </c>
      <c r="C407" s="128" t="str">
        <f t="shared" si="7"/>
        <v>CFEL00100</v>
      </c>
      <c r="D407" s="128" t="s">
        <v>2031</v>
      </c>
      <c r="E407" s="128" t="s">
        <v>2032</v>
      </c>
      <c r="F407" s="128" t="s">
        <v>1639</v>
      </c>
      <c r="G407" s="128" t="s">
        <v>36</v>
      </c>
      <c r="H407" s="128">
        <v>7</v>
      </c>
      <c r="I407" s="128" t="s">
        <v>4831</v>
      </c>
      <c r="J407" s="128" t="s">
        <v>4865</v>
      </c>
      <c r="K407" s="128" t="s">
        <v>5744</v>
      </c>
      <c r="L407" s="128" t="s">
        <v>4983</v>
      </c>
      <c r="M407" s="128" t="s">
        <v>5745</v>
      </c>
      <c r="N407" s="129">
        <v>45882</v>
      </c>
      <c r="O407" s="130" t="s">
        <v>5746</v>
      </c>
      <c r="P407" s="128">
        <v>28.72</v>
      </c>
      <c r="Q407" s="131">
        <v>4.1028571428571423</v>
      </c>
    </row>
    <row r="408" spans="1:17" x14ac:dyDescent="0.3">
      <c r="A408" s="128" t="s">
        <v>3425</v>
      </c>
      <c r="B408" s="128" t="s">
        <v>42</v>
      </c>
      <c r="C408" s="128" t="str">
        <f t="shared" si="7"/>
        <v>CFSB00054</v>
      </c>
      <c r="D408" s="128" t="s">
        <v>2077</v>
      </c>
      <c r="E408" s="128" t="s">
        <v>2078</v>
      </c>
      <c r="F408" s="128" t="s">
        <v>1639</v>
      </c>
      <c r="G408" s="128" t="s">
        <v>36</v>
      </c>
      <c r="H408" s="128">
        <v>0</v>
      </c>
      <c r="I408" s="128" t="s">
        <v>4831</v>
      </c>
      <c r="J408" s="128" t="s">
        <v>4832</v>
      </c>
      <c r="K408" s="128" t="s">
        <v>6747</v>
      </c>
      <c r="L408" s="128" t="s">
        <v>6748</v>
      </c>
      <c r="M408" s="128" t="s">
        <v>6749</v>
      </c>
      <c r="N408" s="129">
        <v>45882</v>
      </c>
      <c r="O408" s="130" t="s">
        <v>6750</v>
      </c>
      <c r="P408" s="128">
        <v>26.23</v>
      </c>
      <c r="Q408" s="132">
        <v>26.23</v>
      </c>
    </row>
    <row r="409" spans="1:17" x14ac:dyDescent="0.3">
      <c r="A409" s="128" t="s">
        <v>3425</v>
      </c>
      <c r="B409" s="128" t="s">
        <v>42</v>
      </c>
      <c r="C409" s="128" t="str">
        <f t="shared" si="7"/>
        <v>CFEL00081</v>
      </c>
      <c r="D409" s="128" t="s">
        <v>2079</v>
      </c>
      <c r="E409" s="128" t="s">
        <v>2080</v>
      </c>
      <c r="F409" s="128" t="s">
        <v>1639</v>
      </c>
      <c r="G409" s="128" t="s">
        <v>36</v>
      </c>
      <c r="H409" s="128">
        <v>475</v>
      </c>
      <c r="I409" s="128" t="s">
        <v>4831</v>
      </c>
      <c r="J409" s="128" t="s">
        <v>4832</v>
      </c>
      <c r="K409" s="128" t="s">
        <v>5799</v>
      </c>
      <c r="L409" s="128" t="s">
        <v>5624</v>
      </c>
      <c r="M409" s="128" t="s">
        <v>5800</v>
      </c>
      <c r="N409" s="129">
        <v>45882</v>
      </c>
      <c r="O409" s="130" t="s">
        <v>5801</v>
      </c>
      <c r="P409" s="128">
        <v>5869.14</v>
      </c>
      <c r="Q409" s="131">
        <v>12.356084210526317</v>
      </c>
    </row>
    <row r="410" spans="1:17" x14ac:dyDescent="0.3">
      <c r="A410" s="128" t="s">
        <v>3425</v>
      </c>
      <c r="B410" s="128" t="s">
        <v>42</v>
      </c>
      <c r="C410" s="128" t="str">
        <f t="shared" si="7"/>
        <v>CFEL00081</v>
      </c>
      <c r="D410" s="128" t="s">
        <v>2081</v>
      </c>
      <c r="E410" s="128" t="s">
        <v>2082</v>
      </c>
      <c r="F410" s="128" t="s">
        <v>1639</v>
      </c>
      <c r="G410" s="128" t="s">
        <v>36</v>
      </c>
      <c r="H410" s="128">
        <v>248</v>
      </c>
      <c r="I410" s="128" t="s">
        <v>4831</v>
      </c>
      <c r="J410" s="128" t="s">
        <v>4865</v>
      </c>
      <c r="K410" s="128" t="s">
        <v>5802</v>
      </c>
      <c r="L410" s="128" t="s">
        <v>5803</v>
      </c>
      <c r="M410" s="128" t="s">
        <v>5804</v>
      </c>
      <c r="N410" s="129">
        <v>45882</v>
      </c>
      <c r="O410" s="130" t="s">
        <v>5805</v>
      </c>
      <c r="P410" s="128">
        <v>2711.75</v>
      </c>
      <c r="Q410" s="131">
        <v>10.934475806451612</v>
      </c>
    </row>
    <row r="411" spans="1:17" x14ac:dyDescent="0.3">
      <c r="A411" s="128" t="s">
        <v>3425</v>
      </c>
      <c r="B411" s="128" t="s">
        <v>42</v>
      </c>
      <c r="C411" s="128" t="str">
        <f t="shared" si="7"/>
        <v>HWS000046</v>
      </c>
      <c r="D411" s="128" t="s">
        <v>1827</v>
      </c>
      <c r="E411" s="128" t="s">
        <v>1828</v>
      </c>
      <c r="F411" s="128" t="s">
        <v>1639</v>
      </c>
      <c r="G411" s="128" t="s">
        <v>36</v>
      </c>
      <c r="H411" s="128">
        <v>16</v>
      </c>
      <c r="I411" s="128" t="s">
        <v>4831</v>
      </c>
      <c r="J411" s="128" t="s">
        <v>4865</v>
      </c>
      <c r="K411" s="128" t="s">
        <v>5486</v>
      </c>
      <c r="L411" s="128" t="s">
        <v>5483</v>
      </c>
      <c r="M411" s="128" t="s">
        <v>5487</v>
      </c>
      <c r="N411" s="129">
        <v>45883</v>
      </c>
      <c r="O411" s="130" t="s">
        <v>5488</v>
      </c>
      <c r="P411" s="128">
        <v>143.88</v>
      </c>
      <c r="Q411" s="131">
        <v>8.9924999999999997</v>
      </c>
    </row>
    <row r="412" spans="1:17" x14ac:dyDescent="0.3">
      <c r="A412" s="128" t="s">
        <v>3425</v>
      </c>
      <c r="B412" s="128" t="s">
        <v>42</v>
      </c>
      <c r="C412" s="128" t="str">
        <f t="shared" si="7"/>
        <v>CFEL00074</v>
      </c>
      <c r="D412" s="128" t="s">
        <v>1849</v>
      </c>
      <c r="E412" s="128" t="s">
        <v>1850</v>
      </c>
      <c r="F412" s="128" t="s">
        <v>1639</v>
      </c>
      <c r="G412" s="128" t="s">
        <v>36</v>
      </c>
      <c r="H412" s="128">
        <v>5422</v>
      </c>
      <c r="I412" s="128" t="s">
        <v>4831</v>
      </c>
      <c r="J412" s="128" t="s">
        <v>4865</v>
      </c>
      <c r="K412" s="128" t="s">
        <v>5912</v>
      </c>
      <c r="L412" s="128" t="s">
        <v>5432</v>
      </c>
      <c r="M412" s="128" t="s">
        <v>5913</v>
      </c>
      <c r="N412" s="129">
        <v>45883</v>
      </c>
      <c r="O412" s="130" t="s">
        <v>5914</v>
      </c>
      <c r="P412" s="128">
        <v>4454.4799999999996</v>
      </c>
      <c r="Q412" s="131">
        <v>0.82155662117299877</v>
      </c>
    </row>
    <row r="413" spans="1:17" x14ac:dyDescent="0.3">
      <c r="A413" s="128" t="s">
        <v>3425</v>
      </c>
      <c r="B413" s="128" t="s">
        <v>42</v>
      </c>
      <c r="C413" s="128" t="str">
        <f t="shared" si="7"/>
        <v>CFEL00075</v>
      </c>
      <c r="D413" s="128" t="s">
        <v>1859</v>
      </c>
      <c r="E413" s="128" t="s">
        <v>1860</v>
      </c>
      <c r="F413" s="128" t="s">
        <v>1639</v>
      </c>
      <c r="G413" s="128" t="s">
        <v>36</v>
      </c>
      <c r="H413" s="128">
        <v>0</v>
      </c>
      <c r="I413" s="128" t="s">
        <v>4831</v>
      </c>
      <c r="J413" s="128" t="s">
        <v>4865</v>
      </c>
      <c r="K413" s="128" t="s">
        <v>6751</v>
      </c>
      <c r="L413" s="128" t="s">
        <v>5893</v>
      </c>
      <c r="M413" s="128" t="s">
        <v>6752</v>
      </c>
      <c r="N413" s="129">
        <v>45883</v>
      </c>
      <c r="O413" s="130" t="s">
        <v>6753</v>
      </c>
      <c r="P413" s="128">
        <v>1.02</v>
      </c>
      <c r="Q413" s="132">
        <v>1.02</v>
      </c>
    </row>
    <row r="414" spans="1:17" x14ac:dyDescent="0.3">
      <c r="A414" s="128" t="s">
        <v>3425</v>
      </c>
      <c r="B414" s="128" t="s">
        <v>42</v>
      </c>
      <c r="C414" s="128" t="str">
        <f t="shared" si="7"/>
        <v>CFEL00075</v>
      </c>
      <c r="D414" s="128" t="s">
        <v>1552</v>
      </c>
      <c r="E414" s="128" t="s">
        <v>1553</v>
      </c>
      <c r="F414" s="128" t="s">
        <v>1639</v>
      </c>
      <c r="G414" s="128" t="s">
        <v>36</v>
      </c>
      <c r="H414" s="128">
        <v>1</v>
      </c>
      <c r="I414" s="128" t="s">
        <v>4831</v>
      </c>
      <c r="J414" s="128" t="s">
        <v>4865</v>
      </c>
      <c r="K414" s="128" t="s">
        <v>5892</v>
      </c>
      <c r="L414" s="128" t="s">
        <v>5893</v>
      </c>
      <c r="M414" s="128" t="s">
        <v>5894</v>
      </c>
      <c r="N414" s="129">
        <v>45883</v>
      </c>
      <c r="O414" s="130" t="s">
        <v>5895</v>
      </c>
      <c r="P414" s="128">
        <v>0.93</v>
      </c>
      <c r="Q414" s="131">
        <v>0.93</v>
      </c>
    </row>
    <row r="415" spans="1:17" x14ac:dyDescent="0.3">
      <c r="A415" s="128" t="s">
        <v>3425</v>
      </c>
      <c r="B415" s="128" t="s">
        <v>42</v>
      </c>
      <c r="C415" s="128" t="str">
        <f t="shared" si="7"/>
        <v>PRM000001</v>
      </c>
      <c r="D415" s="128" t="s">
        <v>2017</v>
      </c>
      <c r="E415" s="128" t="s">
        <v>2018</v>
      </c>
      <c r="F415" s="128" t="s">
        <v>1639</v>
      </c>
      <c r="G415" s="128" t="s">
        <v>36</v>
      </c>
      <c r="H415" s="128">
        <v>300</v>
      </c>
      <c r="I415" s="128" t="s">
        <v>4831</v>
      </c>
      <c r="J415" s="128" t="s">
        <v>4865</v>
      </c>
      <c r="K415" s="128" t="s">
        <v>5008</v>
      </c>
      <c r="L415" s="128" t="s">
        <v>5005</v>
      </c>
      <c r="M415" s="128" t="s">
        <v>5009</v>
      </c>
      <c r="N415" s="129">
        <v>45883</v>
      </c>
      <c r="O415" s="130" t="s">
        <v>5010</v>
      </c>
      <c r="P415" s="128">
        <v>19360.72</v>
      </c>
      <c r="Q415" s="131">
        <v>64.53573333333334</v>
      </c>
    </row>
    <row r="416" spans="1:17" x14ac:dyDescent="0.3">
      <c r="A416" s="128" t="s">
        <v>3425</v>
      </c>
      <c r="B416" s="128" t="s">
        <v>42</v>
      </c>
      <c r="C416" s="128" t="str">
        <f t="shared" si="7"/>
        <v>TNC000081</v>
      </c>
      <c r="D416" s="128" t="s">
        <v>1622</v>
      </c>
      <c r="E416" s="128" t="s">
        <v>1623</v>
      </c>
      <c r="F416" s="128" t="s">
        <v>1639</v>
      </c>
      <c r="G416" s="128" t="s">
        <v>36</v>
      </c>
      <c r="H416" s="128">
        <v>1</v>
      </c>
      <c r="I416" s="128" t="s">
        <v>4831</v>
      </c>
      <c r="J416" s="128" t="s">
        <v>4865</v>
      </c>
      <c r="K416" s="128" t="s">
        <v>4895</v>
      </c>
      <c r="L416" s="128" t="s">
        <v>4894</v>
      </c>
      <c r="M416" s="128" t="s">
        <v>4896</v>
      </c>
      <c r="N416" s="129">
        <v>45883</v>
      </c>
      <c r="O416" s="130" t="s">
        <v>4897</v>
      </c>
      <c r="P416" s="128">
        <v>7.92</v>
      </c>
      <c r="Q416" s="131">
        <v>7.92</v>
      </c>
    </row>
    <row r="417" spans="1:17" x14ac:dyDescent="0.3">
      <c r="A417" s="128" t="s">
        <v>3425</v>
      </c>
      <c r="B417" s="128" t="s">
        <v>42</v>
      </c>
      <c r="C417" s="128" t="str">
        <f t="shared" si="7"/>
        <v>TNC000082</v>
      </c>
      <c r="D417" s="128" t="s">
        <v>1620</v>
      </c>
      <c r="E417" s="128" t="s">
        <v>1621</v>
      </c>
      <c r="F417" s="128" t="s">
        <v>1639</v>
      </c>
      <c r="G417" s="128" t="s">
        <v>36</v>
      </c>
      <c r="H417" s="128">
        <v>1</v>
      </c>
      <c r="I417" s="128" t="s">
        <v>4831</v>
      </c>
      <c r="J417" s="128" t="s">
        <v>4865</v>
      </c>
      <c r="K417" s="128" t="s">
        <v>4891</v>
      </c>
      <c r="L417" s="128" t="s">
        <v>4890</v>
      </c>
      <c r="M417" s="128" t="s">
        <v>4892</v>
      </c>
      <c r="N417" s="129">
        <v>45883</v>
      </c>
      <c r="O417" s="130" t="s">
        <v>4893</v>
      </c>
      <c r="P417" s="128">
        <v>7.92</v>
      </c>
      <c r="Q417" s="131">
        <v>7.92</v>
      </c>
    </row>
    <row r="418" spans="1:17" x14ac:dyDescent="0.3">
      <c r="A418" s="128" t="s">
        <v>3425</v>
      </c>
      <c r="B418" s="128" t="s">
        <v>42</v>
      </c>
      <c r="C418" s="128" t="str">
        <f t="shared" si="7"/>
        <v>TNC000085</v>
      </c>
      <c r="D418" s="128" t="s">
        <v>2061</v>
      </c>
      <c r="E418" s="128" t="s">
        <v>2062</v>
      </c>
      <c r="F418" s="128" t="s">
        <v>1639</v>
      </c>
      <c r="G418" s="128" t="s">
        <v>36</v>
      </c>
      <c r="H418" s="128">
        <v>300</v>
      </c>
      <c r="I418" s="128" t="s">
        <v>4831</v>
      </c>
      <c r="J418" s="128" t="s">
        <v>4865</v>
      </c>
      <c r="K418" s="128" t="s">
        <v>4878</v>
      </c>
      <c r="L418" s="128" t="s">
        <v>4879</v>
      </c>
      <c r="M418" s="128" t="s">
        <v>4880</v>
      </c>
      <c r="N418" s="129">
        <v>45883</v>
      </c>
      <c r="O418" s="130" t="s">
        <v>4881</v>
      </c>
      <c r="P418" s="128">
        <v>2635.47</v>
      </c>
      <c r="Q418" s="131">
        <v>8.7848999999999986</v>
      </c>
    </row>
    <row r="419" spans="1:17" x14ac:dyDescent="0.3">
      <c r="A419" s="128" t="s">
        <v>3425</v>
      </c>
      <c r="B419" s="128" t="s">
        <v>42</v>
      </c>
      <c r="C419" s="128" t="str">
        <f t="shared" si="7"/>
        <v>CFSB00055</v>
      </c>
      <c r="D419" s="128" t="s">
        <v>1476</v>
      </c>
      <c r="E419" s="128" t="s">
        <v>1477</v>
      </c>
      <c r="F419" s="128" t="s">
        <v>1639</v>
      </c>
      <c r="G419" s="128" t="s">
        <v>36</v>
      </c>
      <c r="H419" s="128">
        <v>219</v>
      </c>
      <c r="I419" s="128" t="s">
        <v>4831</v>
      </c>
      <c r="J419" s="128" t="s">
        <v>4832</v>
      </c>
      <c r="K419" s="128" t="s">
        <v>5616</v>
      </c>
      <c r="L419" s="128" t="s">
        <v>5617</v>
      </c>
      <c r="M419" s="128" t="s">
        <v>5618</v>
      </c>
      <c r="N419" s="129">
        <v>45883</v>
      </c>
      <c r="O419" s="130" t="s">
        <v>5619</v>
      </c>
      <c r="P419" s="128">
        <v>4658.96</v>
      </c>
      <c r="Q419" s="131">
        <v>21.2737899543379</v>
      </c>
    </row>
    <row r="420" spans="1:17" x14ac:dyDescent="0.3">
      <c r="A420" s="128" t="s">
        <v>3425</v>
      </c>
      <c r="B420" s="128" t="s">
        <v>42</v>
      </c>
      <c r="C420" s="128" t="str">
        <f t="shared" si="7"/>
        <v>CFEL00061</v>
      </c>
      <c r="D420" s="128" t="s">
        <v>2115</v>
      </c>
      <c r="E420" s="128" t="s">
        <v>2116</v>
      </c>
      <c r="F420" s="128" t="s">
        <v>1639</v>
      </c>
      <c r="G420" s="128" t="s">
        <v>36</v>
      </c>
      <c r="H420" s="128">
        <v>570</v>
      </c>
      <c r="I420" s="128" t="s">
        <v>4831</v>
      </c>
      <c r="J420" s="128" t="s">
        <v>4832</v>
      </c>
      <c r="K420" s="128" t="s">
        <v>6066</v>
      </c>
      <c r="L420" s="128" t="s">
        <v>6067</v>
      </c>
      <c r="M420" s="128" t="s">
        <v>6068</v>
      </c>
      <c r="N420" s="129">
        <v>45883</v>
      </c>
      <c r="O420" s="130" t="s">
        <v>6069</v>
      </c>
      <c r="P420" s="128">
        <v>687.14</v>
      </c>
      <c r="Q420" s="131">
        <v>1.2055087719298245</v>
      </c>
    </row>
    <row r="421" spans="1:17" x14ac:dyDescent="0.3">
      <c r="A421" s="128" t="s">
        <v>3425</v>
      </c>
      <c r="B421" s="128" t="s">
        <v>42</v>
      </c>
      <c r="C421" s="128" t="str">
        <f t="shared" si="7"/>
        <v>CFEL00061</v>
      </c>
      <c r="D421" s="128" t="s">
        <v>2117</v>
      </c>
      <c r="E421" s="128" t="s">
        <v>2118</v>
      </c>
      <c r="F421" s="128" t="s">
        <v>1639</v>
      </c>
      <c r="G421" s="128" t="s">
        <v>36</v>
      </c>
      <c r="H421" s="128">
        <v>570</v>
      </c>
      <c r="I421" s="128" t="s">
        <v>4831</v>
      </c>
      <c r="J421" s="128" t="s">
        <v>4865</v>
      </c>
      <c r="K421" s="128" t="s">
        <v>6070</v>
      </c>
      <c r="L421" s="128" t="s">
        <v>6067</v>
      </c>
      <c r="M421" s="128" t="s">
        <v>6071</v>
      </c>
      <c r="N421" s="129">
        <v>45883</v>
      </c>
      <c r="O421" s="130" t="s">
        <v>6072</v>
      </c>
      <c r="P421" s="128">
        <v>194.4</v>
      </c>
      <c r="Q421" s="131">
        <v>0.34105263157894739</v>
      </c>
    </row>
    <row r="422" spans="1:17" x14ac:dyDescent="0.3">
      <c r="A422" s="128" t="s">
        <v>3425</v>
      </c>
      <c r="B422" s="128" t="s">
        <v>42</v>
      </c>
      <c r="C422" s="128" t="str">
        <f t="shared" si="7"/>
        <v>CFEL00082</v>
      </c>
      <c r="D422" s="128" t="s">
        <v>1679</v>
      </c>
      <c r="E422" s="128" t="s">
        <v>1680</v>
      </c>
      <c r="F422" s="128" t="s">
        <v>1639</v>
      </c>
      <c r="G422" s="128" t="s">
        <v>36</v>
      </c>
      <c r="H422" s="128">
        <v>11</v>
      </c>
      <c r="I422" s="128" t="s">
        <v>4831</v>
      </c>
      <c r="J422" s="128" t="s">
        <v>4865</v>
      </c>
      <c r="K422" s="128" t="s">
        <v>5786</v>
      </c>
      <c r="L422" s="128" t="s">
        <v>5787</v>
      </c>
      <c r="M422" s="128" t="s">
        <v>5788</v>
      </c>
      <c r="N422" s="129">
        <v>45884</v>
      </c>
      <c r="O422" s="130" t="s">
        <v>5789</v>
      </c>
      <c r="P422" s="128">
        <v>1539.92</v>
      </c>
      <c r="Q422" s="131">
        <v>139.99272727272728</v>
      </c>
    </row>
    <row r="423" spans="1:17" x14ac:dyDescent="0.3">
      <c r="A423" s="128" t="s">
        <v>3425</v>
      </c>
      <c r="B423" s="128" t="s">
        <v>42</v>
      </c>
      <c r="C423" s="128" t="str">
        <f t="shared" si="7"/>
        <v>CFEL00082</v>
      </c>
      <c r="D423" s="128" t="s">
        <v>1681</v>
      </c>
      <c r="E423" s="128" t="s">
        <v>1682</v>
      </c>
      <c r="F423" s="128" t="s">
        <v>1639</v>
      </c>
      <c r="G423" s="128" t="s">
        <v>36</v>
      </c>
      <c r="H423" s="128">
        <v>11</v>
      </c>
      <c r="I423" s="128" t="s">
        <v>4831</v>
      </c>
      <c r="J423" s="128" t="s">
        <v>4865</v>
      </c>
      <c r="K423" s="128" t="s">
        <v>5790</v>
      </c>
      <c r="L423" s="128" t="s">
        <v>5787</v>
      </c>
      <c r="M423" s="128" t="s">
        <v>5791</v>
      </c>
      <c r="N423" s="129">
        <v>45884</v>
      </c>
      <c r="O423" s="130" t="s">
        <v>5792</v>
      </c>
      <c r="P423" s="128">
        <v>1346.74</v>
      </c>
      <c r="Q423" s="131">
        <v>122.4309090909091</v>
      </c>
    </row>
    <row r="424" spans="1:17" x14ac:dyDescent="0.3">
      <c r="A424" s="128" t="s">
        <v>3425</v>
      </c>
      <c r="B424" s="128" t="s">
        <v>42</v>
      </c>
      <c r="C424" s="128" t="str">
        <f t="shared" si="7"/>
        <v>ARV000182</v>
      </c>
      <c r="D424" s="128" t="s">
        <v>1683</v>
      </c>
      <c r="E424" s="128" t="s">
        <v>1684</v>
      </c>
      <c r="F424" s="128" t="s">
        <v>1639</v>
      </c>
      <c r="G424" s="128" t="s">
        <v>36</v>
      </c>
      <c r="H424" s="128">
        <v>1563</v>
      </c>
      <c r="I424" s="128" t="s">
        <v>4831</v>
      </c>
      <c r="J424" s="128" t="s">
        <v>4865</v>
      </c>
      <c r="K424" s="128" t="s">
        <v>6301</v>
      </c>
      <c r="L424" s="128" t="s">
        <v>6298</v>
      </c>
      <c r="M424" s="128" t="s">
        <v>6302</v>
      </c>
      <c r="N424" s="129">
        <v>45884</v>
      </c>
      <c r="O424" s="130" t="s">
        <v>6303</v>
      </c>
      <c r="P424" s="128">
        <v>26358.61</v>
      </c>
      <c r="Q424" s="131">
        <v>16.864113883557263</v>
      </c>
    </row>
    <row r="425" spans="1:17" x14ac:dyDescent="0.3">
      <c r="A425" s="128" t="s">
        <v>3425</v>
      </c>
      <c r="B425" s="128" t="s">
        <v>42</v>
      </c>
      <c r="C425" s="128" t="str">
        <f t="shared" si="7"/>
        <v>ARV000189</v>
      </c>
      <c r="D425" s="128" t="s">
        <v>1693</v>
      </c>
      <c r="E425" s="128" t="s">
        <v>1694</v>
      </c>
      <c r="F425" s="128" t="s">
        <v>1639</v>
      </c>
      <c r="G425" s="128" t="s">
        <v>36</v>
      </c>
      <c r="H425" s="128">
        <v>1775</v>
      </c>
      <c r="I425" s="128" t="s">
        <v>4831</v>
      </c>
      <c r="J425" s="128" t="s">
        <v>4865</v>
      </c>
      <c r="K425" s="128" t="s">
        <v>6274</v>
      </c>
      <c r="L425" s="128" t="s">
        <v>6271</v>
      </c>
      <c r="M425" s="128" t="s">
        <v>6275</v>
      </c>
      <c r="N425" s="129">
        <v>45884</v>
      </c>
      <c r="O425" s="130" t="s">
        <v>6276</v>
      </c>
      <c r="P425" s="128">
        <v>13001.72</v>
      </c>
      <c r="Q425" s="131">
        <v>7.3249126760563374</v>
      </c>
    </row>
    <row r="426" spans="1:17" x14ac:dyDescent="0.3">
      <c r="A426" s="128" t="s">
        <v>3425</v>
      </c>
      <c r="B426" s="128" t="s">
        <v>42</v>
      </c>
      <c r="C426" s="128" t="str">
        <f t="shared" si="7"/>
        <v>ARV000203</v>
      </c>
      <c r="D426" s="128" t="s">
        <v>1719</v>
      </c>
      <c r="E426" s="128" t="s">
        <v>1720</v>
      </c>
      <c r="F426" s="128" t="s">
        <v>1639</v>
      </c>
      <c r="G426" s="128" t="s">
        <v>36</v>
      </c>
      <c r="H426" s="128">
        <v>400</v>
      </c>
      <c r="I426" s="128" t="s">
        <v>4831</v>
      </c>
      <c r="J426" s="128" t="s">
        <v>4865</v>
      </c>
      <c r="K426" s="128" t="s">
        <v>6218</v>
      </c>
      <c r="L426" s="128" t="s">
        <v>6215</v>
      </c>
      <c r="M426" s="128" t="s">
        <v>6219</v>
      </c>
      <c r="N426" s="129">
        <v>45884</v>
      </c>
      <c r="O426" s="130" t="s">
        <v>6220</v>
      </c>
      <c r="P426" s="128">
        <v>14652.51</v>
      </c>
      <c r="Q426" s="131">
        <v>36.631275000000002</v>
      </c>
    </row>
    <row r="427" spans="1:17" x14ac:dyDescent="0.3">
      <c r="A427" s="128" t="s">
        <v>3425</v>
      </c>
      <c r="B427" s="128" t="s">
        <v>42</v>
      </c>
      <c r="C427" s="128" t="str">
        <f t="shared" si="7"/>
        <v>ARV000219</v>
      </c>
      <c r="D427" s="128" t="s">
        <v>1624</v>
      </c>
      <c r="E427" s="128" t="s">
        <v>1625</v>
      </c>
      <c r="F427" s="128" t="s">
        <v>1639</v>
      </c>
      <c r="G427" s="128" t="s">
        <v>36</v>
      </c>
      <c r="H427" s="128">
        <v>100</v>
      </c>
      <c r="I427" s="128" t="s">
        <v>4831</v>
      </c>
      <c r="J427" s="128" t="s">
        <v>4865</v>
      </c>
      <c r="K427" s="128" t="s">
        <v>6147</v>
      </c>
      <c r="L427" s="128" t="s">
        <v>6144</v>
      </c>
      <c r="M427" s="128" t="s">
        <v>6148</v>
      </c>
      <c r="N427" s="129">
        <v>45884</v>
      </c>
      <c r="O427" s="130" t="s">
        <v>6149</v>
      </c>
      <c r="P427" s="128">
        <v>2814.11</v>
      </c>
      <c r="Q427" s="131">
        <v>28.141100000000002</v>
      </c>
    </row>
    <row r="428" spans="1:17" x14ac:dyDescent="0.3">
      <c r="A428" s="128" t="s">
        <v>3425</v>
      </c>
      <c r="B428" s="128" t="s">
        <v>42</v>
      </c>
      <c r="C428" s="128" t="str">
        <f t="shared" si="7"/>
        <v>CFEL00075</v>
      </c>
      <c r="D428" s="128" t="s">
        <v>1851</v>
      </c>
      <c r="E428" s="128" t="s">
        <v>1852</v>
      </c>
      <c r="F428" s="128" t="s">
        <v>1639</v>
      </c>
      <c r="G428" s="128" t="s">
        <v>36</v>
      </c>
      <c r="H428" s="128">
        <v>3164</v>
      </c>
      <c r="I428" s="128" t="s">
        <v>4831</v>
      </c>
      <c r="J428" s="128" t="s">
        <v>4865</v>
      </c>
      <c r="K428" s="128" t="s">
        <v>5883</v>
      </c>
      <c r="L428" s="128" t="s">
        <v>5428</v>
      </c>
      <c r="M428" s="128" t="s">
        <v>5884</v>
      </c>
      <c r="N428" s="129">
        <v>45884</v>
      </c>
      <c r="O428" s="130" t="s">
        <v>5885</v>
      </c>
      <c r="P428" s="128">
        <v>2609.87</v>
      </c>
      <c r="Q428" s="131">
        <v>0.82486409608091016</v>
      </c>
    </row>
    <row r="429" spans="1:17" x14ac:dyDescent="0.3">
      <c r="A429" s="128" t="s">
        <v>3425</v>
      </c>
      <c r="B429" s="128" t="s">
        <v>42</v>
      </c>
      <c r="C429" s="128" t="str">
        <f t="shared" si="7"/>
        <v>HWS000125</v>
      </c>
      <c r="D429" s="128" t="s">
        <v>1953</v>
      </c>
      <c r="E429" s="128" t="s">
        <v>1954</v>
      </c>
      <c r="F429" s="128" t="s">
        <v>1639</v>
      </c>
      <c r="G429" s="128" t="s">
        <v>36</v>
      </c>
      <c r="H429" s="128">
        <v>1918</v>
      </c>
      <c r="I429" s="128" t="s">
        <v>4831</v>
      </c>
      <c r="J429" s="128" t="s">
        <v>4865</v>
      </c>
      <c r="K429" s="128" t="s">
        <v>5187</v>
      </c>
      <c r="L429" s="128" t="s">
        <v>5184</v>
      </c>
      <c r="M429" s="128" t="s">
        <v>5188</v>
      </c>
      <c r="N429" s="129">
        <v>45884</v>
      </c>
      <c r="O429" s="130" t="s">
        <v>5189</v>
      </c>
      <c r="P429" s="128">
        <v>9565.93</v>
      </c>
      <c r="Q429" s="131">
        <v>4.9874504692387909</v>
      </c>
    </row>
    <row r="430" spans="1:17" x14ac:dyDescent="0.3">
      <c r="A430" s="128" t="s">
        <v>3425</v>
      </c>
      <c r="B430" s="128" t="s">
        <v>42</v>
      </c>
      <c r="C430" s="128" t="str">
        <f t="shared" si="7"/>
        <v>CFEL00066</v>
      </c>
      <c r="D430" s="128" t="s">
        <v>1338</v>
      </c>
      <c r="E430" s="128" t="s">
        <v>1339</v>
      </c>
      <c r="F430" s="128" t="s">
        <v>1639</v>
      </c>
      <c r="G430" s="128" t="s">
        <v>36</v>
      </c>
      <c r="H430" s="128">
        <v>0</v>
      </c>
      <c r="I430" s="128" t="s">
        <v>4831</v>
      </c>
      <c r="J430" s="128" t="s">
        <v>4865</v>
      </c>
      <c r="K430" s="128" t="s">
        <v>6754</v>
      </c>
      <c r="L430" s="128" t="s">
        <v>6755</v>
      </c>
      <c r="M430" s="128" t="s">
        <v>6756</v>
      </c>
      <c r="N430" s="129">
        <v>45887</v>
      </c>
      <c r="O430" s="130" t="s">
        <v>6757</v>
      </c>
      <c r="P430" s="128">
        <v>21.23</v>
      </c>
      <c r="Q430" s="132">
        <v>21.23</v>
      </c>
    </row>
    <row r="431" spans="1:17" x14ac:dyDescent="0.3">
      <c r="A431" s="128" t="s">
        <v>3425</v>
      </c>
      <c r="B431" s="128" t="s">
        <v>42</v>
      </c>
      <c r="C431" s="128" t="str">
        <f t="shared" si="7"/>
        <v>ARV000190</v>
      </c>
      <c r="D431" s="128" t="s">
        <v>1695</v>
      </c>
      <c r="E431" s="128" t="s">
        <v>1696</v>
      </c>
      <c r="F431" s="128" t="s">
        <v>1639</v>
      </c>
      <c r="G431" s="128" t="s">
        <v>36</v>
      </c>
      <c r="H431" s="128">
        <v>20</v>
      </c>
      <c r="I431" s="128" t="s">
        <v>4831</v>
      </c>
      <c r="J431" s="128" t="s">
        <v>4865</v>
      </c>
      <c r="K431" s="128" t="s">
        <v>6266</v>
      </c>
      <c r="L431" s="128" t="s">
        <v>6267</v>
      </c>
      <c r="M431" s="128" t="s">
        <v>6268</v>
      </c>
      <c r="N431" s="129">
        <v>45887</v>
      </c>
      <c r="O431" s="130" t="s">
        <v>6269</v>
      </c>
      <c r="P431" s="128">
        <v>174.47</v>
      </c>
      <c r="Q431" s="131">
        <v>8.7234999999999996</v>
      </c>
    </row>
    <row r="432" spans="1:17" x14ac:dyDescent="0.3">
      <c r="A432" s="128" t="s">
        <v>3425</v>
      </c>
      <c r="B432" s="128" t="s">
        <v>42</v>
      </c>
      <c r="C432" s="128" t="str">
        <f t="shared" si="7"/>
        <v>HWS000045</v>
      </c>
      <c r="D432" s="128" t="s">
        <v>1825</v>
      </c>
      <c r="E432" s="128" t="s">
        <v>1826</v>
      </c>
      <c r="F432" s="128" t="s">
        <v>1639</v>
      </c>
      <c r="G432" s="128" t="s">
        <v>36</v>
      </c>
      <c r="H432" s="128">
        <v>607</v>
      </c>
      <c r="I432" s="128" t="s">
        <v>4831</v>
      </c>
      <c r="J432" s="128" t="s">
        <v>4865</v>
      </c>
      <c r="K432" s="128" t="s">
        <v>5493</v>
      </c>
      <c r="L432" s="128" t="s">
        <v>5490</v>
      </c>
      <c r="M432" s="128" t="s">
        <v>5494</v>
      </c>
      <c r="N432" s="129">
        <v>45887</v>
      </c>
      <c r="O432" s="130" t="s">
        <v>5495</v>
      </c>
      <c r="P432" s="128">
        <v>5459.43</v>
      </c>
      <c r="Q432" s="131">
        <v>8.9941186161449753</v>
      </c>
    </row>
    <row r="433" spans="1:17" x14ac:dyDescent="0.3">
      <c r="A433" s="128" t="s">
        <v>3425</v>
      </c>
      <c r="B433" s="128" t="s">
        <v>42</v>
      </c>
      <c r="C433" s="128" t="str">
        <f t="shared" si="7"/>
        <v>CFEL00075</v>
      </c>
      <c r="D433" s="128" t="s">
        <v>1340</v>
      </c>
      <c r="E433" s="128" t="s">
        <v>1341</v>
      </c>
      <c r="F433" s="128" t="s">
        <v>1639</v>
      </c>
      <c r="G433" s="128" t="s">
        <v>36</v>
      </c>
      <c r="H433" s="128">
        <v>1200</v>
      </c>
      <c r="I433" s="128" t="s">
        <v>4831</v>
      </c>
      <c r="J433" s="128" t="s">
        <v>4865</v>
      </c>
      <c r="K433" s="128" t="s">
        <v>5896</v>
      </c>
      <c r="L433" s="128" t="s">
        <v>5416</v>
      </c>
      <c r="M433" s="128" t="s">
        <v>5897</v>
      </c>
      <c r="N433" s="129">
        <v>45887</v>
      </c>
      <c r="O433" s="130" t="s">
        <v>5898</v>
      </c>
      <c r="P433" s="128">
        <v>2572.58</v>
      </c>
      <c r="Q433" s="131">
        <v>2.1438166666666665</v>
      </c>
    </row>
    <row r="434" spans="1:17" x14ac:dyDescent="0.3">
      <c r="A434" s="128" t="s">
        <v>3425</v>
      </c>
      <c r="B434" s="128" t="s">
        <v>42</v>
      </c>
      <c r="C434" s="128" t="str">
        <f t="shared" si="7"/>
        <v>CFEL00075</v>
      </c>
      <c r="D434" s="128" t="s">
        <v>1554</v>
      </c>
      <c r="E434" s="128" t="s">
        <v>1555</v>
      </c>
      <c r="F434" s="128" t="s">
        <v>1639</v>
      </c>
      <c r="G434" s="128" t="s">
        <v>36</v>
      </c>
      <c r="H434" s="128">
        <v>635</v>
      </c>
      <c r="I434" s="128" t="s">
        <v>4831</v>
      </c>
      <c r="J434" s="128" t="s">
        <v>4865</v>
      </c>
      <c r="K434" s="128" t="s">
        <v>5899</v>
      </c>
      <c r="L434" s="128" t="s">
        <v>5416</v>
      </c>
      <c r="M434" s="128" t="s">
        <v>5900</v>
      </c>
      <c r="N434" s="129">
        <v>45887</v>
      </c>
      <c r="O434" s="130" t="s">
        <v>5901</v>
      </c>
      <c r="P434" s="128">
        <v>649.69000000000005</v>
      </c>
      <c r="Q434" s="131">
        <v>1.0231338582677165</v>
      </c>
    </row>
    <row r="435" spans="1:17" x14ac:dyDescent="0.3">
      <c r="A435" s="128" t="s">
        <v>3425</v>
      </c>
      <c r="B435" s="128" t="s">
        <v>42</v>
      </c>
      <c r="C435" s="128" t="str">
        <f t="shared" si="7"/>
        <v>CFEL00079</v>
      </c>
      <c r="D435" s="128" t="s">
        <v>1945</v>
      </c>
      <c r="E435" s="128" t="s">
        <v>1946</v>
      </c>
      <c r="F435" s="128" t="s">
        <v>1639</v>
      </c>
      <c r="G435" s="128" t="s">
        <v>36</v>
      </c>
      <c r="H435" s="128">
        <v>650</v>
      </c>
      <c r="I435" s="128" t="s">
        <v>4831</v>
      </c>
      <c r="J435" s="128" t="s">
        <v>4865</v>
      </c>
      <c r="K435" s="128" t="s">
        <v>5858</v>
      </c>
      <c r="L435" s="128" t="s">
        <v>5203</v>
      </c>
      <c r="M435" s="128" t="s">
        <v>5859</v>
      </c>
      <c r="N435" s="129">
        <v>45887</v>
      </c>
      <c r="O435" s="130" t="s">
        <v>5860</v>
      </c>
      <c r="P435" s="128">
        <v>1531.23</v>
      </c>
      <c r="Q435" s="131">
        <v>2.3557384615384618</v>
      </c>
    </row>
    <row r="436" spans="1:17" x14ac:dyDescent="0.3">
      <c r="A436" s="128" t="s">
        <v>3425</v>
      </c>
      <c r="B436" s="128" t="s">
        <v>42</v>
      </c>
      <c r="C436" s="128" t="str">
        <f t="shared" si="7"/>
        <v>CFEL00100</v>
      </c>
      <c r="D436" s="128" t="s">
        <v>1350</v>
      </c>
      <c r="E436" s="128" t="s">
        <v>1351</v>
      </c>
      <c r="F436" s="128" t="s">
        <v>1639</v>
      </c>
      <c r="G436" s="128" t="s">
        <v>36</v>
      </c>
      <c r="H436" s="128">
        <v>0</v>
      </c>
      <c r="I436" s="128" t="s">
        <v>4831</v>
      </c>
      <c r="J436" s="128" t="s">
        <v>4832</v>
      </c>
      <c r="K436" s="128" t="s">
        <v>6758</v>
      </c>
      <c r="L436" s="128" t="s">
        <v>6759</v>
      </c>
      <c r="M436" s="128" t="s">
        <v>6760</v>
      </c>
      <c r="N436" s="129">
        <v>45887</v>
      </c>
      <c r="O436" s="130" t="s">
        <v>6761</v>
      </c>
      <c r="P436" s="128">
        <v>2.37</v>
      </c>
      <c r="Q436" s="132">
        <v>2.37</v>
      </c>
    </row>
    <row r="437" spans="1:17" x14ac:dyDescent="0.3">
      <c r="A437" s="128" t="s">
        <v>3425</v>
      </c>
      <c r="B437" s="128" t="s">
        <v>42</v>
      </c>
      <c r="C437" s="128" t="str">
        <f t="shared" si="7"/>
        <v>CFEL00105</v>
      </c>
      <c r="D437" s="128" t="s">
        <v>1374</v>
      </c>
      <c r="E437" s="128" t="s">
        <v>1375</v>
      </c>
      <c r="F437" s="128" t="s">
        <v>1639</v>
      </c>
      <c r="G437" s="128" t="s">
        <v>36</v>
      </c>
      <c r="H437" s="128">
        <v>0</v>
      </c>
      <c r="I437" s="128" t="s">
        <v>4831</v>
      </c>
      <c r="J437" s="128" t="s">
        <v>4832</v>
      </c>
      <c r="K437" s="128" t="s">
        <v>6762</v>
      </c>
      <c r="L437" s="128" t="s">
        <v>6763</v>
      </c>
      <c r="M437" s="128" t="s">
        <v>6764</v>
      </c>
      <c r="N437" s="129">
        <v>45887</v>
      </c>
      <c r="O437" s="130" t="s">
        <v>6765</v>
      </c>
      <c r="P437" s="128">
        <v>8.36</v>
      </c>
      <c r="Q437" s="132">
        <v>8.36</v>
      </c>
    </row>
    <row r="438" spans="1:17" x14ac:dyDescent="0.3">
      <c r="A438" s="130" t="s">
        <v>3425</v>
      </c>
      <c r="B438" s="130" t="s">
        <v>42</v>
      </c>
      <c r="C438" s="128" t="str">
        <f t="shared" ref="C438:C501" si="8">LEFT(E438,9)</f>
        <v>CFEL00105</v>
      </c>
      <c r="D438" s="128" t="s">
        <v>2007</v>
      </c>
      <c r="E438" s="128" t="s">
        <v>2008</v>
      </c>
      <c r="F438" s="128" t="s">
        <v>1639</v>
      </c>
      <c r="G438" s="128" t="s">
        <v>36</v>
      </c>
      <c r="H438" s="128">
        <v>1</v>
      </c>
      <c r="I438" s="128" t="s">
        <v>4831</v>
      </c>
      <c r="J438" s="128" t="s">
        <v>4865</v>
      </c>
      <c r="K438" s="128" t="s">
        <v>5678</v>
      </c>
      <c r="L438" s="128" t="s">
        <v>5679</v>
      </c>
      <c r="M438" s="128" t="s">
        <v>5680</v>
      </c>
      <c r="N438" s="129">
        <v>45887</v>
      </c>
      <c r="O438" s="130" t="s">
        <v>5681</v>
      </c>
      <c r="P438" s="128">
        <v>8.36</v>
      </c>
      <c r="Q438" s="131">
        <v>8.36</v>
      </c>
    </row>
    <row r="439" spans="1:17" x14ac:dyDescent="0.3">
      <c r="A439" s="128" t="s">
        <v>3425</v>
      </c>
      <c r="B439" s="128" t="s">
        <v>42</v>
      </c>
      <c r="C439" s="128" t="str">
        <f t="shared" si="8"/>
        <v>CFSB00054</v>
      </c>
      <c r="D439" s="128" t="s">
        <v>2083</v>
      </c>
      <c r="E439" s="128" t="s">
        <v>2084</v>
      </c>
      <c r="F439" s="128" t="s">
        <v>1639</v>
      </c>
      <c r="G439" s="128" t="s">
        <v>36</v>
      </c>
      <c r="H439" s="128">
        <v>333</v>
      </c>
      <c r="I439" s="128" t="s">
        <v>4831</v>
      </c>
      <c r="J439" s="128" t="s">
        <v>4832</v>
      </c>
      <c r="K439" s="128" t="s">
        <v>5625</v>
      </c>
      <c r="L439" s="128" t="s">
        <v>5626</v>
      </c>
      <c r="M439" s="128" t="s">
        <v>5627</v>
      </c>
      <c r="N439" s="129">
        <v>45887</v>
      </c>
      <c r="O439" s="130" t="s">
        <v>5628</v>
      </c>
      <c r="P439" s="128">
        <v>7114.48</v>
      </c>
      <c r="Q439" s="131">
        <v>21.364804804804802</v>
      </c>
    </row>
    <row r="440" spans="1:17" x14ac:dyDescent="0.3">
      <c r="A440" s="128" t="s">
        <v>3425</v>
      </c>
      <c r="B440" s="128" t="s">
        <v>42</v>
      </c>
      <c r="C440" s="128" t="str">
        <f t="shared" si="8"/>
        <v>CFEL00081</v>
      </c>
      <c r="D440" s="128" t="s">
        <v>2085</v>
      </c>
      <c r="E440" s="128" t="s">
        <v>2086</v>
      </c>
      <c r="F440" s="128" t="s">
        <v>1639</v>
      </c>
      <c r="G440" s="128" t="s">
        <v>36</v>
      </c>
      <c r="H440" s="128">
        <v>42</v>
      </c>
      <c r="I440" s="128" t="s">
        <v>4831</v>
      </c>
      <c r="J440" s="128" t="s">
        <v>4865</v>
      </c>
      <c r="K440" s="128" t="s">
        <v>5806</v>
      </c>
      <c r="L440" s="128" t="s">
        <v>5807</v>
      </c>
      <c r="M440" s="128" t="s">
        <v>5808</v>
      </c>
      <c r="N440" s="129">
        <v>45887</v>
      </c>
      <c r="O440" s="130" t="s">
        <v>5809</v>
      </c>
      <c r="P440" s="128">
        <v>754.4</v>
      </c>
      <c r="Q440" s="131">
        <v>17.961904761904762</v>
      </c>
    </row>
    <row r="441" spans="1:17" x14ac:dyDescent="0.3">
      <c r="A441" s="128" t="s">
        <v>3425</v>
      </c>
      <c r="B441" s="128" t="s">
        <v>42</v>
      </c>
      <c r="C441" s="128" t="str">
        <f t="shared" si="8"/>
        <v>CFEL00081</v>
      </c>
      <c r="D441" s="128" t="s">
        <v>2087</v>
      </c>
      <c r="E441" s="128" t="s">
        <v>2088</v>
      </c>
      <c r="F441" s="128" t="s">
        <v>1639</v>
      </c>
      <c r="G441" s="128" t="s">
        <v>36</v>
      </c>
      <c r="H441" s="128">
        <v>291</v>
      </c>
      <c r="I441" s="128" t="s">
        <v>4831</v>
      </c>
      <c r="J441" s="128" t="s">
        <v>4865</v>
      </c>
      <c r="K441" s="128" t="s">
        <v>5810</v>
      </c>
      <c r="L441" s="128" t="s">
        <v>5626</v>
      </c>
      <c r="M441" s="128" t="s">
        <v>5811</v>
      </c>
      <c r="N441" s="129">
        <v>45887</v>
      </c>
      <c r="O441" s="130" t="s">
        <v>5812</v>
      </c>
      <c r="P441" s="128">
        <v>4372.74</v>
      </c>
      <c r="Q441" s="131">
        <v>15.026597938144329</v>
      </c>
    </row>
    <row r="442" spans="1:17" x14ac:dyDescent="0.3">
      <c r="A442" s="128" t="s">
        <v>3425</v>
      </c>
      <c r="B442" s="128" t="s">
        <v>42</v>
      </c>
      <c r="C442" s="128" t="str">
        <f t="shared" si="8"/>
        <v>HWS000037</v>
      </c>
      <c r="D442" s="128" t="s">
        <v>1807</v>
      </c>
      <c r="E442" s="128" t="s">
        <v>1808</v>
      </c>
      <c r="F442" s="128" t="s">
        <v>1639</v>
      </c>
      <c r="G442" s="128" t="s">
        <v>36</v>
      </c>
      <c r="H442" s="128">
        <v>1808</v>
      </c>
      <c r="I442" s="128" t="s">
        <v>4831</v>
      </c>
      <c r="J442" s="128" t="s">
        <v>4865</v>
      </c>
      <c r="K442" s="128" t="s">
        <v>5537</v>
      </c>
      <c r="L442" s="128" t="s">
        <v>5534</v>
      </c>
      <c r="M442" s="128" t="s">
        <v>5538</v>
      </c>
      <c r="N442" s="129">
        <v>45888</v>
      </c>
      <c r="O442" s="130" t="s">
        <v>5539</v>
      </c>
      <c r="P442" s="128">
        <v>7144.68</v>
      </c>
      <c r="Q442" s="131">
        <v>3.9517035398230091</v>
      </c>
    </row>
    <row r="443" spans="1:17" x14ac:dyDescent="0.3">
      <c r="A443" s="128" t="s">
        <v>3425</v>
      </c>
      <c r="B443" s="128" t="s">
        <v>42</v>
      </c>
      <c r="C443" s="128" t="str">
        <f t="shared" si="8"/>
        <v>HWS000038</v>
      </c>
      <c r="D443" s="128" t="s">
        <v>1809</v>
      </c>
      <c r="E443" s="128" t="s">
        <v>1810</v>
      </c>
      <c r="F443" s="128" t="s">
        <v>1639</v>
      </c>
      <c r="G443" s="128" t="s">
        <v>36</v>
      </c>
      <c r="H443" s="128">
        <v>3</v>
      </c>
      <c r="I443" s="128" t="s">
        <v>4831</v>
      </c>
      <c r="J443" s="128" t="s">
        <v>4865</v>
      </c>
      <c r="K443" s="128" t="s">
        <v>5530</v>
      </c>
      <c r="L443" s="128" t="s">
        <v>5527</v>
      </c>
      <c r="M443" s="128" t="s">
        <v>5531</v>
      </c>
      <c r="N443" s="129">
        <v>45888</v>
      </c>
      <c r="O443" s="130" t="s">
        <v>5532</v>
      </c>
      <c r="P443" s="128">
        <v>11.85</v>
      </c>
      <c r="Q443" s="131">
        <v>3.9499999999999997</v>
      </c>
    </row>
    <row r="444" spans="1:17" x14ac:dyDescent="0.3">
      <c r="A444" s="128" t="s">
        <v>3425</v>
      </c>
      <c r="B444" s="128" t="s">
        <v>42</v>
      </c>
      <c r="C444" s="128" t="str">
        <f t="shared" si="8"/>
        <v>CFEL00073</v>
      </c>
      <c r="D444" s="128" t="s">
        <v>1406</v>
      </c>
      <c r="E444" s="128" t="s">
        <v>1407</v>
      </c>
      <c r="F444" s="128" t="s">
        <v>1639</v>
      </c>
      <c r="G444" s="128" t="s">
        <v>36</v>
      </c>
      <c r="H444" s="128">
        <v>1959</v>
      </c>
      <c r="I444" s="128" t="s">
        <v>4831</v>
      </c>
      <c r="J444" s="128" t="s">
        <v>4865</v>
      </c>
      <c r="K444" s="128" t="s">
        <v>5923</v>
      </c>
      <c r="L444" s="128" t="s">
        <v>5465</v>
      </c>
      <c r="M444" s="128" t="s">
        <v>5924</v>
      </c>
      <c r="N444" s="129">
        <v>45888</v>
      </c>
      <c r="O444" s="130" t="s">
        <v>5925</v>
      </c>
      <c r="P444" s="128">
        <v>7315.43</v>
      </c>
      <c r="Q444" s="131">
        <v>3.7342674834099032</v>
      </c>
    </row>
    <row r="445" spans="1:17" x14ac:dyDescent="0.3">
      <c r="A445" s="128" t="s">
        <v>3425</v>
      </c>
      <c r="B445" s="128" t="s">
        <v>42</v>
      </c>
      <c r="C445" s="128" t="str">
        <f t="shared" si="8"/>
        <v>CFEL00073</v>
      </c>
      <c r="D445" s="128" t="s">
        <v>1835</v>
      </c>
      <c r="E445" s="128" t="s">
        <v>1836</v>
      </c>
      <c r="F445" s="128" t="s">
        <v>1639</v>
      </c>
      <c r="G445" s="128" t="s">
        <v>36</v>
      </c>
      <c r="H445" s="128">
        <v>1959</v>
      </c>
      <c r="I445" s="128" t="s">
        <v>4831</v>
      </c>
      <c r="J445" s="128" t="s">
        <v>4865</v>
      </c>
      <c r="K445" s="128" t="s">
        <v>5926</v>
      </c>
      <c r="L445" s="128" t="s">
        <v>5465</v>
      </c>
      <c r="M445" s="128" t="s">
        <v>5927</v>
      </c>
      <c r="N445" s="129">
        <v>45888</v>
      </c>
      <c r="O445" s="130" t="s">
        <v>5928</v>
      </c>
      <c r="P445" s="128">
        <v>3705</v>
      </c>
      <c r="Q445" s="131">
        <v>1.891271056661562</v>
      </c>
    </row>
    <row r="446" spans="1:17" x14ac:dyDescent="0.3">
      <c r="A446" s="128" t="s">
        <v>3425</v>
      </c>
      <c r="B446" s="128" t="s">
        <v>42</v>
      </c>
      <c r="C446" s="128" t="str">
        <f t="shared" si="8"/>
        <v>HWS000094</v>
      </c>
      <c r="D446" s="128" t="s">
        <v>1903</v>
      </c>
      <c r="E446" s="128" t="s">
        <v>1904</v>
      </c>
      <c r="F446" s="128" t="s">
        <v>1639</v>
      </c>
      <c r="G446" s="128" t="s">
        <v>36</v>
      </c>
      <c r="H446" s="128">
        <v>1950</v>
      </c>
      <c r="I446" s="128" t="s">
        <v>4831</v>
      </c>
      <c r="J446" s="128" t="s">
        <v>4865</v>
      </c>
      <c r="K446" s="128" t="s">
        <v>5307</v>
      </c>
      <c r="L446" s="128" t="s">
        <v>5304</v>
      </c>
      <c r="M446" s="128" t="s">
        <v>5308</v>
      </c>
      <c r="N446" s="129">
        <v>45888</v>
      </c>
      <c r="O446" s="130" t="s">
        <v>5309</v>
      </c>
      <c r="P446" s="128">
        <v>911.74</v>
      </c>
      <c r="Q446" s="131">
        <v>0.46755897435897437</v>
      </c>
    </row>
    <row r="447" spans="1:17" x14ac:dyDescent="0.3">
      <c r="A447" s="128" t="s">
        <v>3425</v>
      </c>
      <c r="B447" s="128" t="s">
        <v>42</v>
      </c>
      <c r="C447" s="128" t="str">
        <f t="shared" si="8"/>
        <v>HWS000117</v>
      </c>
      <c r="D447" s="128" t="s">
        <v>1939</v>
      </c>
      <c r="E447" s="128" t="s">
        <v>1940</v>
      </c>
      <c r="F447" s="128" t="s">
        <v>1639</v>
      </c>
      <c r="G447" s="128" t="s">
        <v>36</v>
      </c>
      <c r="H447" s="128">
        <v>2</v>
      </c>
      <c r="I447" s="128" t="s">
        <v>4831</v>
      </c>
      <c r="J447" s="128" t="s">
        <v>4865</v>
      </c>
      <c r="K447" s="128" t="s">
        <v>5214</v>
      </c>
      <c r="L447" s="128" t="s">
        <v>5215</v>
      </c>
      <c r="M447" s="128" t="s">
        <v>5216</v>
      </c>
      <c r="N447" s="129">
        <v>45888</v>
      </c>
      <c r="O447" s="130" t="s">
        <v>5217</v>
      </c>
      <c r="P447" s="128">
        <v>0.62</v>
      </c>
      <c r="Q447" s="131">
        <v>0.31</v>
      </c>
    </row>
    <row r="448" spans="1:17" x14ac:dyDescent="0.3">
      <c r="A448" s="128" t="s">
        <v>3425</v>
      </c>
      <c r="B448" s="128" t="s">
        <v>42</v>
      </c>
      <c r="C448" s="128" t="str">
        <f t="shared" si="8"/>
        <v>CFEL00106</v>
      </c>
      <c r="D448" s="128" t="s">
        <v>2517</v>
      </c>
      <c r="E448" s="128" t="s">
        <v>2518</v>
      </c>
      <c r="F448" s="128" t="s">
        <v>1639</v>
      </c>
      <c r="G448" s="128" t="s">
        <v>36</v>
      </c>
      <c r="H448" s="128">
        <v>80</v>
      </c>
      <c r="I448" s="128" t="s">
        <v>4831</v>
      </c>
      <c r="J448" s="128" t="s">
        <v>4865</v>
      </c>
      <c r="K448" s="128" t="s">
        <v>5663</v>
      </c>
      <c r="L448" s="128" t="s">
        <v>4940</v>
      </c>
      <c r="M448" s="128" t="s">
        <v>5664</v>
      </c>
      <c r="N448" s="129">
        <v>45888</v>
      </c>
      <c r="O448" s="130" t="s">
        <v>5665</v>
      </c>
      <c r="P448" s="128">
        <v>521.48</v>
      </c>
      <c r="Q448" s="131">
        <v>6.5185000000000004</v>
      </c>
    </row>
    <row r="449" spans="1:17" x14ac:dyDescent="0.3">
      <c r="A449" s="128" t="s">
        <v>3425</v>
      </c>
      <c r="B449" s="128" t="s">
        <v>42</v>
      </c>
      <c r="C449" s="128" t="str">
        <f t="shared" si="8"/>
        <v>CFEL00106</v>
      </c>
      <c r="D449" s="128" t="s">
        <v>2519</v>
      </c>
      <c r="E449" s="128" t="s">
        <v>2520</v>
      </c>
      <c r="F449" s="128" t="s">
        <v>1639</v>
      </c>
      <c r="G449" s="128" t="s">
        <v>36</v>
      </c>
      <c r="H449" s="128">
        <v>80</v>
      </c>
      <c r="I449" s="128" t="s">
        <v>4831</v>
      </c>
      <c r="J449" s="128" t="s">
        <v>4865</v>
      </c>
      <c r="K449" s="128" t="s">
        <v>5666</v>
      </c>
      <c r="L449" s="128" t="s">
        <v>4940</v>
      </c>
      <c r="M449" s="128" t="s">
        <v>5667</v>
      </c>
      <c r="N449" s="129">
        <v>45888</v>
      </c>
      <c r="O449" s="130" t="s">
        <v>5668</v>
      </c>
      <c r="P449" s="128">
        <v>480.44</v>
      </c>
      <c r="Q449" s="131">
        <v>6.0054999999999996</v>
      </c>
    </row>
    <row r="450" spans="1:17" x14ac:dyDescent="0.3">
      <c r="A450" s="128" t="s">
        <v>3425</v>
      </c>
      <c r="B450" s="128" t="s">
        <v>42</v>
      </c>
      <c r="C450" s="128" t="str">
        <f t="shared" si="8"/>
        <v>CFEL00041</v>
      </c>
      <c r="D450" s="128" t="s">
        <v>2334</v>
      </c>
      <c r="E450" s="128" t="s">
        <v>2335</v>
      </c>
      <c r="F450" s="128" t="s">
        <v>1639</v>
      </c>
      <c r="G450" s="128" t="s">
        <v>36</v>
      </c>
      <c r="H450" s="128">
        <v>198</v>
      </c>
      <c r="I450" s="128" t="s">
        <v>4831</v>
      </c>
      <c r="J450" s="128" t="s">
        <v>4865</v>
      </c>
      <c r="K450" s="128" t="s">
        <v>6100</v>
      </c>
      <c r="L450" s="128" t="s">
        <v>6101</v>
      </c>
      <c r="M450" s="128" t="s">
        <v>6102</v>
      </c>
      <c r="N450" s="129">
        <v>45888</v>
      </c>
      <c r="O450" s="130" t="s">
        <v>6103</v>
      </c>
      <c r="P450" s="128">
        <v>62.91</v>
      </c>
      <c r="Q450" s="131">
        <v>0.31772727272727269</v>
      </c>
    </row>
    <row r="451" spans="1:17" x14ac:dyDescent="0.3">
      <c r="A451" s="128" t="s">
        <v>3425</v>
      </c>
      <c r="B451" s="128" t="s">
        <v>42</v>
      </c>
      <c r="C451" s="128" t="str">
        <f t="shared" si="8"/>
        <v>CFEL00041</v>
      </c>
      <c r="D451" s="128" t="s">
        <v>2336</v>
      </c>
      <c r="E451" s="128" t="s">
        <v>2337</v>
      </c>
      <c r="F451" s="128" t="s">
        <v>1639</v>
      </c>
      <c r="G451" s="128" t="s">
        <v>36</v>
      </c>
      <c r="H451" s="128">
        <v>188</v>
      </c>
      <c r="I451" s="128" t="s">
        <v>4831</v>
      </c>
      <c r="J451" s="128" t="s">
        <v>4865</v>
      </c>
      <c r="K451" s="128" t="s">
        <v>6104</v>
      </c>
      <c r="L451" s="128" t="s">
        <v>6105</v>
      </c>
      <c r="M451" s="128" t="s">
        <v>6106</v>
      </c>
      <c r="N451" s="129">
        <v>45888</v>
      </c>
      <c r="O451" s="130" t="s">
        <v>6107</v>
      </c>
      <c r="P451" s="128">
        <v>74.5</v>
      </c>
      <c r="Q451" s="131">
        <v>0.39627659574468083</v>
      </c>
    </row>
    <row r="452" spans="1:17" x14ac:dyDescent="0.3">
      <c r="A452" s="128" t="s">
        <v>3425</v>
      </c>
      <c r="B452" s="128" t="s">
        <v>42</v>
      </c>
      <c r="C452" s="128" t="str">
        <f t="shared" si="8"/>
        <v>CFSB00036</v>
      </c>
      <c r="D452" s="128" t="s">
        <v>2543</v>
      </c>
      <c r="E452" s="128" t="s">
        <v>2544</v>
      </c>
      <c r="F452" s="128" t="s">
        <v>1639</v>
      </c>
      <c r="G452" s="128" t="s">
        <v>36</v>
      </c>
      <c r="H452" s="128">
        <v>673</v>
      </c>
      <c r="I452" s="128" t="s">
        <v>4831</v>
      </c>
      <c r="J452" s="128" t="s">
        <v>1132</v>
      </c>
      <c r="K452" s="128" t="s">
        <v>5632</v>
      </c>
      <c r="L452" s="128" t="s">
        <v>5633</v>
      </c>
      <c r="M452" s="128" t="s">
        <v>5634</v>
      </c>
      <c r="N452" s="129">
        <v>45888</v>
      </c>
      <c r="O452" s="130" t="s">
        <v>5635</v>
      </c>
      <c r="P452" s="128">
        <v>1543.97</v>
      </c>
      <c r="Q452" s="131">
        <v>2.2941604754829124</v>
      </c>
    </row>
    <row r="453" spans="1:17" x14ac:dyDescent="0.3">
      <c r="A453" s="128" t="s">
        <v>3425</v>
      </c>
      <c r="B453" s="128" t="s">
        <v>42</v>
      </c>
      <c r="C453" s="128" t="str">
        <f t="shared" si="8"/>
        <v>CFEL00107</v>
      </c>
      <c r="D453" s="128" t="s">
        <v>2531</v>
      </c>
      <c r="E453" s="128" t="s">
        <v>2532</v>
      </c>
      <c r="F453" s="128" t="s">
        <v>1639</v>
      </c>
      <c r="G453" s="128" t="s">
        <v>36</v>
      </c>
      <c r="H453" s="128">
        <v>40</v>
      </c>
      <c r="I453" s="128" t="s">
        <v>4831</v>
      </c>
      <c r="J453" s="128" t="s">
        <v>4832</v>
      </c>
      <c r="K453" s="128" t="s">
        <v>5646</v>
      </c>
      <c r="L453" s="128" t="s">
        <v>5647</v>
      </c>
      <c r="M453" s="128" t="s">
        <v>5648</v>
      </c>
      <c r="N453" s="129">
        <v>45888</v>
      </c>
      <c r="O453" s="130" t="s">
        <v>5649</v>
      </c>
      <c r="P453" s="128">
        <v>237.04</v>
      </c>
      <c r="Q453" s="131">
        <v>5.9260000000000002</v>
      </c>
    </row>
    <row r="454" spans="1:17" x14ac:dyDescent="0.3">
      <c r="A454" s="128" t="s">
        <v>3425</v>
      </c>
      <c r="B454" s="128" t="s">
        <v>42</v>
      </c>
      <c r="C454" s="128" t="str">
        <f t="shared" si="8"/>
        <v>CFEL00066</v>
      </c>
      <c r="D454" s="128" t="s">
        <v>2413</v>
      </c>
      <c r="E454" s="128" t="s">
        <v>2414</v>
      </c>
      <c r="F454" s="128" t="s">
        <v>1639</v>
      </c>
      <c r="G454" s="128" t="s">
        <v>36</v>
      </c>
      <c r="H454" s="128">
        <v>750</v>
      </c>
      <c r="I454" s="128" t="s">
        <v>4831</v>
      </c>
      <c r="J454" s="128" t="s">
        <v>4865</v>
      </c>
      <c r="K454" s="128" t="s">
        <v>5969</v>
      </c>
      <c r="L454" s="128" t="s">
        <v>5970</v>
      </c>
      <c r="M454" s="128" t="s">
        <v>5971</v>
      </c>
      <c r="N454" s="129">
        <v>45889</v>
      </c>
      <c r="O454" s="130" t="s">
        <v>5972</v>
      </c>
      <c r="P454" s="128">
        <v>5075.41</v>
      </c>
      <c r="Q454" s="131">
        <v>6.7672133333333333</v>
      </c>
    </row>
    <row r="455" spans="1:17" x14ac:dyDescent="0.3">
      <c r="A455" s="128" t="s">
        <v>3425</v>
      </c>
      <c r="B455" s="128" t="s">
        <v>42</v>
      </c>
      <c r="C455" s="128" t="str">
        <f t="shared" si="8"/>
        <v>CFEL00066</v>
      </c>
      <c r="D455" s="128" t="s">
        <v>1655</v>
      </c>
      <c r="E455" s="128" t="s">
        <v>1656</v>
      </c>
      <c r="F455" s="128" t="s">
        <v>1639</v>
      </c>
      <c r="G455" s="128" t="s">
        <v>36</v>
      </c>
      <c r="H455" s="128">
        <v>750</v>
      </c>
      <c r="I455" s="128" t="s">
        <v>4831</v>
      </c>
      <c r="J455" s="128" t="s">
        <v>4865</v>
      </c>
      <c r="K455" s="128" t="s">
        <v>5973</v>
      </c>
      <c r="L455" s="128" t="s">
        <v>5970</v>
      </c>
      <c r="M455" s="128" t="s">
        <v>5974</v>
      </c>
      <c r="N455" s="129">
        <v>45889</v>
      </c>
      <c r="O455" s="130" t="s">
        <v>5975</v>
      </c>
      <c r="P455" s="128">
        <v>4967.0200000000004</v>
      </c>
      <c r="Q455" s="131">
        <v>6.6226933333333342</v>
      </c>
    </row>
    <row r="456" spans="1:17" x14ac:dyDescent="0.3">
      <c r="A456" s="128" t="s">
        <v>3425</v>
      </c>
      <c r="B456" s="128" t="s">
        <v>42</v>
      </c>
      <c r="C456" s="128" t="str">
        <f t="shared" si="8"/>
        <v>CFEL00066</v>
      </c>
      <c r="D456" s="128" t="s">
        <v>1438</v>
      </c>
      <c r="E456" s="128" t="s">
        <v>1439</v>
      </c>
      <c r="F456" s="128" t="s">
        <v>1639</v>
      </c>
      <c r="G456" s="128" t="s">
        <v>36</v>
      </c>
      <c r="H456" s="128">
        <v>750</v>
      </c>
      <c r="I456" s="128" t="s">
        <v>4831</v>
      </c>
      <c r="J456" s="128" t="s">
        <v>4865</v>
      </c>
      <c r="K456" s="128" t="s">
        <v>5976</v>
      </c>
      <c r="L456" s="128" t="s">
        <v>5970</v>
      </c>
      <c r="M456" s="128" t="s">
        <v>5977</v>
      </c>
      <c r="N456" s="129">
        <v>45889</v>
      </c>
      <c r="O456" s="130" t="s">
        <v>5978</v>
      </c>
      <c r="P456" s="128">
        <v>8579.01</v>
      </c>
      <c r="Q456" s="131">
        <v>11.43868</v>
      </c>
    </row>
    <row r="457" spans="1:17" x14ac:dyDescent="0.3">
      <c r="A457" s="128" t="s">
        <v>3425</v>
      </c>
      <c r="B457" s="128" t="s">
        <v>42</v>
      </c>
      <c r="C457" s="128" t="str">
        <f t="shared" si="8"/>
        <v>CFEL00066</v>
      </c>
      <c r="D457" s="128" t="s">
        <v>1657</v>
      </c>
      <c r="E457" s="128" t="s">
        <v>1658</v>
      </c>
      <c r="F457" s="128" t="s">
        <v>1639</v>
      </c>
      <c r="G457" s="128" t="s">
        <v>36</v>
      </c>
      <c r="H457" s="128">
        <v>750</v>
      </c>
      <c r="I457" s="128" t="s">
        <v>4831</v>
      </c>
      <c r="J457" s="128" t="s">
        <v>4865</v>
      </c>
      <c r="K457" s="128" t="s">
        <v>5979</v>
      </c>
      <c r="L457" s="128" t="s">
        <v>5980</v>
      </c>
      <c r="M457" s="128" t="s">
        <v>5981</v>
      </c>
      <c r="N457" s="129">
        <v>45889</v>
      </c>
      <c r="O457" s="130" t="s">
        <v>5982</v>
      </c>
      <c r="P457" s="128">
        <v>8453.01</v>
      </c>
      <c r="Q457" s="131">
        <v>11.27068</v>
      </c>
    </row>
    <row r="458" spans="1:17" x14ac:dyDescent="0.3">
      <c r="A458" s="128" t="s">
        <v>3425</v>
      </c>
      <c r="B458" s="128" t="s">
        <v>42</v>
      </c>
      <c r="C458" s="128" t="str">
        <f t="shared" si="8"/>
        <v>ARV000183</v>
      </c>
      <c r="D458" s="128" t="s">
        <v>1685</v>
      </c>
      <c r="E458" s="128" t="s">
        <v>1686</v>
      </c>
      <c r="F458" s="128" t="s">
        <v>1639</v>
      </c>
      <c r="G458" s="128" t="s">
        <v>36</v>
      </c>
      <c r="H458" s="128">
        <v>847</v>
      </c>
      <c r="I458" s="128" t="s">
        <v>4831</v>
      </c>
      <c r="J458" s="128" t="s">
        <v>4865</v>
      </c>
      <c r="K458" s="128" t="s">
        <v>6294</v>
      </c>
      <c r="L458" s="128" t="s">
        <v>6291</v>
      </c>
      <c r="M458" s="128" t="s">
        <v>6295</v>
      </c>
      <c r="N458" s="129">
        <v>45889</v>
      </c>
      <c r="O458" s="130" t="s">
        <v>6296</v>
      </c>
      <c r="P458" s="128">
        <v>10716.27</v>
      </c>
      <c r="Q458" s="131">
        <v>12.652030696576151</v>
      </c>
    </row>
    <row r="459" spans="1:17" x14ac:dyDescent="0.3">
      <c r="A459" s="128" t="s">
        <v>3425</v>
      </c>
      <c r="B459" s="128" t="s">
        <v>42</v>
      </c>
      <c r="C459" s="128" t="str">
        <f t="shared" si="8"/>
        <v>ARV000205</v>
      </c>
      <c r="D459" s="128" t="s">
        <v>1721</v>
      </c>
      <c r="E459" s="128" t="s">
        <v>1722</v>
      </c>
      <c r="F459" s="128" t="s">
        <v>1639</v>
      </c>
      <c r="G459" s="128" t="s">
        <v>36</v>
      </c>
      <c r="H459" s="128">
        <v>150</v>
      </c>
      <c r="I459" s="128" t="s">
        <v>4831</v>
      </c>
      <c r="J459" s="128" t="s">
        <v>4865</v>
      </c>
      <c r="K459" s="128" t="s">
        <v>6204</v>
      </c>
      <c r="L459" s="128" t="s">
        <v>6201</v>
      </c>
      <c r="M459" s="128" t="s">
        <v>6205</v>
      </c>
      <c r="N459" s="129">
        <v>45889</v>
      </c>
      <c r="O459" s="130" t="s">
        <v>6206</v>
      </c>
      <c r="P459" s="128">
        <v>5956.53</v>
      </c>
      <c r="Q459" s="131">
        <v>39.7102</v>
      </c>
    </row>
    <row r="460" spans="1:17" x14ac:dyDescent="0.3">
      <c r="A460" s="128" t="s">
        <v>3425</v>
      </c>
      <c r="B460" s="128" t="s">
        <v>42</v>
      </c>
      <c r="C460" s="128" t="str">
        <f t="shared" si="8"/>
        <v>ARV000214</v>
      </c>
      <c r="D460" s="128" t="s">
        <v>2227</v>
      </c>
      <c r="E460" s="128" t="s">
        <v>2228</v>
      </c>
      <c r="F460" s="128" t="s">
        <v>1639</v>
      </c>
      <c r="G460" s="128" t="s">
        <v>36</v>
      </c>
      <c r="H460" s="128">
        <v>1</v>
      </c>
      <c r="I460" s="128" t="s">
        <v>4831</v>
      </c>
      <c r="J460" s="128" t="s">
        <v>4865</v>
      </c>
      <c r="K460" s="128" t="s">
        <v>6164</v>
      </c>
      <c r="L460" s="128" t="s">
        <v>6165</v>
      </c>
      <c r="M460" s="128" t="s">
        <v>6166</v>
      </c>
      <c r="N460" s="129">
        <v>45889</v>
      </c>
      <c r="O460" s="130" t="s">
        <v>6167</v>
      </c>
      <c r="P460" s="128">
        <v>6.63</v>
      </c>
      <c r="Q460" s="131">
        <v>6.63</v>
      </c>
    </row>
    <row r="461" spans="1:17" x14ac:dyDescent="0.3">
      <c r="A461" s="128" t="s">
        <v>3425</v>
      </c>
      <c r="B461" s="128" t="s">
        <v>42</v>
      </c>
      <c r="C461" s="128" t="str">
        <f t="shared" si="8"/>
        <v>CFEL00079</v>
      </c>
      <c r="D461" s="128" t="s">
        <v>1925</v>
      </c>
      <c r="E461" s="128" t="s">
        <v>1926</v>
      </c>
      <c r="F461" s="128" t="s">
        <v>1639</v>
      </c>
      <c r="G461" s="128" t="s">
        <v>36</v>
      </c>
      <c r="H461" s="128">
        <v>823</v>
      </c>
      <c r="I461" s="128" t="s">
        <v>4831</v>
      </c>
      <c r="J461" s="128" t="s">
        <v>4865</v>
      </c>
      <c r="K461" s="128" t="s">
        <v>5840</v>
      </c>
      <c r="L461" s="128" t="s">
        <v>5241</v>
      </c>
      <c r="M461" s="128" t="s">
        <v>5841</v>
      </c>
      <c r="N461" s="129">
        <v>45889</v>
      </c>
      <c r="O461" s="130" t="s">
        <v>5842</v>
      </c>
      <c r="P461" s="128">
        <v>3484.01</v>
      </c>
      <c r="Q461" s="131">
        <v>4.2333049817739976</v>
      </c>
    </row>
    <row r="462" spans="1:17" x14ac:dyDescent="0.3">
      <c r="A462" s="128" t="s">
        <v>3425</v>
      </c>
      <c r="B462" s="128" t="s">
        <v>42</v>
      </c>
      <c r="C462" s="128" t="str">
        <f t="shared" si="8"/>
        <v>CFEL00079</v>
      </c>
      <c r="D462" s="128" t="s">
        <v>1927</v>
      </c>
      <c r="E462" s="128" t="s">
        <v>1928</v>
      </c>
      <c r="F462" s="128" t="s">
        <v>1639</v>
      </c>
      <c r="G462" s="128" t="s">
        <v>36</v>
      </c>
      <c r="H462" s="128">
        <v>1040</v>
      </c>
      <c r="I462" s="128" t="s">
        <v>4831</v>
      </c>
      <c r="J462" s="128" t="s">
        <v>4865</v>
      </c>
      <c r="K462" s="128" t="s">
        <v>5843</v>
      </c>
      <c r="L462" s="128" t="s">
        <v>5241</v>
      </c>
      <c r="M462" s="128" t="s">
        <v>5844</v>
      </c>
      <c r="N462" s="129">
        <v>45889</v>
      </c>
      <c r="O462" s="130" t="s">
        <v>5845</v>
      </c>
      <c r="P462" s="128">
        <v>2613.9</v>
      </c>
      <c r="Q462" s="131">
        <v>2.5133653846153847</v>
      </c>
    </row>
    <row r="463" spans="1:17" x14ac:dyDescent="0.3">
      <c r="A463" s="128" t="s">
        <v>3425</v>
      </c>
      <c r="B463" s="128" t="s">
        <v>42</v>
      </c>
      <c r="C463" s="128" t="str">
        <f t="shared" si="8"/>
        <v>CFSB00055</v>
      </c>
      <c r="D463" s="128" t="s">
        <v>2559</v>
      </c>
      <c r="E463" s="128" t="s">
        <v>2560</v>
      </c>
      <c r="F463" s="128" t="s">
        <v>1639</v>
      </c>
      <c r="G463" s="128" t="s">
        <v>36</v>
      </c>
      <c r="H463" s="128">
        <v>114</v>
      </c>
      <c r="I463" s="128" t="s">
        <v>4831</v>
      </c>
      <c r="J463" s="128" t="s">
        <v>4865</v>
      </c>
      <c r="K463" s="128" t="s">
        <v>5609</v>
      </c>
      <c r="L463" s="128" t="s">
        <v>5591</v>
      </c>
      <c r="M463" s="128" t="s">
        <v>5610</v>
      </c>
      <c r="N463" s="129">
        <v>45889</v>
      </c>
      <c r="O463" s="130" t="s">
        <v>5611</v>
      </c>
      <c r="P463" s="128">
        <v>842.91</v>
      </c>
      <c r="Q463" s="131">
        <v>7.3939473684210526</v>
      </c>
    </row>
    <row r="464" spans="1:17" x14ac:dyDescent="0.3">
      <c r="A464" s="128" t="s">
        <v>3425</v>
      </c>
      <c r="B464" s="128" t="s">
        <v>42</v>
      </c>
      <c r="C464" s="128" t="str">
        <f t="shared" si="8"/>
        <v>CFSB00056</v>
      </c>
      <c r="D464" s="128" t="s">
        <v>2095</v>
      </c>
      <c r="E464" s="128" t="s">
        <v>2096</v>
      </c>
      <c r="F464" s="128" t="s">
        <v>1639</v>
      </c>
      <c r="G464" s="128" t="s">
        <v>36</v>
      </c>
      <c r="H464" s="128">
        <v>57</v>
      </c>
      <c r="I464" s="128" t="s">
        <v>4831</v>
      </c>
      <c r="J464" s="128" t="s">
        <v>4832</v>
      </c>
      <c r="K464" s="128" t="s">
        <v>5602</v>
      </c>
      <c r="L464" s="128" t="s">
        <v>5591</v>
      </c>
      <c r="M464" s="128" t="s">
        <v>5603</v>
      </c>
      <c r="N464" s="129">
        <v>45889</v>
      </c>
      <c r="O464" s="130" t="s">
        <v>5604</v>
      </c>
      <c r="P464" s="128">
        <v>2289.84</v>
      </c>
      <c r="Q464" s="131">
        <v>40.172631578947374</v>
      </c>
    </row>
    <row r="465" spans="1:17" x14ac:dyDescent="0.3">
      <c r="A465" s="128"/>
      <c r="B465" s="128"/>
      <c r="C465" s="128" t="str">
        <f t="shared" si="8"/>
        <v>CFSB00057</v>
      </c>
      <c r="D465" s="128" t="s">
        <v>1474</v>
      </c>
      <c r="E465" s="128" t="s">
        <v>1475</v>
      </c>
      <c r="F465" s="128" t="s">
        <v>1639</v>
      </c>
      <c r="G465" s="128" t="s">
        <v>36</v>
      </c>
      <c r="H465" s="128">
        <v>57</v>
      </c>
      <c r="I465" s="128" t="s">
        <v>4831</v>
      </c>
      <c r="J465" s="128" t="s">
        <v>4865</v>
      </c>
      <c r="K465" s="128" t="s">
        <v>5590</v>
      </c>
      <c r="L465" s="128" t="s">
        <v>5591</v>
      </c>
      <c r="M465" s="128" t="s">
        <v>5592</v>
      </c>
      <c r="N465" s="129">
        <v>45889</v>
      </c>
      <c r="O465" s="130" t="s">
        <v>5593</v>
      </c>
      <c r="P465" s="128">
        <v>1233.01</v>
      </c>
      <c r="Q465" s="131">
        <v>21.631754385964911</v>
      </c>
    </row>
    <row r="466" spans="1:17" x14ac:dyDescent="0.3">
      <c r="C466" s="128" t="str">
        <f t="shared" si="8"/>
        <v>CFEL00106</v>
      </c>
      <c r="D466" s="128" t="s">
        <v>2097</v>
      </c>
      <c r="E466" s="128" t="s">
        <v>2098</v>
      </c>
      <c r="F466" s="128" t="s">
        <v>1639</v>
      </c>
      <c r="G466" s="128" t="s">
        <v>36</v>
      </c>
      <c r="H466" s="128">
        <v>57</v>
      </c>
      <c r="I466" s="128" t="s">
        <v>4831</v>
      </c>
      <c r="J466" s="128" t="s">
        <v>4865</v>
      </c>
      <c r="K466" s="128" t="s">
        <v>5669</v>
      </c>
      <c r="L466" s="128" t="s">
        <v>5591</v>
      </c>
      <c r="M466" s="128" t="s">
        <v>5670</v>
      </c>
      <c r="N466" s="129">
        <v>45889</v>
      </c>
      <c r="O466" s="130" t="s">
        <v>5671</v>
      </c>
      <c r="P466" s="128">
        <v>1028.92</v>
      </c>
      <c r="Q466" s="131">
        <v>18.051228070175441</v>
      </c>
    </row>
    <row r="467" spans="1:17" x14ac:dyDescent="0.3">
      <c r="C467" s="128" t="str">
        <f t="shared" si="8"/>
        <v>CFEL00106</v>
      </c>
      <c r="D467" s="128" t="s">
        <v>2099</v>
      </c>
      <c r="E467" s="128" t="s">
        <v>2100</v>
      </c>
      <c r="F467" s="128" t="s">
        <v>1639</v>
      </c>
      <c r="G467" s="128" t="s">
        <v>36</v>
      </c>
      <c r="H467" s="128">
        <v>57</v>
      </c>
      <c r="I467" s="128" t="s">
        <v>4831</v>
      </c>
      <c r="J467" s="128" t="s">
        <v>4865</v>
      </c>
      <c r="K467" s="128" t="s">
        <v>5672</v>
      </c>
      <c r="L467" s="128" t="s">
        <v>5591</v>
      </c>
      <c r="M467" s="128" t="s">
        <v>5673</v>
      </c>
      <c r="N467" s="129">
        <v>45889</v>
      </c>
      <c r="O467" s="130" t="s">
        <v>5674</v>
      </c>
      <c r="P467" s="128">
        <v>795.02</v>
      </c>
      <c r="Q467" s="131">
        <v>13.947719298245614</v>
      </c>
    </row>
    <row r="468" spans="1:17" x14ac:dyDescent="0.3">
      <c r="C468" s="128" t="str">
        <f t="shared" si="8"/>
        <v>CFEL00106</v>
      </c>
      <c r="D468" s="128" t="s">
        <v>2525</v>
      </c>
      <c r="E468" s="128" t="s">
        <v>2526</v>
      </c>
      <c r="F468" s="128" t="s">
        <v>1639</v>
      </c>
      <c r="G468" s="128" t="s">
        <v>36</v>
      </c>
      <c r="H468" s="128">
        <v>45</v>
      </c>
      <c r="I468" s="128" t="s">
        <v>4831</v>
      </c>
      <c r="J468" s="128" t="s">
        <v>4865</v>
      </c>
      <c r="K468" s="128" t="s">
        <v>5675</v>
      </c>
      <c r="L468" s="128" t="s">
        <v>4834</v>
      </c>
      <c r="M468" s="128" t="s">
        <v>5676</v>
      </c>
      <c r="N468" s="129">
        <v>45889</v>
      </c>
      <c r="O468" s="130" t="s">
        <v>5677</v>
      </c>
      <c r="P468" s="128">
        <v>633.30999999999995</v>
      </c>
      <c r="Q468" s="131">
        <v>14.073555555555554</v>
      </c>
    </row>
    <row r="469" spans="1:17" x14ac:dyDescent="0.3">
      <c r="C469" s="128" t="str">
        <f t="shared" si="8"/>
        <v>ARV000126</v>
      </c>
      <c r="D469" s="128" t="s">
        <v>2190</v>
      </c>
      <c r="E469" s="128" t="s">
        <v>2191</v>
      </c>
      <c r="F469" s="128" t="s">
        <v>1639</v>
      </c>
      <c r="G469" s="128" t="s">
        <v>36</v>
      </c>
      <c r="H469" s="128">
        <v>994</v>
      </c>
      <c r="I469" s="128" t="s">
        <v>4831</v>
      </c>
      <c r="J469" s="128" t="s">
        <v>4865</v>
      </c>
      <c r="K469" s="128" t="s">
        <v>6391</v>
      </c>
      <c r="L469" s="128" t="s">
        <v>6392</v>
      </c>
      <c r="M469" s="128" t="s">
        <v>6393</v>
      </c>
      <c r="N469" s="129">
        <v>45890</v>
      </c>
      <c r="O469" s="130" t="s">
        <v>6394</v>
      </c>
      <c r="P469" s="128">
        <v>2768.64</v>
      </c>
      <c r="Q469" s="131">
        <v>2.7853521126760561</v>
      </c>
    </row>
    <row r="470" spans="1:17" x14ac:dyDescent="0.3">
      <c r="C470" s="128" t="str">
        <f t="shared" si="8"/>
        <v>ARV000216</v>
      </c>
      <c r="D470" s="128" t="s">
        <v>2231</v>
      </c>
      <c r="E470" s="128" t="s">
        <v>2232</v>
      </c>
      <c r="F470" s="128" t="s">
        <v>1639</v>
      </c>
      <c r="G470" s="128" t="s">
        <v>36</v>
      </c>
      <c r="H470" s="128">
        <v>56</v>
      </c>
      <c r="I470" s="128" t="s">
        <v>4831</v>
      </c>
      <c r="J470" s="128" t="s">
        <v>4865</v>
      </c>
      <c r="K470" s="128" t="s">
        <v>6161</v>
      </c>
      <c r="L470" s="128" t="s">
        <v>6158</v>
      </c>
      <c r="M470" s="128" t="s">
        <v>6162</v>
      </c>
      <c r="N470" s="129">
        <v>45890</v>
      </c>
      <c r="O470" s="130" t="s">
        <v>6163</v>
      </c>
      <c r="P470" s="128">
        <v>1577.98</v>
      </c>
      <c r="Q470" s="131">
        <v>28.178214285714287</v>
      </c>
    </row>
    <row r="471" spans="1:17" x14ac:dyDescent="0.3">
      <c r="C471" s="128" t="str">
        <f t="shared" si="8"/>
        <v>CFEL00079</v>
      </c>
      <c r="D471" s="128" t="s">
        <v>1454</v>
      </c>
      <c r="E471" s="128" t="s">
        <v>1455</v>
      </c>
      <c r="F471" s="128" t="s">
        <v>1639</v>
      </c>
      <c r="G471" s="128" t="s">
        <v>36</v>
      </c>
      <c r="H471" s="128">
        <v>543</v>
      </c>
      <c r="I471" s="128" t="s">
        <v>4831</v>
      </c>
      <c r="J471" s="128" t="s">
        <v>4865</v>
      </c>
      <c r="K471" s="128" t="s">
        <v>5846</v>
      </c>
      <c r="L471" s="128" t="s">
        <v>5211</v>
      </c>
      <c r="M471" s="128" t="s">
        <v>5847</v>
      </c>
      <c r="N471" s="129">
        <v>45890</v>
      </c>
      <c r="O471" s="130" t="s">
        <v>5848</v>
      </c>
      <c r="P471" s="128">
        <v>763.09</v>
      </c>
      <c r="Q471" s="131">
        <v>1.4053222836095765</v>
      </c>
    </row>
    <row r="472" spans="1:17" x14ac:dyDescent="0.3">
      <c r="C472" s="128" t="str">
        <f t="shared" si="8"/>
        <v>CFEL00079</v>
      </c>
      <c r="D472" s="128" t="s">
        <v>1941</v>
      </c>
      <c r="E472" s="128" t="s">
        <v>1942</v>
      </c>
      <c r="F472" s="128" t="s">
        <v>1639</v>
      </c>
      <c r="G472" s="128" t="s">
        <v>36</v>
      </c>
      <c r="H472" s="128">
        <v>543</v>
      </c>
      <c r="I472" s="128" t="s">
        <v>4831</v>
      </c>
      <c r="J472" s="128" t="s">
        <v>4865</v>
      </c>
      <c r="K472" s="128" t="s">
        <v>5849</v>
      </c>
      <c r="L472" s="128" t="s">
        <v>5211</v>
      </c>
      <c r="M472" s="128" t="s">
        <v>5850</v>
      </c>
      <c r="N472" s="129">
        <v>45890</v>
      </c>
      <c r="O472" s="130" t="s">
        <v>5851</v>
      </c>
      <c r="P472" s="128">
        <v>565.79999999999995</v>
      </c>
      <c r="Q472" s="131">
        <v>1.0419889502762429</v>
      </c>
    </row>
    <row r="473" spans="1:17" x14ac:dyDescent="0.3">
      <c r="C473" s="128" t="str">
        <f t="shared" si="8"/>
        <v>CFEL00079</v>
      </c>
      <c r="D473" s="128" t="s">
        <v>1456</v>
      </c>
      <c r="E473" s="128" t="s">
        <v>1457</v>
      </c>
      <c r="F473" s="128" t="s">
        <v>1639</v>
      </c>
      <c r="G473" s="128" t="s">
        <v>36</v>
      </c>
      <c r="H473" s="128">
        <v>1880</v>
      </c>
      <c r="I473" s="128" t="s">
        <v>4831</v>
      </c>
      <c r="J473" s="128" t="s">
        <v>4865</v>
      </c>
      <c r="K473" s="128" t="s">
        <v>5852</v>
      </c>
      <c r="L473" s="128" t="s">
        <v>5207</v>
      </c>
      <c r="M473" s="128" t="s">
        <v>5853</v>
      </c>
      <c r="N473" s="129">
        <v>45890</v>
      </c>
      <c r="O473" s="130" t="s">
        <v>5854</v>
      </c>
      <c r="P473" s="128">
        <v>2638.26</v>
      </c>
      <c r="Q473" s="131">
        <v>1.4033297872340427</v>
      </c>
    </row>
    <row r="474" spans="1:17" x14ac:dyDescent="0.3">
      <c r="C474" s="128" t="str">
        <f t="shared" si="8"/>
        <v>CFEL00079</v>
      </c>
      <c r="D474" s="128" t="s">
        <v>1943</v>
      </c>
      <c r="E474" s="128" t="s">
        <v>1944</v>
      </c>
      <c r="F474" s="128" t="s">
        <v>1639</v>
      </c>
      <c r="G474" s="128" t="s">
        <v>36</v>
      </c>
      <c r="H474" s="128">
        <v>1880</v>
      </c>
      <c r="I474" s="128" t="s">
        <v>4831</v>
      </c>
      <c r="J474" s="128" t="s">
        <v>4865</v>
      </c>
      <c r="K474" s="128" t="s">
        <v>5855</v>
      </c>
      <c r="L474" s="128" t="s">
        <v>5207</v>
      </c>
      <c r="M474" s="128" t="s">
        <v>5856</v>
      </c>
      <c r="N474" s="129">
        <v>45890</v>
      </c>
      <c r="O474" s="130" t="s">
        <v>5857</v>
      </c>
      <c r="P474" s="128">
        <v>1956.81</v>
      </c>
      <c r="Q474" s="131">
        <v>1.0408563829787234</v>
      </c>
    </row>
    <row r="475" spans="1:17" x14ac:dyDescent="0.3">
      <c r="C475" s="128" t="str">
        <f t="shared" si="8"/>
        <v>ARV000208</v>
      </c>
      <c r="D475" s="128" t="s">
        <v>2225</v>
      </c>
      <c r="E475" s="128" t="s">
        <v>2226</v>
      </c>
      <c r="F475" s="128" t="s">
        <v>1639</v>
      </c>
      <c r="G475" s="128" t="s">
        <v>36</v>
      </c>
      <c r="H475" s="128">
        <v>232</v>
      </c>
      <c r="I475" s="128" t="s">
        <v>4831</v>
      </c>
      <c r="J475" s="128" t="s">
        <v>4865</v>
      </c>
      <c r="K475" s="128" t="s">
        <v>6193</v>
      </c>
      <c r="L475" s="128" t="s">
        <v>6190</v>
      </c>
      <c r="M475" s="128" t="s">
        <v>6194</v>
      </c>
      <c r="N475" s="129">
        <v>45891</v>
      </c>
      <c r="O475" s="130" t="s">
        <v>6195</v>
      </c>
      <c r="P475" s="128">
        <v>7981.82</v>
      </c>
      <c r="Q475" s="131">
        <v>34.404396551724133</v>
      </c>
    </row>
    <row r="476" spans="1:17" x14ac:dyDescent="0.3">
      <c r="C476" s="128" t="str">
        <f t="shared" si="8"/>
        <v>CFSB00056</v>
      </c>
      <c r="D476" s="128" t="s">
        <v>2001</v>
      </c>
      <c r="E476" s="128" t="s">
        <v>2002</v>
      </c>
      <c r="F476" s="128" t="s">
        <v>1639</v>
      </c>
      <c r="G476" s="128" t="s">
        <v>36</v>
      </c>
      <c r="H476" s="128">
        <v>6544</v>
      </c>
      <c r="I476" s="128" t="s">
        <v>4831</v>
      </c>
      <c r="J476" s="128" t="s">
        <v>4832</v>
      </c>
      <c r="K476" s="128" t="s">
        <v>5594</v>
      </c>
      <c r="L476" s="128" t="s">
        <v>5595</v>
      </c>
      <c r="M476" s="128" t="s">
        <v>5596</v>
      </c>
      <c r="N476" s="129">
        <v>45891</v>
      </c>
      <c r="O476" s="130" t="s">
        <v>5597</v>
      </c>
      <c r="P476" s="128">
        <v>9114.34</v>
      </c>
      <c r="Q476" s="131">
        <v>1.3927781173594131</v>
      </c>
    </row>
    <row r="477" spans="1:17" x14ac:dyDescent="0.3">
      <c r="C477" s="128" t="str">
        <f t="shared" si="8"/>
        <v>CFSB00032</v>
      </c>
      <c r="D477" s="128" t="s">
        <v>2539</v>
      </c>
      <c r="E477" s="128" t="s">
        <v>2540</v>
      </c>
      <c r="F477" s="128" t="s">
        <v>1639</v>
      </c>
      <c r="G477" s="128" t="s">
        <v>36</v>
      </c>
      <c r="H477" s="128">
        <v>630</v>
      </c>
      <c r="I477" s="128" t="s">
        <v>4831</v>
      </c>
      <c r="J477" s="128" t="s">
        <v>4832</v>
      </c>
      <c r="K477" s="128" t="s">
        <v>5636</v>
      </c>
      <c r="L477" s="128" t="s">
        <v>5637</v>
      </c>
      <c r="M477" s="128" t="s">
        <v>5638</v>
      </c>
      <c r="N477" s="129">
        <v>45894</v>
      </c>
      <c r="O477" s="130" t="s">
        <v>5639</v>
      </c>
      <c r="P477" s="128">
        <v>6517.97</v>
      </c>
      <c r="Q477" s="131">
        <v>10.345984126984128</v>
      </c>
    </row>
    <row r="478" spans="1:17" x14ac:dyDescent="0.3">
      <c r="C478" s="128" t="str">
        <f t="shared" si="8"/>
        <v>CFEL00045</v>
      </c>
      <c r="D478" s="128" t="s">
        <v>2353</v>
      </c>
      <c r="E478" s="128" t="s">
        <v>2354</v>
      </c>
      <c r="F478" s="128" t="s">
        <v>1639</v>
      </c>
      <c r="G478" s="128" t="s">
        <v>36</v>
      </c>
      <c r="H478" s="128">
        <v>630</v>
      </c>
      <c r="I478" s="128" t="s">
        <v>4831</v>
      </c>
      <c r="J478" s="128" t="s">
        <v>4865</v>
      </c>
      <c r="K478" s="128" t="s">
        <v>6088</v>
      </c>
      <c r="L478" s="128" t="s">
        <v>6089</v>
      </c>
      <c r="M478" s="128" t="s">
        <v>6090</v>
      </c>
      <c r="N478" s="129">
        <v>45894</v>
      </c>
      <c r="O478" s="130" t="s">
        <v>6091</v>
      </c>
      <c r="P478" s="128">
        <v>1989.97</v>
      </c>
      <c r="Q478" s="131">
        <v>3.1586825396825398</v>
      </c>
    </row>
    <row r="479" spans="1:17" x14ac:dyDescent="0.3">
      <c r="C479" s="128" t="str">
        <f t="shared" si="8"/>
        <v>CFEL00045</v>
      </c>
      <c r="D479" s="128" t="s">
        <v>2355</v>
      </c>
      <c r="E479" s="128" t="s">
        <v>2356</v>
      </c>
      <c r="F479" s="128" t="s">
        <v>1639</v>
      </c>
      <c r="G479" s="128" t="s">
        <v>36</v>
      </c>
      <c r="H479" s="128">
        <v>630</v>
      </c>
      <c r="I479" s="128" t="s">
        <v>4831</v>
      </c>
      <c r="J479" s="128" t="s">
        <v>4865</v>
      </c>
      <c r="K479" s="128" t="s">
        <v>6092</v>
      </c>
      <c r="L479" s="128" t="s">
        <v>6093</v>
      </c>
      <c r="M479" s="128" t="s">
        <v>6094</v>
      </c>
      <c r="N479" s="129">
        <v>45894</v>
      </c>
      <c r="O479" s="130" t="s">
        <v>6095</v>
      </c>
      <c r="P479" s="128">
        <v>928.61</v>
      </c>
      <c r="Q479" s="131">
        <v>1.473984126984127</v>
      </c>
    </row>
    <row r="480" spans="1:17" x14ac:dyDescent="0.3">
      <c r="C480" s="128" t="str">
        <f t="shared" si="8"/>
        <v>CFEL00079</v>
      </c>
      <c r="D480" s="128" t="s">
        <v>2443</v>
      </c>
      <c r="E480" s="128" t="s">
        <v>2444</v>
      </c>
      <c r="F480" s="128" t="s">
        <v>1639</v>
      </c>
      <c r="G480" s="128" t="s">
        <v>36</v>
      </c>
      <c r="H480" s="128">
        <v>2400</v>
      </c>
      <c r="I480" s="128" t="s">
        <v>4831</v>
      </c>
      <c r="J480" s="128" t="s">
        <v>4832</v>
      </c>
      <c r="K480" s="128" t="s">
        <v>5824</v>
      </c>
      <c r="L480" s="128" t="s">
        <v>5825</v>
      </c>
      <c r="M480" s="128" t="s">
        <v>5826</v>
      </c>
      <c r="N480" s="129">
        <v>45895</v>
      </c>
      <c r="O480" s="130" t="s">
        <v>5827</v>
      </c>
      <c r="P480" s="128">
        <v>1713.86</v>
      </c>
      <c r="Q480" s="131">
        <v>0.71410833333333334</v>
      </c>
    </row>
    <row r="481" spans="3:17" x14ac:dyDescent="0.3">
      <c r="C481" s="128" t="str">
        <f t="shared" si="8"/>
        <v>CFEL00079</v>
      </c>
      <c r="D481" s="128" t="s">
        <v>2445</v>
      </c>
      <c r="E481" s="128" t="s">
        <v>2446</v>
      </c>
      <c r="F481" s="128" t="s">
        <v>1639</v>
      </c>
      <c r="G481" s="128" t="s">
        <v>36</v>
      </c>
      <c r="H481" s="128">
        <v>2494</v>
      </c>
      <c r="I481" s="128" t="s">
        <v>4831</v>
      </c>
      <c r="J481" s="128" t="s">
        <v>4832</v>
      </c>
      <c r="K481" s="128" t="s">
        <v>5828</v>
      </c>
      <c r="L481" s="128" t="s">
        <v>5829</v>
      </c>
      <c r="M481" s="128" t="s">
        <v>5830</v>
      </c>
      <c r="N481" s="129">
        <v>45895</v>
      </c>
      <c r="O481" s="130" t="s">
        <v>5831</v>
      </c>
      <c r="P481" s="128">
        <v>1782.76</v>
      </c>
      <c r="Q481" s="131">
        <v>0.7148195669607057</v>
      </c>
    </row>
    <row r="482" spans="3:17" x14ac:dyDescent="0.3">
      <c r="C482" s="128" t="str">
        <f t="shared" si="8"/>
        <v>ARV000204</v>
      </c>
      <c r="D482" s="128" t="s">
        <v>1608</v>
      </c>
      <c r="E482" s="128" t="s">
        <v>1609</v>
      </c>
      <c r="F482" s="128" t="s">
        <v>1639</v>
      </c>
      <c r="G482" s="128" t="s">
        <v>36</v>
      </c>
      <c r="H482" s="128">
        <v>90</v>
      </c>
      <c r="I482" s="128" t="s">
        <v>4831</v>
      </c>
      <c r="J482" s="128" t="s">
        <v>4865</v>
      </c>
      <c r="K482" s="128" t="s">
        <v>6211</v>
      </c>
      <c r="L482" s="128" t="s">
        <v>6208</v>
      </c>
      <c r="M482" s="128" t="s">
        <v>6212</v>
      </c>
      <c r="N482" s="129">
        <v>45895</v>
      </c>
      <c r="O482" s="130" t="s">
        <v>6213</v>
      </c>
      <c r="P482" s="128">
        <v>6372.68</v>
      </c>
      <c r="Q482" s="131">
        <v>70.807555555555552</v>
      </c>
    </row>
    <row r="483" spans="3:17" x14ac:dyDescent="0.3">
      <c r="C483" s="128" t="str">
        <f t="shared" si="8"/>
        <v>HWS000055</v>
      </c>
      <c r="D483" s="128" t="s">
        <v>1843</v>
      </c>
      <c r="E483" s="128" t="s">
        <v>1844</v>
      </c>
      <c r="F483" s="128" t="s">
        <v>1639</v>
      </c>
      <c r="G483" s="128" t="s">
        <v>36</v>
      </c>
      <c r="H483" s="128">
        <v>3</v>
      </c>
      <c r="I483" s="128" t="s">
        <v>4831</v>
      </c>
      <c r="J483" s="128" t="s">
        <v>4865</v>
      </c>
      <c r="K483" s="128" t="s">
        <v>5449</v>
      </c>
      <c r="L483" s="128" t="s">
        <v>5450</v>
      </c>
      <c r="M483" s="128" t="s">
        <v>5451</v>
      </c>
      <c r="N483" s="129">
        <v>45895</v>
      </c>
      <c r="O483" s="130" t="s">
        <v>5452</v>
      </c>
      <c r="P483" s="128">
        <v>6.74</v>
      </c>
      <c r="Q483" s="131">
        <v>2.2466666666666666</v>
      </c>
    </row>
    <row r="484" spans="3:17" x14ac:dyDescent="0.3">
      <c r="C484" s="128" t="str">
        <f t="shared" si="8"/>
        <v>PRM000012</v>
      </c>
      <c r="D484" s="128" t="s">
        <v>2043</v>
      </c>
      <c r="E484" s="128" t="s">
        <v>2044</v>
      </c>
      <c r="F484" s="128" t="s">
        <v>1639</v>
      </c>
      <c r="G484" s="128" t="s">
        <v>36</v>
      </c>
      <c r="H484" s="128">
        <v>1</v>
      </c>
      <c r="I484" s="128" t="s">
        <v>4831</v>
      </c>
      <c r="J484" s="128" t="s">
        <v>4865</v>
      </c>
      <c r="K484" s="128" t="s">
        <v>4965</v>
      </c>
      <c r="L484" s="128" t="s">
        <v>4962</v>
      </c>
      <c r="M484" s="128" t="s">
        <v>4966</v>
      </c>
      <c r="N484" s="129">
        <v>45895</v>
      </c>
      <c r="O484" s="130" t="s">
        <v>4967</v>
      </c>
      <c r="P484" s="128">
        <v>1.8</v>
      </c>
      <c r="Q484" s="131">
        <v>1.8</v>
      </c>
    </row>
    <row r="485" spans="3:17" x14ac:dyDescent="0.3">
      <c r="C485" s="128" t="str">
        <f t="shared" si="8"/>
        <v>CFEL00072</v>
      </c>
      <c r="D485" s="128" t="s">
        <v>2434</v>
      </c>
      <c r="E485" s="128" t="s">
        <v>2435</v>
      </c>
      <c r="F485" s="128" t="s">
        <v>1639</v>
      </c>
      <c r="G485" s="128" t="s">
        <v>36</v>
      </c>
      <c r="H485" s="128">
        <v>1</v>
      </c>
      <c r="I485" s="128" t="s">
        <v>4831</v>
      </c>
      <c r="J485" s="128" t="s">
        <v>4865</v>
      </c>
      <c r="K485" s="128" t="s">
        <v>5949</v>
      </c>
      <c r="L485" s="128" t="s">
        <v>4871</v>
      </c>
      <c r="M485" s="128" t="s">
        <v>5950</v>
      </c>
      <c r="N485" s="129">
        <v>45895</v>
      </c>
      <c r="O485" s="130" t="s">
        <v>5951</v>
      </c>
      <c r="P485" s="128">
        <v>1.38</v>
      </c>
      <c r="Q485" s="131">
        <v>1.38</v>
      </c>
    </row>
    <row r="486" spans="3:17" x14ac:dyDescent="0.3">
      <c r="C486" s="128" t="str">
        <f t="shared" si="8"/>
        <v>CFEL00072</v>
      </c>
      <c r="D486" s="128" t="s">
        <v>2436</v>
      </c>
      <c r="E486" s="128" t="s">
        <v>2437</v>
      </c>
      <c r="F486" s="128" t="s">
        <v>1639</v>
      </c>
      <c r="G486" s="128" t="s">
        <v>36</v>
      </c>
      <c r="H486" s="128">
        <v>100</v>
      </c>
      <c r="I486" s="128" t="s">
        <v>4831</v>
      </c>
      <c r="J486" s="128" t="s">
        <v>4865</v>
      </c>
      <c r="K486" s="128" t="s">
        <v>5952</v>
      </c>
      <c r="L486" s="128" t="s">
        <v>4871</v>
      </c>
      <c r="M486" s="128" t="s">
        <v>5953</v>
      </c>
      <c r="N486" s="129">
        <v>45895</v>
      </c>
      <c r="O486" s="130" t="s">
        <v>5954</v>
      </c>
      <c r="P486" s="128">
        <v>13.19</v>
      </c>
      <c r="Q486" s="131">
        <v>0.13189999999999999</v>
      </c>
    </row>
    <row r="487" spans="3:17" x14ac:dyDescent="0.3">
      <c r="C487" s="128" t="str">
        <f t="shared" si="8"/>
        <v>CFSB00053</v>
      </c>
      <c r="D487" s="128" t="s">
        <v>1522</v>
      </c>
      <c r="E487" s="128" t="s">
        <v>1523</v>
      </c>
      <c r="F487" s="128" t="s">
        <v>1639</v>
      </c>
      <c r="G487" s="128" t="s">
        <v>36</v>
      </c>
      <c r="H487" s="128">
        <v>201</v>
      </c>
      <c r="I487" s="128" t="s">
        <v>4831</v>
      </c>
      <c r="J487" s="128" t="s">
        <v>4865</v>
      </c>
      <c r="K487" s="128" t="s">
        <v>5629</v>
      </c>
      <c r="L487" s="128" t="s">
        <v>4871</v>
      </c>
      <c r="M487" s="128" t="s">
        <v>5630</v>
      </c>
      <c r="N487" s="129">
        <v>45895</v>
      </c>
      <c r="O487" s="130" t="s">
        <v>5631</v>
      </c>
      <c r="P487" s="128">
        <v>941.78</v>
      </c>
      <c r="Q487" s="131">
        <v>4.6854726368159199</v>
      </c>
    </row>
    <row r="488" spans="3:17" x14ac:dyDescent="0.3">
      <c r="C488" s="128" t="str">
        <f t="shared" si="8"/>
        <v>CFEL00044</v>
      </c>
      <c r="D488" s="128" t="s">
        <v>1504</v>
      </c>
      <c r="E488" s="128" t="s">
        <v>1505</v>
      </c>
      <c r="F488" s="128" t="s">
        <v>1639</v>
      </c>
      <c r="G488" s="128" t="s">
        <v>36</v>
      </c>
      <c r="H488" s="128">
        <v>0</v>
      </c>
      <c r="I488" s="128" t="s">
        <v>4831</v>
      </c>
      <c r="J488" s="128" t="s">
        <v>4865</v>
      </c>
      <c r="K488" s="128" t="s">
        <v>6766</v>
      </c>
      <c r="L488" s="128" t="s">
        <v>6097</v>
      </c>
      <c r="M488" s="128" t="s">
        <v>6767</v>
      </c>
      <c r="N488" s="129">
        <v>45895</v>
      </c>
      <c r="O488" s="130" t="s">
        <v>6768</v>
      </c>
      <c r="P488" s="128">
        <v>28.63</v>
      </c>
      <c r="Q488" s="132">
        <v>28.63</v>
      </c>
    </row>
    <row r="489" spans="3:17" x14ac:dyDescent="0.3">
      <c r="C489" s="128" t="str">
        <f t="shared" si="8"/>
        <v>CFEL00044</v>
      </c>
      <c r="D489" s="128" t="s">
        <v>2073</v>
      </c>
      <c r="E489" s="128" t="s">
        <v>2074</v>
      </c>
      <c r="F489" s="128" t="s">
        <v>1639</v>
      </c>
      <c r="G489" s="128" t="s">
        <v>36</v>
      </c>
      <c r="H489" s="128">
        <v>2</v>
      </c>
      <c r="I489" s="128" t="s">
        <v>4831</v>
      </c>
      <c r="J489" s="128" t="s">
        <v>4865</v>
      </c>
      <c r="K489" s="128" t="s">
        <v>6096</v>
      </c>
      <c r="L489" s="128" t="s">
        <v>6097</v>
      </c>
      <c r="M489" s="128" t="s">
        <v>6098</v>
      </c>
      <c r="N489" s="129">
        <v>45895</v>
      </c>
      <c r="O489" s="130" t="s">
        <v>6099</v>
      </c>
      <c r="P489" s="128">
        <v>42.57</v>
      </c>
      <c r="Q489" s="131">
        <v>21.285</v>
      </c>
    </row>
    <row r="490" spans="3:17" x14ac:dyDescent="0.3">
      <c r="C490" s="128" t="str">
        <f t="shared" si="8"/>
        <v>HWS000054</v>
      </c>
      <c r="D490" s="128" t="s">
        <v>1612</v>
      </c>
      <c r="E490" s="128" t="s">
        <v>1613</v>
      </c>
      <c r="F490" s="128" t="s">
        <v>1639</v>
      </c>
      <c r="G490" s="128" t="s">
        <v>36</v>
      </c>
      <c r="H490" s="128">
        <v>4671</v>
      </c>
      <c r="I490" s="128" t="s">
        <v>4831</v>
      </c>
      <c r="J490" s="128" t="s">
        <v>4865</v>
      </c>
      <c r="K490" s="128" t="s">
        <v>5457</v>
      </c>
      <c r="L490" s="128" t="s">
        <v>5454</v>
      </c>
      <c r="M490" s="128" t="s">
        <v>5458</v>
      </c>
      <c r="N490" s="129">
        <v>45896</v>
      </c>
      <c r="O490" s="130" t="s">
        <v>5459</v>
      </c>
      <c r="P490" s="128">
        <v>11041.27</v>
      </c>
      <c r="Q490" s="131">
        <v>2.3637914793406125</v>
      </c>
    </row>
    <row r="491" spans="3:17" x14ac:dyDescent="0.3">
      <c r="C491" s="128" t="str">
        <f t="shared" si="8"/>
        <v>CFEL00075</v>
      </c>
      <c r="D491" s="128" t="s">
        <v>1534</v>
      </c>
      <c r="E491" s="128" t="s">
        <v>1535</v>
      </c>
      <c r="F491" s="128" t="s">
        <v>1639</v>
      </c>
      <c r="G491" s="128" t="s">
        <v>36</v>
      </c>
      <c r="H491" s="128">
        <v>870</v>
      </c>
      <c r="I491" s="128" t="s">
        <v>4831</v>
      </c>
      <c r="J491" s="128" t="s">
        <v>4865</v>
      </c>
      <c r="K491" s="128" t="s">
        <v>5886</v>
      </c>
      <c r="L491" s="128" t="s">
        <v>5424</v>
      </c>
      <c r="M491" s="128" t="s">
        <v>5887</v>
      </c>
      <c r="N491" s="129">
        <v>45896</v>
      </c>
      <c r="O491" s="130" t="s">
        <v>5888</v>
      </c>
      <c r="P491" s="128">
        <v>1370.68</v>
      </c>
      <c r="Q491" s="131">
        <v>1.5754942528735634</v>
      </c>
    </row>
    <row r="492" spans="3:17" x14ac:dyDescent="0.3">
      <c r="C492" s="128" t="str">
        <f t="shared" si="8"/>
        <v>CFEL00075</v>
      </c>
      <c r="D492" s="128" t="s">
        <v>1855</v>
      </c>
      <c r="E492" s="128" t="s">
        <v>1856</v>
      </c>
      <c r="F492" s="128" t="s">
        <v>1639</v>
      </c>
      <c r="G492" s="128" t="s">
        <v>36</v>
      </c>
      <c r="H492" s="128">
        <v>870</v>
      </c>
      <c r="I492" s="128" t="s">
        <v>4831</v>
      </c>
      <c r="J492" s="128" t="s">
        <v>4865</v>
      </c>
      <c r="K492" s="128" t="s">
        <v>5889</v>
      </c>
      <c r="L492" s="128" t="s">
        <v>5424</v>
      </c>
      <c r="M492" s="128" t="s">
        <v>5890</v>
      </c>
      <c r="N492" s="129">
        <v>45896</v>
      </c>
      <c r="O492" s="130" t="s">
        <v>5891</v>
      </c>
      <c r="P492" s="128">
        <v>632</v>
      </c>
      <c r="Q492" s="131">
        <v>0.72643678160919545</v>
      </c>
    </row>
    <row r="493" spans="3:17" x14ac:dyDescent="0.3">
      <c r="C493" s="128" t="str">
        <f t="shared" si="8"/>
        <v>CFEL00062</v>
      </c>
      <c r="D493" s="128" t="s">
        <v>2383</v>
      </c>
      <c r="E493" s="128" t="s">
        <v>2384</v>
      </c>
      <c r="F493" s="128" t="s">
        <v>1639</v>
      </c>
      <c r="G493" s="128" t="s">
        <v>36</v>
      </c>
      <c r="H493" s="128">
        <v>153</v>
      </c>
      <c r="I493" s="128" t="s">
        <v>4831</v>
      </c>
      <c r="J493" s="128" t="s">
        <v>4865</v>
      </c>
      <c r="K493" s="128" t="s">
        <v>6048</v>
      </c>
      <c r="L493" s="128" t="s">
        <v>4944</v>
      </c>
      <c r="M493" s="128" t="s">
        <v>6049</v>
      </c>
      <c r="N493" s="129">
        <v>45896</v>
      </c>
      <c r="O493" s="130" t="s">
        <v>6050</v>
      </c>
      <c r="P493" s="128">
        <v>217.32</v>
      </c>
      <c r="Q493" s="131">
        <v>1.4203921568627451</v>
      </c>
    </row>
    <row r="494" spans="3:17" x14ac:dyDescent="0.3">
      <c r="C494" s="128" t="str">
        <f t="shared" si="8"/>
        <v>CFEL00062</v>
      </c>
      <c r="D494" s="128" t="s">
        <v>2385</v>
      </c>
      <c r="E494" s="128" t="s">
        <v>2386</v>
      </c>
      <c r="F494" s="128" t="s">
        <v>1639</v>
      </c>
      <c r="G494" s="128" t="s">
        <v>36</v>
      </c>
      <c r="H494" s="128">
        <v>153</v>
      </c>
      <c r="I494" s="128" t="s">
        <v>4831</v>
      </c>
      <c r="J494" s="128" t="s">
        <v>4865</v>
      </c>
      <c r="K494" s="128" t="s">
        <v>6051</v>
      </c>
      <c r="L494" s="128" t="s">
        <v>4944</v>
      </c>
      <c r="M494" s="128" t="s">
        <v>6052</v>
      </c>
      <c r="N494" s="129">
        <v>45896</v>
      </c>
      <c r="O494" s="130" t="s">
        <v>6053</v>
      </c>
      <c r="P494" s="128">
        <v>62.43</v>
      </c>
      <c r="Q494" s="131">
        <v>0.40803921568627449</v>
      </c>
    </row>
    <row r="495" spans="3:17" x14ac:dyDescent="0.3">
      <c r="C495" s="128" t="str">
        <f t="shared" si="8"/>
        <v>CFEL00062</v>
      </c>
      <c r="D495" s="128" t="s">
        <v>2387</v>
      </c>
      <c r="E495" s="128" t="s">
        <v>2388</v>
      </c>
      <c r="F495" s="128" t="s">
        <v>1639</v>
      </c>
      <c r="G495" s="128" t="s">
        <v>36</v>
      </c>
      <c r="H495" s="128">
        <v>306</v>
      </c>
      <c r="I495" s="128" t="s">
        <v>4831</v>
      </c>
      <c r="J495" s="128" t="s">
        <v>4865</v>
      </c>
      <c r="K495" s="128" t="s">
        <v>6054</v>
      </c>
      <c r="L495" s="128" t="s">
        <v>4944</v>
      </c>
      <c r="M495" s="128" t="s">
        <v>6055</v>
      </c>
      <c r="N495" s="129">
        <v>45896</v>
      </c>
      <c r="O495" s="130" t="s">
        <v>6056</v>
      </c>
      <c r="P495" s="128">
        <v>435.07</v>
      </c>
      <c r="Q495" s="131">
        <v>1.421797385620915</v>
      </c>
    </row>
    <row r="496" spans="3:17" x14ac:dyDescent="0.3">
      <c r="C496" s="128" t="str">
        <f t="shared" si="8"/>
        <v>CFEL00062</v>
      </c>
      <c r="D496" s="128" t="s">
        <v>2389</v>
      </c>
      <c r="E496" s="128" t="s">
        <v>2390</v>
      </c>
      <c r="F496" s="128" t="s">
        <v>1639</v>
      </c>
      <c r="G496" s="128" t="s">
        <v>36</v>
      </c>
      <c r="H496" s="128">
        <v>306</v>
      </c>
      <c r="I496" s="128" t="s">
        <v>4831</v>
      </c>
      <c r="J496" s="128" t="s">
        <v>4865</v>
      </c>
      <c r="K496" s="128" t="s">
        <v>6057</v>
      </c>
      <c r="L496" s="128" t="s">
        <v>4944</v>
      </c>
      <c r="M496" s="128" t="s">
        <v>6058</v>
      </c>
      <c r="N496" s="129">
        <v>45896</v>
      </c>
      <c r="O496" s="130" t="s">
        <v>6059</v>
      </c>
      <c r="P496" s="128">
        <v>120.86</v>
      </c>
      <c r="Q496" s="131">
        <v>0.39496732026143788</v>
      </c>
    </row>
    <row r="497" spans="3:17" x14ac:dyDescent="0.3">
      <c r="C497" s="128" t="str">
        <f t="shared" si="8"/>
        <v>CFEL00062</v>
      </c>
      <c r="D497" s="128" t="s">
        <v>2391</v>
      </c>
      <c r="E497" s="128" t="s">
        <v>2392</v>
      </c>
      <c r="F497" s="128" t="s">
        <v>1639</v>
      </c>
      <c r="G497" s="128" t="s">
        <v>36</v>
      </c>
      <c r="H497" s="128">
        <v>306</v>
      </c>
      <c r="I497" s="128" t="s">
        <v>4831</v>
      </c>
      <c r="J497" s="128" t="s">
        <v>4865</v>
      </c>
      <c r="K497" s="128" t="s">
        <v>6060</v>
      </c>
      <c r="L497" s="128" t="s">
        <v>4944</v>
      </c>
      <c r="M497" s="128" t="s">
        <v>6061</v>
      </c>
      <c r="N497" s="129">
        <v>45896</v>
      </c>
      <c r="O497" s="130" t="s">
        <v>6062</v>
      </c>
      <c r="P497" s="128">
        <v>415.15</v>
      </c>
      <c r="Q497" s="131">
        <v>1.3566993464052286</v>
      </c>
    </row>
    <row r="498" spans="3:17" x14ac:dyDescent="0.3">
      <c r="C498" s="128" t="str">
        <f t="shared" si="8"/>
        <v>CFEL00062</v>
      </c>
      <c r="D498" s="128" t="s">
        <v>2393</v>
      </c>
      <c r="E498" s="128" t="s">
        <v>2394</v>
      </c>
      <c r="F498" s="128" t="s">
        <v>1639</v>
      </c>
      <c r="G498" s="128" t="s">
        <v>36</v>
      </c>
      <c r="H498" s="128">
        <v>306</v>
      </c>
      <c r="I498" s="128" t="s">
        <v>4831</v>
      </c>
      <c r="J498" s="128" t="s">
        <v>4865</v>
      </c>
      <c r="K498" s="128" t="s">
        <v>6063</v>
      </c>
      <c r="L498" s="128" t="s">
        <v>4944</v>
      </c>
      <c r="M498" s="128" t="s">
        <v>6064</v>
      </c>
      <c r="N498" s="129">
        <v>45896</v>
      </c>
      <c r="O498" s="130" t="s">
        <v>6065</v>
      </c>
      <c r="P498" s="128">
        <v>100.94</v>
      </c>
      <c r="Q498" s="131">
        <v>0.32986928104575164</v>
      </c>
    </row>
    <row r="499" spans="3:17" x14ac:dyDescent="0.3">
      <c r="C499" s="128" t="str">
        <f t="shared" si="8"/>
        <v>CFEL00063</v>
      </c>
      <c r="D499" s="128" t="s">
        <v>2399</v>
      </c>
      <c r="E499" s="128" t="s">
        <v>2400</v>
      </c>
      <c r="F499" s="128" t="s">
        <v>1639</v>
      </c>
      <c r="G499" s="128" t="s">
        <v>36</v>
      </c>
      <c r="H499" s="128">
        <v>153</v>
      </c>
      <c r="I499" s="128" t="s">
        <v>4831</v>
      </c>
      <c r="J499" s="128" t="s">
        <v>4865</v>
      </c>
      <c r="K499" s="128" t="s">
        <v>6020</v>
      </c>
      <c r="L499" s="128" t="s">
        <v>4944</v>
      </c>
      <c r="M499" s="128" t="s">
        <v>6021</v>
      </c>
      <c r="N499" s="129">
        <v>45896</v>
      </c>
      <c r="O499" s="130" t="s">
        <v>6022</v>
      </c>
      <c r="P499" s="128">
        <v>133.24</v>
      </c>
      <c r="Q499" s="131">
        <v>0.87084967320261442</v>
      </c>
    </row>
    <row r="500" spans="3:17" x14ac:dyDescent="0.3">
      <c r="C500" s="128" t="str">
        <f t="shared" si="8"/>
        <v>CFEL00063</v>
      </c>
      <c r="D500" s="128" t="s">
        <v>2401</v>
      </c>
      <c r="E500" s="128" t="s">
        <v>2402</v>
      </c>
      <c r="F500" s="128" t="s">
        <v>1639</v>
      </c>
      <c r="G500" s="128" t="s">
        <v>36</v>
      </c>
      <c r="H500" s="128">
        <v>153</v>
      </c>
      <c r="I500" s="128" t="s">
        <v>4831</v>
      </c>
      <c r="J500" s="128" t="s">
        <v>4865</v>
      </c>
      <c r="K500" s="128" t="s">
        <v>6023</v>
      </c>
      <c r="L500" s="128" t="s">
        <v>4944</v>
      </c>
      <c r="M500" s="128" t="s">
        <v>6024</v>
      </c>
      <c r="N500" s="129">
        <v>45896</v>
      </c>
      <c r="O500" s="130" t="s">
        <v>6025</v>
      </c>
      <c r="P500" s="128">
        <v>62.43</v>
      </c>
      <c r="Q500" s="131">
        <v>0.40803921568627449</v>
      </c>
    </row>
    <row r="501" spans="3:17" x14ac:dyDescent="0.3">
      <c r="C501" s="128" t="str">
        <f t="shared" si="8"/>
        <v>CFEL00063</v>
      </c>
      <c r="D501" s="128" t="s">
        <v>2403</v>
      </c>
      <c r="E501" s="128" t="s">
        <v>2404</v>
      </c>
      <c r="F501" s="128" t="s">
        <v>1639</v>
      </c>
      <c r="G501" s="128" t="s">
        <v>36</v>
      </c>
      <c r="H501" s="128">
        <v>306</v>
      </c>
      <c r="I501" s="128" t="s">
        <v>4831</v>
      </c>
      <c r="J501" s="128" t="s">
        <v>4865</v>
      </c>
      <c r="K501" s="128" t="s">
        <v>6026</v>
      </c>
      <c r="L501" s="128" t="s">
        <v>4944</v>
      </c>
      <c r="M501" s="128" t="s">
        <v>6027</v>
      </c>
      <c r="N501" s="129">
        <v>45896</v>
      </c>
      <c r="O501" s="130" t="s">
        <v>6028</v>
      </c>
      <c r="P501" s="128">
        <v>263.14</v>
      </c>
      <c r="Q501" s="131">
        <v>0.85993464052287583</v>
      </c>
    </row>
    <row r="502" spans="3:17" x14ac:dyDescent="0.3">
      <c r="C502" s="128" t="str">
        <f t="shared" ref="C502:C565" si="9">LEFT(E502,9)</f>
        <v>CFEL00063</v>
      </c>
      <c r="D502" s="128" t="s">
        <v>2405</v>
      </c>
      <c r="E502" s="128" t="s">
        <v>2406</v>
      </c>
      <c r="F502" s="128" t="s">
        <v>1639</v>
      </c>
      <c r="G502" s="128" t="s">
        <v>36</v>
      </c>
      <c r="H502" s="128">
        <v>306</v>
      </c>
      <c r="I502" s="128" t="s">
        <v>4831</v>
      </c>
      <c r="J502" s="128" t="s">
        <v>4865</v>
      </c>
      <c r="K502" s="128" t="s">
        <v>6029</v>
      </c>
      <c r="L502" s="128" t="s">
        <v>4944</v>
      </c>
      <c r="M502" s="128" t="s">
        <v>6030</v>
      </c>
      <c r="N502" s="129">
        <v>45896</v>
      </c>
      <c r="O502" s="130" t="s">
        <v>6031</v>
      </c>
      <c r="P502" s="128">
        <v>121.53</v>
      </c>
      <c r="Q502" s="131">
        <v>0.39715686274509804</v>
      </c>
    </row>
    <row r="503" spans="3:17" x14ac:dyDescent="0.3">
      <c r="C503" s="128" t="str">
        <f t="shared" si="9"/>
        <v>CFEL00063</v>
      </c>
      <c r="D503" s="128" t="s">
        <v>2407</v>
      </c>
      <c r="E503" s="128" t="s">
        <v>2408</v>
      </c>
      <c r="F503" s="128" t="s">
        <v>1639</v>
      </c>
      <c r="G503" s="128" t="s">
        <v>36</v>
      </c>
      <c r="H503" s="128">
        <v>306</v>
      </c>
      <c r="I503" s="128" t="s">
        <v>4831</v>
      </c>
      <c r="J503" s="128" t="s">
        <v>4865</v>
      </c>
      <c r="K503" s="128" t="s">
        <v>6032</v>
      </c>
      <c r="L503" s="128" t="s">
        <v>4944</v>
      </c>
      <c r="M503" s="128" t="s">
        <v>6033</v>
      </c>
      <c r="N503" s="129">
        <v>45896</v>
      </c>
      <c r="O503" s="130" t="s">
        <v>6034</v>
      </c>
      <c r="P503" s="128">
        <v>237.24</v>
      </c>
      <c r="Q503" s="131">
        <v>0.7752941176470588</v>
      </c>
    </row>
    <row r="504" spans="3:17" x14ac:dyDescent="0.3">
      <c r="C504" s="128" t="str">
        <f t="shared" si="9"/>
        <v>CFEL00063</v>
      </c>
      <c r="D504" s="128" t="s">
        <v>2409</v>
      </c>
      <c r="E504" s="128" t="s">
        <v>2410</v>
      </c>
      <c r="F504" s="128" t="s">
        <v>1639</v>
      </c>
      <c r="G504" s="128" t="s">
        <v>36</v>
      </c>
      <c r="H504" s="128">
        <v>306</v>
      </c>
      <c r="I504" s="128" t="s">
        <v>4831</v>
      </c>
      <c r="J504" s="128" t="s">
        <v>4865</v>
      </c>
      <c r="K504" s="128" t="s">
        <v>6035</v>
      </c>
      <c r="L504" s="128" t="s">
        <v>4944</v>
      </c>
      <c r="M504" s="128" t="s">
        <v>6036</v>
      </c>
      <c r="N504" s="129">
        <v>45896</v>
      </c>
      <c r="O504" s="130" t="s">
        <v>6037</v>
      </c>
      <c r="P504" s="128">
        <v>95.63</v>
      </c>
      <c r="Q504" s="131">
        <v>0.31251633986928101</v>
      </c>
    </row>
    <row r="505" spans="3:17" x14ac:dyDescent="0.3">
      <c r="C505" s="128" t="str">
        <f t="shared" si="9"/>
        <v>TNC000064</v>
      </c>
      <c r="D505" s="128" t="s">
        <v>3306</v>
      </c>
      <c r="E505" s="128" t="s">
        <v>3307</v>
      </c>
      <c r="F505" s="128" t="s">
        <v>1639</v>
      </c>
      <c r="G505" s="128" t="s">
        <v>36</v>
      </c>
      <c r="H505" s="128">
        <v>2051</v>
      </c>
      <c r="I505" s="128" t="s">
        <v>4831</v>
      </c>
      <c r="J505" s="128" t="s">
        <v>4865</v>
      </c>
      <c r="K505" s="128" t="s">
        <v>4914</v>
      </c>
      <c r="L505" s="128" t="s">
        <v>4911</v>
      </c>
      <c r="M505" s="128" t="s">
        <v>4915</v>
      </c>
      <c r="N505" s="129">
        <v>45896</v>
      </c>
      <c r="O505" s="130" t="s">
        <v>4916</v>
      </c>
      <c r="P505" s="128">
        <v>520.94000000000005</v>
      </c>
      <c r="Q505" s="131">
        <v>0.25399317406143346</v>
      </c>
    </row>
    <row r="506" spans="3:17" x14ac:dyDescent="0.3">
      <c r="C506" s="128" t="str">
        <f t="shared" si="9"/>
        <v>CFSB00055</v>
      </c>
      <c r="D506" s="128" t="s">
        <v>2555</v>
      </c>
      <c r="E506" s="128" t="s">
        <v>2556</v>
      </c>
      <c r="F506" s="128" t="s">
        <v>1639</v>
      </c>
      <c r="G506" s="128" t="s">
        <v>36</v>
      </c>
      <c r="H506" s="128">
        <v>294</v>
      </c>
      <c r="I506" s="128" t="s">
        <v>4831</v>
      </c>
      <c r="J506" s="128" t="s">
        <v>1132</v>
      </c>
      <c r="K506" s="128" t="s">
        <v>5605</v>
      </c>
      <c r="L506" s="128" t="s">
        <v>5606</v>
      </c>
      <c r="M506" s="128" t="s">
        <v>5607</v>
      </c>
      <c r="N506" s="129">
        <v>45896</v>
      </c>
      <c r="O506" s="130" t="s">
        <v>5608</v>
      </c>
      <c r="P506" s="128">
        <v>7648.8</v>
      </c>
      <c r="Q506" s="131">
        <v>26.016326530612247</v>
      </c>
    </row>
    <row r="507" spans="3:17" x14ac:dyDescent="0.3">
      <c r="C507" s="128" t="str">
        <f t="shared" si="9"/>
        <v>CFEL00079</v>
      </c>
      <c r="D507" s="128" t="s">
        <v>2449</v>
      </c>
      <c r="E507" s="128" t="s">
        <v>2450</v>
      </c>
      <c r="F507" s="128" t="s">
        <v>1639</v>
      </c>
      <c r="G507" s="128" t="s">
        <v>36</v>
      </c>
      <c r="H507" s="128">
        <v>1430</v>
      </c>
      <c r="I507" s="128" t="s">
        <v>4831</v>
      </c>
      <c r="J507" s="128" t="s">
        <v>4832</v>
      </c>
      <c r="K507" s="128" t="s">
        <v>5836</v>
      </c>
      <c r="L507" s="128" t="s">
        <v>5837</v>
      </c>
      <c r="M507" s="128" t="s">
        <v>5838</v>
      </c>
      <c r="N507" s="129">
        <v>45897</v>
      </c>
      <c r="O507" s="130" t="s">
        <v>5839</v>
      </c>
      <c r="P507" s="128">
        <v>4652.3599999999997</v>
      </c>
      <c r="Q507" s="131">
        <v>3.2533986013986014</v>
      </c>
    </row>
    <row r="508" spans="3:17" x14ac:dyDescent="0.3">
      <c r="C508" s="128" t="str">
        <f t="shared" si="9"/>
        <v>ARV000088</v>
      </c>
      <c r="D508" s="128" t="s">
        <v>2167</v>
      </c>
      <c r="E508" s="128" t="s">
        <v>2168</v>
      </c>
      <c r="F508" s="128" t="s">
        <v>1639</v>
      </c>
      <c r="G508" s="128" t="s">
        <v>36</v>
      </c>
      <c r="H508" s="128">
        <v>3</v>
      </c>
      <c r="I508" s="128" t="s">
        <v>4831</v>
      </c>
      <c r="J508" s="128" t="s">
        <v>4865</v>
      </c>
      <c r="K508" s="128" t="s">
        <v>6402</v>
      </c>
      <c r="L508" s="128" t="s">
        <v>6403</v>
      </c>
      <c r="M508" s="128" t="s">
        <v>6404</v>
      </c>
      <c r="N508" s="129">
        <v>45897</v>
      </c>
      <c r="O508" s="130" t="s">
        <v>6405</v>
      </c>
      <c r="P508" s="128">
        <v>10.41</v>
      </c>
      <c r="Q508" s="131">
        <v>3.47</v>
      </c>
    </row>
    <row r="509" spans="3:17" x14ac:dyDescent="0.3">
      <c r="C509" s="128" t="str">
        <f t="shared" si="9"/>
        <v>HWS000151</v>
      </c>
      <c r="D509" s="128" t="s">
        <v>1991</v>
      </c>
      <c r="E509" s="128" t="s">
        <v>1992</v>
      </c>
      <c r="F509" s="128" t="s">
        <v>1639</v>
      </c>
      <c r="G509" s="128" t="s">
        <v>36</v>
      </c>
      <c r="H509" s="128">
        <v>850</v>
      </c>
      <c r="I509" s="128" t="s">
        <v>4831</v>
      </c>
      <c r="J509" s="128" t="s">
        <v>4865</v>
      </c>
      <c r="K509" s="128" t="s">
        <v>5059</v>
      </c>
      <c r="L509" s="128" t="s">
        <v>5056</v>
      </c>
      <c r="M509" s="128" t="s">
        <v>5060</v>
      </c>
      <c r="N509" s="129">
        <v>45897</v>
      </c>
      <c r="O509" s="130" t="s">
        <v>5061</v>
      </c>
      <c r="P509" s="128">
        <v>5362.12</v>
      </c>
      <c r="Q509" s="131">
        <v>6.308376470588235</v>
      </c>
    </row>
    <row r="510" spans="3:17" x14ac:dyDescent="0.3">
      <c r="C510" s="128" t="str">
        <f t="shared" si="9"/>
        <v>CFEL00079</v>
      </c>
      <c r="D510" s="128" t="s">
        <v>2447</v>
      </c>
      <c r="E510" s="128" t="s">
        <v>2448</v>
      </c>
      <c r="F510" s="128" t="s">
        <v>1639</v>
      </c>
      <c r="G510" s="128" t="s">
        <v>36</v>
      </c>
      <c r="H510" s="128">
        <v>5330</v>
      </c>
      <c r="I510" s="128" t="s">
        <v>4831</v>
      </c>
      <c r="J510" s="128" t="s">
        <v>4832</v>
      </c>
      <c r="K510" s="128" t="s">
        <v>5832</v>
      </c>
      <c r="L510" s="128" t="s">
        <v>5833</v>
      </c>
      <c r="M510" s="128" t="s">
        <v>5834</v>
      </c>
      <c r="N510" s="129">
        <v>45898</v>
      </c>
      <c r="O510" s="130" t="s">
        <v>5835</v>
      </c>
      <c r="P510" s="128">
        <v>17327.97</v>
      </c>
      <c r="Q510" s="131">
        <v>3.2510262664165106</v>
      </c>
    </row>
    <row r="511" spans="3:17" x14ac:dyDescent="0.3">
      <c r="C511" s="128" t="str">
        <f t="shared" si="9"/>
        <v>CFEL00066</v>
      </c>
      <c r="D511" s="128" t="s">
        <v>1336</v>
      </c>
      <c r="E511" s="128" t="s">
        <v>1337</v>
      </c>
      <c r="F511" s="128" t="s">
        <v>1639</v>
      </c>
      <c r="G511" s="128" t="s">
        <v>36</v>
      </c>
      <c r="H511" s="128">
        <v>618</v>
      </c>
      <c r="I511" s="128" t="s">
        <v>4831</v>
      </c>
      <c r="J511" s="128" t="s">
        <v>4865</v>
      </c>
      <c r="K511" s="128" t="s">
        <v>5983</v>
      </c>
      <c r="L511" s="128" t="s">
        <v>5984</v>
      </c>
      <c r="M511" s="128" t="s">
        <v>5985</v>
      </c>
      <c r="N511" s="129">
        <v>45898</v>
      </c>
      <c r="O511" s="130" t="s">
        <v>5986</v>
      </c>
      <c r="P511" s="128">
        <v>3216.88</v>
      </c>
      <c r="Q511" s="131">
        <v>5.2053074433656956</v>
      </c>
    </row>
    <row r="512" spans="3:17" x14ac:dyDescent="0.3">
      <c r="C512" s="128" t="str">
        <f t="shared" si="9"/>
        <v>CFEL00066</v>
      </c>
      <c r="D512" s="128" t="s">
        <v>2415</v>
      </c>
      <c r="E512" s="128" t="s">
        <v>2416</v>
      </c>
      <c r="F512" s="128" t="s">
        <v>1639</v>
      </c>
      <c r="G512" s="128" t="s">
        <v>36</v>
      </c>
      <c r="H512" s="128">
        <v>625</v>
      </c>
      <c r="I512" s="128" t="s">
        <v>4831</v>
      </c>
      <c r="J512" s="128" t="s">
        <v>4865</v>
      </c>
      <c r="K512" s="128" t="s">
        <v>5988</v>
      </c>
      <c r="L512" s="128" t="s">
        <v>5984</v>
      </c>
      <c r="M512" s="128" t="s">
        <v>5989</v>
      </c>
      <c r="N512" s="129">
        <v>45898</v>
      </c>
      <c r="O512" s="130" t="s">
        <v>5990</v>
      </c>
      <c r="P512" s="128">
        <v>5103.84</v>
      </c>
      <c r="Q512" s="131">
        <v>8.166144000000001</v>
      </c>
    </row>
    <row r="513" spans="3:17" x14ac:dyDescent="0.3">
      <c r="C513" s="128" t="str">
        <f t="shared" si="9"/>
        <v>CFEL00066</v>
      </c>
      <c r="D513" s="128" t="s">
        <v>1544</v>
      </c>
      <c r="E513" s="128" t="s">
        <v>1545</v>
      </c>
      <c r="F513" s="128" t="s">
        <v>1639</v>
      </c>
      <c r="G513" s="128" t="s">
        <v>36</v>
      </c>
      <c r="H513" s="128">
        <v>625</v>
      </c>
      <c r="I513" s="128" t="s">
        <v>4831</v>
      </c>
      <c r="J513" s="128" t="s">
        <v>4865</v>
      </c>
      <c r="K513" s="128" t="s">
        <v>5991</v>
      </c>
      <c r="L513" s="128" t="s">
        <v>5987</v>
      </c>
      <c r="M513" s="128" t="s">
        <v>5992</v>
      </c>
      <c r="N513" s="129">
        <v>45898</v>
      </c>
      <c r="O513" s="130" t="s">
        <v>5993</v>
      </c>
      <c r="P513" s="128">
        <v>4744.8900000000003</v>
      </c>
      <c r="Q513" s="131">
        <v>7.5918240000000008</v>
      </c>
    </row>
    <row r="514" spans="3:17" x14ac:dyDescent="0.3">
      <c r="C514" s="128" t="str">
        <f t="shared" si="9"/>
        <v>HWS000091</v>
      </c>
      <c r="D514" s="128" t="s">
        <v>1897</v>
      </c>
      <c r="E514" s="128" t="s">
        <v>1898</v>
      </c>
      <c r="F514" s="128" t="s">
        <v>1639</v>
      </c>
      <c r="G514" s="128" t="s">
        <v>36</v>
      </c>
      <c r="H514" s="128">
        <v>2210</v>
      </c>
      <c r="I514" s="128" t="s">
        <v>4831</v>
      </c>
      <c r="J514" s="128" t="s">
        <v>4865</v>
      </c>
      <c r="K514" s="128" t="s">
        <v>5321</v>
      </c>
      <c r="L514" s="128" t="s">
        <v>5318</v>
      </c>
      <c r="M514" s="128" t="s">
        <v>5322</v>
      </c>
      <c r="N514" s="129">
        <v>45898</v>
      </c>
      <c r="O514" s="130" t="s">
        <v>5323</v>
      </c>
      <c r="P514" s="128">
        <v>1682.71</v>
      </c>
      <c r="Q514" s="131">
        <v>0.76140723981900449</v>
      </c>
    </row>
    <row r="515" spans="3:17" x14ac:dyDescent="0.3">
      <c r="C515" s="128" t="str">
        <f t="shared" si="9"/>
        <v>HWS000092</v>
      </c>
      <c r="D515" s="128" t="s">
        <v>1901</v>
      </c>
      <c r="E515" s="128" t="s">
        <v>1902</v>
      </c>
      <c r="F515" s="128" t="s">
        <v>1639</v>
      </c>
      <c r="G515" s="128" t="s">
        <v>36</v>
      </c>
      <c r="H515" s="128">
        <v>2210</v>
      </c>
      <c r="I515" s="128" t="s">
        <v>4831</v>
      </c>
      <c r="J515" s="128" t="s">
        <v>4865</v>
      </c>
      <c r="K515" s="128" t="s">
        <v>5314</v>
      </c>
      <c r="L515" s="128" t="s">
        <v>5311</v>
      </c>
      <c r="M515" s="128" t="s">
        <v>5315</v>
      </c>
      <c r="N515" s="129">
        <v>45898</v>
      </c>
      <c r="O515" s="130" t="s">
        <v>5316</v>
      </c>
      <c r="P515" s="128">
        <v>1681.94</v>
      </c>
      <c r="Q515" s="131">
        <v>0.76105882352941179</v>
      </c>
    </row>
    <row r="516" spans="3:17" x14ac:dyDescent="0.3">
      <c r="C516" s="128" t="str">
        <f t="shared" si="9"/>
        <v>PRM000007</v>
      </c>
      <c r="D516" s="128" t="s">
        <v>3228</v>
      </c>
      <c r="E516" s="128" t="s">
        <v>3229</v>
      </c>
      <c r="F516" s="128" t="s">
        <v>1639</v>
      </c>
      <c r="G516" s="128" t="s">
        <v>36</v>
      </c>
      <c r="H516" s="128">
        <v>20</v>
      </c>
      <c r="I516" s="128" t="s">
        <v>4831</v>
      </c>
      <c r="J516" s="128" t="s">
        <v>4865</v>
      </c>
      <c r="K516" s="128" t="s">
        <v>4979</v>
      </c>
      <c r="L516" s="128" t="s">
        <v>4976</v>
      </c>
      <c r="M516" s="128" t="s">
        <v>4980</v>
      </c>
      <c r="N516" s="129">
        <v>45898</v>
      </c>
      <c r="O516" s="130" t="s">
        <v>4981</v>
      </c>
      <c r="P516" s="128">
        <v>120.63</v>
      </c>
      <c r="Q516" s="131">
        <v>6.0314999999999994</v>
      </c>
    </row>
    <row r="517" spans="3:17" x14ac:dyDescent="0.3">
      <c r="C517" s="128" t="str">
        <f t="shared" si="9"/>
        <v>CFEL00102</v>
      </c>
      <c r="D517" s="128" t="s">
        <v>2495</v>
      </c>
      <c r="E517" s="128" t="s">
        <v>2496</v>
      </c>
      <c r="F517" s="128" t="s">
        <v>1639</v>
      </c>
      <c r="G517" s="128" t="s">
        <v>40</v>
      </c>
      <c r="H517" s="128">
        <v>7054</v>
      </c>
      <c r="I517" s="128" t="s">
        <v>4831</v>
      </c>
      <c r="J517" s="128" t="s">
        <v>1132</v>
      </c>
      <c r="K517" s="128" t="s">
        <v>5691</v>
      </c>
      <c r="L517" s="128" t="s">
        <v>5692</v>
      </c>
      <c r="M517" s="128" t="s">
        <v>5693</v>
      </c>
      <c r="N517" s="129">
        <v>45898</v>
      </c>
      <c r="O517" s="130" t="s">
        <v>5694</v>
      </c>
      <c r="P517" s="128">
        <v>10609.59</v>
      </c>
      <c r="Q517" s="131">
        <v>1.5040530195633683</v>
      </c>
    </row>
    <row r="518" spans="3:17" x14ac:dyDescent="0.3">
      <c r="C518" s="128" t="str">
        <f t="shared" si="9"/>
        <v>CFEL00025</v>
      </c>
      <c r="D518" s="128" t="s">
        <v>2109</v>
      </c>
      <c r="E518" s="128" t="s">
        <v>2110</v>
      </c>
      <c r="F518" s="128" t="s">
        <v>1639</v>
      </c>
      <c r="G518" s="128" t="s">
        <v>36</v>
      </c>
      <c r="H518" s="128">
        <v>30951</v>
      </c>
      <c r="I518" s="128" t="s">
        <v>4831</v>
      </c>
      <c r="J518" s="128" t="s">
        <v>4832</v>
      </c>
      <c r="K518" s="128" t="s">
        <v>6769</v>
      </c>
      <c r="L518" s="128" t="s">
        <v>6770</v>
      </c>
      <c r="M518" s="128" t="s">
        <v>6771</v>
      </c>
      <c r="N518" s="129">
        <v>45901</v>
      </c>
      <c r="O518" s="130" t="s">
        <v>6772</v>
      </c>
      <c r="P518" s="128">
        <v>6116.06</v>
      </c>
      <c r="Q518" s="131">
        <v>0.19760460082065201</v>
      </c>
    </row>
    <row r="519" spans="3:17" x14ac:dyDescent="0.3">
      <c r="C519" s="128" t="str">
        <f t="shared" si="9"/>
        <v>CFEL00075</v>
      </c>
      <c r="D519" s="128" t="s">
        <v>1556</v>
      </c>
      <c r="E519" s="128" t="s">
        <v>1557</v>
      </c>
      <c r="F519" s="128" t="s">
        <v>1639</v>
      </c>
      <c r="G519" s="128" t="s">
        <v>36</v>
      </c>
      <c r="H519" s="128">
        <v>2321</v>
      </c>
      <c r="I519" s="128" t="s">
        <v>4831</v>
      </c>
      <c r="J519" s="128" t="s">
        <v>4865</v>
      </c>
      <c r="K519" s="128" t="s">
        <v>6773</v>
      </c>
      <c r="L519" s="128" t="s">
        <v>6774</v>
      </c>
      <c r="M519" s="128" t="s">
        <v>6775</v>
      </c>
      <c r="N519" s="129">
        <v>45902</v>
      </c>
      <c r="O519" s="130" t="s">
        <v>6776</v>
      </c>
      <c r="P519" s="128">
        <v>995.85</v>
      </c>
      <c r="Q519" s="131">
        <v>0.42906074967686342</v>
      </c>
    </row>
    <row r="520" spans="3:17" x14ac:dyDescent="0.3">
      <c r="C520" s="128" t="str">
        <f t="shared" si="9"/>
        <v>CFEL00062</v>
      </c>
      <c r="D520" s="128" t="s">
        <v>2395</v>
      </c>
      <c r="E520" s="128" t="s">
        <v>2396</v>
      </c>
      <c r="F520" s="128" t="s">
        <v>1639</v>
      </c>
      <c r="G520" s="128" t="s">
        <v>36</v>
      </c>
      <c r="H520" s="128">
        <v>156</v>
      </c>
      <c r="I520" s="128" t="s">
        <v>4831</v>
      </c>
      <c r="J520" s="128" t="s">
        <v>4865</v>
      </c>
      <c r="K520" s="128" t="s">
        <v>6777</v>
      </c>
      <c r="L520" s="128" t="s">
        <v>6778</v>
      </c>
      <c r="M520" s="128" t="s">
        <v>6779</v>
      </c>
      <c r="N520" s="129">
        <v>45902</v>
      </c>
      <c r="O520" s="130" t="s">
        <v>6780</v>
      </c>
      <c r="P520" s="128">
        <v>461.14</v>
      </c>
      <c r="Q520" s="131">
        <v>2.9560256410256409</v>
      </c>
    </row>
    <row r="521" spans="3:17" x14ac:dyDescent="0.3">
      <c r="C521" s="128" t="str">
        <f t="shared" si="9"/>
        <v>VOL000002</v>
      </c>
      <c r="D521" s="128" t="s">
        <v>2065</v>
      </c>
      <c r="E521" s="128" t="s">
        <v>2066</v>
      </c>
      <c r="F521" s="128" t="s">
        <v>1639</v>
      </c>
      <c r="G521" s="128" t="s">
        <v>36</v>
      </c>
      <c r="H521" s="128">
        <v>2588</v>
      </c>
      <c r="I521" s="128" t="s">
        <v>4831</v>
      </c>
      <c r="J521" s="128" t="s">
        <v>4865</v>
      </c>
      <c r="K521" s="128" t="s">
        <v>6781</v>
      </c>
      <c r="L521" s="128" t="s">
        <v>6447</v>
      </c>
      <c r="M521" s="128" t="s">
        <v>6782</v>
      </c>
      <c r="N521" s="129">
        <v>45902</v>
      </c>
      <c r="O521" s="130" t="s">
        <v>6783</v>
      </c>
      <c r="P521" s="128">
        <v>5993.66</v>
      </c>
      <c r="Q521" s="131">
        <v>2.3159428129829984</v>
      </c>
    </row>
    <row r="522" spans="3:17" x14ac:dyDescent="0.3">
      <c r="C522" s="128" t="str">
        <f t="shared" si="9"/>
        <v>ARV000194</v>
      </c>
      <c r="D522" s="128" t="s">
        <v>1707</v>
      </c>
      <c r="E522" s="128" t="s">
        <v>1708</v>
      </c>
      <c r="F522" s="128" t="s">
        <v>1639</v>
      </c>
      <c r="G522" s="128" t="s">
        <v>36</v>
      </c>
      <c r="H522" s="128">
        <v>1025</v>
      </c>
      <c r="I522" s="128" t="s">
        <v>4831</v>
      </c>
      <c r="J522" s="128" t="s">
        <v>4865</v>
      </c>
      <c r="K522" s="128" t="s">
        <v>6784</v>
      </c>
      <c r="L522" s="128" t="s">
        <v>6463</v>
      </c>
      <c r="M522" s="128" t="s">
        <v>6785</v>
      </c>
      <c r="N522" s="129">
        <v>45904</v>
      </c>
      <c r="O522" s="130" t="s">
        <v>6786</v>
      </c>
      <c r="P522" s="128">
        <v>4910.3</v>
      </c>
      <c r="Q522" s="131">
        <v>4.7905365853658539</v>
      </c>
    </row>
    <row r="523" spans="3:17" x14ac:dyDescent="0.3">
      <c r="C523" s="128" t="str">
        <f t="shared" si="9"/>
        <v>MRL000018</v>
      </c>
      <c r="D523" s="128" t="s">
        <v>3216</v>
      </c>
      <c r="E523" s="128" t="s">
        <v>3217</v>
      </c>
      <c r="F523" s="128" t="s">
        <v>1639</v>
      </c>
      <c r="G523" s="128" t="s">
        <v>36</v>
      </c>
      <c r="H523" s="128">
        <v>1279</v>
      </c>
      <c r="I523" s="128" t="s">
        <v>4831</v>
      </c>
      <c r="J523" s="128" t="s">
        <v>4865</v>
      </c>
      <c r="K523" s="128" t="s">
        <v>6787</v>
      </c>
      <c r="L523" s="128" t="s">
        <v>6788</v>
      </c>
      <c r="M523" s="128" t="s">
        <v>6789</v>
      </c>
      <c r="N523" s="129">
        <v>45904</v>
      </c>
      <c r="O523" s="130" t="s">
        <v>6790</v>
      </c>
      <c r="P523" s="128">
        <v>4953.55</v>
      </c>
      <c r="Q523" s="131">
        <v>3.8729867083659109</v>
      </c>
    </row>
    <row r="524" spans="3:17" x14ac:dyDescent="0.3">
      <c r="C524" s="128" t="str">
        <f t="shared" si="9"/>
        <v>CFEL00069</v>
      </c>
      <c r="D524" s="128" t="s">
        <v>2419</v>
      </c>
      <c r="E524" s="128" t="s">
        <v>2420</v>
      </c>
      <c r="F524" s="128" t="s">
        <v>1639</v>
      </c>
      <c r="G524" s="128" t="s">
        <v>36</v>
      </c>
      <c r="H524" s="128">
        <v>910</v>
      </c>
      <c r="I524" s="128" t="s">
        <v>4831</v>
      </c>
      <c r="J524" s="128" t="s">
        <v>4832</v>
      </c>
      <c r="K524" s="128" t="s">
        <v>6791</v>
      </c>
      <c r="L524" s="128" t="s">
        <v>6792</v>
      </c>
      <c r="M524" s="128" t="s">
        <v>6793</v>
      </c>
      <c r="N524" s="129">
        <v>45905</v>
      </c>
      <c r="O524" s="130" t="s">
        <v>6794</v>
      </c>
      <c r="P524" s="128">
        <v>753.46</v>
      </c>
      <c r="Q524" s="131">
        <v>0.82797802197802206</v>
      </c>
    </row>
    <row r="525" spans="3:17" x14ac:dyDescent="0.3">
      <c r="C525" s="128" t="str">
        <f t="shared" si="9"/>
        <v>CFEL00069</v>
      </c>
      <c r="D525" s="128" t="s">
        <v>2421</v>
      </c>
      <c r="E525" s="128" t="s">
        <v>2422</v>
      </c>
      <c r="F525" s="128" t="s">
        <v>1639</v>
      </c>
      <c r="G525" s="128" t="s">
        <v>36</v>
      </c>
      <c r="H525" s="128">
        <v>1769</v>
      </c>
      <c r="I525" s="128" t="s">
        <v>4831</v>
      </c>
      <c r="J525" s="128" t="s">
        <v>4865</v>
      </c>
      <c r="K525" s="128" t="s">
        <v>6795</v>
      </c>
      <c r="L525" s="128" t="s">
        <v>6792</v>
      </c>
      <c r="M525" s="128" t="s">
        <v>6796</v>
      </c>
      <c r="N525" s="129">
        <v>45905</v>
      </c>
      <c r="O525" s="130" t="s">
        <v>6797</v>
      </c>
      <c r="P525" s="128">
        <v>1464.71</v>
      </c>
      <c r="Q525" s="131">
        <v>0.82798756359525161</v>
      </c>
    </row>
    <row r="526" spans="3:17" x14ac:dyDescent="0.3">
      <c r="C526" s="128" t="str">
        <f t="shared" si="9"/>
        <v>ARV000229</v>
      </c>
      <c r="D526" s="128" t="s">
        <v>2269</v>
      </c>
      <c r="E526" s="128" t="s">
        <v>2270</v>
      </c>
      <c r="F526" s="128" t="s">
        <v>1639</v>
      </c>
      <c r="G526" s="128" t="s">
        <v>36</v>
      </c>
      <c r="H526" s="128">
        <v>7</v>
      </c>
      <c r="I526" s="128" t="s">
        <v>4831</v>
      </c>
      <c r="J526" s="128" t="s">
        <v>4865</v>
      </c>
      <c r="K526" s="128" t="s">
        <v>6798</v>
      </c>
      <c r="L526" s="128" t="s">
        <v>6471</v>
      </c>
      <c r="M526" s="128" t="s">
        <v>6799</v>
      </c>
      <c r="N526" s="129">
        <v>45905</v>
      </c>
      <c r="O526" s="130" t="s">
        <v>6800</v>
      </c>
      <c r="P526" s="128">
        <v>539.01</v>
      </c>
      <c r="Q526" s="131">
        <v>77.001428571428576</v>
      </c>
    </row>
    <row r="527" spans="3:17" x14ac:dyDescent="0.3">
      <c r="C527" s="128" t="str">
        <f t="shared" si="9"/>
        <v>VOL000003</v>
      </c>
      <c r="D527" s="128" t="s">
        <v>2069</v>
      </c>
      <c r="E527" s="128" t="s">
        <v>2070</v>
      </c>
      <c r="F527" s="128" t="s">
        <v>1639</v>
      </c>
      <c r="G527" s="128" t="s">
        <v>36</v>
      </c>
      <c r="H527" s="128">
        <v>2093</v>
      </c>
      <c r="I527" s="128" t="s">
        <v>4831</v>
      </c>
      <c r="J527" s="128" t="s">
        <v>4865</v>
      </c>
      <c r="K527" s="128" t="s">
        <v>6801</v>
      </c>
      <c r="L527" s="128" t="s">
        <v>6475</v>
      </c>
      <c r="M527" s="128" t="s">
        <v>6802</v>
      </c>
      <c r="N527" s="129">
        <v>45905</v>
      </c>
      <c r="O527" s="130" t="s">
        <v>6803</v>
      </c>
      <c r="P527" s="128">
        <v>4389.91</v>
      </c>
      <c r="Q527" s="131">
        <v>2.0974247491638796</v>
      </c>
    </row>
    <row r="528" spans="3:17" x14ac:dyDescent="0.3">
      <c r="C528" s="128" t="str">
        <f t="shared" si="9"/>
        <v>CFEL00044</v>
      </c>
      <c r="D528" s="128" t="s">
        <v>2349</v>
      </c>
      <c r="E528" s="128" t="s">
        <v>2350</v>
      </c>
      <c r="F528" s="128" t="s">
        <v>1639</v>
      </c>
      <c r="G528" s="128" t="s">
        <v>36</v>
      </c>
      <c r="H528" s="128">
        <v>2184</v>
      </c>
      <c r="I528" s="128" t="s">
        <v>4831</v>
      </c>
      <c r="J528" s="128" t="s">
        <v>4832</v>
      </c>
      <c r="K528" s="128" t="s">
        <v>6804</v>
      </c>
      <c r="L528" s="128" t="s">
        <v>6805</v>
      </c>
      <c r="M528" s="128" t="s">
        <v>6806</v>
      </c>
      <c r="N528" s="129">
        <v>45905</v>
      </c>
      <c r="O528" s="130" t="s">
        <v>6807</v>
      </c>
      <c r="P528" s="128">
        <v>2780.03</v>
      </c>
      <c r="Q528" s="131">
        <v>1.2729075091575093</v>
      </c>
    </row>
    <row r="529" spans="3:17" x14ac:dyDescent="0.3">
      <c r="C529" s="128" t="str">
        <f t="shared" si="9"/>
        <v>CFEL00044</v>
      </c>
      <c r="D529" s="128" t="s">
        <v>2351</v>
      </c>
      <c r="E529" s="128" t="s">
        <v>2352</v>
      </c>
      <c r="F529" s="128" t="s">
        <v>1639</v>
      </c>
      <c r="G529" s="128" t="s">
        <v>36</v>
      </c>
      <c r="H529" s="128">
        <v>637</v>
      </c>
      <c r="I529" s="128" t="s">
        <v>4831</v>
      </c>
      <c r="J529" s="128" t="s">
        <v>4865</v>
      </c>
      <c r="K529" s="128" t="s">
        <v>6808</v>
      </c>
      <c r="L529" s="128" t="s">
        <v>6809</v>
      </c>
      <c r="M529" s="128" t="s">
        <v>6810</v>
      </c>
      <c r="N529" s="129">
        <v>45905</v>
      </c>
      <c r="O529" s="130" t="s">
        <v>6811</v>
      </c>
      <c r="P529" s="128">
        <v>810.85</v>
      </c>
      <c r="Q529" s="131">
        <v>1.2729199372056514</v>
      </c>
    </row>
    <row r="530" spans="3:17" x14ac:dyDescent="0.3">
      <c r="C530" s="128" t="str">
        <f t="shared" si="9"/>
        <v>CFEL00081</v>
      </c>
      <c r="D530" s="128" t="s">
        <v>1470</v>
      </c>
      <c r="E530" s="128" t="s">
        <v>1471</v>
      </c>
      <c r="F530" s="128" t="s">
        <v>1639</v>
      </c>
      <c r="G530" s="128" t="s">
        <v>36</v>
      </c>
      <c r="H530" s="128">
        <v>1320</v>
      </c>
      <c r="I530" s="128" t="s">
        <v>4831</v>
      </c>
      <c r="J530" s="128" t="s">
        <v>4832</v>
      </c>
      <c r="K530" s="128" t="s">
        <v>6812</v>
      </c>
      <c r="L530" s="128" t="s">
        <v>6813</v>
      </c>
      <c r="M530" s="128" t="s">
        <v>6814</v>
      </c>
      <c r="N530" s="129">
        <v>45905</v>
      </c>
      <c r="O530" s="130" t="s">
        <v>6815</v>
      </c>
      <c r="P530" s="128">
        <v>7225.46</v>
      </c>
      <c r="Q530" s="131">
        <v>5.4738333333333333</v>
      </c>
    </row>
    <row r="531" spans="3:17" x14ac:dyDescent="0.3">
      <c r="C531" s="128" t="str">
        <f t="shared" si="9"/>
        <v>ARV000221</v>
      </c>
      <c r="D531" s="128" t="s">
        <v>2241</v>
      </c>
      <c r="E531" s="128" t="s">
        <v>2242</v>
      </c>
      <c r="F531" s="128" t="s">
        <v>1639</v>
      </c>
      <c r="G531" s="128" t="s">
        <v>36</v>
      </c>
      <c r="H531" s="128">
        <v>36</v>
      </c>
      <c r="I531" s="128" t="s">
        <v>4831</v>
      </c>
      <c r="J531" s="128" t="s">
        <v>4865</v>
      </c>
      <c r="K531" s="128" t="s">
        <v>6816</v>
      </c>
      <c r="L531" s="128" t="s">
        <v>6479</v>
      </c>
      <c r="M531" s="128" t="s">
        <v>6817</v>
      </c>
      <c r="N531" s="129">
        <v>45908</v>
      </c>
      <c r="O531" s="130" t="s">
        <v>6818</v>
      </c>
      <c r="P531" s="128">
        <v>4425.4799999999996</v>
      </c>
      <c r="Q531" s="131">
        <v>122.92999999999999</v>
      </c>
    </row>
    <row r="532" spans="3:17" x14ac:dyDescent="0.3">
      <c r="C532" s="128" t="str">
        <f t="shared" si="9"/>
        <v>CFSB00057</v>
      </c>
      <c r="D532" s="128" t="s">
        <v>2105</v>
      </c>
      <c r="E532" s="128" t="s">
        <v>2106</v>
      </c>
      <c r="F532" s="128" t="s">
        <v>1639</v>
      </c>
      <c r="G532" s="128" t="s">
        <v>36</v>
      </c>
      <c r="H532" s="128">
        <v>5</v>
      </c>
      <c r="I532" s="128" t="s">
        <v>4831</v>
      </c>
      <c r="J532" s="128" t="s">
        <v>4865</v>
      </c>
      <c r="K532" s="128" t="s">
        <v>6819</v>
      </c>
      <c r="L532" s="128" t="s">
        <v>6820</v>
      </c>
      <c r="M532" s="128" t="s">
        <v>6821</v>
      </c>
      <c r="N532" s="129">
        <v>45908</v>
      </c>
      <c r="O532" s="130" t="s">
        <v>6822</v>
      </c>
      <c r="P532" s="128">
        <v>34.76</v>
      </c>
      <c r="Q532" s="131">
        <v>6.952</v>
      </c>
    </row>
    <row r="533" spans="3:17" x14ac:dyDescent="0.3">
      <c r="C533" s="128" t="str">
        <f t="shared" si="9"/>
        <v>CFSB00056</v>
      </c>
      <c r="D533" s="128" t="s">
        <v>2564</v>
      </c>
      <c r="E533" s="128" t="s">
        <v>2565</v>
      </c>
      <c r="F533" s="128" t="s">
        <v>1639</v>
      </c>
      <c r="G533" s="128" t="s">
        <v>36</v>
      </c>
      <c r="H533" s="128">
        <v>1009</v>
      </c>
      <c r="I533" s="128" t="s">
        <v>4831</v>
      </c>
      <c r="J533" s="128" t="s">
        <v>4832</v>
      </c>
      <c r="K533" s="128" t="s">
        <v>6823</v>
      </c>
      <c r="L533" s="128" t="s">
        <v>6824</v>
      </c>
      <c r="M533" s="128" t="s">
        <v>6825</v>
      </c>
      <c r="N533" s="129">
        <v>45909</v>
      </c>
      <c r="O533" s="130" t="s">
        <v>6826</v>
      </c>
      <c r="P533" s="128">
        <v>2763.92</v>
      </c>
      <c r="Q533" s="131">
        <v>2.7392666005946484</v>
      </c>
    </row>
    <row r="534" spans="3:17" x14ac:dyDescent="0.3">
      <c r="C534" s="128" t="str">
        <f t="shared" si="9"/>
        <v>CFEL00081</v>
      </c>
      <c r="D534" s="128" t="s">
        <v>2455</v>
      </c>
      <c r="E534" s="128" t="s">
        <v>2456</v>
      </c>
      <c r="F534" s="128" t="s">
        <v>1639</v>
      </c>
      <c r="G534" s="128" t="s">
        <v>36</v>
      </c>
      <c r="H534" s="128">
        <v>1009</v>
      </c>
      <c r="I534" s="128" t="s">
        <v>4831</v>
      </c>
      <c r="J534" s="128" t="s">
        <v>4865</v>
      </c>
      <c r="K534" s="128" t="s">
        <v>6827</v>
      </c>
      <c r="L534" s="128" t="s">
        <v>6824</v>
      </c>
      <c r="M534" s="128" t="s">
        <v>6828</v>
      </c>
      <c r="N534" s="129">
        <v>45909</v>
      </c>
      <c r="O534" s="130" t="s">
        <v>6829</v>
      </c>
      <c r="P534" s="128">
        <v>2574.11</v>
      </c>
      <c r="Q534" s="131">
        <v>2.5511496531219029</v>
      </c>
    </row>
    <row r="535" spans="3:17" x14ac:dyDescent="0.3">
      <c r="C535" s="128" t="str">
        <f t="shared" si="9"/>
        <v>CFEL00081</v>
      </c>
      <c r="D535" s="128" t="s">
        <v>2457</v>
      </c>
      <c r="E535" s="128" t="s">
        <v>2458</v>
      </c>
      <c r="F535" s="128" t="s">
        <v>1639</v>
      </c>
      <c r="G535" s="128" t="s">
        <v>36</v>
      </c>
      <c r="H535" s="128">
        <v>1009</v>
      </c>
      <c r="I535" s="128" t="s">
        <v>4831</v>
      </c>
      <c r="J535" s="128" t="s">
        <v>4865</v>
      </c>
      <c r="K535" s="128" t="s">
        <v>6830</v>
      </c>
      <c r="L535" s="128" t="s">
        <v>6824</v>
      </c>
      <c r="M535" s="128" t="s">
        <v>6831</v>
      </c>
      <c r="N535" s="129">
        <v>45909</v>
      </c>
      <c r="O535" s="130" t="s">
        <v>6832</v>
      </c>
      <c r="P535" s="128">
        <v>2574.11</v>
      </c>
      <c r="Q535" s="131">
        <v>2.5511496531219029</v>
      </c>
    </row>
    <row r="536" spans="3:17" x14ac:dyDescent="0.3">
      <c r="C536" s="128" t="str">
        <f t="shared" si="9"/>
        <v>CFSB00057</v>
      </c>
      <c r="D536" s="128" t="s">
        <v>2103</v>
      </c>
      <c r="E536" s="128" t="s">
        <v>2104</v>
      </c>
      <c r="F536" s="128" t="s">
        <v>1639</v>
      </c>
      <c r="G536" s="128" t="s">
        <v>36</v>
      </c>
      <c r="H536" s="128">
        <v>5</v>
      </c>
      <c r="I536" s="128" t="s">
        <v>4831</v>
      </c>
      <c r="J536" s="128" t="s">
        <v>4832</v>
      </c>
      <c r="K536" s="128" t="s">
        <v>6833</v>
      </c>
      <c r="L536" s="128" t="s">
        <v>6834</v>
      </c>
      <c r="M536" s="128" t="s">
        <v>6835</v>
      </c>
      <c r="N536" s="129">
        <v>45910</v>
      </c>
      <c r="O536" s="130" t="s">
        <v>6836</v>
      </c>
      <c r="P536" s="128">
        <v>141.49</v>
      </c>
      <c r="Q536" s="131">
        <v>28.298000000000002</v>
      </c>
    </row>
    <row r="537" spans="3:17" x14ac:dyDescent="0.3">
      <c r="C537" s="128" t="str">
        <f t="shared" si="9"/>
        <v>ARV000224</v>
      </c>
      <c r="D537" s="128" t="s">
        <v>2249</v>
      </c>
      <c r="E537" s="128" t="s">
        <v>2250</v>
      </c>
      <c r="F537" s="128" t="s">
        <v>1639</v>
      </c>
      <c r="G537" s="128" t="s">
        <v>36</v>
      </c>
      <c r="H537" s="128">
        <v>90</v>
      </c>
      <c r="I537" s="128" t="s">
        <v>4831</v>
      </c>
      <c r="J537" s="128" t="s">
        <v>4865</v>
      </c>
      <c r="K537" s="128" t="s">
        <v>6837</v>
      </c>
      <c r="L537" s="128" t="s">
        <v>6495</v>
      </c>
      <c r="M537" s="128" t="s">
        <v>6838</v>
      </c>
      <c r="N537" s="129">
        <v>45911</v>
      </c>
      <c r="O537" s="130" t="s">
        <v>6839</v>
      </c>
      <c r="P537" s="128">
        <v>5893.96</v>
      </c>
      <c r="Q537" s="131">
        <v>65.48844444444444</v>
      </c>
    </row>
    <row r="538" spans="3:17" x14ac:dyDescent="0.3">
      <c r="C538" s="128" t="str">
        <f t="shared" si="9"/>
        <v>PRM000008</v>
      </c>
      <c r="D538" s="128" t="s">
        <v>3232</v>
      </c>
      <c r="E538" s="128" t="s">
        <v>3233</v>
      </c>
      <c r="F538" s="128" t="s">
        <v>1639</v>
      </c>
      <c r="G538" s="128" t="s">
        <v>36</v>
      </c>
      <c r="H538" s="128">
        <v>450</v>
      </c>
      <c r="I538" s="128" t="s">
        <v>4831</v>
      </c>
      <c r="J538" s="128" t="s">
        <v>4865</v>
      </c>
      <c r="K538" s="128" t="s">
        <v>6840</v>
      </c>
      <c r="L538" s="128" t="s">
        <v>6499</v>
      </c>
      <c r="M538" s="128" t="s">
        <v>6841</v>
      </c>
      <c r="N538" s="129">
        <v>45911</v>
      </c>
      <c r="O538" s="130" t="s">
        <v>6842</v>
      </c>
      <c r="P538" s="128">
        <v>867.13</v>
      </c>
      <c r="Q538" s="131">
        <v>1.9269555555555555</v>
      </c>
    </row>
    <row r="539" spans="3:17" x14ac:dyDescent="0.3">
      <c r="C539" s="128" t="str">
        <f t="shared" si="9"/>
        <v>TNC000029</v>
      </c>
      <c r="D539" s="128" t="s">
        <v>3278</v>
      </c>
      <c r="E539" s="128" t="s">
        <v>3279</v>
      </c>
      <c r="F539" s="128" t="s">
        <v>1639</v>
      </c>
      <c r="G539" s="128" t="s">
        <v>36</v>
      </c>
      <c r="H539" s="128">
        <v>466</v>
      </c>
      <c r="I539" s="128" t="s">
        <v>4831</v>
      </c>
      <c r="J539" s="128" t="s">
        <v>4865</v>
      </c>
      <c r="K539" s="128" t="s">
        <v>6843</v>
      </c>
      <c r="L539" s="128" t="s">
        <v>6844</v>
      </c>
      <c r="M539" s="128" t="s">
        <v>6845</v>
      </c>
      <c r="N539" s="129">
        <v>45911</v>
      </c>
      <c r="O539" s="130" t="s">
        <v>6846</v>
      </c>
      <c r="P539" s="128">
        <v>0</v>
      </c>
      <c r="Q539" s="131">
        <v>0</v>
      </c>
    </row>
    <row r="540" spans="3:17" x14ac:dyDescent="0.3">
      <c r="C540" s="128" t="str">
        <f t="shared" si="9"/>
        <v>CFSB00057</v>
      </c>
      <c r="D540" s="128" t="s">
        <v>2574</v>
      </c>
      <c r="E540" s="128" t="s">
        <v>2575</v>
      </c>
      <c r="F540" s="128" t="s">
        <v>1639</v>
      </c>
      <c r="G540" s="128" t="s">
        <v>36</v>
      </c>
      <c r="H540" s="128">
        <v>5</v>
      </c>
      <c r="I540" s="128" t="s">
        <v>4831</v>
      </c>
      <c r="J540" s="128" t="s">
        <v>1132</v>
      </c>
      <c r="K540" s="128" t="s">
        <v>6847</v>
      </c>
      <c r="L540" s="128" t="s">
        <v>6848</v>
      </c>
      <c r="M540" s="128" t="s">
        <v>6849</v>
      </c>
      <c r="N540" s="129">
        <v>45911</v>
      </c>
      <c r="O540" s="130" t="s">
        <v>6850</v>
      </c>
      <c r="P540" s="128">
        <v>192.11</v>
      </c>
      <c r="Q540" s="131">
        <v>38.422000000000004</v>
      </c>
    </row>
    <row r="541" spans="3:17" x14ac:dyDescent="0.3">
      <c r="C541" s="128" t="str">
        <f t="shared" si="9"/>
        <v>ARV000220</v>
      </c>
      <c r="D541" s="128" t="s">
        <v>2237</v>
      </c>
      <c r="E541" s="128" t="s">
        <v>2238</v>
      </c>
      <c r="F541" s="128" t="s">
        <v>1639</v>
      </c>
      <c r="G541" s="128" t="s">
        <v>36</v>
      </c>
      <c r="H541" s="128">
        <v>42</v>
      </c>
      <c r="I541" s="128" t="s">
        <v>4831</v>
      </c>
      <c r="J541" s="128" t="s">
        <v>4865</v>
      </c>
      <c r="K541" s="128" t="s">
        <v>6851</v>
      </c>
      <c r="L541" s="128" t="s">
        <v>6515</v>
      </c>
      <c r="M541" s="128" t="s">
        <v>6852</v>
      </c>
      <c r="N541" s="129">
        <v>45912</v>
      </c>
      <c r="O541" s="130" t="s">
        <v>6853</v>
      </c>
      <c r="P541" s="128">
        <v>5176.3</v>
      </c>
      <c r="Q541" s="131">
        <v>123.24523809523809</v>
      </c>
    </row>
    <row r="542" spans="3:17" x14ac:dyDescent="0.3">
      <c r="C542" s="128" t="str">
        <f t="shared" si="9"/>
        <v>CFSB00056</v>
      </c>
      <c r="D542" s="128" t="s">
        <v>2566</v>
      </c>
      <c r="E542" s="128" t="s">
        <v>2567</v>
      </c>
      <c r="F542" s="128" t="s">
        <v>1639</v>
      </c>
      <c r="G542" s="128" t="s">
        <v>36</v>
      </c>
      <c r="H542" s="128">
        <v>760</v>
      </c>
      <c r="I542" s="128" t="s">
        <v>4831</v>
      </c>
      <c r="J542" s="128" t="s">
        <v>4832</v>
      </c>
      <c r="K542" s="128" t="s">
        <v>6854</v>
      </c>
      <c r="L542" s="128" t="s">
        <v>6855</v>
      </c>
      <c r="M542" s="128" t="s">
        <v>6856</v>
      </c>
      <c r="N542" s="129">
        <v>45912</v>
      </c>
      <c r="O542" s="130" t="s">
        <v>6857</v>
      </c>
      <c r="P542" s="128">
        <v>3953.35</v>
      </c>
      <c r="Q542" s="131">
        <v>5.2017763157894734</v>
      </c>
    </row>
    <row r="543" spans="3:17" x14ac:dyDescent="0.3">
      <c r="C543" s="128" t="str">
        <f t="shared" si="9"/>
        <v>CFEL00082</v>
      </c>
      <c r="D543" s="128" t="s">
        <v>2461</v>
      </c>
      <c r="E543" s="128" t="s">
        <v>2462</v>
      </c>
      <c r="F543" s="128" t="s">
        <v>1639</v>
      </c>
      <c r="G543" s="128" t="s">
        <v>36</v>
      </c>
      <c r="H543" s="128">
        <v>760</v>
      </c>
      <c r="I543" s="128" t="s">
        <v>4831</v>
      </c>
      <c r="J543" s="128" t="s">
        <v>4865</v>
      </c>
      <c r="K543" s="128" t="s">
        <v>6858</v>
      </c>
      <c r="L543" s="128" t="s">
        <v>6855</v>
      </c>
      <c r="M543" s="128" t="s">
        <v>6859</v>
      </c>
      <c r="N543" s="129">
        <v>45912</v>
      </c>
      <c r="O543" s="130" t="s">
        <v>6860</v>
      </c>
      <c r="P543" s="128">
        <v>3810.38</v>
      </c>
      <c r="Q543" s="131">
        <v>5.0136578947368422</v>
      </c>
    </row>
    <row r="544" spans="3:17" x14ac:dyDescent="0.3">
      <c r="C544" s="128" t="str">
        <f t="shared" si="9"/>
        <v>CFEL00082</v>
      </c>
      <c r="D544" s="128" t="s">
        <v>2463</v>
      </c>
      <c r="E544" s="128" t="s">
        <v>2464</v>
      </c>
      <c r="F544" s="128" t="s">
        <v>1639</v>
      </c>
      <c r="G544" s="128" t="s">
        <v>36</v>
      </c>
      <c r="H544" s="128">
        <v>760</v>
      </c>
      <c r="I544" s="128" t="s">
        <v>4831</v>
      </c>
      <c r="J544" s="128" t="s">
        <v>4865</v>
      </c>
      <c r="K544" s="128" t="s">
        <v>6861</v>
      </c>
      <c r="L544" s="128" t="s">
        <v>6855</v>
      </c>
      <c r="M544" s="128" t="s">
        <v>6862</v>
      </c>
      <c r="N544" s="129">
        <v>45912</v>
      </c>
      <c r="O544" s="130" t="s">
        <v>6863</v>
      </c>
      <c r="P544" s="128">
        <v>3810.38</v>
      </c>
      <c r="Q544" s="131">
        <v>5.0136578947368422</v>
      </c>
    </row>
    <row r="545" spans="3:17" x14ac:dyDescent="0.3">
      <c r="C545" s="128" t="str">
        <f t="shared" si="9"/>
        <v>ARV000228</v>
      </c>
      <c r="D545" s="128" t="s">
        <v>2265</v>
      </c>
      <c r="E545" s="128" t="s">
        <v>2266</v>
      </c>
      <c r="F545" s="128" t="s">
        <v>1639</v>
      </c>
      <c r="G545" s="128" t="s">
        <v>36</v>
      </c>
      <c r="H545" s="128">
        <v>232</v>
      </c>
      <c r="I545" s="128" t="s">
        <v>4831</v>
      </c>
      <c r="J545" s="128" t="s">
        <v>4865</v>
      </c>
      <c r="K545" s="128" t="s">
        <v>6864</v>
      </c>
      <c r="L545" s="128" t="s">
        <v>6523</v>
      </c>
      <c r="M545" s="128" t="s">
        <v>6865</v>
      </c>
      <c r="N545" s="129">
        <v>45915</v>
      </c>
      <c r="O545" s="130" t="s">
        <v>6866</v>
      </c>
      <c r="P545" s="128">
        <v>7293.86</v>
      </c>
      <c r="Q545" s="131">
        <v>31.439051724137929</v>
      </c>
    </row>
    <row r="546" spans="3:17" x14ac:dyDescent="0.3">
      <c r="C546" s="128" t="str">
        <f t="shared" si="9"/>
        <v>CFSB00036</v>
      </c>
      <c r="D546" s="128" t="s">
        <v>2541</v>
      </c>
      <c r="E546" s="128" t="s">
        <v>2542</v>
      </c>
      <c r="F546" s="128" t="s">
        <v>1639</v>
      </c>
      <c r="G546" s="128" t="s">
        <v>36</v>
      </c>
      <c r="H546" s="128">
        <v>246</v>
      </c>
      <c r="I546" s="128" t="s">
        <v>4831</v>
      </c>
      <c r="J546" s="128" t="s">
        <v>4832</v>
      </c>
      <c r="K546" s="128" t="s">
        <v>6867</v>
      </c>
      <c r="L546" s="128" t="s">
        <v>6868</v>
      </c>
      <c r="M546" s="128" t="s">
        <v>6869</v>
      </c>
      <c r="N546" s="129">
        <v>45915</v>
      </c>
      <c r="O546" s="130" t="s">
        <v>6870</v>
      </c>
      <c r="P546" s="128">
        <v>5434.54</v>
      </c>
      <c r="Q546" s="131">
        <v>22.091626016260161</v>
      </c>
    </row>
    <row r="547" spans="3:17" x14ac:dyDescent="0.3">
      <c r="C547" s="128" t="str">
        <f t="shared" si="9"/>
        <v>CFEL00058</v>
      </c>
      <c r="D547" s="128" t="s">
        <v>2365</v>
      </c>
      <c r="E547" s="128" t="s">
        <v>2366</v>
      </c>
      <c r="F547" s="128" t="s">
        <v>1639</v>
      </c>
      <c r="G547" s="128" t="s">
        <v>36</v>
      </c>
      <c r="H547" s="128">
        <v>249</v>
      </c>
      <c r="I547" s="128" t="s">
        <v>4831</v>
      </c>
      <c r="J547" s="128" t="s">
        <v>4865</v>
      </c>
      <c r="K547" s="128" t="s">
        <v>6871</v>
      </c>
      <c r="L547" s="128" t="s">
        <v>6868</v>
      </c>
      <c r="M547" s="128" t="s">
        <v>6872</v>
      </c>
      <c r="N547" s="129">
        <v>45915</v>
      </c>
      <c r="O547" s="130" t="s">
        <v>6873</v>
      </c>
      <c r="P547" s="128">
        <v>5407.13</v>
      </c>
      <c r="Q547" s="131">
        <v>21.715381526104419</v>
      </c>
    </row>
    <row r="548" spans="3:17" x14ac:dyDescent="0.3">
      <c r="C548" s="128" t="str">
        <f t="shared" si="9"/>
        <v>CFEL00082</v>
      </c>
      <c r="D548" s="128" t="s">
        <v>2465</v>
      </c>
      <c r="E548" s="128" t="s">
        <v>2466</v>
      </c>
      <c r="F548" s="128" t="s">
        <v>1639</v>
      </c>
      <c r="G548" s="128" t="s">
        <v>36</v>
      </c>
      <c r="H548" s="128">
        <v>84</v>
      </c>
      <c r="I548" s="128" t="s">
        <v>4831</v>
      </c>
      <c r="J548" s="128" t="s">
        <v>4865</v>
      </c>
      <c r="K548" s="128" t="s">
        <v>6874</v>
      </c>
      <c r="L548" s="128" t="s">
        <v>6875</v>
      </c>
      <c r="M548" s="128" t="s">
        <v>6876</v>
      </c>
      <c r="N548" s="129">
        <v>45915</v>
      </c>
      <c r="O548" s="130" t="s">
        <v>6877</v>
      </c>
      <c r="P548" s="128">
        <v>1100.92</v>
      </c>
      <c r="Q548" s="131">
        <v>13.106190476190477</v>
      </c>
    </row>
    <row r="549" spans="3:17" x14ac:dyDescent="0.3">
      <c r="C549" s="128" t="str">
        <f t="shared" si="9"/>
        <v>CFEL00082</v>
      </c>
      <c r="D549" s="128" t="s">
        <v>2467</v>
      </c>
      <c r="E549" s="128" t="s">
        <v>2468</v>
      </c>
      <c r="F549" s="128" t="s">
        <v>1639</v>
      </c>
      <c r="G549" s="128" t="s">
        <v>36</v>
      </c>
      <c r="H549" s="128">
        <v>84</v>
      </c>
      <c r="I549" s="128" t="s">
        <v>4831</v>
      </c>
      <c r="J549" s="128" t="s">
        <v>4865</v>
      </c>
      <c r="K549" s="128" t="s">
        <v>6878</v>
      </c>
      <c r="L549" s="128" t="s">
        <v>6879</v>
      </c>
      <c r="M549" s="128" t="s">
        <v>6880</v>
      </c>
      <c r="N549" s="129">
        <v>45915</v>
      </c>
      <c r="O549" s="130" t="s">
        <v>6881</v>
      </c>
      <c r="P549" s="128">
        <v>550.46</v>
      </c>
      <c r="Q549" s="131">
        <v>6.5530952380952385</v>
      </c>
    </row>
    <row r="550" spans="3:17" x14ac:dyDescent="0.3">
      <c r="C550" s="128" t="str">
        <f t="shared" si="9"/>
        <v>CFEL00060</v>
      </c>
      <c r="D550" s="128" t="s">
        <v>2369</v>
      </c>
      <c r="E550" s="128" t="s">
        <v>2370</v>
      </c>
      <c r="F550" s="128" t="s">
        <v>1639</v>
      </c>
      <c r="G550" s="128" t="s">
        <v>36</v>
      </c>
      <c r="H550" s="128">
        <v>1034</v>
      </c>
      <c r="I550" s="128" t="s">
        <v>4831</v>
      </c>
      <c r="J550" s="128" t="s">
        <v>4832</v>
      </c>
      <c r="K550" s="128" t="s">
        <v>6882</v>
      </c>
      <c r="L550" s="128" t="s">
        <v>4854</v>
      </c>
      <c r="M550" s="128" t="s">
        <v>6883</v>
      </c>
      <c r="N550" s="129">
        <v>45916</v>
      </c>
      <c r="O550" s="130" t="s">
        <v>6884</v>
      </c>
      <c r="P550" s="128">
        <v>8035.15</v>
      </c>
      <c r="Q550" s="131">
        <v>7.7709381044487422</v>
      </c>
    </row>
    <row r="551" spans="3:17" x14ac:dyDescent="0.3">
      <c r="C551" s="128" t="str">
        <f t="shared" si="9"/>
        <v>CFEL00060</v>
      </c>
      <c r="D551" s="128" t="s">
        <v>2371</v>
      </c>
      <c r="E551" s="128" t="s">
        <v>2372</v>
      </c>
      <c r="F551" s="128" t="s">
        <v>1639</v>
      </c>
      <c r="G551" s="128" t="s">
        <v>36</v>
      </c>
      <c r="H551" s="128">
        <v>1034</v>
      </c>
      <c r="I551" s="128" t="s">
        <v>4831</v>
      </c>
      <c r="J551" s="128" t="s">
        <v>4865</v>
      </c>
      <c r="K551" s="128" t="s">
        <v>6885</v>
      </c>
      <c r="L551" s="128" t="s">
        <v>4854</v>
      </c>
      <c r="M551" s="128" t="s">
        <v>6886</v>
      </c>
      <c r="N551" s="129">
        <v>45916</v>
      </c>
      <c r="O551" s="130" t="s">
        <v>6887</v>
      </c>
      <c r="P551" s="128">
        <v>8035.16</v>
      </c>
      <c r="Q551" s="131">
        <v>7.7709477756286267</v>
      </c>
    </row>
    <row r="552" spans="3:17" x14ac:dyDescent="0.3">
      <c r="C552" s="128" t="str">
        <f t="shared" si="9"/>
        <v>CFEL00060</v>
      </c>
      <c r="D552" s="128" t="s">
        <v>2373</v>
      </c>
      <c r="E552" s="128" t="s">
        <v>2374</v>
      </c>
      <c r="F552" s="128" t="s">
        <v>1639</v>
      </c>
      <c r="G552" s="128" t="s">
        <v>36</v>
      </c>
      <c r="H552" s="128">
        <v>684</v>
      </c>
      <c r="I552" s="128" t="s">
        <v>4831</v>
      </c>
      <c r="J552" s="128" t="s">
        <v>4832</v>
      </c>
      <c r="K552" s="128" t="s">
        <v>6888</v>
      </c>
      <c r="L552" s="128" t="s">
        <v>6889</v>
      </c>
      <c r="M552" s="128" t="s">
        <v>6890</v>
      </c>
      <c r="N552" s="129">
        <v>45916</v>
      </c>
      <c r="O552" s="130" t="s">
        <v>6891</v>
      </c>
      <c r="P552" s="128">
        <v>5315.33</v>
      </c>
      <c r="Q552" s="131">
        <v>7.7709502923976608</v>
      </c>
    </row>
    <row r="553" spans="3:17" x14ac:dyDescent="0.3">
      <c r="C553" s="128" t="str">
        <f t="shared" si="9"/>
        <v>CFEL00060</v>
      </c>
      <c r="D553" s="128" t="s">
        <v>2375</v>
      </c>
      <c r="E553" s="128" t="s">
        <v>2376</v>
      </c>
      <c r="F553" s="128" t="s">
        <v>1639</v>
      </c>
      <c r="G553" s="128" t="s">
        <v>36</v>
      </c>
      <c r="H553" s="128">
        <v>684</v>
      </c>
      <c r="I553" s="128" t="s">
        <v>4831</v>
      </c>
      <c r="J553" s="128" t="s">
        <v>4865</v>
      </c>
      <c r="K553" s="128" t="s">
        <v>6892</v>
      </c>
      <c r="L553" s="128" t="s">
        <v>6519</v>
      </c>
      <c r="M553" s="128" t="s">
        <v>6893</v>
      </c>
      <c r="N553" s="129">
        <v>45916</v>
      </c>
      <c r="O553" s="130" t="s">
        <v>6894</v>
      </c>
      <c r="P553" s="128">
        <v>5315.33</v>
      </c>
      <c r="Q553" s="131">
        <v>7.7709502923976608</v>
      </c>
    </row>
    <row r="554" spans="3:17" x14ac:dyDescent="0.3">
      <c r="C554" s="128" t="str">
        <f t="shared" si="9"/>
        <v>CFSB00057</v>
      </c>
      <c r="D554" s="128" t="s">
        <v>2570</v>
      </c>
      <c r="E554" s="128" t="s">
        <v>2571</v>
      </c>
      <c r="F554" s="128" t="s">
        <v>1639</v>
      </c>
      <c r="G554" s="128" t="s">
        <v>36</v>
      </c>
      <c r="H554" s="128">
        <v>125</v>
      </c>
      <c r="I554" s="128" t="s">
        <v>4831</v>
      </c>
      <c r="J554" s="128" t="s">
        <v>4865</v>
      </c>
      <c r="K554" s="128" t="s">
        <v>6895</v>
      </c>
      <c r="L554" s="128" t="s">
        <v>6543</v>
      </c>
      <c r="M554" s="128" t="s">
        <v>6896</v>
      </c>
      <c r="N554" s="129">
        <v>45918</v>
      </c>
      <c r="O554" s="130" t="s">
        <v>6897</v>
      </c>
      <c r="P554" s="128">
        <v>259.76</v>
      </c>
      <c r="Q554" s="131">
        <v>2.0780799999999999</v>
      </c>
    </row>
    <row r="555" spans="3:17" x14ac:dyDescent="0.3">
      <c r="C555" s="128" t="str">
        <f t="shared" si="9"/>
        <v>CFEL00107</v>
      </c>
      <c r="D555" s="128" t="s">
        <v>2529</v>
      </c>
      <c r="E555" s="128" t="s">
        <v>2530</v>
      </c>
      <c r="F555" s="128" t="s">
        <v>1639</v>
      </c>
      <c r="G555" s="128" t="s">
        <v>36</v>
      </c>
      <c r="H555" s="128">
        <v>125</v>
      </c>
      <c r="I555" s="128" t="s">
        <v>4831</v>
      </c>
      <c r="J555" s="128" t="s">
        <v>4865</v>
      </c>
      <c r="K555" s="128" t="s">
        <v>6898</v>
      </c>
      <c r="L555" s="128" t="s">
        <v>6543</v>
      </c>
      <c r="M555" s="128" t="s">
        <v>6899</v>
      </c>
      <c r="N555" s="129">
        <v>45918</v>
      </c>
      <c r="O555" s="130" t="s">
        <v>6900</v>
      </c>
      <c r="P555" s="128">
        <v>259.76</v>
      </c>
      <c r="Q555" s="131">
        <v>2.0780799999999999</v>
      </c>
    </row>
    <row r="556" spans="3:17" x14ac:dyDescent="0.3">
      <c r="C556" s="128" t="str">
        <f t="shared" si="9"/>
        <v>FLANGE DE</v>
      </c>
      <c r="D556" s="128" t="s">
        <v>2606</v>
      </c>
      <c r="E556" s="128" t="s">
        <v>2607</v>
      </c>
      <c r="F556" s="128" t="s">
        <v>1639</v>
      </c>
      <c r="G556" s="128" t="s">
        <v>36</v>
      </c>
      <c r="H556" s="128">
        <v>2282</v>
      </c>
      <c r="I556" s="128" t="s">
        <v>4831</v>
      </c>
      <c r="J556" s="128" t="s">
        <v>4865</v>
      </c>
      <c r="K556" s="128" t="s">
        <v>6901</v>
      </c>
      <c r="L556" s="128" t="s">
        <v>6547</v>
      </c>
      <c r="M556" s="128" t="s">
        <v>6902</v>
      </c>
      <c r="N556" s="129">
        <v>45922</v>
      </c>
      <c r="O556" s="130" t="s">
        <v>6903</v>
      </c>
      <c r="P556" s="128">
        <v>8601.76</v>
      </c>
      <c r="Q556" s="131">
        <v>3.769395267309378</v>
      </c>
    </row>
    <row r="557" spans="3:17" x14ac:dyDescent="0.3">
      <c r="C557" s="128" t="str">
        <f t="shared" si="9"/>
        <v>CFSB00036</v>
      </c>
      <c r="D557" s="128" t="s">
        <v>2545</v>
      </c>
      <c r="E557" s="128" t="s">
        <v>2546</v>
      </c>
      <c r="F557" s="128" t="s">
        <v>1639</v>
      </c>
      <c r="G557" s="128" t="s">
        <v>36</v>
      </c>
      <c r="H557" s="128">
        <v>658</v>
      </c>
      <c r="I557" s="128" t="s">
        <v>4831</v>
      </c>
      <c r="J557" s="128" t="s">
        <v>1132</v>
      </c>
      <c r="K557" s="128" t="s">
        <v>6904</v>
      </c>
      <c r="L557" s="128" t="s">
        <v>6905</v>
      </c>
      <c r="M557" s="128" t="s">
        <v>6906</v>
      </c>
      <c r="N557" s="129">
        <v>45922</v>
      </c>
      <c r="O557" s="130" t="s">
        <v>6907</v>
      </c>
      <c r="P557" s="128">
        <v>6627.52</v>
      </c>
      <c r="Q557" s="131">
        <v>10.072218844984803</v>
      </c>
    </row>
    <row r="558" spans="3:17" x14ac:dyDescent="0.3">
      <c r="C558" s="128" t="str">
        <f t="shared" si="9"/>
        <v>MRL000012</v>
      </c>
      <c r="D558" s="128" t="s">
        <v>3196</v>
      </c>
      <c r="E558" s="128" t="s">
        <v>3197</v>
      </c>
      <c r="F558" s="128" t="s">
        <v>1639</v>
      </c>
      <c r="G558" s="128" t="s">
        <v>36</v>
      </c>
      <c r="H558" s="128">
        <v>5</v>
      </c>
      <c r="I558" s="128" t="s">
        <v>4831</v>
      </c>
      <c r="J558" s="128" t="s">
        <v>4865</v>
      </c>
      <c r="K558" s="128" t="s">
        <v>6908</v>
      </c>
      <c r="L558" s="128" t="s">
        <v>6567</v>
      </c>
      <c r="M558" s="128" t="s">
        <v>6909</v>
      </c>
      <c r="N558" s="129">
        <v>45924</v>
      </c>
      <c r="O558" s="130" t="s">
        <v>6910</v>
      </c>
      <c r="P558" s="128">
        <v>35.369999999999997</v>
      </c>
      <c r="Q558" s="131">
        <v>7.0739999999999998</v>
      </c>
    </row>
    <row r="559" spans="3:17" x14ac:dyDescent="0.3">
      <c r="C559" s="128" t="str">
        <f t="shared" si="9"/>
        <v>MRL000013</v>
      </c>
      <c r="D559" s="128" t="s">
        <v>3200</v>
      </c>
      <c r="E559" s="128" t="s">
        <v>3201</v>
      </c>
      <c r="F559" s="128" t="s">
        <v>1639</v>
      </c>
      <c r="G559" s="128" t="s">
        <v>36</v>
      </c>
      <c r="H559" s="128">
        <v>5</v>
      </c>
      <c r="I559" s="128" t="s">
        <v>4831</v>
      </c>
      <c r="J559" s="128" t="s">
        <v>4865</v>
      </c>
      <c r="K559" s="128" t="s">
        <v>6911</v>
      </c>
      <c r="L559" s="128" t="s">
        <v>6571</v>
      </c>
      <c r="M559" s="128" t="s">
        <v>6912</v>
      </c>
      <c r="N559" s="129">
        <v>45924</v>
      </c>
      <c r="O559" s="130" t="s">
        <v>6913</v>
      </c>
      <c r="P559" s="128">
        <v>35.369999999999997</v>
      </c>
      <c r="Q559" s="131">
        <v>7.0739999999999998</v>
      </c>
    </row>
    <row r="560" spans="3:17" x14ac:dyDescent="0.3">
      <c r="C560" s="128" t="str">
        <f t="shared" si="9"/>
        <v>MRL000014</v>
      </c>
      <c r="D560" s="128" t="s">
        <v>3204</v>
      </c>
      <c r="E560" s="128" t="s">
        <v>3205</v>
      </c>
      <c r="F560" s="128" t="s">
        <v>1639</v>
      </c>
      <c r="G560" s="128" t="s">
        <v>36</v>
      </c>
      <c r="H560" s="128">
        <v>5</v>
      </c>
      <c r="I560" s="128" t="s">
        <v>4831</v>
      </c>
      <c r="J560" s="128" t="s">
        <v>4865</v>
      </c>
      <c r="K560" s="128" t="s">
        <v>6914</v>
      </c>
      <c r="L560" s="128" t="s">
        <v>6575</v>
      </c>
      <c r="M560" s="128" t="s">
        <v>6915</v>
      </c>
      <c r="N560" s="129">
        <v>45924</v>
      </c>
      <c r="O560" s="130" t="s">
        <v>6916</v>
      </c>
      <c r="P560" s="128">
        <v>35.369999999999997</v>
      </c>
      <c r="Q560" s="131">
        <v>7.0739999999999998</v>
      </c>
    </row>
    <row r="561" spans="3:17" x14ac:dyDescent="0.3">
      <c r="C561" s="128" t="str">
        <f t="shared" si="9"/>
        <v>MRL000015</v>
      </c>
      <c r="D561" s="128" t="s">
        <v>3208</v>
      </c>
      <c r="E561" s="128" t="s">
        <v>3209</v>
      </c>
      <c r="F561" s="128" t="s">
        <v>1639</v>
      </c>
      <c r="G561" s="128" t="s">
        <v>36</v>
      </c>
      <c r="H561" s="128">
        <v>5</v>
      </c>
      <c r="I561" s="128" t="s">
        <v>4831</v>
      </c>
      <c r="J561" s="128" t="s">
        <v>4865</v>
      </c>
      <c r="K561" s="128" t="s">
        <v>6917</v>
      </c>
      <c r="L561" s="128" t="s">
        <v>6579</v>
      </c>
      <c r="M561" s="128" t="s">
        <v>6918</v>
      </c>
      <c r="N561" s="129">
        <v>45924</v>
      </c>
      <c r="O561" s="130" t="s">
        <v>6919</v>
      </c>
      <c r="P561" s="128">
        <v>35.369999999999997</v>
      </c>
      <c r="Q561" s="131">
        <v>7.0739999999999998</v>
      </c>
    </row>
    <row r="562" spans="3:17" x14ac:dyDescent="0.3">
      <c r="C562" s="128" t="str">
        <f t="shared" si="9"/>
        <v>182243L6P</v>
      </c>
      <c r="D562" s="128" t="s">
        <v>2131</v>
      </c>
      <c r="E562" s="128" t="s">
        <v>2132</v>
      </c>
      <c r="F562" s="128" t="s">
        <v>1639</v>
      </c>
      <c r="G562" s="128" t="s">
        <v>36</v>
      </c>
      <c r="H562" s="128">
        <v>900</v>
      </c>
      <c r="I562" s="128" t="s">
        <v>4831</v>
      </c>
      <c r="J562" s="128" t="s">
        <v>4865</v>
      </c>
      <c r="K562" s="128" t="s">
        <v>6920</v>
      </c>
      <c r="L562" s="128" t="s">
        <v>6583</v>
      </c>
      <c r="M562" s="128" t="s">
        <v>6921</v>
      </c>
      <c r="N562" s="129">
        <v>45925</v>
      </c>
      <c r="O562" s="130" t="s">
        <v>6922</v>
      </c>
      <c r="P562" s="128">
        <v>4036.53</v>
      </c>
      <c r="Q562" s="131">
        <v>4.4850333333333339</v>
      </c>
    </row>
    <row r="563" spans="3:17" x14ac:dyDescent="0.3">
      <c r="C563" s="128" t="str">
        <f t="shared" si="9"/>
        <v>CFSB00031</v>
      </c>
      <c r="D563" s="128" t="s">
        <v>2533</v>
      </c>
      <c r="E563" s="128" t="s">
        <v>2534</v>
      </c>
      <c r="F563" s="128" t="s">
        <v>1639</v>
      </c>
      <c r="G563" s="128" t="s">
        <v>36</v>
      </c>
      <c r="H563" s="128">
        <v>800</v>
      </c>
      <c r="I563" s="128" t="s">
        <v>4831</v>
      </c>
      <c r="J563" s="128" t="s">
        <v>4832</v>
      </c>
      <c r="K563" s="128" t="s">
        <v>6923</v>
      </c>
      <c r="L563" s="128" t="s">
        <v>6924</v>
      </c>
      <c r="M563" s="128" t="s">
        <v>6925</v>
      </c>
      <c r="N563" s="129">
        <v>45926</v>
      </c>
      <c r="O563" s="130" t="s">
        <v>6926</v>
      </c>
      <c r="P563" s="128">
        <v>5007.25</v>
      </c>
      <c r="Q563" s="131">
        <v>6.2590624999999998</v>
      </c>
    </row>
    <row r="564" spans="3:17" x14ac:dyDescent="0.3">
      <c r="C564" s="128" t="str">
        <f t="shared" si="9"/>
        <v>CFEL00044</v>
      </c>
      <c r="D564" s="128" t="s">
        <v>2347</v>
      </c>
      <c r="E564" s="128" t="s">
        <v>2348</v>
      </c>
      <c r="F564" s="128" t="s">
        <v>1639</v>
      </c>
      <c r="G564" s="128" t="s">
        <v>36</v>
      </c>
      <c r="H564" s="128">
        <v>800</v>
      </c>
      <c r="I564" s="128" t="s">
        <v>4831</v>
      </c>
      <c r="J564" s="128" t="s">
        <v>4865</v>
      </c>
      <c r="K564" s="128" t="s">
        <v>6927</v>
      </c>
      <c r="L564" s="128" t="s">
        <v>6924</v>
      </c>
      <c r="M564" s="128" t="s">
        <v>6928</v>
      </c>
      <c r="N564" s="129">
        <v>45926</v>
      </c>
      <c r="O564" s="130" t="s">
        <v>6929</v>
      </c>
      <c r="P564" s="128">
        <v>3047.94</v>
      </c>
      <c r="Q564" s="131">
        <v>3.8099250000000002</v>
      </c>
    </row>
    <row r="565" spans="3:17" x14ac:dyDescent="0.3">
      <c r="C565" s="128" t="str">
        <f t="shared" si="9"/>
        <v>ARV000223</v>
      </c>
      <c r="D565" s="128" t="s">
        <v>2245</v>
      </c>
      <c r="E565" s="128" t="s">
        <v>2246</v>
      </c>
      <c r="F565" s="128" t="s">
        <v>1639</v>
      </c>
      <c r="G565" s="128" t="s">
        <v>36</v>
      </c>
      <c r="H565" s="128">
        <v>400</v>
      </c>
      <c r="I565" s="128" t="s">
        <v>4831</v>
      </c>
      <c r="J565" s="128" t="s">
        <v>4865</v>
      </c>
      <c r="K565" s="128" t="s">
        <v>6930</v>
      </c>
      <c r="L565" s="128" t="s">
        <v>6587</v>
      </c>
      <c r="M565" s="128" t="s">
        <v>6931</v>
      </c>
      <c r="N565" s="129">
        <v>45929</v>
      </c>
      <c r="O565" s="130" t="s">
        <v>6932</v>
      </c>
      <c r="P565" s="128">
        <v>14432.02</v>
      </c>
      <c r="Q565" s="131">
        <v>36.08005</v>
      </c>
    </row>
    <row r="566" spans="3:17" x14ac:dyDescent="0.3">
      <c r="C566" s="128" t="str">
        <f t="shared" ref="C566:C629" si="10">LEFT(E566,9)</f>
        <v>CFEL00101</v>
      </c>
      <c r="D566" s="128" t="s">
        <v>2483</v>
      </c>
      <c r="E566" s="128" t="s">
        <v>2484</v>
      </c>
      <c r="F566" s="128" t="s">
        <v>1639</v>
      </c>
      <c r="G566" s="128" t="s">
        <v>36</v>
      </c>
      <c r="H566" s="128">
        <v>782</v>
      </c>
      <c r="I566" s="128" t="s">
        <v>4831</v>
      </c>
      <c r="J566" s="128" t="s">
        <v>1132</v>
      </c>
      <c r="K566" s="128" t="s">
        <v>6933</v>
      </c>
      <c r="L566" s="128" t="s">
        <v>6934</v>
      </c>
      <c r="M566" s="128" t="s">
        <v>6935</v>
      </c>
      <c r="N566" s="129">
        <v>45930</v>
      </c>
      <c r="O566" s="130" t="s">
        <v>6936</v>
      </c>
      <c r="P566" s="128">
        <v>18600.64</v>
      </c>
      <c r="Q566" s="131">
        <v>23.785984654731458</v>
      </c>
    </row>
    <row r="567" spans="3:17" x14ac:dyDescent="0.3">
      <c r="C567" s="128" t="str">
        <f t="shared" si="10"/>
        <v>CFEL00101</v>
      </c>
      <c r="D567" s="128" t="s">
        <v>2485</v>
      </c>
      <c r="E567" s="128" t="s">
        <v>2486</v>
      </c>
      <c r="F567" s="128" t="s">
        <v>1639</v>
      </c>
      <c r="G567" s="128" t="s">
        <v>36</v>
      </c>
      <c r="H567" s="128">
        <v>72</v>
      </c>
      <c r="I567" s="128" t="s">
        <v>4831</v>
      </c>
      <c r="J567" s="128" t="s">
        <v>1132</v>
      </c>
      <c r="K567" s="128" t="s">
        <v>6937</v>
      </c>
      <c r="L567" s="128" t="s">
        <v>6938</v>
      </c>
      <c r="M567" s="128" t="s">
        <v>6939</v>
      </c>
      <c r="N567" s="129">
        <v>45930</v>
      </c>
      <c r="O567" s="130" t="s">
        <v>6940</v>
      </c>
      <c r="P567" s="128">
        <v>14350.7</v>
      </c>
      <c r="Q567" s="131">
        <v>199.31527777777779</v>
      </c>
    </row>
    <row r="568" spans="3:17" x14ac:dyDescent="0.3">
      <c r="C568" s="128" t="str">
        <f t="shared" si="10"/>
        <v>CFEL00106</v>
      </c>
      <c r="D568" s="128" t="s">
        <v>2527</v>
      </c>
      <c r="E568" s="128" t="s">
        <v>2528</v>
      </c>
      <c r="F568" s="128" t="s">
        <v>1639</v>
      </c>
      <c r="G568" s="128" t="s">
        <v>36</v>
      </c>
      <c r="H568" s="128">
        <v>640</v>
      </c>
      <c r="I568" s="128" t="s">
        <v>4831</v>
      </c>
      <c r="J568" s="128" t="s">
        <v>4865</v>
      </c>
      <c r="K568" s="128" t="s">
        <v>6941</v>
      </c>
      <c r="L568" s="128" t="s">
        <v>6599</v>
      </c>
      <c r="M568" s="128" t="s">
        <v>6942</v>
      </c>
      <c r="N568" s="129">
        <v>45930</v>
      </c>
      <c r="O568" s="130" t="s">
        <v>6943</v>
      </c>
      <c r="P568" s="128">
        <v>3264.21</v>
      </c>
      <c r="Q568" s="131">
        <v>5.1003281249999999</v>
      </c>
    </row>
    <row r="569" spans="3:17" x14ac:dyDescent="0.3">
      <c r="C569" s="128" t="str">
        <f t="shared" si="10"/>
        <v>PRM000015</v>
      </c>
      <c r="D569" s="128" t="s">
        <v>3236</v>
      </c>
      <c r="E569" s="128" t="s">
        <v>3237</v>
      </c>
      <c r="F569" s="128" t="s">
        <v>1639</v>
      </c>
      <c r="G569" s="128" t="s">
        <v>36</v>
      </c>
      <c r="H569" s="128">
        <v>50</v>
      </c>
      <c r="I569" s="128" t="s">
        <v>4831</v>
      </c>
      <c r="J569" s="128" t="s">
        <v>4865</v>
      </c>
      <c r="K569" s="128" t="s">
        <v>6944</v>
      </c>
      <c r="L569" s="128" t="s">
        <v>6607</v>
      </c>
      <c r="M569" s="128" t="s">
        <v>6945</v>
      </c>
      <c r="N569" s="129">
        <v>45931</v>
      </c>
      <c r="O569" s="130" t="s">
        <v>6946</v>
      </c>
      <c r="P569" s="128">
        <v>306.29000000000002</v>
      </c>
      <c r="Q569" s="131">
        <v>6.1258000000000008</v>
      </c>
    </row>
    <row r="570" spans="3:17" x14ac:dyDescent="0.3">
      <c r="C570" s="128" t="str">
        <f t="shared" si="10"/>
        <v>CFEL00067</v>
      </c>
      <c r="D570" s="128" t="s">
        <v>2417</v>
      </c>
      <c r="E570" s="128" t="s">
        <v>2418</v>
      </c>
      <c r="F570" s="128" t="s">
        <v>1639</v>
      </c>
      <c r="G570" s="128" t="s">
        <v>36</v>
      </c>
      <c r="H570" s="128">
        <v>5200</v>
      </c>
      <c r="I570" s="128" t="s">
        <v>4831</v>
      </c>
      <c r="J570" s="128" t="s">
        <v>4832</v>
      </c>
      <c r="K570" s="128" t="s">
        <v>6947</v>
      </c>
      <c r="L570" s="128" t="s">
        <v>6948</v>
      </c>
      <c r="M570" s="128" t="s">
        <v>6949</v>
      </c>
      <c r="N570" s="129">
        <v>45931</v>
      </c>
      <c r="O570" s="130" t="s">
        <v>6950</v>
      </c>
      <c r="P570" s="128">
        <v>0</v>
      </c>
      <c r="Q570" s="131">
        <v>0</v>
      </c>
    </row>
    <row r="571" spans="3:17" x14ac:dyDescent="0.3">
      <c r="C571" s="128" t="str">
        <f t="shared" si="10"/>
        <v>ARV000215</v>
      </c>
      <c r="D571" s="128" t="s">
        <v>1735</v>
      </c>
      <c r="E571" s="128" t="s">
        <v>1736</v>
      </c>
      <c r="F571" s="128" t="s">
        <v>1639</v>
      </c>
      <c r="G571" s="128" t="s">
        <v>36</v>
      </c>
      <c r="H571" s="128">
        <v>160</v>
      </c>
      <c r="I571" s="128" t="s">
        <v>4831</v>
      </c>
      <c r="J571" s="128" t="s">
        <v>4865</v>
      </c>
      <c r="K571" s="128" t="s">
        <v>6951</v>
      </c>
      <c r="L571" s="128" t="s">
        <v>6615</v>
      </c>
      <c r="M571" s="128" t="s">
        <v>6952</v>
      </c>
      <c r="N571" s="129">
        <v>45933</v>
      </c>
      <c r="O571" s="130" t="s">
        <v>6953</v>
      </c>
      <c r="P571" s="128">
        <v>4200.1400000000003</v>
      </c>
      <c r="Q571" s="131">
        <v>26.250875000000001</v>
      </c>
    </row>
    <row r="572" spans="3:17" x14ac:dyDescent="0.3">
      <c r="C572" s="128" t="str">
        <f t="shared" si="10"/>
        <v>CFEL00042</v>
      </c>
      <c r="D572" s="128" t="s">
        <v>2338</v>
      </c>
      <c r="E572" s="128" t="s">
        <v>2339</v>
      </c>
      <c r="F572" s="128" t="s">
        <v>1639</v>
      </c>
      <c r="G572" s="128" t="s">
        <v>36</v>
      </c>
      <c r="H572" s="128">
        <v>42</v>
      </c>
      <c r="I572" s="128" t="s">
        <v>4831</v>
      </c>
      <c r="J572" s="128" t="s">
        <v>4865</v>
      </c>
      <c r="K572" s="128" t="s">
        <v>6954</v>
      </c>
      <c r="L572" s="128" t="s">
        <v>6955</v>
      </c>
      <c r="M572" s="128" t="s">
        <v>6956</v>
      </c>
      <c r="N572" s="129">
        <v>45933</v>
      </c>
      <c r="O572" s="130" t="s">
        <v>6957</v>
      </c>
      <c r="P572" s="128">
        <v>0</v>
      </c>
      <c r="Q572" s="131">
        <v>0</v>
      </c>
    </row>
    <row r="573" spans="3:17" x14ac:dyDescent="0.3">
      <c r="C573" s="128" t="str">
        <f t="shared" si="10"/>
        <v>CFEL00042</v>
      </c>
      <c r="D573" s="128" t="s">
        <v>2340</v>
      </c>
      <c r="E573" s="128" t="s">
        <v>2341</v>
      </c>
      <c r="F573" s="128" t="s">
        <v>1639</v>
      </c>
      <c r="G573" s="128" t="s">
        <v>36</v>
      </c>
      <c r="H573" s="128">
        <v>42</v>
      </c>
      <c r="I573" s="128" t="s">
        <v>4831</v>
      </c>
      <c r="J573" s="128" t="s">
        <v>4865</v>
      </c>
      <c r="K573" s="128" t="s">
        <v>6958</v>
      </c>
      <c r="L573" s="128" t="s">
        <v>6955</v>
      </c>
      <c r="M573" s="128" t="s">
        <v>6959</v>
      </c>
      <c r="N573" s="129">
        <v>45933</v>
      </c>
      <c r="O573" s="130" t="s">
        <v>6960</v>
      </c>
      <c r="P573" s="128">
        <v>0</v>
      </c>
      <c r="Q573" s="131">
        <v>0</v>
      </c>
    </row>
    <row r="574" spans="3:17" x14ac:dyDescent="0.3">
      <c r="C574" s="128" t="str">
        <f t="shared" si="10"/>
        <v>CFSB00032</v>
      </c>
      <c r="D574" s="128" t="s">
        <v>2535</v>
      </c>
      <c r="E574" s="128" t="s">
        <v>2536</v>
      </c>
      <c r="F574" s="128" t="s">
        <v>1639</v>
      </c>
      <c r="G574" s="128" t="s">
        <v>36</v>
      </c>
      <c r="H574" s="128">
        <v>42</v>
      </c>
      <c r="I574" s="128" t="s">
        <v>4831</v>
      </c>
      <c r="J574" s="128" t="s">
        <v>4865</v>
      </c>
      <c r="K574" s="128" t="s">
        <v>6961</v>
      </c>
      <c r="L574" s="128" t="s">
        <v>6955</v>
      </c>
      <c r="M574" s="128" t="s">
        <v>6962</v>
      </c>
      <c r="N574" s="129">
        <v>45933</v>
      </c>
      <c r="O574" s="130" t="s">
        <v>6963</v>
      </c>
      <c r="P574" s="128">
        <v>0</v>
      </c>
      <c r="Q574" s="131">
        <v>0</v>
      </c>
    </row>
    <row r="575" spans="3:17" x14ac:dyDescent="0.3">
      <c r="C575" s="128" t="str">
        <f t="shared" si="10"/>
        <v>CFEL00042</v>
      </c>
      <c r="D575" s="128" t="s">
        <v>2342</v>
      </c>
      <c r="E575" s="128" t="s">
        <v>2343</v>
      </c>
      <c r="F575" s="128" t="s">
        <v>1639</v>
      </c>
      <c r="G575" s="128" t="s">
        <v>36</v>
      </c>
      <c r="H575" s="128">
        <v>11</v>
      </c>
      <c r="I575" s="128" t="s">
        <v>4831</v>
      </c>
      <c r="J575" s="128" t="s">
        <v>4865</v>
      </c>
      <c r="K575" s="128" t="s">
        <v>6964</v>
      </c>
      <c r="L575" s="128" t="s">
        <v>6955</v>
      </c>
      <c r="M575" s="128" t="s">
        <v>6965</v>
      </c>
      <c r="N575" s="129">
        <v>45933</v>
      </c>
      <c r="O575" s="130" t="s">
        <v>6966</v>
      </c>
      <c r="P575" s="128">
        <v>0</v>
      </c>
      <c r="Q575" s="131">
        <v>0</v>
      </c>
    </row>
    <row r="576" spans="3:17" x14ac:dyDescent="0.3">
      <c r="C576" s="128" t="str">
        <f t="shared" si="10"/>
        <v>CFEL00042</v>
      </c>
      <c r="D576" s="128" t="s">
        <v>2344</v>
      </c>
      <c r="E576" s="128" t="s">
        <v>2345</v>
      </c>
      <c r="F576" s="128" t="s">
        <v>1639</v>
      </c>
      <c r="G576" s="128" t="s">
        <v>36</v>
      </c>
      <c r="H576" s="128">
        <v>11</v>
      </c>
      <c r="I576" s="128" t="s">
        <v>4831</v>
      </c>
      <c r="J576" s="128" t="s">
        <v>4865</v>
      </c>
      <c r="K576" s="128" t="s">
        <v>6967</v>
      </c>
      <c r="L576" s="128" t="s">
        <v>6955</v>
      </c>
      <c r="M576" s="128" t="s">
        <v>6968</v>
      </c>
      <c r="N576" s="129">
        <v>45933</v>
      </c>
      <c r="O576" s="130" t="s">
        <v>6969</v>
      </c>
      <c r="P576" s="128">
        <v>0</v>
      </c>
      <c r="Q576" s="131">
        <v>0</v>
      </c>
    </row>
    <row r="577" spans="3:17" x14ac:dyDescent="0.3">
      <c r="C577" s="128" t="str">
        <f t="shared" si="10"/>
        <v>CFSB00032</v>
      </c>
      <c r="D577" s="128" t="s">
        <v>2537</v>
      </c>
      <c r="E577" s="128" t="s">
        <v>2538</v>
      </c>
      <c r="F577" s="128" t="s">
        <v>1639</v>
      </c>
      <c r="G577" s="128" t="s">
        <v>36</v>
      </c>
      <c r="H577" s="128">
        <v>42</v>
      </c>
      <c r="I577" s="128" t="s">
        <v>4831</v>
      </c>
      <c r="J577" s="128" t="s">
        <v>4865</v>
      </c>
      <c r="K577" s="128" t="s">
        <v>6970</v>
      </c>
      <c r="L577" s="128" t="s">
        <v>6955</v>
      </c>
      <c r="M577" s="128" t="s">
        <v>6971</v>
      </c>
      <c r="N577" s="129">
        <v>45933</v>
      </c>
      <c r="O577" s="130" t="s">
        <v>6972</v>
      </c>
      <c r="P577" s="128">
        <v>0</v>
      </c>
      <c r="Q577" s="131">
        <v>0</v>
      </c>
    </row>
    <row r="578" spans="3:17" x14ac:dyDescent="0.3">
      <c r="C578" s="128" t="str">
        <f t="shared" si="10"/>
        <v>VOL000008</v>
      </c>
      <c r="D578" s="128" t="s">
        <v>3332</v>
      </c>
      <c r="E578" s="128" t="s">
        <v>3333</v>
      </c>
      <c r="F578" s="128" t="s">
        <v>1639</v>
      </c>
      <c r="G578" s="128" t="s">
        <v>36</v>
      </c>
      <c r="H578" s="128">
        <v>113</v>
      </c>
      <c r="I578" s="128" t="s">
        <v>4831</v>
      </c>
      <c r="J578" s="128" t="s">
        <v>4865</v>
      </c>
      <c r="K578" s="128" t="s">
        <v>6973</v>
      </c>
      <c r="L578" s="128" t="s">
        <v>6619</v>
      </c>
      <c r="M578" s="128" t="s">
        <v>6974</v>
      </c>
      <c r="N578" s="129">
        <v>45933</v>
      </c>
      <c r="O578" s="130" t="s">
        <v>6975</v>
      </c>
      <c r="P578" s="128">
        <v>1098.1600000000001</v>
      </c>
      <c r="Q578" s="131">
        <v>9.7182300884955755</v>
      </c>
    </row>
    <row r="579" spans="3:17" x14ac:dyDescent="0.3">
      <c r="C579" s="128" t="str">
        <f t="shared" si="10"/>
        <v>VOL000009</v>
      </c>
      <c r="D579" s="128" t="s">
        <v>3336</v>
      </c>
      <c r="E579" s="128" t="s">
        <v>3337</v>
      </c>
      <c r="F579" s="128" t="s">
        <v>1639</v>
      </c>
      <c r="G579" s="128" t="s">
        <v>36</v>
      </c>
      <c r="H579" s="128">
        <v>591</v>
      </c>
      <c r="I579" s="128" t="s">
        <v>4831</v>
      </c>
      <c r="J579" s="128" t="s">
        <v>4865</v>
      </c>
      <c r="K579" s="128" t="s">
        <v>6976</v>
      </c>
      <c r="L579" s="128" t="s">
        <v>6623</v>
      </c>
      <c r="M579" s="128" t="s">
        <v>6977</v>
      </c>
      <c r="N579" s="129">
        <v>45933</v>
      </c>
      <c r="O579" s="130" t="s">
        <v>6978</v>
      </c>
      <c r="P579" s="128">
        <v>5743.49</v>
      </c>
      <c r="Q579" s="131">
        <v>9.7182571912013529</v>
      </c>
    </row>
    <row r="580" spans="3:17" x14ac:dyDescent="0.3">
      <c r="C580" s="128" t="str">
        <f t="shared" si="10"/>
        <v>VOL000004</v>
      </c>
      <c r="D580" s="128" t="s">
        <v>3324</v>
      </c>
      <c r="E580" s="128" t="s">
        <v>3325</v>
      </c>
      <c r="F580" s="128" t="s">
        <v>1639</v>
      </c>
      <c r="G580" s="128" t="s">
        <v>36</v>
      </c>
      <c r="H580" s="128">
        <v>801</v>
      </c>
      <c r="I580" s="128" t="s">
        <v>4831</v>
      </c>
      <c r="J580" s="128" t="s">
        <v>4865</v>
      </c>
      <c r="K580" s="128" t="s">
        <v>6979</v>
      </c>
      <c r="L580" s="128" t="s">
        <v>6627</v>
      </c>
      <c r="M580" s="128" t="s">
        <v>6980</v>
      </c>
      <c r="N580" s="129">
        <v>45936</v>
      </c>
      <c r="O580" s="130" t="s">
        <v>6981</v>
      </c>
      <c r="P580" s="128">
        <v>2212.42</v>
      </c>
      <c r="Q580" s="131">
        <v>2.7620724094881397</v>
      </c>
    </row>
    <row r="581" spans="3:17" x14ac:dyDescent="0.3">
      <c r="C581" s="128" t="str">
        <f t="shared" si="10"/>
        <v>VOL000005</v>
      </c>
      <c r="D581" s="128" t="s">
        <v>3328</v>
      </c>
      <c r="E581" s="128" t="s">
        <v>3329</v>
      </c>
      <c r="F581" s="128" t="s">
        <v>1639</v>
      </c>
      <c r="G581" s="128" t="s">
        <v>36</v>
      </c>
      <c r="H581" s="128">
        <v>801</v>
      </c>
      <c r="I581" s="128" t="s">
        <v>4831</v>
      </c>
      <c r="J581" s="128" t="s">
        <v>4865</v>
      </c>
      <c r="K581" s="128" t="s">
        <v>6982</v>
      </c>
      <c r="L581" s="128" t="s">
        <v>6631</v>
      </c>
      <c r="M581" s="128" t="s">
        <v>6983</v>
      </c>
      <c r="N581" s="129">
        <v>45936</v>
      </c>
      <c r="O581" s="130" t="s">
        <v>6984</v>
      </c>
      <c r="P581" s="128">
        <v>2212.41</v>
      </c>
      <c r="Q581" s="131">
        <v>2.7620599250936326</v>
      </c>
    </row>
    <row r="582" spans="3:17" x14ac:dyDescent="0.3">
      <c r="C582" s="128" t="str">
        <f t="shared" si="10"/>
        <v>CFEL00046</v>
      </c>
      <c r="D582" s="128" t="s">
        <v>2357</v>
      </c>
      <c r="E582" s="128" t="s">
        <v>2358</v>
      </c>
      <c r="F582" s="128" t="s">
        <v>1639</v>
      </c>
      <c r="G582" s="128" t="s">
        <v>36</v>
      </c>
      <c r="H582" s="128">
        <v>3786</v>
      </c>
      <c r="I582" s="128" t="s">
        <v>4831</v>
      </c>
      <c r="J582" s="128" t="s">
        <v>4832</v>
      </c>
      <c r="K582" s="128" t="s">
        <v>6985</v>
      </c>
      <c r="L582" s="128" t="s">
        <v>6986</v>
      </c>
      <c r="M582" s="128" t="s">
        <v>6987</v>
      </c>
      <c r="N582" s="129">
        <v>45937</v>
      </c>
      <c r="O582" s="130" t="s">
        <v>6988</v>
      </c>
      <c r="P582" s="128">
        <v>9681.43</v>
      </c>
      <c r="Q582" s="131">
        <v>2.5571658742736396</v>
      </c>
    </row>
    <row r="583" spans="3:17" x14ac:dyDescent="0.3">
      <c r="C583" s="128" t="str">
        <f t="shared" si="10"/>
        <v>CFEL00046</v>
      </c>
      <c r="D583" s="128" t="s">
        <v>2359</v>
      </c>
      <c r="E583" s="128" t="s">
        <v>2360</v>
      </c>
      <c r="F583" s="128" t="s">
        <v>1639</v>
      </c>
      <c r="G583" s="128" t="s">
        <v>36</v>
      </c>
      <c r="H583" s="128">
        <v>3786</v>
      </c>
      <c r="I583" s="128" t="s">
        <v>4831</v>
      </c>
      <c r="J583" s="128" t="s">
        <v>4865</v>
      </c>
      <c r="K583" s="128" t="s">
        <v>6989</v>
      </c>
      <c r="L583" s="128" t="s">
        <v>6986</v>
      </c>
      <c r="M583" s="128" t="s">
        <v>6990</v>
      </c>
      <c r="N583" s="129">
        <v>45937</v>
      </c>
      <c r="O583" s="130" t="s">
        <v>6991</v>
      </c>
      <c r="P583" s="128">
        <v>9681.43</v>
      </c>
      <c r="Q583" s="131">
        <v>2.5571658742736396</v>
      </c>
    </row>
    <row r="584" spans="3:17" x14ac:dyDescent="0.3">
      <c r="C584" s="128" t="str">
        <f t="shared" si="10"/>
        <v>ARV000226</v>
      </c>
      <c r="D584" s="128" t="s">
        <v>2257</v>
      </c>
      <c r="E584" s="128" t="s">
        <v>2258</v>
      </c>
      <c r="F584" s="128" t="s">
        <v>1639</v>
      </c>
      <c r="G584" s="128" t="s">
        <v>36</v>
      </c>
      <c r="H584" s="128">
        <v>90</v>
      </c>
      <c r="I584" s="128" t="s">
        <v>4831</v>
      </c>
      <c r="J584" s="128" t="s">
        <v>4865</v>
      </c>
      <c r="K584" s="128" t="s">
        <v>6992</v>
      </c>
      <c r="L584" s="128" t="s">
        <v>6635</v>
      </c>
      <c r="M584" s="128" t="s">
        <v>6993</v>
      </c>
      <c r="N584" s="129">
        <v>45945</v>
      </c>
      <c r="O584" s="130" t="s">
        <v>6994</v>
      </c>
      <c r="P584" s="128">
        <v>5893.96</v>
      </c>
      <c r="Q584" s="131">
        <v>65.48844444444444</v>
      </c>
    </row>
    <row r="585" spans="3:17" x14ac:dyDescent="0.3">
      <c r="C585" s="128" t="str">
        <f t="shared" si="10"/>
        <v>FLANGE DE</v>
      </c>
      <c r="D585" s="128" t="s">
        <v>2600</v>
      </c>
      <c r="E585" s="128" t="s">
        <v>2601</v>
      </c>
      <c r="F585" s="128" t="s">
        <v>1639</v>
      </c>
      <c r="G585" s="128" t="s">
        <v>36</v>
      </c>
      <c r="H585" s="128">
        <v>1983</v>
      </c>
      <c r="I585" s="128" t="s">
        <v>4831</v>
      </c>
      <c r="J585" s="128" t="s">
        <v>4865</v>
      </c>
      <c r="K585" s="128" t="s">
        <v>6995</v>
      </c>
      <c r="L585" s="128" t="s">
        <v>6639</v>
      </c>
      <c r="M585" s="128" t="s">
        <v>6996</v>
      </c>
      <c r="N585" s="129">
        <v>45946</v>
      </c>
      <c r="O585" s="130" t="s">
        <v>6997</v>
      </c>
      <c r="P585" s="128">
        <v>7474.71</v>
      </c>
      <c r="Q585" s="131">
        <v>3.7693948562783661</v>
      </c>
    </row>
    <row r="586" spans="3:17" x14ac:dyDescent="0.3">
      <c r="C586" s="128" t="str">
        <f t="shared" si="10"/>
        <v>CFEL00106</v>
      </c>
      <c r="D586" s="128" t="s">
        <v>2523</v>
      </c>
      <c r="E586" s="128" t="s">
        <v>2524</v>
      </c>
      <c r="F586" s="128" t="s">
        <v>1639</v>
      </c>
      <c r="G586" s="128" t="s">
        <v>36</v>
      </c>
      <c r="H586" s="128">
        <v>375</v>
      </c>
      <c r="I586" s="128" t="s">
        <v>4831</v>
      </c>
      <c r="J586" s="128" t="s">
        <v>4865</v>
      </c>
      <c r="K586" s="128" t="s">
        <v>6998</v>
      </c>
      <c r="L586" s="128" t="s">
        <v>6643</v>
      </c>
      <c r="M586" s="128" t="s">
        <v>6999</v>
      </c>
      <c r="N586" s="129">
        <v>45946</v>
      </c>
      <c r="O586" s="130" t="s">
        <v>7000</v>
      </c>
      <c r="P586" s="128">
        <v>9710.1</v>
      </c>
      <c r="Q586" s="131">
        <v>25.893599999999999</v>
      </c>
    </row>
    <row r="587" spans="3:17" x14ac:dyDescent="0.3">
      <c r="C587" s="128" t="str">
        <f t="shared" si="10"/>
        <v>FLANGE DE</v>
      </c>
      <c r="D587" s="128" t="s">
        <v>2608</v>
      </c>
      <c r="E587" s="128" t="s">
        <v>2609</v>
      </c>
      <c r="F587" s="128" t="s">
        <v>1639</v>
      </c>
      <c r="G587" s="128" t="s">
        <v>36</v>
      </c>
      <c r="H587" s="128">
        <v>367</v>
      </c>
      <c r="I587" s="128" t="s">
        <v>4831</v>
      </c>
      <c r="J587" s="128" t="s">
        <v>4865</v>
      </c>
      <c r="K587" s="128" t="s">
        <v>7001</v>
      </c>
      <c r="L587" s="128" t="s">
        <v>6647</v>
      </c>
      <c r="M587" s="128" t="s">
        <v>7002</v>
      </c>
      <c r="N587" s="129">
        <v>45947</v>
      </c>
      <c r="O587" s="130" t="s">
        <v>7003</v>
      </c>
      <c r="P587" s="128">
        <v>1383.37</v>
      </c>
      <c r="Q587" s="131">
        <v>3.7694005449591277</v>
      </c>
    </row>
    <row r="588" spans="3:17" x14ac:dyDescent="0.3">
      <c r="C588" s="128" t="str">
        <f t="shared" si="10"/>
        <v>FLANGE DE</v>
      </c>
      <c r="D588" s="128" t="s">
        <v>2610</v>
      </c>
      <c r="E588" s="128" t="s">
        <v>2611</v>
      </c>
      <c r="F588" s="128" t="s">
        <v>1639</v>
      </c>
      <c r="G588" s="128" t="s">
        <v>36</v>
      </c>
      <c r="H588" s="128">
        <v>367</v>
      </c>
      <c r="I588" s="128" t="s">
        <v>4831</v>
      </c>
      <c r="J588" s="128" t="s">
        <v>4865</v>
      </c>
      <c r="K588" s="128" t="s">
        <v>7004</v>
      </c>
      <c r="L588" s="128" t="s">
        <v>6647</v>
      </c>
      <c r="M588" s="128" t="s">
        <v>7005</v>
      </c>
      <c r="N588" s="129">
        <v>45947</v>
      </c>
      <c r="O588" s="130" t="s">
        <v>7006</v>
      </c>
      <c r="P588" s="128">
        <v>1383.37</v>
      </c>
      <c r="Q588" s="131">
        <v>3.7694005449591277</v>
      </c>
    </row>
    <row r="589" spans="3:17" x14ac:dyDescent="0.3">
      <c r="C589" s="128" t="str">
        <f t="shared" si="10"/>
        <v>CFEL00103</v>
      </c>
      <c r="D589" s="128" t="s">
        <v>2497</v>
      </c>
      <c r="E589" s="128" t="s">
        <v>2498</v>
      </c>
      <c r="F589" s="128" t="s">
        <v>1639</v>
      </c>
      <c r="G589" s="128" t="s">
        <v>36</v>
      </c>
      <c r="H589" s="128">
        <v>150</v>
      </c>
      <c r="I589" s="128" t="s">
        <v>4831</v>
      </c>
      <c r="J589" s="128" t="s">
        <v>1132</v>
      </c>
      <c r="K589" s="128" t="s">
        <v>7007</v>
      </c>
      <c r="L589" s="128" t="s">
        <v>7008</v>
      </c>
      <c r="M589" s="128" t="s">
        <v>7009</v>
      </c>
      <c r="N589" s="129">
        <v>45950</v>
      </c>
      <c r="O589" s="130" t="s">
        <v>7010</v>
      </c>
      <c r="P589" s="128">
        <v>11673.08</v>
      </c>
      <c r="Q589" s="131">
        <v>77.82053333333333</v>
      </c>
    </row>
    <row r="590" spans="3:17" x14ac:dyDescent="0.3">
      <c r="C590" s="128" t="str">
        <f t="shared" si="10"/>
        <v>CFEL00103</v>
      </c>
      <c r="D590" s="128" t="s">
        <v>2499</v>
      </c>
      <c r="E590" s="128" t="s">
        <v>2500</v>
      </c>
      <c r="F590" s="128" t="s">
        <v>1639</v>
      </c>
      <c r="G590" s="128" t="s">
        <v>36</v>
      </c>
      <c r="H590" s="128">
        <v>156</v>
      </c>
      <c r="I590" s="128" t="s">
        <v>4831</v>
      </c>
      <c r="J590" s="128" t="s">
        <v>1132</v>
      </c>
      <c r="K590" s="128" t="s">
        <v>7011</v>
      </c>
      <c r="L590" s="128" t="s">
        <v>7012</v>
      </c>
      <c r="M590" s="128" t="s">
        <v>7013</v>
      </c>
      <c r="N590" s="129">
        <v>45950</v>
      </c>
      <c r="O590" s="130" t="s">
        <v>7014</v>
      </c>
      <c r="P590" s="128">
        <v>12140.01</v>
      </c>
      <c r="Q590" s="131">
        <v>77.820576923076928</v>
      </c>
    </row>
    <row r="591" spans="3:17" x14ac:dyDescent="0.3">
      <c r="C591" s="128" t="str">
        <f t="shared" si="10"/>
        <v>FLANGE DE</v>
      </c>
      <c r="D591" s="128" t="s">
        <v>2602</v>
      </c>
      <c r="E591" s="128" t="s">
        <v>2603</v>
      </c>
      <c r="F591" s="128" t="s">
        <v>1639</v>
      </c>
      <c r="G591" s="128" t="s">
        <v>36</v>
      </c>
      <c r="H591" s="128">
        <v>518</v>
      </c>
      <c r="I591" s="128" t="s">
        <v>4831</v>
      </c>
      <c r="J591" s="128" t="s">
        <v>4865</v>
      </c>
      <c r="K591" s="128" t="s">
        <v>7015</v>
      </c>
      <c r="L591" s="128" t="s">
        <v>6651</v>
      </c>
      <c r="M591" s="128" t="s">
        <v>7016</v>
      </c>
      <c r="N591" s="129">
        <v>45950</v>
      </c>
      <c r="O591" s="130" t="s">
        <v>7017</v>
      </c>
      <c r="P591" s="128">
        <v>1952.54</v>
      </c>
      <c r="Q591" s="131">
        <v>3.7693822393822392</v>
      </c>
    </row>
    <row r="592" spans="3:17" x14ac:dyDescent="0.3">
      <c r="C592" s="128" t="str">
        <f t="shared" si="10"/>
        <v>FLANGE DE</v>
      </c>
      <c r="D592" s="128" t="s">
        <v>2604</v>
      </c>
      <c r="E592" s="128" t="s">
        <v>2605</v>
      </c>
      <c r="F592" s="128" t="s">
        <v>1639</v>
      </c>
      <c r="G592" s="128" t="s">
        <v>36</v>
      </c>
      <c r="H592" s="128">
        <v>518</v>
      </c>
      <c r="I592" s="128" t="s">
        <v>4831</v>
      </c>
      <c r="J592" s="128" t="s">
        <v>4865</v>
      </c>
      <c r="K592" s="128" t="s">
        <v>7018</v>
      </c>
      <c r="L592" s="128" t="s">
        <v>6651</v>
      </c>
      <c r="M592" s="128" t="s">
        <v>7019</v>
      </c>
      <c r="N592" s="129">
        <v>45950</v>
      </c>
      <c r="O592" s="130" t="s">
        <v>7020</v>
      </c>
      <c r="P592" s="128">
        <v>1952.55</v>
      </c>
      <c r="Q592" s="131">
        <v>3.7694015444015445</v>
      </c>
    </row>
    <row r="593" spans="3:17" x14ac:dyDescent="0.3">
      <c r="C593" s="128" t="str">
        <f t="shared" si="10"/>
        <v>ARV000225</v>
      </c>
      <c r="D593" s="128" t="s">
        <v>2253</v>
      </c>
      <c r="E593" s="128" t="s">
        <v>2254</v>
      </c>
      <c r="F593" s="128" t="s">
        <v>1639</v>
      </c>
      <c r="G593" s="128" t="s">
        <v>36</v>
      </c>
      <c r="H593" s="128">
        <v>150</v>
      </c>
      <c r="I593" s="128" t="s">
        <v>4831</v>
      </c>
      <c r="J593" s="128" t="s">
        <v>4865</v>
      </c>
      <c r="K593" s="128" t="s">
        <v>7021</v>
      </c>
      <c r="L593" s="128" t="s">
        <v>6655</v>
      </c>
      <c r="M593" s="128" t="s">
        <v>7022</v>
      </c>
      <c r="N593" s="129">
        <v>45951</v>
      </c>
      <c r="O593" s="130" t="s">
        <v>7023</v>
      </c>
      <c r="P593" s="128">
        <v>5867.16</v>
      </c>
      <c r="Q593" s="131">
        <v>39.114399999999996</v>
      </c>
    </row>
    <row r="594" spans="3:17" x14ac:dyDescent="0.3">
      <c r="C594" s="128" t="str">
        <f t="shared" si="10"/>
        <v>CFEL00050</v>
      </c>
      <c r="D594" s="128" t="s">
        <v>2362</v>
      </c>
      <c r="E594" s="128" t="s">
        <v>2363</v>
      </c>
      <c r="F594" s="128" t="s">
        <v>1639</v>
      </c>
      <c r="G594" s="128" t="s">
        <v>36</v>
      </c>
      <c r="H594" s="128">
        <v>99</v>
      </c>
      <c r="I594" s="128" t="s">
        <v>4831</v>
      </c>
      <c r="J594" s="128" t="s">
        <v>4865</v>
      </c>
      <c r="K594" s="128" t="s">
        <v>7024</v>
      </c>
      <c r="L594" s="128" t="s">
        <v>7025</v>
      </c>
      <c r="M594" s="128" t="s">
        <v>7026</v>
      </c>
      <c r="N594" s="129">
        <v>45957</v>
      </c>
      <c r="O594" s="130" t="s">
        <v>7027</v>
      </c>
      <c r="P594" s="128">
        <v>0</v>
      </c>
      <c r="Q594" s="131">
        <v>0</v>
      </c>
    </row>
    <row r="595" spans="3:17" x14ac:dyDescent="0.3">
      <c r="C595" s="128" t="str">
        <f t="shared" si="10"/>
        <v>ARV000227</v>
      </c>
      <c r="D595" s="128" t="s">
        <v>2261</v>
      </c>
      <c r="E595" s="128" t="s">
        <v>2262</v>
      </c>
      <c r="F595" s="128" t="s">
        <v>1639</v>
      </c>
      <c r="G595" s="128" t="s">
        <v>36</v>
      </c>
      <c r="H595" s="128">
        <v>232</v>
      </c>
      <c r="I595" s="128" t="s">
        <v>4831</v>
      </c>
      <c r="J595" s="128" t="s">
        <v>4865</v>
      </c>
      <c r="K595" s="128" t="s">
        <v>7028</v>
      </c>
      <c r="L595" s="128" t="s">
        <v>6671</v>
      </c>
      <c r="M595" s="128" t="s">
        <v>7029</v>
      </c>
      <c r="N595" s="129">
        <v>45959</v>
      </c>
      <c r="O595" s="130" t="s">
        <v>7030</v>
      </c>
      <c r="P595" s="128">
        <v>7293.86</v>
      </c>
      <c r="Q595" s="131">
        <v>31.439051724137929</v>
      </c>
    </row>
    <row r="596" spans="3:17" x14ac:dyDescent="0.3">
      <c r="C596" s="128" t="str">
        <f t="shared" si="10"/>
        <v>CFEL00062</v>
      </c>
      <c r="D596" s="128" t="s">
        <v>2397</v>
      </c>
      <c r="E596" s="128" t="s">
        <v>2398</v>
      </c>
      <c r="F596" s="128" t="s">
        <v>1639</v>
      </c>
      <c r="G596" s="128" t="s">
        <v>36</v>
      </c>
      <c r="H596" s="128">
        <v>150</v>
      </c>
      <c r="I596" s="128" t="s">
        <v>4831</v>
      </c>
      <c r="J596" s="128" t="s">
        <v>4865</v>
      </c>
      <c r="K596" s="128" t="s">
        <v>7031</v>
      </c>
      <c r="L596" s="128" t="s">
        <v>6778</v>
      </c>
      <c r="M596" s="128" t="s">
        <v>7032</v>
      </c>
      <c r="N596" s="129">
        <v>45960</v>
      </c>
      <c r="O596" s="130" t="s">
        <v>7033</v>
      </c>
      <c r="P596" s="128">
        <v>179.56</v>
      </c>
      <c r="Q596" s="131">
        <v>1.1970666666666667</v>
      </c>
    </row>
    <row r="597" spans="3:17" x14ac:dyDescent="0.3">
      <c r="C597" s="128" t="str">
        <f t="shared" si="10"/>
        <v>CFEL00082</v>
      </c>
      <c r="D597" s="128" t="s">
        <v>2469</v>
      </c>
      <c r="E597" s="128" t="s">
        <v>2470</v>
      </c>
      <c r="F597" s="128" t="s">
        <v>1639</v>
      </c>
      <c r="G597" s="128" t="s">
        <v>36</v>
      </c>
      <c r="H597" s="128">
        <v>300</v>
      </c>
      <c r="I597" s="128" t="s">
        <v>4831</v>
      </c>
      <c r="J597" s="128" t="s">
        <v>4865</v>
      </c>
      <c r="K597" s="128" t="s">
        <v>7034</v>
      </c>
      <c r="L597" s="128" t="s">
        <v>7035</v>
      </c>
      <c r="M597" s="128" t="s">
        <v>7036</v>
      </c>
      <c r="N597" s="129">
        <v>45967</v>
      </c>
      <c r="O597" s="130" t="s">
        <v>7037</v>
      </c>
      <c r="P597" s="128">
        <v>0</v>
      </c>
      <c r="Q597" s="131">
        <v>0</v>
      </c>
    </row>
    <row r="598" spans="3:17" x14ac:dyDescent="0.3">
      <c r="C598" s="128" t="str">
        <f t="shared" si="10"/>
        <v>CFEL00105</v>
      </c>
      <c r="D598" s="128" t="s">
        <v>2509</v>
      </c>
      <c r="E598" s="128" t="s">
        <v>2510</v>
      </c>
      <c r="F598" s="128" t="s">
        <v>1639</v>
      </c>
      <c r="G598" s="128" t="s">
        <v>36</v>
      </c>
      <c r="H598" s="128">
        <v>301</v>
      </c>
      <c r="I598" s="128" t="s">
        <v>4831</v>
      </c>
      <c r="J598" s="128" t="s">
        <v>4832</v>
      </c>
      <c r="K598" s="128" t="s">
        <v>7038</v>
      </c>
      <c r="L598" s="128" t="s">
        <v>7039</v>
      </c>
      <c r="M598" s="128" t="s">
        <v>7040</v>
      </c>
      <c r="N598" s="129">
        <v>45988</v>
      </c>
      <c r="O598" s="130" t="s">
        <v>7041</v>
      </c>
      <c r="P598" s="128">
        <v>14793.86</v>
      </c>
      <c r="Q598" s="131">
        <v>49.149036544850503</v>
      </c>
    </row>
    <row r="599" spans="3:17" x14ac:dyDescent="0.3">
      <c r="C599" s="128" t="str">
        <f t="shared" si="10"/>
        <v>TNC000023</v>
      </c>
      <c r="D599" s="128" t="s">
        <v>3268</v>
      </c>
      <c r="E599" s="128" t="s">
        <v>3269</v>
      </c>
      <c r="F599" s="128" t="s">
        <v>1639</v>
      </c>
      <c r="G599" s="128" t="s">
        <v>36</v>
      </c>
      <c r="H599" s="128">
        <v>20</v>
      </c>
      <c r="I599" s="128" t="s">
        <v>4831</v>
      </c>
      <c r="J599" s="128" t="s">
        <v>4865</v>
      </c>
      <c r="K599" s="128" t="s">
        <v>7042</v>
      </c>
      <c r="L599" s="128" t="s">
        <v>7043</v>
      </c>
      <c r="M599" s="128" t="s">
        <v>7044</v>
      </c>
      <c r="N599" s="129">
        <v>45992</v>
      </c>
      <c r="O599" s="130" t="s">
        <v>7045</v>
      </c>
      <c r="P599" s="128">
        <v>0</v>
      </c>
      <c r="Q599" s="131">
        <v>0</v>
      </c>
    </row>
    <row r="600" spans="3:17" x14ac:dyDescent="0.3">
      <c r="C600" s="128" t="str">
        <f t="shared" si="10"/>
        <v>PRM000010</v>
      </c>
      <c r="D600" s="128" t="s">
        <v>2039</v>
      </c>
      <c r="E600" s="128" t="s">
        <v>2040</v>
      </c>
      <c r="F600" s="128" t="s">
        <v>1639</v>
      </c>
      <c r="G600" s="128" t="s">
        <v>36</v>
      </c>
      <c r="H600" s="128">
        <v>1627</v>
      </c>
      <c r="I600" s="128" t="s">
        <v>4831</v>
      </c>
      <c r="J600" s="128" t="s">
        <v>4865</v>
      </c>
      <c r="K600" s="128" t="s">
        <v>7046</v>
      </c>
      <c r="L600" s="128" t="s">
        <v>7047</v>
      </c>
      <c r="M600" s="128" t="s">
        <v>7048</v>
      </c>
      <c r="N600" s="129">
        <v>46002</v>
      </c>
      <c r="O600" s="130" t="s">
        <v>7049</v>
      </c>
      <c r="P600" s="128">
        <v>2494.87</v>
      </c>
      <c r="Q600" s="131">
        <v>1.5334173325138292</v>
      </c>
    </row>
    <row r="601" spans="3:17" x14ac:dyDescent="0.3">
      <c r="C601" s="128" t="str">
        <f t="shared" si="10"/>
        <v>PRM000009</v>
      </c>
      <c r="D601" s="128" t="s">
        <v>2035</v>
      </c>
      <c r="E601" s="128" t="s">
        <v>2036</v>
      </c>
      <c r="F601" s="128" t="s">
        <v>1639</v>
      </c>
      <c r="G601" s="128" t="s">
        <v>36</v>
      </c>
      <c r="H601" s="128">
        <v>1207</v>
      </c>
      <c r="I601" s="128" t="s">
        <v>4831</v>
      </c>
      <c r="J601" s="128" t="s">
        <v>4865</v>
      </c>
      <c r="K601" s="128" t="s">
        <v>7050</v>
      </c>
      <c r="L601" s="128" t="s">
        <v>7051</v>
      </c>
      <c r="M601" s="128" t="s">
        <v>7052</v>
      </c>
      <c r="N601" s="129">
        <v>46006</v>
      </c>
      <c r="O601" s="130" t="s">
        <v>7053</v>
      </c>
      <c r="P601" s="128">
        <v>1982.48</v>
      </c>
      <c r="Q601" s="131">
        <v>1.6424855012427506</v>
      </c>
    </row>
    <row r="602" spans="3:17" x14ac:dyDescent="0.3">
      <c r="C602" s="128" t="str">
        <f t="shared" si="10"/>
        <v>CFEL00059</v>
      </c>
      <c r="D602" s="128" t="s">
        <v>2367</v>
      </c>
      <c r="E602" s="128" t="s">
        <v>2368</v>
      </c>
      <c r="F602" s="128" t="s">
        <v>1639</v>
      </c>
      <c r="G602" s="128" t="s">
        <v>36</v>
      </c>
      <c r="H602" s="128">
        <v>600</v>
      </c>
      <c r="I602" s="128" t="s">
        <v>4831</v>
      </c>
      <c r="J602" s="128" t="s">
        <v>4865</v>
      </c>
      <c r="K602" s="128" t="s">
        <v>7054</v>
      </c>
      <c r="L602" s="128" t="s">
        <v>7055</v>
      </c>
      <c r="M602" s="128" t="s">
        <v>7056</v>
      </c>
      <c r="N602" s="129">
        <v>46008</v>
      </c>
      <c r="O602" s="130" t="s">
        <v>7057</v>
      </c>
      <c r="P602" s="128">
        <v>3985.64</v>
      </c>
      <c r="Q602" s="131">
        <v>6.6427333333333332</v>
      </c>
    </row>
    <row r="603" spans="3:17" x14ac:dyDescent="0.3">
      <c r="C603" s="128" t="str">
        <f t="shared" si="10"/>
        <v>CFEL00059</v>
      </c>
      <c r="D603" s="128" t="s">
        <v>1637</v>
      </c>
      <c r="E603" s="128" t="s">
        <v>1638</v>
      </c>
      <c r="F603" s="128" t="s">
        <v>1639</v>
      </c>
      <c r="G603" s="128" t="s">
        <v>36</v>
      </c>
      <c r="H603" s="128">
        <v>144</v>
      </c>
      <c r="I603" s="128" t="s">
        <v>4831</v>
      </c>
      <c r="J603" s="128" t="s">
        <v>4865</v>
      </c>
      <c r="K603" s="128" t="s">
        <v>7058</v>
      </c>
      <c r="L603" s="128" t="s">
        <v>7059</v>
      </c>
      <c r="M603" s="128" t="s">
        <v>7060</v>
      </c>
      <c r="N603" s="129">
        <v>46008</v>
      </c>
      <c r="O603" s="130" t="s">
        <v>7061</v>
      </c>
      <c r="P603" s="128">
        <v>956.55</v>
      </c>
      <c r="Q603" s="131">
        <v>6.6427083333333332</v>
      </c>
    </row>
    <row r="604" spans="3:17" x14ac:dyDescent="0.3">
      <c r="C604" s="128" t="str">
        <f t="shared" si="10"/>
        <v>CFEL00059</v>
      </c>
      <c r="D604" s="128" t="s">
        <v>1640</v>
      </c>
      <c r="E604" s="128" t="s">
        <v>1641</v>
      </c>
      <c r="F604" s="128" t="s">
        <v>1639</v>
      </c>
      <c r="G604" s="128" t="s">
        <v>36</v>
      </c>
      <c r="H604" s="128">
        <v>432</v>
      </c>
      <c r="I604" s="128" t="s">
        <v>4831</v>
      </c>
      <c r="J604" s="128" t="s">
        <v>4865</v>
      </c>
      <c r="K604" s="128" t="s">
        <v>7062</v>
      </c>
      <c r="L604" s="128" t="s">
        <v>7063</v>
      </c>
      <c r="M604" s="128" t="s">
        <v>7064</v>
      </c>
      <c r="N604" s="129">
        <v>46008</v>
      </c>
      <c r="O604" s="130" t="s">
        <v>7065</v>
      </c>
      <c r="P604" s="128">
        <v>123.3</v>
      </c>
      <c r="Q604" s="131">
        <v>0.28541666666666665</v>
      </c>
    </row>
    <row r="605" spans="3:17" x14ac:dyDescent="0.3">
      <c r="C605" s="128" t="str">
        <f t="shared" si="10"/>
        <v>ARV000169</v>
      </c>
      <c r="D605" s="128" t="s">
        <v>2212</v>
      </c>
      <c r="E605" s="128" t="s">
        <v>2213</v>
      </c>
      <c r="F605" s="128" t="s">
        <v>1639</v>
      </c>
      <c r="G605" s="128" t="s">
        <v>36</v>
      </c>
      <c r="H605" s="128">
        <v>79</v>
      </c>
      <c r="I605" s="128" t="s">
        <v>4831</v>
      </c>
      <c r="J605" s="128" t="s">
        <v>4865</v>
      </c>
      <c r="K605" s="128" t="s">
        <v>7066</v>
      </c>
      <c r="L605" s="128" t="s">
        <v>7067</v>
      </c>
      <c r="M605" s="128" t="s">
        <v>7068</v>
      </c>
      <c r="N605" s="129">
        <v>46010</v>
      </c>
      <c r="O605" s="130" t="s">
        <v>7069</v>
      </c>
      <c r="P605" s="128">
        <v>5173.58</v>
      </c>
      <c r="Q605" s="131">
        <v>65.488354430379744</v>
      </c>
    </row>
    <row r="606" spans="3:17" x14ac:dyDescent="0.3">
      <c r="C606" s="128" t="str">
        <f t="shared" si="10"/>
        <v>TNC000063</v>
      </c>
      <c r="D606" s="128" t="s">
        <v>3300</v>
      </c>
      <c r="E606" s="128" t="s">
        <v>3301</v>
      </c>
      <c r="F606" s="128" t="s">
        <v>1634</v>
      </c>
      <c r="G606" s="128" t="s">
        <v>36</v>
      </c>
      <c r="H606" s="128">
        <v>2587</v>
      </c>
      <c r="I606" s="128" t="s">
        <v>4831</v>
      </c>
      <c r="J606" s="128" t="s">
        <v>4832</v>
      </c>
      <c r="K606" s="128" t="s">
        <v>4917</v>
      </c>
      <c r="L606" s="128" t="s">
        <v>4918</v>
      </c>
      <c r="M606" s="128" t="s">
        <v>4919</v>
      </c>
      <c r="N606" s="129">
        <v>45873</v>
      </c>
      <c r="O606" s="130" t="s">
        <v>4920</v>
      </c>
      <c r="P606" s="128">
        <v>3812.01</v>
      </c>
      <c r="Q606" s="131">
        <v>1.4735253189022035</v>
      </c>
    </row>
    <row r="607" spans="3:17" x14ac:dyDescent="0.3">
      <c r="C607" s="128" t="str">
        <f t="shared" si="10"/>
        <v>MUL000355</v>
      </c>
      <c r="D607" s="128" t="s">
        <v>1282</v>
      </c>
      <c r="E607" s="128" t="s">
        <v>1283</v>
      </c>
      <c r="F607" s="128" t="s">
        <v>1634</v>
      </c>
      <c r="G607" s="128" t="s">
        <v>36</v>
      </c>
      <c r="H607" s="128">
        <v>300</v>
      </c>
      <c r="I607" s="128" t="s">
        <v>4831</v>
      </c>
      <c r="J607" s="128" t="s">
        <v>4832</v>
      </c>
      <c r="K607" s="128" t="s">
        <v>5011</v>
      </c>
      <c r="L607" s="128" t="s">
        <v>5012</v>
      </c>
      <c r="M607" s="128" t="s">
        <v>5013</v>
      </c>
      <c r="N607" s="129">
        <v>45873</v>
      </c>
      <c r="O607" s="130" t="s">
        <v>5014</v>
      </c>
      <c r="P607" s="128">
        <v>1095.54</v>
      </c>
      <c r="Q607" s="131">
        <v>3.6517999999999997</v>
      </c>
    </row>
    <row r="608" spans="3:17" x14ac:dyDescent="0.3">
      <c r="C608" s="128" t="str">
        <f t="shared" si="10"/>
        <v>MUL000352</v>
      </c>
      <c r="D608" s="128" t="s">
        <v>1584</v>
      </c>
      <c r="E608" s="128" t="s">
        <v>1585</v>
      </c>
      <c r="F608" s="128" t="s">
        <v>1634</v>
      </c>
      <c r="G608" s="128" t="s">
        <v>36</v>
      </c>
      <c r="H608" s="128">
        <v>200</v>
      </c>
      <c r="I608" s="128" t="s">
        <v>4831</v>
      </c>
      <c r="J608" s="128" t="s">
        <v>4832</v>
      </c>
      <c r="K608" s="128" t="s">
        <v>5015</v>
      </c>
      <c r="L608" s="128" t="s">
        <v>5016</v>
      </c>
      <c r="M608" s="128" t="s">
        <v>5017</v>
      </c>
      <c r="N608" s="129">
        <v>45874</v>
      </c>
      <c r="O608" s="130" t="s">
        <v>5018</v>
      </c>
      <c r="P608" s="128">
        <v>586.08000000000004</v>
      </c>
      <c r="Q608" s="131">
        <v>2.9304000000000001</v>
      </c>
    </row>
    <row r="609" spans="3:17" x14ac:dyDescent="0.3">
      <c r="C609" s="128" t="str">
        <f t="shared" si="10"/>
        <v>BRO000087</v>
      </c>
      <c r="D609" s="128" t="s">
        <v>1230</v>
      </c>
      <c r="E609" s="128" t="s">
        <v>1231</v>
      </c>
      <c r="F609" s="128" t="s">
        <v>1634</v>
      </c>
      <c r="G609" s="128" t="s">
        <v>36</v>
      </c>
      <c r="H609" s="128">
        <v>0</v>
      </c>
      <c r="I609" s="128" t="s">
        <v>4831</v>
      </c>
      <c r="J609" s="128" t="s">
        <v>4832</v>
      </c>
      <c r="K609" s="128" t="s">
        <v>7070</v>
      </c>
      <c r="L609" s="128" t="s">
        <v>7071</v>
      </c>
      <c r="M609" s="128" t="s">
        <v>7072</v>
      </c>
      <c r="N609" s="129">
        <v>45875</v>
      </c>
      <c r="O609" s="130" t="s">
        <v>7073</v>
      </c>
      <c r="P609" s="128">
        <v>1.06</v>
      </c>
      <c r="Q609" s="132">
        <v>1.06</v>
      </c>
    </row>
    <row r="610" spans="3:17" x14ac:dyDescent="0.3">
      <c r="C610" s="128" t="str">
        <f t="shared" si="10"/>
        <v>BRO000088</v>
      </c>
      <c r="D610" s="128" t="s">
        <v>1228</v>
      </c>
      <c r="E610" s="128" t="s">
        <v>1229</v>
      </c>
      <c r="F610" s="128" t="s">
        <v>1634</v>
      </c>
      <c r="G610" s="128" t="s">
        <v>36</v>
      </c>
      <c r="H610" s="128">
        <v>0</v>
      </c>
      <c r="I610" s="128" t="s">
        <v>4831</v>
      </c>
      <c r="J610" s="128" t="s">
        <v>4832</v>
      </c>
      <c r="K610" s="128" t="s">
        <v>7074</v>
      </c>
      <c r="L610" s="128" t="s">
        <v>7075</v>
      </c>
      <c r="M610" s="128" t="s">
        <v>7076</v>
      </c>
      <c r="N610" s="129">
        <v>45875</v>
      </c>
      <c r="O610" s="130" t="s">
        <v>7077</v>
      </c>
      <c r="P610" s="128">
        <v>1.06</v>
      </c>
      <c r="Q610" s="132">
        <v>1.06</v>
      </c>
    </row>
    <row r="611" spans="3:17" x14ac:dyDescent="0.3">
      <c r="C611" s="128" t="str">
        <f t="shared" si="10"/>
        <v>BRO000089</v>
      </c>
      <c r="D611" s="128" t="s">
        <v>1296</v>
      </c>
      <c r="E611" s="128" t="s">
        <v>1297</v>
      </c>
      <c r="F611" s="128" t="s">
        <v>1634</v>
      </c>
      <c r="G611" s="128" t="s">
        <v>36</v>
      </c>
      <c r="H611" s="128">
        <v>700</v>
      </c>
      <c r="I611" s="128" t="s">
        <v>4831</v>
      </c>
      <c r="J611" s="128" t="s">
        <v>4832</v>
      </c>
      <c r="K611" s="128" t="s">
        <v>6112</v>
      </c>
      <c r="L611" s="128" t="s">
        <v>6113</v>
      </c>
      <c r="M611" s="128" t="s">
        <v>6114</v>
      </c>
      <c r="N611" s="129">
        <v>45875</v>
      </c>
      <c r="O611" s="130" t="s">
        <v>6115</v>
      </c>
      <c r="P611" s="128">
        <v>680.87</v>
      </c>
      <c r="Q611" s="131">
        <v>0.97267142857142863</v>
      </c>
    </row>
    <row r="612" spans="3:17" x14ac:dyDescent="0.3">
      <c r="C612" s="128" t="str">
        <f t="shared" si="10"/>
        <v>BRO000090</v>
      </c>
      <c r="D612" s="128" t="s">
        <v>1298</v>
      </c>
      <c r="E612" s="128" t="s">
        <v>1299</v>
      </c>
      <c r="F612" s="128" t="s">
        <v>1634</v>
      </c>
      <c r="G612" s="128" t="s">
        <v>36</v>
      </c>
      <c r="H612" s="128">
        <v>700</v>
      </c>
      <c r="I612" s="128" t="s">
        <v>4831</v>
      </c>
      <c r="J612" s="128" t="s">
        <v>4832</v>
      </c>
      <c r="K612" s="128" t="s">
        <v>6108</v>
      </c>
      <c r="L612" s="128" t="s">
        <v>6109</v>
      </c>
      <c r="M612" s="128" t="s">
        <v>6110</v>
      </c>
      <c r="N612" s="129">
        <v>45876</v>
      </c>
      <c r="O612" s="130" t="s">
        <v>6111</v>
      </c>
      <c r="P612" s="128">
        <v>680.87</v>
      </c>
      <c r="Q612" s="131">
        <v>0.97267142857142863</v>
      </c>
    </row>
    <row r="613" spans="3:17" x14ac:dyDescent="0.3">
      <c r="C613" s="128" t="str">
        <f t="shared" si="10"/>
        <v>MUL000161</v>
      </c>
      <c r="D613" s="128" t="s">
        <v>1300</v>
      </c>
      <c r="E613" s="128" t="s">
        <v>1301</v>
      </c>
      <c r="F613" s="128" t="s">
        <v>1634</v>
      </c>
      <c r="G613" s="128" t="s">
        <v>36</v>
      </c>
      <c r="H613" s="128">
        <v>4000</v>
      </c>
      <c r="I613" s="128" t="s">
        <v>4831</v>
      </c>
      <c r="J613" s="128" t="s">
        <v>4832</v>
      </c>
      <c r="K613" s="128" t="s">
        <v>5027</v>
      </c>
      <c r="L613" s="128" t="s">
        <v>5028</v>
      </c>
      <c r="M613" s="128" t="s">
        <v>5029</v>
      </c>
      <c r="N613" s="129">
        <v>45876</v>
      </c>
      <c r="O613" s="130" t="s">
        <v>5030</v>
      </c>
      <c r="P613" s="128">
        <v>387.99</v>
      </c>
      <c r="Q613" s="131">
        <v>9.69975E-2</v>
      </c>
    </row>
    <row r="614" spans="3:17" x14ac:dyDescent="0.3">
      <c r="C614" s="128" t="str">
        <f t="shared" si="10"/>
        <v>MUL000324</v>
      </c>
      <c r="D614" s="128" t="s">
        <v>2113</v>
      </c>
      <c r="E614" s="128" t="s">
        <v>2114</v>
      </c>
      <c r="F614" s="128" t="s">
        <v>1634</v>
      </c>
      <c r="G614" s="128" t="s">
        <v>36</v>
      </c>
      <c r="H614" s="128">
        <v>2156</v>
      </c>
      <c r="I614" s="128" t="s">
        <v>4831</v>
      </c>
      <c r="J614" s="128" t="s">
        <v>4832</v>
      </c>
      <c r="K614" s="128" t="s">
        <v>5023</v>
      </c>
      <c r="L614" s="128" t="s">
        <v>5024</v>
      </c>
      <c r="M614" s="128" t="s">
        <v>5025</v>
      </c>
      <c r="N614" s="129">
        <v>45876</v>
      </c>
      <c r="O614" s="130" t="s">
        <v>5026</v>
      </c>
      <c r="P614" s="128">
        <v>2992.55</v>
      </c>
      <c r="Q614" s="131">
        <v>1.3880102040816327</v>
      </c>
    </row>
    <row r="615" spans="3:17" x14ac:dyDescent="0.3">
      <c r="C615" s="128" t="str">
        <f t="shared" si="10"/>
        <v>MUL000338</v>
      </c>
      <c r="D615" s="128" t="s">
        <v>1258</v>
      </c>
      <c r="E615" s="128" t="s">
        <v>1259</v>
      </c>
      <c r="F615" s="128" t="s">
        <v>1634</v>
      </c>
      <c r="G615" s="128" t="s">
        <v>36</v>
      </c>
      <c r="H615" s="128">
        <v>0</v>
      </c>
      <c r="I615" s="128" t="s">
        <v>4831</v>
      </c>
      <c r="J615" s="128" t="s">
        <v>4832</v>
      </c>
      <c r="K615" s="128" t="s">
        <v>7078</v>
      </c>
      <c r="L615" s="128" t="s">
        <v>7079</v>
      </c>
      <c r="M615" s="128" t="s">
        <v>7080</v>
      </c>
      <c r="N615" s="129">
        <v>45876</v>
      </c>
      <c r="O615" s="130" t="s">
        <v>7081</v>
      </c>
      <c r="P615" s="128">
        <v>0</v>
      </c>
      <c r="Q615" s="132">
        <v>0</v>
      </c>
    </row>
    <row r="616" spans="3:17" x14ac:dyDescent="0.3">
      <c r="C616" s="128" t="str">
        <f t="shared" si="10"/>
        <v>TNC000035</v>
      </c>
      <c r="D616" s="128" t="s">
        <v>2051</v>
      </c>
      <c r="E616" s="128" t="s">
        <v>2052</v>
      </c>
      <c r="F616" s="128" t="s">
        <v>1634</v>
      </c>
      <c r="G616" s="128" t="s">
        <v>36</v>
      </c>
      <c r="H616" s="128">
        <v>135</v>
      </c>
      <c r="I616" s="128" t="s">
        <v>4831</v>
      </c>
      <c r="J616" s="128" t="s">
        <v>4832</v>
      </c>
      <c r="K616" s="128" t="s">
        <v>4924</v>
      </c>
      <c r="L616" s="128" t="s">
        <v>4925</v>
      </c>
      <c r="M616" s="128" t="s">
        <v>4926</v>
      </c>
      <c r="N616" s="129">
        <v>45880</v>
      </c>
      <c r="O616" s="130" t="s">
        <v>4927</v>
      </c>
      <c r="P616" s="128">
        <v>3904.36</v>
      </c>
      <c r="Q616" s="131">
        <v>28.921185185185188</v>
      </c>
    </row>
    <row r="617" spans="3:17" x14ac:dyDescent="0.3">
      <c r="C617" s="128" t="str">
        <f t="shared" si="10"/>
        <v>TNC000089</v>
      </c>
      <c r="D617" s="128" t="s">
        <v>3316</v>
      </c>
      <c r="E617" s="128" t="s">
        <v>3317</v>
      </c>
      <c r="F617" s="128" t="s">
        <v>1634</v>
      </c>
      <c r="G617" s="128" t="s">
        <v>36</v>
      </c>
      <c r="H617" s="128">
        <v>60</v>
      </c>
      <c r="I617" s="128" t="s">
        <v>4831</v>
      </c>
      <c r="J617" s="128" t="s">
        <v>4832</v>
      </c>
      <c r="K617" s="128" t="s">
        <v>4861</v>
      </c>
      <c r="L617" s="128" t="s">
        <v>4862</v>
      </c>
      <c r="M617" s="128" t="s">
        <v>4863</v>
      </c>
      <c r="N617" s="129">
        <v>45881</v>
      </c>
      <c r="O617" s="130" t="s">
        <v>4864</v>
      </c>
      <c r="P617" s="128">
        <v>295.18</v>
      </c>
      <c r="Q617" s="131">
        <v>4.9196666666666671</v>
      </c>
    </row>
    <row r="618" spans="3:17" x14ac:dyDescent="0.3">
      <c r="C618" s="128" t="str">
        <f t="shared" si="10"/>
        <v>BRO000061</v>
      </c>
      <c r="D618" s="128" t="s">
        <v>2317</v>
      </c>
      <c r="E618" s="128" t="s">
        <v>2318</v>
      </c>
      <c r="F618" s="128" t="s">
        <v>1634</v>
      </c>
      <c r="G618" s="128" t="s">
        <v>36</v>
      </c>
      <c r="H618" s="128">
        <v>1479</v>
      </c>
      <c r="I618" s="128" t="s">
        <v>4831</v>
      </c>
      <c r="J618" s="128" t="s">
        <v>4832</v>
      </c>
      <c r="K618" s="128" t="s">
        <v>6120</v>
      </c>
      <c r="L618" s="128" t="s">
        <v>6121</v>
      </c>
      <c r="M618" s="128" t="s">
        <v>6122</v>
      </c>
      <c r="N618" s="129">
        <v>45882</v>
      </c>
      <c r="O618" s="130" t="s">
        <v>6123</v>
      </c>
      <c r="P618" s="128">
        <v>2003.86</v>
      </c>
      <c r="Q618" s="131">
        <v>1.3548749154834347</v>
      </c>
    </row>
    <row r="619" spans="3:17" x14ac:dyDescent="0.3">
      <c r="C619" s="128" t="str">
        <f t="shared" si="10"/>
        <v>BRO000062</v>
      </c>
      <c r="D619" s="128" t="s">
        <v>2319</v>
      </c>
      <c r="E619" s="128" t="s">
        <v>2320</v>
      </c>
      <c r="F619" s="128" t="s">
        <v>1634</v>
      </c>
      <c r="G619" s="128" t="s">
        <v>36</v>
      </c>
      <c r="H619" s="128">
        <v>1397</v>
      </c>
      <c r="I619" s="128" t="s">
        <v>4831</v>
      </c>
      <c r="J619" s="128" t="s">
        <v>4832</v>
      </c>
      <c r="K619" s="128" t="s">
        <v>6116</v>
      </c>
      <c r="L619" s="128" t="s">
        <v>6117</v>
      </c>
      <c r="M619" s="128" t="s">
        <v>6118</v>
      </c>
      <c r="N619" s="129">
        <v>45882</v>
      </c>
      <c r="O619" s="130" t="s">
        <v>6119</v>
      </c>
      <c r="P619" s="128">
        <v>1892.76</v>
      </c>
      <c r="Q619" s="131">
        <v>1.354874731567645</v>
      </c>
    </row>
    <row r="620" spans="3:17" x14ac:dyDescent="0.3">
      <c r="C620" s="128" t="str">
        <f t="shared" si="10"/>
        <v>MUL000327</v>
      </c>
      <c r="D620" s="128" t="s">
        <v>3222</v>
      </c>
      <c r="E620" s="128" t="s">
        <v>3223</v>
      </c>
      <c r="F620" s="128" t="s">
        <v>1634</v>
      </c>
      <c r="G620" s="128" t="s">
        <v>36</v>
      </c>
      <c r="H620" s="128">
        <v>21055</v>
      </c>
      <c r="I620" s="128" t="s">
        <v>4831</v>
      </c>
      <c r="J620" s="128" t="s">
        <v>4832</v>
      </c>
      <c r="K620" s="128" t="s">
        <v>5019</v>
      </c>
      <c r="L620" s="128" t="s">
        <v>5020</v>
      </c>
      <c r="M620" s="128" t="s">
        <v>5021</v>
      </c>
      <c r="N620" s="129">
        <v>45882</v>
      </c>
      <c r="O620" s="130" t="s">
        <v>5022</v>
      </c>
      <c r="P620" s="128">
        <v>4660.58</v>
      </c>
      <c r="Q620" s="131">
        <v>0.22135264782711944</v>
      </c>
    </row>
    <row r="621" spans="3:17" x14ac:dyDescent="0.3">
      <c r="C621" s="128" t="str">
        <f t="shared" si="10"/>
        <v>TNC000065</v>
      </c>
      <c r="D621" s="128" t="s">
        <v>2053</v>
      </c>
      <c r="E621" s="128" t="s">
        <v>2054</v>
      </c>
      <c r="F621" s="128" t="s">
        <v>1634</v>
      </c>
      <c r="G621" s="128" t="s">
        <v>36</v>
      </c>
      <c r="H621" s="128">
        <v>1000</v>
      </c>
      <c r="I621" s="128" t="s">
        <v>4831</v>
      </c>
      <c r="J621" s="128" t="s">
        <v>4832</v>
      </c>
      <c r="K621" s="128" t="s">
        <v>4906</v>
      </c>
      <c r="L621" s="128" t="s">
        <v>4907</v>
      </c>
      <c r="M621" s="128" t="s">
        <v>4908</v>
      </c>
      <c r="N621" s="129">
        <v>45887</v>
      </c>
      <c r="O621" s="130" t="s">
        <v>4909</v>
      </c>
      <c r="P621" s="128">
        <v>145.63</v>
      </c>
      <c r="Q621" s="131">
        <v>0.14562999999999998</v>
      </c>
    </row>
    <row r="622" spans="3:17" x14ac:dyDescent="0.3">
      <c r="C622" s="128" t="str">
        <f t="shared" si="10"/>
        <v>TNC000012</v>
      </c>
      <c r="D622" s="128" t="s">
        <v>1410</v>
      </c>
      <c r="E622" s="128" t="s">
        <v>1411</v>
      </c>
      <c r="F622" s="128" t="s">
        <v>1634</v>
      </c>
      <c r="G622" s="128" t="s">
        <v>36</v>
      </c>
      <c r="H622" s="128">
        <v>198</v>
      </c>
      <c r="I622" s="128" t="s">
        <v>4831</v>
      </c>
      <c r="J622" s="128" t="s">
        <v>4832</v>
      </c>
      <c r="K622" s="128" t="s">
        <v>4935</v>
      </c>
      <c r="L622" s="128" t="s">
        <v>4936</v>
      </c>
      <c r="M622" s="128" t="s">
        <v>4937</v>
      </c>
      <c r="N622" s="129">
        <v>45888</v>
      </c>
      <c r="O622" s="130" t="s">
        <v>4938</v>
      </c>
      <c r="P622" s="128">
        <v>617.69000000000005</v>
      </c>
      <c r="Q622" s="131">
        <v>3.1196464646464648</v>
      </c>
    </row>
    <row r="623" spans="3:17" x14ac:dyDescent="0.3">
      <c r="C623" s="128" t="str">
        <f t="shared" si="10"/>
        <v>TNC000013</v>
      </c>
      <c r="D623" s="128" t="s">
        <v>1412</v>
      </c>
      <c r="E623" s="128" t="s">
        <v>1413</v>
      </c>
      <c r="F623" s="128" t="s">
        <v>1634</v>
      </c>
      <c r="G623" s="128" t="s">
        <v>36</v>
      </c>
      <c r="H623" s="128">
        <v>188</v>
      </c>
      <c r="I623" s="128" t="s">
        <v>4831</v>
      </c>
      <c r="J623" s="128" t="s">
        <v>4832</v>
      </c>
      <c r="K623" s="128" t="s">
        <v>4931</v>
      </c>
      <c r="L623" s="128" t="s">
        <v>4932</v>
      </c>
      <c r="M623" s="128" t="s">
        <v>4933</v>
      </c>
      <c r="N623" s="129">
        <v>45888</v>
      </c>
      <c r="O623" s="130" t="s">
        <v>4934</v>
      </c>
      <c r="P623" s="128">
        <v>600.78</v>
      </c>
      <c r="Q623" s="131">
        <v>3.1956382978723403</v>
      </c>
    </row>
    <row r="624" spans="3:17" x14ac:dyDescent="0.3">
      <c r="C624" s="128" t="str">
        <f t="shared" si="10"/>
        <v>TNC000076</v>
      </c>
      <c r="D624" s="128" t="s">
        <v>2055</v>
      </c>
      <c r="E624" s="128" t="s">
        <v>2056</v>
      </c>
      <c r="F624" s="128" t="s">
        <v>1634</v>
      </c>
      <c r="G624" s="128" t="s">
        <v>36</v>
      </c>
      <c r="H624" s="128">
        <v>1187</v>
      </c>
      <c r="I624" s="128" t="s">
        <v>4831</v>
      </c>
      <c r="J624" s="128" t="s">
        <v>4832</v>
      </c>
      <c r="K624" s="128" t="s">
        <v>4902</v>
      </c>
      <c r="L624" s="128" t="s">
        <v>4903</v>
      </c>
      <c r="M624" s="128" t="s">
        <v>4904</v>
      </c>
      <c r="N624" s="129">
        <v>45891</v>
      </c>
      <c r="O624" s="130" t="s">
        <v>4905</v>
      </c>
      <c r="P624" s="128">
        <v>756.59</v>
      </c>
      <c r="Q624" s="131">
        <v>0.637396798652064</v>
      </c>
    </row>
    <row r="625" spans="3:17" x14ac:dyDescent="0.3">
      <c r="C625" s="128" t="str">
        <f t="shared" si="10"/>
        <v>TNC000077</v>
      </c>
      <c r="D625" s="128" t="s">
        <v>1616</v>
      </c>
      <c r="E625" s="128" t="s">
        <v>1617</v>
      </c>
      <c r="F625" s="128" t="s">
        <v>1634</v>
      </c>
      <c r="G625" s="128" t="s">
        <v>36</v>
      </c>
      <c r="H625" s="128">
        <v>170</v>
      </c>
      <c r="I625" s="128" t="s">
        <v>4831</v>
      </c>
      <c r="J625" s="128" t="s">
        <v>4832</v>
      </c>
      <c r="K625" s="128" t="s">
        <v>4898</v>
      </c>
      <c r="L625" s="128" t="s">
        <v>4899</v>
      </c>
      <c r="M625" s="128" t="s">
        <v>4900</v>
      </c>
      <c r="N625" s="129">
        <v>45891</v>
      </c>
      <c r="O625" s="130" t="s">
        <v>4901</v>
      </c>
      <c r="P625" s="128">
        <v>103.66</v>
      </c>
      <c r="Q625" s="131">
        <v>0.60976470588235288</v>
      </c>
    </row>
    <row r="626" spans="3:17" x14ac:dyDescent="0.3">
      <c r="C626" s="128" t="str">
        <f t="shared" si="10"/>
        <v>TNC000088</v>
      </c>
      <c r="D626" s="128" t="s">
        <v>3314</v>
      </c>
      <c r="E626" s="128" t="s">
        <v>3315</v>
      </c>
      <c r="F626" s="128" t="s">
        <v>1634</v>
      </c>
      <c r="G626" s="128" t="s">
        <v>36</v>
      </c>
      <c r="H626" s="128">
        <v>201</v>
      </c>
      <c r="I626" s="128" t="s">
        <v>4831</v>
      </c>
      <c r="J626" s="128" t="s">
        <v>4832</v>
      </c>
      <c r="K626" s="128" t="s">
        <v>4870</v>
      </c>
      <c r="L626" s="128" t="s">
        <v>4871</v>
      </c>
      <c r="M626" s="128" t="s">
        <v>4872</v>
      </c>
      <c r="N626" s="129">
        <v>45895</v>
      </c>
      <c r="O626" s="130" t="s">
        <v>4873</v>
      </c>
      <c r="P626" s="128">
        <v>2616.4299999999998</v>
      </c>
      <c r="Q626" s="131">
        <v>13.017064676616915</v>
      </c>
    </row>
    <row r="627" spans="3:17" x14ac:dyDescent="0.3">
      <c r="C627" s="128" t="str">
        <f t="shared" si="10"/>
        <v>TNC000064</v>
      </c>
      <c r="D627" s="128" t="s">
        <v>3304</v>
      </c>
      <c r="E627" s="128" t="s">
        <v>3305</v>
      </c>
      <c r="F627" s="128" t="s">
        <v>1634</v>
      </c>
      <c r="G627" s="128" t="s">
        <v>36</v>
      </c>
      <c r="H627" s="128">
        <v>1566</v>
      </c>
      <c r="I627" s="128" t="s">
        <v>4831</v>
      </c>
      <c r="J627" s="128" t="s">
        <v>4832</v>
      </c>
      <c r="K627" s="128" t="s">
        <v>4910</v>
      </c>
      <c r="L627" s="128" t="s">
        <v>4911</v>
      </c>
      <c r="M627" s="128" t="s">
        <v>4912</v>
      </c>
      <c r="N627" s="129">
        <v>45896</v>
      </c>
      <c r="O627" s="130" t="s">
        <v>4913</v>
      </c>
      <c r="P627" s="128">
        <v>770.89</v>
      </c>
      <c r="Q627" s="131">
        <v>0.49226692209450829</v>
      </c>
    </row>
    <row r="628" spans="3:17" x14ac:dyDescent="0.3">
      <c r="C628" s="128" t="str">
        <f t="shared" si="10"/>
        <v>TNC000040</v>
      </c>
      <c r="D628" s="128" t="s">
        <v>3286</v>
      </c>
      <c r="E628" s="128" t="s">
        <v>3287</v>
      </c>
      <c r="F628" s="128" t="s">
        <v>1634</v>
      </c>
      <c r="G628" s="128" t="s">
        <v>36</v>
      </c>
      <c r="H628" s="128">
        <v>101</v>
      </c>
      <c r="I628" s="128" t="s">
        <v>4831</v>
      </c>
      <c r="J628" s="128" t="s">
        <v>4832</v>
      </c>
      <c r="K628" s="128" t="s">
        <v>7082</v>
      </c>
      <c r="L628" s="128" t="s">
        <v>7083</v>
      </c>
      <c r="M628" s="128" t="s">
        <v>7084</v>
      </c>
      <c r="N628" s="129">
        <v>45902</v>
      </c>
      <c r="O628" s="130" t="s">
        <v>7085</v>
      </c>
      <c r="P628" s="128">
        <v>580.79999999999995</v>
      </c>
      <c r="Q628" s="131">
        <v>5.7504950495049503</v>
      </c>
    </row>
    <row r="629" spans="3:17" x14ac:dyDescent="0.3">
      <c r="C629" s="128" t="str">
        <f t="shared" si="10"/>
        <v>TNC000036</v>
      </c>
      <c r="D629" s="128" t="s">
        <v>3284</v>
      </c>
      <c r="E629" s="128" t="s">
        <v>3285</v>
      </c>
      <c r="F629" s="128" t="s">
        <v>1634</v>
      </c>
      <c r="G629" s="128" t="s">
        <v>36</v>
      </c>
      <c r="H629" s="128">
        <v>1100</v>
      </c>
      <c r="I629" s="128" t="s">
        <v>4831</v>
      </c>
      <c r="J629" s="128" t="s">
        <v>4832</v>
      </c>
      <c r="K629" s="128" t="s">
        <v>7086</v>
      </c>
      <c r="L629" s="128" t="s">
        <v>7087</v>
      </c>
      <c r="M629" s="128" t="s">
        <v>7088</v>
      </c>
      <c r="N629" s="129">
        <v>45903</v>
      </c>
      <c r="O629" s="130" t="s">
        <v>7089</v>
      </c>
      <c r="P629" s="128">
        <v>146.04</v>
      </c>
      <c r="Q629" s="131">
        <v>0.13276363636363636</v>
      </c>
    </row>
    <row r="630" spans="3:17" x14ac:dyDescent="0.3">
      <c r="C630" s="128" t="str">
        <f t="shared" ref="C630:C693" si="11">LEFT(E630,9)</f>
        <v>TNC000050</v>
      </c>
      <c r="D630" s="128" t="s">
        <v>3292</v>
      </c>
      <c r="E630" s="128" t="s">
        <v>3293</v>
      </c>
      <c r="F630" s="128" t="s">
        <v>1634</v>
      </c>
      <c r="G630" s="128" t="s">
        <v>36</v>
      </c>
      <c r="H630" s="128">
        <v>1244</v>
      </c>
      <c r="I630" s="128" t="s">
        <v>4831</v>
      </c>
      <c r="J630" s="128" t="s">
        <v>4832</v>
      </c>
      <c r="K630" s="128" t="s">
        <v>7090</v>
      </c>
      <c r="L630" s="128" t="s">
        <v>7091</v>
      </c>
      <c r="M630" s="128" t="s">
        <v>7092</v>
      </c>
      <c r="N630" s="129">
        <v>45904</v>
      </c>
      <c r="O630" s="130" t="s">
        <v>7093</v>
      </c>
      <c r="P630" s="128">
        <v>88.45</v>
      </c>
      <c r="Q630" s="131">
        <v>7.1101286173633441E-2</v>
      </c>
    </row>
    <row r="631" spans="3:17" x14ac:dyDescent="0.3">
      <c r="C631" s="128" t="str">
        <f t="shared" si="11"/>
        <v>MUL000258</v>
      </c>
      <c r="D631" s="128" t="s">
        <v>2111</v>
      </c>
      <c r="E631" s="128" t="s">
        <v>2112</v>
      </c>
      <c r="F631" s="128" t="s">
        <v>1634</v>
      </c>
      <c r="G631" s="128" t="s">
        <v>36</v>
      </c>
      <c r="H631" s="128">
        <v>600</v>
      </c>
      <c r="I631" s="128" t="s">
        <v>4831</v>
      </c>
      <c r="J631" s="128" t="s">
        <v>4832</v>
      </c>
      <c r="K631" s="128" t="s">
        <v>7094</v>
      </c>
      <c r="L631" s="128" t="s">
        <v>7095</v>
      </c>
      <c r="M631" s="128" t="s">
        <v>7096</v>
      </c>
      <c r="N631" s="129">
        <v>45905</v>
      </c>
      <c r="O631" s="130" t="s">
        <v>7097</v>
      </c>
      <c r="P631" s="128">
        <v>0</v>
      </c>
      <c r="Q631" s="131">
        <v>0</v>
      </c>
    </row>
    <row r="632" spans="3:17" x14ac:dyDescent="0.3">
      <c r="C632" s="128" t="str">
        <f t="shared" si="11"/>
        <v>TNC000029</v>
      </c>
      <c r="D632" s="128" t="s">
        <v>3276</v>
      </c>
      <c r="E632" s="128" t="s">
        <v>3277</v>
      </c>
      <c r="F632" s="128" t="s">
        <v>1634</v>
      </c>
      <c r="G632" s="128" t="s">
        <v>36</v>
      </c>
      <c r="H632" s="128">
        <v>466</v>
      </c>
      <c r="I632" s="128" t="s">
        <v>4831</v>
      </c>
      <c r="J632" s="128" t="s">
        <v>4832</v>
      </c>
      <c r="K632" s="128" t="s">
        <v>7098</v>
      </c>
      <c r="L632" s="128" t="s">
        <v>6844</v>
      </c>
      <c r="M632" s="128" t="s">
        <v>7099</v>
      </c>
      <c r="N632" s="129">
        <v>45911</v>
      </c>
      <c r="O632" s="130" t="s">
        <v>7100</v>
      </c>
      <c r="P632" s="128">
        <v>0</v>
      </c>
      <c r="Q632" s="131">
        <v>0</v>
      </c>
    </row>
    <row r="633" spans="3:17" x14ac:dyDescent="0.3">
      <c r="C633" s="128" t="str">
        <f t="shared" si="11"/>
        <v>TNC000030</v>
      </c>
      <c r="D633" s="128" t="s">
        <v>3280</v>
      </c>
      <c r="E633" s="128" t="s">
        <v>3281</v>
      </c>
      <c r="F633" s="128" t="s">
        <v>1634</v>
      </c>
      <c r="G633" s="128" t="s">
        <v>36</v>
      </c>
      <c r="H633" s="128">
        <v>531</v>
      </c>
      <c r="I633" s="128" t="s">
        <v>4831</v>
      </c>
      <c r="J633" s="128" t="s">
        <v>4832</v>
      </c>
      <c r="K633" s="128" t="s">
        <v>7101</v>
      </c>
      <c r="L633" s="128" t="s">
        <v>7102</v>
      </c>
      <c r="M633" s="128" t="s">
        <v>7103</v>
      </c>
      <c r="N633" s="129">
        <v>45917</v>
      </c>
      <c r="O633" s="130" t="s">
        <v>7104</v>
      </c>
      <c r="P633" s="128">
        <v>0</v>
      </c>
      <c r="Q633" s="131">
        <v>0</v>
      </c>
    </row>
    <row r="634" spans="3:17" x14ac:dyDescent="0.3">
      <c r="C634" s="128" t="str">
        <f t="shared" si="11"/>
        <v>TNC000027</v>
      </c>
      <c r="D634" s="128" t="s">
        <v>3274</v>
      </c>
      <c r="E634" s="128" t="s">
        <v>3275</v>
      </c>
      <c r="F634" s="128" t="s">
        <v>1634</v>
      </c>
      <c r="G634" s="128" t="s">
        <v>36</v>
      </c>
      <c r="H634" s="128">
        <v>312</v>
      </c>
      <c r="I634" s="128" t="s">
        <v>4831</v>
      </c>
      <c r="J634" s="128" t="s">
        <v>4832</v>
      </c>
      <c r="K634" s="128" t="s">
        <v>7105</v>
      </c>
      <c r="L634" s="128" t="s">
        <v>7106</v>
      </c>
      <c r="M634" s="128" t="s">
        <v>7107</v>
      </c>
      <c r="N634" s="129">
        <v>45924</v>
      </c>
      <c r="O634" s="130" t="s">
        <v>7108</v>
      </c>
      <c r="P634" s="128">
        <v>0</v>
      </c>
      <c r="Q634" s="131">
        <v>0</v>
      </c>
    </row>
    <row r="635" spans="3:17" x14ac:dyDescent="0.3">
      <c r="C635" s="128" t="str">
        <f t="shared" si="11"/>
        <v>TNC000018</v>
      </c>
      <c r="D635" s="128" t="s">
        <v>3260</v>
      </c>
      <c r="E635" s="128" t="s">
        <v>3261</v>
      </c>
      <c r="F635" s="128" t="s">
        <v>1634</v>
      </c>
      <c r="G635" s="128" t="s">
        <v>36</v>
      </c>
      <c r="H635" s="128">
        <v>587</v>
      </c>
      <c r="I635" s="128" t="s">
        <v>4831</v>
      </c>
      <c r="J635" s="128" t="s">
        <v>4832</v>
      </c>
      <c r="K635" s="128" t="s">
        <v>7109</v>
      </c>
      <c r="L635" s="128" t="s">
        <v>7110</v>
      </c>
      <c r="M635" s="128" t="s">
        <v>7111</v>
      </c>
      <c r="N635" s="129">
        <v>45930</v>
      </c>
      <c r="O635" s="130" t="s">
        <v>7112</v>
      </c>
      <c r="P635" s="128">
        <v>0</v>
      </c>
      <c r="Q635" s="131">
        <v>0</v>
      </c>
    </row>
    <row r="636" spans="3:17" x14ac:dyDescent="0.3">
      <c r="C636" s="128" t="str">
        <f t="shared" si="11"/>
        <v>TNC000021</v>
      </c>
      <c r="D636" s="128" t="s">
        <v>3264</v>
      </c>
      <c r="E636" s="128" t="s">
        <v>3265</v>
      </c>
      <c r="F636" s="128" t="s">
        <v>1634</v>
      </c>
      <c r="G636" s="128" t="s">
        <v>36</v>
      </c>
      <c r="H636" s="128">
        <v>14</v>
      </c>
      <c r="I636" s="128" t="s">
        <v>4831</v>
      </c>
      <c r="J636" s="128" t="s">
        <v>4832</v>
      </c>
      <c r="K636" s="128" t="s">
        <v>7113</v>
      </c>
      <c r="L636" s="128" t="s">
        <v>6955</v>
      </c>
      <c r="M636" s="128" t="s">
        <v>7114</v>
      </c>
      <c r="N636" s="129">
        <v>45933</v>
      </c>
      <c r="O636" s="130" t="s">
        <v>7115</v>
      </c>
      <c r="P636" s="128">
        <v>0</v>
      </c>
      <c r="Q636" s="131">
        <v>0</v>
      </c>
    </row>
    <row r="637" spans="3:17" x14ac:dyDescent="0.3">
      <c r="C637" s="128" t="str">
        <f t="shared" si="11"/>
        <v>BRO000020</v>
      </c>
      <c r="D637" s="128" t="s">
        <v>2311</v>
      </c>
      <c r="E637" s="128" t="s">
        <v>2312</v>
      </c>
      <c r="F637" s="128" t="s">
        <v>1634</v>
      </c>
      <c r="G637" s="128" t="s">
        <v>36</v>
      </c>
      <c r="H637" s="128">
        <v>237</v>
      </c>
      <c r="I637" s="128" t="s">
        <v>4831</v>
      </c>
      <c r="J637" s="128" t="s">
        <v>4832</v>
      </c>
      <c r="K637" s="128" t="s">
        <v>7116</v>
      </c>
      <c r="L637" s="128" t="s">
        <v>7117</v>
      </c>
      <c r="M637" s="128" t="s">
        <v>7118</v>
      </c>
      <c r="N637" s="129">
        <v>45938</v>
      </c>
      <c r="O637" s="130" t="s">
        <v>7119</v>
      </c>
      <c r="P637" s="128">
        <v>237.84</v>
      </c>
      <c r="Q637" s="131">
        <v>1.0035443037974683</v>
      </c>
    </row>
    <row r="638" spans="3:17" x14ac:dyDescent="0.3">
      <c r="C638" s="128" t="str">
        <f t="shared" si="11"/>
        <v>BRO000023</v>
      </c>
      <c r="D638" s="128" t="s">
        <v>2313</v>
      </c>
      <c r="E638" s="128" t="s">
        <v>2314</v>
      </c>
      <c r="F638" s="128" t="s">
        <v>1634</v>
      </c>
      <c r="G638" s="128" t="s">
        <v>36</v>
      </c>
      <c r="H638" s="128">
        <v>214</v>
      </c>
      <c r="I638" s="128" t="s">
        <v>4831</v>
      </c>
      <c r="J638" s="128" t="s">
        <v>4832</v>
      </c>
      <c r="K638" s="128" t="s">
        <v>7120</v>
      </c>
      <c r="L638" s="128" t="s">
        <v>7121</v>
      </c>
      <c r="M638" s="128" t="s">
        <v>7122</v>
      </c>
      <c r="N638" s="129">
        <v>45938</v>
      </c>
      <c r="O638" s="130" t="s">
        <v>7123</v>
      </c>
      <c r="P638" s="128">
        <v>214.76</v>
      </c>
      <c r="Q638" s="131">
        <v>1.0035514018691589</v>
      </c>
    </row>
    <row r="639" spans="3:17" x14ac:dyDescent="0.3">
      <c r="C639" s="128" t="str">
        <f t="shared" si="11"/>
        <v>TNC000054</v>
      </c>
      <c r="D639" s="128" t="s">
        <v>3298</v>
      </c>
      <c r="E639" s="128" t="s">
        <v>3299</v>
      </c>
      <c r="F639" s="128" t="s">
        <v>1634</v>
      </c>
      <c r="G639" s="128" t="s">
        <v>36</v>
      </c>
      <c r="H639" s="128">
        <v>99</v>
      </c>
      <c r="I639" s="128" t="s">
        <v>4831</v>
      </c>
      <c r="J639" s="128" t="s">
        <v>4832</v>
      </c>
      <c r="K639" s="128" t="s">
        <v>7124</v>
      </c>
      <c r="L639" s="128" t="s">
        <v>7025</v>
      </c>
      <c r="M639" s="128" t="s">
        <v>7125</v>
      </c>
      <c r="N639" s="129">
        <v>45957</v>
      </c>
      <c r="O639" s="130" t="s">
        <v>7126</v>
      </c>
      <c r="P639" s="128">
        <v>309.95</v>
      </c>
      <c r="Q639" s="131">
        <v>3.1308080808080807</v>
      </c>
    </row>
    <row r="640" spans="3:17" x14ac:dyDescent="0.3">
      <c r="C640" s="128" t="str">
        <f t="shared" si="11"/>
        <v>00008359-</v>
      </c>
      <c r="D640" s="128" t="s">
        <v>4816</v>
      </c>
      <c r="E640" s="128" t="s">
        <v>7127</v>
      </c>
      <c r="F640" s="128" t="s">
        <v>1634</v>
      </c>
      <c r="G640" s="128" t="s">
        <v>36</v>
      </c>
      <c r="H640" s="128">
        <v>392</v>
      </c>
      <c r="I640" s="128" t="s">
        <v>4831</v>
      </c>
      <c r="J640" s="128" t="s">
        <v>7128</v>
      </c>
      <c r="K640" s="128" t="s">
        <v>7129</v>
      </c>
      <c r="L640" s="128" t="s">
        <v>7130</v>
      </c>
      <c r="M640" s="128" t="s">
        <v>7131</v>
      </c>
      <c r="N640" s="129">
        <v>45961</v>
      </c>
      <c r="O640" s="130" t="s">
        <v>7132</v>
      </c>
      <c r="P640" s="128">
        <v>0</v>
      </c>
      <c r="Q640" s="131">
        <v>0</v>
      </c>
    </row>
    <row r="641" spans="3:17" x14ac:dyDescent="0.3">
      <c r="C641" s="128" t="str">
        <f t="shared" si="11"/>
        <v>MUL000356</v>
      </c>
      <c r="D641" s="128" t="s">
        <v>3226</v>
      </c>
      <c r="E641" s="128" t="s">
        <v>3227</v>
      </c>
      <c r="F641" s="128" t="s">
        <v>1634</v>
      </c>
      <c r="G641" s="128" t="s">
        <v>36</v>
      </c>
      <c r="H641" s="128">
        <v>300</v>
      </c>
      <c r="I641" s="128" t="s">
        <v>4831</v>
      </c>
      <c r="J641" s="128" t="s">
        <v>4832</v>
      </c>
      <c r="K641" s="128" t="s">
        <v>7133</v>
      </c>
      <c r="L641" s="128" t="s">
        <v>7035</v>
      </c>
      <c r="M641" s="128" t="s">
        <v>7134</v>
      </c>
      <c r="N641" s="129">
        <v>45967</v>
      </c>
      <c r="O641" s="130" t="s">
        <v>7135</v>
      </c>
      <c r="P641" s="128">
        <v>20.09</v>
      </c>
      <c r="Q641" s="131">
        <v>6.696666666666666E-2</v>
      </c>
    </row>
    <row r="642" spans="3:17" x14ac:dyDescent="0.3">
      <c r="C642" s="128" t="str">
        <f t="shared" si="11"/>
        <v>TNC000023</v>
      </c>
      <c r="D642" s="128" t="s">
        <v>3266</v>
      </c>
      <c r="E642" s="128" t="s">
        <v>3267</v>
      </c>
      <c r="F642" s="128" t="s">
        <v>1634</v>
      </c>
      <c r="G642" s="128" t="s">
        <v>36</v>
      </c>
      <c r="H642" s="128">
        <v>20</v>
      </c>
      <c r="I642" s="128" t="s">
        <v>4831</v>
      </c>
      <c r="J642" s="128" t="s">
        <v>4832</v>
      </c>
      <c r="K642" s="128" t="s">
        <v>7136</v>
      </c>
      <c r="L642" s="128" t="s">
        <v>7137</v>
      </c>
      <c r="M642" s="128" t="s">
        <v>7138</v>
      </c>
      <c r="N642" s="129">
        <v>45992</v>
      </c>
      <c r="O642" s="130" t="s">
        <v>7139</v>
      </c>
      <c r="P642" s="128">
        <v>0</v>
      </c>
      <c r="Q642" s="131">
        <v>0</v>
      </c>
    </row>
    <row r="643" spans="3:17" x14ac:dyDescent="0.3">
      <c r="C643" s="128" t="str">
        <f t="shared" si="11"/>
        <v>TNC000019</v>
      </c>
      <c r="D643" s="128" t="s">
        <v>3262</v>
      </c>
      <c r="E643" s="128" t="s">
        <v>3263</v>
      </c>
      <c r="F643" s="128" t="s">
        <v>1634</v>
      </c>
      <c r="G643" s="128" t="s">
        <v>36</v>
      </c>
      <c r="H643" s="128">
        <v>413</v>
      </c>
      <c r="I643" s="128" t="s">
        <v>4831</v>
      </c>
      <c r="J643" s="128" t="s">
        <v>4832</v>
      </c>
      <c r="K643" s="128" t="s">
        <v>7140</v>
      </c>
      <c r="L643" s="128" t="s">
        <v>7141</v>
      </c>
      <c r="M643" s="128" t="s">
        <v>7142</v>
      </c>
      <c r="N643" s="129">
        <v>45993</v>
      </c>
      <c r="O643" s="130" t="s">
        <v>7143</v>
      </c>
      <c r="P643" s="128">
        <v>0</v>
      </c>
      <c r="Q643" s="131">
        <v>0</v>
      </c>
    </row>
    <row r="644" spans="3:17" x14ac:dyDescent="0.3">
      <c r="C644" s="128" t="str">
        <f t="shared" si="11"/>
        <v/>
      </c>
      <c r="Q644" s="23"/>
    </row>
    <row r="645" spans="3:17" x14ac:dyDescent="0.3">
      <c r="C645" s="128" t="str">
        <f t="shared" si="11"/>
        <v/>
      </c>
      <c r="Q645" s="23"/>
    </row>
    <row r="646" spans="3:17" x14ac:dyDescent="0.3">
      <c r="C646" s="128" t="str">
        <f t="shared" si="11"/>
        <v/>
      </c>
      <c r="Q646" s="23"/>
    </row>
    <row r="647" spans="3:17" x14ac:dyDescent="0.3">
      <c r="C647" s="128" t="str">
        <f t="shared" si="11"/>
        <v/>
      </c>
      <c r="Q647" s="23"/>
    </row>
    <row r="648" spans="3:17" x14ac:dyDescent="0.3">
      <c r="C648" s="128" t="str">
        <f t="shared" si="11"/>
        <v/>
      </c>
      <c r="Q648" s="23"/>
    </row>
    <row r="649" spans="3:17" x14ac:dyDescent="0.3">
      <c r="C649" s="128" t="str">
        <f t="shared" si="11"/>
        <v/>
      </c>
      <c r="Q649" s="23"/>
    </row>
    <row r="650" spans="3:17" x14ac:dyDescent="0.3">
      <c r="C650" s="128" t="str">
        <f t="shared" si="11"/>
        <v/>
      </c>
      <c r="Q650" s="23"/>
    </row>
    <row r="651" spans="3:17" x14ac:dyDescent="0.3">
      <c r="C651" s="128" t="str">
        <f t="shared" si="11"/>
        <v/>
      </c>
      <c r="Q651" s="23"/>
    </row>
    <row r="652" spans="3:17" x14ac:dyDescent="0.3">
      <c r="C652" s="128" t="str">
        <f t="shared" si="11"/>
        <v/>
      </c>
      <c r="Q652" s="23"/>
    </row>
    <row r="653" spans="3:17" x14ac:dyDescent="0.3">
      <c r="C653" s="128" t="str">
        <f t="shared" si="11"/>
        <v/>
      </c>
      <c r="Q653" s="23"/>
    </row>
    <row r="654" spans="3:17" x14ac:dyDescent="0.3">
      <c r="C654" s="128" t="str">
        <f t="shared" si="11"/>
        <v/>
      </c>
      <c r="Q654" s="23"/>
    </row>
    <row r="655" spans="3:17" x14ac:dyDescent="0.3">
      <c r="C655" s="128" t="str">
        <f t="shared" si="11"/>
        <v/>
      </c>
      <c r="Q655" s="23"/>
    </row>
    <row r="656" spans="3:17" x14ac:dyDescent="0.3">
      <c r="C656" s="128" t="str">
        <f t="shared" si="11"/>
        <v/>
      </c>
      <c r="Q656" s="23"/>
    </row>
    <row r="657" spans="3:17" x14ac:dyDescent="0.3">
      <c r="C657" s="128" t="str">
        <f t="shared" si="11"/>
        <v/>
      </c>
      <c r="Q657" s="23"/>
    </row>
    <row r="658" spans="3:17" x14ac:dyDescent="0.3">
      <c r="C658" s="128" t="str">
        <f t="shared" si="11"/>
        <v/>
      </c>
      <c r="Q658" s="23"/>
    </row>
    <row r="659" spans="3:17" x14ac:dyDescent="0.3">
      <c r="C659" s="128" t="str">
        <f t="shared" si="11"/>
        <v/>
      </c>
      <c r="Q659" s="23"/>
    </row>
    <row r="660" spans="3:17" x14ac:dyDescent="0.3">
      <c r="C660" s="128" t="str">
        <f t="shared" si="11"/>
        <v/>
      </c>
      <c r="Q660" s="23"/>
    </row>
    <row r="661" spans="3:17" x14ac:dyDescent="0.3">
      <c r="C661" s="128" t="str">
        <f t="shared" si="11"/>
        <v/>
      </c>
      <c r="Q661" s="23"/>
    </row>
    <row r="662" spans="3:17" x14ac:dyDescent="0.3">
      <c r="C662" s="128" t="str">
        <f t="shared" si="11"/>
        <v/>
      </c>
      <c r="Q662" s="23"/>
    </row>
    <row r="663" spans="3:17" x14ac:dyDescent="0.3">
      <c r="C663" s="128" t="str">
        <f t="shared" si="11"/>
        <v/>
      </c>
      <c r="Q663" s="23"/>
    </row>
    <row r="664" spans="3:17" x14ac:dyDescent="0.3">
      <c r="C664" s="128" t="str">
        <f t="shared" si="11"/>
        <v/>
      </c>
      <c r="Q664" s="23"/>
    </row>
    <row r="665" spans="3:17" x14ac:dyDescent="0.3">
      <c r="C665" s="128" t="str">
        <f t="shared" si="11"/>
        <v/>
      </c>
      <c r="Q665" s="23"/>
    </row>
    <row r="666" spans="3:17" x14ac:dyDescent="0.3">
      <c r="C666" s="128" t="str">
        <f t="shared" si="11"/>
        <v/>
      </c>
      <c r="Q666" s="23"/>
    </row>
    <row r="667" spans="3:17" x14ac:dyDescent="0.3">
      <c r="C667" s="128" t="str">
        <f t="shared" si="11"/>
        <v/>
      </c>
      <c r="Q667" s="23"/>
    </row>
    <row r="668" spans="3:17" x14ac:dyDescent="0.3">
      <c r="C668" s="128" t="str">
        <f t="shared" si="11"/>
        <v/>
      </c>
      <c r="Q668" s="23"/>
    </row>
    <row r="669" spans="3:17" x14ac:dyDescent="0.3">
      <c r="C669" s="128" t="str">
        <f t="shared" si="11"/>
        <v/>
      </c>
      <c r="Q669" s="23"/>
    </row>
    <row r="670" spans="3:17" x14ac:dyDescent="0.3">
      <c r="C670" s="128" t="str">
        <f t="shared" si="11"/>
        <v/>
      </c>
      <c r="Q670" s="23"/>
    </row>
    <row r="671" spans="3:17" x14ac:dyDescent="0.3">
      <c r="C671" s="128" t="str">
        <f t="shared" si="11"/>
        <v/>
      </c>
      <c r="Q671" s="23"/>
    </row>
    <row r="672" spans="3:17" x14ac:dyDescent="0.3">
      <c r="C672" s="128" t="str">
        <f t="shared" si="11"/>
        <v/>
      </c>
      <c r="Q672" s="23"/>
    </row>
    <row r="673" spans="3:17" x14ac:dyDescent="0.3">
      <c r="C673" s="128" t="str">
        <f t="shared" si="11"/>
        <v/>
      </c>
      <c r="Q673" s="23"/>
    </row>
    <row r="674" spans="3:17" x14ac:dyDescent="0.3">
      <c r="C674" s="128" t="str">
        <f t="shared" si="11"/>
        <v/>
      </c>
      <c r="Q674" s="23"/>
    </row>
    <row r="675" spans="3:17" x14ac:dyDescent="0.3">
      <c r="C675" s="128" t="str">
        <f t="shared" si="11"/>
        <v/>
      </c>
      <c r="Q675" s="23"/>
    </row>
    <row r="676" spans="3:17" x14ac:dyDescent="0.3">
      <c r="C676" s="128" t="str">
        <f t="shared" si="11"/>
        <v/>
      </c>
      <c r="Q676" s="23"/>
    </row>
    <row r="677" spans="3:17" x14ac:dyDescent="0.3">
      <c r="C677" s="128" t="str">
        <f t="shared" si="11"/>
        <v/>
      </c>
      <c r="Q677" s="23"/>
    </row>
    <row r="678" spans="3:17" x14ac:dyDescent="0.3">
      <c r="C678" s="128" t="str">
        <f t="shared" si="11"/>
        <v/>
      </c>
      <c r="Q678" s="23"/>
    </row>
    <row r="679" spans="3:17" x14ac:dyDescent="0.3">
      <c r="C679" s="128" t="str">
        <f t="shared" si="11"/>
        <v/>
      </c>
      <c r="Q679" s="23"/>
    </row>
    <row r="680" spans="3:17" x14ac:dyDescent="0.3">
      <c r="C680" s="128" t="str">
        <f t="shared" si="11"/>
        <v/>
      </c>
      <c r="Q680" s="23"/>
    </row>
    <row r="681" spans="3:17" x14ac:dyDescent="0.3">
      <c r="C681" s="128" t="str">
        <f t="shared" si="11"/>
        <v/>
      </c>
      <c r="Q681" s="23"/>
    </row>
    <row r="682" spans="3:17" x14ac:dyDescent="0.3">
      <c r="C682" s="128" t="str">
        <f t="shared" si="11"/>
        <v/>
      </c>
      <c r="Q682" s="23"/>
    </row>
    <row r="683" spans="3:17" x14ac:dyDescent="0.3">
      <c r="C683" s="128" t="str">
        <f t="shared" si="11"/>
        <v/>
      </c>
      <c r="Q683" s="23"/>
    </row>
    <row r="684" spans="3:17" x14ac:dyDescent="0.3">
      <c r="C684" s="128" t="str">
        <f t="shared" si="11"/>
        <v/>
      </c>
      <c r="Q684" s="23"/>
    </row>
    <row r="685" spans="3:17" x14ac:dyDescent="0.3">
      <c r="C685" s="128" t="str">
        <f t="shared" si="11"/>
        <v/>
      </c>
      <c r="Q685" s="23"/>
    </row>
    <row r="686" spans="3:17" x14ac:dyDescent="0.3">
      <c r="C686" s="128" t="str">
        <f t="shared" si="11"/>
        <v/>
      </c>
      <c r="Q686" s="23"/>
    </row>
    <row r="687" spans="3:17" x14ac:dyDescent="0.3">
      <c r="C687" s="128" t="str">
        <f t="shared" si="11"/>
        <v/>
      </c>
      <c r="Q687" s="23"/>
    </row>
    <row r="688" spans="3:17" x14ac:dyDescent="0.3">
      <c r="C688" s="128" t="str">
        <f t="shared" si="11"/>
        <v/>
      </c>
      <c r="Q688" s="23"/>
    </row>
    <row r="689" spans="3:17" x14ac:dyDescent="0.3">
      <c r="C689" s="128" t="str">
        <f t="shared" si="11"/>
        <v/>
      </c>
      <c r="Q689" s="23"/>
    </row>
    <row r="690" spans="3:17" x14ac:dyDescent="0.3">
      <c r="C690" s="128" t="str">
        <f t="shared" si="11"/>
        <v/>
      </c>
      <c r="Q690" s="23"/>
    </row>
    <row r="691" spans="3:17" x14ac:dyDescent="0.3">
      <c r="C691" s="128" t="str">
        <f t="shared" si="11"/>
        <v/>
      </c>
      <c r="Q691" s="23"/>
    </row>
    <row r="692" spans="3:17" x14ac:dyDescent="0.3">
      <c r="C692" s="128" t="str">
        <f t="shared" si="11"/>
        <v/>
      </c>
      <c r="Q692" s="23"/>
    </row>
    <row r="693" spans="3:17" x14ac:dyDescent="0.3">
      <c r="C693" s="128" t="str">
        <f t="shared" si="11"/>
        <v/>
      </c>
      <c r="Q693" s="23"/>
    </row>
    <row r="694" spans="3:17" x14ac:dyDescent="0.3">
      <c r="C694" s="128" t="str">
        <f t="shared" ref="C694:C757" si="12">LEFT(E694,9)</f>
        <v/>
      </c>
      <c r="Q694" s="23"/>
    </row>
    <row r="695" spans="3:17" x14ac:dyDescent="0.3">
      <c r="C695" s="128" t="str">
        <f t="shared" si="12"/>
        <v/>
      </c>
      <c r="Q695" s="23"/>
    </row>
    <row r="696" spans="3:17" x14ac:dyDescent="0.3">
      <c r="C696" s="128" t="str">
        <f t="shared" si="12"/>
        <v/>
      </c>
      <c r="Q696" s="23"/>
    </row>
    <row r="697" spans="3:17" x14ac:dyDescent="0.3">
      <c r="C697" s="128" t="str">
        <f t="shared" si="12"/>
        <v/>
      </c>
      <c r="Q697" s="23"/>
    </row>
    <row r="698" spans="3:17" x14ac:dyDescent="0.3">
      <c r="C698" s="128" t="str">
        <f t="shared" si="12"/>
        <v/>
      </c>
      <c r="Q698" s="23"/>
    </row>
    <row r="699" spans="3:17" x14ac:dyDescent="0.3">
      <c r="C699" s="128" t="str">
        <f t="shared" si="12"/>
        <v/>
      </c>
      <c r="Q699" s="23"/>
    </row>
    <row r="700" spans="3:17" x14ac:dyDescent="0.3">
      <c r="C700" s="128" t="str">
        <f t="shared" si="12"/>
        <v/>
      </c>
      <c r="Q700" s="23"/>
    </row>
    <row r="701" spans="3:17" x14ac:dyDescent="0.3">
      <c r="C701" s="128" t="str">
        <f t="shared" si="12"/>
        <v/>
      </c>
      <c r="Q701" s="23"/>
    </row>
    <row r="702" spans="3:17" x14ac:dyDescent="0.3">
      <c r="C702" s="128" t="str">
        <f t="shared" si="12"/>
        <v/>
      </c>
      <c r="Q702" s="23"/>
    </row>
    <row r="703" spans="3:17" x14ac:dyDescent="0.3">
      <c r="C703" s="128" t="str">
        <f t="shared" si="12"/>
        <v/>
      </c>
      <c r="Q703" s="23"/>
    </row>
    <row r="704" spans="3:17" x14ac:dyDescent="0.3">
      <c r="C704" s="128" t="str">
        <f t="shared" si="12"/>
        <v/>
      </c>
      <c r="Q704" s="23"/>
    </row>
    <row r="705" spans="3:17" x14ac:dyDescent="0.3">
      <c r="C705" s="128" t="str">
        <f t="shared" si="12"/>
        <v/>
      </c>
      <c r="Q705" s="23"/>
    </row>
    <row r="706" spans="3:17" x14ac:dyDescent="0.3">
      <c r="C706" s="128" t="str">
        <f t="shared" si="12"/>
        <v/>
      </c>
      <c r="Q706" s="23"/>
    </row>
    <row r="707" spans="3:17" x14ac:dyDescent="0.3">
      <c r="C707" s="128" t="str">
        <f t="shared" si="12"/>
        <v/>
      </c>
      <c r="Q707" s="23"/>
    </row>
    <row r="708" spans="3:17" x14ac:dyDescent="0.3">
      <c r="C708" s="128" t="str">
        <f t="shared" si="12"/>
        <v/>
      </c>
      <c r="Q708" s="23"/>
    </row>
    <row r="709" spans="3:17" x14ac:dyDescent="0.3">
      <c r="C709" s="128" t="str">
        <f t="shared" si="12"/>
        <v/>
      </c>
      <c r="Q709" s="23"/>
    </row>
    <row r="710" spans="3:17" x14ac:dyDescent="0.3">
      <c r="C710" s="128" t="str">
        <f t="shared" si="12"/>
        <v/>
      </c>
      <c r="Q710" s="23"/>
    </row>
    <row r="711" spans="3:17" x14ac:dyDescent="0.3">
      <c r="C711" s="128" t="str">
        <f t="shared" si="12"/>
        <v/>
      </c>
      <c r="Q711" s="23"/>
    </row>
    <row r="712" spans="3:17" x14ac:dyDescent="0.3">
      <c r="C712" s="128" t="str">
        <f t="shared" si="12"/>
        <v/>
      </c>
      <c r="Q712" s="23"/>
    </row>
    <row r="713" spans="3:17" x14ac:dyDescent="0.3">
      <c r="C713" s="128" t="str">
        <f t="shared" si="12"/>
        <v/>
      </c>
      <c r="Q713" s="23"/>
    </row>
    <row r="714" spans="3:17" x14ac:dyDescent="0.3">
      <c r="C714" s="128" t="str">
        <f t="shared" si="12"/>
        <v/>
      </c>
      <c r="Q714" s="23"/>
    </row>
    <row r="715" spans="3:17" x14ac:dyDescent="0.3">
      <c r="C715" s="128" t="str">
        <f t="shared" si="12"/>
        <v/>
      </c>
      <c r="Q715" s="23"/>
    </row>
    <row r="716" spans="3:17" x14ac:dyDescent="0.3">
      <c r="C716" s="128" t="str">
        <f t="shared" si="12"/>
        <v/>
      </c>
      <c r="Q716" s="23"/>
    </row>
    <row r="717" spans="3:17" x14ac:dyDescent="0.3">
      <c r="C717" s="128" t="str">
        <f t="shared" si="12"/>
        <v/>
      </c>
      <c r="Q717" s="23"/>
    </row>
    <row r="718" spans="3:17" x14ac:dyDescent="0.3">
      <c r="C718" s="128" t="str">
        <f t="shared" si="12"/>
        <v/>
      </c>
      <c r="Q718" s="23"/>
    </row>
    <row r="719" spans="3:17" x14ac:dyDescent="0.3">
      <c r="C719" s="128" t="str">
        <f t="shared" si="12"/>
        <v/>
      </c>
      <c r="Q719" s="23"/>
    </row>
    <row r="720" spans="3:17" x14ac:dyDescent="0.3">
      <c r="C720" s="128" t="str">
        <f t="shared" si="12"/>
        <v/>
      </c>
      <c r="Q720" s="23"/>
    </row>
    <row r="721" spans="3:17" x14ac:dyDescent="0.3">
      <c r="C721" s="128" t="str">
        <f t="shared" si="12"/>
        <v/>
      </c>
      <c r="Q721" s="23"/>
    </row>
    <row r="722" spans="3:17" x14ac:dyDescent="0.3">
      <c r="C722" s="128" t="str">
        <f t="shared" si="12"/>
        <v/>
      </c>
      <c r="Q722" s="23"/>
    </row>
    <row r="723" spans="3:17" x14ac:dyDescent="0.3">
      <c r="C723" s="128" t="str">
        <f t="shared" si="12"/>
        <v/>
      </c>
      <c r="Q723" s="23"/>
    </row>
    <row r="724" spans="3:17" x14ac:dyDescent="0.3">
      <c r="C724" s="128" t="str">
        <f t="shared" si="12"/>
        <v/>
      </c>
      <c r="Q724" s="23"/>
    </row>
    <row r="725" spans="3:17" x14ac:dyDescent="0.3">
      <c r="C725" s="128" t="str">
        <f t="shared" si="12"/>
        <v/>
      </c>
      <c r="Q725" s="23"/>
    </row>
    <row r="726" spans="3:17" x14ac:dyDescent="0.3">
      <c r="C726" s="128" t="str">
        <f t="shared" si="12"/>
        <v/>
      </c>
      <c r="Q726" s="23"/>
    </row>
    <row r="727" spans="3:17" x14ac:dyDescent="0.3">
      <c r="C727" s="128" t="str">
        <f t="shared" si="12"/>
        <v/>
      </c>
      <c r="Q727" s="23"/>
    </row>
    <row r="728" spans="3:17" x14ac:dyDescent="0.3">
      <c r="C728" s="128" t="str">
        <f t="shared" si="12"/>
        <v/>
      </c>
      <c r="Q728" s="23"/>
    </row>
    <row r="729" spans="3:17" x14ac:dyDescent="0.3">
      <c r="C729" s="128" t="str">
        <f t="shared" si="12"/>
        <v/>
      </c>
      <c r="Q729" s="23"/>
    </row>
    <row r="730" spans="3:17" x14ac:dyDescent="0.3">
      <c r="C730" s="128" t="str">
        <f t="shared" si="12"/>
        <v/>
      </c>
      <c r="Q730" s="23"/>
    </row>
    <row r="731" spans="3:17" x14ac:dyDescent="0.3">
      <c r="C731" s="128" t="str">
        <f t="shared" si="12"/>
        <v/>
      </c>
      <c r="Q731" s="23"/>
    </row>
    <row r="732" spans="3:17" x14ac:dyDescent="0.3">
      <c r="C732" s="128" t="str">
        <f t="shared" si="12"/>
        <v/>
      </c>
      <c r="Q732" s="23"/>
    </row>
    <row r="733" spans="3:17" x14ac:dyDescent="0.3">
      <c r="C733" s="128" t="str">
        <f t="shared" si="12"/>
        <v/>
      </c>
      <c r="Q733" s="23"/>
    </row>
    <row r="734" spans="3:17" x14ac:dyDescent="0.3">
      <c r="C734" s="128" t="str">
        <f t="shared" si="12"/>
        <v/>
      </c>
      <c r="Q734" s="23"/>
    </row>
    <row r="735" spans="3:17" x14ac:dyDescent="0.3">
      <c r="C735" s="128" t="str">
        <f t="shared" si="12"/>
        <v/>
      </c>
      <c r="Q735" s="23"/>
    </row>
    <row r="736" spans="3:17" x14ac:dyDescent="0.3">
      <c r="C736" s="128" t="str">
        <f t="shared" si="12"/>
        <v/>
      </c>
      <c r="Q736" s="23"/>
    </row>
    <row r="737" spans="3:17" x14ac:dyDescent="0.3">
      <c r="C737" s="128" t="str">
        <f t="shared" si="12"/>
        <v/>
      </c>
      <c r="Q737" s="23"/>
    </row>
    <row r="738" spans="3:17" x14ac:dyDescent="0.3">
      <c r="C738" s="128" t="str">
        <f t="shared" si="12"/>
        <v/>
      </c>
      <c r="Q738" s="23"/>
    </row>
    <row r="739" spans="3:17" x14ac:dyDescent="0.3">
      <c r="C739" s="128" t="str">
        <f t="shared" si="12"/>
        <v/>
      </c>
      <c r="Q739" s="23"/>
    </row>
    <row r="740" spans="3:17" x14ac:dyDescent="0.3">
      <c r="C740" s="128" t="str">
        <f t="shared" si="12"/>
        <v/>
      </c>
      <c r="Q740" s="23"/>
    </row>
    <row r="741" spans="3:17" x14ac:dyDescent="0.3">
      <c r="C741" s="128" t="str">
        <f t="shared" si="12"/>
        <v/>
      </c>
      <c r="Q741" s="23"/>
    </row>
    <row r="742" spans="3:17" x14ac:dyDescent="0.3">
      <c r="C742" s="128" t="str">
        <f t="shared" si="12"/>
        <v/>
      </c>
      <c r="Q742" s="23"/>
    </row>
    <row r="743" spans="3:17" x14ac:dyDescent="0.3">
      <c r="C743" s="128" t="str">
        <f t="shared" si="12"/>
        <v/>
      </c>
      <c r="Q743" s="23"/>
    </row>
    <row r="744" spans="3:17" x14ac:dyDescent="0.3">
      <c r="C744" s="128" t="str">
        <f t="shared" si="12"/>
        <v/>
      </c>
      <c r="Q744" s="23"/>
    </row>
    <row r="745" spans="3:17" x14ac:dyDescent="0.3">
      <c r="C745" s="128" t="str">
        <f t="shared" si="12"/>
        <v/>
      </c>
      <c r="Q745" s="23"/>
    </row>
    <row r="746" spans="3:17" x14ac:dyDescent="0.3">
      <c r="C746" s="128" t="str">
        <f t="shared" si="12"/>
        <v/>
      </c>
      <c r="Q746" s="23"/>
    </row>
    <row r="747" spans="3:17" x14ac:dyDescent="0.3">
      <c r="C747" s="128" t="str">
        <f t="shared" si="12"/>
        <v/>
      </c>
      <c r="Q747" s="23"/>
    </row>
    <row r="748" spans="3:17" x14ac:dyDescent="0.3">
      <c r="C748" s="128" t="str">
        <f t="shared" si="12"/>
        <v/>
      </c>
      <c r="Q748" s="23"/>
    </row>
    <row r="749" spans="3:17" x14ac:dyDescent="0.3">
      <c r="C749" s="128" t="str">
        <f t="shared" si="12"/>
        <v/>
      </c>
      <c r="Q749" s="23"/>
    </row>
    <row r="750" spans="3:17" x14ac:dyDescent="0.3">
      <c r="C750" s="128" t="str">
        <f t="shared" si="12"/>
        <v/>
      </c>
      <c r="Q750" s="23"/>
    </row>
    <row r="751" spans="3:17" x14ac:dyDescent="0.3">
      <c r="C751" s="128" t="str">
        <f t="shared" si="12"/>
        <v/>
      </c>
      <c r="Q751" s="23"/>
    </row>
    <row r="752" spans="3:17" x14ac:dyDescent="0.3">
      <c r="C752" s="128" t="str">
        <f t="shared" si="12"/>
        <v/>
      </c>
      <c r="Q752" s="23"/>
    </row>
    <row r="753" spans="3:17" x14ac:dyDescent="0.3">
      <c r="C753" s="128" t="str">
        <f t="shared" si="12"/>
        <v/>
      </c>
      <c r="Q753" s="23"/>
    </row>
    <row r="754" spans="3:17" x14ac:dyDescent="0.3">
      <c r="C754" s="128" t="str">
        <f t="shared" si="12"/>
        <v/>
      </c>
      <c r="Q754" s="23"/>
    </row>
    <row r="755" spans="3:17" x14ac:dyDescent="0.3">
      <c r="C755" s="128" t="str">
        <f t="shared" si="12"/>
        <v/>
      </c>
      <c r="Q755" s="23"/>
    </row>
    <row r="756" spans="3:17" x14ac:dyDescent="0.3">
      <c r="C756" s="128" t="str">
        <f t="shared" si="12"/>
        <v/>
      </c>
      <c r="Q756" s="23"/>
    </row>
    <row r="757" spans="3:17" x14ac:dyDescent="0.3">
      <c r="C757" s="128" t="str">
        <f t="shared" si="12"/>
        <v/>
      </c>
      <c r="Q757" s="23"/>
    </row>
    <row r="758" spans="3:17" x14ac:dyDescent="0.3">
      <c r="C758" s="128" t="str">
        <f t="shared" ref="C758:C821" si="13">LEFT(E758,9)</f>
        <v/>
      </c>
      <c r="Q758" s="23"/>
    </row>
    <row r="759" spans="3:17" x14ac:dyDescent="0.3">
      <c r="C759" s="128" t="str">
        <f t="shared" si="13"/>
        <v/>
      </c>
      <c r="Q759" s="23"/>
    </row>
    <row r="760" spans="3:17" x14ac:dyDescent="0.3">
      <c r="C760" s="128" t="str">
        <f t="shared" si="13"/>
        <v/>
      </c>
      <c r="Q760" s="23"/>
    </row>
    <row r="761" spans="3:17" x14ac:dyDescent="0.3">
      <c r="C761" s="128" t="str">
        <f t="shared" si="13"/>
        <v/>
      </c>
      <c r="Q761" s="23"/>
    </row>
    <row r="762" spans="3:17" x14ac:dyDescent="0.3">
      <c r="C762" s="128" t="str">
        <f t="shared" si="13"/>
        <v/>
      </c>
      <c r="Q762" s="23"/>
    </row>
    <row r="763" spans="3:17" x14ac:dyDescent="0.3">
      <c r="C763" s="128" t="str">
        <f t="shared" si="13"/>
        <v/>
      </c>
      <c r="Q763" s="23"/>
    </row>
    <row r="764" spans="3:17" x14ac:dyDescent="0.3">
      <c r="C764" s="128" t="str">
        <f t="shared" si="13"/>
        <v/>
      </c>
      <c r="Q764" s="23"/>
    </row>
    <row r="765" spans="3:17" x14ac:dyDescent="0.3">
      <c r="C765" s="128" t="str">
        <f t="shared" si="13"/>
        <v/>
      </c>
      <c r="Q765" s="23"/>
    </row>
    <row r="766" spans="3:17" x14ac:dyDescent="0.3">
      <c r="C766" s="128" t="str">
        <f t="shared" si="13"/>
        <v/>
      </c>
      <c r="Q766" s="23"/>
    </row>
    <row r="767" spans="3:17" x14ac:dyDescent="0.3">
      <c r="C767" s="128" t="str">
        <f t="shared" si="13"/>
        <v/>
      </c>
      <c r="Q767" s="23"/>
    </row>
    <row r="768" spans="3:17" x14ac:dyDescent="0.3">
      <c r="C768" s="128" t="str">
        <f t="shared" si="13"/>
        <v/>
      </c>
      <c r="Q768" s="23"/>
    </row>
    <row r="769" spans="3:17" x14ac:dyDescent="0.3">
      <c r="C769" s="128" t="str">
        <f t="shared" si="13"/>
        <v/>
      </c>
      <c r="Q769" s="23"/>
    </row>
    <row r="770" spans="3:17" x14ac:dyDescent="0.3">
      <c r="C770" s="128" t="str">
        <f t="shared" si="13"/>
        <v/>
      </c>
      <c r="Q770" s="23"/>
    </row>
    <row r="771" spans="3:17" x14ac:dyDescent="0.3">
      <c r="C771" s="128" t="str">
        <f t="shared" si="13"/>
        <v/>
      </c>
      <c r="Q771" s="23"/>
    </row>
    <row r="772" spans="3:17" x14ac:dyDescent="0.3">
      <c r="C772" s="128" t="str">
        <f t="shared" si="13"/>
        <v/>
      </c>
      <c r="Q772" s="23"/>
    </row>
    <row r="773" spans="3:17" x14ac:dyDescent="0.3">
      <c r="C773" s="128" t="str">
        <f t="shared" si="13"/>
        <v/>
      </c>
      <c r="Q773" s="23"/>
    </row>
    <row r="774" spans="3:17" x14ac:dyDescent="0.3">
      <c r="C774" s="128" t="str">
        <f t="shared" si="13"/>
        <v/>
      </c>
      <c r="Q774" s="23"/>
    </row>
    <row r="775" spans="3:17" x14ac:dyDescent="0.3">
      <c r="C775" s="128" t="str">
        <f t="shared" si="13"/>
        <v/>
      </c>
      <c r="Q775" s="23"/>
    </row>
    <row r="776" spans="3:17" x14ac:dyDescent="0.3">
      <c r="C776" s="128" t="str">
        <f t="shared" si="13"/>
        <v/>
      </c>
      <c r="Q776" s="23"/>
    </row>
    <row r="777" spans="3:17" x14ac:dyDescent="0.3">
      <c r="C777" s="128" t="str">
        <f t="shared" si="13"/>
        <v/>
      </c>
      <c r="Q777" s="23"/>
    </row>
    <row r="778" spans="3:17" x14ac:dyDescent="0.3">
      <c r="C778" s="128" t="str">
        <f t="shared" si="13"/>
        <v/>
      </c>
      <c r="Q778" s="23"/>
    </row>
    <row r="779" spans="3:17" x14ac:dyDescent="0.3">
      <c r="C779" s="128" t="str">
        <f t="shared" si="13"/>
        <v/>
      </c>
      <c r="Q779" s="23"/>
    </row>
    <row r="780" spans="3:17" x14ac:dyDescent="0.3">
      <c r="C780" s="128" t="str">
        <f t="shared" si="13"/>
        <v/>
      </c>
      <c r="Q780" s="23"/>
    </row>
    <row r="781" spans="3:17" x14ac:dyDescent="0.3">
      <c r="C781" s="128" t="str">
        <f t="shared" si="13"/>
        <v/>
      </c>
      <c r="Q781" s="23"/>
    </row>
    <row r="782" spans="3:17" x14ac:dyDescent="0.3">
      <c r="C782" s="128" t="str">
        <f t="shared" si="13"/>
        <v/>
      </c>
      <c r="Q782" s="23"/>
    </row>
    <row r="783" spans="3:17" x14ac:dyDescent="0.3">
      <c r="C783" s="128" t="str">
        <f t="shared" si="13"/>
        <v/>
      </c>
      <c r="Q783" s="23"/>
    </row>
    <row r="784" spans="3:17" x14ac:dyDescent="0.3">
      <c r="C784" s="128" t="str">
        <f t="shared" si="13"/>
        <v/>
      </c>
      <c r="Q784" s="23"/>
    </row>
    <row r="785" spans="3:17" x14ac:dyDescent="0.3">
      <c r="C785" s="128" t="str">
        <f t="shared" si="13"/>
        <v/>
      </c>
      <c r="Q785" s="23"/>
    </row>
    <row r="786" spans="3:17" x14ac:dyDescent="0.3">
      <c r="C786" s="128" t="str">
        <f t="shared" si="13"/>
        <v/>
      </c>
      <c r="Q786" s="23"/>
    </row>
    <row r="787" spans="3:17" x14ac:dyDescent="0.3">
      <c r="C787" s="128" t="str">
        <f t="shared" si="13"/>
        <v/>
      </c>
      <c r="Q787" s="23"/>
    </row>
    <row r="788" spans="3:17" x14ac:dyDescent="0.3">
      <c r="C788" s="128" t="str">
        <f t="shared" si="13"/>
        <v/>
      </c>
      <c r="Q788" s="23"/>
    </row>
    <row r="789" spans="3:17" x14ac:dyDescent="0.3">
      <c r="C789" s="128" t="str">
        <f t="shared" si="13"/>
        <v/>
      </c>
      <c r="Q789" s="23"/>
    </row>
    <row r="790" spans="3:17" x14ac:dyDescent="0.3">
      <c r="C790" s="128" t="str">
        <f t="shared" si="13"/>
        <v/>
      </c>
      <c r="Q790" s="23"/>
    </row>
    <row r="791" spans="3:17" x14ac:dyDescent="0.3">
      <c r="C791" s="128" t="str">
        <f t="shared" si="13"/>
        <v/>
      </c>
      <c r="Q791" s="23"/>
    </row>
    <row r="792" spans="3:17" x14ac:dyDescent="0.3">
      <c r="C792" s="128" t="str">
        <f t="shared" si="13"/>
        <v/>
      </c>
      <c r="Q792" s="23"/>
    </row>
    <row r="793" spans="3:17" x14ac:dyDescent="0.3">
      <c r="C793" s="128" t="str">
        <f t="shared" si="13"/>
        <v/>
      </c>
      <c r="Q793" s="23"/>
    </row>
    <row r="794" spans="3:17" x14ac:dyDescent="0.3">
      <c r="C794" s="128" t="str">
        <f t="shared" si="13"/>
        <v/>
      </c>
      <c r="Q794" s="23"/>
    </row>
    <row r="795" spans="3:17" x14ac:dyDescent="0.3">
      <c r="C795" s="128" t="str">
        <f t="shared" si="13"/>
        <v/>
      </c>
      <c r="Q795" s="23"/>
    </row>
    <row r="796" spans="3:17" x14ac:dyDescent="0.3">
      <c r="C796" s="128" t="str">
        <f t="shared" si="13"/>
        <v/>
      </c>
      <c r="Q796" s="23"/>
    </row>
    <row r="797" spans="3:17" x14ac:dyDescent="0.3">
      <c r="C797" s="128" t="str">
        <f t="shared" si="13"/>
        <v/>
      </c>
      <c r="Q797" s="23"/>
    </row>
    <row r="798" spans="3:17" x14ac:dyDescent="0.3">
      <c r="C798" s="128" t="str">
        <f t="shared" si="13"/>
        <v/>
      </c>
      <c r="Q798" s="23"/>
    </row>
    <row r="799" spans="3:17" x14ac:dyDescent="0.3">
      <c r="C799" s="128" t="str">
        <f t="shared" si="13"/>
        <v/>
      </c>
      <c r="Q799" s="23"/>
    </row>
    <row r="800" spans="3:17" x14ac:dyDescent="0.3">
      <c r="C800" s="128" t="str">
        <f t="shared" si="13"/>
        <v/>
      </c>
      <c r="Q800" s="23"/>
    </row>
    <row r="801" spans="3:17" x14ac:dyDescent="0.3">
      <c r="C801" s="128" t="str">
        <f t="shared" si="13"/>
        <v/>
      </c>
      <c r="Q801" s="23"/>
    </row>
    <row r="802" spans="3:17" x14ac:dyDescent="0.3">
      <c r="C802" s="128" t="str">
        <f t="shared" si="13"/>
        <v/>
      </c>
      <c r="Q802" s="23"/>
    </row>
    <row r="803" spans="3:17" x14ac:dyDescent="0.3">
      <c r="C803" s="128" t="str">
        <f t="shared" si="13"/>
        <v/>
      </c>
      <c r="Q803" s="23"/>
    </row>
    <row r="804" spans="3:17" x14ac:dyDescent="0.3">
      <c r="C804" s="128" t="str">
        <f t="shared" si="13"/>
        <v/>
      </c>
      <c r="Q804" s="23"/>
    </row>
    <row r="805" spans="3:17" x14ac:dyDescent="0.3">
      <c r="C805" s="128" t="str">
        <f t="shared" si="13"/>
        <v/>
      </c>
      <c r="Q805" s="23"/>
    </row>
    <row r="806" spans="3:17" x14ac:dyDescent="0.3">
      <c r="C806" s="128" t="str">
        <f t="shared" si="13"/>
        <v/>
      </c>
      <c r="Q806" s="23"/>
    </row>
    <row r="807" spans="3:17" x14ac:dyDescent="0.3">
      <c r="C807" s="128" t="str">
        <f t="shared" si="13"/>
        <v/>
      </c>
      <c r="Q807" s="23"/>
    </row>
    <row r="808" spans="3:17" x14ac:dyDescent="0.3">
      <c r="C808" s="128" t="str">
        <f t="shared" si="13"/>
        <v/>
      </c>
      <c r="Q808" s="23"/>
    </row>
    <row r="809" spans="3:17" x14ac:dyDescent="0.3">
      <c r="C809" s="128" t="str">
        <f t="shared" si="13"/>
        <v/>
      </c>
      <c r="Q809" s="23"/>
    </row>
    <row r="810" spans="3:17" x14ac:dyDescent="0.3">
      <c r="C810" s="128" t="str">
        <f t="shared" si="13"/>
        <v/>
      </c>
      <c r="Q810" s="23"/>
    </row>
    <row r="811" spans="3:17" x14ac:dyDescent="0.3">
      <c r="C811" s="128" t="str">
        <f t="shared" si="13"/>
        <v/>
      </c>
      <c r="Q811" s="23"/>
    </row>
    <row r="812" spans="3:17" x14ac:dyDescent="0.3">
      <c r="C812" s="128" t="str">
        <f t="shared" si="13"/>
        <v/>
      </c>
      <c r="Q812" s="23"/>
    </row>
    <row r="813" spans="3:17" x14ac:dyDescent="0.3">
      <c r="C813" s="128" t="str">
        <f t="shared" si="13"/>
        <v/>
      </c>
      <c r="Q813" s="23"/>
    </row>
    <row r="814" spans="3:17" x14ac:dyDescent="0.3">
      <c r="C814" s="128" t="str">
        <f t="shared" si="13"/>
        <v/>
      </c>
      <c r="Q814" s="23"/>
    </row>
    <row r="815" spans="3:17" x14ac:dyDescent="0.3">
      <c r="C815" s="128" t="str">
        <f t="shared" si="13"/>
        <v/>
      </c>
      <c r="Q815" s="23"/>
    </row>
    <row r="816" spans="3:17" x14ac:dyDescent="0.3">
      <c r="C816" s="128" t="str">
        <f t="shared" si="13"/>
        <v/>
      </c>
      <c r="Q816" s="23"/>
    </row>
    <row r="817" spans="3:17" x14ac:dyDescent="0.3">
      <c r="C817" s="128" t="str">
        <f t="shared" si="13"/>
        <v/>
      </c>
      <c r="Q817" s="23"/>
    </row>
    <row r="818" spans="3:17" x14ac:dyDescent="0.3">
      <c r="C818" s="128" t="str">
        <f t="shared" si="13"/>
        <v/>
      </c>
      <c r="Q818" s="23"/>
    </row>
    <row r="819" spans="3:17" x14ac:dyDescent="0.3">
      <c r="C819" s="128" t="str">
        <f t="shared" si="13"/>
        <v/>
      </c>
      <c r="Q819" s="23"/>
    </row>
    <row r="820" spans="3:17" x14ac:dyDescent="0.3">
      <c r="C820" s="128" t="str">
        <f t="shared" si="13"/>
        <v/>
      </c>
      <c r="Q820" s="23"/>
    </row>
    <row r="821" spans="3:17" x14ac:dyDescent="0.3">
      <c r="C821" s="128" t="str">
        <f t="shared" si="13"/>
        <v/>
      </c>
      <c r="Q821" s="23"/>
    </row>
    <row r="822" spans="3:17" x14ac:dyDescent="0.3">
      <c r="C822" s="128" t="str">
        <f t="shared" ref="C822:C885" si="14">LEFT(E822,9)</f>
        <v/>
      </c>
      <c r="Q822" s="23"/>
    </row>
    <row r="823" spans="3:17" x14ac:dyDescent="0.3">
      <c r="C823" s="128" t="str">
        <f t="shared" si="14"/>
        <v/>
      </c>
      <c r="Q823" s="23"/>
    </row>
    <row r="824" spans="3:17" x14ac:dyDescent="0.3">
      <c r="C824" s="128" t="str">
        <f t="shared" si="14"/>
        <v/>
      </c>
      <c r="Q824" s="23"/>
    </row>
    <row r="825" spans="3:17" x14ac:dyDescent="0.3">
      <c r="C825" s="128" t="str">
        <f t="shared" si="14"/>
        <v/>
      </c>
      <c r="Q825" s="23"/>
    </row>
    <row r="826" spans="3:17" x14ac:dyDescent="0.3">
      <c r="C826" s="128" t="str">
        <f t="shared" si="14"/>
        <v/>
      </c>
      <c r="Q826" s="23"/>
    </row>
    <row r="827" spans="3:17" x14ac:dyDescent="0.3">
      <c r="C827" s="128" t="str">
        <f t="shared" si="14"/>
        <v/>
      </c>
      <c r="Q827" s="23"/>
    </row>
    <row r="828" spans="3:17" x14ac:dyDescent="0.3">
      <c r="C828" s="128" t="str">
        <f t="shared" si="14"/>
        <v/>
      </c>
      <c r="Q828" s="23"/>
    </row>
    <row r="829" spans="3:17" x14ac:dyDescent="0.3">
      <c r="C829" s="128" t="str">
        <f t="shared" si="14"/>
        <v/>
      </c>
      <c r="Q829" s="23"/>
    </row>
    <row r="830" spans="3:17" x14ac:dyDescent="0.3">
      <c r="C830" s="128" t="str">
        <f t="shared" si="14"/>
        <v/>
      </c>
      <c r="Q830" s="23"/>
    </row>
    <row r="831" spans="3:17" x14ac:dyDescent="0.3">
      <c r="C831" s="128" t="str">
        <f t="shared" si="14"/>
        <v/>
      </c>
      <c r="Q831" s="23"/>
    </row>
    <row r="832" spans="3:17" x14ac:dyDescent="0.3">
      <c r="C832" s="128" t="str">
        <f t="shared" si="14"/>
        <v/>
      </c>
      <c r="Q832" s="23"/>
    </row>
    <row r="833" spans="3:17" x14ac:dyDescent="0.3">
      <c r="C833" s="128" t="str">
        <f t="shared" si="14"/>
        <v/>
      </c>
      <c r="Q833" s="23"/>
    </row>
    <row r="834" spans="3:17" x14ac:dyDescent="0.3">
      <c r="C834" s="128" t="str">
        <f t="shared" si="14"/>
        <v/>
      </c>
      <c r="Q834" s="23"/>
    </row>
    <row r="835" spans="3:17" x14ac:dyDescent="0.3">
      <c r="C835" s="128" t="str">
        <f t="shared" si="14"/>
        <v/>
      </c>
      <c r="Q835" s="23"/>
    </row>
    <row r="836" spans="3:17" x14ac:dyDescent="0.3">
      <c r="C836" s="128" t="str">
        <f t="shared" si="14"/>
        <v/>
      </c>
      <c r="Q836" s="23"/>
    </row>
    <row r="837" spans="3:17" x14ac:dyDescent="0.3">
      <c r="C837" s="128" t="str">
        <f t="shared" si="14"/>
        <v/>
      </c>
      <c r="Q837" s="23"/>
    </row>
    <row r="838" spans="3:17" x14ac:dyDescent="0.3">
      <c r="C838" s="128" t="str">
        <f t="shared" si="14"/>
        <v/>
      </c>
      <c r="Q838" s="23"/>
    </row>
    <row r="839" spans="3:17" x14ac:dyDescent="0.3">
      <c r="C839" s="128" t="str">
        <f t="shared" si="14"/>
        <v/>
      </c>
      <c r="Q839" s="23"/>
    </row>
    <row r="840" spans="3:17" x14ac:dyDescent="0.3">
      <c r="C840" s="128" t="str">
        <f t="shared" si="14"/>
        <v/>
      </c>
      <c r="Q840" s="23"/>
    </row>
    <row r="841" spans="3:17" x14ac:dyDescent="0.3">
      <c r="C841" s="128" t="str">
        <f t="shared" si="14"/>
        <v/>
      </c>
      <c r="Q841" s="23"/>
    </row>
    <row r="842" spans="3:17" x14ac:dyDescent="0.3">
      <c r="C842" s="128" t="str">
        <f t="shared" si="14"/>
        <v/>
      </c>
      <c r="Q842" s="23"/>
    </row>
    <row r="843" spans="3:17" x14ac:dyDescent="0.3">
      <c r="C843" s="128" t="str">
        <f t="shared" si="14"/>
        <v/>
      </c>
      <c r="Q843" s="23"/>
    </row>
    <row r="844" spans="3:17" x14ac:dyDescent="0.3">
      <c r="C844" s="128" t="str">
        <f t="shared" si="14"/>
        <v/>
      </c>
      <c r="Q844" s="23"/>
    </row>
    <row r="845" spans="3:17" x14ac:dyDescent="0.3">
      <c r="C845" s="128" t="str">
        <f t="shared" si="14"/>
        <v/>
      </c>
      <c r="Q845" s="23"/>
    </row>
    <row r="846" spans="3:17" x14ac:dyDescent="0.3">
      <c r="C846" s="128" t="str">
        <f t="shared" si="14"/>
        <v/>
      </c>
      <c r="Q846" s="23"/>
    </row>
    <row r="847" spans="3:17" x14ac:dyDescent="0.3">
      <c r="C847" s="128" t="str">
        <f t="shared" si="14"/>
        <v/>
      </c>
      <c r="Q847" s="23"/>
    </row>
    <row r="848" spans="3:17" x14ac:dyDescent="0.3">
      <c r="C848" s="128" t="str">
        <f t="shared" si="14"/>
        <v/>
      </c>
      <c r="Q848" s="23"/>
    </row>
    <row r="849" spans="3:17" x14ac:dyDescent="0.3">
      <c r="C849" s="128" t="str">
        <f t="shared" si="14"/>
        <v/>
      </c>
      <c r="Q849" s="23"/>
    </row>
    <row r="850" spans="3:17" x14ac:dyDescent="0.3">
      <c r="C850" s="128" t="str">
        <f t="shared" si="14"/>
        <v/>
      </c>
      <c r="Q850" s="23"/>
    </row>
    <row r="851" spans="3:17" x14ac:dyDescent="0.3">
      <c r="C851" s="128" t="str">
        <f t="shared" si="14"/>
        <v/>
      </c>
      <c r="Q851" s="23"/>
    </row>
    <row r="852" spans="3:17" x14ac:dyDescent="0.3">
      <c r="C852" s="128" t="str">
        <f t="shared" si="14"/>
        <v/>
      </c>
      <c r="Q852" s="23"/>
    </row>
    <row r="853" spans="3:17" x14ac:dyDescent="0.3">
      <c r="C853" s="128" t="str">
        <f t="shared" si="14"/>
        <v/>
      </c>
      <c r="Q853" s="23"/>
    </row>
    <row r="854" spans="3:17" x14ac:dyDescent="0.3">
      <c r="C854" s="128" t="str">
        <f t="shared" si="14"/>
        <v/>
      </c>
      <c r="Q854" s="23"/>
    </row>
    <row r="855" spans="3:17" x14ac:dyDescent="0.3">
      <c r="C855" s="128" t="str">
        <f t="shared" si="14"/>
        <v/>
      </c>
      <c r="Q855" s="23"/>
    </row>
    <row r="856" spans="3:17" x14ac:dyDescent="0.3">
      <c r="C856" s="128" t="str">
        <f t="shared" si="14"/>
        <v/>
      </c>
      <c r="Q856" s="23"/>
    </row>
    <row r="857" spans="3:17" x14ac:dyDescent="0.3">
      <c r="C857" s="128" t="str">
        <f t="shared" si="14"/>
        <v/>
      </c>
      <c r="Q857" s="23"/>
    </row>
    <row r="858" spans="3:17" x14ac:dyDescent="0.3">
      <c r="C858" s="128" t="str">
        <f t="shared" si="14"/>
        <v/>
      </c>
      <c r="Q858" s="23"/>
    </row>
    <row r="859" spans="3:17" x14ac:dyDescent="0.3">
      <c r="C859" s="128" t="str">
        <f t="shared" si="14"/>
        <v/>
      </c>
      <c r="Q859" s="23"/>
    </row>
    <row r="860" spans="3:17" x14ac:dyDescent="0.3">
      <c r="C860" s="128" t="str">
        <f t="shared" si="14"/>
        <v/>
      </c>
      <c r="Q860" s="23"/>
    </row>
    <row r="861" spans="3:17" x14ac:dyDescent="0.3">
      <c r="C861" s="128" t="str">
        <f t="shared" si="14"/>
        <v/>
      </c>
      <c r="Q861" s="23"/>
    </row>
    <row r="862" spans="3:17" x14ac:dyDescent="0.3">
      <c r="C862" s="128" t="str">
        <f t="shared" si="14"/>
        <v/>
      </c>
      <c r="Q862" s="23"/>
    </row>
    <row r="863" spans="3:17" x14ac:dyDescent="0.3">
      <c r="C863" s="128" t="str">
        <f t="shared" si="14"/>
        <v/>
      </c>
      <c r="Q863" s="23"/>
    </row>
    <row r="864" spans="3:17" x14ac:dyDescent="0.3">
      <c r="C864" s="128" t="str">
        <f t="shared" si="14"/>
        <v/>
      </c>
      <c r="Q864" s="23"/>
    </row>
    <row r="865" spans="3:17" x14ac:dyDescent="0.3">
      <c r="C865" s="128" t="str">
        <f t="shared" si="14"/>
        <v/>
      </c>
      <c r="Q865" s="23"/>
    </row>
    <row r="866" spans="3:17" x14ac:dyDescent="0.3">
      <c r="C866" s="128" t="str">
        <f t="shared" si="14"/>
        <v/>
      </c>
      <c r="Q866" s="23"/>
    </row>
    <row r="867" spans="3:17" x14ac:dyDescent="0.3">
      <c r="C867" s="128" t="str">
        <f t="shared" si="14"/>
        <v/>
      </c>
      <c r="Q867" s="23"/>
    </row>
    <row r="868" spans="3:17" x14ac:dyDescent="0.3">
      <c r="C868" s="128" t="str">
        <f t="shared" si="14"/>
        <v/>
      </c>
      <c r="Q868" s="23"/>
    </row>
    <row r="869" spans="3:17" x14ac:dyDescent="0.3">
      <c r="C869" s="128" t="str">
        <f t="shared" si="14"/>
        <v/>
      </c>
      <c r="Q869" s="23"/>
    </row>
    <row r="870" spans="3:17" x14ac:dyDescent="0.3">
      <c r="C870" s="128" t="str">
        <f t="shared" si="14"/>
        <v/>
      </c>
      <c r="Q870" s="23"/>
    </row>
    <row r="871" spans="3:17" x14ac:dyDescent="0.3">
      <c r="C871" s="128" t="str">
        <f t="shared" si="14"/>
        <v/>
      </c>
      <c r="Q871" s="23"/>
    </row>
    <row r="872" spans="3:17" x14ac:dyDescent="0.3">
      <c r="C872" s="128" t="str">
        <f t="shared" si="14"/>
        <v/>
      </c>
      <c r="Q872" s="23"/>
    </row>
    <row r="873" spans="3:17" x14ac:dyDescent="0.3">
      <c r="C873" s="128" t="str">
        <f t="shared" si="14"/>
        <v/>
      </c>
      <c r="Q873" s="23"/>
    </row>
    <row r="874" spans="3:17" x14ac:dyDescent="0.3">
      <c r="C874" s="128" t="str">
        <f t="shared" si="14"/>
        <v/>
      </c>
      <c r="Q874" s="23"/>
    </row>
    <row r="875" spans="3:17" x14ac:dyDescent="0.3">
      <c r="C875" s="128" t="str">
        <f t="shared" si="14"/>
        <v/>
      </c>
      <c r="Q875" s="23"/>
    </row>
    <row r="876" spans="3:17" x14ac:dyDescent="0.3">
      <c r="C876" s="128" t="str">
        <f t="shared" si="14"/>
        <v/>
      </c>
      <c r="Q876" s="23"/>
    </row>
    <row r="877" spans="3:17" x14ac:dyDescent="0.3">
      <c r="C877" s="128" t="str">
        <f t="shared" si="14"/>
        <v/>
      </c>
      <c r="Q877" s="23"/>
    </row>
    <row r="878" spans="3:17" x14ac:dyDescent="0.3">
      <c r="C878" s="128" t="str">
        <f t="shared" si="14"/>
        <v/>
      </c>
      <c r="Q878" s="23"/>
    </row>
    <row r="879" spans="3:17" x14ac:dyDescent="0.3">
      <c r="C879" s="128" t="str">
        <f t="shared" si="14"/>
        <v/>
      </c>
      <c r="Q879" s="23"/>
    </row>
    <row r="880" spans="3:17" x14ac:dyDescent="0.3">
      <c r="C880" s="128" t="str">
        <f t="shared" si="14"/>
        <v/>
      </c>
      <c r="Q880" s="23"/>
    </row>
    <row r="881" spans="3:17" x14ac:dyDescent="0.3">
      <c r="C881" s="128" t="str">
        <f t="shared" si="14"/>
        <v/>
      </c>
      <c r="Q881" s="23"/>
    </row>
    <row r="882" spans="3:17" x14ac:dyDescent="0.3">
      <c r="C882" s="128" t="str">
        <f t="shared" si="14"/>
        <v/>
      </c>
      <c r="Q882" s="23"/>
    </row>
    <row r="883" spans="3:17" x14ac:dyDescent="0.3">
      <c r="C883" s="128" t="str">
        <f t="shared" si="14"/>
        <v/>
      </c>
      <c r="Q883" s="23"/>
    </row>
    <row r="884" spans="3:17" x14ac:dyDescent="0.3">
      <c r="C884" s="128" t="str">
        <f t="shared" si="14"/>
        <v/>
      </c>
      <c r="Q884" s="23"/>
    </row>
    <row r="885" spans="3:17" x14ac:dyDescent="0.3">
      <c r="C885" s="128" t="str">
        <f t="shared" si="14"/>
        <v/>
      </c>
      <c r="Q885" s="23"/>
    </row>
    <row r="886" spans="3:17" x14ac:dyDescent="0.3">
      <c r="C886" s="128" t="str">
        <f t="shared" ref="C886:C949" si="15">LEFT(E886,9)</f>
        <v/>
      </c>
      <c r="Q886" s="23"/>
    </row>
    <row r="887" spans="3:17" x14ac:dyDescent="0.3">
      <c r="C887" s="128" t="str">
        <f t="shared" si="15"/>
        <v/>
      </c>
      <c r="Q887" s="23"/>
    </row>
    <row r="888" spans="3:17" x14ac:dyDescent="0.3">
      <c r="C888" s="128" t="str">
        <f t="shared" si="15"/>
        <v/>
      </c>
      <c r="Q888" s="23"/>
    </row>
    <row r="889" spans="3:17" x14ac:dyDescent="0.3">
      <c r="C889" s="128" t="str">
        <f t="shared" si="15"/>
        <v/>
      </c>
      <c r="Q889" s="23"/>
    </row>
    <row r="890" spans="3:17" x14ac:dyDescent="0.3">
      <c r="C890" s="128" t="str">
        <f t="shared" si="15"/>
        <v/>
      </c>
      <c r="Q890" s="23"/>
    </row>
    <row r="891" spans="3:17" x14ac:dyDescent="0.3">
      <c r="C891" s="128" t="str">
        <f t="shared" si="15"/>
        <v/>
      </c>
      <c r="Q891" s="23"/>
    </row>
    <row r="892" spans="3:17" x14ac:dyDescent="0.3">
      <c r="C892" s="128" t="str">
        <f t="shared" si="15"/>
        <v/>
      </c>
      <c r="Q892" s="23"/>
    </row>
    <row r="893" spans="3:17" x14ac:dyDescent="0.3">
      <c r="C893" s="128" t="str">
        <f t="shared" si="15"/>
        <v/>
      </c>
      <c r="Q893" s="23"/>
    </row>
    <row r="894" spans="3:17" x14ac:dyDescent="0.3">
      <c r="C894" s="128" t="str">
        <f t="shared" si="15"/>
        <v/>
      </c>
      <c r="Q894" s="23"/>
    </row>
    <row r="895" spans="3:17" x14ac:dyDescent="0.3">
      <c r="C895" s="128" t="str">
        <f t="shared" si="15"/>
        <v/>
      </c>
      <c r="Q895" s="23"/>
    </row>
    <row r="896" spans="3:17" x14ac:dyDescent="0.3">
      <c r="C896" s="128" t="str">
        <f t="shared" si="15"/>
        <v/>
      </c>
      <c r="Q896" s="23"/>
    </row>
    <row r="897" spans="3:17" x14ac:dyDescent="0.3">
      <c r="C897" s="128" t="str">
        <f t="shared" si="15"/>
        <v/>
      </c>
      <c r="Q897" s="23"/>
    </row>
    <row r="898" spans="3:17" x14ac:dyDescent="0.3">
      <c r="C898" s="128" t="str">
        <f t="shared" si="15"/>
        <v/>
      </c>
      <c r="Q898" s="23"/>
    </row>
    <row r="899" spans="3:17" x14ac:dyDescent="0.3">
      <c r="C899" s="128" t="str">
        <f t="shared" si="15"/>
        <v/>
      </c>
      <c r="Q899" s="23"/>
    </row>
    <row r="900" spans="3:17" x14ac:dyDescent="0.3">
      <c r="C900" s="128" t="str">
        <f t="shared" si="15"/>
        <v/>
      </c>
      <c r="Q900" s="23"/>
    </row>
    <row r="901" spans="3:17" x14ac:dyDescent="0.3">
      <c r="C901" s="128" t="str">
        <f t="shared" si="15"/>
        <v/>
      </c>
      <c r="Q901" s="23"/>
    </row>
    <row r="902" spans="3:17" x14ac:dyDescent="0.3">
      <c r="C902" s="128" t="str">
        <f t="shared" si="15"/>
        <v/>
      </c>
      <c r="Q902" s="23"/>
    </row>
    <row r="903" spans="3:17" x14ac:dyDescent="0.3">
      <c r="C903" s="128" t="str">
        <f t="shared" si="15"/>
        <v/>
      </c>
      <c r="Q903" s="23"/>
    </row>
    <row r="904" spans="3:17" x14ac:dyDescent="0.3">
      <c r="C904" s="128" t="str">
        <f t="shared" si="15"/>
        <v/>
      </c>
      <c r="Q904" s="23"/>
    </row>
    <row r="905" spans="3:17" x14ac:dyDescent="0.3">
      <c r="C905" s="128" t="str">
        <f t="shared" si="15"/>
        <v/>
      </c>
      <c r="Q905" s="23"/>
    </row>
    <row r="906" spans="3:17" x14ac:dyDescent="0.3">
      <c r="C906" s="128" t="str">
        <f t="shared" si="15"/>
        <v/>
      </c>
      <c r="Q906" s="23"/>
    </row>
    <row r="907" spans="3:17" x14ac:dyDescent="0.3">
      <c r="C907" s="128" t="str">
        <f t="shared" si="15"/>
        <v/>
      </c>
      <c r="Q907" s="23"/>
    </row>
    <row r="908" spans="3:17" x14ac:dyDescent="0.3">
      <c r="C908" s="128" t="str">
        <f t="shared" si="15"/>
        <v/>
      </c>
      <c r="Q908" s="23"/>
    </row>
    <row r="909" spans="3:17" x14ac:dyDescent="0.3">
      <c r="C909" s="128" t="str">
        <f t="shared" si="15"/>
        <v/>
      </c>
      <c r="Q909" s="23"/>
    </row>
    <row r="910" spans="3:17" x14ac:dyDescent="0.3">
      <c r="C910" s="128" t="str">
        <f t="shared" si="15"/>
        <v/>
      </c>
      <c r="Q910" s="23"/>
    </row>
    <row r="911" spans="3:17" x14ac:dyDescent="0.3">
      <c r="C911" s="128" t="str">
        <f t="shared" si="15"/>
        <v/>
      </c>
      <c r="Q911" s="23"/>
    </row>
    <row r="912" spans="3:17" x14ac:dyDescent="0.3">
      <c r="C912" s="128" t="str">
        <f t="shared" si="15"/>
        <v/>
      </c>
      <c r="Q912" s="23"/>
    </row>
    <row r="913" spans="3:17" x14ac:dyDescent="0.3">
      <c r="C913" s="128" t="str">
        <f t="shared" si="15"/>
        <v/>
      </c>
      <c r="Q913" s="23"/>
    </row>
    <row r="914" spans="3:17" x14ac:dyDescent="0.3">
      <c r="C914" s="128" t="str">
        <f t="shared" si="15"/>
        <v/>
      </c>
      <c r="Q914" s="23"/>
    </row>
    <row r="915" spans="3:17" x14ac:dyDescent="0.3">
      <c r="C915" s="128" t="str">
        <f t="shared" si="15"/>
        <v/>
      </c>
      <c r="Q915" s="23"/>
    </row>
    <row r="916" spans="3:17" x14ac:dyDescent="0.3">
      <c r="C916" s="128" t="str">
        <f t="shared" si="15"/>
        <v/>
      </c>
      <c r="Q916" s="23"/>
    </row>
    <row r="917" spans="3:17" x14ac:dyDescent="0.3">
      <c r="C917" s="128" t="str">
        <f t="shared" si="15"/>
        <v/>
      </c>
      <c r="Q917" s="23"/>
    </row>
    <row r="918" spans="3:17" x14ac:dyDescent="0.3">
      <c r="C918" s="128" t="str">
        <f t="shared" si="15"/>
        <v/>
      </c>
      <c r="Q918" s="23"/>
    </row>
    <row r="919" spans="3:17" x14ac:dyDescent="0.3">
      <c r="C919" s="128" t="str">
        <f t="shared" si="15"/>
        <v/>
      </c>
      <c r="Q919" s="23"/>
    </row>
    <row r="920" spans="3:17" x14ac:dyDescent="0.3">
      <c r="C920" s="128" t="str">
        <f t="shared" si="15"/>
        <v/>
      </c>
      <c r="Q920" s="23"/>
    </row>
    <row r="921" spans="3:17" x14ac:dyDescent="0.3">
      <c r="C921" s="128" t="str">
        <f t="shared" si="15"/>
        <v/>
      </c>
      <c r="Q921" s="23"/>
    </row>
    <row r="922" spans="3:17" x14ac:dyDescent="0.3">
      <c r="C922" s="128" t="str">
        <f t="shared" si="15"/>
        <v/>
      </c>
      <c r="Q922" s="23"/>
    </row>
    <row r="923" spans="3:17" x14ac:dyDescent="0.3">
      <c r="C923" s="128" t="str">
        <f t="shared" si="15"/>
        <v/>
      </c>
      <c r="Q923" s="23"/>
    </row>
    <row r="924" spans="3:17" x14ac:dyDescent="0.3">
      <c r="C924" s="128" t="str">
        <f t="shared" si="15"/>
        <v/>
      </c>
      <c r="Q924" s="23"/>
    </row>
    <row r="925" spans="3:17" x14ac:dyDescent="0.3">
      <c r="C925" s="128" t="str">
        <f t="shared" si="15"/>
        <v/>
      </c>
      <c r="Q925" s="23"/>
    </row>
    <row r="926" spans="3:17" x14ac:dyDescent="0.3">
      <c r="C926" s="128" t="str">
        <f t="shared" si="15"/>
        <v/>
      </c>
      <c r="Q926" s="23"/>
    </row>
    <row r="927" spans="3:17" x14ac:dyDescent="0.3">
      <c r="C927" s="128" t="str">
        <f t="shared" si="15"/>
        <v/>
      </c>
      <c r="Q927" s="23"/>
    </row>
    <row r="928" spans="3:17" x14ac:dyDescent="0.3">
      <c r="C928" s="128" t="str">
        <f t="shared" si="15"/>
        <v/>
      </c>
      <c r="Q928" s="23"/>
    </row>
    <row r="929" spans="3:17" x14ac:dyDescent="0.3">
      <c r="C929" s="128" t="str">
        <f t="shared" si="15"/>
        <v/>
      </c>
      <c r="Q929" s="23"/>
    </row>
    <row r="930" spans="3:17" x14ac:dyDescent="0.3">
      <c r="C930" s="128" t="str">
        <f t="shared" si="15"/>
        <v/>
      </c>
      <c r="Q930" s="23"/>
    </row>
    <row r="931" spans="3:17" x14ac:dyDescent="0.3">
      <c r="C931" s="128" t="str">
        <f t="shared" si="15"/>
        <v/>
      </c>
      <c r="Q931" s="23"/>
    </row>
    <row r="932" spans="3:17" x14ac:dyDescent="0.3">
      <c r="C932" s="128" t="str">
        <f t="shared" si="15"/>
        <v/>
      </c>
      <c r="Q932" s="23"/>
    </row>
    <row r="933" spans="3:17" x14ac:dyDescent="0.3">
      <c r="C933" s="128" t="str">
        <f t="shared" si="15"/>
        <v/>
      </c>
      <c r="Q933" s="23"/>
    </row>
    <row r="934" spans="3:17" x14ac:dyDescent="0.3">
      <c r="C934" s="128" t="str">
        <f t="shared" si="15"/>
        <v/>
      </c>
      <c r="Q934" s="23"/>
    </row>
    <row r="935" spans="3:17" x14ac:dyDescent="0.3">
      <c r="C935" s="128" t="str">
        <f t="shared" si="15"/>
        <v/>
      </c>
      <c r="Q935" s="23"/>
    </row>
    <row r="936" spans="3:17" x14ac:dyDescent="0.3">
      <c r="C936" s="128" t="str">
        <f t="shared" si="15"/>
        <v/>
      </c>
      <c r="Q936" s="23"/>
    </row>
    <row r="937" spans="3:17" x14ac:dyDescent="0.3">
      <c r="C937" s="128" t="str">
        <f t="shared" si="15"/>
        <v/>
      </c>
      <c r="Q937" s="23"/>
    </row>
    <row r="938" spans="3:17" x14ac:dyDescent="0.3">
      <c r="C938" s="128" t="str">
        <f t="shared" si="15"/>
        <v/>
      </c>
      <c r="Q938" s="23"/>
    </row>
    <row r="939" spans="3:17" x14ac:dyDescent="0.3">
      <c r="C939" s="128" t="str">
        <f t="shared" si="15"/>
        <v/>
      </c>
      <c r="Q939" s="23"/>
    </row>
    <row r="940" spans="3:17" x14ac:dyDescent="0.3">
      <c r="C940" s="128" t="str">
        <f t="shared" si="15"/>
        <v/>
      </c>
      <c r="Q940" s="23"/>
    </row>
    <row r="941" spans="3:17" x14ac:dyDescent="0.3">
      <c r="C941" s="128" t="str">
        <f t="shared" si="15"/>
        <v/>
      </c>
      <c r="Q941" s="23"/>
    </row>
    <row r="942" spans="3:17" x14ac:dyDescent="0.3">
      <c r="C942" s="128" t="str">
        <f t="shared" si="15"/>
        <v/>
      </c>
      <c r="Q942" s="23"/>
    </row>
    <row r="943" spans="3:17" x14ac:dyDescent="0.3">
      <c r="C943" s="128" t="str">
        <f t="shared" si="15"/>
        <v/>
      </c>
      <c r="Q943" s="23"/>
    </row>
    <row r="944" spans="3:17" x14ac:dyDescent="0.3">
      <c r="C944" s="128" t="str">
        <f t="shared" si="15"/>
        <v/>
      </c>
      <c r="Q944" s="23"/>
    </row>
    <row r="945" spans="3:17" x14ac:dyDescent="0.3">
      <c r="C945" s="128" t="str">
        <f t="shared" si="15"/>
        <v/>
      </c>
      <c r="Q945" s="23"/>
    </row>
    <row r="946" spans="3:17" x14ac:dyDescent="0.3">
      <c r="C946" s="128" t="str">
        <f t="shared" si="15"/>
        <v/>
      </c>
      <c r="Q946" s="23"/>
    </row>
    <row r="947" spans="3:17" x14ac:dyDescent="0.3">
      <c r="C947" s="128" t="str">
        <f t="shared" si="15"/>
        <v/>
      </c>
      <c r="Q947" s="23"/>
    </row>
    <row r="948" spans="3:17" x14ac:dyDescent="0.3">
      <c r="C948" s="128" t="str">
        <f t="shared" si="15"/>
        <v/>
      </c>
      <c r="Q948" s="23"/>
    </row>
    <row r="949" spans="3:17" x14ac:dyDescent="0.3">
      <c r="C949" s="128" t="str">
        <f t="shared" si="15"/>
        <v/>
      </c>
      <c r="Q949" s="23"/>
    </row>
    <row r="950" spans="3:17" x14ac:dyDescent="0.3">
      <c r="C950" s="128" t="str">
        <f t="shared" ref="C950:C1013" si="16">LEFT(E950,9)</f>
        <v/>
      </c>
      <c r="Q950" s="23"/>
    </row>
    <row r="951" spans="3:17" x14ac:dyDescent="0.3">
      <c r="C951" s="128" t="str">
        <f t="shared" si="16"/>
        <v/>
      </c>
      <c r="Q951" s="23"/>
    </row>
    <row r="952" spans="3:17" x14ac:dyDescent="0.3">
      <c r="C952" s="128" t="str">
        <f t="shared" si="16"/>
        <v/>
      </c>
      <c r="Q952" s="23"/>
    </row>
    <row r="953" spans="3:17" x14ac:dyDescent="0.3">
      <c r="C953" s="128" t="str">
        <f t="shared" si="16"/>
        <v/>
      </c>
      <c r="Q953" s="23"/>
    </row>
    <row r="954" spans="3:17" x14ac:dyDescent="0.3">
      <c r="C954" s="128" t="str">
        <f t="shared" si="16"/>
        <v/>
      </c>
      <c r="Q954" s="23"/>
    </row>
    <row r="955" spans="3:17" x14ac:dyDescent="0.3">
      <c r="C955" s="128" t="str">
        <f t="shared" si="16"/>
        <v/>
      </c>
      <c r="Q955" s="23"/>
    </row>
    <row r="956" spans="3:17" x14ac:dyDescent="0.3">
      <c r="C956" s="128" t="str">
        <f t="shared" si="16"/>
        <v/>
      </c>
      <c r="Q956" s="23"/>
    </row>
    <row r="957" spans="3:17" x14ac:dyDescent="0.3">
      <c r="C957" s="128" t="str">
        <f t="shared" si="16"/>
        <v/>
      </c>
      <c r="Q957" s="23"/>
    </row>
    <row r="958" spans="3:17" x14ac:dyDescent="0.3">
      <c r="C958" s="128" t="str">
        <f t="shared" si="16"/>
        <v/>
      </c>
      <c r="Q958" s="23"/>
    </row>
    <row r="959" spans="3:17" x14ac:dyDescent="0.3">
      <c r="C959" s="128" t="str">
        <f t="shared" si="16"/>
        <v/>
      </c>
      <c r="Q959" s="23"/>
    </row>
    <row r="960" spans="3:17" x14ac:dyDescent="0.3">
      <c r="C960" s="128" t="str">
        <f t="shared" si="16"/>
        <v/>
      </c>
      <c r="Q960" s="23"/>
    </row>
    <row r="961" spans="3:17" x14ac:dyDescent="0.3">
      <c r="C961" s="128" t="str">
        <f t="shared" si="16"/>
        <v/>
      </c>
      <c r="Q961" s="23"/>
    </row>
    <row r="962" spans="3:17" x14ac:dyDescent="0.3">
      <c r="C962" s="128" t="str">
        <f t="shared" si="16"/>
        <v/>
      </c>
      <c r="Q962" s="23"/>
    </row>
    <row r="963" spans="3:17" x14ac:dyDescent="0.3">
      <c r="C963" s="128" t="str">
        <f t="shared" si="16"/>
        <v/>
      </c>
      <c r="Q963" s="23"/>
    </row>
    <row r="964" spans="3:17" x14ac:dyDescent="0.3">
      <c r="C964" s="128" t="str">
        <f t="shared" si="16"/>
        <v/>
      </c>
      <c r="Q964" s="23"/>
    </row>
    <row r="965" spans="3:17" x14ac:dyDescent="0.3">
      <c r="C965" s="128" t="str">
        <f t="shared" si="16"/>
        <v/>
      </c>
      <c r="Q965" s="23"/>
    </row>
    <row r="966" spans="3:17" x14ac:dyDescent="0.3">
      <c r="C966" s="128" t="str">
        <f t="shared" si="16"/>
        <v/>
      </c>
      <c r="Q966" s="23"/>
    </row>
    <row r="967" spans="3:17" x14ac:dyDescent="0.3">
      <c r="C967" s="128" t="str">
        <f t="shared" si="16"/>
        <v/>
      </c>
      <c r="Q967" s="23"/>
    </row>
    <row r="968" spans="3:17" x14ac:dyDescent="0.3">
      <c r="C968" s="128" t="str">
        <f t="shared" si="16"/>
        <v/>
      </c>
      <c r="Q968" s="23"/>
    </row>
    <row r="969" spans="3:17" x14ac:dyDescent="0.3">
      <c r="C969" s="128" t="str">
        <f t="shared" si="16"/>
        <v/>
      </c>
      <c r="Q969" s="23"/>
    </row>
    <row r="970" spans="3:17" x14ac:dyDescent="0.3">
      <c r="C970" s="128" t="str">
        <f t="shared" si="16"/>
        <v/>
      </c>
      <c r="Q970" s="23"/>
    </row>
    <row r="971" spans="3:17" x14ac:dyDescent="0.3">
      <c r="C971" s="128" t="str">
        <f t="shared" si="16"/>
        <v/>
      </c>
      <c r="Q971" s="23"/>
    </row>
    <row r="972" spans="3:17" x14ac:dyDescent="0.3">
      <c r="C972" s="128" t="str">
        <f t="shared" si="16"/>
        <v/>
      </c>
      <c r="Q972" s="23"/>
    </row>
    <row r="973" spans="3:17" x14ac:dyDescent="0.3">
      <c r="C973" s="128" t="str">
        <f t="shared" si="16"/>
        <v/>
      </c>
      <c r="Q973" s="23"/>
    </row>
    <row r="974" spans="3:17" x14ac:dyDescent="0.3">
      <c r="C974" s="128" t="str">
        <f t="shared" si="16"/>
        <v/>
      </c>
      <c r="Q974" s="23"/>
    </row>
    <row r="975" spans="3:17" x14ac:dyDescent="0.3">
      <c r="C975" s="128" t="str">
        <f t="shared" si="16"/>
        <v/>
      </c>
      <c r="Q975" s="23"/>
    </row>
    <row r="976" spans="3:17" x14ac:dyDescent="0.3">
      <c r="C976" s="128" t="str">
        <f t="shared" si="16"/>
        <v/>
      </c>
      <c r="Q976" s="23"/>
    </row>
    <row r="977" spans="3:17" x14ac:dyDescent="0.3">
      <c r="C977" s="128" t="str">
        <f t="shared" si="16"/>
        <v/>
      </c>
      <c r="Q977" s="23"/>
    </row>
    <row r="978" spans="3:17" x14ac:dyDescent="0.3">
      <c r="C978" s="128" t="str">
        <f t="shared" si="16"/>
        <v/>
      </c>
      <c r="Q978" s="23"/>
    </row>
    <row r="979" spans="3:17" x14ac:dyDescent="0.3">
      <c r="C979" s="128" t="str">
        <f t="shared" si="16"/>
        <v/>
      </c>
      <c r="Q979" s="23"/>
    </row>
    <row r="980" spans="3:17" x14ac:dyDescent="0.3">
      <c r="C980" s="128" t="str">
        <f t="shared" si="16"/>
        <v/>
      </c>
      <c r="Q980" s="23"/>
    </row>
    <row r="981" spans="3:17" x14ac:dyDescent="0.3">
      <c r="C981" s="128" t="str">
        <f t="shared" si="16"/>
        <v/>
      </c>
      <c r="Q981" s="23"/>
    </row>
    <row r="982" spans="3:17" x14ac:dyDescent="0.3">
      <c r="C982" s="128" t="str">
        <f t="shared" si="16"/>
        <v/>
      </c>
      <c r="Q982" s="23"/>
    </row>
    <row r="983" spans="3:17" x14ac:dyDescent="0.3">
      <c r="C983" s="128" t="str">
        <f t="shared" si="16"/>
        <v/>
      </c>
      <c r="Q983" s="23"/>
    </row>
    <row r="984" spans="3:17" x14ac:dyDescent="0.3">
      <c r="C984" s="128" t="str">
        <f t="shared" si="16"/>
        <v/>
      </c>
      <c r="Q984" s="23"/>
    </row>
    <row r="985" spans="3:17" x14ac:dyDescent="0.3">
      <c r="C985" s="128" t="str">
        <f t="shared" si="16"/>
        <v/>
      </c>
      <c r="Q985" s="23"/>
    </row>
    <row r="986" spans="3:17" x14ac:dyDescent="0.3">
      <c r="C986" s="128" t="str">
        <f t="shared" si="16"/>
        <v/>
      </c>
      <c r="Q986" s="23"/>
    </row>
    <row r="987" spans="3:17" x14ac:dyDescent="0.3">
      <c r="C987" s="128" t="str">
        <f t="shared" si="16"/>
        <v/>
      </c>
      <c r="Q987" s="23"/>
    </row>
    <row r="988" spans="3:17" x14ac:dyDescent="0.3">
      <c r="C988" s="128" t="str">
        <f t="shared" si="16"/>
        <v/>
      </c>
      <c r="Q988" s="23"/>
    </row>
    <row r="989" spans="3:17" x14ac:dyDescent="0.3">
      <c r="C989" s="128" t="str">
        <f t="shared" si="16"/>
        <v/>
      </c>
      <c r="Q989" s="23"/>
    </row>
    <row r="990" spans="3:17" x14ac:dyDescent="0.3">
      <c r="C990" s="128" t="str">
        <f t="shared" si="16"/>
        <v/>
      </c>
      <c r="Q990" s="23"/>
    </row>
    <row r="991" spans="3:17" x14ac:dyDescent="0.3">
      <c r="C991" s="128" t="str">
        <f t="shared" si="16"/>
        <v/>
      </c>
      <c r="Q991" s="23"/>
    </row>
    <row r="992" spans="3:17" x14ac:dyDescent="0.3">
      <c r="C992" s="128" t="str">
        <f t="shared" si="16"/>
        <v/>
      </c>
      <c r="Q992" s="23"/>
    </row>
    <row r="993" spans="3:17" x14ac:dyDescent="0.3">
      <c r="C993" s="128" t="str">
        <f t="shared" si="16"/>
        <v/>
      </c>
      <c r="Q993" s="23"/>
    </row>
    <row r="994" spans="3:17" x14ac:dyDescent="0.3">
      <c r="C994" s="128" t="str">
        <f t="shared" si="16"/>
        <v/>
      </c>
      <c r="Q994" s="23"/>
    </row>
    <row r="995" spans="3:17" x14ac:dyDescent="0.3">
      <c r="C995" s="128" t="str">
        <f t="shared" si="16"/>
        <v/>
      </c>
      <c r="Q995" s="23"/>
    </row>
    <row r="996" spans="3:17" x14ac:dyDescent="0.3">
      <c r="C996" s="128" t="str">
        <f t="shared" si="16"/>
        <v/>
      </c>
      <c r="Q996" s="23"/>
    </row>
    <row r="997" spans="3:17" x14ac:dyDescent="0.3">
      <c r="C997" s="128" t="str">
        <f t="shared" si="16"/>
        <v/>
      </c>
      <c r="Q997" s="23"/>
    </row>
    <row r="998" spans="3:17" x14ac:dyDescent="0.3">
      <c r="C998" s="128" t="str">
        <f t="shared" si="16"/>
        <v/>
      </c>
      <c r="Q998" s="23"/>
    </row>
    <row r="999" spans="3:17" x14ac:dyDescent="0.3">
      <c r="C999" s="128" t="str">
        <f t="shared" si="16"/>
        <v/>
      </c>
      <c r="Q999" s="23"/>
    </row>
    <row r="1000" spans="3:17" x14ac:dyDescent="0.3">
      <c r="C1000" s="128" t="str">
        <f t="shared" si="16"/>
        <v/>
      </c>
      <c r="Q1000" s="23"/>
    </row>
    <row r="1001" spans="3:17" x14ac:dyDescent="0.3">
      <c r="C1001" s="128" t="str">
        <f t="shared" si="16"/>
        <v/>
      </c>
      <c r="Q1001" s="23"/>
    </row>
    <row r="1002" spans="3:17" x14ac:dyDescent="0.3">
      <c r="C1002" s="128" t="str">
        <f t="shared" si="16"/>
        <v/>
      </c>
      <c r="Q1002" s="23"/>
    </row>
    <row r="1003" spans="3:17" x14ac:dyDescent="0.3">
      <c r="C1003" s="128" t="str">
        <f t="shared" si="16"/>
        <v/>
      </c>
      <c r="Q1003" s="23"/>
    </row>
    <row r="1004" spans="3:17" x14ac:dyDescent="0.3">
      <c r="C1004" s="128" t="str">
        <f t="shared" si="16"/>
        <v/>
      </c>
      <c r="Q1004" s="23"/>
    </row>
    <row r="1005" spans="3:17" x14ac:dyDescent="0.3">
      <c r="C1005" s="128" t="str">
        <f t="shared" si="16"/>
        <v/>
      </c>
      <c r="Q1005" s="23"/>
    </row>
    <row r="1006" spans="3:17" x14ac:dyDescent="0.3">
      <c r="C1006" s="128" t="str">
        <f t="shared" si="16"/>
        <v/>
      </c>
      <c r="Q1006" s="23"/>
    </row>
    <row r="1007" spans="3:17" x14ac:dyDescent="0.3">
      <c r="C1007" s="128" t="str">
        <f t="shared" si="16"/>
        <v/>
      </c>
      <c r="Q1007" s="23"/>
    </row>
    <row r="1008" spans="3:17" x14ac:dyDescent="0.3">
      <c r="C1008" s="128" t="str">
        <f t="shared" si="16"/>
        <v/>
      </c>
      <c r="Q1008" s="23"/>
    </row>
    <row r="1009" spans="3:17" x14ac:dyDescent="0.3">
      <c r="C1009" s="128" t="str">
        <f t="shared" si="16"/>
        <v/>
      </c>
      <c r="Q1009" s="23"/>
    </row>
    <row r="1010" spans="3:17" x14ac:dyDescent="0.3">
      <c r="C1010" s="128" t="str">
        <f t="shared" si="16"/>
        <v/>
      </c>
      <c r="Q1010" s="23"/>
    </row>
    <row r="1011" spans="3:17" x14ac:dyDescent="0.3">
      <c r="C1011" s="128" t="str">
        <f t="shared" si="16"/>
        <v/>
      </c>
      <c r="Q1011" s="23"/>
    </row>
    <row r="1012" spans="3:17" x14ac:dyDescent="0.3">
      <c r="C1012" s="128" t="str">
        <f t="shared" si="16"/>
        <v/>
      </c>
      <c r="Q1012" s="23"/>
    </row>
    <row r="1013" spans="3:17" x14ac:dyDescent="0.3">
      <c r="C1013" s="128" t="str">
        <f t="shared" si="16"/>
        <v/>
      </c>
      <c r="Q1013" s="23"/>
    </row>
    <row r="1014" spans="3:17" x14ac:dyDescent="0.3">
      <c r="C1014" s="128" t="str">
        <f t="shared" ref="C1014:C1077" si="17">LEFT(E1014,9)</f>
        <v/>
      </c>
      <c r="Q1014" s="23"/>
    </row>
    <row r="1015" spans="3:17" x14ac:dyDescent="0.3">
      <c r="C1015" s="128" t="str">
        <f t="shared" si="17"/>
        <v/>
      </c>
      <c r="Q1015" s="23"/>
    </row>
    <row r="1016" spans="3:17" x14ac:dyDescent="0.3">
      <c r="C1016" s="128" t="str">
        <f t="shared" si="17"/>
        <v/>
      </c>
      <c r="Q1016" s="23"/>
    </row>
    <row r="1017" spans="3:17" x14ac:dyDescent="0.3">
      <c r="C1017" s="128" t="str">
        <f t="shared" si="17"/>
        <v/>
      </c>
      <c r="Q1017" s="23"/>
    </row>
    <row r="1018" spans="3:17" x14ac:dyDescent="0.3">
      <c r="C1018" s="128" t="str">
        <f t="shared" si="17"/>
        <v/>
      </c>
      <c r="Q1018" s="23"/>
    </row>
    <row r="1019" spans="3:17" x14ac:dyDescent="0.3">
      <c r="C1019" s="128" t="str">
        <f t="shared" si="17"/>
        <v/>
      </c>
      <c r="Q1019" s="23"/>
    </row>
    <row r="1020" spans="3:17" x14ac:dyDescent="0.3">
      <c r="C1020" s="128" t="str">
        <f t="shared" si="17"/>
        <v/>
      </c>
      <c r="Q1020" s="23"/>
    </row>
    <row r="1021" spans="3:17" x14ac:dyDescent="0.3">
      <c r="C1021" s="128" t="str">
        <f t="shared" si="17"/>
        <v/>
      </c>
      <c r="Q1021" s="23"/>
    </row>
    <row r="1022" spans="3:17" x14ac:dyDescent="0.3">
      <c r="C1022" s="128" t="str">
        <f t="shared" si="17"/>
        <v/>
      </c>
      <c r="Q1022" s="23"/>
    </row>
    <row r="1023" spans="3:17" x14ac:dyDescent="0.3">
      <c r="C1023" s="128" t="str">
        <f t="shared" si="17"/>
        <v/>
      </c>
      <c r="Q1023" s="23"/>
    </row>
    <row r="1024" spans="3:17" x14ac:dyDescent="0.3">
      <c r="C1024" s="128" t="str">
        <f t="shared" si="17"/>
        <v/>
      </c>
      <c r="Q1024" s="23"/>
    </row>
    <row r="1025" spans="3:17" x14ac:dyDescent="0.3">
      <c r="C1025" s="128" t="str">
        <f t="shared" si="17"/>
        <v/>
      </c>
      <c r="Q1025" s="23"/>
    </row>
    <row r="1026" spans="3:17" x14ac:dyDescent="0.3">
      <c r="C1026" s="128" t="str">
        <f t="shared" si="17"/>
        <v/>
      </c>
      <c r="Q1026" s="23"/>
    </row>
    <row r="1027" spans="3:17" x14ac:dyDescent="0.3">
      <c r="C1027" s="128" t="str">
        <f t="shared" si="17"/>
        <v/>
      </c>
      <c r="Q1027" s="23"/>
    </row>
    <row r="1028" spans="3:17" x14ac:dyDescent="0.3">
      <c r="C1028" s="128" t="str">
        <f t="shared" si="17"/>
        <v/>
      </c>
      <c r="Q1028" s="23"/>
    </row>
    <row r="1029" spans="3:17" x14ac:dyDescent="0.3">
      <c r="C1029" s="128" t="str">
        <f t="shared" si="17"/>
        <v/>
      </c>
      <c r="Q1029" s="23"/>
    </row>
    <row r="1030" spans="3:17" x14ac:dyDescent="0.3">
      <c r="C1030" s="128" t="str">
        <f t="shared" si="17"/>
        <v/>
      </c>
      <c r="Q1030" s="23"/>
    </row>
    <row r="1031" spans="3:17" x14ac:dyDescent="0.3">
      <c r="C1031" s="128" t="str">
        <f t="shared" si="17"/>
        <v/>
      </c>
      <c r="Q1031" s="23"/>
    </row>
    <row r="1032" spans="3:17" x14ac:dyDescent="0.3">
      <c r="C1032" s="128" t="str">
        <f t="shared" si="17"/>
        <v/>
      </c>
      <c r="Q1032" s="23"/>
    </row>
    <row r="1033" spans="3:17" x14ac:dyDescent="0.3">
      <c r="C1033" s="128" t="str">
        <f t="shared" si="17"/>
        <v/>
      </c>
      <c r="Q1033" s="23"/>
    </row>
    <row r="1034" spans="3:17" x14ac:dyDescent="0.3">
      <c r="C1034" s="128" t="str">
        <f t="shared" si="17"/>
        <v/>
      </c>
      <c r="Q1034" s="23"/>
    </row>
    <row r="1035" spans="3:17" x14ac:dyDescent="0.3">
      <c r="C1035" s="128" t="str">
        <f t="shared" si="17"/>
        <v/>
      </c>
      <c r="Q1035" s="23"/>
    </row>
    <row r="1036" spans="3:17" x14ac:dyDescent="0.3">
      <c r="C1036" s="128" t="str">
        <f t="shared" si="17"/>
        <v/>
      </c>
      <c r="Q1036" s="23"/>
    </row>
    <row r="1037" spans="3:17" x14ac:dyDescent="0.3">
      <c r="C1037" s="128" t="str">
        <f t="shared" si="17"/>
        <v/>
      </c>
      <c r="Q1037" s="23"/>
    </row>
    <row r="1038" spans="3:17" x14ac:dyDescent="0.3">
      <c r="C1038" s="128" t="str">
        <f t="shared" si="17"/>
        <v/>
      </c>
      <c r="Q1038" s="23"/>
    </row>
    <row r="1039" spans="3:17" x14ac:dyDescent="0.3">
      <c r="C1039" s="128" t="str">
        <f t="shared" si="17"/>
        <v/>
      </c>
      <c r="Q1039" s="23"/>
    </row>
    <row r="1040" spans="3:17" x14ac:dyDescent="0.3">
      <c r="C1040" s="128" t="str">
        <f t="shared" si="17"/>
        <v/>
      </c>
      <c r="Q1040" s="23"/>
    </row>
    <row r="1041" spans="3:17" x14ac:dyDescent="0.3">
      <c r="C1041" s="128" t="str">
        <f t="shared" si="17"/>
        <v/>
      </c>
      <c r="Q1041" s="23"/>
    </row>
    <row r="1042" spans="3:17" x14ac:dyDescent="0.3">
      <c r="C1042" s="128" t="str">
        <f t="shared" si="17"/>
        <v/>
      </c>
      <c r="Q1042" s="23"/>
    </row>
    <row r="1043" spans="3:17" x14ac:dyDescent="0.3">
      <c r="C1043" s="128" t="str">
        <f t="shared" si="17"/>
        <v/>
      </c>
      <c r="Q1043" s="23"/>
    </row>
    <row r="1044" spans="3:17" x14ac:dyDescent="0.3">
      <c r="C1044" s="128" t="str">
        <f t="shared" si="17"/>
        <v/>
      </c>
      <c r="Q1044" s="23"/>
    </row>
    <row r="1045" spans="3:17" x14ac:dyDescent="0.3">
      <c r="C1045" s="128" t="str">
        <f t="shared" si="17"/>
        <v/>
      </c>
      <c r="Q1045" s="23"/>
    </row>
    <row r="1046" spans="3:17" x14ac:dyDescent="0.3">
      <c r="C1046" s="128" t="str">
        <f t="shared" si="17"/>
        <v/>
      </c>
      <c r="Q1046" s="23"/>
    </row>
    <row r="1047" spans="3:17" x14ac:dyDescent="0.3">
      <c r="C1047" s="128" t="str">
        <f t="shared" si="17"/>
        <v/>
      </c>
      <c r="Q1047" s="23"/>
    </row>
    <row r="1048" spans="3:17" x14ac:dyDescent="0.3">
      <c r="C1048" s="128" t="str">
        <f t="shared" si="17"/>
        <v/>
      </c>
      <c r="Q1048" s="23"/>
    </row>
    <row r="1049" spans="3:17" x14ac:dyDescent="0.3">
      <c r="C1049" s="128" t="str">
        <f t="shared" si="17"/>
        <v/>
      </c>
      <c r="Q1049" s="23"/>
    </row>
    <row r="1050" spans="3:17" x14ac:dyDescent="0.3">
      <c r="C1050" s="128" t="str">
        <f t="shared" si="17"/>
        <v/>
      </c>
      <c r="Q1050" s="23"/>
    </row>
    <row r="1051" spans="3:17" x14ac:dyDescent="0.3">
      <c r="C1051" s="128" t="str">
        <f t="shared" si="17"/>
        <v/>
      </c>
      <c r="Q1051" s="23"/>
    </row>
    <row r="1052" spans="3:17" x14ac:dyDescent="0.3">
      <c r="C1052" s="128" t="str">
        <f t="shared" si="17"/>
        <v/>
      </c>
      <c r="Q1052" s="23"/>
    </row>
    <row r="1053" spans="3:17" x14ac:dyDescent="0.3">
      <c r="C1053" s="128" t="str">
        <f t="shared" si="17"/>
        <v/>
      </c>
      <c r="Q1053" s="23"/>
    </row>
    <row r="1054" spans="3:17" x14ac:dyDescent="0.3">
      <c r="C1054" s="128" t="str">
        <f t="shared" si="17"/>
        <v/>
      </c>
      <c r="Q1054" s="23"/>
    </row>
    <row r="1055" spans="3:17" x14ac:dyDescent="0.3">
      <c r="C1055" s="128" t="str">
        <f t="shared" si="17"/>
        <v/>
      </c>
      <c r="Q1055" s="23"/>
    </row>
    <row r="1056" spans="3:17" x14ac:dyDescent="0.3">
      <c r="C1056" s="128" t="str">
        <f t="shared" si="17"/>
        <v/>
      </c>
      <c r="Q1056" s="23"/>
    </row>
    <row r="1057" spans="3:17" x14ac:dyDescent="0.3">
      <c r="C1057" s="128" t="str">
        <f t="shared" si="17"/>
        <v/>
      </c>
      <c r="Q1057" s="23"/>
    </row>
    <row r="1058" spans="3:17" x14ac:dyDescent="0.3">
      <c r="C1058" s="128" t="str">
        <f t="shared" si="17"/>
        <v/>
      </c>
      <c r="Q1058" s="23"/>
    </row>
    <row r="1059" spans="3:17" x14ac:dyDescent="0.3">
      <c r="C1059" s="128" t="str">
        <f t="shared" si="17"/>
        <v/>
      </c>
      <c r="Q1059" s="23"/>
    </row>
    <row r="1060" spans="3:17" x14ac:dyDescent="0.3">
      <c r="C1060" s="128" t="str">
        <f t="shared" si="17"/>
        <v/>
      </c>
      <c r="Q1060" s="23"/>
    </row>
    <row r="1061" spans="3:17" x14ac:dyDescent="0.3">
      <c r="C1061" s="128" t="str">
        <f t="shared" si="17"/>
        <v/>
      </c>
      <c r="Q1061" s="23"/>
    </row>
    <row r="1062" spans="3:17" x14ac:dyDescent="0.3">
      <c r="C1062" s="128" t="str">
        <f t="shared" si="17"/>
        <v/>
      </c>
      <c r="Q1062" s="23"/>
    </row>
    <row r="1063" spans="3:17" x14ac:dyDescent="0.3">
      <c r="C1063" s="128" t="str">
        <f t="shared" si="17"/>
        <v/>
      </c>
      <c r="Q1063" s="23"/>
    </row>
    <row r="1064" spans="3:17" x14ac:dyDescent="0.3">
      <c r="C1064" s="128" t="str">
        <f t="shared" si="17"/>
        <v/>
      </c>
      <c r="Q1064" s="23"/>
    </row>
    <row r="1065" spans="3:17" x14ac:dyDescent="0.3">
      <c r="C1065" s="128" t="str">
        <f t="shared" si="17"/>
        <v/>
      </c>
      <c r="Q1065" s="23"/>
    </row>
    <row r="1066" spans="3:17" x14ac:dyDescent="0.3">
      <c r="C1066" s="128" t="str">
        <f t="shared" si="17"/>
        <v/>
      </c>
      <c r="Q1066" s="23"/>
    </row>
    <row r="1067" spans="3:17" x14ac:dyDescent="0.3">
      <c r="C1067" s="128" t="str">
        <f t="shared" si="17"/>
        <v/>
      </c>
      <c r="Q1067" s="23"/>
    </row>
    <row r="1068" spans="3:17" x14ac:dyDescent="0.3">
      <c r="C1068" s="128" t="str">
        <f t="shared" si="17"/>
        <v/>
      </c>
      <c r="Q1068" s="23"/>
    </row>
    <row r="1069" spans="3:17" x14ac:dyDescent="0.3">
      <c r="C1069" s="128" t="str">
        <f t="shared" si="17"/>
        <v/>
      </c>
      <c r="Q1069" s="23"/>
    </row>
    <row r="1070" spans="3:17" x14ac:dyDescent="0.3">
      <c r="C1070" s="128" t="str">
        <f t="shared" si="17"/>
        <v/>
      </c>
      <c r="Q1070" s="23"/>
    </row>
    <row r="1071" spans="3:17" x14ac:dyDescent="0.3">
      <c r="C1071" s="128" t="str">
        <f t="shared" si="17"/>
        <v/>
      </c>
      <c r="Q1071" s="23"/>
    </row>
    <row r="1072" spans="3:17" x14ac:dyDescent="0.3">
      <c r="C1072" s="128" t="str">
        <f t="shared" si="17"/>
        <v/>
      </c>
      <c r="Q1072" s="23"/>
    </row>
    <row r="1073" spans="3:17" x14ac:dyDescent="0.3">
      <c r="C1073" s="128" t="str">
        <f t="shared" si="17"/>
        <v/>
      </c>
      <c r="Q1073" s="23"/>
    </row>
    <row r="1074" spans="3:17" x14ac:dyDescent="0.3">
      <c r="C1074" s="128" t="str">
        <f t="shared" si="17"/>
        <v/>
      </c>
      <c r="Q1074" s="23"/>
    </row>
    <row r="1075" spans="3:17" x14ac:dyDescent="0.3">
      <c r="C1075" s="128" t="str">
        <f t="shared" si="17"/>
        <v/>
      </c>
      <c r="Q1075" s="23"/>
    </row>
    <row r="1076" spans="3:17" x14ac:dyDescent="0.3">
      <c r="C1076" s="128" t="str">
        <f t="shared" si="17"/>
        <v/>
      </c>
      <c r="Q1076" s="23"/>
    </row>
    <row r="1077" spans="3:17" x14ac:dyDescent="0.3">
      <c r="C1077" s="128" t="str">
        <f t="shared" si="17"/>
        <v/>
      </c>
      <c r="Q1077" s="23"/>
    </row>
    <row r="1078" spans="3:17" x14ac:dyDescent="0.3">
      <c r="C1078" s="128" t="str">
        <f t="shared" ref="C1078:C1141" si="18">LEFT(E1078,9)</f>
        <v/>
      </c>
      <c r="Q1078" s="23"/>
    </row>
    <row r="1079" spans="3:17" x14ac:dyDescent="0.3">
      <c r="C1079" s="128" t="str">
        <f t="shared" si="18"/>
        <v/>
      </c>
      <c r="Q1079" s="23"/>
    </row>
    <row r="1080" spans="3:17" x14ac:dyDescent="0.3">
      <c r="C1080" s="128" t="str">
        <f t="shared" si="18"/>
        <v/>
      </c>
      <c r="Q1080" s="23"/>
    </row>
    <row r="1081" spans="3:17" x14ac:dyDescent="0.3">
      <c r="C1081" s="128" t="str">
        <f t="shared" si="18"/>
        <v/>
      </c>
      <c r="Q1081" s="23"/>
    </row>
    <row r="1082" spans="3:17" x14ac:dyDescent="0.3">
      <c r="C1082" s="128" t="str">
        <f t="shared" si="18"/>
        <v/>
      </c>
      <c r="Q1082" s="23"/>
    </row>
    <row r="1083" spans="3:17" x14ac:dyDescent="0.3">
      <c r="C1083" s="128" t="str">
        <f t="shared" si="18"/>
        <v/>
      </c>
      <c r="Q1083" s="23"/>
    </row>
    <row r="1084" spans="3:17" x14ac:dyDescent="0.3">
      <c r="C1084" s="128" t="str">
        <f t="shared" si="18"/>
        <v/>
      </c>
      <c r="Q1084" s="23"/>
    </row>
    <row r="1085" spans="3:17" x14ac:dyDescent="0.3">
      <c r="C1085" s="128" t="str">
        <f t="shared" si="18"/>
        <v/>
      </c>
      <c r="Q1085" s="23"/>
    </row>
    <row r="1086" spans="3:17" x14ac:dyDescent="0.3">
      <c r="C1086" s="128" t="str">
        <f t="shared" si="18"/>
        <v/>
      </c>
      <c r="Q1086" s="23"/>
    </row>
    <row r="1087" spans="3:17" x14ac:dyDescent="0.3">
      <c r="C1087" s="128" t="str">
        <f t="shared" si="18"/>
        <v/>
      </c>
      <c r="Q1087" s="23"/>
    </row>
    <row r="1088" spans="3:17" x14ac:dyDescent="0.3">
      <c r="C1088" s="128" t="str">
        <f t="shared" si="18"/>
        <v/>
      </c>
      <c r="Q1088" s="23"/>
    </row>
    <row r="1089" spans="3:17" x14ac:dyDescent="0.3">
      <c r="C1089" s="128" t="str">
        <f t="shared" si="18"/>
        <v/>
      </c>
      <c r="Q1089" s="23"/>
    </row>
    <row r="1090" spans="3:17" x14ac:dyDescent="0.3">
      <c r="C1090" s="128" t="str">
        <f t="shared" si="18"/>
        <v/>
      </c>
      <c r="Q1090" s="23"/>
    </row>
    <row r="1091" spans="3:17" x14ac:dyDescent="0.3">
      <c r="C1091" s="128" t="str">
        <f t="shared" si="18"/>
        <v/>
      </c>
      <c r="Q1091" s="23"/>
    </row>
    <row r="1092" spans="3:17" x14ac:dyDescent="0.3">
      <c r="C1092" s="128" t="str">
        <f t="shared" si="18"/>
        <v/>
      </c>
      <c r="Q1092" s="23"/>
    </row>
    <row r="1093" spans="3:17" x14ac:dyDescent="0.3">
      <c r="C1093" s="128" t="str">
        <f t="shared" si="18"/>
        <v/>
      </c>
      <c r="Q1093" s="23"/>
    </row>
    <row r="1094" spans="3:17" x14ac:dyDescent="0.3">
      <c r="C1094" s="128" t="str">
        <f t="shared" si="18"/>
        <v/>
      </c>
      <c r="Q1094" s="23"/>
    </row>
    <row r="1095" spans="3:17" x14ac:dyDescent="0.3">
      <c r="C1095" s="128" t="str">
        <f t="shared" si="18"/>
        <v/>
      </c>
      <c r="Q1095" s="23"/>
    </row>
    <row r="1096" spans="3:17" x14ac:dyDescent="0.3">
      <c r="C1096" s="128" t="str">
        <f t="shared" si="18"/>
        <v/>
      </c>
      <c r="Q1096" s="23"/>
    </row>
    <row r="1097" spans="3:17" x14ac:dyDescent="0.3">
      <c r="C1097" s="128" t="str">
        <f t="shared" si="18"/>
        <v/>
      </c>
      <c r="Q1097" s="23"/>
    </row>
    <row r="1098" spans="3:17" x14ac:dyDescent="0.3">
      <c r="C1098" s="128" t="str">
        <f t="shared" si="18"/>
        <v/>
      </c>
      <c r="Q1098" s="23"/>
    </row>
    <row r="1099" spans="3:17" x14ac:dyDescent="0.3">
      <c r="C1099" s="128" t="str">
        <f t="shared" si="18"/>
        <v/>
      </c>
      <c r="Q1099" s="23"/>
    </row>
    <row r="1100" spans="3:17" x14ac:dyDescent="0.3">
      <c r="C1100" s="128" t="str">
        <f t="shared" si="18"/>
        <v/>
      </c>
      <c r="Q1100" s="23"/>
    </row>
    <row r="1101" spans="3:17" x14ac:dyDescent="0.3">
      <c r="C1101" s="128" t="str">
        <f t="shared" si="18"/>
        <v/>
      </c>
      <c r="Q1101" s="23"/>
    </row>
    <row r="1102" spans="3:17" x14ac:dyDescent="0.3">
      <c r="C1102" s="128" t="str">
        <f t="shared" si="18"/>
        <v/>
      </c>
      <c r="Q1102" s="23"/>
    </row>
    <row r="1103" spans="3:17" x14ac:dyDescent="0.3">
      <c r="C1103" s="128" t="str">
        <f t="shared" si="18"/>
        <v/>
      </c>
      <c r="Q1103" s="23"/>
    </row>
    <row r="1104" spans="3:17" x14ac:dyDescent="0.3">
      <c r="C1104" s="128" t="str">
        <f t="shared" si="18"/>
        <v/>
      </c>
      <c r="Q1104" s="23"/>
    </row>
    <row r="1105" spans="3:17" x14ac:dyDescent="0.3">
      <c r="C1105" s="128" t="str">
        <f t="shared" si="18"/>
        <v/>
      </c>
      <c r="Q1105" s="23"/>
    </row>
    <row r="1106" spans="3:17" x14ac:dyDescent="0.3">
      <c r="C1106" s="128" t="str">
        <f t="shared" si="18"/>
        <v/>
      </c>
      <c r="Q1106" s="23"/>
    </row>
    <row r="1107" spans="3:17" x14ac:dyDescent="0.3">
      <c r="C1107" s="128" t="str">
        <f t="shared" si="18"/>
        <v/>
      </c>
      <c r="Q1107" s="23"/>
    </row>
    <row r="1108" spans="3:17" x14ac:dyDescent="0.3">
      <c r="C1108" s="128" t="str">
        <f t="shared" si="18"/>
        <v/>
      </c>
      <c r="Q1108" s="23"/>
    </row>
    <row r="1109" spans="3:17" x14ac:dyDescent="0.3">
      <c r="C1109" s="128" t="str">
        <f t="shared" si="18"/>
        <v/>
      </c>
      <c r="Q1109" s="23"/>
    </row>
    <row r="1110" spans="3:17" x14ac:dyDescent="0.3">
      <c r="C1110" s="128" t="str">
        <f t="shared" si="18"/>
        <v/>
      </c>
      <c r="Q1110" s="23"/>
    </row>
    <row r="1111" spans="3:17" x14ac:dyDescent="0.3">
      <c r="C1111" s="128" t="str">
        <f t="shared" si="18"/>
        <v/>
      </c>
      <c r="Q1111" s="23"/>
    </row>
    <row r="1112" spans="3:17" x14ac:dyDescent="0.3">
      <c r="C1112" s="128" t="str">
        <f t="shared" si="18"/>
        <v/>
      </c>
      <c r="Q1112" s="23"/>
    </row>
    <row r="1113" spans="3:17" x14ac:dyDescent="0.3">
      <c r="C1113" s="128" t="str">
        <f t="shared" si="18"/>
        <v/>
      </c>
      <c r="Q1113" s="23"/>
    </row>
    <row r="1114" spans="3:17" x14ac:dyDescent="0.3">
      <c r="C1114" s="128" t="str">
        <f t="shared" si="18"/>
        <v/>
      </c>
      <c r="Q1114" s="23"/>
    </row>
    <row r="1115" spans="3:17" x14ac:dyDescent="0.3">
      <c r="C1115" s="128" t="str">
        <f t="shared" si="18"/>
        <v/>
      </c>
      <c r="Q1115" s="23"/>
    </row>
    <row r="1116" spans="3:17" x14ac:dyDescent="0.3">
      <c r="C1116" s="128" t="str">
        <f t="shared" si="18"/>
        <v/>
      </c>
      <c r="Q1116" s="23"/>
    </row>
    <row r="1117" spans="3:17" x14ac:dyDescent="0.3">
      <c r="C1117" s="128" t="str">
        <f t="shared" si="18"/>
        <v/>
      </c>
      <c r="Q1117" s="23"/>
    </row>
    <row r="1118" spans="3:17" x14ac:dyDescent="0.3">
      <c r="C1118" s="128" t="str">
        <f t="shared" si="18"/>
        <v/>
      </c>
      <c r="Q1118" s="23"/>
    </row>
    <row r="1119" spans="3:17" x14ac:dyDescent="0.3">
      <c r="C1119" s="128" t="str">
        <f t="shared" si="18"/>
        <v/>
      </c>
      <c r="Q1119" s="23"/>
    </row>
    <row r="1120" spans="3:17" x14ac:dyDescent="0.3">
      <c r="C1120" s="128" t="str">
        <f t="shared" si="18"/>
        <v/>
      </c>
      <c r="Q1120" s="23"/>
    </row>
    <row r="1121" spans="3:17" x14ac:dyDescent="0.3">
      <c r="C1121" s="128" t="str">
        <f t="shared" si="18"/>
        <v/>
      </c>
      <c r="Q1121" s="23"/>
    </row>
    <row r="1122" spans="3:17" x14ac:dyDescent="0.3">
      <c r="C1122" s="128" t="str">
        <f t="shared" si="18"/>
        <v/>
      </c>
      <c r="Q1122" s="23"/>
    </row>
    <row r="1123" spans="3:17" x14ac:dyDescent="0.3">
      <c r="C1123" s="128" t="str">
        <f t="shared" si="18"/>
        <v/>
      </c>
      <c r="Q1123" s="23"/>
    </row>
    <row r="1124" spans="3:17" x14ac:dyDescent="0.3">
      <c r="C1124" s="128" t="str">
        <f t="shared" si="18"/>
        <v/>
      </c>
      <c r="Q1124" s="23"/>
    </row>
    <row r="1125" spans="3:17" x14ac:dyDescent="0.3">
      <c r="C1125" s="128" t="str">
        <f t="shared" si="18"/>
        <v/>
      </c>
      <c r="Q1125" s="23"/>
    </row>
    <row r="1126" spans="3:17" x14ac:dyDescent="0.3">
      <c r="C1126" s="128" t="str">
        <f t="shared" si="18"/>
        <v/>
      </c>
      <c r="Q1126" s="23"/>
    </row>
    <row r="1127" spans="3:17" x14ac:dyDescent="0.3">
      <c r="C1127" s="128" t="str">
        <f t="shared" si="18"/>
        <v/>
      </c>
      <c r="Q1127" s="23"/>
    </row>
    <row r="1128" spans="3:17" x14ac:dyDescent="0.3">
      <c r="C1128" s="128" t="str">
        <f t="shared" si="18"/>
        <v/>
      </c>
      <c r="Q1128" s="23"/>
    </row>
    <row r="1129" spans="3:17" x14ac:dyDescent="0.3">
      <c r="C1129" s="128" t="str">
        <f t="shared" si="18"/>
        <v/>
      </c>
      <c r="Q1129" s="23"/>
    </row>
    <row r="1130" spans="3:17" x14ac:dyDescent="0.3">
      <c r="C1130" s="128" t="str">
        <f t="shared" si="18"/>
        <v/>
      </c>
      <c r="Q1130" s="23"/>
    </row>
    <row r="1131" spans="3:17" x14ac:dyDescent="0.3">
      <c r="C1131" s="128" t="str">
        <f t="shared" si="18"/>
        <v/>
      </c>
      <c r="Q1131" s="23"/>
    </row>
    <row r="1132" spans="3:17" x14ac:dyDescent="0.3">
      <c r="C1132" s="128" t="str">
        <f t="shared" si="18"/>
        <v/>
      </c>
      <c r="Q1132" s="23"/>
    </row>
    <row r="1133" spans="3:17" x14ac:dyDescent="0.3">
      <c r="C1133" s="128" t="str">
        <f t="shared" si="18"/>
        <v/>
      </c>
      <c r="Q1133" s="23"/>
    </row>
    <row r="1134" spans="3:17" x14ac:dyDescent="0.3">
      <c r="C1134" s="128" t="str">
        <f t="shared" si="18"/>
        <v/>
      </c>
      <c r="Q1134" s="23"/>
    </row>
    <row r="1135" spans="3:17" x14ac:dyDescent="0.3">
      <c r="C1135" s="128" t="str">
        <f t="shared" si="18"/>
        <v/>
      </c>
      <c r="Q1135" s="23"/>
    </row>
    <row r="1136" spans="3:17" x14ac:dyDescent="0.3">
      <c r="C1136" s="128" t="str">
        <f t="shared" si="18"/>
        <v/>
      </c>
      <c r="Q1136" s="23"/>
    </row>
    <row r="1137" spans="3:17" x14ac:dyDescent="0.3">
      <c r="C1137" s="128" t="str">
        <f t="shared" si="18"/>
        <v/>
      </c>
      <c r="Q1137" s="23"/>
    </row>
    <row r="1138" spans="3:17" x14ac:dyDescent="0.3">
      <c r="C1138" s="128" t="str">
        <f t="shared" si="18"/>
        <v/>
      </c>
      <c r="Q1138" s="23"/>
    </row>
    <row r="1139" spans="3:17" x14ac:dyDescent="0.3">
      <c r="C1139" s="128" t="str">
        <f t="shared" si="18"/>
        <v/>
      </c>
      <c r="Q1139" s="23"/>
    </row>
    <row r="1140" spans="3:17" x14ac:dyDescent="0.3">
      <c r="C1140" s="128" t="str">
        <f t="shared" si="18"/>
        <v/>
      </c>
      <c r="Q1140" s="23"/>
    </row>
    <row r="1141" spans="3:17" x14ac:dyDescent="0.3">
      <c r="C1141" s="128" t="str">
        <f t="shared" si="18"/>
        <v/>
      </c>
      <c r="Q1141" s="23"/>
    </row>
    <row r="1142" spans="3:17" x14ac:dyDescent="0.3">
      <c r="C1142" s="128" t="str">
        <f t="shared" ref="C1142:C1205" si="19">LEFT(E1142,9)</f>
        <v/>
      </c>
      <c r="Q1142" s="23"/>
    </row>
    <row r="1143" spans="3:17" x14ac:dyDescent="0.3">
      <c r="C1143" s="128" t="str">
        <f t="shared" si="19"/>
        <v/>
      </c>
      <c r="Q1143" s="23"/>
    </row>
    <row r="1144" spans="3:17" x14ac:dyDescent="0.3">
      <c r="C1144" s="128" t="str">
        <f t="shared" si="19"/>
        <v/>
      </c>
      <c r="Q1144" s="23"/>
    </row>
    <row r="1145" spans="3:17" x14ac:dyDescent="0.3">
      <c r="C1145" s="128" t="str">
        <f t="shared" si="19"/>
        <v/>
      </c>
      <c r="Q1145" s="23"/>
    </row>
    <row r="1146" spans="3:17" x14ac:dyDescent="0.3">
      <c r="C1146" s="128" t="str">
        <f t="shared" si="19"/>
        <v/>
      </c>
      <c r="Q1146" s="23"/>
    </row>
    <row r="1147" spans="3:17" x14ac:dyDescent="0.3">
      <c r="C1147" s="128" t="str">
        <f t="shared" si="19"/>
        <v/>
      </c>
      <c r="Q1147" s="23"/>
    </row>
    <row r="1148" spans="3:17" x14ac:dyDescent="0.3">
      <c r="C1148" s="128" t="str">
        <f t="shared" si="19"/>
        <v/>
      </c>
      <c r="Q1148" s="23"/>
    </row>
    <row r="1149" spans="3:17" x14ac:dyDescent="0.3">
      <c r="C1149" s="128" t="str">
        <f t="shared" si="19"/>
        <v/>
      </c>
      <c r="Q1149" s="23"/>
    </row>
    <row r="1150" spans="3:17" x14ac:dyDescent="0.3">
      <c r="C1150" s="128" t="str">
        <f t="shared" si="19"/>
        <v/>
      </c>
      <c r="Q1150" s="23"/>
    </row>
    <row r="1151" spans="3:17" x14ac:dyDescent="0.3">
      <c r="C1151" s="128" t="str">
        <f t="shared" si="19"/>
        <v/>
      </c>
      <c r="Q1151" s="23"/>
    </row>
    <row r="1152" spans="3:17" x14ac:dyDescent="0.3">
      <c r="C1152" s="128" t="str">
        <f t="shared" si="19"/>
        <v/>
      </c>
      <c r="Q1152" s="23"/>
    </row>
    <row r="1153" spans="3:17" x14ac:dyDescent="0.3">
      <c r="C1153" s="128" t="str">
        <f t="shared" si="19"/>
        <v/>
      </c>
      <c r="Q1153" s="23"/>
    </row>
    <row r="1154" spans="3:17" x14ac:dyDescent="0.3">
      <c r="C1154" s="128" t="str">
        <f t="shared" si="19"/>
        <v/>
      </c>
      <c r="Q1154" s="23"/>
    </row>
    <row r="1155" spans="3:17" x14ac:dyDescent="0.3">
      <c r="C1155" s="128" t="str">
        <f t="shared" si="19"/>
        <v/>
      </c>
      <c r="Q1155" s="23"/>
    </row>
    <row r="1156" spans="3:17" x14ac:dyDescent="0.3">
      <c r="C1156" s="128" t="str">
        <f t="shared" si="19"/>
        <v/>
      </c>
      <c r="Q1156" s="23"/>
    </row>
    <row r="1157" spans="3:17" x14ac:dyDescent="0.3">
      <c r="C1157" s="128" t="str">
        <f t="shared" si="19"/>
        <v/>
      </c>
      <c r="Q1157" s="23"/>
    </row>
    <row r="1158" spans="3:17" x14ac:dyDescent="0.3">
      <c r="C1158" s="128" t="str">
        <f t="shared" si="19"/>
        <v/>
      </c>
      <c r="Q1158" s="23"/>
    </row>
    <row r="1159" spans="3:17" x14ac:dyDescent="0.3">
      <c r="C1159" s="128" t="str">
        <f t="shared" si="19"/>
        <v/>
      </c>
      <c r="Q1159" s="23"/>
    </row>
    <row r="1160" spans="3:17" x14ac:dyDescent="0.3">
      <c r="C1160" s="128" t="str">
        <f t="shared" si="19"/>
        <v/>
      </c>
      <c r="Q1160" s="23"/>
    </row>
    <row r="1161" spans="3:17" x14ac:dyDescent="0.3">
      <c r="C1161" s="128" t="str">
        <f t="shared" si="19"/>
        <v/>
      </c>
      <c r="Q1161" s="23"/>
    </row>
    <row r="1162" spans="3:17" x14ac:dyDescent="0.3">
      <c r="C1162" s="128" t="str">
        <f t="shared" si="19"/>
        <v/>
      </c>
      <c r="Q1162" s="23"/>
    </row>
    <row r="1163" spans="3:17" x14ac:dyDescent="0.3">
      <c r="C1163" s="128" t="str">
        <f t="shared" si="19"/>
        <v/>
      </c>
      <c r="Q1163" s="23"/>
    </row>
    <row r="1164" spans="3:17" x14ac:dyDescent="0.3">
      <c r="C1164" s="128" t="str">
        <f t="shared" si="19"/>
        <v/>
      </c>
      <c r="Q1164" s="23"/>
    </row>
    <row r="1165" spans="3:17" x14ac:dyDescent="0.3">
      <c r="C1165" s="128" t="str">
        <f t="shared" si="19"/>
        <v/>
      </c>
      <c r="Q1165" s="23"/>
    </row>
    <row r="1166" spans="3:17" x14ac:dyDescent="0.3">
      <c r="C1166" s="128" t="str">
        <f t="shared" si="19"/>
        <v/>
      </c>
      <c r="Q1166" s="23"/>
    </row>
    <row r="1167" spans="3:17" x14ac:dyDescent="0.3">
      <c r="C1167" s="128" t="str">
        <f t="shared" si="19"/>
        <v/>
      </c>
      <c r="Q1167" s="23"/>
    </row>
    <row r="1168" spans="3:17" x14ac:dyDescent="0.3">
      <c r="C1168" s="128" t="str">
        <f t="shared" si="19"/>
        <v/>
      </c>
      <c r="Q1168" s="23"/>
    </row>
    <row r="1169" spans="3:17" x14ac:dyDescent="0.3">
      <c r="C1169" s="128" t="str">
        <f t="shared" si="19"/>
        <v/>
      </c>
      <c r="Q1169" s="23"/>
    </row>
    <row r="1170" spans="3:17" x14ac:dyDescent="0.3">
      <c r="C1170" s="128" t="str">
        <f t="shared" si="19"/>
        <v/>
      </c>
      <c r="Q1170" s="23"/>
    </row>
    <row r="1171" spans="3:17" x14ac:dyDescent="0.3">
      <c r="C1171" s="128" t="str">
        <f t="shared" si="19"/>
        <v/>
      </c>
      <c r="Q1171" s="23"/>
    </row>
    <row r="1172" spans="3:17" x14ac:dyDescent="0.3">
      <c r="C1172" s="128" t="str">
        <f t="shared" si="19"/>
        <v/>
      </c>
      <c r="Q1172" s="23"/>
    </row>
    <row r="1173" spans="3:17" x14ac:dyDescent="0.3">
      <c r="C1173" s="128" t="str">
        <f t="shared" si="19"/>
        <v/>
      </c>
      <c r="Q1173" s="23"/>
    </row>
    <row r="1174" spans="3:17" x14ac:dyDescent="0.3">
      <c r="C1174" s="128" t="str">
        <f t="shared" si="19"/>
        <v/>
      </c>
      <c r="Q1174" s="23"/>
    </row>
    <row r="1175" spans="3:17" x14ac:dyDescent="0.3">
      <c r="C1175" s="128" t="str">
        <f t="shared" si="19"/>
        <v/>
      </c>
      <c r="Q1175" s="23"/>
    </row>
    <row r="1176" spans="3:17" x14ac:dyDescent="0.3">
      <c r="C1176" s="128" t="str">
        <f t="shared" si="19"/>
        <v/>
      </c>
      <c r="Q1176" s="23"/>
    </row>
    <row r="1177" spans="3:17" x14ac:dyDescent="0.3">
      <c r="C1177" s="128" t="str">
        <f t="shared" si="19"/>
        <v/>
      </c>
      <c r="Q1177" s="23"/>
    </row>
    <row r="1178" spans="3:17" x14ac:dyDescent="0.3">
      <c r="C1178" s="128" t="str">
        <f t="shared" si="19"/>
        <v/>
      </c>
      <c r="Q1178" s="23"/>
    </row>
    <row r="1179" spans="3:17" x14ac:dyDescent="0.3">
      <c r="C1179" s="128" t="str">
        <f t="shared" si="19"/>
        <v/>
      </c>
      <c r="Q1179" s="23"/>
    </row>
    <row r="1180" spans="3:17" x14ac:dyDescent="0.3">
      <c r="C1180" s="128" t="str">
        <f t="shared" si="19"/>
        <v/>
      </c>
      <c r="Q1180" s="23"/>
    </row>
    <row r="1181" spans="3:17" x14ac:dyDescent="0.3">
      <c r="C1181" s="128" t="str">
        <f t="shared" si="19"/>
        <v/>
      </c>
      <c r="Q1181" s="23"/>
    </row>
    <row r="1182" spans="3:17" x14ac:dyDescent="0.3">
      <c r="C1182" s="128" t="str">
        <f t="shared" si="19"/>
        <v/>
      </c>
      <c r="Q1182" s="23"/>
    </row>
    <row r="1183" spans="3:17" x14ac:dyDescent="0.3">
      <c r="C1183" s="128" t="str">
        <f t="shared" si="19"/>
        <v/>
      </c>
      <c r="Q1183" s="23"/>
    </row>
    <row r="1184" spans="3:17" x14ac:dyDescent="0.3">
      <c r="C1184" s="128" t="str">
        <f t="shared" si="19"/>
        <v/>
      </c>
      <c r="Q1184" s="23"/>
    </row>
    <row r="1185" spans="3:17" x14ac:dyDescent="0.3">
      <c r="C1185" s="128" t="str">
        <f t="shared" si="19"/>
        <v/>
      </c>
      <c r="Q1185" s="23"/>
    </row>
    <row r="1186" spans="3:17" x14ac:dyDescent="0.3">
      <c r="C1186" s="128" t="str">
        <f t="shared" si="19"/>
        <v/>
      </c>
      <c r="Q1186" s="23"/>
    </row>
    <row r="1187" spans="3:17" x14ac:dyDescent="0.3">
      <c r="C1187" s="128" t="str">
        <f t="shared" si="19"/>
        <v/>
      </c>
      <c r="Q1187" s="23"/>
    </row>
    <row r="1188" spans="3:17" x14ac:dyDescent="0.3">
      <c r="C1188" s="128" t="str">
        <f t="shared" si="19"/>
        <v/>
      </c>
      <c r="Q1188" s="23"/>
    </row>
    <row r="1189" spans="3:17" x14ac:dyDescent="0.3">
      <c r="C1189" s="128" t="str">
        <f t="shared" si="19"/>
        <v/>
      </c>
      <c r="Q1189" s="23"/>
    </row>
    <row r="1190" spans="3:17" x14ac:dyDescent="0.3">
      <c r="C1190" s="128" t="str">
        <f t="shared" si="19"/>
        <v/>
      </c>
      <c r="Q1190" s="23"/>
    </row>
    <row r="1191" spans="3:17" x14ac:dyDescent="0.3">
      <c r="C1191" s="128" t="str">
        <f t="shared" si="19"/>
        <v/>
      </c>
      <c r="Q1191" s="23"/>
    </row>
    <row r="1192" spans="3:17" x14ac:dyDescent="0.3">
      <c r="C1192" s="128" t="str">
        <f t="shared" si="19"/>
        <v/>
      </c>
      <c r="Q1192" s="23"/>
    </row>
    <row r="1193" spans="3:17" x14ac:dyDescent="0.3">
      <c r="C1193" s="128" t="str">
        <f t="shared" si="19"/>
        <v/>
      </c>
      <c r="Q1193" s="23"/>
    </row>
    <row r="1194" spans="3:17" x14ac:dyDescent="0.3">
      <c r="C1194" s="128" t="str">
        <f t="shared" si="19"/>
        <v/>
      </c>
      <c r="Q1194" s="23"/>
    </row>
    <row r="1195" spans="3:17" x14ac:dyDescent="0.3">
      <c r="C1195" s="128" t="str">
        <f t="shared" si="19"/>
        <v/>
      </c>
      <c r="Q1195" s="23"/>
    </row>
    <row r="1196" spans="3:17" x14ac:dyDescent="0.3">
      <c r="C1196" s="128" t="str">
        <f t="shared" si="19"/>
        <v/>
      </c>
      <c r="Q1196" s="23"/>
    </row>
    <row r="1197" spans="3:17" x14ac:dyDescent="0.3">
      <c r="C1197" s="128" t="str">
        <f t="shared" si="19"/>
        <v/>
      </c>
      <c r="Q1197" s="23"/>
    </row>
    <row r="1198" spans="3:17" x14ac:dyDescent="0.3">
      <c r="C1198" s="128" t="str">
        <f t="shared" si="19"/>
        <v/>
      </c>
      <c r="Q1198" s="23"/>
    </row>
    <row r="1199" spans="3:17" x14ac:dyDescent="0.3">
      <c r="C1199" s="128" t="str">
        <f t="shared" si="19"/>
        <v/>
      </c>
      <c r="Q1199" s="23"/>
    </row>
    <row r="1200" spans="3:17" x14ac:dyDescent="0.3">
      <c r="C1200" s="128" t="str">
        <f t="shared" si="19"/>
        <v/>
      </c>
      <c r="Q1200" s="23"/>
    </row>
    <row r="1201" spans="3:17" x14ac:dyDescent="0.3">
      <c r="C1201" s="128" t="str">
        <f t="shared" si="19"/>
        <v/>
      </c>
      <c r="Q1201" s="23"/>
    </row>
    <row r="1202" spans="3:17" x14ac:dyDescent="0.3">
      <c r="C1202" s="128" t="str">
        <f t="shared" si="19"/>
        <v/>
      </c>
      <c r="Q1202" s="23"/>
    </row>
    <row r="1203" spans="3:17" x14ac:dyDescent="0.3">
      <c r="C1203" s="128" t="str">
        <f t="shared" si="19"/>
        <v/>
      </c>
      <c r="Q1203" s="23"/>
    </row>
    <row r="1204" spans="3:17" x14ac:dyDescent="0.3">
      <c r="C1204" s="128" t="str">
        <f t="shared" si="19"/>
        <v/>
      </c>
      <c r="Q1204" s="23"/>
    </row>
    <row r="1205" spans="3:17" x14ac:dyDescent="0.3">
      <c r="C1205" s="128" t="str">
        <f t="shared" si="19"/>
        <v/>
      </c>
      <c r="Q1205" s="23"/>
    </row>
    <row r="1206" spans="3:17" x14ac:dyDescent="0.3">
      <c r="C1206" s="128" t="str">
        <f t="shared" ref="C1206:C1269" si="20">LEFT(E1206,9)</f>
        <v/>
      </c>
      <c r="Q1206" s="23"/>
    </row>
    <row r="1207" spans="3:17" x14ac:dyDescent="0.3">
      <c r="C1207" s="128" t="str">
        <f t="shared" si="20"/>
        <v/>
      </c>
      <c r="Q1207" s="23"/>
    </row>
    <row r="1208" spans="3:17" x14ac:dyDescent="0.3">
      <c r="C1208" s="128" t="str">
        <f t="shared" si="20"/>
        <v/>
      </c>
      <c r="Q1208" s="23"/>
    </row>
    <row r="1209" spans="3:17" x14ac:dyDescent="0.3">
      <c r="C1209" s="128" t="str">
        <f t="shared" si="20"/>
        <v/>
      </c>
      <c r="Q1209" s="23"/>
    </row>
    <row r="1210" spans="3:17" x14ac:dyDescent="0.3">
      <c r="C1210" s="128" t="str">
        <f t="shared" si="20"/>
        <v/>
      </c>
      <c r="Q1210" s="23"/>
    </row>
    <row r="1211" spans="3:17" x14ac:dyDescent="0.3">
      <c r="C1211" s="128" t="str">
        <f t="shared" si="20"/>
        <v/>
      </c>
      <c r="Q1211" s="23"/>
    </row>
    <row r="1212" spans="3:17" x14ac:dyDescent="0.3">
      <c r="C1212" s="128" t="str">
        <f t="shared" si="20"/>
        <v/>
      </c>
      <c r="Q1212" s="23"/>
    </row>
    <row r="1213" spans="3:17" x14ac:dyDescent="0.3">
      <c r="C1213" s="128" t="str">
        <f t="shared" si="20"/>
        <v/>
      </c>
      <c r="Q1213" s="23"/>
    </row>
    <row r="1214" spans="3:17" x14ac:dyDescent="0.3">
      <c r="C1214" s="128" t="str">
        <f t="shared" si="20"/>
        <v/>
      </c>
      <c r="Q1214" s="23"/>
    </row>
    <row r="1215" spans="3:17" x14ac:dyDescent="0.3">
      <c r="C1215" s="128" t="str">
        <f t="shared" si="20"/>
        <v/>
      </c>
      <c r="Q1215" s="23"/>
    </row>
    <row r="1216" spans="3:17" x14ac:dyDescent="0.3">
      <c r="C1216" s="128" t="str">
        <f t="shared" si="20"/>
        <v/>
      </c>
      <c r="Q1216" s="23"/>
    </row>
    <row r="1217" spans="3:17" x14ac:dyDescent="0.3">
      <c r="C1217" s="128" t="str">
        <f t="shared" si="20"/>
        <v/>
      </c>
      <c r="Q1217" s="23"/>
    </row>
    <row r="1218" spans="3:17" x14ac:dyDescent="0.3">
      <c r="C1218" s="128" t="str">
        <f t="shared" si="20"/>
        <v/>
      </c>
      <c r="Q1218" s="23"/>
    </row>
    <row r="1219" spans="3:17" x14ac:dyDescent="0.3">
      <c r="C1219" s="128" t="str">
        <f t="shared" si="20"/>
        <v/>
      </c>
      <c r="Q1219" s="23"/>
    </row>
    <row r="1220" spans="3:17" x14ac:dyDescent="0.3">
      <c r="C1220" s="128" t="str">
        <f t="shared" si="20"/>
        <v/>
      </c>
      <c r="Q1220" s="23"/>
    </row>
    <row r="1221" spans="3:17" x14ac:dyDescent="0.3">
      <c r="C1221" s="128" t="str">
        <f t="shared" si="20"/>
        <v/>
      </c>
      <c r="Q1221" s="23"/>
    </row>
    <row r="1222" spans="3:17" x14ac:dyDescent="0.3">
      <c r="C1222" s="128" t="str">
        <f t="shared" si="20"/>
        <v/>
      </c>
      <c r="Q1222" s="23"/>
    </row>
    <row r="1223" spans="3:17" x14ac:dyDescent="0.3">
      <c r="C1223" s="128" t="str">
        <f t="shared" si="20"/>
        <v/>
      </c>
      <c r="Q1223" s="23"/>
    </row>
    <row r="1224" spans="3:17" x14ac:dyDescent="0.3">
      <c r="C1224" s="128" t="str">
        <f t="shared" si="20"/>
        <v/>
      </c>
      <c r="Q1224" s="23"/>
    </row>
    <row r="1225" spans="3:17" x14ac:dyDescent="0.3">
      <c r="C1225" s="128" t="str">
        <f t="shared" si="20"/>
        <v/>
      </c>
      <c r="Q1225" s="23"/>
    </row>
    <row r="1226" spans="3:17" x14ac:dyDescent="0.3">
      <c r="C1226" s="128" t="str">
        <f t="shared" si="20"/>
        <v/>
      </c>
      <c r="Q1226" s="23"/>
    </row>
    <row r="1227" spans="3:17" x14ac:dyDescent="0.3">
      <c r="C1227" s="128" t="str">
        <f t="shared" si="20"/>
        <v/>
      </c>
      <c r="Q1227" s="23"/>
    </row>
    <row r="1228" spans="3:17" x14ac:dyDescent="0.3">
      <c r="C1228" s="128" t="str">
        <f t="shared" si="20"/>
        <v/>
      </c>
      <c r="Q1228" s="23"/>
    </row>
    <row r="1229" spans="3:17" x14ac:dyDescent="0.3">
      <c r="C1229" s="128" t="str">
        <f t="shared" si="20"/>
        <v/>
      </c>
      <c r="Q1229" s="23"/>
    </row>
    <row r="1230" spans="3:17" x14ac:dyDescent="0.3">
      <c r="C1230" s="128" t="str">
        <f t="shared" si="20"/>
        <v/>
      </c>
      <c r="Q1230" s="23"/>
    </row>
    <row r="1231" spans="3:17" x14ac:dyDescent="0.3">
      <c r="C1231" s="128" t="str">
        <f t="shared" si="20"/>
        <v/>
      </c>
      <c r="Q1231" s="23"/>
    </row>
    <row r="1232" spans="3:17" x14ac:dyDescent="0.3">
      <c r="C1232" s="128" t="str">
        <f t="shared" si="20"/>
        <v/>
      </c>
      <c r="Q1232" s="23"/>
    </row>
    <row r="1233" spans="3:17" x14ac:dyDescent="0.3">
      <c r="C1233" s="128" t="str">
        <f t="shared" si="20"/>
        <v/>
      </c>
      <c r="Q1233" s="23"/>
    </row>
    <row r="1234" spans="3:17" x14ac:dyDescent="0.3">
      <c r="C1234" s="128" t="str">
        <f t="shared" si="20"/>
        <v/>
      </c>
      <c r="Q1234" s="23"/>
    </row>
    <row r="1235" spans="3:17" x14ac:dyDescent="0.3">
      <c r="C1235" s="128" t="str">
        <f t="shared" si="20"/>
        <v/>
      </c>
      <c r="Q1235" s="23"/>
    </row>
    <row r="1236" spans="3:17" x14ac:dyDescent="0.3">
      <c r="C1236" s="128" t="str">
        <f t="shared" si="20"/>
        <v/>
      </c>
      <c r="Q1236" s="23"/>
    </row>
    <row r="1237" spans="3:17" x14ac:dyDescent="0.3">
      <c r="C1237" s="128" t="str">
        <f t="shared" si="20"/>
        <v/>
      </c>
      <c r="Q1237" s="23"/>
    </row>
    <row r="1238" spans="3:17" x14ac:dyDescent="0.3">
      <c r="C1238" s="128" t="str">
        <f t="shared" si="20"/>
        <v/>
      </c>
      <c r="Q1238" s="23"/>
    </row>
    <row r="1239" spans="3:17" x14ac:dyDescent="0.3">
      <c r="C1239" s="128" t="str">
        <f t="shared" si="20"/>
        <v/>
      </c>
      <c r="Q1239" s="23"/>
    </row>
    <row r="1240" spans="3:17" x14ac:dyDescent="0.3">
      <c r="C1240" s="128" t="str">
        <f t="shared" si="20"/>
        <v/>
      </c>
      <c r="Q1240" s="23"/>
    </row>
    <row r="1241" spans="3:17" x14ac:dyDescent="0.3">
      <c r="C1241" s="128" t="str">
        <f t="shared" si="20"/>
        <v/>
      </c>
      <c r="Q1241" s="23"/>
    </row>
    <row r="1242" spans="3:17" x14ac:dyDescent="0.3">
      <c r="C1242" s="128" t="str">
        <f t="shared" si="20"/>
        <v/>
      </c>
      <c r="Q1242" s="23"/>
    </row>
    <row r="1243" spans="3:17" x14ac:dyDescent="0.3">
      <c r="C1243" s="128" t="str">
        <f t="shared" si="20"/>
        <v/>
      </c>
      <c r="Q1243" s="23"/>
    </row>
    <row r="1244" spans="3:17" x14ac:dyDescent="0.3">
      <c r="C1244" s="128" t="str">
        <f t="shared" si="20"/>
        <v/>
      </c>
      <c r="Q1244" s="23"/>
    </row>
    <row r="1245" spans="3:17" x14ac:dyDescent="0.3">
      <c r="C1245" s="128" t="str">
        <f t="shared" si="20"/>
        <v/>
      </c>
      <c r="Q1245" s="23"/>
    </row>
    <row r="1246" spans="3:17" x14ac:dyDescent="0.3">
      <c r="C1246" s="128" t="str">
        <f t="shared" si="20"/>
        <v/>
      </c>
      <c r="Q1246" s="23"/>
    </row>
    <row r="1247" spans="3:17" x14ac:dyDescent="0.3">
      <c r="C1247" s="128" t="str">
        <f t="shared" si="20"/>
        <v/>
      </c>
      <c r="Q1247" s="23"/>
    </row>
    <row r="1248" spans="3:17" x14ac:dyDescent="0.3">
      <c r="C1248" s="128" t="str">
        <f t="shared" si="20"/>
        <v/>
      </c>
      <c r="Q1248" s="23"/>
    </row>
    <row r="1249" spans="3:17" x14ac:dyDescent="0.3">
      <c r="C1249" s="128" t="str">
        <f t="shared" si="20"/>
        <v/>
      </c>
      <c r="Q1249" s="23"/>
    </row>
    <row r="1250" spans="3:17" x14ac:dyDescent="0.3">
      <c r="C1250" s="128" t="str">
        <f t="shared" si="20"/>
        <v/>
      </c>
      <c r="Q1250" s="23"/>
    </row>
    <row r="1251" spans="3:17" x14ac:dyDescent="0.3">
      <c r="C1251" s="128" t="str">
        <f t="shared" si="20"/>
        <v/>
      </c>
      <c r="Q1251" s="23"/>
    </row>
    <row r="1252" spans="3:17" x14ac:dyDescent="0.3">
      <c r="C1252" s="128" t="str">
        <f t="shared" si="20"/>
        <v/>
      </c>
      <c r="Q1252" s="23"/>
    </row>
    <row r="1253" spans="3:17" x14ac:dyDescent="0.3">
      <c r="C1253" s="128" t="str">
        <f t="shared" si="20"/>
        <v/>
      </c>
      <c r="Q1253" s="23"/>
    </row>
    <row r="1254" spans="3:17" x14ac:dyDescent="0.3">
      <c r="C1254" s="128" t="str">
        <f t="shared" si="20"/>
        <v/>
      </c>
      <c r="Q1254" s="23"/>
    </row>
    <row r="1255" spans="3:17" x14ac:dyDescent="0.3">
      <c r="C1255" s="128" t="str">
        <f t="shared" si="20"/>
        <v/>
      </c>
      <c r="Q1255" s="23"/>
    </row>
    <row r="1256" spans="3:17" x14ac:dyDescent="0.3">
      <c r="C1256" s="128" t="str">
        <f t="shared" si="20"/>
        <v/>
      </c>
      <c r="Q1256" s="23"/>
    </row>
    <row r="1257" spans="3:17" x14ac:dyDescent="0.3">
      <c r="C1257" s="128" t="str">
        <f t="shared" si="20"/>
        <v/>
      </c>
      <c r="Q1257" s="23"/>
    </row>
    <row r="1258" spans="3:17" x14ac:dyDescent="0.3">
      <c r="C1258" s="128" t="str">
        <f t="shared" si="20"/>
        <v/>
      </c>
      <c r="Q1258" s="23"/>
    </row>
    <row r="1259" spans="3:17" x14ac:dyDescent="0.3">
      <c r="C1259" s="128" t="str">
        <f t="shared" si="20"/>
        <v/>
      </c>
      <c r="Q1259" s="23"/>
    </row>
    <row r="1260" spans="3:17" x14ac:dyDescent="0.3">
      <c r="C1260" s="128" t="str">
        <f t="shared" si="20"/>
        <v/>
      </c>
      <c r="Q1260" s="23"/>
    </row>
    <row r="1261" spans="3:17" x14ac:dyDescent="0.3">
      <c r="C1261" s="128" t="str">
        <f t="shared" si="20"/>
        <v/>
      </c>
      <c r="Q1261" s="23"/>
    </row>
    <row r="1262" spans="3:17" x14ac:dyDescent="0.3">
      <c r="C1262" s="128" t="str">
        <f t="shared" si="20"/>
        <v/>
      </c>
      <c r="Q1262" s="23"/>
    </row>
    <row r="1263" spans="3:17" x14ac:dyDescent="0.3">
      <c r="C1263" s="128" t="str">
        <f t="shared" si="20"/>
        <v/>
      </c>
      <c r="Q1263" s="23"/>
    </row>
    <row r="1264" spans="3:17" x14ac:dyDescent="0.3">
      <c r="C1264" s="128" t="str">
        <f t="shared" si="20"/>
        <v/>
      </c>
      <c r="Q1264" s="23"/>
    </row>
    <row r="1265" spans="3:17" x14ac:dyDescent="0.3">
      <c r="C1265" s="128" t="str">
        <f t="shared" si="20"/>
        <v/>
      </c>
      <c r="Q1265" s="23"/>
    </row>
    <row r="1266" spans="3:17" x14ac:dyDescent="0.3">
      <c r="C1266" s="128" t="str">
        <f t="shared" si="20"/>
        <v/>
      </c>
      <c r="Q1266" s="23"/>
    </row>
    <row r="1267" spans="3:17" x14ac:dyDescent="0.3">
      <c r="C1267" s="128" t="str">
        <f t="shared" si="20"/>
        <v/>
      </c>
      <c r="Q1267" s="23"/>
    </row>
    <row r="1268" spans="3:17" x14ac:dyDescent="0.3">
      <c r="C1268" s="128" t="str">
        <f t="shared" si="20"/>
        <v/>
      </c>
      <c r="Q1268" s="23"/>
    </row>
    <row r="1269" spans="3:17" x14ac:dyDescent="0.3">
      <c r="C1269" s="128" t="str">
        <f t="shared" si="20"/>
        <v/>
      </c>
      <c r="Q1269" s="23"/>
    </row>
    <row r="1270" spans="3:17" x14ac:dyDescent="0.3">
      <c r="C1270" s="128" t="str">
        <f t="shared" ref="C1270:C1333" si="21">LEFT(E1270,9)</f>
        <v/>
      </c>
      <c r="Q1270" s="23"/>
    </row>
    <row r="1271" spans="3:17" x14ac:dyDescent="0.3">
      <c r="C1271" s="128" t="str">
        <f t="shared" si="21"/>
        <v/>
      </c>
      <c r="Q1271" s="23"/>
    </row>
    <row r="1272" spans="3:17" x14ac:dyDescent="0.3">
      <c r="C1272" s="128" t="str">
        <f t="shared" si="21"/>
        <v/>
      </c>
      <c r="Q1272" s="23"/>
    </row>
    <row r="1273" spans="3:17" x14ac:dyDescent="0.3">
      <c r="C1273" s="128" t="str">
        <f t="shared" si="21"/>
        <v/>
      </c>
      <c r="Q1273" s="23"/>
    </row>
    <row r="1274" spans="3:17" x14ac:dyDescent="0.3">
      <c r="C1274" s="128" t="str">
        <f t="shared" si="21"/>
        <v/>
      </c>
      <c r="Q1274" s="23"/>
    </row>
    <row r="1275" spans="3:17" x14ac:dyDescent="0.3">
      <c r="C1275" s="128" t="str">
        <f t="shared" si="21"/>
        <v/>
      </c>
      <c r="Q1275" s="23"/>
    </row>
    <row r="1276" spans="3:17" x14ac:dyDescent="0.3">
      <c r="C1276" s="128" t="str">
        <f t="shared" si="21"/>
        <v/>
      </c>
      <c r="Q1276" s="23"/>
    </row>
    <row r="1277" spans="3:17" x14ac:dyDescent="0.3">
      <c r="C1277" s="128" t="str">
        <f t="shared" si="21"/>
        <v/>
      </c>
      <c r="Q1277" s="23"/>
    </row>
    <row r="1278" spans="3:17" x14ac:dyDescent="0.3">
      <c r="C1278" s="128" t="str">
        <f t="shared" si="21"/>
        <v/>
      </c>
      <c r="Q1278" s="23"/>
    </row>
    <row r="1279" spans="3:17" x14ac:dyDescent="0.3">
      <c r="C1279" s="128" t="str">
        <f t="shared" si="21"/>
        <v/>
      </c>
      <c r="Q1279" s="23"/>
    </row>
    <row r="1280" spans="3:17" x14ac:dyDescent="0.3">
      <c r="C1280" s="128" t="str">
        <f t="shared" si="21"/>
        <v/>
      </c>
      <c r="Q1280" s="23"/>
    </row>
    <row r="1281" spans="3:17" x14ac:dyDescent="0.3">
      <c r="C1281" s="128" t="str">
        <f t="shared" si="21"/>
        <v/>
      </c>
      <c r="Q1281" s="23"/>
    </row>
    <row r="1282" spans="3:17" x14ac:dyDescent="0.3">
      <c r="C1282" s="128" t="str">
        <f t="shared" si="21"/>
        <v/>
      </c>
      <c r="Q1282" s="23"/>
    </row>
    <row r="1283" spans="3:17" x14ac:dyDescent="0.3">
      <c r="C1283" s="128" t="str">
        <f t="shared" si="21"/>
        <v/>
      </c>
      <c r="Q1283" s="23"/>
    </row>
    <row r="1284" spans="3:17" x14ac:dyDescent="0.3">
      <c r="C1284" s="128" t="str">
        <f t="shared" si="21"/>
        <v/>
      </c>
      <c r="Q1284" s="23"/>
    </row>
    <row r="1285" spans="3:17" x14ac:dyDescent="0.3">
      <c r="C1285" s="128" t="str">
        <f t="shared" si="21"/>
        <v/>
      </c>
      <c r="Q1285" s="23"/>
    </row>
    <row r="1286" spans="3:17" x14ac:dyDescent="0.3">
      <c r="C1286" s="128" t="str">
        <f t="shared" si="21"/>
        <v/>
      </c>
      <c r="Q1286" s="23"/>
    </row>
    <row r="1287" spans="3:17" x14ac:dyDescent="0.3">
      <c r="C1287" s="128" t="str">
        <f t="shared" si="21"/>
        <v/>
      </c>
      <c r="Q1287" s="23"/>
    </row>
    <row r="1288" spans="3:17" x14ac:dyDescent="0.3">
      <c r="C1288" s="128" t="str">
        <f t="shared" si="21"/>
        <v/>
      </c>
      <c r="Q1288" s="23"/>
    </row>
    <row r="1289" spans="3:17" x14ac:dyDescent="0.3">
      <c r="C1289" s="128" t="str">
        <f t="shared" si="21"/>
        <v/>
      </c>
      <c r="Q1289" s="23"/>
    </row>
    <row r="1290" spans="3:17" x14ac:dyDescent="0.3">
      <c r="C1290" s="128" t="str">
        <f t="shared" si="21"/>
        <v/>
      </c>
      <c r="Q1290" s="23"/>
    </row>
    <row r="1291" spans="3:17" x14ac:dyDescent="0.3">
      <c r="C1291" s="128" t="str">
        <f t="shared" si="21"/>
        <v/>
      </c>
      <c r="Q1291" s="23"/>
    </row>
    <row r="1292" spans="3:17" x14ac:dyDescent="0.3">
      <c r="C1292" s="128" t="str">
        <f t="shared" si="21"/>
        <v/>
      </c>
      <c r="Q1292" s="23"/>
    </row>
    <row r="1293" spans="3:17" x14ac:dyDescent="0.3">
      <c r="C1293" s="128" t="str">
        <f t="shared" si="21"/>
        <v/>
      </c>
      <c r="Q1293" s="23"/>
    </row>
    <row r="1294" spans="3:17" x14ac:dyDescent="0.3">
      <c r="C1294" s="128" t="str">
        <f t="shared" si="21"/>
        <v/>
      </c>
      <c r="Q1294" s="23"/>
    </row>
    <row r="1295" spans="3:17" x14ac:dyDescent="0.3">
      <c r="C1295" s="128" t="str">
        <f t="shared" si="21"/>
        <v/>
      </c>
      <c r="Q1295" s="23"/>
    </row>
    <row r="1296" spans="3:17" x14ac:dyDescent="0.3">
      <c r="C1296" s="128" t="str">
        <f t="shared" si="21"/>
        <v/>
      </c>
      <c r="Q1296" s="23"/>
    </row>
    <row r="1297" spans="3:17" x14ac:dyDescent="0.3">
      <c r="C1297" s="128" t="str">
        <f t="shared" si="21"/>
        <v/>
      </c>
      <c r="Q1297" s="23"/>
    </row>
    <row r="1298" spans="3:17" x14ac:dyDescent="0.3">
      <c r="C1298" s="128" t="str">
        <f t="shared" si="21"/>
        <v/>
      </c>
      <c r="Q1298" s="23"/>
    </row>
    <row r="1299" spans="3:17" x14ac:dyDescent="0.3">
      <c r="C1299" s="128" t="str">
        <f t="shared" si="21"/>
        <v/>
      </c>
      <c r="Q1299" s="23"/>
    </row>
    <row r="1300" spans="3:17" x14ac:dyDescent="0.3">
      <c r="C1300" s="128" t="str">
        <f t="shared" si="21"/>
        <v/>
      </c>
      <c r="Q1300" s="23"/>
    </row>
    <row r="1301" spans="3:17" x14ac:dyDescent="0.3">
      <c r="C1301" s="128" t="str">
        <f t="shared" si="21"/>
        <v/>
      </c>
      <c r="Q1301" s="23"/>
    </row>
    <row r="1302" spans="3:17" x14ac:dyDescent="0.3">
      <c r="C1302" s="128" t="str">
        <f t="shared" si="21"/>
        <v/>
      </c>
      <c r="Q1302" s="23"/>
    </row>
    <row r="1303" spans="3:17" x14ac:dyDescent="0.3">
      <c r="C1303" s="128" t="str">
        <f t="shared" si="21"/>
        <v/>
      </c>
      <c r="Q1303" s="23"/>
    </row>
    <row r="1304" spans="3:17" x14ac:dyDescent="0.3">
      <c r="C1304" s="128" t="str">
        <f t="shared" si="21"/>
        <v/>
      </c>
      <c r="Q1304" s="23"/>
    </row>
    <row r="1305" spans="3:17" x14ac:dyDescent="0.3">
      <c r="C1305" s="128" t="str">
        <f t="shared" si="21"/>
        <v/>
      </c>
      <c r="Q1305" s="23"/>
    </row>
    <row r="1306" spans="3:17" x14ac:dyDescent="0.3">
      <c r="C1306" s="128" t="str">
        <f t="shared" si="21"/>
        <v/>
      </c>
      <c r="Q1306" s="23"/>
    </row>
    <row r="1307" spans="3:17" x14ac:dyDescent="0.3">
      <c r="C1307" s="128" t="str">
        <f t="shared" si="21"/>
        <v/>
      </c>
      <c r="Q1307" s="23"/>
    </row>
    <row r="1308" spans="3:17" x14ac:dyDescent="0.3">
      <c r="C1308" s="128" t="str">
        <f t="shared" si="21"/>
        <v/>
      </c>
      <c r="Q1308" s="23"/>
    </row>
    <row r="1309" spans="3:17" x14ac:dyDescent="0.3">
      <c r="C1309" s="128" t="str">
        <f t="shared" si="21"/>
        <v/>
      </c>
      <c r="Q1309" s="23"/>
    </row>
    <row r="1310" spans="3:17" x14ac:dyDescent="0.3">
      <c r="C1310" s="128" t="str">
        <f t="shared" si="21"/>
        <v/>
      </c>
      <c r="Q1310" s="23"/>
    </row>
    <row r="1311" spans="3:17" x14ac:dyDescent="0.3">
      <c r="C1311" s="128" t="str">
        <f t="shared" si="21"/>
        <v/>
      </c>
      <c r="Q1311" s="23"/>
    </row>
    <row r="1312" spans="3:17" x14ac:dyDescent="0.3">
      <c r="C1312" s="128" t="str">
        <f t="shared" si="21"/>
        <v/>
      </c>
      <c r="Q1312" s="23"/>
    </row>
    <row r="1313" spans="3:17" x14ac:dyDescent="0.3">
      <c r="C1313" s="128" t="str">
        <f t="shared" si="21"/>
        <v/>
      </c>
      <c r="Q1313" s="23"/>
    </row>
    <row r="1314" spans="3:17" x14ac:dyDescent="0.3">
      <c r="C1314" s="128" t="str">
        <f t="shared" si="21"/>
        <v/>
      </c>
      <c r="Q1314" s="23"/>
    </row>
    <row r="1315" spans="3:17" x14ac:dyDescent="0.3">
      <c r="C1315" s="128" t="str">
        <f t="shared" si="21"/>
        <v/>
      </c>
      <c r="Q1315" s="23"/>
    </row>
    <row r="1316" spans="3:17" x14ac:dyDescent="0.3">
      <c r="C1316" s="128" t="str">
        <f t="shared" si="21"/>
        <v/>
      </c>
      <c r="Q1316" s="23"/>
    </row>
    <row r="1317" spans="3:17" x14ac:dyDescent="0.3">
      <c r="C1317" s="128" t="str">
        <f t="shared" si="21"/>
        <v/>
      </c>
      <c r="Q1317" s="23"/>
    </row>
    <row r="1318" spans="3:17" x14ac:dyDescent="0.3">
      <c r="C1318" s="128" t="str">
        <f t="shared" si="21"/>
        <v/>
      </c>
      <c r="Q1318" s="23"/>
    </row>
    <row r="1319" spans="3:17" x14ac:dyDescent="0.3">
      <c r="C1319" s="128" t="str">
        <f t="shared" si="21"/>
        <v/>
      </c>
      <c r="Q1319" s="23"/>
    </row>
    <row r="1320" spans="3:17" x14ac:dyDescent="0.3">
      <c r="C1320" s="128" t="str">
        <f t="shared" si="21"/>
        <v/>
      </c>
      <c r="Q1320" s="23"/>
    </row>
    <row r="1321" spans="3:17" x14ac:dyDescent="0.3">
      <c r="C1321" s="128" t="str">
        <f t="shared" si="21"/>
        <v/>
      </c>
      <c r="Q1321" s="23"/>
    </row>
    <row r="1322" spans="3:17" x14ac:dyDescent="0.3">
      <c r="C1322" s="128" t="str">
        <f t="shared" si="21"/>
        <v/>
      </c>
      <c r="Q1322" s="23"/>
    </row>
    <row r="1323" spans="3:17" x14ac:dyDescent="0.3">
      <c r="C1323" s="128" t="str">
        <f t="shared" si="21"/>
        <v/>
      </c>
      <c r="Q1323" s="23"/>
    </row>
    <row r="1324" spans="3:17" x14ac:dyDescent="0.3">
      <c r="C1324" s="128" t="str">
        <f t="shared" si="21"/>
        <v/>
      </c>
      <c r="Q1324" s="23"/>
    </row>
    <row r="1325" spans="3:17" x14ac:dyDescent="0.3">
      <c r="C1325" s="128" t="str">
        <f t="shared" si="21"/>
        <v/>
      </c>
      <c r="Q1325" s="23"/>
    </row>
    <row r="1326" spans="3:17" x14ac:dyDescent="0.3">
      <c r="C1326" s="128" t="str">
        <f t="shared" si="21"/>
        <v/>
      </c>
      <c r="Q1326" s="23"/>
    </row>
    <row r="1327" spans="3:17" x14ac:dyDescent="0.3">
      <c r="C1327" s="128" t="str">
        <f t="shared" si="21"/>
        <v/>
      </c>
      <c r="Q1327" s="23"/>
    </row>
    <row r="1328" spans="3:17" x14ac:dyDescent="0.3">
      <c r="C1328" s="128" t="str">
        <f t="shared" si="21"/>
        <v/>
      </c>
      <c r="Q1328" s="23"/>
    </row>
    <row r="1329" spans="3:17" x14ac:dyDescent="0.3">
      <c r="C1329" s="128" t="str">
        <f t="shared" si="21"/>
        <v/>
      </c>
      <c r="Q1329" s="23"/>
    </row>
    <row r="1330" spans="3:17" x14ac:dyDescent="0.3">
      <c r="C1330" s="128" t="str">
        <f t="shared" si="21"/>
        <v/>
      </c>
      <c r="Q1330" s="23"/>
    </row>
    <row r="1331" spans="3:17" x14ac:dyDescent="0.3">
      <c r="C1331" s="128" t="str">
        <f t="shared" si="21"/>
        <v/>
      </c>
      <c r="Q1331" s="23"/>
    </row>
    <row r="1332" spans="3:17" x14ac:dyDescent="0.3">
      <c r="C1332" s="128" t="str">
        <f t="shared" si="21"/>
        <v/>
      </c>
      <c r="Q1332" s="23"/>
    </row>
    <row r="1333" spans="3:17" x14ac:dyDescent="0.3">
      <c r="C1333" s="128" t="str">
        <f t="shared" si="21"/>
        <v/>
      </c>
      <c r="Q1333" s="23"/>
    </row>
    <row r="1334" spans="3:17" x14ac:dyDescent="0.3">
      <c r="C1334" s="128" t="str">
        <f t="shared" ref="C1334:C1397" si="22">LEFT(E1334,9)</f>
        <v/>
      </c>
      <c r="Q1334" s="23"/>
    </row>
    <row r="1335" spans="3:17" x14ac:dyDescent="0.3">
      <c r="C1335" s="128" t="str">
        <f t="shared" si="22"/>
        <v/>
      </c>
      <c r="Q1335" s="23"/>
    </row>
    <row r="1336" spans="3:17" x14ac:dyDescent="0.3">
      <c r="C1336" s="128" t="str">
        <f t="shared" si="22"/>
        <v/>
      </c>
      <c r="Q1336" s="23"/>
    </row>
    <row r="1337" spans="3:17" x14ac:dyDescent="0.3">
      <c r="C1337" s="128" t="str">
        <f t="shared" si="22"/>
        <v/>
      </c>
      <c r="Q1337" s="23"/>
    </row>
    <row r="1338" spans="3:17" x14ac:dyDescent="0.3">
      <c r="C1338" s="128" t="str">
        <f t="shared" si="22"/>
        <v/>
      </c>
      <c r="Q1338" s="23"/>
    </row>
    <row r="1339" spans="3:17" x14ac:dyDescent="0.3">
      <c r="C1339" s="128" t="str">
        <f t="shared" si="22"/>
        <v/>
      </c>
      <c r="Q1339" s="23"/>
    </row>
    <row r="1340" spans="3:17" x14ac:dyDescent="0.3">
      <c r="C1340" s="128" t="str">
        <f t="shared" si="22"/>
        <v/>
      </c>
      <c r="Q1340" s="23"/>
    </row>
    <row r="1341" spans="3:17" x14ac:dyDescent="0.3">
      <c r="C1341" s="128" t="str">
        <f t="shared" si="22"/>
        <v/>
      </c>
      <c r="Q1341" s="23"/>
    </row>
    <row r="1342" spans="3:17" x14ac:dyDescent="0.3">
      <c r="C1342" s="128" t="str">
        <f t="shared" si="22"/>
        <v/>
      </c>
      <c r="Q1342" s="23"/>
    </row>
    <row r="1343" spans="3:17" x14ac:dyDescent="0.3">
      <c r="C1343" s="128" t="str">
        <f t="shared" si="22"/>
        <v/>
      </c>
      <c r="Q1343" s="23"/>
    </row>
    <row r="1344" spans="3:17" x14ac:dyDescent="0.3">
      <c r="C1344" s="128" t="str">
        <f t="shared" si="22"/>
        <v/>
      </c>
      <c r="Q1344" s="23"/>
    </row>
    <row r="1345" spans="3:17" x14ac:dyDescent="0.3">
      <c r="C1345" s="128" t="str">
        <f t="shared" si="22"/>
        <v/>
      </c>
      <c r="Q1345" s="23"/>
    </row>
    <row r="1346" spans="3:17" x14ac:dyDescent="0.3">
      <c r="C1346" s="128" t="str">
        <f t="shared" si="22"/>
        <v/>
      </c>
      <c r="Q1346" s="23"/>
    </row>
    <row r="1347" spans="3:17" x14ac:dyDescent="0.3">
      <c r="C1347" s="128" t="str">
        <f t="shared" si="22"/>
        <v/>
      </c>
      <c r="Q1347" s="23"/>
    </row>
    <row r="1348" spans="3:17" x14ac:dyDescent="0.3">
      <c r="C1348" s="128" t="str">
        <f t="shared" si="22"/>
        <v/>
      </c>
      <c r="Q1348" s="23"/>
    </row>
    <row r="1349" spans="3:17" x14ac:dyDescent="0.3">
      <c r="C1349" s="128" t="str">
        <f t="shared" si="22"/>
        <v/>
      </c>
      <c r="Q1349" s="23"/>
    </row>
    <row r="1350" spans="3:17" x14ac:dyDescent="0.3">
      <c r="C1350" s="128" t="str">
        <f t="shared" si="22"/>
        <v/>
      </c>
      <c r="Q1350" s="23"/>
    </row>
    <row r="1351" spans="3:17" x14ac:dyDescent="0.3">
      <c r="C1351" s="128" t="str">
        <f t="shared" si="22"/>
        <v/>
      </c>
      <c r="Q1351" s="23"/>
    </row>
    <row r="1352" spans="3:17" x14ac:dyDescent="0.3">
      <c r="C1352" s="128" t="str">
        <f t="shared" si="22"/>
        <v/>
      </c>
      <c r="Q1352" s="23"/>
    </row>
    <row r="1353" spans="3:17" x14ac:dyDescent="0.3">
      <c r="C1353" s="128" t="str">
        <f t="shared" si="22"/>
        <v/>
      </c>
      <c r="Q1353" s="23"/>
    </row>
    <row r="1354" spans="3:17" x14ac:dyDescent="0.3">
      <c r="C1354" s="128" t="str">
        <f t="shared" si="22"/>
        <v/>
      </c>
      <c r="Q1354" s="23"/>
    </row>
    <row r="1355" spans="3:17" x14ac:dyDescent="0.3">
      <c r="C1355" s="128" t="str">
        <f t="shared" si="22"/>
        <v/>
      </c>
      <c r="Q1355" s="23"/>
    </row>
    <row r="1356" spans="3:17" x14ac:dyDescent="0.3">
      <c r="C1356" s="128" t="str">
        <f t="shared" si="22"/>
        <v/>
      </c>
      <c r="Q1356" s="23"/>
    </row>
    <row r="1357" spans="3:17" x14ac:dyDescent="0.3">
      <c r="C1357" s="128" t="str">
        <f t="shared" si="22"/>
        <v/>
      </c>
      <c r="Q1357" s="23"/>
    </row>
    <row r="1358" spans="3:17" x14ac:dyDescent="0.3">
      <c r="C1358" s="128" t="str">
        <f t="shared" si="22"/>
        <v/>
      </c>
      <c r="Q1358" s="23"/>
    </row>
    <row r="1359" spans="3:17" x14ac:dyDescent="0.3">
      <c r="C1359" s="128" t="str">
        <f t="shared" si="22"/>
        <v/>
      </c>
      <c r="Q1359" s="23"/>
    </row>
    <row r="1360" spans="3:17" x14ac:dyDescent="0.3">
      <c r="C1360" s="128" t="str">
        <f t="shared" si="22"/>
        <v/>
      </c>
      <c r="Q1360" s="23"/>
    </row>
    <row r="1361" spans="3:17" x14ac:dyDescent="0.3">
      <c r="C1361" s="128" t="str">
        <f t="shared" si="22"/>
        <v/>
      </c>
      <c r="Q1361" s="23"/>
    </row>
    <row r="1362" spans="3:17" x14ac:dyDescent="0.3">
      <c r="C1362" s="128" t="str">
        <f t="shared" si="22"/>
        <v/>
      </c>
      <c r="Q1362" s="23"/>
    </row>
    <row r="1363" spans="3:17" x14ac:dyDescent="0.3">
      <c r="C1363" s="128" t="str">
        <f t="shared" si="22"/>
        <v/>
      </c>
      <c r="Q1363" s="23"/>
    </row>
    <row r="1364" spans="3:17" x14ac:dyDescent="0.3">
      <c r="C1364" s="128" t="str">
        <f t="shared" si="22"/>
        <v/>
      </c>
      <c r="Q1364" s="23"/>
    </row>
    <row r="1365" spans="3:17" x14ac:dyDescent="0.3">
      <c r="C1365" s="128" t="str">
        <f t="shared" si="22"/>
        <v/>
      </c>
      <c r="Q1365" s="23"/>
    </row>
    <row r="1366" spans="3:17" x14ac:dyDescent="0.3">
      <c r="C1366" s="128" t="str">
        <f t="shared" si="22"/>
        <v/>
      </c>
      <c r="Q1366" s="23"/>
    </row>
    <row r="1367" spans="3:17" x14ac:dyDescent="0.3">
      <c r="C1367" s="128" t="str">
        <f t="shared" si="22"/>
        <v/>
      </c>
      <c r="Q1367" s="23"/>
    </row>
    <row r="1368" spans="3:17" x14ac:dyDescent="0.3">
      <c r="C1368" s="128" t="str">
        <f t="shared" si="22"/>
        <v/>
      </c>
      <c r="Q1368" s="23"/>
    </row>
    <row r="1369" spans="3:17" x14ac:dyDescent="0.3">
      <c r="C1369" s="128" t="str">
        <f t="shared" si="22"/>
        <v/>
      </c>
      <c r="Q1369" s="23"/>
    </row>
    <row r="1370" spans="3:17" x14ac:dyDescent="0.3">
      <c r="C1370" s="128" t="str">
        <f t="shared" si="22"/>
        <v/>
      </c>
      <c r="Q1370" s="23"/>
    </row>
    <row r="1371" spans="3:17" x14ac:dyDescent="0.3">
      <c r="C1371" s="128" t="str">
        <f t="shared" si="22"/>
        <v/>
      </c>
      <c r="Q1371" s="23"/>
    </row>
    <row r="1372" spans="3:17" x14ac:dyDescent="0.3">
      <c r="C1372" s="128" t="str">
        <f t="shared" si="22"/>
        <v/>
      </c>
      <c r="Q1372" s="23"/>
    </row>
    <row r="1373" spans="3:17" x14ac:dyDescent="0.3">
      <c r="C1373" s="128" t="str">
        <f t="shared" si="22"/>
        <v/>
      </c>
      <c r="Q1373" s="23"/>
    </row>
    <row r="1374" spans="3:17" x14ac:dyDescent="0.3">
      <c r="C1374" s="128" t="str">
        <f t="shared" si="22"/>
        <v/>
      </c>
      <c r="Q1374" s="23"/>
    </row>
    <row r="1375" spans="3:17" x14ac:dyDescent="0.3">
      <c r="C1375" s="128" t="str">
        <f t="shared" si="22"/>
        <v/>
      </c>
      <c r="Q1375" s="23"/>
    </row>
    <row r="1376" spans="3:17" x14ac:dyDescent="0.3">
      <c r="C1376" s="128" t="str">
        <f t="shared" si="22"/>
        <v/>
      </c>
      <c r="Q1376" s="23"/>
    </row>
    <row r="1377" spans="3:17" x14ac:dyDescent="0.3">
      <c r="C1377" s="128" t="str">
        <f t="shared" si="22"/>
        <v/>
      </c>
      <c r="Q1377" s="23"/>
    </row>
    <row r="1378" spans="3:17" x14ac:dyDescent="0.3">
      <c r="C1378" s="128" t="str">
        <f t="shared" si="22"/>
        <v/>
      </c>
      <c r="Q1378" s="23"/>
    </row>
    <row r="1379" spans="3:17" x14ac:dyDescent="0.3">
      <c r="C1379" s="128" t="str">
        <f t="shared" si="22"/>
        <v/>
      </c>
      <c r="Q1379" s="23"/>
    </row>
    <row r="1380" spans="3:17" x14ac:dyDescent="0.3">
      <c r="C1380" s="128" t="str">
        <f t="shared" si="22"/>
        <v/>
      </c>
      <c r="Q1380" s="23"/>
    </row>
    <row r="1381" spans="3:17" x14ac:dyDescent="0.3">
      <c r="C1381" s="128" t="str">
        <f t="shared" si="22"/>
        <v/>
      </c>
      <c r="Q1381" s="23"/>
    </row>
    <row r="1382" spans="3:17" x14ac:dyDescent="0.3">
      <c r="C1382" s="128" t="str">
        <f t="shared" si="22"/>
        <v/>
      </c>
      <c r="Q1382" s="23"/>
    </row>
    <row r="1383" spans="3:17" x14ac:dyDescent="0.3">
      <c r="C1383" s="128" t="str">
        <f t="shared" si="22"/>
        <v/>
      </c>
      <c r="Q1383" s="23"/>
    </row>
    <row r="1384" spans="3:17" x14ac:dyDescent="0.3">
      <c r="C1384" s="128" t="str">
        <f t="shared" si="22"/>
        <v/>
      </c>
      <c r="Q1384" s="23"/>
    </row>
    <row r="1385" spans="3:17" x14ac:dyDescent="0.3">
      <c r="C1385" s="128" t="str">
        <f t="shared" si="22"/>
        <v/>
      </c>
      <c r="Q1385" s="23"/>
    </row>
    <row r="1386" spans="3:17" x14ac:dyDescent="0.3">
      <c r="C1386" s="128" t="str">
        <f t="shared" si="22"/>
        <v/>
      </c>
      <c r="Q1386" s="23"/>
    </row>
    <row r="1387" spans="3:17" x14ac:dyDescent="0.3">
      <c r="C1387" s="128" t="str">
        <f t="shared" si="22"/>
        <v/>
      </c>
      <c r="Q1387" s="23"/>
    </row>
    <row r="1388" spans="3:17" x14ac:dyDescent="0.3">
      <c r="C1388" s="128" t="str">
        <f t="shared" si="22"/>
        <v/>
      </c>
      <c r="Q1388" s="23"/>
    </row>
    <row r="1389" spans="3:17" x14ac:dyDescent="0.3">
      <c r="C1389" s="128" t="str">
        <f t="shared" si="22"/>
        <v/>
      </c>
      <c r="Q1389" s="23"/>
    </row>
    <row r="1390" spans="3:17" x14ac:dyDescent="0.3">
      <c r="C1390" s="128" t="str">
        <f t="shared" si="22"/>
        <v/>
      </c>
      <c r="Q1390" s="23"/>
    </row>
    <row r="1391" spans="3:17" x14ac:dyDescent="0.3">
      <c r="C1391" s="128" t="str">
        <f t="shared" si="22"/>
        <v/>
      </c>
      <c r="Q1391" s="23"/>
    </row>
    <row r="1392" spans="3:17" x14ac:dyDescent="0.3">
      <c r="C1392" s="128" t="str">
        <f t="shared" si="22"/>
        <v/>
      </c>
      <c r="Q1392" s="23"/>
    </row>
    <row r="1393" spans="3:17" x14ac:dyDescent="0.3">
      <c r="C1393" s="128" t="str">
        <f t="shared" si="22"/>
        <v/>
      </c>
      <c r="Q1393" s="23"/>
    </row>
    <row r="1394" spans="3:17" x14ac:dyDescent="0.3">
      <c r="C1394" s="128" t="str">
        <f t="shared" si="22"/>
        <v/>
      </c>
      <c r="Q1394" s="23"/>
    </row>
    <row r="1395" spans="3:17" x14ac:dyDescent="0.3">
      <c r="C1395" s="128" t="str">
        <f t="shared" si="22"/>
        <v/>
      </c>
      <c r="Q1395" s="23"/>
    </row>
    <row r="1396" spans="3:17" x14ac:dyDescent="0.3">
      <c r="C1396" s="128" t="str">
        <f t="shared" si="22"/>
        <v/>
      </c>
      <c r="Q1396" s="23"/>
    </row>
    <row r="1397" spans="3:17" x14ac:dyDescent="0.3">
      <c r="C1397" s="128" t="str">
        <f t="shared" si="22"/>
        <v/>
      </c>
      <c r="Q1397" s="23"/>
    </row>
    <row r="1398" spans="3:17" x14ac:dyDescent="0.3">
      <c r="C1398" s="128" t="str">
        <f t="shared" ref="C1398:C1461" si="23">LEFT(E1398,9)</f>
        <v/>
      </c>
      <c r="Q1398" s="23"/>
    </row>
    <row r="1399" spans="3:17" x14ac:dyDescent="0.3">
      <c r="C1399" s="128" t="str">
        <f t="shared" si="23"/>
        <v/>
      </c>
      <c r="Q1399" s="23"/>
    </row>
    <row r="1400" spans="3:17" x14ac:dyDescent="0.3">
      <c r="C1400" s="128" t="str">
        <f t="shared" si="23"/>
        <v/>
      </c>
      <c r="Q1400" s="23"/>
    </row>
    <row r="1401" spans="3:17" x14ac:dyDescent="0.3">
      <c r="C1401" s="128" t="str">
        <f t="shared" si="23"/>
        <v/>
      </c>
      <c r="Q1401" s="23"/>
    </row>
    <row r="1402" spans="3:17" x14ac:dyDescent="0.3">
      <c r="C1402" s="128" t="str">
        <f t="shared" si="23"/>
        <v/>
      </c>
      <c r="Q1402" s="23"/>
    </row>
    <row r="1403" spans="3:17" x14ac:dyDescent="0.3">
      <c r="C1403" s="128" t="str">
        <f t="shared" si="23"/>
        <v/>
      </c>
      <c r="Q1403" s="23"/>
    </row>
    <row r="1404" spans="3:17" x14ac:dyDescent="0.3">
      <c r="C1404" s="128" t="str">
        <f t="shared" si="23"/>
        <v/>
      </c>
      <c r="Q1404" s="23"/>
    </row>
    <row r="1405" spans="3:17" x14ac:dyDescent="0.3">
      <c r="C1405" s="128" t="str">
        <f t="shared" si="23"/>
        <v/>
      </c>
      <c r="Q1405" s="23"/>
    </row>
    <row r="1406" spans="3:17" x14ac:dyDescent="0.3">
      <c r="C1406" s="128" t="str">
        <f t="shared" si="23"/>
        <v/>
      </c>
      <c r="Q1406" s="23"/>
    </row>
    <row r="1407" spans="3:17" x14ac:dyDescent="0.3">
      <c r="C1407" s="128" t="str">
        <f t="shared" si="23"/>
        <v/>
      </c>
      <c r="Q1407" s="23"/>
    </row>
    <row r="1408" spans="3:17" x14ac:dyDescent="0.3">
      <c r="C1408" s="128" t="str">
        <f t="shared" si="23"/>
        <v/>
      </c>
      <c r="Q1408" s="23"/>
    </row>
    <row r="1409" spans="3:17" x14ac:dyDescent="0.3">
      <c r="C1409" s="128" t="str">
        <f t="shared" si="23"/>
        <v/>
      </c>
      <c r="Q1409" s="23"/>
    </row>
    <row r="1410" spans="3:17" x14ac:dyDescent="0.3">
      <c r="C1410" s="128" t="str">
        <f t="shared" si="23"/>
        <v/>
      </c>
      <c r="Q1410" s="23"/>
    </row>
    <row r="1411" spans="3:17" x14ac:dyDescent="0.3">
      <c r="C1411" s="128" t="str">
        <f t="shared" si="23"/>
        <v/>
      </c>
      <c r="Q1411" s="23"/>
    </row>
    <row r="1412" spans="3:17" x14ac:dyDescent="0.3">
      <c r="C1412" s="128" t="str">
        <f t="shared" si="23"/>
        <v/>
      </c>
      <c r="Q1412" s="23"/>
    </row>
    <row r="1413" spans="3:17" x14ac:dyDescent="0.3">
      <c r="C1413" s="128" t="str">
        <f t="shared" si="23"/>
        <v/>
      </c>
      <c r="Q1413" s="23"/>
    </row>
    <row r="1414" spans="3:17" x14ac:dyDescent="0.3">
      <c r="C1414" s="128" t="str">
        <f t="shared" si="23"/>
        <v/>
      </c>
      <c r="Q1414" s="23"/>
    </row>
    <row r="1415" spans="3:17" x14ac:dyDescent="0.3">
      <c r="C1415" s="128" t="str">
        <f t="shared" si="23"/>
        <v/>
      </c>
      <c r="Q1415" s="23"/>
    </row>
    <row r="1416" spans="3:17" x14ac:dyDescent="0.3">
      <c r="C1416" s="128" t="str">
        <f t="shared" si="23"/>
        <v/>
      </c>
      <c r="Q1416" s="23"/>
    </row>
    <row r="1417" spans="3:17" x14ac:dyDescent="0.3">
      <c r="C1417" s="128" t="str">
        <f t="shared" si="23"/>
        <v/>
      </c>
      <c r="Q1417" s="23"/>
    </row>
    <row r="1418" spans="3:17" x14ac:dyDescent="0.3">
      <c r="C1418" s="128" t="str">
        <f t="shared" si="23"/>
        <v/>
      </c>
      <c r="Q1418" s="23"/>
    </row>
    <row r="1419" spans="3:17" x14ac:dyDescent="0.3">
      <c r="C1419" s="128" t="str">
        <f t="shared" si="23"/>
        <v/>
      </c>
      <c r="Q1419" s="23"/>
    </row>
    <row r="1420" spans="3:17" x14ac:dyDescent="0.3">
      <c r="C1420" s="128" t="str">
        <f t="shared" si="23"/>
        <v/>
      </c>
      <c r="Q1420" s="23"/>
    </row>
    <row r="1421" spans="3:17" x14ac:dyDescent="0.3">
      <c r="C1421" s="128" t="str">
        <f t="shared" si="23"/>
        <v/>
      </c>
      <c r="Q1421" s="23"/>
    </row>
    <row r="1422" spans="3:17" x14ac:dyDescent="0.3">
      <c r="C1422" s="128" t="str">
        <f t="shared" si="23"/>
        <v/>
      </c>
      <c r="Q1422" s="23"/>
    </row>
    <row r="1423" spans="3:17" x14ac:dyDescent="0.3">
      <c r="C1423" s="128" t="str">
        <f t="shared" si="23"/>
        <v/>
      </c>
      <c r="Q1423" s="23"/>
    </row>
    <row r="1424" spans="3:17" x14ac:dyDescent="0.3">
      <c r="C1424" s="128" t="str">
        <f t="shared" si="23"/>
        <v/>
      </c>
      <c r="Q1424" s="23"/>
    </row>
    <row r="1425" spans="3:17" x14ac:dyDescent="0.3">
      <c r="C1425" s="128" t="str">
        <f t="shared" si="23"/>
        <v/>
      </c>
      <c r="Q1425" s="23"/>
    </row>
    <row r="1426" spans="3:17" x14ac:dyDescent="0.3">
      <c r="C1426" s="128" t="str">
        <f t="shared" si="23"/>
        <v/>
      </c>
      <c r="Q1426" s="23"/>
    </row>
    <row r="1427" spans="3:17" x14ac:dyDescent="0.3">
      <c r="C1427" s="128" t="str">
        <f t="shared" si="23"/>
        <v/>
      </c>
      <c r="Q1427" s="23"/>
    </row>
    <row r="1428" spans="3:17" x14ac:dyDescent="0.3">
      <c r="C1428" s="128" t="str">
        <f t="shared" si="23"/>
        <v/>
      </c>
      <c r="Q1428" s="23"/>
    </row>
    <row r="1429" spans="3:17" x14ac:dyDescent="0.3">
      <c r="C1429" s="128" t="str">
        <f t="shared" si="23"/>
        <v/>
      </c>
      <c r="Q1429" s="23"/>
    </row>
    <row r="1430" spans="3:17" x14ac:dyDescent="0.3">
      <c r="C1430" s="128" t="str">
        <f t="shared" si="23"/>
        <v/>
      </c>
      <c r="Q1430" s="23"/>
    </row>
    <row r="1431" spans="3:17" x14ac:dyDescent="0.3">
      <c r="C1431" s="128" t="str">
        <f t="shared" si="23"/>
        <v/>
      </c>
      <c r="Q1431" s="23"/>
    </row>
    <row r="1432" spans="3:17" x14ac:dyDescent="0.3">
      <c r="C1432" s="128" t="str">
        <f t="shared" si="23"/>
        <v/>
      </c>
      <c r="Q1432" s="23"/>
    </row>
    <row r="1433" spans="3:17" x14ac:dyDescent="0.3">
      <c r="C1433" s="128" t="str">
        <f t="shared" si="23"/>
        <v/>
      </c>
      <c r="Q1433" s="23"/>
    </row>
    <row r="1434" spans="3:17" x14ac:dyDescent="0.3">
      <c r="C1434" s="128" t="str">
        <f t="shared" si="23"/>
        <v/>
      </c>
      <c r="Q1434" s="23"/>
    </row>
    <row r="1435" spans="3:17" x14ac:dyDescent="0.3">
      <c r="C1435" s="128" t="str">
        <f t="shared" si="23"/>
        <v/>
      </c>
      <c r="Q1435" s="23"/>
    </row>
    <row r="1436" spans="3:17" x14ac:dyDescent="0.3">
      <c r="C1436" s="128" t="str">
        <f t="shared" si="23"/>
        <v/>
      </c>
      <c r="Q1436" s="23"/>
    </row>
    <row r="1437" spans="3:17" x14ac:dyDescent="0.3">
      <c r="C1437" s="128" t="str">
        <f t="shared" si="23"/>
        <v/>
      </c>
      <c r="Q1437" s="23"/>
    </row>
    <row r="1438" spans="3:17" x14ac:dyDescent="0.3">
      <c r="C1438" s="128" t="str">
        <f t="shared" si="23"/>
        <v/>
      </c>
      <c r="Q1438" s="23"/>
    </row>
    <row r="1439" spans="3:17" x14ac:dyDescent="0.3">
      <c r="C1439" s="128" t="str">
        <f t="shared" si="23"/>
        <v/>
      </c>
      <c r="Q1439" s="23"/>
    </row>
    <row r="1440" spans="3:17" x14ac:dyDescent="0.3">
      <c r="C1440" s="128" t="str">
        <f t="shared" si="23"/>
        <v/>
      </c>
      <c r="Q1440" s="23"/>
    </row>
    <row r="1441" spans="3:17" x14ac:dyDescent="0.3">
      <c r="C1441" s="128" t="str">
        <f t="shared" si="23"/>
        <v/>
      </c>
      <c r="Q1441" s="23"/>
    </row>
    <row r="1442" spans="3:17" x14ac:dyDescent="0.3">
      <c r="C1442" s="128" t="str">
        <f t="shared" si="23"/>
        <v/>
      </c>
      <c r="Q1442" s="23"/>
    </row>
    <row r="1443" spans="3:17" x14ac:dyDescent="0.3">
      <c r="C1443" s="128" t="str">
        <f t="shared" si="23"/>
        <v/>
      </c>
      <c r="Q1443" s="23"/>
    </row>
    <row r="1444" spans="3:17" x14ac:dyDescent="0.3">
      <c r="C1444" s="128" t="str">
        <f t="shared" si="23"/>
        <v/>
      </c>
      <c r="Q1444" s="23"/>
    </row>
    <row r="1445" spans="3:17" x14ac:dyDescent="0.3">
      <c r="C1445" s="128" t="str">
        <f t="shared" si="23"/>
        <v/>
      </c>
      <c r="Q1445" s="23"/>
    </row>
    <row r="1446" spans="3:17" x14ac:dyDescent="0.3">
      <c r="C1446" s="128" t="str">
        <f t="shared" si="23"/>
        <v/>
      </c>
      <c r="Q1446" s="23"/>
    </row>
    <row r="1447" spans="3:17" x14ac:dyDescent="0.3">
      <c r="C1447" s="128" t="str">
        <f t="shared" si="23"/>
        <v/>
      </c>
      <c r="Q1447" s="23"/>
    </row>
    <row r="1448" spans="3:17" x14ac:dyDescent="0.3">
      <c r="C1448" s="128" t="str">
        <f t="shared" si="23"/>
        <v/>
      </c>
      <c r="Q1448" s="23"/>
    </row>
    <row r="1449" spans="3:17" x14ac:dyDescent="0.3">
      <c r="C1449" s="128" t="str">
        <f t="shared" si="23"/>
        <v/>
      </c>
      <c r="Q1449" s="23"/>
    </row>
    <row r="1450" spans="3:17" x14ac:dyDescent="0.3">
      <c r="C1450" s="128" t="str">
        <f t="shared" si="23"/>
        <v/>
      </c>
      <c r="Q1450" s="23"/>
    </row>
    <row r="1451" spans="3:17" x14ac:dyDescent="0.3">
      <c r="C1451" s="128" t="str">
        <f t="shared" si="23"/>
        <v/>
      </c>
      <c r="Q1451" s="23"/>
    </row>
    <row r="1452" spans="3:17" x14ac:dyDescent="0.3">
      <c r="C1452" s="128" t="str">
        <f t="shared" si="23"/>
        <v/>
      </c>
      <c r="Q1452" s="23"/>
    </row>
    <row r="1453" spans="3:17" x14ac:dyDescent="0.3">
      <c r="C1453" s="128" t="str">
        <f t="shared" si="23"/>
        <v/>
      </c>
      <c r="Q1453" s="23"/>
    </row>
    <row r="1454" spans="3:17" x14ac:dyDescent="0.3">
      <c r="C1454" s="128" t="str">
        <f t="shared" si="23"/>
        <v/>
      </c>
      <c r="Q1454" s="23"/>
    </row>
    <row r="1455" spans="3:17" x14ac:dyDescent="0.3">
      <c r="C1455" s="128" t="str">
        <f t="shared" si="23"/>
        <v/>
      </c>
      <c r="Q1455" s="23"/>
    </row>
    <row r="1456" spans="3:17" x14ac:dyDescent="0.3">
      <c r="C1456" s="128" t="str">
        <f t="shared" si="23"/>
        <v/>
      </c>
      <c r="Q1456" s="23"/>
    </row>
    <row r="1457" spans="3:17" x14ac:dyDescent="0.3">
      <c r="C1457" s="128" t="str">
        <f t="shared" si="23"/>
        <v/>
      </c>
      <c r="Q1457" s="23"/>
    </row>
    <row r="1458" spans="3:17" x14ac:dyDescent="0.3">
      <c r="C1458" s="128" t="str">
        <f t="shared" si="23"/>
        <v/>
      </c>
      <c r="Q1458" s="23"/>
    </row>
    <row r="1459" spans="3:17" x14ac:dyDescent="0.3">
      <c r="C1459" s="128" t="str">
        <f t="shared" si="23"/>
        <v/>
      </c>
      <c r="Q1459" s="23"/>
    </row>
    <row r="1460" spans="3:17" x14ac:dyDescent="0.3">
      <c r="C1460" s="128" t="str">
        <f t="shared" si="23"/>
        <v/>
      </c>
      <c r="Q1460" s="23"/>
    </row>
    <row r="1461" spans="3:17" x14ac:dyDescent="0.3">
      <c r="C1461" s="128" t="str">
        <f t="shared" si="23"/>
        <v/>
      </c>
      <c r="Q1461" s="23"/>
    </row>
    <row r="1462" spans="3:17" x14ac:dyDescent="0.3">
      <c r="C1462" s="128" t="str">
        <f t="shared" ref="C1462:C1525" si="24">LEFT(E1462,9)</f>
        <v/>
      </c>
      <c r="Q1462" s="23"/>
    </row>
    <row r="1463" spans="3:17" x14ac:dyDescent="0.3">
      <c r="C1463" s="128" t="str">
        <f t="shared" si="24"/>
        <v/>
      </c>
      <c r="Q1463" s="23"/>
    </row>
    <row r="1464" spans="3:17" x14ac:dyDescent="0.3">
      <c r="C1464" s="128" t="str">
        <f t="shared" si="24"/>
        <v/>
      </c>
      <c r="Q1464" s="23"/>
    </row>
    <row r="1465" spans="3:17" x14ac:dyDescent="0.3">
      <c r="C1465" s="128" t="str">
        <f t="shared" si="24"/>
        <v/>
      </c>
      <c r="Q1465" s="23"/>
    </row>
    <row r="1466" spans="3:17" x14ac:dyDescent="0.3">
      <c r="C1466" s="128" t="str">
        <f t="shared" si="24"/>
        <v/>
      </c>
      <c r="Q1466" s="23"/>
    </row>
    <row r="1467" spans="3:17" x14ac:dyDescent="0.3">
      <c r="C1467" s="128" t="str">
        <f t="shared" si="24"/>
        <v/>
      </c>
      <c r="Q1467" s="23"/>
    </row>
    <row r="1468" spans="3:17" x14ac:dyDescent="0.3">
      <c r="C1468" s="128" t="str">
        <f t="shared" si="24"/>
        <v/>
      </c>
      <c r="Q1468" s="23"/>
    </row>
    <row r="1469" spans="3:17" x14ac:dyDescent="0.3">
      <c r="C1469" s="128" t="str">
        <f t="shared" si="24"/>
        <v/>
      </c>
      <c r="Q1469" s="23"/>
    </row>
    <row r="1470" spans="3:17" x14ac:dyDescent="0.3">
      <c r="C1470" s="128" t="str">
        <f t="shared" si="24"/>
        <v/>
      </c>
      <c r="Q1470" s="23"/>
    </row>
    <row r="1471" spans="3:17" x14ac:dyDescent="0.3">
      <c r="C1471" s="128" t="str">
        <f t="shared" si="24"/>
        <v/>
      </c>
      <c r="Q1471" s="23"/>
    </row>
    <row r="1472" spans="3:17" x14ac:dyDescent="0.3">
      <c r="C1472" s="128" t="str">
        <f t="shared" si="24"/>
        <v/>
      </c>
      <c r="Q1472" s="23"/>
    </row>
    <row r="1473" spans="3:17" x14ac:dyDescent="0.3">
      <c r="C1473" s="128" t="str">
        <f t="shared" si="24"/>
        <v/>
      </c>
      <c r="Q1473" s="23"/>
    </row>
    <row r="1474" spans="3:17" x14ac:dyDescent="0.3">
      <c r="C1474" s="128" t="str">
        <f t="shared" si="24"/>
        <v/>
      </c>
      <c r="Q1474" s="23"/>
    </row>
    <row r="1475" spans="3:17" x14ac:dyDescent="0.3">
      <c r="C1475" s="128" t="str">
        <f t="shared" si="24"/>
        <v/>
      </c>
      <c r="Q1475" s="23"/>
    </row>
    <row r="1476" spans="3:17" x14ac:dyDescent="0.3">
      <c r="C1476" s="128" t="str">
        <f t="shared" si="24"/>
        <v/>
      </c>
      <c r="Q1476" s="23"/>
    </row>
    <row r="1477" spans="3:17" x14ac:dyDescent="0.3">
      <c r="C1477" s="128" t="str">
        <f t="shared" si="24"/>
        <v/>
      </c>
      <c r="Q1477" s="23"/>
    </row>
    <row r="1478" spans="3:17" x14ac:dyDescent="0.3">
      <c r="C1478" s="128" t="str">
        <f t="shared" si="24"/>
        <v/>
      </c>
      <c r="Q1478" s="23"/>
    </row>
    <row r="1479" spans="3:17" x14ac:dyDescent="0.3">
      <c r="C1479" s="128" t="str">
        <f t="shared" si="24"/>
        <v/>
      </c>
      <c r="Q1479" s="23"/>
    </row>
    <row r="1480" spans="3:17" x14ac:dyDescent="0.3">
      <c r="C1480" s="128" t="str">
        <f t="shared" si="24"/>
        <v/>
      </c>
      <c r="Q1480" s="23"/>
    </row>
    <row r="1481" spans="3:17" x14ac:dyDescent="0.3">
      <c r="C1481" s="128" t="str">
        <f t="shared" si="24"/>
        <v/>
      </c>
      <c r="Q1481" s="23"/>
    </row>
    <row r="1482" spans="3:17" x14ac:dyDescent="0.3">
      <c r="C1482" s="128" t="str">
        <f t="shared" si="24"/>
        <v/>
      </c>
      <c r="Q1482" s="23"/>
    </row>
    <row r="1483" spans="3:17" x14ac:dyDescent="0.3">
      <c r="C1483" s="128" t="str">
        <f t="shared" si="24"/>
        <v/>
      </c>
      <c r="Q1483" s="23"/>
    </row>
    <row r="1484" spans="3:17" x14ac:dyDescent="0.3">
      <c r="C1484" s="128" t="str">
        <f t="shared" si="24"/>
        <v/>
      </c>
      <c r="Q1484" s="23"/>
    </row>
    <row r="1485" spans="3:17" x14ac:dyDescent="0.3">
      <c r="C1485" s="128" t="str">
        <f t="shared" si="24"/>
        <v/>
      </c>
      <c r="Q1485" s="23"/>
    </row>
    <row r="1486" spans="3:17" x14ac:dyDescent="0.3">
      <c r="C1486" s="128" t="str">
        <f t="shared" si="24"/>
        <v/>
      </c>
      <c r="Q1486" s="23"/>
    </row>
    <row r="1487" spans="3:17" x14ac:dyDescent="0.3">
      <c r="C1487" s="128" t="str">
        <f t="shared" si="24"/>
        <v/>
      </c>
      <c r="Q1487" s="23"/>
    </row>
    <row r="1488" spans="3:17" x14ac:dyDescent="0.3">
      <c r="C1488" s="128" t="str">
        <f t="shared" si="24"/>
        <v/>
      </c>
      <c r="Q1488" s="23"/>
    </row>
    <row r="1489" spans="3:17" x14ac:dyDescent="0.3">
      <c r="C1489" s="128" t="str">
        <f t="shared" si="24"/>
        <v/>
      </c>
      <c r="Q1489" s="23"/>
    </row>
    <row r="1490" spans="3:17" x14ac:dyDescent="0.3">
      <c r="C1490" s="128" t="str">
        <f t="shared" si="24"/>
        <v/>
      </c>
      <c r="Q1490" s="23"/>
    </row>
    <row r="1491" spans="3:17" x14ac:dyDescent="0.3">
      <c r="C1491" s="128" t="str">
        <f t="shared" si="24"/>
        <v/>
      </c>
      <c r="Q1491" s="23"/>
    </row>
    <row r="1492" spans="3:17" x14ac:dyDescent="0.3">
      <c r="C1492" s="128" t="str">
        <f t="shared" si="24"/>
        <v/>
      </c>
      <c r="Q1492" s="23"/>
    </row>
    <row r="1493" spans="3:17" x14ac:dyDescent="0.3">
      <c r="C1493" s="128" t="str">
        <f t="shared" si="24"/>
        <v/>
      </c>
      <c r="Q1493" s="23"/>
    </row>
    <row r="1494" spans="3:17" x14ac:dyDescent="0.3">
      <c r="C1494" s="128" t="str">
        <f t="shared" si="24"/>
        <v/>
      </c>
      <c r="Q1494" s="23"/>
    </row>
    <row r="1495" spans="3:17" x14ac:dyDescent="0.3">
      <c r="C1495" s="128" t="str">
        <f t="shared" si="24"/>
        <v/>
      </c>
      <c r="Q1495" s="23"/>
    </row>
    <row r="1496" spans="3:17" x14ac:dyDescent="0.3">
      <c r="C1496" s="128" t="str">
        <f t="shared" si="24"/>
        <v/>
      </c>
      <c r="Q1496" s="23"/>
    </row>
    <row r="1497" spans="3:17" x14ac:dyDescent="0.3">
      <c r="C1497" s="128" t="str">
        <f t="shared" si="24"/>
        <v/>
      </c>
      <c r="Q1497" s="23"/>
    </row>
    <row r="1498" spans="3:17" x14ac:dyDescent="0.3">
      <c r="C1498" s="128" t="str">
        <f t="shared" si="24"/>
        <v/>
      </c>
      <c r="Q1498" s="23"/>
    </row>
    <row r="1499" spans="3:17" x14ac:dyDescent="0.3">
      <c r="C1499" s="128" t="str">
        <f t="shared" si="24"/>
        <v/>
      </c>
      <c r="Q1499" s="23"/>
    </row>
    <row r="1500" spans="3:17" x14ac:dyDescent="0.3">
      <c r="C1500" s="128" t="str">
        <f t="shared" si="24"/>
        <v/>
      </c>
      <c r="Q1500" s="23"/>
    </row>
    <row r="1501" spans="3:17" x14ac:dyDescent="0.3">
      <c r="C1501" s="128" t="str">
        <f t="shared" si="24"/>
        <v/>
      </c>
      <c r="Q1501" s="23"/>
    </row>
    <row r="1502" spans="3:17" x14ac:dyDescent="0.3">
      <c r="C1502" s="128" t="str">
        <f t="shared" si="24"/>
        <v/>
      </c>
      <c r="Q1502" s="23"/>
    </row>
    <row r="1503" spans="3:17" x14ac:dyDescent="0.3">
      <c r="C1503" s="128" t="str">
        <f t="shared" si="24"/>
        <v/>
      </c>
      <c r="Q1503" s="23"/>
    </row>
    <row r="1504" spans="3:17" x14ac:dyDescent="0.3">
      <c r="C1504" s="128" t="str">
        <f t="shared" si="24"/>
        <v/>
      </c>
      <c r="Q1504" s="23"/>
    </row>
    <row r="1505" spans="3:17" x14ac:dyDescent="0.3">
      <c r="C1505" s="128" t="str">
        <f t="shared" si="24"/>
        <v/>
      </c>
      <c r="Q1505" s="23"/>
    </row>
    <row r="1506" spans="3:17" x14ac:dyDescent="0.3">
      <c r="C1506" s="128" t="str">
        <f t="shared" si="24"/>
        <v/>
      </c>
      <c r="Q1506" s="23"/>
    </row>
    <row r="1507" spans="3:17" x14ac:dyDescent="0.3">
      <c r="C1507" s="128" t="str">
        <f t="shared" si="24"/>
        <v/>
      </c>
      <c r="Q1507" s="23"/>
    </row>
    <row r="1508" spans="3:17" x14ac:dyDescent="0.3">
      <c r="C1508" s="128" t="str">
        <f t="shared" si="24"/>
        <v/>
      </c>
      <c r="Q1508" s="23"/>
    </row>
    <row r="1509" spans="3:17" x14ac:dyDescent="0.3">
      <c r="C1509" s="128" t="str">
        <f t="shared" si="24"/>
        <v/>
      </c>
      <c r="Q1509" s="23"/>
    </row>
    <row r="1510" spans="3:17" x14ac:dyDescent="0.3">
      <c r="C1510" s="128" t="str">
        <f t="shared" si="24"/>
        <v/>
      </c>
      <c r="Q1510" s="23"/>
    </row>
    <row r="1511" spans="3:17" x14ac:dyDescent="0.3">
      <c r="C1511" s="128" t="str">
        <f t="shared" si="24"/>
        <v/>
      </c>
      <c r="Q1511" s="23"/>
    </row>
    <row r="1512" spans="3:17" x14ac:dyDescent="0.3">
      <c r="C1512" s="128" t="str">
        <f t="shared" si="24"/>
        <v/>
      </c>
      <c r="Q1512" s="23"/>
    </row>
    <row r="1513" spans="3:17" x14ac:dyDescent="0.3">
      <c r="C1513" s="128" t="str">
        <f t="shared" si="24"/>
        <v/>
      </c>
      <c r="Q1513" s="23"/>
    </row>
    <row r="1514" spans="3:17" x14ac:dyDescent="0.3">
      <c r="C1514" s="128" t="str">
        <f t="shared" si="24"/>
        <v/>
      </c>
      <c r="Q1514" s="23"/>
    </row>
    <row r="1515" spans="3:17" x14ac:dyDescent="0.3">
      <c r="C1515" s="128" t="str">
        <f t="shared" si="24"/>
        <v/>
      </c>
      <c r="Q1515" s="23"/>
    </row>
    <row r="1516" spans="3:17" x14ac:dyDescent="0.3">
      <c r="C1516" s="128" t="str">
        <f t="shared" si="24"/>
        <v/>
      </c>
      <c r="Q1516" s="23"/>
    </row>
    <row r="1517" spans="3:17" x14ac:dyDescent="0.3">
      <c r="C1517" s="128" t="str">
        <f t="shared" si="24"/>
        <v/>
      </c>
      <c r="Q1517" s="23"/>
    </row>
    <row r="1518" spans="3:17" x14ac:dyDescent="0.3">
      <c r="C1518" s="128" t="str">
        <f t="shared" si="24"/>
        <v/>
      </c>
      <c r="Q1518" s="23"/>
    </row>
    <row r="1519" spans="3:17" x14ac:dyDescent="0.3">
      <c r="C1519" s="128" t="str">
        <f t="shared" si="24"/>
        <v/>
      </c>
      <c r="Q1519" s="23"/>
    </row>
    <row r="1520" spans="3:17" x14ac:dyDescent="0.3">
      <c r="C1520" s="128" t="str">
        <f t="shared" si="24"/>
        <v/>
      </c>
      <c r="Q1520" s="23"/>
    </row>
    <row r="1521" spans="3:17" x14ac:dyDescent="0.3">
      <c r="C1521" s="128" t="str">
        <f t="shared" si="24"/>
        <v/>
      </c>
      <c r="Q1521" s="23"/>
    </row>
    <row r="1522" spans="3:17" x14ac:dyDescent="0.3">
      <c r="C1522" s="128" t="str">
        <f t="shared" si="24"/>
        <v/>
      </c>
      <c r="Q1522" s="23"/>
    </row>
    <row r="1523" spans="3:17" x14ac:dyDescent="0.3">
      <c r="C1523" s="128" t="str">
        <f t="shared" si="24"/>
        <v/>
      </c>
      <c r="Q1523" s="23"/>
    </row>
    <row r="1524" spans="3:17" x14ac:dyDescent="0.3">
      <c r="C1524" s="128" t="str">
        <f t="shared" si="24"/>
        <v/>
      </c>
      <c r="Q1524" s="23"/>
    </row>
    <row r="1525" spans="3:17" x14ac:dyDescent="0.3">
      <c r="C1525" s="128" t="str">
        <f t="shared" si="24"/>
        <v/>
      </c>
      <c r="Q1525" s="23"/>
    </row>
    <row r="1526" spans="3:17" x14ac:dyDescent="0.3">
      <c r="C1526" s="128" t="str">
        <f t="shared" ref="C1526:C1589" si="25">LEFT(E1526,9)</f>
        <v/>
      </c>
      <c r="Q1526" s="23"/>
    </row>
    <row r="1527" spans="3:17" x14ac:dyDescent="0.3">
      <c r="C1527" s="128" t="str">
        <f t="shared" si="25"/>
        <v/>
      </c>
      <c r="Q1527" s="23"/>
    </row>
    <row r="1528" spans="3:17" x14ac:dyDescent="0.3">
      <c r="C1528" s="128" t="str">
        <f t="shared" si="25"/>
        <v/>
      </c>
      <c r="Q1528" s="23"/>
    </row>
    <row r="1529" spans="3:17" x14ac:dyDescent="0.3">
      <c r="C1529" s="128" t="str">
        <f t="shared" si="25"/>
        <v/>
      </c>
      <c r="Q1529" s="23"/>
    </row>
    <row r="1530" spans="3:17" x14ac:dyDescent="0.3">
      <c r="C1530" s="128" t="str">
        <f t="shared" si="25"/>
        <v/>
      </c>
      <c r="Q1530" s="23"/>
    </row>
    <row r="1531" spans="3:17" x14ac:dyDescent="0.3">
      <c r="C1531" s="128" t="str">
        <f t="shared" si="25"/>
        <v/>
      </c>
      <c r="Q1531" s="23"/>
    </row>
    <row r="1532" spans="3:17" x14ac:dyDescent="0.3">
      <c r="C1532" s="128" t="str">
        <f t="shared" si="25"/>
        <v/>
      </c>
      <c r="Q1532" s="23"/>
    </row>
    <row r="1533" spans="3:17" x14ac:dyDescent="0.3">
      <c r="C1533" s="128" t="str">
        <f t="shared" si="25"/>
        <v/>
      </c>
      <c r="Q1533" s="23"/>
    </row>
    <row r="1534" spans="3:17" x14ac:dyDescent="0.3">
      <c r="C1534" s="128" t="str">
        <f t="shared" si="25"/>
        <v/>
      </c>
      <c r="Q1534" s="23"/>
    </row>
    <row r="1535" spans="3:17" x14ac:dyDescent="0.3">
      <c r="C1535" s="128" t="str">
        <f t="shared" si="25"/>
        <v/>
      </c>
      <c r="Q1535" s="23"/>
    </row>
    <row r="1536" spans="3:17" x14ac:dyDescent="0.3">
      <c r="C1536" s="128" t="str">
        <f t="shared" si="25"/>
        <v/>
      </c>
      <c r="Q1536" s="23"/>
    </row>
    <row r="1537" spans="3:17" x14ac:dyDescent="0.3">
      <c r="C1537" s="128" t="str">
        <f t="shared" si="25"/>
        <v/>
      </c>
      <c r="Q1537" s="23"/>
    </row>
    <row r="1538" spans="3:17" x14ac:dyDescent="0.3">
      <c r="C1538" s="128" t="str">
        <f t="shared" si="25"/>
        <v/>
      </c>
      <c r="Q1538" s="23"/>
    </row>
    <row r="1539" spans="3:17" x14ac:dyDescent="0.3">
      <c r="C1539" s="128" t="str">
        <f t="shared" si="25"/>
        <v/>
      </c>
      <c r="Q1539" s="23"/>
    </row>
    <row r="1540" spans="3:17" x14ac:dyDescent="0.3">
      <c r="C1540" s="128" t="str">
        <f t="shared" si="25"/>
        <v/>
      </c>
      <c r="Q1540" s="23"/>
    </row>
    <row r="1541" spans="3:17" x14ac:dyDescent="0.3">
      <c r="C1541" s="128" t="str">
        <f t="shared" si="25"/>
        <v/>
      </c>
      <c r="Q1541" s="23"/>
    </row>
    <row r="1542" spans="3:17" x14ac:dyDescent="0.3">
      <c r="C1542" s="128" t="str">
        <f t="shared" si="25"/>
        <v/>
      </c>
      <c r="Q1542" s="23"/>
    </row>
    <row r="1543" spans="3:17" x14ac:dyDescent="0.3">
      <c r="C1543" s="128" t="str">
        <f t="shared" si="25"/>
        <v/>
      </c>
      <c r="Q1543" s="23"/>
    </row>
    <row r="1544" spans="3:17" x14ac:dyDescent="0.3">
      <c r="C1544" s="128" t="str">
        <f t="shared" si="25"/>
        <v/>
      </c>
      <c r="Q1544" s="23"/>
    </row>
    <row r="1545" spans="3:17" x14ac:dyDescent="0.3">
      <c r="C1545" s="128" t="str">
        <f t="shared" si="25"/>
        <v/>
      </c>
      <c r="Q1545" s="23"/>
    </row>
    <row r="1546" spans="3:17" x14ac:dyDescent="0.3">
      <c r="C1546" s="128" t="str">
        <f t="shared" si="25"/>
        <v/>
      </c>
      <c r="Q1546" s="23"/>
    </row>
    <row r="1547" spans="3:17" x14ac:dyDescent="0.3">
      <c r="C1547" s="128" t="str">
        <f t="shared" si="25"/>
        <v/>
      </c>
      <c r="Q1547" s="23"/>
    </row>
    <row r="1548" spans="3:17" x14ac:dyDescent="0.3">
      <c r="C1548" s="128" t="str">
        <f t="shared" si="25"/>
        <v/>
      </c>
      <c r="Q1548" s="23"/>
    </row>
    <row r="1549" spans="3:17" x14ac:dyDescent="0.3">
      <c r="C1549" s="128" t="str">
        <f t="shared" si="25"/>
        <v/>
      </c>
      <c r="Q1549" s="23"/>
    </row>
    <row r="1550" spans="3:17" x14ac:dyDescent="0.3">
      <c r="C1550" s="128" t="str">
        <f t="shared" si="25"/>
        <v/>
      </c>
      <c r="Q1550" s="23"/>
    </row>
    <row r="1551" spans="3:17" x14ac:dyDescent="0.3">
      <c r="C1551" s="128" t="str">
        <f t="shared" si="25"/>
        <v/>
      </c>
      <c r="Q1551" s="23"/>
    </row>
    <row r="1552" spans="3:17" x14ac:dyDescent="0.3">
      <c r="C1552" s="128" t="str">
        <f t="shared" si="25"/>
        <v/>
      </c>
      <c r="Q1552" s="23"/>
    </row>
    <row r="1553" spans="3:17" x14ac:dyDescent="0.3">
      <c r="C1553" s="128" t="str">
        <f t="shared" si="25"/>
        <v/>
      </c>
      <c r="Q1553" s="23"/>
    </row>
    <row r="1554" spans="3:17" x14ac:dyDescent="0.3">
      <c r="C1554" s="128" t="str">
        <f t="shared" si="25"/>
        <v/>
      </c>
      <c r="Q1554" s="23"/>
    </row>
    <row r="1555" spans="3:17" x14ac:dyDescent="0.3">
      <c r="C1555" s="128" t="str">
        <f t="shared" si="25"/>
        <v/>
      </c>
      <c r="Q1555" s="23"/>
    </row>
    <row r="1556" spans="3:17" x14ac:dyDescent="0.3">
      <c r="C1556" s="128" t="str">
        <f t="shared" si="25"/>
        <v/>
      </c>
      <c r="Q1556" s="23"/>
    </row>
    <row r="1557" spans="3:17" x14ac:dyDescent="0.3">
      <c r="C1557" s="128" t="str">
        <f t="shared" si="25"/>
        <v/>
      </c>
      <c r="Q1557" s="23"/>
    </row>
    <row r="1558" spans="3:17" x14ac:dyDescent="0.3">
      <c r="C1558" s="128" t="str">
        <f t="shared" si="25"/>
        <v/>
      </c>
      <c r="Q1558" s="23"/>
    </row>
    <row r="1559" spans="3:17" x14ac:dyDescent="0.3">
      <c r="C1559" s="128" t="str">
        <f t="shared" si="25"/>
        <v/>
      </c>
      <c r="Q1559" s="23"/>
    </row>
    <row r="1560" spans="3:17" x14ac:dyDescent="0.3">
      <c r="C1560" s="128" t="str">
        <f t="shared" si="25"/>
        <v/>
      </c>
      <c r="Q1560" s="23"/>
    </row>
    <row r="1561" spans="3:17" x14ac:dyDescent="0.3">
      <c r="C1561" s="128" t="str">
        <f t="shared" si="25"/>
        <v/>
      </c>
      <c r="Q1561" s="23"/>
    </row>
    <row r="1562" spans="3:17" x14ac:dyDescent="0.3">
      <c r="C1562" s="128" t="str">
        <f t="shared" si="25"/>
        <v/>
      </c>
      <c r="Q1562" s="23"/>
    </row>
    <row r="1563" spans="3:17" x14ac:dyDescent="0.3">
      <c r="C1563" s="128" t="str">
        <f t="shared" si="25"/>
        <v/>
      </c>
      <c r="Q1563" s="23"/>
    </row>
    <row r="1564" spans="3:17" x14ac:dyDescent="0.3">
      <c r="C1564" s="128" t="str">
        <f t="shared" si="25"/>
        <v/>
      </c>
      <c r="Q1564" s="23"/>
    </row>
    <row r="1565" spans="3:17" x14ac:dyDescent="0.3">
      <c r="C1565" s="128" t="str">
        <f t="shared" si="25"/>
        <v/>
      </c>
      <c r="Q1565" s="23"/>
    </row>
    <row r="1566" spans="3:17" x14ac:dyDescent="0.3">
      <c r="C1566" s="128" t="str">
        <f t="shared" si="25"/>
        <v/>
      </c>
      <c r="Q1566" s="23"/>
    </row>
    <row r="1567" spans="3:17" x14ac:dyDescent="0.3">
      <c r="C1567" s="128" t="str">
        <f t="shared" si="25"/>
        <v/>
      </c>
      <c r="Q1567" s="23"/>
    </row>
    <row r="1568" spans="3:17" x14ac:dyDescent="0.3">
      <c r="C1568" s="128" t="str">
        <f t="shared" si="25"/>
        <v/>
      </c>
      <c r="Q1568" s="23"/>
    </row>
    <row r="1569" spans="3:17" x14ac:dyDescent="0.3">
      <c r="C1569" s="128" t="str">
        <f t="shared" si="25"/>
        <v/>
      </c>
      <c r="Q1569" s="23"/>
    </row>
    <row r="1570" spans="3:17" x14ac:dyDescent="0.3">
      <c r="C1570" s="128" t="str">
        <f t="shared" si="25"/>
        <v/>
      </c>
      <c r="Q1570" s="23"/>
    </row>
    <row r="1571" spans="3:17" x14ac:dyDescent="0.3">
      <c r="C1571" s="128" t="str">
        <f t="shared" si="25"/>
        <v/>
      </c>
      <c r="Q1571" s="23"/>
    </row>
    <row r="1572" spans="3:17" x14ac:dyDescent="0.3">
      <c r="C1572" s="128" t="str">
        <f t="shared" si="25"/>
        <v/>
      </c>
      <c r="Q1572" s="23"/>
    </row>
    <row r="1573" spans="3:17" x14ac:dyDescent="0.3">
      <c r="C1573" s="128" t="str">
        <f t="shared" si="25"/>
        <v/>
      </c>
      <c r="Q1573" s="23"/>
    </row>
    <row r="1574" spans="3:17" x14ac:dyDescent="0.3">
      <c r="C1574" s="128" t="str">
        <f t="shared" si="25"/>
        <v/>
      </c>
      <c r="Q1574" s="23"/>
    </row>
    <row r="1575" spans="3:17" x14ac:dyDescent="0.3">
      <c r="C1575" s="128" t="str">
        <f t="shared" si="25"/>
        <v/>
      </c>
      <c r="Q1575" s="23"/>
    </row>
    <row r="1576" spans="3:17" x14ac:dyDescent="0.3">
      <c r="C1576" s="128" t="str">
        <f t="shared" si="25"/>
        <v/>
      </c>
      <c r="Q1576" s="23"/>
    </row>
    <row r="1577" spans="3:17" x14ac:dyDescent="0.3">
      <c r="C1577" s="128" t="str">
        <f t="shared" si="25"/>
        <v/>
      </c>
      <c r="Q1577" s="23"/>
    </row>
    <row r="1578" spans="3:17" x14ac:dyDescent="0.3">
      <c r="C1578" s="128" t="str">
        <f t="shared" si="25"/>
        <v/>
      </c>
      <c r="Q1578" s="23"/>
    </row>
    <row r="1579" spans="3:17" x14ac:dyDescent="0.3">
      <c r="C1579" s="128" t="str">
        <f t="shared" si="25"/>
        <v/>
      </c>
      <c r="Q1579" s="23"/>
    </row>
    <row r="1580" spans="3:17" x14ac:dyDescent="0.3">
      <c r="C1580" s="128" t="str">
        <f t="shared" si="25"/>
        <v/>
      </c>
      <c r="Q1580" s="23"/>
    </row>
    <row r="1581" spans="3:17" x14ac:dyDescent="0.3">
      <c r="C1581" s="128" t="str">
        <f t="shared" si="25"/>
        <v/>
      </c>
      <c r="Q1581" s="23"/>
    </row>
    <row r="1582" spans="3:17" x14ac:dyDescent="0.3">
      <c r="C1582" s="128" t="str">
        <f t="shared" si="25"/>
        <v/>
      </c>
      <c r="Q1582" s="23"/>
    </row>
    <row r="1583" spans="3:17" x14ac:dyDescent="0.3">
      <c r="C1583" s="128" t="str">
        <f t="shared" si="25"/>
        <v/>
      </c>
      <c r="Q1583" s="23"/>
    </row>
    <row r="1584" spans="3:17" x14ac:dyDescent="0.3">
      <c r="C1584" s="128" t="str">
        <f t="shared" si="25"/>
        <v/>
      </c>
      <c r="Q1584" s="23"/>
    </row>
    <row r="1585" spans="3:17" x14ac:dyDescent="0.3">
      <c r="C1585" s="128" t="str">
        <f t="shared" si="25"/>
        <v/>
      </c>
      <c r="Q1585" s="23"/>
    </row>
    <row r="1586" spans="3:17" x14ac:dyDescent="0.3">
      <c r="C1586" s="128" t="str">
        <f t="shared" si="25"/>
        <v/>
      </c>
      <c r="Q1586" s="23"/>
    </row>
    <row r="1587" spans="3:17" x14ac:dyDescent="0.3">
      <c r="C1587" s="128" t="str">
        <f t="shared" si="25"/>
        <v/>
      </c>
      <c r="Q1587" s="23"/>
    </row>
    <row r="1588" spans="3:17" x14ac:dyDescent="0.3">
      <c r="C1588" s="128" t="str">
        <f t="shared" si="25"/>
        <v/>
      </c>
      <c r="Q1588" s="23"/>
    </row>
    <row r="1589" spans="3:17" x14ac:dyDescent="0.3">
      <c r="C1589" s="128" t="str">
        <f t="shared" si="25"/>
        <v/>
      </c>
      <c r="Q1589" s="23"/>
    </row>
    <row r="1590" spans="3:17" x14ac:dyDescent="0.3">
      <c r="C1590" s="128" t="str">
        <f t="shared" ref="C1590:C1653" si="26">LEFT(E1590,9)</f>
        <v/>
      </c>
      <c r="Q1590" s="23"/>
    </row>
    <row r="1591" spans="3:17" x14ac:dyDescent="0.3">
      <c r="C1591" s="128" t="str">
        <f t="shared" si="26"/>
        <v/>
      </c>
      <c r="Q1591" s="23"/>
    </row>
    <row r="1592" spans="3:17" x14ac:dyDescent="0.3">
      <c r="C1592" s="128" t="str">
        <f t="shared" si="26"/>
        <v/>
      </c>
      <c r="Q1592" s="23"/>
    </row>
    <row r="1593" spans="3:17" x14ac:dyDescent="0.3">
      <c r="C1593" s="128" t="str">
        <f t="shared" si="26"/>
        <v/>
      </c>
      <c r="Q1593" s="23"/>
    </row>
    <row r="1594" spans="3:17" x14ac:dyDescent="0.3">
      <c r="C1594" s="128" t="str">
        <f t="shared" si="26"/>
        <v/>
      </c>
      <c r="Q1594" s="23"/>
    </row>
    <row r="1595" spans="3:17" x14ac:dyDescent="0.3">
      <c r="C1595" s="128" t="str">
        <f t="shared" si="26"/>
        <v/>
      </c>
      <c r="Q1595" s="23"/>
    </row>
    <row r="1596" spans="3:17" x14ac:dyDescent="0.3">
      <c r="C1596" s="128" t="str">
        <f t="shared" si="26"/>
        <v/>
      </c>
      <c r="Q1596" s="23"/>
    </row>
    <row r="1597" spans="3:17" x14ac:dyDescent="0.3">
      <c r="C1597" s="128" t="str">
        <f t="shared" si="26"/>
        <v/>
      </c>
      <c r="Q1597" s="23"/>
    </row>
    <row r="1598" spans="3:17" x14ac:dyDescent="0.3">
      <c r="C1598" s="128" t="str">
        <f t="shared" si="26"/>
        <v/>
      </c>
      <c r="Q1598" s="23"/>
    </row>
    <row r="1599" spans="3:17" x14ac:dyDescent="0.3">
      <c r="C1599" s="128" t="str">
        <f t="shared" si="26"/>
        <v/>
      </c>
      <c r="Q1599" s="23"/>
    </row>
    <row r="1600" spans="3:17" x14ac:dyDescent="0.3">
      <c r="C1600" s="128" t="str">
        <f t="shared" si="26"/>
        <v/>
      </c>
      <c r="Q1600" s="23"/>
    </row>
    <row r="1601" spans="3:17" x14ac:dyDescent="0.3">
      <c r="C1601" s="128" t="str">
        <f t="shared" si="26"/>
        <v/>
      </c>
      <c r="Q1601" s="23"/>
    </row>
    <row r="1602" spans="3:17" x14ac:dyDescent="0.3">
      <c r="C1602" s="128" t="str">
        <f t="shared" si="26"/>
        <v/>
      </c>
      <c r="Q1602" s="23"/>
    </row>
    <row r="1603" spans="3:17" x14ac:dyDescent="0.3">
      <c r="C1603" s="128" t="str">
        <f t="shared" si="26"/>
        <v/>
      </c>
      <c r="Q1603" s="23"/>
    </row>
    <row r="1604" spans="3:17" x14ac:dyDescent="0.3">
      <c r="C1604" s="128" t="str">
        <f t="shared" si="26"/>
        <v/>
      </c>
      <c r="Q1604" s="23"/>
    </row>
    <row r="1605" spans="3:17" x14ac:dyDescent="0.3">
      <c r="C1605" s="128" t="str">
        <f t="shared" si="26"/>
        <v/>
      </c>
      <c r="Q1605" s="23"/>
    </row>
    <row r="1606" spans="3:17" x14ac:dyDescent="0.3">
      <c r="C1606" s="128" t="str">
        <f t="shared" si="26"/>
        <v/>
      </c>
      <c r="Q1606" s="23"/>
    </row>
    <row r="1607" spans="3:17" x14ac:dyDescent="0.3">
      <c r="C1607" s="128" t="str">
        <f t="shared" si="26"/>
        <v/>
      </c>
      <c r="Q1607" s="23"/>
    </row>
    <row r="1608" spans="3:17" x14ac:dyDescent="0.3">
      <c r="C1608" s="128" t="str">
        <f t="shared" si="26"/>
        <v/>
      </c>
      <c r="Q1608" s="23"/>
    </row>
    <row r="1609" spans="3:17" x14ac:dyDescent="0.3">
      <c r="C1609" s="128" t="str">
        <f t="shared" si="26"/>
        <v/>
      </c>
      <c r="Q1609" s="23"/>
    </row>
    <row r="1610" spans="3:17" x14ac:dyDescent="0.3">
      <c r="C1610" s="128" t="str">
        <f t="shared" si="26"/>
        <v/>
      </c>
      <c r="Q1610" s="23"/>
    </row>
    <row r="1611" spans="3:17" x14ac:dyDescent="0.3">
      <c r="C1611" s="128" t="str">
        <f t="shared" si="26"/>
        <v/>
      </c>
      <c r="Q1611" s="23"/>
    </row>
    <row r="1612" spans="3:17" x14ac:dyDescent="0.3">
      <c r="C1612" s="128" t="str">
        <f t="shared" si="26"/>
        <v/>
      </c>
      <c r="Q1612" s="23"/>
    </row>
    <row r="1613" spans="3:17" x14ac:dyDescent="0.3">
      <c r="C1613" s="128" t="str">
        <f t="shared" si="26"/>
        <v/>
      </c>
      <c r="Q1613" s="23"/>
    </row>
    <row r="1614" spans="3:17" x14ac:dyDescent="0.3">
      <c r="C1614" s="128" t="str">
        <f t="shared" si="26"/>
        <v/>
      </c>
      <c r="Q1614" s="23"/>
    </row>
    <row r="1615" spans="3:17" x14ac:dyDescent="0.3">
      <c r="C1615" s="128" t="str">
        <f t="shared" si="26"/>
        <v/>
      </c>
      <c r="Q1615" s="23"/>
    </row>
    <row r="1616" spans="3:17" x14ac:dyDescent="0.3">
      <c r="C1616" s="128" t="str">
        <f t="shared" si="26"/>
        <v/>
      </c>
      <c r="Q1616" s="23"/>
    </row>
    <row r="1617" spans="3:17" x14ac:dyDescent="0.3">
      <c r="C1617" s="128" t="str">
        <f t="shared" si="26"/>
        <v/>
      </c>
      <c r="Q1617" s="23"/>
    </row>
    <row r="1618" spans="3:17" x14ac:dyDescent="0.3">
      <c r="C1618" s="128" t="str">
        <f t="shared" si="26"/>
        <v/>
      </c>
      <c r="Q1618" s="23"/>
    </row>
    <row r="1619" spans="3:17" x14ac:dyDescent="0.3">
      <c r="C1619" s="128" t="str">
        <f t="shared" si="26"/>
        <v/>
      </c>
      <c r="Q1619" s="23"/>
    </row>
    <row r="1620" spans="3:17" x14ac:dyDescent="0.3">
      <c r="C1620" s="128" t="str">
        <f t="shared" si="26"/>
        <v/>
      </c>
      <c r="Q1620" s="23"/>
    </row>
    <row r="1621" spans="3:17" x14ac:dyDescent="0.3">
      <c r="C1621" s="128" t="str">
        <f t="shared" si="26"/>
        <v/>
      </c>
      <c r="Q1621" s="23"/>
    </row>
    <row r="1622" spans="3:17" x14ac:dyDescent="0.3">
      <c r="C1622" s="128" t="str">
        <f t="shared" si="26"/>
        <v/>
      </c>
      <c r="Q1622" s="23"/>
    </row>
    <row r="1623" spans="3:17" x14ac:dyDescent="0.3">
      <c r="C1623" s="128" t="str">
        <f t="shared" si="26"/>
        <v/>
      </c>
      <c r="Q1623" s="23"/>
    </row>
    <row r="1624" spans="3:17" x14ac:dyDescent="0.3">
      <c r="C1624" s="128" t="str">
        <f t="shared" si="26"/>
        <v/>
      </c>
      <c r="Q1624" s="23"/>
    </row>
    <row r="1625" spans="3:17" x14ac:dyDescent="0.3">
      <c r="C1625" s="128" t="str">
        <f t="shared" si="26"/>
        <v/>
      </c>
      <c r="Q1625" s="23"/>
    </row>
    <row r="1626" spans="3:17" x14ac:dyDescent="0.3">
      <c r="C1626" s="128" t="str">
        <f t="shared" si="26"/>
        <v/>
      </c>
      <c r="Q1626" s="23"/>
    </row>
    <row r="1627" spans="3:17" x14ac:dyDescent="0.3">
      <c r="C1627" s="128" t="str">
        <f t="shared" si="26"/>
        <v/>
      </c>
      <c r="Q1627" s="23"/>
    </row>
    <row r="1628" spans="3:17" x14ac:dyDescent="0.3">
      <c r="C1628" s="128" t="str">
        <f t="shared" si="26"/>
        <v/>
      </c>
      <c r="Q1628" s="23"/>
    </row>
    <row r="1629" spans="3:17" x14ac:dyDescent="0.3">
      <c r="C1629" s="128" t="str">
        <f t="shared" si="26"/>
        <v/>
      </c>
      <c r="Q1629" s="23"/>
    </row>
    <row r="1630" spans="3:17" x14ac:dyDescent="0.3">
      <c r="C1630" s="128" t="str">
        <f t="shared" si="26"/>
        <v/>
      </c>
      <c r="Q1630" s="23"/>
    </row>
    <row r="1631" spans="3:17" x14ac:dyDescent="0.3">
      <c r="C1631" s="128" t="str">
        <f t="shared" si="26"/>
        <v/>
      </c>
      <c r="Q1631" s="23"/>
    </row>
    <row r="1632" spans="3:17" x14ac:dyDescent="0.3">
      <c r="C1632" s="128" t="str">
        <f t="shared" si="26"/>
        <v/>
      </c>
      <c r="Q1632" s="23"/>
    </row>
    <row r="1633" spans="3:17" x14ac:dyDescent="0.3">
      <c r="C1633" s="128" t="str">
        <f t="shared" si="26"/>
        <v/>
      </c>
      <c r="Q1633" s="23"/>
    </row>
    <row r="1634" spans="3:17" x14ac:dyDescent="0.3">
      <c r="C1634" s="128" t="str">
        <f t="shared" si="26"/>
        <v/>
      </c>
      <c r="Q1634" s="23"/>
    </row>
    <row r="1635" spans="3:17" x14ac:dyDescent="0.3">
      <c r="C1635" s="128" t="str">
        <f t="shared" si="26"/>
        <v/>
      </c>
      <c r="Q1635" s="23"/>
    </row>
    <row r="1636" spans="3:17" x14ac:dyDescent="0.3">
      <c r="C1636" s="128" t="str">
        <f t="shared" si="26"/>
        <v/>
      </c>
      <c r="Q1636" s="23"/>
    </row>
    <row r="1637" spans="3:17" x14ac:dyDescent="0.3">
      <c r="C1637" s="128" t="str">
        <f t="shared" si="26"/>
        <v/>
      </c>
      <c r="Q1637" s="23"/>
    </row>
    <row r="1638" spans="3:17" x14ac:dyDescent="0.3">
      <c r="C1638" s="128" t="str">
        <f t="shared" si="26"/>
        <v/>
      </c>
      <c r="Q1638" s="23"/>
    </row>
    <row r="1639" spans="3:17" x14ac:dyDescent="0.3">
      <c r="C1639" s="128" t="str">
        <f t="shared" si="26"/>
        <v/>
      </c>
      <c r="Q1639" s="23"/>
    </row>
    <row r="1640" spans="3:17" x14ac:dyDescent="0.3">
      <c r="C1640" s="128" t="str">
        <f t="shared" si="26"/>
        <v/>
      </c>
      <c r="Q1640" s="23"/>
    </row>
    <row r="1641" spans="3:17" x14ac:dyDescent="0.3">
      <c r="C1641" s="128" t="str">
        <f t="shared" si="26"/>
        <v/>
      </c>
      <c r="Q1641" s="23"/>
    </row>
    <row r="1642" spans="3:17" x14ac:dyDescent="0.3">
      <c r="C1642" s="128" t="str">
        <f t="shared" si="26"/>
        <v/>
      </c>
      <c r="Q1642" s="23"/>
    </row>
    <row r="1643" spans="3:17" x14ac:dyDescent="0.3">
      <c r="C1643" s="128" t="str">
        <f t="shared" si="26"/>
        <v/>
      </c>
      <c r="Q1643" s="23"/>
    </row>
    <row r="1644" spans="3:17" x14ac:dyDescent="0.3">
      <c r="C1644" s="128" t="str">
        <f t="shared" si="26"/>
        <v/>
      </c>
      <c r="Q1644" s="23"/>
    </row>
    <row r="1645" spans="3:17" x14ac:dyDescent="0.3">
      <c r="C1645" s="128" t="str">
        <f t="shared" si="26"/>
        <v/>
      </c>
      <c r="Q1645" s="23"/>
    </row>
    <row r="1646" spans="3:17" x14ac:dyDescent="0.3">
      <c r="C1646" s="128" t="str">
        <f t="shared" si="26"/>
        <v/>
      </c>
      <c r="Q1646" s="23"/>
    </row>
    <row r="1647" spans="3:17" x14ac:dyDescent="0.3">
      <c r="C1647" s="128" t="str">
        <f t="shared" si="26"/>
        <v/>
      </c>
      <c r="Q1647" s="23"/>
    </row>
    <row r="1648" spans="3:17" x14ac:dyDescent="0.3">
      <c r="C1648" s="128" t="str">
        <f t="shared" si="26"/>
        <v/>
      </c>
      <c r="Q1648" s="23"/>
    </row>
    <row r="1649" spans="3:17" x14ac:dyDescent="0.3">
      <c r="C1649" s="128" t="str">
        <f t="shared" si="26"/>
        <v/>
      </c>
      <c r="Q1649" s="23"/>
    </row>
    <row r="1650" spans="3:17" x14ac:dyDescent="0.3">
      <c r="C1650" s="128" t="str">
        <f t="shared" si="26"/>
        <v/>
      </c>
      <c r="Q1650" s="23"/>
    </row>
    <row r="1651" spans="3:17" x14ac:dyDescent="0.3">
      <c r="C1651" s="128" t="str">
        <f t="shared" si="26"/>
        <v/>
      </c>
      <c r="Q1651" s="23"/>
    </row>
    <row r="1652" spans="3:17" x14ac:dyDescent="0.3">
      <c r="C1652" s="128" t="str">
        <f t="shared" si="26"/>
        <v/>
      </c>
      <c r="Q1652" s="23"/>
    </row>
    <row r="1653" spans="3:17" x14ac:dyDescent="0.3">
      <c r="C1653" s="128" t="str">
        <f t="shared" si="26"/>
        <v/>
      </c>
      <c r="Q1653" s="23"/>
    </row>
    <row r="1654" spans="3:17" x14ac:dyDescent="0.3">
      <c r="C1654" s="128" t="str">
        <f t="shared" ref="C1654:C1717" si="27">LEFT(E1654,9)</f>
        <v/>
      </c>
      <c r="Q1654" s="23"/>
    </row>
    <row r="1655" spans="3:17" x14ac:dyDescent="0.3">
      <c r="C1655" s="128" t="str">
        <f t="shared" si="27"/>
        <v/>
      </c>
      <c r="Q1655" s="23"/>
    </row>
    <row r="1656" spans="3:17" x14ac:dyDescent="0.3">
      <c r="C1656" s="128" t="str">
        <f t="shared" si="27"/>
        <v/>
      </c>
      <c r="Q1656" s="23"/>
    </row>
    <row r="1657" spans="3:17" x14ac:dyDescent="0.3">
      <c r="C1657" s="128" t="str">
        <f t="shared" si="27"/>
        <v/>
      </c>
      <c r="Q1657" s="23"/>
    </row>
    <row r="1658" spans="3:17" x14ac:dyDescent="0.3">
      <c r="C1658" s="128" t="str">
        <f t="shared" si="27"/>
        <v/>
      </c>
      <c r="Q1658" s="23"/>
    </row>
    <row r="1659" spans="3:17" x14ac:dyDescent="0.3">
      <c r="C1659" s="128" t="str">
        <f t="shared" si="27"/>
        <v/>
      </c>
      <c r="Q1659" s="23"/>
    </row>
    <row r="1660" spans="3:17" x14ac:dyDescent="0.3">
      <c r="C1660" s="128" t="str">
        <f t="shared" si="27"/>
        <v/>
      </c>
      <c r="Q1660" s="23"/>
    </row>
    <row r="1661" spans="3:17" x14ac:dyDescent="0.3">
      <c r="C1661" s="128" t="str">
        <f t="shared" si="27"/>
        <v/>
      </c>
      <c r="Q1661" s="23"/>
    </row>
    <row r="1662" spans="3:17" x14ac:dyDescent="0.3">
      <c r="C1662" s="128" t="str">
        <f t="shared" si="27"/>
        <v/>
      </c>
      <c r="Q1662" s="23"/>
    </row>
    <row r="1663" spans="3:17" x14ac:dyDescent="0.3">
      <c r="C1663" s="128" t="str">
        <f t="shared" si="27"/>
        <v/>
      </c>
      <c r="Q1663" s="23"/>
    </row>
    <row r="1664" spans="3:17" x14ac:dyDescent="0.3">
      <c r="C1664" s="128" t="str">
        <f t="shared" si="27"/>
        <v/>
      </c>
      <c r="Q1664" s="23"/>
    </row>
    <row r="1665" spans="3:17" x14ac:dyDescent="0.3">
      <c r="C1665" s="128" t="str">
        <f t="shared" si="27"/>
        <v/>
      </c>
      <c r="Q1665" s="23"/>
    </row>
    <row r="1666" spans="3:17" x14ac:dyDescent="0.3">
      <c r="C1666" s="128" t="str">
        <f t="shared" si="27"/>
        <v/>
      </c>
      <c r="Q1666" s="23"/>
    </row>
    <row r="1667" spans="3:17" x14ac:dyDescent="0.3">
      <c r="C1667" s="128" t="str">
        <f t="shared" si="27"/>
        <v/>
      </c>
      <c r="Q1667" s="23"/>
    </row>
    <row r="1668" spans="3:17" x14ac:dyDescent="0.3">
      <c r="C1668" s="128" t="str">
        <f t="shared" si="27"/>
        <v/>
      </c>
      <c r="Q1668" s="23"/>
    </row>
    <row r="1669" spans="3:17" x14ac:dyDescent="0.3">
      <c r="C1669" s="128" t="str">
        <f t="shared" si="27"/>
        <v/>
      </c>
      <c r="Q1669" s="23"/>
    </row>
    <row r="1670" spans="3:17" x14ac:dyDescent="0.3">
      <c r="C1670" s="128" t="str">
        <f t="shared" si="27"/>
        <v/>
      </c>
      <c r="Q1670" s="23"/>
    </row>
    <row r="1671" spans="3:17" x14ac:dyDescent="0.3">
      <c r="C1671" s="128" t="str">
        <f t="shared" si="27"/>
        <v/>
      </c>
      <c r="Q1671" s="23"/>
    </row>
    <row r="1672" spans="3:17" x14ac:dyDescent="0.3">
      <c r="C1672" s="128" t="str">
        <f t="shared" si="27"/>
        <v/>
      </c>
      <c r="Q1672" s="23"/>
    </row>
    <row r="1673" spans="3:17" x14ac:dyDescent="0.3">
      <c r="C1673" s="128" t="str">
        <f t="shared" si="27"/>
        <v/>
      </c>
      <c r="Q1673" s="23"/>
    </row>
    <row r="1674" spans="3:17" x14ac:dyDescent="0.3">
      <c r="C1674" s="128" t="str">
        <f t="shared" si="27"/>
        <v/>
      </c>
      <c r="Q1674" s="23"/>
    </row>
    <row r="1675" spans="3:17" x14ac:dyDescent="0.3">
      <c r="C1675" s="128" t="str">
        <f t="shared" si="27"/>
        <v/>
      </c>
      <c r="Q1675" s="23"/>
    </row>
    <row r="1676" spans="3:17" x14ac:dyDescent="0.3">
      <c r="C1676" s="128" t="str">
        <f t="shared" si="27"/>
        <v/>
      </c>
      <c r="Q1676" s="23"/>
    </row>
    <row r="1677" spans="3:17" x14ac:dyDescent="0.3">
      <c r="C1677" s="128" t="str">
        <f t="shared" si="27"/>
        <v/>
      </c>
      <c r="Q1677" s="23"/>
    </row>
    <row r="1678" spans="3:17" x14ac:dyDescent="0.3">
      <c r="C1678" s="128" t="str">
        <f t="shared" si="27"/>
        <v/>
      </c>
      <c r="Q1678" s="23"/>
    </row>
    <row r="1679" spans="3:17" x14ac:dyDescent="0.3">
      <c r="C1679" s="128" t="str">
        <f t="shared" si="27"/>
        <v/>
      </c>
      <c r="Q1679" s="23"/>
    </row>
    <row r="1680" spans="3:17" x14ac:dyDescent="0.3">
      <c r="C1680" s="128" t="str">
        <f t="shared" si="27"/>
        <v/>
      </c>
      <c r="Q1680" s="23"/>
    </row>
    <row r="1681" spans="3:17" x14ac:dyDescent="0.3">
      <c r="C1681" s="128" t="str">
        <f t="shared" si="27"/>
        <v/>
      </c>
      <c r="Q1681" s="23"/>
    </row>
    <row r="1682" spans="3:17" x14ac:dyDescent="0.3">
      <c r="C1682" s="128" t="str">
        <f t="shared" si="27"/>
        <v/>
      </c>
      <c r="Q1682" s="23"/>
    </row>
    <row r="1683" spans="3:17" x14ac:dyDescent="0.3">
      <c r="C1683" s="128" t="str">
        <f t="shared" si="27"/>
        <v/>
      </c>
      <c r="Q1683" s="23"/>
    </row>
    <row r="1684" spans="3:17" x14ac:dyDescent="0.3">
      <c r="C1684" s="128" t="str">
        <f t="shared" si="27"/>
        <v/>
      </c>
      <c r="Q1684" s="23"/>
    </row>
    <row r="1685" spans="3:17" x14ac:dyDescent="0.3">
      <c r="C1685" s="128" t="str">
        <f t="shared" si="27"/>
        <v/>
      </c>
      <c r="Q1685" s="23"/>
    </row>
    <row r="1686" spans="3:17" x14ac:dyDescent="0.3">
      <c r="C1686" s="128" t="str">
        <f t="shared" si="27"/>
        <v/>
      </c>
      <c r="Q1686" s="23"/>
    </row>
    <row r="1687" spans="3:17" x14ac:dyDescent="0.3">
      <c r="C1687" s="128" t="str">
        <f t="shared" si="27"/>
        <v/>
      </c>
      <c r="Q1687" s="23"/>
    </row>
    <row r="1688" spans="3:17" x14ac:dyDescent="0.3">
      <c r="C1688" s="128" t="str">
        <f t="shared" si="27"/>
        <v/>
      </c>
      <c r="Q1688" s="23"/>
    </row>
    <row r="1689" spans="3:17" x14ac:dyDescent="0.3">
      <c r="C1689" s="128" t="str">
        <f t="shared" si="27"/>
        <v/>
      </c>
      <c r="Q1689" s="23"/>
    </row>
    <row r="1690" spans="3:17" x14ac:dyDescent="0.3">
      <c r="C1690" s="128" t="str">
        <f t="shared" si="27"/>
        <v/>
      </c>
      <c r="Q1690" s="23"/>
    </row>
    <row r="1691" spans="3:17" x14ac:dyDescent="0.3">
      <c r="C1691" s="128" t="str">
        <f t="shared" si="27"/>
        <v/>
      </c>
      <c r="Q1691" s="23"/>
    </row>
    <row r="1692" spans="3:17" x14ac:dyDescent="0.3">
      <c r="C1692" s="128" t="str">
        <f t="shared" si="27"/>
        <v/>
      </c>
      <c r="Q1692" s="23"/>
    </row>
    <row r="1693" spans="3:17" x14ac:dyDescent="0.3">
      <c r="C1693" s="128" t="str">
        <f t="shared" si="27"/>
        <v/>
      </c>
      <c r="Q1693" s="23"/>
    </row>
    <row r="1694" spans="3:17" x14ac:dyDescent="0.3">
      <c r="C1694" s="128" t="str">
        <f t="shared" si="27"/>
        <v/>
      </c>
      <c r="Q1694" s="23"/>
    </row>
    <row r="1695" spans="3:17" x14ac:dyDescent="0.3">
      <c r="C1695" s="128" t="str">
        <f t="shared" si="27"/>
        <v/>
      </c>
      <c r="Q1695" s="23"/>
    </row>
    <row r="1696" spans="3:17" x14ac:dyDescent="0.3">
      <c r="C1696" s="128" t="str">
        <f t="shared" si="27"/>
        <v/>
      </c>
      <c r="Q1696" s="23"/>
    </row>
    <row r="1697" spans="3:17" x14ac:dyDescent="0.3">
      <c r="C1697" s="128" t="str">
        <f t="shared" si="27"/>
        <v/>
      </c>
      <c r="Q1697" s="23"/>
    </row>
    <row r="1698" spans="3:17" x14ac:dyDescent="0.3">
      <c r="C1698" s="128" t="str">
        <f t="shared" si="27"/>
        <v/>
      </c>
      <c r="Q1698" s="23"/>
    </row>
    <row r="1699" spans="3:17" x14ac:dyDescent="0.3">
      <c r="C1699" s="128" t="str">
        <f t="shared" si="27"/>
        <v/>
      </c>
      <c r="Q1699" s="23"/>
    </row>
    <row r="1700" spans="3:17" x14ac:dyDescent="0.3">
      <c r="C1700" s="128" t="str">
        <f t="shared" si="27"/>
        <v/>
      </c>
      <c r="Q1700" s="23"/>
    </row>
    <row r="1701" spans="3:17" x14ac:dyDescent="0.3">
      <c r="C1701" s="128" t="str">
        <f t="shared" si="27"/>
        <v/>
      </c>
      <c r="Q1701" s="23"/>
    </row>
    <row r="1702" spans="3:17" x14ac:dyDescent="0.3">
      <c r="C1702" s="128" t="str">
        <f t="shared" si="27"/>
        <v/>
      </c>
      <c r="Q1702" s="23"/>
    </row>
    <row r="1703" spans="3:17" x14ac:dyDescent="0.3">
      <c r="C1703" s="128" t="str">
        <f t="shared" si="27"/>
        <v/>
      </c>
      <c r="Q1703" s="23"/>
    </row>
    <row r="1704" spans="3:17" x14ac:dyDescent="0.3">
      <c r="C1704" s="128" t="str">
        <f t="shared" si="27"/>
        <v/>
      </c>
      <c r="Q1704" s="23"/>
    </row>
    <row r="1705" spans="3:17" x14ac:dyDescent="0.3">
      <c r="C1705" s="128" t="str">
        <f t="shared" si="27"/>
        <v/>
      </c>
      <c r="Q1705" s="23"/>
    </row>
    <row r="1706" spans="3:17" x14ac:dyDescent="0.3">
      <c r="C1706" s="128" t="str">
        <f t="shared" si="27"/>
        <v/>
      </c>
      <c r="Q1706" s="23"/>
    </row>
    <row r="1707" spans="3:17" x14ac:dyDescent="0.3">
      <c r="C1707" s="128" t="str">
        <f t="shared" si="27"/>
        <v/>
      </c>
      <c r="Q1707" s="23"/>
    </row>
    <row r="1708" spans="3:17" x14ac:dyDescent="0.3">
      <c r="C1708" s="128" t="str">
        <f t="shared" si="27"/>
        <v/>
      </c>
      <c r="Q1708" s="23"/>
    </row>
    <row r="1709" spans="3:17" x14ac:dyDescent="0.3">
      <c r="C1709" s="128" t="str">
        <f t="shared" si="27"/>
        <v/>
      </c>
      <c r="Q1709" s="23"/>
    </row>
    <row r="1710" spans="3:17" x14ac:dyDescent="0.3">
      <c r="C1710" s="128" t="str">
        <f t="shared" si="27"/>
        <v/>
      </c>
      <c r="Q1710" s="23"/>
    </row>
    <row r="1711" spans="3:17" x14ac:dyDescent="0.3">
      <c r="C1711" s="128" t="str">
        <f t="shared" si="27"/>
        <v/>
      </c>
      <c r="Q1711" s="23"/>
    </row>
    <row r="1712" spans="3:17" x14ac:dyDescent="0.3">
      <c r="C1712" s="128" t="str">
        <f t="shared" si="27"/>
        <v/>
      </c>
      <c r="Q1712" s="23"/>
    </row>
    <row r="1713" spans="3:17" x14ac:dyDescent="0.3">
      <c r="C1713" s="128" t="str">
        <f t="shared" si="27"/>
        <v/>
      </c>
      <c r="Q1713" s="23"/>
    </row>
    <row r="1714" spans="3:17" x14ac:dyDescent="0.3">
      <c r="C1714" s="128" t="str">
        <f t="shared" si="27"/>
        <v/>
      </c>
      <c r="Q1714" s="23"/>
    </row>
    <row r="1715" spans="3:17" x14ac:dyDescent="0.3">
      <c r="C1715" s="128" t="str">
        <f t="shared" si="27"/>
        <v/>
      </c>
      <c r="Q1715" s="23"/>
    </row>
    <row r="1716" spans="3:17" x14ac:dyDescent="0.3">
      <c r="C1716" s="128" t="str">
        <f t="shared" si="27"/>
        <v/>
      </c>
      <c r="Q1716" s="23"/>
    </row>
    <row r="1717" spans="3:17" x14ac:dyDescent="0.3">
      <c r="C1717" s="128" t="str">
        <f t="shared" si="27"/>
        <v/>
      </c>
      <c r="Q1717" s="23"/>
    </row>
    <row r="1718" spans="3:17" x14ac:dyDescent="0.3">
      <c r="C1718" s="128" t="str">
        <f t="shared" ref="C1718:C1781" si="28">LEFT(E1718,9)</f>
        <v/>
      </c>
      <c r="Q1718" s="23"/>
    </row>
    <row r="1719" spans="3:17" x14ac:dyDescent="0.3">
      <c r="C1719" s="128" t="str">
        <f t="shared" si="28"/>
        <v/>
      </c>
      <c r="Q1719" s="23"/>
    </row>
    <row r="1720" spans="3:17" x14ac:dyDescent="0.3">
      <c r="C1720" s="128" t="str">
        <f t="shared" si="28"/>
        <v/>
      </c>
      <c r="Q1720" s="23"/>
    </row>
    <row r="1721" spans="3:17" x14ac:dyDescent="0.3">
      <c r="C1721" s="128" t="str">
        <f t="shared" si="28"/>
        <v/>
      </c>
      <c r="Q1721" s="23"/>
    </row>
    <row r="1722" spans="3:17" x14ac:dyDescent="0.3">
      <c r="C1722" s="128" t="str">
        <f t="shared" si="28"/>
        <v/>
      </c>
      <c r="Q1722" s="23"/>
    </row>
    <row r="1723" spans="3:17" x14ac:dyDescent="0.3">
      <c r="C1723" s="128" t="str">
        <f t="shared" si="28"/>
        <v/>
      </c>
      <c r="Q1723" s="23"/>
    </row>
    <row r="1724" spans="3:17" x14ac:dyDescent="0.3">
      <c r="C1724" s="128" t="str">
        <f t="shared" si="28"/>
        <v/>
      </c>
      <c r="Q1724" s="23"/>
    </row>
    <row r="1725" spans="3:17" x14ac:dyDescent="0.3">
      <c r="C1725" s="128" t="str">
        <f t="shared" si="28"/>
        <v/>
      </c>
      <c r="Q1725" s="23"/>
    </row>
    <row r="1726" spans="3:17" x14ac:dyDescent="0.3">
      <c r="C1726" s="128" t="str">
        <f t="shared" si="28"/>
        <v/>
      </c>
      <c r="Q1726" s="23"/>
    </row>
    <row r="1727" spans="3:17" x14ac:dyDescent="0.3">
      <c r="C1727" s="128" t="str">
        <f t="shared" si="28"/>
        <v/>
      </c>
      <c r="Q1727" s="23"/>
    </row>
    <row r="1728" spans="3:17" x14ac:dyDescent="0.3">
      <c r="C1728" s="128" t="str">
        <f t="shared" si="28"/>
        <v/>
      </c>
      <c r="Q1728" s="23"/>
    </row>
    <row r="1729" spans="3:17" x14ac:dyDescent="0.3">
      <c r="C1729" s="128" t="str">
        <f t="shared" si="28"/>
        <v/>
      </c>
      <c r="Q1729" s="23"/>
    </row>
    <row r="1730" spans="3:17" x14ac:dyDescent="0.3">
      <c r="C1730" s="128" t="str">
        <f t="shared" si="28"/>
        <v/>
      </c>
      <c r="Q1730" s="23"/>
    </row>
    <row r="1731" spans="3:17" x14ac:dyDescent="0.3">
      <c r="C1731" s="128" t="str">
        <f t="shared" si="28"/>
        <v/>
      </c>
      <c r="Q1731" s="23"/>
    </row>
    <row r="1732" spans="3:17" x14ac:dyDescent="0.3">
      <c r="C1732" s="128" t="str">
        <f t="shared" si="28"/>
        <v/>
      </c>
      <c r="Q1732" s="23"/>
    </row>
    <row r="1733" spans="3:17" x14ac:dyDescent="0.3">
      <c r="C1733" s="128" t="str">
        <f t="shared" si="28"/>
        <v/>
      </c>
      <c r="Q1733" s="23"/>
    </row>
    <row r="1734" spans="3:17" x14ac:dyDescent="0.3">
      <c r="C1734" s="128" t="str">
        <f t="shared" si="28"/>
        <v/>
      </c>
      <c r="Q1734" s="23"/>
    </row>
    <row r="1735" spans="3:17" x14ac:dyDescent="0.3">
      <c r="C1735" s="128" t="str">
        <f t="shared" si="28"/>
        <v/>
      </c>
      <c r="Q1735" s="23"/>
    </row>
    <row r="1736" spans="3:17" x14ac:dyDescent="0.3">
      <c r="C1736" s="128" t="str">
        <f t="shared" si="28"/>
        <v/>
      </c>
      <c r="Q1736" s="23"/>
    </row>
    <row r="1737" spans="3:17" x14ac:dyDescent="0.3">
      <c r="C1737" s="128" t="str">
        <f t="shared" si="28"/>
        <v/>
      </c>
      <c r="Q1737" s="23"/>
    </row>
    <row r="1738" spans="3:17" x14ac:dyDescent="0.3">
      <c r="C1738" s="128" t="str">
        <f t="shared" si="28"/>
        <v/>
      </c>
      <c r="Q1738" s="23"/>
    </row>
    <row r="1739" spans="3:17" x14ac:dyDescent="0.3">
      <c r="C1739" s="128" t="str">
        <f t="shared" si="28"/>
        <v/>
      </c>
      <c r="Q1739" s="23"/>
    </row>
    <row r="1740" spans="3:17" x14ac:dyDescent="0.3">
      <c r="C1740" s="128" t="str">
        <f t="shared" si="28"/>
        <v/>
      </c>
      <c r="Q1740" s="23"/>
    </row>
    <row r="1741" spans="3:17" x14ac:dyDescent="0.3">
      <c r="C1741" s="128" t="str">
        <f t="shared" si="28"/>
        <v/>
      </c>
      <c r="Q1741" s="23"/>
    </row>
    <row r="1742" spans="3:17" x14ac:dyDescent="0.3">
      <c r="C1742" s="128" t="str">
        <f t="shared" si="28"/>
        <v/>
      </c>
      <c r="Q1742" s="23"/>
    </row>
    <row r="1743" spans="3:17" x14ac:dyDescent="0.3">
      <c r="C1743" s="128" t="str">
        <f t="shared" si="28"/>
        <v/>
      </c>
      <c r="Q1743" s="23"/>
    </row>
    <row r="1744" spans="3:17" x14ac:dyDescent="0.3">
      <c r="C1744" s="128" t="str">
        <f t="shared" si="28"/>
        <v/>
      </c>
      <c r="Q1744" s="23"/>
    </row>
    <row r="1745" spans="3:17" x14ac:dyDescent="0.3">
      <c r="C1745" s="128" t="str">
        <f t="shared" si="28"/>
        <v/>
      </c>
      <c r="Q1745" s="23"/>
    </row>
    <row r="1746" spans="3:17" x14ac:dyDescent="0.3">
      <c r="C1746" s="128" t="str">
        <f t="shared" si="28"/>
        <v/>
      </c>
      <c r="Q1746" s="23"/>
    </row>
    <row r="1747" spans="3:17" x14ac:dyDescent="0.3">
      <c r="C1747" s="128" t="str">
        <f t="shared" si="28"/>
        <v/>
      </c>
      <c r="Q1747" s="23"/>
    </row>
    <row r="1748" spans="3:17" x14ac:dyDescent="0.3">
      <c r="C1748" s="128" t="str">
        <f t="shared" si="28"/>
        <v/>
      </c>
      <c r="Q1748" s="23"/>
    </row>
    <row r="1749" spans="3:17" x14ac:dyDescent="0.3">
      <c r="C1749" s="128" t="str">
        <f t="shared" si="28"/>
        <v/>
      </c>
      <c r="Q1749" s="23"/>
    </row>
    <row r="1750" spans="3:17" x14ac:dyDescent="0.3">
      <c r="C1750" s="128" t="str">
        <f t="shared" si="28"/>
        <v/>
      </c>
      <c r="Q1750" s="23"/>
    </row>
    <row r="1751" spans="3:17" x14ac:dyDescent="0.3">
      <c r="C1751" s="128" t="str">
        <f t="shared" si="28"/>
        <v/>
      </c>
      <c r="Q1751" s="23"/>
    </row>
    <row r="1752" spans="3:17" x14ac:dyDescent="0.3">
      <c r="C1752" s="128" t="str">
        <f t="shared" si="28"/>
        <v/>
      </c>
      <c r="Q1752" s="23"/>
    </row>
    <row r="1753" spans="3:17" x14ac:dyDescent="0.3">
      <c r="C1753" s="128" t="str">
        <f t="shared" si="28"/>
        <v/>
      </c>
      <c r="Q1753" s="23"/>
    </row>
    <row r="1754" spans="3:17" x14ac:dyDescent="0.3">
      <c r="C1754" s="128" t="str">
        <f t="shared" si="28"/>
        <v/>
      </c>
      <c r="Q1754" s="23"/>
    </row>
    <row r="1755" spans="3:17" x14ac:dyDescent="0.3">
      <c r="C1755" s="128" t="str">
        <f t="shared" si="28"/>
        <v/>
      </c>
      <c r="Q1755" s="23"/>
    </row>
    <row r="1756" spans="3:17" x14ac:dyDescent="0.3">
      <c r="C1756" s="128" t="str">
        <f t="shared" si="28"/>
        <v/>
      </c>
      <c r="Q1756" s="23"/>
    </row>
    <row r="1757" spans="3:17" x14ac:dyDescent="0.3">
      <c r="C1757" s="128" t="str">
        <f t="shared" si="28"/>
        <v/>
      </c>
      <c r="Q1757" s="23"/>
    </row>
    <row r="1758" spans="3:17" x14ac:dyDescent="0.3">
      <c r="C1758" s="128" t="str">
        <f t="shared" si="28"/>
        <v/>
      </c>
      <c r="Q1758" s="23"/>
    </row>
    <row r="1759" spans="3:17" x14ac:dyDescent="0.3">
      <c r="C1759" s="128" t="str">
        <f t="shared" si="28"/>
        <v/>
      </c>
      <c r="Q1759" s="23"/>
    </row>
    <row r="1760" spans="3:17" x14ac:dyDescent="0.3">
      <c r="C1760" s="128" t="str">
        <f t="shared" si="28"/>
        <v/>
      </c>
      <c r="Q1760" s="23"/>
    </row>
    <row r="1761" spans="3:17" x14ac:dyDescent="0.3">
      <c r="C1761" s="128" t="str">
        <f t="shared" si="28"/>
        <v/>
      </c>
      <c r="Q1761" s="23"/>
    </row>
    <row r="1762" spans="3:17" x14ac:dyDescent="0.3">
      <c r="C1762" s="128" t="str">
        <f t="shared" si="28"/>
        <v/>
      </c>
      <c r="Q1762" s="23"/>
    </row>
    <row r="1763" spans="3:17" x14ac:dyDescent="0.3">
      <c r="C1763" s="128" t="str">
        <f t="shared" si="28"/>
        <v/>
      </c>
      <c r="Q1763" s="23"/>
    </row>
    <row r="1764" spans="3:17" x14ac:dyDescent="0.3">
      <c r="C1764" s="128" t="str">
        <f t="shared" si="28"/>
        <v/>
      </c>
      <c r="Q1764" s="23"/>
    </row>
    <row r="1765" spans="3:17" x14ac:dyDescent="0.3">
      <c r="C1765" s="128" t="str">
        <f t="shared" si="28"/>
        <v/>
      </c>
      <c r="Q1765" s="23"/>
    </row>
    <row r="1766" spans="3:17" x14ac:dyDescent="0.3">
      <c r="C1766" s="128" t="str">
        <f t="shared" si="28"/>
        <v/>
      </c>
      <c r="Q1766" s="23"/>
    </row>
    <row r="1767" spans="3:17" x14ac:dyDescent="0.3">
      <c r="C1767" s="128" t="str">
        <f t="shared" si="28"/>
        <v/>
      </c>
      <c r="Q1767" s="23"/>
    </row>
    <row r="1768" spans="3:17" x14ac:dyDescent="0.3">
      <c r="C1768" s="128" t="str">
        <f t="shared" si="28"/>
        <v/>
      </c>
      <c r="Q1768" s="23"/>
    </row>
    <row r="1769" spans="3:17" x14ac:dyDescent="0.3">
      <c r="C1769" s="128" t="str">
        <f t="shared" si="28"/>
        <v/>
      </c>
      <c r="Q1769" s="23"/>
    </row>
    <row r="1770" spans="3:17" x14ac:dyDescent="0.3">
      <c r="C1770" s="128" t="str">
        <f t="shared" si="28"/>
        <v/>
      </c>
      <c r="Q1770" s="23"/>
    </row>
    <row r="1771" spans="3:17" x14ac:dyDescent="0.3">
      <c r="C1771" s="128" t="str">
        <f t="shared" si="28"/>
        <v/>
      </c>
      <c r="Q1771" s="23"/>
    </row>
    <row r="1772" spans="3:17" x14ac:dyDescent="0.3">
      <c r="C1772" s="128" t="str">
        <f t="shared" si="28"/>
        <v/>
      </c>
      <c r="Q1772" s="23"/>
    </row>
    <row r="1773" spans="3:17" x14ac:dyDescent="0.3">
      <c r="C1773" s="128" t="str">
        <f t="shared" si="28"/>
        <v/>
      </c>
      <c r="Q1773" s="23"/>
    </row>
    <row r="1774" spans="3:17" x14ac:dyDescent="0.3">
      <c r="C1774" s="128" t="str">
        <f t="shared" si="28"/>
        <v/>
      </c>
      <c r="Q1774" s="23"/>
    </row>
    <row r="1775" spans="3:17" x14ac:dyDescent="0.3">
      <c r="C1775" s="128" t="str">
        <f t="shared" si="28"/>
        <v/>
      </c>
      <c r="Q1775" s="23"/>
    </row>
    <row r="1776" spans="3:17" x14ac:dyDescent="0.3">
      <c r="C1776" s="128" t="str">
        <f t="shared" si="28"/>
        <v/>
      </c>
      <c r="Q1776" s="23"/>
    </row>
    <row r="1777" spans="3:17" x14ac:dyDescent="0.3">
      <c r="C1777" s="128" t="str">
        <f t="shared" si="28"/>
        <v/>
      </c>
      <c r="Q1777" s="23"/>
    </row>
    <row r="1778" spans="3:17" x14ac:dyDescent="0.3">
      <c r="C1778" s="128" t="str">
        <f t="shared" si="28"/>
        <v/>
      </c>
      <c r="Q1778" s="23"/>
    </row>
    <row r="1779" spans="3:17" x14ac:dyDescent="0.3">
      <c r="C1779" s="128" t="str">
        <f t="shared" si="28"/>
        <v/>
      </c>
      <c r="Q1779" s="23"/>
    </row>
    <row r="1780" spans="3:17" x14ac:dyDescent="0.3">
      <c r="C1780" s="128" t="str">
        <f t="shared" si="28"/>
        <v/>
      </c>
      <c r="Q1780" s="23"/>
    </row>
    <row r="1781" spans="3:17" x14ac:dyDescent="0.3">
      <c r="C1781" s="128" t="str">
        <f t="shared" si="28"/>
        <v/>
      </c>
      <c r="Q1781" s="23"/>
    </row>
    <row r="1782" spans="3:17" x14ac:dyDescent="0.3">
      <c r="C1782" s="128" t="str">
        <f t="shared" ref="C1782:C1845" si="29">LEFT(E1782,9)</f>
        <v/>
      </c>
      <c r="Q1782" s="23"/>
    </row>
    <row r="1783" spans="3:17" x14ac:dyDescent="0.3">
      <c r="C1783" s="128" t="str">
        <f t="shared" si="29"/>
        <v/>
      </c>
      <c r="Q1783" s="23"/>
    </row>
    <row r="1784" spans="3:17" x14ac:dyDescent="0.3">
      <c r="C1784" s="128" t="str">
        <f t="shared" si="29"/>
        <v/>
      </c>
      <c r="Q1784" s="23"/>
    </row>
    <row r="1785" spans="3:17" x14ac:dyDescent="0.3">
      <c r="C1785" s="128" t="str">
        <f t="shared" si="29"/>
        <v/>
      </c>
      <c r="Q1785" s="23"/>
    </row>
    <row r="1786" spans="3:17" x14ac:dyDescent="0.3">
      <c r="C1786" s="128" t="str">
        <f t="shared" si="29"/>
        <v/>
      </c>
      <c r="Q1786" s="23"/>
    </row>
    <row r="1787" spans="3:17" x14ac:dyDescent="0.3">
      <c r="C1787" s="128" t="str">
        <f t="shared" si="29"/>
        <v/>
      </c>
      <c r="Q1787" s="23"/>
    </row>
    <row r="1788" spans="3:17" x14ac:dyDescent="0.3">
      <c r="C1788" s="128" t="str">
        <f t="shared" si="29"/>
        <v/>
      </c>
      <c r="Q1788" s="23"/>
    </row>
    <row r="1789" spans="3:17" x14ac:dyDescent="0.3">
      <c r="C1789" s="128" t="str">
        <f t="shared" si="29"/>
        <v/>
      </c>
      <c r="Q1789" s="23"/>
    </row>
    <row r="1790" spans="3:17" x14ac:dyDescent="0.3">
      <c r="C1790" s="128" t="str">
        <f t="shared" si="29"/>
        <v/>
      </c>
      <c r="Q1790" s="23"/>
    </row>
    <row r="1791" spans="3:17" x14ac:dyDescent="0.3">
      <c r="C1791" s="128" t="str">
        <f t="shared" si="29"/>
        <v/>
      </c>
      <c r="Q1791" s="23"/>
    </row>
    <row r="1792" spans="3:17" x14ac:dyDescent="0.3">
      <c r="C1792" s="128" t="str">
        <f t="shared" si="29"/>
        <v/>
      </c>
      <c r="Q1792" s="23"/>
    </row>
    <row r="1793" spans="3:17" x14ac:dyDescent="0.3">
      <c r="C1793" s="128" t="str">
        <f t="shared" si="29"/>
        <v/>
      </c>
      <c r="Q1793" s="23"/>
    </row>
    <row r="1794" spans="3:17" x14ac:dyDescent="0.3">
      <c r="C1794" s="128" t="str">
        <f t="shared" si="29"/>
        <v/>
      </c>
      <c r="Q1794" s="23"/>
    </row>
    <row r="1795" spans="3:17" x14ac:dyDescent="0.3">
      <c r="C1795" s="128" t="str">
        <f t="shared" si="29"/>
        <v/>
      </c>
      <c r="Q1795" s="23"/>
    </row>
    <row r="1796" spans="3:17" x14ac:dyDescent="0.3">
      <c r="C1796" s="128" t="str">
        <f t="shared" si="29"/>
        <v/>
      </c>
      <c r="Q1796" s="23"/>
    </row>
    <row r="1797" spans="3:17" x14ac:dyDescent="0.3">
      <c r="C1797" s="128" t="str">
        <f t="shared" si="29"/>
        <v/>
      </c>
      <c r="Q1797" s="23"/>
    </row>
    <row r="1798" spans="3:17" x14ac:dyDescent="0.3">
      <c r="C1798" s="128" t="str">
        <f t="shared" si="29"/>
        <v/>
      </c>
      <c r="Q1798" s="23"/>
    </row>
    <row r="1799" spans="3:17" x14ac:dyDescent="0.3">
      <c r="C1799" s="128" t="str">
        <f t="shared" si="29"/>
        <v/>
      </c>
      <c r="Q1799" s="23"/>
    </row>
    <row r="1800" spans="3:17" x14ac:dyDescent="0.3">
      <c r="C1800" s="128" t="str">
        <f t="shared" si="29"/>
        <v/>
      </c>
      <c r="Q1800" s="23"/>
    </row>
    <row r="1801" spans="3:17" x14ac:dyDescent="0.3">
      <c r="C1801" s="128" t="str">
        <f t="shared" si="29"/>
        <v/>
      </c>
      <c r="Q1801" s="23"/>
    </row>
    <row r="1802" spans="3:17" x14ac:dyDescent="0.3">
      <c r="C1802" s="128" t="str">
        <f t="shared" si="29"/>
        <v/>
      </c>
      <c r="Q1802" s="23"/>
    </row>
    <row r="1803" spans="3:17" x14ac:dyDescent="0.3">
      <c r="C1803" s="128" t="str">
        <f t="shared" si="29"/>
        <v/>
      </c>
      <c r="Q1803" s="23"/>
    </row>
    <row r="1804" spans="3:17" x14ac:dyDescent="0.3">
      <c r="C1804" s="128" t="str">
        <f t="shared" si="29"/>
        <v/>
      </c>
      <c r="Q1804" s="23"/>
    </row>
    <row r="1805" spans="3:17" x14ac:dyDescent="0.3">
      <c r="C1805" s="128" t="str">
        <f t="shared" si="29"/>
        <v/>
      </c>
      <c r="Q1805" s="23"/>
    </row>
    <row r="1806" spans="3:17" x14ac:dyDescent="0.3">
      <c r="C1806" s="128" t="str">
        <f t="shared" si="29"/>
        <v/>
      </c>
      <c r="Q1806" s="23"/>
    </row>
    <row r="1807" spans="3:17" x14ac:dyDescent="0.3">
      <c r="C1807" s="128" t="str">
        <f t="shared" si="29"/>
        <v/>
      </c>
      <c r="Q1807" s="23"/>
    </row>
    <row r="1808" spans="3:17" x14ac:dyDescent="0.3">
      <c r="C1808" s="128" t="str">
        <f t="shared" si="29"/>
        <v/>
      </c>
      <c r="Q1808" s="23"/>
    </row>
    <row r="1809" spans="3:17" x14ac:dyDescent="0.3">
      <c r="C1809" s="128" t="str">
        <f t="shared" si="29"/>
        <v/>
      </c>
      <c r="Q1809" s="23"/>
    </row>
    <row r="1810" spans="3:17" x14ac:dyDescent="0.3">
      <c r="C1810" s="128" t="str">
        <f t="shared" si="29"/>
        <v/>
      </c>
      <c r="Q1810" s="23"/>
    </row>
    <row r="1811" spans="3:17" x14ac:dyDescent="0.3">
      <c r="C1811" s="128" t="str">
        <f t="shared" si="29"/>
        <v/>
      </c>
      <c r="Q1811" s="23"/>
    </row>
    <row r="1812" spans="3:17" x14ac:dyDescent="0.3">
      <c r="C1812" s="128" t="str">
        <f t="shared" si="29"/>
        <v/>
      </c>
      <c r="Q1812" s="23"/>
    </row>
    <row r="1813" spans="3:17" x14ac:dyDescent="0.3">
      <c r="C1813" s="128" t="str">
        <f t="shared" si="29"/>
        <v/>
      </c>
      <c r="Q1813" s="23"/>
    </row>
    <row r="1814" spans="3:17" x14ac:dyDescent="0.3">
      <c r="C1814" s="128" t="str">
        <f t="shared" si="29"/>
        <v/>
      </c>
      <c r="Q1814" s="23"/>
    </row>
    <row r="1815" spans="3:17" x14ac:dyDescent="0.3">
      <c r="C1815" s="128" t="str">
        <f t="shared" si="29"/>
        <v/>
      </c>
      <c r="Q1815" s="23"/>
    </row>
    <row r="1816" spans="3:17" x14ac:dyDescent="0.3">
      <c r="C1816" s="128" t="str">
        <f t="shared" si="29"/>
        <v/>
      </c>
      <c r="Q1816" s="23"/>
    </row>
    <row r="1817" spans="3:17" x14ac:dyDescent="0.3">
      <c r="C1817" s="128" t="str">
        <f t="shared" si="29"/>
        <v/>
      </c>
      <c r="Q1817" s="23"/>
    </row>
    <row r="1818" spans="3:17" x14ac:dyDescent="0.3">
      <c r="C1818" s="128" t="str">
        <f t="shared" si="29"/>
        <v/>
      </c>
      <c r="Q1818" s="23"/>
    </row>
    <row r="1819" spans="3:17" x14ac:dyDescent="0.3">
      <c r="C1819" s="128" t="str">
        <f t="shared" si="29"/>
        <v/>
      </c>
      <c r="Q1819" s="23"/>
    </row>
    <row r="1820" spans="3:17" x14ac:dyDescent="0.3">
      <c r="C1820" s="128" t="str">
        <f t="shared" si="29"/>
        <v/>
      </c>
      <c r="Q1820" s="23"/>
    </row>
    <row r="1821" spans="3:17" x14ac:dyDescent="0.3">
      <c r="C1821" s="128" t="str">
        <f t="shared" si="29"/>
        <v/>
      </c>
      <c r="Q1821" s="23"/>
    </row>
    <row r="1822" spans="3:17" x14ac:dyDescent="0.3">
      <c r="C1822" s="128" t="str">
        <f t="shared" si="29"/>
        <v/>
      </c>
      <c r="Q1822" s="23"/>
    </row>
    <row r="1823" spans="3:17" x14ac:dyDescent="0.3">
      <c r="C1823" s="128" t="str">
        <f t="shared" si="29"/>
        <v/>
      </c>
      <c r="Q1823" s="23"/>
    </row>
    <row r="1824" spans="3:17" x14ac:dyDescent="0.3">
      <c r="C1824" s="128" t="str">
        <f t="shared" si="29"/>
        <v/>
      </c>
      <c r="Q1824" s="23"/>
    </row>
    <row r="1825" spans="3:17" x14ac:dyDescent="0.3">
      <c r="C1825" s="128" t="str">
        <f t="shared" si="29"/>
        <v/>
      </c>
      <c r="Q1825" s="23"/>
    </row>
    <row r="1826" spans="3:17" x14ac:dyDescent="0.3">
      <c r="C1826" s="128" t="str">
        <f t="shared" si="29"/>
        <v/>
      </c>
      <c r="Q1826" s="23"/>
    </row>
    <row r="1827" spans="3:17" x14ac:dyDescent="0.3">
      <c r="C1827" s="128" t="str">
        <f t="shared" si="29"/>
        <v/>
      </c>
      <c r="Q1827" s="23"/>
    </row>
    <row r="1828" spans="3:17" x14ac:dyDescent="0.3">
      <c r="C1828" s="128" t="str">
        <f t="shared" si="29"/>
        <v/>
      </c>
      <c r="Q1828" s="23"/>
    </row>
    <row r="1829" spans="3:17" x14ac:dyDescent="0.3">
      <c r="C1829" s="128" t="str">
        <f t="shared" si="29"/>
        <v/>
      </c>
      <c r="Q1829" s="23"/>
    </row>
    <row r="1830" spans="3:17" x14ac:dyDescent="0.3">
      <c r="C1830" s="128" t="str">
        <f t="shared" si="29"/>
        <v/>
      </c>
      <c r="Q1830" s="23"/>
    </row>
    <row r="1831" spans="3:17" x14ac:dyDescent="0.3">
      <c r="C1831" s="128" t="str">
        <f t="shared" si="29"/>
        <v/>
      </c>
      <c r="Q1831" s="23"/>
    </row>
    <row r="1832" spans="3:17" x14ac:dyDescent="0.3">
      <c r="C1832" s="128" t="str">
        <f t="shared" si="29"/>
        <v/>
      </c>
      <c r="Q1832" s="23"/>
    </row>
    <row r="1833" spans="3:17" x14ac:dyDescent="0.3">
      <c r="C1833" s="128" t="str">
        <f t="shared" si="29"/>
        <v/>
      </c>
      <c r="Q1833" s="23"/>
    </row>
    <row r="1834" spans="3:17" x14ac:dyDescent="0.3">
      <c r="C1834" s="128" t="str">
        <f t="shared" si="29"/>
        <v/>
      </c>
      <c r="Q1834" s="23"/>
    </row>
    <row r="1835" spans="3:17" x14ac:dyDescent="0.3">
      <c r="C1835" s="128" t="str">
        <f t="shared" si="29"/>
        <v/>
      </c>
      <c r="Q1835" s="23"/>
    </row>
    <row r="1836" spans="3:17" x14ac:dyDescent="0.3">
      <c r="C1836" s="128" t="str">
        <f t="shared" si="29"/>
        <v/>
      </c>
      <c r="Q1836" s="23"/>
    </row>
    <row r="1837" spans="3:17" x14ac:dyDescent="0.3">
      <c r="C1837" s="128" t="str">
        <f t="shared" si="29"/>
        <v/>
      </c>
      <c r="Q1837" s="23"/>
    </row>
    <row r="1838" spans="3:17" x14ac:dyDescent="0.3">
      <c r="C1838" s="128" t="str">
        <f t="shared" si="29"/>
        <v/>
      </c>
      <c r="Q1838" s="23"/>
    </row>
    <row r="1839" spans="3:17" x14ac:dyDescent="0.3">
      <c r="C1839" s="128" t="str">
        <f t="shared" si="29"/>
        <v/>
      </c>
      <c r="Q1839" s="23"/>
    </row>
    <row r="1840" spans="3:17" x14ac:dyDescent="0.3">
      <c r="C1840" s="128" t="str">
        <f t="shared" si="29"/>
        <v/>
      </c>
      <c r="Q1840" s="23"/>
    </row>
    <row r="1841" spans="3:17" x14ac:dyDescent="0.3">
      <c r="C1841" s="128" t="str">
        <f t="shared" si="29"/>
        <v/>
      </c>
      <c r="Q1841" s="23"/>
    </row>
    <row r="1842" spans="3:17" x14ac:dyDescent="0.3">
      <c r="C1842" s="128" t="str">
        <f t="shared" si="29"/>
        <v/>
      </c>
      <c r="Q1842" s="23"/>
    </row>
    <row r="1843" spans="3:17" x14ac:dyDescent="0.3">
      <c r="C1843" s="128" t="str">
        <f t="shared" si="29"/>
        <v/>
      </c>
      <c r="Q1843" s="23"/>
    </row>
    <row r="1844" spans="3:17" x14ac:dyDescent="0.3">
      <c r="C1844" s="128" t="str">
        <f t="shared" si="29"/>
        <v/>
      </c>
      <c r="Q1844" s="23"/>
    </row>
    <row r="1845" spans="3:17" x14ac:dyDescent="0.3">
      <c r="C1845" s="128" t="str">
        <f t="shared" si="29"/>
        <v/>
      </c>
      <c r="Q1845" s="23"/>
    </row>
    <row r="1846" spans="3:17" x14ac:dyDescent="0.3">
      <c r="C1846" s="128" t="str">
        <f t="shared" ref="C1846:C1909" si="30">LEFT(E1846,9)</f>
        <v/>
      </c>
      <c r="Q1846" s="23"/>
    </row>
    <row r="1847" spans="3:17" x14ac:dyDescent="0.3">
      <c r="C1847" s="128" t="str">
        <f t="shared" si="30"/>
        <v/>
      </c>
      <c r="Q1847" s="23"/>
    </row>
    <row r="1848" spans="3:17" x14ac:dyDescent="0.3">
      <c r="C1848" s="128" t="str">
        <f t="shared" si="30"/>
        <v/>
      </c>
      <c r="Q1848" s="23"/>
    </row>
    <row r="1849" spans="3:17" x14ac:dyDescent="0.3">
      <c r="C1849" s="128" t="str">
        <f t="shared" si="30"/>
        <v/>
      </c>
      <c r="Q1849" s="23"/>
    </row>
    <row r="1850" spans="3:17" x14ac:dyDescent="0.3">
      <c r="C1850" s="128" t="str">
        <f t="shared" si="30"/>
        <v/>
      </c>
      <c r="Q1850" s="23"/>
    </row>
    <row r="1851" spans="3:17" x14ac:dyDescent="0.3">
      <c r="C1851" s="128" t="str">
        <f t="shared" si="30"/>
        <v/>
      </c>
      <c r="Q1851" s="23"/>
    </row>
    <row r="1852" spans="3:17" x14ac:dyDescent="0.3">
      <c r="C1852" s="128" t="str">
        <f t="shared" si="30"/>
        <v/>
      </c>
      <c r="Q1852" s="23"/>
    </row>
    <row r="1853" spans="3:17" x14ac:dyDescent="0.3">
      <c r="C1853" s="128" t="str">
        <f t="shared" si="30"/>
        <v/>
      </c>
      <c r="Q1853" s="23"/>
    </row>
    <row r="1854" spans="3:17" x14ac:dyDescent="0.3">
      <c r="C1854" s="128" t="str">
        <f t="shared" si="30"/>
        <v/>
      </c>
      <c r="Q1854" s="23"/>
    </row>
    <row r="1855" spans="3:17" x14ac:dyDescent="0.3">
      <c r="C1855" s="128" t="str">
        <f t="shared" si="30"/>
        <v/>
      </c>
      <c r="Q1855" s="23"/>
    </row>
    <row r="1856" spans="3:17" x14ac:dyDescent="0.3">
      <c r="C1856" s="128" t="str">
        <f t="shared" si="30"/>
        <v/>
      </c>
      <c r="Q1856" s="23"/>
    </row>
    <row r="1857" spans="3:17" x14ac:dyDescent="0.3">
      <c r="C1857" s="128" t="str">
        <f t="shared" si="30"/>
        <v/>
      </c>
      <c r="Q1857" s="23"/>
    </row>
    <row r="1858" spans="3:17" x14ac:dyDescent="0.3">
      <c r="C1858" s="128" t="str">
        <f t="shared" si="30"/>
        <v/>
      </c>
      <c r="Q1858" s="23"/>
    </row>
    <row r="1859" spans="3:17" x14ac:dyDescent="0.3">
      <c r="C1859" s="128" t="str">
        <f t="shared" si="30"/>
        <v/>
      </c>
      <c r="Q1859" s="23"/>
    </row>
    <row r="1860" spans="3:17" x14ac:dyDescent="0.3">
      <c r="C1860" s="128" t="str">
        <f t="shared" si="30"/>
        <v/>
      </c>
      <c r="Q1860" s="23"/>
    </row>
    <row r="1861" spans="3:17" x14ac:dyDescent="0.3">
      <c r="C1861" s="128" t="str">
        <f t="shared" si="30"/>
        <v/>
      </c>
      <c r="Q1861" s="23"/>
    </row>
    <row r="1862" spans="3:17" x14ac:dyDescent="0.3">
      <c r="C1862" s="128" t="str">
        <f t="shared" si="30"/>
        <v/>
      </c>
      <c r="Q1862" s="23"/>
    </row>
    <row r="1863" spans="3:17" x14ac:dyDescent="0.3">
      <c r="C1863" s="128" t="str">
        <f t="shared" si="30"/>
        <v/>
      </c>
      <c r="Q1863" s="23"/>
    </row>
    <row r="1864" spans="3:17" x14ac:dyDescent="0.3">
      <c r="C1864" s="128" t="str">
        <f t="shared" si="30"/>
        <v/>
      </c>
      <c r="Q1864" s="23"/>
    </row>
    <row r="1865" spans="3:17" x14ac:dyDescent="0.3">
      <c r="C1865" s="128" t="str">
        <f t="shared" si="30"/>
        <v/>
      </c>
      <c r="Q1865" s="23"/>
    </row>
    <row r="1866" spans="3:17" x14ac:dyDescent="0.3">
      <c r="C1866" s="128" t="str">
        <f t="shared" si="30"/>
        <v/>
      </c>
      <c r="Q1866" s="23"/>
    </row>
    <row r="1867" spans="3:17" x14ac:dyDescent="0.3">
      <c r="C1867" s="128" t="str">
        <f t="shared" si="30"/>
        <v/>
      </c>
      <c r="Q1867" s="23"/>
    </row>
    <row r="1868" spans="3:17" x14ac:dyDescent="0.3">
      <c r="C1868" s="128" t="str">
        <f t="shared" si="30"/>
        <v/>
      </c>
      <c r="Q1868" s="23"/>
    </row>
    <row r="1869" spans="3:17" x14ac:dyDescent="0.3">
      <c r="C1869" s="128" t="str">
        <f t="shared" si="30"/>
        <v/>
      </c>
      <c r="Q1869" s="23"/>
    </row>
    <row r="1870" spans="3:17" x14ac:dyDescent="0.3">
      <c r="C1870" s="128" t="str">
        <f t="shared" si="30"/>
        <v/>
      </c>
      <c r="Q1870" s="23"/>
    </row>
    <row r="1871" spans="3:17" x14ac:dyDescent="0.3">
      <c r="C1871" s="128" t="str">
        <f t="shared" si="30"/>
        <v/>
      </c>
      <c r="Q1871" s="23"/>
    </row>
    <row r="1872" spans="3:17" x14ac:dyDescent="0.3">
      <c r="C1872" s="128" t="str">
        <f t="shared" si="30"/>
        <v/>
      </c>
      <c r="Q1872" s="23"/>
    </row>
    <row r="1873" spans="3:17" x14ac:dyDescent="0.3">
      <c r="C1873" s="128" t="str">
        <f t="shared" si="30"/>
        <v/>
      </c>
      <c r="Q1873" s="23"/>
    </row>
    <row r="1874" spans="3:17" x14ac:dyDescent="0.3">
      <c r="C1874" s="128" t="str">
        <f t="shared" si="30"/>
        <v/>
      </c>
      <c r="Q1874" s="23"/>
    </row>
    <row r="1875" spans="3:17" x14ac:dyDescent="0.3">
      <c r="C1875" s="128" t="str">
        <f t="shared" si="30"/>
        <v/>
      </c>
      <c r="Q1875" s="23"/>
    </row>
    <row r="1876" spans="3:17" x14ac:dyDescent="0.3">
      <c r="C1876" s="128" t="str">
        <f t="shared" si="30"/>
        <v/>
      </c>
      <c r="Q1876" s="23"/>
    </row>
    <row r="1877" spans="3:17" x14ac:dyDescent="0.3">
      <c r="C1877" s="128" t="str">
        <f t="shared" si="30"/>
        <v/>
      </c>
      <c r="Q1877" s="23"/>
    </row>
    <row r="1878" spans="3:17" x14ac:dyDescent="0.3">
      <c r="C1878" s="128" t="str">
        <f t="shared" si="30"/>
        <v/>
      </c>
      <c r="Q1878" s="23"/>
    </row>
    <row r="1879" spans="3:17" x14ac:dyDescent="0.3">
      <c r="C1879" s="128" t="str">
        <f t="shared" si="30"/>
        <v/>
      </c>
      <c r="Q1879" s="23"/>
    </row>
    <row r="1880" spans="3:17" x14ac:dyDescent="0.3">
      <c r="C1880" s="128" t="str">
        <f t="shared" si="30"/>
        <v/>
      </c>
      <c r="Q1880" s="23"/>
    </row>
    <row r="1881" spans="3:17" x14ac:dyDescent="0.3">
      <c r="C1881" s="128" t="str">
        <f t="shared" si="30"/>
        <v/>
      </c>
      <c r="Q1881" s="23"/>
    </row>
    <row r="1882" spans="3:17" x14ac:dyDescent="0.3">
      <c r="C1882" s="128" t="str">
        <f t="shared" si="30"/>
        <v/>
      </c>
      <c r="Q1882" s="23"/>
    </row>
    <row r="1883" spans="3:17" x14ac:dyDescent="0.3">
      <c r="C1883" s="128" t="str">
        <f t="shared" si="30"/>
        <v/>
      </c>
      <c r="Q1883" s="23"/>
    </row>
    <row r="1884" spans="3:17" x14ac:dyDescent="0.3">
      <c r="C1884" s="128" t="str">
        <f t="shared" si="30"/>
        <v/>
      </c>
      <c r="Q1884" s="23"/>
    </row>
    <row r="1885" spans="3:17" x14ac:dyDescent="0.3">
      <c r="C1885" s="128" t="str">
        <f t="shared" si="30"/>
        <v/>
      </c>
      <c r="Q1885" s="23"/>
    </row>
    <row r="1886" spans="3:17" x14ac:dyDescent="0.3">
      <c r="C1886" s="128" t="str">
        <f t="shared" si="30"/>
        <v/>
      </c>
      <c r="Q1886" s="23"/>
    </row>
    <row r="1887" spans="3:17" x14ac:dyDescent="0.3">
      <c r="C1887" s="128" t="str">
        <f t="shared" si="30"/>
        <v/>
      </c>
      <c r="Q1887" s="23"/>
    </row>
    <row r="1888" spans="3:17" x14ac:dyDescent="0.3">
      <c r="C1888" s="128" t="str">
        <f t="shared" si="30"/>
        <v/>
      </c>
      <c r="Q1888" s="23"/>
    </row>
    <row r="1889" spans="3:17" x14ac:dyDescent="0.3">
      <c r="C1889" s="128" t="str">
        <f t="shared" si="30"/>
        <v/>
      </c>
      <c r="Q1889" s="23"/>
    </row>
    <row r="1890" spans="3:17" x14ac:dyDescent="0.3">
      <c r="C1890" s="128" t="str">
        <f t="shared" si="30"/>
        <v/>
      </c>
      <c r="Q1890" s="23"/>
    </row>
    <row r="1891" spans="3:17" x14ac:dyDescent="0.3">
      <c r="C1891" s="128" t="str">
        <f t="shared" si="30"/>
        <v/>
      </c>
      <c r="Q1891" s="23"/>
    </row>
    <row r="1892" spans="3:17" x14ac:dyDescent="0.3">
      <c r="C1892" s="128" t="str">
        <f t="shared" si="30"/>
        <v/>
      </c>
      <c r="Q1892" s="23"/>
    </row>
    <row r="1893" spans="3:17" x14ac:dyDescent="0.3">
      <c r="C1893" s="128" t="str">
        <f t="shared" si="30"/>
        <v/>
      </c>
      <c r="Q1893" s="23"/>
    </row>
    <row r="1894" spans="3:17" x14ac:dyDescent="0.3">
      <c r="C1894" s="128" t="str">
        <f t="shared" si="30"/>
        <v/>
      </c>
      <c r="Q1894" s="23"/>
    </row>
    <row r="1895" spans="3:17" x14ac:dyDescent="0.3">
      <c r="C1895" s="128" t="str">
        <f t="shared" si="30"/>
        <v/>
      </c>
      <c r="Q1895" s="23"/>
    </row>
    <row r="1896" spans="3:17" x14ac:dyDescent="0.3">
      <c r="C1896" s="128" t="str">
        <f t="shared" si="30"/>
        <v/>
      </c>
      <c r="Q1896" s="23"/>
    </row>
    <row r="1897" spans="3:17" x14ac:dyDescent="0.3">
      <c r="C1897" s="128" t="str">
        <f t="shared" si="30"/>
        <v/>
      </c>
      <c r="Q1897" s="23"/>
    </row>
    <row r="1898" spans="3:17" x14ac:dyDescent="0.3">
      <c r="C1898" s="128" t="str">
        <f t="shared" si="30"/>
        <v/>
      </c>
      <c r="Q1898" s="23"/>
    </row>
    <row r="1899" spans="3:17" x14ac:dyDescent="0.3">
      <c r="C1899" s="128" t="str">
        <f t="shared" si="30"/>
        <v/>
      </c>
      <c r="Q1899" s="23"/>
    </row>
    <row r="1900" spans="3:17" x14ac:dyDescent="0.3">
      <c r="C1900" s="128" t="str">
        <f t="shared" si="30"/>
        <v/>
      </c>
      <c r="Q1900" s="23"/>
    </row>
    <row r="1901" spans="3:17" x14ac:dyDescent="0.3">
      <c r="C1901" s="128" t="str">
        <f t="shared" si="30"/>
        <v/>
      </c>
      <c r="Q1901" s="23"/>
    </row>
    <row r="1902" spans="3:17" x14ac:dyDescent="0.3">
      <c r="C1902" s="128" t="str">
        <f t="shared" si="30"/>
        <v/>
      </c>
      <c r="Q1902" s="23"/>
    </row>
    <row r="1903" spans="3:17" x14ac:dyDescent="0.3">
      <c r="C1903" s="128" t="str">
        <f t="shared" si="30"/>
        <v/>
      </c>
      <c r="Q1903" s="23"/>
    </row>
    <row r="1904" spans="3:17" x14ac:dyDescent="0.3">
      <c r="C1904" s="128" t="str">
        <f t="shared" si="30"/>
        <v/>
      </c>
      <c r="Q1904" s="23"/>
    </row>
    <row r="1905" spans="3:17" x14ac:dyDescent="0.3">
      <c r="C1905" s="128" t="str">
        <f t="shared" si="30"/>
        <v/>
      </c>
      <c r="Q1905" s="23"/>
    </row>
    <row r="1906" spans="3:17" x14ac:dyDescent="0.3">
      <c r="C1906" s="128" t="str">
        <f t="shared" si="30"/>
        <v/>
      </c>
      <c r="Q1906" s="23"/>
    </row>
    <row r="1907" spans="3:17" x14ac:dyDescent="0.3">
      <c r="C1907" s="128" t="str">
        <f t="shared" si="30"/>
        <v/>
      </c>
      <c r="Q1907" s="23"/>
    </row>
    <row r="1908" spans="3:17" x14ac:dyDescent="0.3">
      <c r="C1908" s="128" t="str">
        <f t="shared" si="30"/>
        <v/>
      </c>
      <c r="Q1908" s="23"/>
    </row>
    <row r="1909" spans="3:17" x14ac:dyDescent="0.3">
      <c r="C1909" s="128" t="str">
        <f t="shared" si="30"/>
        <v/>
      </c>
      <c r="Q1909" s="23"/>
    </row>
    <row r="1910" spans="3:17" x14ac:dyDescent="0.3">
      <c r="C1910" s="128" t="str">
        <f t="shared" ref="C1910:C1973" si="31">LEFT(E1910,9)</f>
        <v/>
      </c>
      <c r="Q1910" s="23"/>
    </row>
    <row r="1911" spans="3:17" x14ac:dyDescent="0.3">
      <c r="C1911" s="128" t="str">
        <f t="shared" si="31"/>
        <v/>
      </c>
      <c r="Q1911" s="23"/>
    </row>
    <row r="1912" spans="3:17" x14ac:dyDescent="0.3">
      <c r="C1912" s="128" t="str">
        <f t="shared" si="31"/>
        <v/>
      </c>
      <c r="Q1912" s="23"/>
    </row>
    <row r="1913" spans="3:17" x14ac:dyDescent="0.3">
      <c r="C1913" s="128" t="str">
        <f t="shared" si="31"/>
        <v/>
      </c>
      <c r="Q1913" s="23"/>
    </row>
    <row r="1914" spans="3:17" x14ac:dyDescent="0.3">
      <c r="C1914" s="128" t="str">
        <f t="shared" si="31"/>
        <v/>
      </c>
      <c r="Q1914" s="23"/>
    </row>
    <row r="1915" spans="3:17" x14ac:dyDescent="0.3">
      <c r="C1915" s="128" t="str">
        <f t="shared" si="31"/>
        <v/>
      </c>
      <c r="Q1915" s="23"/>
    </row>
    <row r="1916" spans="3:17" x14ac:dyDescent="0.3">
      <c r="C1916" s="128" t="str">
        <f t="shared" si="31"/>
        <v/>
      </c>
      <c r="Q1916" s="23"/>
    </row>
    <row r="1917" spans="3:17" x14ac:dyDescent="0.3">
      <c r="C1917" s="128" t="str">
        <f t="shared" si="31"/>
        <v/>
      </c>
      <c r="Q1917" s="23"/>
    </row>
    <row r="1918" spans="3:17" x14ac:dyDescent="0.3">
      <c r="C1918" s="128" t="str">
        <f t="shared" si="31"/>
        <v/>
      </c>
      <c r="Q1918" s="23"/>
    </row>
    <row r="1919" spans="3:17" x14ac:dyDescent="0.3">
      <c r="C1919" s="128" t="str">
        <f t="shared" si="31"/>
        <v/>
      </c>
      <c r="Q1919" s="23"/>
    </row>
    <row r="1920" spans="3:17" x14ac:dyDescent="0.3">
      <c r="C1920" s="128" t="str">
        <f t="shared" si="31"/>
        <v/>
      </c>
      <c r="Q1920" s="23"/>
    </row>
    <row r="1921" spans="3:17" x14ac:dyDescent="0.3">
      <c r="C1921" s="128" t="str">
        <f t="shared" si="31"/>
        <v/>
      </c>
      <c r="Q1921" s="23"/>
    </row>
    <row r="1922" spans="3:17" x14ac:dyDescent="0.3">
      <c r="C1922" s="128" t="str">
        <f t="shared" si="31"/>
        <v/>
      </c>
      <c r="Q1922" s="23"/>
    </row>
    <row r="1923" spans="3:17" x14ac:dyDescent="0.3">
      <c r="C1923" s="128" t="str">
        <f t="shared" si="31"/>
        <v/>
      </c>
      <c r="Q1923" s="23"/>
    </row>
    <row r="1924" spans="3:17" x14ac:dyDescent="0.3">
      <c r="C1924" s="128" t="str">
        <f t="shared" si="31"/>
        <v/>
      </c>
      <c r="Q1924" s="23"/>
    </row>
    <row r="1925" spans="3:17" x14ac:dyDescent="0.3">
      <c r="C1925" s="128" t="str">
        <f t="shared" si="31"/>
        <v/>
      </c>
      <c r="Q1925" s="23"/>
    </row>
    <row r="1926" spans="3:17" x14ac:dyDescent="0.3">
      <c r="C1926" s="128" t="str">
        <f t="shared" si="31"/>
        <v/>
      </c>
      <c r="Q1926" s="23"/>
    </row>
    <row r="1927" spans="3:17" x14ac:dyDescent="0.3">
      <c r="C1927" s="128" t="str">
        <f t="shared" si="31"/>
        <v/>
      </c>
      <c r="Q1927" s="23"/>
    </row>
    <row r="1928" spans="3:17" x14ac:dyDescent="0.3">
      <c r="C1928" s="128" t="str">
        <f t="shared" si="31"/>
        <v/>
      </c>
      <c r="Q1928" s="23"/>
    </row>
    <row r="1929" spans="3:17" x14ac:dyDescent="0.3">
      <c r="C1929" s="128" t="str">
        <f t="shared" si="31"/>
        <v/>
      </c>
      <c r="Q1929" s="23"/>
    </row>
    <row r="1930" spans="3:17" x14ac:dyDescent="0.3">
      <c r="C1930" s="128" t="str">
        <f t="shared" si="31"/>
        <v/>
      </c>
      <c r="Q1930" s="23"/>
    </row>
    <row r="1931" spans="3:17" x14ac:dyDescent="0.3">
      <c r="C1931" s="128" t="str">
        <f t="shared" si="31"/>
        <v/>
      </c>
      <c r="Q1931" s="23"/>
    </row>
    <row r="1932" spans="3:17" x14ac:dyDescent="0.3">
      <c r="C1932" s="128" t="str">
        <f t="shared" si="31"/>
        <v/>
      </c>
      <c r="Q1932" s="23"/>
    </row>
    <row r="1933" spans="3:17" x14ac:dyDescent="0.3">
      <c r="C1933" s="128" t="str">
        <f t="shared" si="31"/>
        <v/>
      </c>
      <c r="Q1933" s="23"/>
    </row>
    <row r="1934" spans="3:17" x14ac:dyDescent="0.3">
      <c r="C1934" s="128" t="str">
        <f t="shared" si="31"/>
        <v/>
      </c>
      <c r="Q1934" s="23"/>
    </row>
    <row r="1935" spans="3:17" x14ac:dyDescent="0.3">
      <c r="C1935" s="128" t="str">
        <f t="shared" si="31"/>
        <v/>
      </c>
      <c r="Q1935" s="23"/>
    </row>
    <row r="1936" spans="3:17" x14ac:dyDescent="0.3">
      <c r="C1936" s="128" t="str">
        <f t="shared" si="31"/>
        <v/>
      </c>
      <c r="Q1936" s="23"/>
    </row>
    <row r="1937" spans="3:17" x14ac:dyDescent="0.3">
      <c r="C1937" s="128" t="str">
        <f t="shared" si="31"/>
        <v/>
      </c>
      <c r="Q1937" s="23"/>
    </row>
    <row r="1938" spans="3:17" x14ac:dyDescent="0.3">
      <c r="C1938" s="128" t="str">
        <f t="shared" si="31"/>
        <v/>
      </c>
      <c r="Q1938" s="23"/>
    </row>
    <row r="1939" spans="3:17" x14ac:dyDescent="0.3">
      <c r="C1939" s="128" t="str">
        <f t="shared" si="31"/>
        <v/>
      </c>
      <c r="Q1939" s="23"/>
    </row>
    <row r="1940" spans="3:17" x14ac:dyDescent="0.3">
      <c r="C1940" s="128" t="str">
        <f t="shared" si="31"/>
        <v/>
      </c>
      <c r="Q1940" s="23"/>
    </row>
    <row r="1941" spans="3:17" x14ac:dyDescent="0.3">
      <c r="C1941" s="128" t="str">
        <f t="shared" si="31"/>
        <v/>
      </c>
      <c r="Q1941" s="23"/>
    </row>
    <row r="1942" spans="3:17" x14ac:dyDescent="0.3">
      <c r="C1942" s="128" t="str">
        <f t="shared" si="31"/>
        <v/>
      </c>
      <c r="Q1942" s="23"/>
    </row>
    <row r="1943" spans="3:17" x14ac:dyDescent="0.3">
      <c r="C1943" s="128" t="str">
        <f t="shared" si="31"/>
        <v/>
      </c>
      <c r="Q1943" s="23"/>
    </row>
    <row r="1944" spans="3:17" x14ac:dyDescent="0.3">
      <c r="C1944" s="128" t="str">
        <f t="shared" si="31"/>
        <v/>
      </c>
      <c r="Q1944" s="23"/>
    </row>
    <row r="1945" spans="3:17" x14ac:dyDescent="0.3">
      <c r="C1945" s="128" t="str">
        <f t="shared" si="31"/>
        <v/>
      </c>
      <c r="Q1945" s="23"/>
    </row>
    <row r="1946" spans="3:17" x14ac:dyDescent="0.3">
      <c r="C1946" s="128" t="str">
        <f t="shared" si="31"/>
        <v/>
      </c>
      <c r="Q1946" s="23"/>
    </row>
    <row r="1947" spans="3:17" x14ac:dyDescent="0.3">
      <c r="C1947" s="128" t="str">
        <f t="shared" si="31"/>
        <v/>
      </c>
      <c r="Q1947" s="23"/>
    </row>
    <row r="1948" spans="3:17" x14ac:dyDescent="0.3">
      <c r="C1948" s="128" t="str">
        <f t="shared" si="31"/>
        <v/>
      </c>
      <c r="Q1948" s="23"/>
    </row>
    <row r="1949" spans="3:17" x14ac:dyDescent="0.3">
      <c r="C1949" s="128" t="str">
        <f t="shared" si="31"/>
        <v/>
      </c>
      <c r="Q1949" s="23"/>
    </row>
    <row r="1950" spans="3:17" x14ac:dyDescent="0.3">
      <c r="C1950" s="128" t="str">
        <f t="shared" si="31"/>
        <v/>
      </c>
      <c r="Q1950" s="23"/>
    </row>
    <row r="1951" spans="3:17" x14ac:dyDescent="0.3">
      <c r="C1951" s="128" t="str">
        <f t="shared" si="31"/>
        <v/>
      </c>
      <c r="Q1951" s="23"/>
    </row>
    <row r="1952" spans="3:17" x14ac:dyDescent="0.3">
      <c r="C1952" s="128" t="str">
        <f t="shared" si="31"/>
        <v/>
      </c>
      <c r="Q1952" s="23"/>
    </row>
    <row r="1953" spans="3:17" x14ac:dyDescent="0.3">
      <c r="C1953" s="128" t="str">
        <f t="shared" si="31"/>
        <v/>
      </c>
      <c r="Q1953" s="23"/>
    </row>
    <row r="1954" spans="3:17" x14ac:dyDescent="0.3">
      <c r="C1954" s="128" t="str">
        <f t="shared" si="31"/>
        <v/>
      </c>
      <c r="Q1954" s="23"/>
    </row>
    <row r="1955" spans="3:17" x14ac:dyDescent="0.3">
      <c r="C1955" s="128" t="str">
        <f t="shared" si="31"/>
        <v/>
      </c>
      <c r="Q1955" s="23"/>
    </row>
    <row r="1956" spans="3:17" x14ac:dyDescent="0.3">
      <c r="C1956" s="128" t="str">
        <f t="shared" si="31"/>
        <v/>
      </c>
      <c r="Q1956" s="23"/>
    </row>
    <row r="1957" spans="3:17" x14ac:dyDescent="0.3">
      <c r="C1957" s="128" t="str">
        <f t="shared" si="31"/>
        <v/>
      </c>
      <c r="Q1957" s="23"/>
    </row>
    <row r="1958" spans="3:17" x14ac:dyDescent="0.3">
      <c r="C1958" s="128" t="str">
        <f t="shared" si="31"/>
        <v/>
      </c>
      <c r="Q1958" s="23"/>
    </row>
    <row r="1959" spans="3:17" x14ac:dyDescent="0.3">
      <c r="C1959" s="128" t="str">
        <f t="shared" si="31"/>
        <v/>
      </c>
      <c r="Q1959" s="23"/>
    </row>
    <row r="1960" spans="3:17" x14ac:dyDescent="0.3">
      <c r="C1960" s="128" t="str">
        <f t="shared" si="31"/>
        <v/>
      </c>
      <c r="Q1960" s="23"/>
    </row>
    <row r="1961" spans="3:17" x14ac:dyDescent="0.3">
      <c r="C1961" s="128" t="str">
        <f t="shared" si="31"/>
        <v/>
      </c>
      <c r="Q1961" s="23"/>
    </row>
    <row r="1962" spans="3:17" x14ac:dyDescent="0.3">
      <c r="C1962" s="128" t="str">
        <f t="shared" si="31"/>
        <v/>
      </c>
      <c r="Q1962" s="23"/>
    </row>
    <row r="1963" spans="3:17" x14ac:dyDescent="0.3">
      <c r="C1963" s="128" t="str">
        <f t="shared" si="31"/>
        <v/>
      </c>
      <c r="Q1963" s="23"/>
    </row>
    <row r="1964" spans="3:17" x14ac:dyDescent="0.3">
      <c r="C1964" s="128" t="str">
        <f t="shared" si="31"/>
        <v/>
      </c>
      <c r="Q1964" s="23"/>
    </row>
    <row r="1965" spans="3:17" x14ac:dyDescent="0.3">
      <c r="C1965" s="128" t="str">
        <f t="shared" si="31"/>
        <v/>
      </c>
      <c r="Q1965" s="23"/>
    </row>
    <row r="1966" spans="3:17" x14ac:dyDescent="0.3">
      <c r="C1966" s="128" t="str">
        <f t="shared" si="31"/>
        <v/>
      </c>
      <c r="Q1966" s="23"/>
    </row>
    <row r="1967" spans="3:17" x14ac:dyDescent="0.3">
      <c r="C1967" s="128" t="str">
        <f t="shared" si="31"/>
        <v/>
      </c>
      <c r="Q1967" s="23"/>
    </row>
    <row r="1968" spans="3:17" x14ac:dyDescent="0.3">
      <c r="C1968" s="128" t="str">
        <f t="shared" si="31"/>
        <v/>
      </c>
      <c r="Q1968" s="23"/>
    </row>
    <row r="1969" spans="3:17" x14ac:dyDescent="0.3">
      <c r="C1969" s="128" t="str">
        <f t="shared" si="31"/>
        <v/>
      </c>
      <c r="Q1969" s="23"/>
    </row>
    <row r="1970" spans="3:17" x14ac:dyDescent="0.3">
      <c r="C1970" s="128" t="str">
        <f t="shared" si="31"/>
        <v/>
      </c>
      <c r="Q1970" s="23"/>
    </row>
    <row r="1971" spans="3:17" x14ac:dyDescent="0.3">
      <c r="C1971" s="128" t="str">
        <f t="shared" si="31"/>
        <v/>
      </c>
      <c r="Q1971" s="23"/>
    </row>
    <row r="1972" spans="3:17" x14ac:dyDescent="0.3">
      <c r="C1972" s="128" t="str">
        <f t="shared" si="31"/>
        <v/>
      </c>
      <c r="Q1972" s="23"/>
    </row>
    <row r="1973" spans="3:17" x14ac:dyDescent="0.3">
      <c r="C1973" s="128" t="str">
        <f t="shared" si="31"/>
        <v/>
      </c>
      <c r="Q1973" s="23"/>
    </row>
    <row r="1974" spans="3:17" x14ac:dyDescent="0.3">
      <c r="C1974" s="128" t="str">
        <f t="shared" ref="C1974:C2037" si="32">LEFT(E1974,9)</f>
        <v/>
      </c>
      <c r="Q1974" s="23"/>
    </row>
    <row r="1975" spans="3:17" x14ac:dyDescent="0.3">
      <c r="C1975" s="128" t="str">
        <f t="shared" si="32"/>
        <v/>
      </c>
      <c r="Q1975" s="23"/>
    </row>
    <row r="1976" spans="3:17" x14ac:dyDescent="0.3">
      <c r="C1976" s="128" t="str">
        <f t="shared" si="32"/>
        <v/>
      </c>
      <c r="Q1976" s="23"/>
    </row>
    <row r="1977" spans="3:17" x14ac:dyDescent="0.3">
      <c r="C1977" s="128" t="str">
        <f t="shared" si="32"/>
        <v/>
      </c>
      <c r="Q1977" s="23"/>
    </row>
    <row r="1978" spans="3:17" x14ac:dyDescent="0.3">
      <c r="C1978" s="128" t="str">
        <f t="shared" si="32"/>
        <v/>
      </c>
      <c r="Q1978" s="23"/>
    </row>
    <row r="1979" spans="3:17" x14ac:dyDescent="0.3">
      <c r="C1979" s="128" t="str">
        <f t="shared" si="32"/>
        <v/>
      </c>
      <c r="Q1979" s="23"/>
    </row>
    <row r="1980" spans="3:17" x14ac:dyDescent="0.3">
      <c r="C1980" s="128" t="str">
        <f t="shared" si="32"/>
        <v/>
      </c>
      <c r="Q1980" s="23"/>
    </row>
    <row r="1981" spans="3:17" x14ac:dyDescent="0.3">
      <c r="C1981" s="128" t="str">
        <f t="shared" si="32"/>
        <v/>
      </c>
      <c r="Q1981" s="23"/>
    </row>
    <row r="1982" spans="3:17" x14ac:dyDescent="0.3">
      <c r="C1982" s="128" t="str">
        <f t="shared" si="32"/>
        <v/>
      </c>
      <c r="Q1982" s="23"/>
    </row>
    <row r="1983" spans="3:17" x14ac:dyDescent="0.3">
      <c r="C1983" s="128" t="str">
        <f t="shared" si="32"/>
        <v/>
      </c>
      <c r="Q1983" s="23"/>
    </row>
    <row r="1984" spans="3:17" x14ac:dyDescent="0.3">
      <c r="C1984" s="128" t="str">
        <f t="shared" si="32"/>
        <v/>
      </c>
      <c r="Q1984" s="23"/>
    </row>
    <row r="1985" spans="3:17" x14ac:dyDescent="0.3">
      <c r="C1985" s="128" t="str">
        <f t="shared" si="32"/>
        <v/>
      </c>
      <c r="Q1985" s="23"/>
    </row>
    <row r="1986" spans="3:17" x14ac:dyDescent="0.3">
      <c r="C1986" s="128" t="str">
        <f t="shared" si="32"/>
        <v/>
      </c>
      <c r="Q1986" s="23"/>
    </row>
    <row r="1987" spans="3:17" x14ac:dyDescent="0.3">
      <c r="C1987" s="128" t="str">
        <f t="shared" si="32"/>
        <v/>
      </c>
      <c r="Q1987" s="23"/>
    </row>
    <row r="1988" spans="3:17" x14ac:dyDescent="0.3">
      <c r="C1988" s="128" t="str">
        <f t="shared" si="32"/>
        <v/>
      </c>
      <c r="Q1988" s="23"/>
    </row>
    <row r="1989" spans="3:17" x14ac:dyDescent="0.3">
      <c r="C1989" s="128" t="str">
        <f t="shared" si="32"/>
        <v/>
      </c>
      <c r="Q1989" s="23"/>
    </row>
    <row r="1990" spans="3:17" x14ac:dyDescent="0.3">
      <c r="C1990" s="128" t="str">
        <f t="shared" si="32"/>
        <v/>
      </c>
      <c r="Q1990" s="23"/>
    </row>
    <row r="1991" spans="3:17" x14ac:dyDescent="0.3">
      <c r="C1991" s="128" t="str">
        <f t="shared" si="32"/>
        <v/>
      </c>
      <c r="Q1991" s="23"/>
    </row>
    <row r="1992" spans="3:17" x14ac:dyDescent="0.3">
      <c r="C1992" s="128" t="str">
        <f t="shared" si="32"/>
        <v/>
      </c>
      <c r="Q1992" s="23"/>
    </row>
    <row r="1993" spans="3:17" x14ac:dyDescent="0.3">
      <c r="C1993" s="128" t="str">
        <f t="shared" si="32"/>
        <v/>
      </c>
      <c r="Q1993" s="23"/>
    </row>
    <row r="1994" spans="3:17" x14ac:dyDescent="0.3">
      <c r="C1994" s="128" t="str">
        <f t="shared" si="32"/>
        <v/>
      </c>
      <c r="Q1994" s="23"/>
    </row>
    <row r="1995" spans="3:17" x14ac:dyDescent="0.3">
      <c r="C1995" s="128" t="str">
        <f t="shared" si="32"/>
        <v/>
      </c>
      <c r="Q1995" s="23"/>
    </row>
    <row r="1996" spans="3:17" x14ac:dyDescent="0.3">
      <c r="C1996" s="128" t="str">
        <f t="shared" si="32"/>
        <v/>
      </c>
      <c r="Q1996" s="23"/>
    </row>
    <row r="1997" spans="3:17" x14ac:dyDescent="0.3">
      <c r="C1997" s="128" t="str">
        <f t="shared" si="32"/>
        <v/>
      </c>
      <c r="Q1997" s="23"/>
    </row>
    <row r="1998" spans="3:17" x14ac:dyDescent="0.3">
      <c r="C1998" s="128" t="str">
        <f t="shared" si="32"/>
        <v/>
      </c>
      <c r="Q1998" s="23"/>
    </row>
    <row r="1999" spans="3:17" x14ac:dyDescent="0.3">
      <c r="C1999" s="128" t="str">
        <f t="shared" si="32"/>
        <v/>
      </c>
      <c r="Q1999" s="23"/>
    </row>
    <row r="2000" spans="3:17" x14ac:dyDescent="0.3">
      <c r="C2000" s="128" t="str">
        <f t="shared" si="32"/>
        <v/>
      </c>
      <c r="Q2000" s="23"/>
    </row>
    <row r="2001" spans="3:17" x14ac:dyDescent="0.3">
      <c r="C2001" s="128" t="str">
        <f t="shared" si="32"/>
        <v/>
      </c>
      <c r="Q2001" s="23"/>
    </row>
    <row r="2002" spans="3:17" x14ac:dyDescent="0.3">
      <c r="C2002" s="128" t="str">
        <f t="shared" si="32"/>
        <v/>
      </c>
      <c r="Q2002" s="23"/>
    </row>
    <row r="2003" spans="3:17" x14ac:dyDescent="0.3">
      <c r="C2003" s="128" t="str">
        <f t="shared" si="32"/>
        <v/>
      </c>
      <c r="Q2003" s="23"/>
    </row>
    <row r="2004" spans="3:17" x14ac:dyDescent="0.3">
      <c r="C2004" s="128" t="str">
        <f t="shared" si="32"/>
        <v/>
      </c>
      <c r="Q2004" s="23"/>
    </row>
    <row r="2005" spans="3:17" x14ac:dyDescent="0.3">
      <c r="C2005" s="128" t="str">
        <f t="shared" si="32"/>
        <v/>
      </c>
      <c r="Q2005" s="23"/>
    </row>
    <row r="2006" spans="3:17" x14ac:dyDescent="0.3">
      <c r="C2006" s="128" t="str">
        <f t="shared" si="32"/>
        <v/>
      </c>
      <c r="Q2006" s="23"/>
    </row>
    <row r="2007" spans="3:17" x14ac:dyDescent="0.3">
      <c r="C2007" s="128" t="str">
        <f t="shared" si="32"/>
        <v/>
      </c>
      <c r="Q2007" s="23"/>
    </row>
    <row r="2008" spans="3:17" x14ac:dyDescent="0.3">
      <c r="C2008" s="128" t="str">
        <f t="shared" si="32"/>
        <v/>
      </c>
      <c r="Q2008" s="23"/>
    </row>
    <row r="2009" spans="3:17" x14ac:dyDescent="0.3">
      <c r="C2009" s="128" t="str">
        <f t="shared" si="32"/>
        <v/>
      </c>
      <c r="Q2009" s="23"/>
    </row>
    <row r="2010" spans="3:17" x14ac:dyDescent="0.3">
      <c r="C2010" s="128" t="str">
        <f t="shared" si="32"/>
        <v/>
      </c>
      <c r="Q2010" s="23"/>
    </row>
    <row r="2011" spans="3:17" x14ac:dyDescent="0.3">
      <c r="C2011" s="128" t="str">
        <f t="shared" si="32"/>
        <v/>
      </c>
      <c r="Q2011" s="23"/>
    </row>
    <row r="2012" spans="3:17" x14ac:dyDescent="0.3">
      <c r="C2012" s="128" t="str">
        <f t="shared" si="32"/>
        <v/>
      </c>
      <c r="Q2012" s="23"/>
    </row>
    <row r="2013" spans="3:17" x14ac:dyDescent="0.3">
      <c r="C2013" s="128" t="str">
        <f t="shared" si="32"/>
        <v/>
      </c>
      <c r="Q2013" s="23"/>
    </row>
    <row r="2014" spans="3:17" x14ac:dyDescent="0.3">
      <c r="C2014" s="128" t="str">
        <f t="shared" si="32"/>
        <v/>
      </c>
      <c r="Q2014" s="23"/>
    </row>
    <row r="2015" spans="3:17" x14ac:dyDescent="0.3">
      <c r="C2015" s="128" t="str">
        <f t="shared" si="32"/>
        <v/>
      </c>
      <c r="Q2015" s="23"/>
    </row>
    <row r="2016" spans="3:17" x14ac:dyDescent="0.3">
      <c r="C2016" s="128" t="str">
        <f t="shared" si="32"/>
        <v/>
      </c>
      <c r="Q2016" s="23"/>
    </row>
    <row r="2017" spans="3:17" x14ac:dyDescent="0.3">
      <c r="C2017" s="128" t="str">
        <f t="shared" si="32"/>
        <v/>
      </c>
      <c r="Q2017" s="23"/>
    </row>
    <row r="2018" spans="3:17" x14ac:dyDescent="0.3">
      <c r="C2018" s="128" t="str">
        <f t="shared" si="32"/>
        <v/>
      </c>
      <c r="Q2018" s="23"/>
    </row>
    <row r="2019" spans="3:17" x14ac:dyDescent="0.3">
      <c r="C2019" s="128" t="str">
        <f t="shared" si="32"/>
        <v/>
      </c>
      <c r="Q2019" s="23"/>
    </row>
    <row r="2020" spans="3:17" x14ac:dyDescent="0.3">
      <c r="C2020" s="128" t="str">
        <f t="shared" si="32"/>
        <v/>
      </c>
      <c r="Q2020" s="23"/>
    </row>
    <row r="2021" spans="3:17" x14ac:dyDescent="0.3">
      <c r="C2021" s="128" t="str">
        <f t="shared" si="32"/>
        <v/>
      </c>
      <c r="Q2021" s="23"/>
    </row>
    <row r="2022" spans="3:17" x14ac:dyDescent="0.3">
      <c r="C2022" s="128" t="str">
        <f t="shared" si="32"/>
        <v/>
      </c>
      <c r="Q2022" s="23"/>
    </row>
    <row r="2023" spans="3:17" x14ac:dyDescent="0.3">
      <c r="C2023" s="128" t="str">
        <f t="shared" si="32"/>
        <v/>
      </c>
      <c r="Q2023" s="23"/>
    </row>
    <row r="2024" spans="3:17" x14ac:dyDescent="0.3">
      <c r="C2024" s="128" t="str">
        <f t="shared" si="32"/>
        <v/>
      </c>
      <c r="Q2024" s="23"/>
    </row>
    <row r="2025" spans="3:17" x14ac:dyDescent="0.3">
      <c r="C2025" s="128" t="str">
        <f t="shared" si="32"/>
        <v/>
      </c>
      <c r="Q2025" s="23"/>
    </row>
    <row r="2026" spans="3:17" x14ac:dyDescent="0.3">
      <c r="C2026" s="128" t="str">
        <f t="shared" si="32"/>
        <v/>
      </c>
      <c r="Q2026" s="23"/>
    </row>
    <row r="2027" spans="3:17" x14ac:dyDescent="0.3">
      <c r="C2027" s="128" t="str">
        <f t="shared" si="32"/>
        <v/>
      </c>
      <c r="Q2027" s="23"/>
    </row>
    <row r="2028" spans="3:17" x14ac:dyDescent="0.3">
      <c r="C2028" s="128" t="str">
        <f t="shared" si="32"/>
        <v/>
      </c>
      <c r="Q2028" s="23"/>
    </row>
    <row r="2029" spans="3:17" x14ac:dyDescent="0.3">
      <c r="C2029" s="128" t="str">
        <f t="shared" si="32"/>
        <v/>
      </c>
      <c r="Q2029" s="23"/>
    </row>
    <row r="2030" spans="3:17" x14ac:dyDescent="0.3">
      <c r="C2030" s="128" t="str">
        <f t="shared" si="32"/>
        <v/>
      </c>
      <c r="Q2030" s="23"/>
    </row>
    <row r="2031" spans="3:17" x14ac:dyDescent="0.3">
      <c r="C2031" s="128" t="str">
        <f t="shared" si="32"/>
        <v/>
      </c>
      <c r="Q2031" s="23"/>
    </row>
    <row r="2032" spans="3:17" x14ac:dyDescent="0.3">
      <c r="C2032" s="128" t="str">
        <f t="shared" si="32"/>
        <v/>
      </c>
      <c r="Q2032" s="23"/>
    </row>
    <row r="2033" spans="3:17" x14ac:dyDescent="0.3">
      <c r="C2033" s="128" t="str">
        <f t="shared" si="32"/>
        <v/>
      </c>
      <c r="Q2033" s="23"/>
    </row>
    <row r="2034" spans="3:17" x14ac:dyDescent="0.3">
      <c r="C2034" s="128" t="str">
        <f t="shared" si="32"/>
        <v/>
      </c>
      <c r="Q2034" s="23"/>
    </row>
    <row r="2035" spans="3:17" x14ac:dyDescent="0.3">
      <c r="C2035" s="128" t="str">
        <f t="shared" si="32"/>
        <v/>
      </c>
      <c r="Q2035" s="23"/>
    </row>
    <row r="2036" spans="3:17" x14ac:dyDescent="0.3">
      <c r="C2036" s="128" t="str">
        <f t="shared" si="32"/>
        <v/>
      </c>
      <c r="Q2036" s="23"/>
    </row>
    <row r="2037" spans="3:17" x14ac:dyDescent="0.3">
      <c r="C2037" s="128" t="str">
        <f t="shared" si="32"/>
        <v/>
      </c>
      <c r="Q2037" s="23"/>
    </row>
    <row r="2038" spans="3:17" x14ac:dyDescent="0.3">
      <c r="C2038" s="128" t="str">
        <f t="shared" ref="C2038:C2101" si="33">LEFT(E2038,9)</f>
        <v/>
      </c>
      <c r="Q2038" s="23"/>
    </row>
    <row r="2039" spans="3:17" x14ac:dyDescent="0.3">
      <c r="C2039" s="128" t="str">
        <f t="shared" si="33"/>
        <v/>
      </c>
      <c r="Q2039" s="23"/>
    </row>
    <row r="2040" spans="3:17" x14ac:dyDescent="0.3">
      <c r="C2040" s="128" t="str">
        <f t="shared" si="33"/>
        <v/>
      </c>
      <c r="Q2040" s="23"/>
    </row>
    <row r="2041" spans="3:17" x14ac:dyDescent="0.3">
      <c r="C2041" s="128" t="str">
        <f t="shared" si="33"/>
        <v/>
      </c>
      <c r="Q2041" s="23"/>
    </row>
    <row r="2042" spans="3:17" x14ac:dyDescent="0.3">
      <c r="C2042" s="128" t="str">
        <f t="shared" si="33"/>
        <v/>
      </c>
      <c r="Q2042" s="23"/>
    </row>
    <row r="2043" spans="3:17" x14ac:dyDescent="0.3">
      <c r="C2043" s="128" t="str">
        <f t="shared" si="33"/>
        <v/>
      </c>
      <c r="Q2043" s="23"/>
    </row>
    <row r="2044" spans="3:17" x14ac:dyDescent="0.3">
      <c r="C2044" s="128" t="str">
        <f t="shared" si="33"/>
        <v/>
      </c>
      <c r="Q2044" s="23"/>
    </row>
    <row r="2045" spans="3:17" x14ac:dyDescent="0.3">
      <c r="C2045" s="128" t="str">
        <f t="shared" si="33"/>
        <v/>
      </c>
      <c r="Q2045" s="23"/>
    </row>
    <row r="2046" spans="3:17" x14ac:dyDescent="0.3">
      <c r="C2046" s="128" t="str">
        <f t="shared" si="33"/>
        <v/>
      </c>
      <c r="Q2046" s="23"/>
    </row>
    <row r="2047" spans="3:17" x14ac:dyDescent="0.3">
      <c r="C2047" s="128" t="str">
        <f t="shared" si="33"/>
        <v/>
      </c>
      <c r="Q2047" s="23"/>
    </row>
    <row r="2048" spans="3:17" x14ac:dyDescent="0.3">
      <c r="C2048" s="128" t="str">
        <f t="shared" si="33"/>
        <v/>
      </c>
      <c r="Q2048" s="23"/>
    </row>
    <row r="2049" spans="3:17" x14ac:dyDescent="0.3">
      <c r="C2049" s="128" t="str">
        <f t="shared" si="33"/>
        <v/>
      </c>
      <c r="Q2049" s="23"/>
    </row>
    <row r="2050" spans="3:17" x14ac:dyDescent="0.3">
      <c r="C2050" s="128" t="str">
        <f t="shared" si="33"/>
        <v/>
      </c>
      <c r="Q2050" s="23"/>
    </row>
    <row r="2051" spans="3:17" x14ac:dyDescent="0.3">
      <c r="C2051" s="128" t="str">
        <f t="shared" si="33"/>
        <v/>
      </c>
      <c r="Q2051" s="23"/>
    </row>
    <row r="2052" spans="3:17" x14ac:dyDescent="0.3">
      <c r="C2052" s="128" t="str">
        <f t="shared" si="33"/>
        <v/>
      </c>
      <c r="Q2052" s="23"/>
    </row>
    <row r="2053" spans="3:17" x14ac:dyDescent="0.3">
      <c r="C2053" s="128" t="str">
        <f t="shared" si="33"/>
        <v/>
      </c>
      <c r="Q2053" s="23"/>
    </row>
    <row r="2054" spans="3:17" x14ac:dyDescent="0.3">
      <c r="C2054" s="128" t="str">
        <f t="shared" si="33"/>
        <v/>
      </c>
      <c r="Q2054" s="23"/>
    </row>
    <row r="2055" spans="3:17" x14ac:dyDescent="0.3">
      <c r="C2055" s="128" t="str">
        <f t="shared" si="33"/>
        <v/>
      </c>
      <c r="Q2055" s="23"/>
    </row>
    <row r="2056" spans="3:17" x14ac:dyDescent="0.3">
      <c r="C2056" s="128" t="str">
        <f t="shared" si="33"/>
        <v/>
      </c>
      <c r="Q2056" s="23"/>
    </row>
    <row r="2057" spans="3:17" x14ac:dyDescent="0.3">
      <c r="C2057" s="128" t="str">
        <f t="shared" si="33"/>
        <v/>
      </c>
      <c r="Q2057" s="23"/>
    </row>
    <row r="2058" spans="3:17" x14ac:dyDescent="0.3">
      <c r="C2058" s="128" t="str">
        <f t="shared" si="33"/>
        <v/>
      </c>
      <c r="Q2058" s="23"/>
    </row>
    <row r="2059" spans="3:17" x14ac:dyDescent="0.3">
      <c r="C2059" s="128" t="str">
        <f t="shared" si="33"/>
        <v/>
      </c>
      <c r="Q2059" s="23"/>
    </row>
    <row r="2060" spans="3:17" x14ac:dyDescent="0.3">
      <c r="C2060" s="128" t="str">
        <f t="shared" si="33"/>
        <v/>
      </c>
      <c r="Q2060" s="23"/>
    </row>
    <row r="2061" spans="3:17" x14ac:dyDescent="0.3">
      <c r="C2061" s="128" t="str">
        <f t="shared" si="33"/>
        <v/>
      </c>
      <c r="Q2061" s="23"/>
    </row>
    <row r="2062" spans="3:17" x14ac:dyDescent="0.3">
      <c r="C2062" s="128" t="str">
        <f t="shared" si="33"/>
        <v/>
      </c>
      <c r="Q2062" s="23"/>
    </row>
    <row r="2063" spans="3:17" x14ac:dyDescent="0.3">
      <c r="C2063" s="128" t="str">
        <f t="shared" si="33"/>
        <v/>
      </c>
      <c r="Q2063" s="23"/>
    </row>
    <row r="2064" spans="3:17" x14ac:dyDescent="0.3">
      <c r="C2064" s="128" t="str">
        <f t="shared" si="33"/>
        <v/>
      </c>
      <c r="Q2064" s="23"/>
    </row>
    <row r="2065" spans="3:17" x14ac:dyDescent="0.3">
      <c r="C2065" s="128" t="str">
        <f t="shared" si="33"/>
        <v/>
      </c>
      <c r="Q2065" s="23"/>
    </row>
    <row r="2066" spans="3:17" x14ac:dyDescent="0.3">
      <c r="C2066" s="128" t="str">
        <f t="shared" si="33"/>
        <v/>
      </c>
      <c r="Q2066" s="23"/>
    </row>
    <row r="2067" spans="3:17" x14ac:dyDescent="0.3">
      <c r="C2067" s="128" t="str">
        <f t="shared" si="33"/>
        <v/>
      </c>
      <c r="Q2067" s="23"/>
    </row>
    <row r="2068" spans="3:17" x14ac:dyDescent="0.3">
      <c r="C2068" s="128" t="str">
        <f t="shared" si="33"/>
        <v/>
      </c>
      <c r="Q2068" s="23"/>
    </row>
    <row r="2069" spans="3:17" x14ac:dyDescent="0.3">
      <c r="C2069" s="128" t="str">
        <f t="shared" si="33"/>
        <v/>
      </c>
      <c r="Q2069" s="23"/>
    </row>
    <row r="2070" spans="3:17" x14ac:dyDescent="0.3">
      <c r="C2070" s="128" t="str">
        <f t="shared" si="33"/>
        <v/>
      </c>
      <c r="Q2070" s="23"/>
    </row>
    <row r="2071" spans="3:17" x14ac:dyDescent="0.3">
      <c r="C2071" s="128" t="str">
        <f t="shared" si="33"/>
        <v/>
      </c>
      <c r="Q2071" s="23"/>
    </row>
    <row r="2072" spans="3:17" x14ac:dyDescent="0.3">
      <c r="C2072" s="128" t="str">
        <f t="shared" si="33"/>
        <v/>
      </c>
      <c r="Q2072" s="23"/>
    </row>
    <row r="2073" spans="3:17" x14ac:dyDescent="0.3">
      <c r="C2073" s="128" t="str">
        <f t="shared" si="33"/>
        <v/>
      </c>
      <c r="Q2073" s="23"/>
    </row>
    <row r="2074" spans="3:17" x14ac:dyDescent="0.3">
      <c r="C2074" s="128" t="str">
        <f t="shared" si="33"/>
        <v/>
      </c>
      <c r="Q2074" s="23"/>
    </row>
    <row r="2075" spans="3:17" x14ac:dyDescent="0.3">
      <c r="C2075" s="128" t="str">
        <f t="shared" si="33"/>
        <v/>
      </c>
      <c r="Q2075" s="23"/>
    </row>
    <row r="2076" spans="3:17" x14ac:dyDescent="0.3">
      <c r="C2076" s="128" t="str">
        <f t="shared" si="33"/>
        <v/>
      </c>
      <c r="Q2076" s="23"/>
    </row>
    <row r="2077" spans="3:17" x14ac:dyDescent="0.3">
      <c r="C2077" s="128" t="str">
        <f t="shared" si="33"/>
        <v/>
      </c>
      <c r="Q2077" s="23"/>
    </row>
    <row r="2078" spans="3:17" x14ac:dyDescent="0.3">
      <c r="C2078" s="128" t="str">
        <f t="shared" si="33"/>
        <v/>
      </c>
      <c r="Q2078" s="23"/>
    </row>
    <row r="2079" spans="3:17" x14ac:dyDescent="0.3">
      <c r="C2079" s="128" t="str">
        <f t="shared" si="33"/>
        <v/>
      </c>
      <c r="Q2079" s="23"/>
    </row>
    <row r="2080" spans="3:17" x14ac:dyDescent="0.3">
      <c r="C2080" s="128" t="str">
        <f t="shared" si="33"/>
        <v/>
      </c>
      <c r="Q2080" s="23"/>
    </row>
    <row r="2081" spans="3:17" x14ac:dyDescent="0.3">
      <c r="C2081" s="128" t="str">
        <f t="shared" si="33"/>
        <v/>
      </c>
      <c r="Q2081" s="23"/>
    </row>
    <row r="2082" spans="3:17" x14ac:dyDescent="0.3">
      <c r="C2082" s="128" t="str">
        <f t="shared" si="33"/>
        <v/>
      </c>
      <c r="Q2082" s="23"/>
    </row>
    <row r="2083" spans="3:17" x14ac:dyDescent="0.3">
      <c r="C2083" s="128" t="str">
        <f t="shared" si="33"/>
        <v/>
      </c>
      <c r="Q2083" s="23"/>
    </row>
    <row r="2084" spans="3:17" x14ac:dyDescent="0.3">
      <c r="C2084" s="128" t="str">
        <f t="shared" si="33"/>
        <v/>
      </c>
      <c r="Q2084" s="23"/>
    </row>
    <row r="2085" spans="3:17" x14ac:dyDescent="0.3">
      <c r="C2085" s="128" t="str">
        <f t="shared" si="33"/>
        <v/>
      </c>
      <c r="Q2085" s="23"/>
    </row>
    <row r="2086" spans="3:17" x14ac:dyDescent="0.3">
      <c r="C2086" s="128" t="str">
        <f t="shared" si="33"/>
        <v/>
      </c>
      <c r="Q2086" s="23"/>
    </row>
    <row r="2087" spans="3:17" x14ac:dyDescent="0.3">
      <c r="C2087" s="128" t="str">
        <f t="shared" si="33"/>
        <v/>
      </c>
      <c r="Q2087" s="23"/>
    </row>
    <row r="2088" spans="3:17" x14ac:dyDescent="0.3">
      <c r="C2088" s="128" t="str">
        <f t="shared" si="33"/>
        <v/>
      </c>
      <c r="Q2088" s="23"/>
    </row>
    <row r="2089" spans="3:17" x14ac:dyDescent="0.3">
      <c r="C2089" s="128" t="str">
        <f t="shared" si="33"/>
        <v/>
      </c>
      <c r="Q2089" s="23"/>
    </row>
    <row r="2090" spans="3:17" x14ac:dyDescent="0.3">
      <c r="C2090" s="128" t="str">
        <f t="shared" si="33"/>
        <v/>
      </c>
      <c r="Q2090" s="23"/>
    </row>
    <row r="2091" spans="3:17" x14ac:dyDescent="0.3">
      <c r="C2091" s="128" t="str">
        <f t="shared" si="33"/>
        <v/>
      </c>
      <c r="Q2091" s="23"/>
    </row>
    <row r="2092" spans="3:17" x14ac:dyDescent="0.3">
      <c r="C2092" s="128" t="str">
        <f t="shared" si="33"/>
        <v/>
      </c>
      <c r="Q2092" s="23"/>
    </row>
    <row r="2093" spans="3:17" x14ac:dyDescent="0.3">
      <c r="C2093" s="128" t="str">
        <f t="shared" si="33"/>
        <v/>
      </c>
      <c r="Q2093" s="23"/>
    </row>
    <row r="2094" spans="3:17" x14ac:dyDescent="0.3">
      <c r="C2094" s="128" t="str">
        <f t="shared" si="33"/>
        <v/>
      </c>
      <c r="Q2094" s="23"/>
    </row>
    <row r="2095" spans="3:17" x14ac:dyDescent="0.3">
      <c r="C2095" s="128" t="str">
        <f t="shared" si="33"/>
        <v/>
      </c>
      <c r="Q2095" s="23"/>
    </row>
    <row r="2096" spans="3:17" x14ac:dyDescent="0.3">
      <c r="C2096" s="128" t="str">
        <f t="shared" si="33"/>
        <v/>
      </c>
      <c r="Q2096" s="23"/>
    </row>
    <row r="2097" spans="3:17" x14ac:dyDescent="0.3">
      <c r="C2097" s="128" t="str">
        <f t="shared" si="33"/>
        <v/>
      </c>
      <c r="Q2097" s="23"/>
    </row>
    <row r="2098" spans="3:17" x14ac:dyDescent="0.3">
      <c r="C2098" s="128" t="str">
        <f t="shared" si="33"/>
        <v/>
      </c>
      <c r="Q2098" s="23"/>
    </row>
    <row r="2099" spans="3:17" x14ac:dyDescent="0.3">
      <c r="C2099" s="128" t="str">
        <f t="shared" si="33"/>
        <v/>
      </c>
      <c r="Q2099" s="23"/>
    </row>
    <row r="2100" spans="3:17" x14ac:dyDescent="0.3">
      <c r="C2100" s="128" t="str">
        <f t="shared" si="33"/>
        <v/>
      </c>
      <c r="Q2100" s="23"/>
    </row>
    <row r="2101" spans="3:17" x14ac:dyDescent="0.3">
      <c r="C2101" s="128" t="str">
        <f t="shared" si="33"/>
        <v/>
      </c>
      <c r="Q2101" s="23"/>
    </row>
    <row r="2102" spans="3:17" x14ac:dyDescent="0.3">
      <c r="C2102" s="128" t="str">
        <f t="shared" ref="C2102:C2165" si="34">LEFT(E2102,9)</f>
        <v/>
      </c>
      <c r="Q2102" s="23"/>
    </row>
    <row r="2103" spans="3:17" x14ac:dyDescent="0.3">
      <c r="C2103" s="128" t="str">
        <f t="shared" si="34"/>
        <v/>
      </c>
      <c r="Q2103" s="23"/>
    </row>
    <row r="2104" spans="3:17" x14ac:dyDescent="0.3">
      <c r="C2104" s="128" t="str">
        <f t="shared" si="34"/>
        <v/>
      </c>
      <c r="Q2104" s="23"/>
    </row>
    <row r="2105" spans="3:17" x14ac:dyDescent="0.3">
      <c r="C2105" s="128" t="str">
        <f t="shared" si="34"/>
        <v/>
      </c>
      <c r="Q2105" s="23"/>
    </row>
    <row r="2106" spans="3:17" x14ac:dyDescent="0.3">
      <c r="C2106" s="128" t="str">
        <f t="shared" si="34"/>
        <v/>
      </c>
      <c r="Q2106" s="23"/>
    </row>
    <row r="2107" spans="3:17" x14ac:dyDescent="0.3">
      <c r="C2107" s="128" t="str">
        <f t="shared" si="34"/>
        <v/>
      </c>
      <c r="Q2107" s="23"/>
    </row>
    <row r="2108" spans="3:17" x14ac:dyDescent="0.3">
      <c r="C2108" s="128" t="str">
        <f t="shared" si="34"/>
        <v/>
      </c>
      <c r="Q2108" s="23"/>
    </row>
    <row r="2109" spans="3:17" x14ac:dyDescent="0.3">
      <c r="C2109" s="128" t="str">
        <f t="shared" si="34"/>
        <v/>
      </c>
      <c r="Q2109" s="23"/>
    </row>
    <row r="2110" spans="3:17" x14ac:dyDescent="0.3">
      <c r="C2110" s="128" t="str">
        <f t="shared" si="34"/>
        <v/>
      </c>
      <c r="Q2110" s="23"/>
    </row>
    <row r="2111" spans="3:17" x14ac:dyDescent="0.3">
      <c r="C2111" s="128" t="str">
        <f t="shared" si="34"/>
        <v/>
      </c>
      <c r="Q2111" s="23"/>
    </row>
    <row r="2112" spans="3:17" x14ac:dyDescent="0.3">
      <c r="C2112" s="128" t="str">
        <f t="shared" si="34"/>
        <v/>
      </c>
      <c r="Q2112" s="23"/>
    </row>
    <row r="2113" spans="3:17" x14ac:dyDescent="0.3">
      <c r="C2113" s="128" t="str">
        <f t="shared" si="34"/>
        <v/>
      </c>
      <c r="Q2113" s="23"/>
    </row>
    <row r="2114" spans="3:17" x14ac:dyDescent="0.3">
      <c r="C2114" s="128" t="str">
        <f t="shared" si="34"/>
        <v/>
      </c>
      <c r="Q2114" s="23"/>
    </row>
    <row r="2115" spans="3:17" x14ac:dyDescent="0.3">
      <c r="C2115" s="128" t="str">
        <f t="shared" si="34"/>
        <v/>
      </c>
      <c r="Q2115" s="23"/>
    </row>
    <row r="2116" spans="3:17" x14ac:dyDescent="0.3">
      <c r="C2116" s="128" t="str">
        <f t="shared" si="34"/>
        <v/>
      </c>
      <c r="Q2116" s="23"/>
    </row>
    <row r="2117" spans="3:17" x14ac:dyDescent="0.3">
      <c r="C2117" s="128" t="str">
        <f t="shared" si="34"/>
        <v/>
      </c>
      <c r="Q2117" s="23"/>
    </row>
    <row r="2118" spans="3:17" x14ac:dyDescent="0.3">
      <c r="C2118" s="128" t="str">
        <f t="shared" si="34"/>
        <v/>
      </c>
      <c r="Q2118" s="23"/>
    </row>
    <row r="2119" spans="3:17" x14ac:dyDescent="0.3">
      <c r="C2119" s="128" t="str">
        <f t="shared" si="34"/>
        <v/>
      </c>
      <c r="Q2119" s="23"/>
    </row>
    <row r="2120" spans="3:17" x14ac:dyDescent="0.3">
      <c r="C2120" s="128" t="str">
        <f t="shared" si="34"/>
        <v/>
      </c>
      <c r="Q2120" s="23"/>
    </row>
    <row r="2121" spans="3:17" x14ac:dyDescent="0.3">
      <c r="C2121" s="128" t="str">
        <f t="shared" si="34"/>
        <v/>
      </c>
      <c r="Q2121" s="23"/>
    </row>
    <row r="2122" spans="3:17" x14ac:dyDescent="0.3">
      <c r="C2122" s="128" t="str">
        <f t="shared" si="34"/>
        <v/>
      </c>
      <c r="Q2122" s="23"/>
    </row>
    <row r="2123" spans="3:17" x14ac:dyDescent="0.3">
      <c r="C2123" s="128" t="str">
        <f t="shared" si="34"/>
        <v/>
      </c>
      <c r="Q2123" s="23"/>
    </row>
    <row r="2124" spans="3:17" x14ac:dyDescent="0.3">
      <c r="C2124" s="128" t="str">
        <f t="shared" si="34"/>
        <v/>
      </c>
      <c r="Q2124" s="23"/>
    </row>
    <row r="2125" spans="3:17" x14ac:dyDescent="0.3">
      <c r="C2125" s="128" t="str">
        <f t="shared" si="34"/>
        <v/>
      </c>
      <c r="Q2125" s="23"/>
    </row>
    <row r="2126" spans="3:17" x14ac:dyDescent="0.3">
      <c r="C2126" s="128" t="str">
        <f t="shared" si="34"/>
        <v/>
      </c>
      <c r="Q2126" s="23"/>
    </row>
    <row r="2127" spans="3:17" x14ac:dyDescent="0.3">
      <c r="C2127" s="128" t="str">
        <f t="shared" si="34"/>
        <v/>
      </c>
      <c r="Q2127" s="23"/>
    </row>
    <row r="2128" spans="3:17" x14ac:dyDescent="0.3">
      <c r="C2128" s="128" t="str">
        <f t="shared" si="34"/>
        <v/>
      </c>
      <c r="Q2128" s="23"/>
    </row>
    <row r="2129" spans="3:17" x14ac:dyDescent="0.3">
      <c r="C2129" s="128" t="str">
        <f t="shared" si="34"/>
        <v/>
      </c>
      <c r="Q2129" s="23"/>
    </row>
    <row r="2130" spans="3:17" x14ac:dyDescent="0.3">
      <c r="C2130" s="128" t="str">
        <f t="shared" si="34"/>
        <v/>
      </c>
      <c r="Q2130" s="23"/>
    </row>
    <row r="2131" spans="3:17" x14ac:dyDescent="0.3">
      <c r="C2131" s="128" t="str">
        <f t="shared" si="34"/>
        <v/>
      </c>
      <c r="Q2131" s="23"/>
    </row>
    <row r="2132" spans="3:17" x14ac:dyDescent="0.3">
      <c r="C2132" s="128" t="str">
        <f t="shared" si="34"/>
        <v/>
      </c>
      <c r="Q2132" s="23"/>
    </row>
    <row r="2133" spans="3:17" x14ac:dyDescent="0.3">
      <c r="C2133" s="128" t="str">
        <f t="shared" si="34"/>
        <v/>
      </c>
      <c r="Q2133" s="23"/>
    </row>
    <row r="2134" spans="3:17" x14ac:dyDescent="0.3">
      <c r="C2134" s="128" t="str">
        <f t="shared" si="34"/>
        <v/>
      </c>
      <c r="Q2134" s="23"/>
    </row>
    <row r="2135" spans="3:17" x14ac:dyDescent="0.3">
      <c r="C2135" s="128" t="str">
        <f t="shared" si="34"/>
        <v/>
      </c>
      <c r="Q2135" s="23"/>
    </row>
    <row r="2136" spans="3:17" x14ac:dyDescent="0.3">
      <c r="C2136" s="128" t="str">
        <f t="shared" si="34"/>
        <v/>
      </c>
      <c r="Q2136" s="23"/>
    </row>
    <row r="2137" spans="3:17" x14ac:dyDescent="0.3">
      <c r="C2137" s="128" t="str">
        <f t="shared" si="34"/>
        <v/>
      </c>
      <c r="Q2137" s="23"/>
    </row>
    <row r="2138" spans="3:17" x14ac:dyDescent="0.3">
      <c r="C2138" s="128" t="str">
        <f t="shared" si="34"/>
        <v/>
      </c>
      <c r="Q2138" s="23"/>
    </row>
    <row r="2139" spans="3:17" x14ac:dyDescent="0.3">
      <c r="C2139" s="128" t="str">
        <f t="shared" si="34"/>
        <v/>
      </c>
      <c r="Q2139" s="23"/>
    </row>
    <row r="2140" spans="3:17" x14ac:dyDescent="0.3">
      <c r="C2140" s="128" t="str">
        <f t="shared" si="34"/>
        <v/>
      </c>
      <c r="Q2140" s="23"/>
    </row>
    <row r="2141" spans="3:17" x14ac:dyDescent="0.3">
      <c r="C2141" s="128" t="str">
        <f t="shared" si="34"/>
        <v/>
      </c>
      <c r="Q2141" s="23"/>
    </row>
    <row r="2142" spans="3:17" x14ac:dyDescent="0.3">
      <c r="C2142" s="128" t="str">
        <f t="shared" si="34"/>
        <v/>
      </c>
      <c r="Q2142" s="23"/>
    </row>
    <row r="2143" spans="3:17" x14ac:dyDescent="0.3">
      <c r="C2143" s="128" t="str">
        <f t="shared" si="34"/>
        <v/>
      </c>
      <c r="Q2143" s="23"/>
    </row>
    <row r="2144" spans="3:17" x14ac:dyDescent="0.3">
      <c r="C2144" s="128" t="str">
        <f t="shared" si="34"/>
        <v/>
      </c>
      <c r="Q2144" s="23"/>
    </row>
    <row r="2145" spans="3:17" x14ac:dyDescent="0.3">
      <c r="C2145" s="128" t="str">
        <f t="shared" si="34"/>
        <v/>
      </c>
      <c r="Q2145" s="23"/>
    </row>
    <row r="2146" spans="3:17" x14ac:dyDescent="0.3">
      <c r="C2146" s="128" t="str">
        <f t="shared" si="34"/>
        <v/>
      </c>
      <c r="Q2146" s="23"/>
    </row>
    <row r="2147" spans="3:17" x14ac:dyDescent="0.3">
      <c r="C2147" s="128" t="str">
        <f t="shared" si="34"/>
        <v/>
      </c>
      <c r="Q2147" s="23"/>
    </row>
    <row r="2148" spans="3:17" x14ac:dyDescent="0.3">
      <c r="C2148" s="128" t="str">
        <f t="shared" si="34"/>
        <v/>
      </c>
      <c r="Q2148" s="23"/>
    </row>
    <row r="2149" spans="3:17" x14ac:dyDescent="0.3">
      <c r="C2149" s="128" t="str">
        <f t="shared" si="34"/>
        <v/>
      </c>
      <c r="Q2149" s="23"/>
    </row>
    <row r="2150" spans="3:17" x14ac:dyDescent="0.3">
      <c r="C2150" s="128" t="str">
        <f t="shared" si="34"/>
        <v/>
      </c>
      <c r="Q2150" s="23"/>
    </row>
    <row r="2151" spans="3:17" x14ac:dyDescent="0.3">
      <c r="C2151" s="128" t="str">
        <f t="shared" si="34"/>
        <v/>
      </c>
      <c r="Q2151" s="23"/>
    </row>
    <row r="2152" spans="3:17" x14ac:dyDescent="0.3">
      <c r="C2152" s="128" t="str">
        <f t="shared" si="34"/>
        <v/>
      </c>
      <c r="Q2152" s="23"/>
    </row>
    <row r="2153" spans="3:17" x14ac:dyDescent="0.3">
      <c r="C2153" s="128" t="str">
        <f t="shared" si="34"/>
        <v/>
      </c>
      <c r="Q2153" s="23"/>
    </row>
    <row r="2154" spans="3:17" x14ac:dyDescent="0.3">
      <c r="C2154" s="128" t="str">
        <f t="shared" si="34"/>
        <v/>
      </c>
      <c r="Q2154" s="23"/>
    </row>
    <row r="2155" spans="3:17" x14ac:dyDescent="0.3">
      <c r="C2155" s="128" t="str">
        <f t="shared" si="34"/>
        <v/>
      </c>
      <c r="Q2155" s="23"/>
    </row>
    <row r="2156" spans="3:17" x14ac:dyDescent="0.3">
      <c r="C2156" s="128" t="str">
        <f t="shared" si="34"/>
        <v/>
      </c>
      <c r="Q2156" s="23"/>
    </row>
    <row r="2157" spans="3:17" x14ac:dyDescent="0.3">
      <c r="C2157" s="128" t="str">
        <f t="shared" si="34"/>
        <v/>
      </c>
      <c r="Q2157" s="23"/>
    </row>
    <row r="2158" spans="3:17" x14ac:dyDescent="0.3">
      <c r="C2158" s="128" t="str">
        <f t="shared" si="34"/>
        <v/>
      </c>
      <c r="Q2158" s="23"/>
    </row>
    <row r="2159" spans="3:17" x14ac:dyDescent="0.3">
      <c r="C2159" s="128" t="str">
        <f t="shared" si="34"/>
        <v/>
      </c>
      <c r="Q2159" s="23"/>
    </row>
    <row r="2160" spans="3:17" x14ac:dyDescent="0.3">
      <c r="C2160" s="128" t="str">
        <f t="shared" si="34"/>
        <v/>
      </c>
      <c r="Q2160" s="23"/>
    </row>
    <row r="2161" spans="3:17" x14ac:dyDescent="0.3">
      <c r="C2161" s="128" t="str">
        <f t="shared" si="34"/>
        <v/>
      </c>
      <c r="Q2161" s="23"/>
    </row>
    <row r="2162" spans="3:17" x14ac:dyDescent="0.3">
      <c r="C2162" s="128" t="str">
        <f t="shared" si="34"/>
        <v/>
      </c>
      <c r="Q2162" s="23"/>
    </row>
    <row r="2163" spans="3:17" x14ac:dyDescent="0.3">
      <c r="C2163" s="128" t="str">
        <f t="shared" si="34"/>
        <v/>
      </c>
      <c r="Q2163" s="23"/>
    </row>
    <row r="2164" spans="3:17" x14ac:dyDescent="0.3">
      <c r="C2164" s="128" t="str">
        <f t="shared" si="34"/>
        <v/>
      </c>
      <c r="Q2164" s="23"/>
    </row>
    <row r="2165" spans="3:17" x14ac:dyDescent="0.3">
      <c r="C2165" s="128" t="str">
        <f t="shared" si="34"/>
        <v/>
      </c>
      <c r="Q2165" s="23"/>
    </row>
    <row r="2166" spans="3:17" x14ac:dyDescent="0.3">
      <c r="C2166" s="128" t="str">
        <f t="shared" ref="C2166:C2229" si="35">LEFT(E2166,9)</f>
        <v/>
      </c>
      <c r="Q2166" s="23"/>
    </row>
    <row r="2167" spans="3:17" x14ac:dyDescent="0.3">
      <c r="C2167" s="128" t="str">
        <f t="shared" si="35"/>
        <v/>
      </c>
      <c r="Q2167" s="23"/>
    </row>
    <row r="2168" spans="3:17" x14ac:dyDescent="0.3">
      <c r="C2168" s="128" t="str">
        <f t="shared" si="35"/>
        <v/>
      </c>
      <c r="Q2168" s="23"/>
    </row>
    <row r="2169" spans="3:17" x14ac:dyDescent="0.3">
      <c r="C2169" s="128" t="str">
        <f t="shared" si="35"/>
        <v/>
      </c>
      <c r="Q2169" s="23"/>
    </row>
    <row r="2170" spans="3:17" x14ac:dyDescent="0.3">
      <c r="C2170" s="128" t="str">
        <f t="shared" si="35"/>
        <v/>
      </c>
      <c r="Q2170" s="23"/>
    </row>
    <row r="2171" spans="3:17" x14ac:dyDescent="0.3">
      <c r="C2171" s="128" t="str">
        <f t="shared" si="35"/>
        <v/>
      </c>
      <c r="Q2171" s="23"/>
    </row>
    <row r="2172" spans="3:17" x14ac:dyDescent="0.3">
      <c r="C2172" s="128" t="str">
        <f t="shared" si="35"/>
        <v/>
      </c>
      <c r="Q2172" s="23"/>
    </row>
    <row r="2173" spans="3:17" x14ac:dyDescent="0.3">
      <c r="C2173" s="128" t="str">
        <f t="shared" si="35"/>
        <v/>
      </c>
      <c r="Q2173" s="23"/>
    </row>
    <row r="2174" spans="3:17" x14ac:dyDescent="0.3">
      <c r="C2174" s="128" t="str">
        <f t="shared" si="35"/>
        <v/>
      </c>
      <c r="Q2174" s="23"/>
    </row>
    <row r="2175" spans="3:17" x14ac:dyDescent="0.3">
      <c r="C2175" s="128" t="str">
        <f t="shared" si="35"/>
        <v/>
      </c>
      <c r="Q2175" s="23"/>
    </row>
    <row r="2176" spans="3:17" x14ac:dyDescent="0.3">
      <c r="C2176" s="128" t="str">
        <f t="shared" si="35"/>
        <v/>
      </c>
      <c r="Q2176" s="23"/>
    </row>
    <row r="2177" spans="3:17" x14ac:dyDescent="0.3">
      <c r="C2177" s="128" t="str">
        <f t="shared" si="35"/>
        <v/>
      </c>
      <c r="Q2177" s="23"/>
    </row>
    <row r="2178" spans="3:17" x14ac:dyDescent="0.3">
      <c r="C2178" s="128" t="str">
        <f t="shared" si="35"/>
        <v/>
      </c>
      <c r="Q2178" s="23"/>
    </row>
    <row r="2179" spans="3:17" x14ac:dyDescent="0.3">
      <c r="C2179" s="128" t="str">
        <f t="shared" si="35"/>
        <v/>
      </c>
      <c r="Q2179" s="23"/>
    </row>
    <row r="2180" spans="3:17" x14ac:dyDescent="0.3">
      <c r="C2180" s="128" t="str">
        <f t="shared" si="35"/>
        <v/>
      </c>
      <c r="Q2180" s="23"/>
    </row>
    <row r="2181" spans="3:17" x14ac:dyDescent="0.3">
      <c r="C2181" s="128" t="str">
        <f t="shared" si="35"/>
        <v/>
      </c>
      <c r="Q2181" s="23"/>
    </row>
    <row r="2182" spans="3:17" x14ac:dyDescent="0.3">
      <c r="C2182" s="128" t="str">
        <f t="shared" si="35"/>
        <v/>
      </c>
      <c r="Q2182" s="23"/>
    </row>
    <row r="2183" spans="3:17" x14ac:dyDescent="0.3">
      <c r="C2183" s="128" t="str">
        <f t="shared" si="35"/>
        <v/>
      </c>
      <c r="Q2183" s="23"/>
    </row>
    <row r="2184" spans="3:17" x14ac:dyDescent="0.3">
      <c r="C2184" s="128" t="str">
        <f t="shared" si="35"/>
        <v/>
      </c>
      <c r="Q2184" s="23"/>
    </row>
    <row r="2185" spans="3:17" x14ac:dyDescent="0.3">
      <c r="C2185" s="128" t="str">
        <f t="shared" si="35"/>
        <v/>
      </c>
      <c r="Q2185" s="23"/>
    </row>
    <row r="2186" spans="3:17" x14ac:dyDescent="0.3">
      <c r="C2186" s="128" t="str">
        <f t="shared" si="35"/>
        <v/>
      </c>
      <c r="Q2186" s="23"/>
    </row>
    <row r="2187" spans="3:17" x14ac:dyDescent="0.3">
      <c r="C2187" s="128" t="str">
        <f t="shared" si="35"/>
        <v/>
      </c>
      <c r="Q2187" s="23"/>
    </row>
    <row r="2188" spans="3:17" x14ac:dyDescent="0.3">
      <c r="C2188" s="128" t="str">
        <f t="shared" si="35"/>
        <v/>
      </c>
      <c r="Q2188" s="23"/>
    </row>
    <row r="2189" spans="3:17" x14ac:dyDescent="0.3">
      <c r="C2189" s="128" t="str">
        <f t="shared" si="35"/>
        <v/>
      </c>
      <c r="Q2189" s="23"/>
    </row>
    <row r="2190" spans="3:17" x14ac:dyDescent="0.3">
      <c r="C2190" s="128" t="str">
        <f t="shared" si="35"/>
        <v/>
      </c>
      <c r="Q2190" s="23"/>
    </row>
    <row r="2191" spans="3:17" x14ac:dyDescent="0.3">
      <c r="C2191" s="128" t="str">
        <f t="shared" si="35"/>
        <v/>
      </c>
      <c r="Q2191" s="23"/>
    </row>
    <row r="2192" spans="3:17" x14ac:dyDescent="0.3">
      <c r="C2192" s="128" t="str">
        <f t="shared" si="35"/>
        <v/>
      </c>
      <c r="Q2192" s="23"/>
    </row>
    <row r="2193" spans="3:17" x14ac:dyDescent="0.3">
      <c r="C2193" s="128" t="str">
        <f t="shared" si="35"/>
        <v/>
      </c>
      <c r="Q2193" s="23"/>
    </row>
    <row r="2194" spans="3:17" x14ac:dyDescent="0.3">
      <c r="C2194" s="128" t="str">
        <f t="shared" si="35"/>
        <v/>
      </c>
      <c r="Q2194" s="23"/>
    </row>
    <row r="2195" spans="3:17" x14ac:dyDescent="0.3">
      <c r="C2195" s="128" t="str">
        <f t="shared" si="35"/>
        <v/>
      </c>
      <c r="Q2195" s="23"/>
    </row>
    <row r="2196" spans="3:17" x14ac:dyDescent="0.3">
      <c r="C2196" s="128" t="str">
        <f t="shared" si="35"/>
        <v/>
      </c>
      <c r="Q2196" s="23"/>
    </row>
    <row r="2197" spans="3:17" x14ac:dyDescent="0.3">
      <c r="C2197" s="128" t="str">
        <f t="shared" si="35"/>
        <v/>
      </c>
      <c r="Q2197" s="23"/>
    </row>
    <row r="2198" spans="3:17" x14ac:dyDescent="0.3">
      <c r="C2198" s="128" t="str">
        <f t="shared" si="35"/>
        <v/>
      </c>
      <c r="Q2198" s="23"/>
    </row>
    <row r="2199" spans="3:17" x14ac:dyDescent="0.3">
      <c r="C2199" s="128" t="str">
        <f t="shared" si="35"/>
        <v/>
      </c>
      <c r="Q2199" s="23"/>
    </row>
    <row r="2200" spans="3:17" x14ac:dyDescent="0.3">
      <c r="C2200" s="128" t="str">
        <f t="shared" si="35"/>
        <v/>
      </c>
      <c r="Q2200" s="23"/>
    </row>
    <row r="2201" spans="3:17" x14ac:dyDescent="0.3">
      <c r="C2201" s="128" t="str">
        <f t="shared" si="35"/>
        <v/>
      </c>
      <c r="Q2201" s="23"/>
    </row>
    <row r="2202" spans="3:17" x14ac:dyDescent="0.3">
      <c r="C2202" s="128" t="str">
        <f t="shared" si="35"/>
        <v/>
      </c>
      <c r="Q2202" s="23"/>
    </row>
    <row r="2203" spans="3:17" x14ac:dyDescent="0.3">
      <c r="C2203" s="128" t="str">
        <f t="shared" si="35"/>
        <v/>
      </c>
      <c r="Q2203" s="23"/>
    </row>
    <row r="2204" spans="3:17" x14ac:dyDescent="0.3">
      <c r="C2204" s="128" t="str">
        <f t="shared" si="35"/>
        <v/>
      </c>
      <c r="Q2204" s="23"/>
    </row>
    <row r="2205" spans="3:17" x14ac:dyDescent="0.3">
      <c r="C2205" s="128" t="str">
        <f t="shared" si="35"/>
        <v/>
      </c>
      <c r="Q2205" s="23"/>
    </row>
    <row r="2206" spans="3:17" x14ac:dyDescent="0.3">
      <c r="C2206" s="128" t="str">
        <f t="shared" si="35"/>
        <v/>
      </c>
      <c r="Q2206" s="23"/>
    </row>
    <row r="2207" spans="3:17" x14ac:dyDescent="0.3">
      <c r="C2207" s="128" t="str">
        <f t="shared" si="35"/>
        <v/>
      </c>
      <c r="Q2207" s="23"/>
    </row>
    <row r="2208" spans="3:17" x14ac:dyDescent="0.3">
      <c r="C2208" s="128" t="str">
        <f t="shared" si="35"/>
        <v/>
      </c>
      <c r="Q2208" s="23"/>
    </row>
    <row r="2209" spans="3:17" x14ac:dyDescent="0.3">
      <c r="C2209" s="128" t="str">
        <f t="shared" si="35"/>
        <v/>
      </c>
      <c r="Q2209" s="23"/>
    </row>
    <row r="2210" spans="3:17" x14ac:dyDescent="0.3">
      <c r="C2210" s="128" t="str">
        <f t="shared" si="35"/>
        <v/>
      </c>
      <c r="Q2210" s="23"/>
    </row>
    <row r="2211" spans="3:17" x14ac:dyDescent="0.3">
      <c r="C2211" s="128" t="str">
        <f t="shared" si="35"/>
        <v/>
      </c>
      <c r="Q2211" s="23"/>
    </row>
    <row r="2212" spans="3:17" x14ac:dyDescent="0.3">
      <c r="C2212" s="128" t="str">
        <f t="shared" si="35"/>
        <v/>
      </c>
      <c r="Q2212" s="23"/>
    </row>
    <row r="2213" spans="3:17" x14ac:dyDescent="0.3">
      <c r="C2213" s="128" t="str">
        <f t="shared" si="35"/>
        <v/>
      </c>
      <c r="Q2213" s="23"/>
    </row>
    <row r="2214" spans="3:17" x14ac:dyDescent="0.3">
      <c r="C2214" s="128" t="str">
        <f t="shared" si="35"/>
        <v/>
      </c>
      <c r="Q2214" s="23"/>
    </row>
    <row r="2215" spans="3:17" x14ac:dyDescent="0.3">
      <c r="C2215" s="128" t="str">
        <f t="shared" si="35"/>
        <v/>
      </c>
      <c r="Q2215" s="23"/>
    </row>
    <row r="2216" spans="3:17" x14ac:dyDescent="0.3">
      <c r="C2216" s="128" t="str">
        <f t="shared" si="35"/>
        <v/>
      </c>
      <c r="Q2216" s="23"/>
    </row>
    <row r="2217" spans="3:17" x14ac:dyDescent="0.3">
      <c r="C2217" s="128" t="str">
        <f t="shared" si="35"/>
        <v/>
      </c>
      <c r="Q2217" s="23"/>
    </row>
    <row r="2218" spans="3:17" x14ac:dyDescent="0.3">
      <c r="C2218" s="128" t="str">
        <f t="shared" si="35"/>
        <v/>
      </c>
      <c r="Q2218" s="23"/>
    </row>
    <row r="2219" spans="3:17" x14ac:dyDescent="0.3">
      <c r="C2219" s="128" t="str">
        <f t="shared" si="35"/>
        <v/>
      </c>
      <c r="Q2219" s="23"/>
    </row>
    <row r="2220" spans="3:17" x14ac:dyDescent="0.3">
      <c r="C2220" s="128" t="str">
        <f t="shared" si="35"/>
        <v/>
      </c>
      <c r="Q2220" s="23"/>
    </row>
    <row r="2221" spans="3:17" x14ac:dyDescent="0.3">
      <c r="C2221" s="128" t="str">
        <f t="shared" si="35"/>
        <v/>
      </c>
      <c r="Q2221" s="23"/>
    </row>
    <row r="2222" spans="3:17" x14ac:dyDescent="0.3">
      <c r="C2222" s="128" t="str">
        <f t="shared" si="35"/>
        <v/>
      </c>
      <c r="Q2222" s="23"/>
    </row>
    <row r="2223" spans="3:17" x14ac:dyDescent="0.3">
      <c r="C2223" s="128" t="str">
        <f t="shared" si="35"/>
        <v/>
      </c>
      <c r="Q2223" s="23"/>
    </row>
    <row r="2224" spans="3:17" x14ac:dyDescent="0.3">
      <c r="C2224" s="128" t="str">
        <f t="shared" si="35"/>
        <v/>
      </c>
      <c r="Q2224" s="23"/>
    </row>
    <row r="2225" spans="3:17" x14ac:dyDescent="0.3">
      <c r="C2225" s="128" t="str">
        <f t="shared" si="35"/>
        <v/>
      </c>
      <c r="Q2225" s="23"/>
    </row>
    <row r="2226" spans="3:17" x14ac:dyDescent="0.3">
      <c r="C2226" s="128" t="str">
        <f t="shared" si="35"/>
        <v/>
      </c>
      <c r="Q2226" s="23"/>
    </row>
    <row r="2227" spans="3:17" x14ac:dyDescent="0.3">
      <c r="C2227" s="128" t="str">
        <f t="shared" si="35"/>
        <v/>
      </c>
      <c r="Q2227" s="23"/>
    </row>
    <row r="2228" spans="3:17" x14ac:dyDescent="0.3">
      <c r="C2228" s="128" t="str">
        <f t="shared" si="35"/>
        <v/>
      </c>
      <c r="Q2228" s="23"/>
    </row>
    <row r="2229" spans="3:17" x14ac:dyDescent="0.3">
      <c r="C2229" s="128" t="str">
        <f t="shared" si="35"/>
        <v/>
      </c>
      <c r="Q2229" s="23"/>
    </row>
    <row r="2230" spans="3:17" x14ac:dyDescent="0.3">
      <c r="C2230" s="128" t="str">
        <f t="shared" ref="C2230:C2293" si="36">LEFT(E2230,9)</f>
        <v/>
      </c>
      <c r="Q2230" s="23"/>
    </row>
    <row r="2231" spans="3:17" x14ac:dyDescent="0.3">
      <c r="C2231" s="128" t="str">
        <f t="shared" si="36"/>
        <v/>
      </c>
      <c r="Q2231" s="23"/>
    </row>
    <row r="2232" spans="3:17" x14ac:dyDescent="0.3">
      <c r="C2232" s="128" t="str">
        <f t="shared" si="36"/>
        <v/>
      </c>
      <c r="Q2232" s="23"/>
    </row>
    <row r="2233" spans="3:17" x14ac:dyDescent="0.3">
      <c r="C2233" s="128" t="str">
        <f t="shared" si="36"/>
        <v/>
      </c>
      <c r="Q2233" s="23"/>
    </row>
    <row r="2234" spans="3:17" x14ac:dyDescent="0.3">
      <c r="C2234" s="128" t="str">
        <f t="shared" si="36"/>
        <v/>
      </c>
      <c r="Q2234" s="23"/>
    </row>
    <row r="2235" spans="3:17" x14ac:dyDescent="0.3">
      <c r="C2235" s="128" t="str">
        <f t="shared" si="36"/>
        <v/>
      </c>
      <c r="Q2235" s="23"/>
    </row>
    <row r="2236" spans="3:17" x14ac:dyDescent="0.3">
      <c r="C2236" s="128" t="str">
        <f t="shared" si="36"/>
        <v/>
      </c>
      <c r="Q2236" s="23"/>
    </row>
    <row r="2237" spans="3:17" x14ac:dyDescent="0.3">
      <c r="C2237" s="128" t="str">
        <f t="shared" si="36"/>
        <v/>
      </c>
      <c r="Q2237" s="23"/>
    </row>
    <row r="2238" spans="3:17" x14ac:dyDescent="0.3">
      <c r="C2238" s="128" t="str">
        <f t="shared" si="36"/>
        <v/>
      </c>
      <c r="Q2238" s="23"/>
    </row>
    <row r="2239" spans="3:17" x14ac:dyDescent="0.3">
      <c r="C2239" s="128" t="str">
        <f t="shared" si="36"/>
        <v/>
      </c>
      <c r="Q2239" s="23"/>
    </row>
    <row r="2240" spans="3:17" x14ac:dyDescent="0.3">
      <c r="C2240" s="128" t="str">
        <f t="shared" si="36"/>
        <v/>
      </c>
      <c r="Q2240" s="23"/>
    </row>
    <row r="2241" spans="3:17" x14ac:dyDescent="0.3">
      <c r="C2241" s="128" t="str">
        <f t="shared" si="36"/>
        <v/>
      </c>
      <c r="Q2241" s="23"/>
    </row>
    <row r="2242" spans="3:17" x14ac:dyDescent="0.3">
      <c r="C2242" s="128" t="str">
        <f t="shared" si="36"/>
        <v/>
      </c>
      <c r="Q2242" s="23"/>
    </row>
    <row r="2243" spans="3:17" x14ac:dyDescent="0.3">
      <c r="C2243" s="128" t="str">
        <f t="shared" si="36"/>
        <v/>
      </c>
      <c r="Q2243" s="23"/>
    </row>
    <row r="2244" spans="3:17" x14ac:dyDescent="0.3">
      <c r="C2244" s="128" t="str">
        <f t="shared" si="36"/>
        <v/>
      </c>
      <c r="Q2244" s="23"/>
    </row>
    <row r="2245" spans="3:17" x14ac:dyDescent="0.3">
      <c r="C2245" s="128" t="str">
        <f t="shared" si="36"/>
        <v/>
      </c>
      <c r="Q2245" s="23"/>
    </row>
    <row r="2246" spans="3:17" x14ac:dyDescent="0.3">
      <c r="C2246" s="128" t="str">
        <f t="shared" si="36"/>
        <v/>
      </c>
      <c r="Q2246" s="23"/>
    </row>
    <row r="2247" spans="3:17" x14ac:dyDescent="0.3">
      <c r="C2247" s="128" t="str">
        <f t="shared" si="36"/>
        <v/>
      </c>
      <c r="Q2247" s="23"/>
    </row>
    <row r="2248" spans="3:17" x14ac:dyDescent="0.3">
      <c r="C2248" s="128" t="str">
        <f t="shared" si="36"/>
        <v/>
      </c>
      <c r="Q2248" s="23"/>
    </row>
    <row r="2249" spans="3:17" x14ac:dyDescent="0.3">
      <c r="C2249" s="128" t="str">
        <f t="shared" si="36"/>
        <v/>
      </c>
      <c r="Q2249" s="23"/>
    </row>
    <row r="2250" spans="3:17" x14ac:dyDescent="0.3">
      <c r="C2250" s="128" t="str">
        <f t="shared" si="36"/>
        <v/>
      </c>
      <c r="Q2250" s="23"/>
    </row>
    <row r="2251" spans="3:17" x14ac:dyDescent="0.3">
      <c r="C2251" s="128" t="str">
        <f t="shared" si="36"/>
        <v/>
      </c>
      <c r="Q2251" s="23"/>
    </row>
    <row r="2252" spans="3:17" x14ac:dyDescent="0.3">
      <c r="C2252" s="128" t="str">
        <f t="shared" si="36"/>
        <v/>
      </c>
      <c r="Q2252" s="23"/>
    </row>
    <row r="2253" spans="3:17" x14ac:dyDescent="0.3">
      <c r="C2253" s="128" t="str">
        <f t="shared" si="36"/>
        <v/>
      </c>
      <c r="Q2253" s="23"/>
    </row>
    <row r="2254" spans="3:17" x14ac:dyDescent="0.3">
      <c r="C2254" s="128" t="str">
        <f t="shared" si="36"/>
        <v/>
      </c>
      <c r="Q2254" s="23"/>
    </row>
    <row r="2255" spans="3:17" x14ac:dyDescent="0.3">
      <c r="C2255" s="128" t="str">
        <f t="shared" si="36"/>
        <v/>
      </c>
      <c r="Q2255" s="23"/>
    </row>
    <row r="2256" spans="3:17" x14ac:dyDescent="0.3">
      <c r="C2256" s="128" t="str">
        <f t="shared" si="36"/>
        <v/>
      </c>
      <c r="Q2256" s="23"/>
    </row>
    <row r="2257" spans="3:17" x14ac:dyDescent="0.3">
      <c r="C2257" s="128" t="str">
        <f t="shared" si="36"/>
        <v/>
      </c>
      <c r="Q2257" s="23"/>
    </row>
    <row r="2258" spans="3:17" x14ac:dyDescent="0.3">
      <c r="C2258" s="128" t="str">
        <f t="shared" si="36"/>
        <v/>
      </c>
      <c r="Q2258" s="23"/>
    </row>
    <row r="2259" spans="3:17" x14ac:dyDescent="0.3">
      <c r="C2259" s="128" t="str">
        <f t="shared" si="36"/>
        <v/>
      </c>
      <c r="Q2259" s="23"/>
    </row>
    <row r="2260" spans="3:17" x14ac:dyDescent="0.3">
      <c r="C2260" s="128" t="str">
        <f t="shared" si="36"/>
        <v/>
      </c>
      <c r="Q2260" s="23"/>
    </row>
    <row r="2261" spans="3:17" x14ac:dyDescent="0.3">
      <c r="C2261" s="128" t="str">
        <f t="shared" si="36"/>
        <v/>
      </c>
      <c r="Q2261" s="23"/>
    </row>
    <row r="2262" spans="3:17" x14ac:dyDescent="0.3">
      <c r="C2262" s="128" t="str">
        <f t="shared" si="36"/>
        <v/>
      </c>
      <c r="Q2262" s="23"/>
    </row>
    <row r="2263" spans="3:17" x14ac:dyDescent="0.3">
      <c r="C2263" s="128" t="str">
        <f t="shared" si="36"/>
        <v/>
      </c>
      <c r="Q2263" s="23"/>
    </row>
    <row r="2264" spans="3:17" x14ac:dyDescent="0.3">
      <c r="C2264" s="128" t="str">
        <f t="shared" si="36"/>
        <v/>
      </c>
      <c r="Q2264" s="23"/>
    </row>
    <row r="2265" spans="3:17" x14ac:dyDescent="0.3">
      <c r="C2265" s="128" t="str">
        <f t="shared" si="36"/>
        <v/>
      </c>
      <c r="Q2265" s="23"/>
    </row>
    <row r="2266" spans="3:17" x14ac:dyDescent="0.3">
      <c r="C2266" s="128" t="str">
        <f t="shared" si="36"/>
        <v/>
      </c>
      <c r="Q2266" s="23"/>
    </row>
    <row r="2267" spans="3:17" x14ac:dyDescent="0.3">
      <c r="C2267" s="128" t="str">
        <f t="shared" si="36"/>
        <v/>
      </c>
      <c r="Q2267" s="23"/>
    </row>
    <row r="2268" spans="3:17" x14ac:dyDescent="0.3">
      <c r="C2268" s="128" t="str">
        <f t="shared" si="36"/>
        <v/>
      </c>
      <c r="Q2268" s="23"/>
    </row>
    <row r="2269" spans="3:17" x14ac:dyDescent="0.3">
      <c r="C2269" s="128" t="str">
        <f t="shared" si="36"/>
        <v/>
      </c>
      <c r="Q2269" s="23"/>
    </row>
    <row r="2270" spans="3:17" x14ac:dyDescent="0.3">
      <c r="C2270" s="128" t="str">
        <f t="shared" si="36"/>
        <v/>
      </c>
      <c r="Q2270" s="23"/>
    </row>
    <row r="2271" spans="3:17" x14ac:dyDescent="0.3">
      <c r="C2271" s="128" t="str">
        <f t="shared" si="36"/>
        <v/>
      </c>
      <c r="Q2271" s="23"/>
    </row>
    <row r="2272" spans="3:17" x14ac:dyDescent="0.3">
      <c r="C2272" s="128" t="str">
        <f t="shared" si="36"/>
        <v/>
      </c>
      <c r="Q2272" s="23"/>
    </row>
    <row r="2273" spans="3:17" x14ac:dyDescent="0.3">
      <c r="C2273" s="128" t="str">
        <f t="shared" si="36"/>
        <v/>
      </c>
      <c r="Q2273" s="23"/>
    </row>
    <row r="2274" spans="3:17" x14ac:dyDescent="0.3">
      <c r="C2274" s="128" t="str">
        <f t="shared" si="36"/>
        <v/>
      </c>
      <c r="Q2274" s="23"/>
    </row>
    <row r="2275" spans="3:17" x14ac:dyDescent="0.3">
      <c r="C2275" s="128" t="str">
        <f t="shared" si="36"/>
        <v/>
      </c>
      <c r="Q2275" s="23"/>
    </row>
    <row r="2276" spans="3:17" x14ac:dyDescent="0.3">
      <c r="C2276" s="128" t="str">
        <f t="shared" si="36"/>
        <v/>
      </c>
      <c r="Q2276" s="23"/>
    </row>
    <row r="2277" spans="3:17" x14ac:dyDescent="0.3">
      <c r="C2277" s="128" t="str">
        <f t="shared" si="36"/>
        <v/>
      </c>
      <c r="Q2277" s="23"/>
    </row>
    <row r="2278" spans="3:17" x14ac:dyDescent="0.3">
      <c r="C2278" s="128" t="str">
        <f t="shared" si="36"/>
        <v/>
      </c>
      <c r="Q2278" s="23"/>
    </row>
    <row r="2279" spans="3:17" x14ac:dyDescent="0.3">
      <c r="C2279" s="128" t="str">
        <f t="shared" si="36"/>
        <v/>
      </c>
      <c r="Q2279" s="23"/>
    </row>
    <row r="2280" spans="3:17" x14ac:dyDescent="0.3">
      <c r="C2280" s="128" t="str">
        <f t="shared" si="36"/>
        <v/>
      </c>
      <c r="Q2280" s="23"/>
    </row>
    <row r="2281" spans="3:17" x14ac:dyDescent="0.3">
      <c r="C2281" s="128" t="str">
        <f t="shared" si="36"/>
        <v/>
      </c>
      <c r="Q2281" s="23"/>
    </row>
    <row r="2282" spans="3:17" x14ac:dyDescent="0.3">
      <c r="C2282" s="128" t="str">
        <f t="shared" si="36"/>
        <v/>
      </c>
      <c r="Q2282" s="23"/>
    </row>
    <row r="2283" spans="3:17" x14ac:dyDescent="0.3">
      <c r="C2283" s="128" t="str">
        <f t="shared" si="36"/>
        <v/>
      </c>
      <c r="Q2283" s="23"/>
    </row>
    <row r="2284" spans="3:17" x14ac:dyDescent="0.3">
      <c r="C2284" s="128" t="str">
        <f t="shared" si="36"/>
        <v/>
      </c>
      <c r="Q2284" s="23"/>
    </row>
    <row r="2285" spans="3:17" x14ac:dyDescent="0.3">
      <c r="C2285" s="128" t="str">
        <f t="shared" si="36"/>
        <v/>
      </c>
      <c r="Q2285" s="23"/>
    </row>
    <row r="2286" spans="3:17" x14ac:dyDescent="0.3">
      <c r="C2286" s="128" t="str">
        <f t="shared" si="36"/>
        <v/>
      </c>
      <c r="Q2286" s="23"/>
    </row>
    <row r="2287" spans="3:17" x14ac:dyDescent="0.3">
      <c r="C2287" s="128" t="str">
        <f t="shared" si="36"/>
        <v/>
      </c>
      <c r="Q2287" s="23"/>
    </row>
    <row r="2288" spans="3:17" x14ac:dyDescent="0.3">
      <c r="C2288" s="128" t="str">
        <f t="shared" si="36"/>
        <v/>
      </c>
      <c r="Q2288" s="23"/>
    </row>
    <row r="2289" spans="3:17" x14ac:dyDescent="0.3">
      <c r="C2289" s="128" t="str">
        <f t="shared" si="36"/>
        <v/>
      </c>
      <c r="Q2289" s="23"/>
    </row>
    <row r="2290" spans="3:17" x14ac:dyDescent="0.3">
      <c r="C2290" s="128" t="str">
        <f t="shared" si="36"/>
        <v/>
      </c>
      <c r="Q2290" s="23"/>
    </row>
    <row r="2291" spans="3:17" x14ac:dyDescent="0.3">
      <c r="C2291" s="128" t="str">
        <f t="shared" si="36"/>
        <v/>
      </c>
      <c r="Q2291" s="23"/>
    </row>
    <row r="2292" spans="3:17" x14ac:dyDescent="0.3">
      <c r="C2292" s="128" t="str">
        <f t="shared" si="36"/>
        <v/>
      </c>
      <c r="Q2292" s="23"/>
    </row>
    <row r="2293" spans="3:17" x14ac:dyDescent="0.3">
      <c r="C2293" s="128" t="str">
        <f t="shared" si="36"/>
        <v/>
      </c>
      <c r="Q2293" s="23"/>
    </row>
    <row r="2294" spans="3:17" x14ac:dyDescent="0.3">
      <c r="C2294" s="128" t="str">
        <f t="shared" ref="C2294:C2357" si="37">LEFT(E2294,9)</f>
        <v/>
      </c>
      <c r="Q2294" s="23"/>
    </row>
    <row r="2295" spans="3:17" x14ac:dyDescent="0.3">
      <c r="C2295" s="128" t="str">
        <f t="shared" si="37"/>
        <v/>
      </c>
      <c r="Q2295" s="23"/>
    </row>
    <row r="2296" spans="3:17" x14ac:dyDescent="0.3">
      <c r="C2296" s="128" t="str">
        <f t="shared" si="37"/>
        <v/>
      </c>
      <c r="Q2296" s="23"/>
    </row>
    <row r="2297" spans="3:17" x14ac:dyDescent="0.3">
      <c r="C2297" s="128" t="str">
        <f t="shared" si="37"/>
        <v/>
      </c>
      <c r="Q2297" s="23"/>
    </row>
    <row r="2298" spans="3:17" x14ac:dyDescent="0.3">
      <c r="C2298" s="128" t="str">
        <f t="shared" si="37"/>
        <v/>
      </c>
      <c r="Q2298" s="23"/>
    </row>
    <row r="2299" spans="3:17" x14ac:dyDescent="0.3">
      <c r="C2299" s="128" t="str">
        <f t="shared" si="37"/>
        <v/>
      </c>
      <c r="Q2299" s="23"/>
    </row>
    <row r="2300" spans="3:17" x14ac:dyDescent="0.3">
      <c r="C2300" s="128" t="str">
        <f t="shared" si="37"/>
        <v/>
      </c>
      <c r="Q2300" s="23"/>
    </row>
    <row r="2301" spans="3:17" x14ac:dyDescent="0.3">
      <c r="C2301" s="128" t="str">
        <f t="shared" si="37"/>
        <v/>
      </c>
      <c r="Q2301" s="23"/>
    </row>
    <row r="2302" spans="3:17" x14ac:dyDescent="0.3">
      <c r="C2302" s="128" t="str">
        <f t="shared" si="37"/>
        <v/>
      </c>
      <c r="Q2302" s="23"/>
    </row>
    <row r="2303" spans="3:17" x14ac:dyDescent="0.3">
      <c r="C2303" s="128" t="str">
        <f t="shared" si="37"/>
        <v/>
      </c>
      <c r="Q2303" s="23"/>
    </row>
    <row r="2304" spans="3:17" x14ac:dyDescent="0.3">
      <c r="C2304" s="128" t="str">
        <f t="shared" si="37"/>
        <v/>
      </c>
      <c r="Q2304" s="23"/>
    </row>
    <row r="2305" spans="3:17" x14ac:dyDescent="0.3">
      <c r="C2305" s="128" t="str">
        <f t="shared" si="37"/>
        <v/>
      </c>
      <c r="Q2305" s="23"/>
    </row>
    <row r="2306" spans="3:17" x14ac:dyDescent="0.3">
      <c r="C2306" s="128" t="str">
        <f t="shared" si="37"/>
        <v/>
      </c>
      <c r="Q2306" s="23"/>
    </row>
    <row r="2307" spans="3:17" x14ac:dyDescent="0.3">
      <c r="C2307" s="128" t="str">
        <f t="shared" si="37"/>
        <v/>
      </c>
      <c r="Q2307" s="23"/>
    </row>
    <row r="2308" spans="3:17" x14ac:dyDescent="0.3">
      <c r="C2308" s="128" t="str">
        <f t="shared" si="37"/>
        <v/>
      </c>
      <c r="Q2308" s="23"/>
    </row>
    <row r="2309" spans="3:17" x14ac:dyDescent="0.3">
      <c r="C2309" s="128" t="str">
        <f t="shared" si="37"/>
        <v/>
      </c>
      <c r="Q2309" s="23"/>
    </row>
    <row r="2310" spans="3:17" x14ac:dyDescent="0.3">
      <c r="C2310" s="128" t="str">
        <f t="shared" si="37"/>
        <v/>
      </c>
      <c r="Q2310" s="23"/>
    </row>
    <row r="2311" spans="3:17" x14ac:dyDescent="0.3">
      <c r="C2311" s="128" t="str">
        <f t="shared" si="37"/>
        <v/>
      </c>
      <c r="Q2311" s="23"/>
    </row>
    <row r="2312" spans="3:17" x14ac:dyDescent="0.3">
      <c r="C2312" s="128" t="str">
        <f t="shared" si="37"/>
        <v/>
      </c>
      <c r="Q2312" s="23"/>
    </row>
    <row r="2313" spans="3:17" x14ac:dyDescent="0.3">
      <c r="C2313" s="128" t="str">
        <f t="shared" si="37"/>
        <v/>
      </c>
      <c r="Q2313" s="23"/>
    </row>
    <row r="2314" spans="3:17" x14ac:dyDescent="0.3">
      <c r="C2314" s="128" t="str">
        <f t="shared" si="37"/>
        <v/>
      </c>
      <c r="Q2314" s="23"/>
    </row>
    <row r="2315" spans="3:17" x14ac:dyDescent="0.3">
      <c r="C2315" s="128" t="str">
        <f t="shared" si="37"/>
        <v/>
      </c>
      <c r="Q2315" s="23"/>
    </row>
    <row r="2316" spans="3:17" x14ac:dyDescent="0.3">
      <c r="C2316" s="128" t="str">
        <f t="shared" si="37"/>
        <v/>
      </c>
      <c r="Q2316" s="23"/>
    </row>
    <row r="2317" spans="3:17" x14ac:dyDescent="0.3">
      <c r="C2317" s="128" t="str">
        <f t="shared" si="37"/>
        <v/>
      </c>
      <c r="Q2317" s="23"/>
    </row>
    <row r="2318" spans="3:17" x14ac:dyDescent="0.3">
      <c r="C2318" s="128" t="str">
        <f t="shared" si="37"/>
        <v/>
      </c>
      <c r="Q2318" s="23"/>
    </row>
    <row r="2319" spans="3:17" x14ac:dyDescent="0.3">
      <c r="C2319" s="128" t="str">
        <f t="shared" si="37"/>
        <v/>
      </c>
      <c r="Q2319" s="23"/>
    </row>
    <row r="2320" spans="3:17" x14ac:dyDescent="0.3">
      <c r="C2320" s="128" t="str">
        <f t="shared" si="37"/>
        <v/>
      </c>
      <c r="Q2320" s="23"/>
    </row>
    <row r="2321" spans="3:17" x14ac:dyDescent="0.3">
      <c r="C2321" s="128" t="str">
        <f t="shared" si="37"/>
        <v/>
      </c>
      <c r="Q2321" s="23"/>
    </row>
    <row r="2322" spans="3:17" x14ac:dyDescent="0.3">
      <c r="C2322" s="128" t="str">
        <f t="shared" si="37"/>
        <v/>
      </c>
      <c r="Q2322" s="23"/>
    </row>
    <row r="2323" spans="3:17" x14ac:dyDescent="0.3">
      <c r="C2323" s="128" t="str">
        <f t="shared" si="37"/>
        <v/>
      </c>
      <c r="Q2323" s="23"/>
    </row>
    <row r="2324" spans="3:17" x14ac:dyDescent="0.3">
      <c r="C2324" s="128" t="str">
        <f t="shared" si="37"/>
        <v/>
      </c>
      <c r="Q2324" s="23"/>
    </row>
    <row r="2325" spans="3:17" x14ac:dyDescent="0.3">
      <c r="C2325" s="128" t="str">
        <f t="shared" si="37"/>
        <v/>
      </c>
      <c r="Q2325" s="23"/>
    </row>
    <row r="2326" spans="3:17" x14ac:dyDescent="0.3">
      <c r="C2326" s="128" t="str">
        <f t="shared" si="37"/>
        <v/>
      </c>
      <c r="Q2326" s="23"/>
    </row>
    <row r="2327" spans="3:17" x14ac:dyDescent="0.3">
      <c r="C2327" s="128" t="str">
        <f t="shared" si="37"/>
        <v/>
      </c>
      <c r="Q2327" s="23"/>
    </row>
    <row r="2328" spans="3:17" x14ac:dyDescent="0.3">
      <c r="C2328" s="128" t="str">
        <f t="shared" si="37"/>
        <v/>
      </c>
      <c r="Q2328" s="23"/>
    </row>
    <row r="2329" spans="3:17" x14ac:dyDescent="0.3">
      <c r="C2329" s="128" t="str">
        <f t="shared" si="37"/>
        <v/>
      </c>
      <c r="Q2329" s="23"/>
    </row>
    <row r="2330" spans="3:17" x14ac:dyDescent="0.3">
      <c r="C2330" s="128" t="str">
        <f t="shared" si="37"/>
        <v/>
      </c>
      <c r="Q2330" s="23"/>
    </row>
    <row r="2331" spans="3:17" x14ac:dyDescent="0.3">
      <c r="C2331" s="128" t="str">
        <f t="shared" si="37"/>
        <v/>
      </c>
      <c r="Q2331" s="23"/>
    </row>
    <row r="2332" spans="3:17" x14ac:dyDescent="0.3">
      <c r="C2332" s="128" t="str">
        <f t="shared" si="37"/>
        <v/>
      </c>
      <c r="Q2332" s="23"/>
    </row>
    <row r="2333" spans="3:17" x14ac:dyDescent="0.3">
      <c r="C2333" s="128" t="str">
        <f t="shared" si="37"/>
        <v/>
      </c>
      <c r="Q2333" s="23"/>
    </row>
    <row r="2334" spans="3:17" x14ac:dyDescent="0.3">
      <c r="C2334" s="128" t="str">
        <f t="shared" si="37"/>
        <v/>
      </c>
      <c r="Q2334" s="23"/>
    </row>
    <row r="2335" spans="3:17" x14ac:dyDescent="0.3">
      <c r="C2335" s="128" t="str">
        <f t="shared" si="37"/>
        <v/>
      </c>
      <c r="Q2335" s="23"/>
    </row>
    <row r="2336" spans="3:17" x14ac:dyDescent="0.3">
      <c r="C2336" s="128" t="str">
        <f t="shared" si="37"/>
        <v/>
      </c>
      <c r="Q2336" s="23"/>
    </row>
    <row r="2337" spans="3:17" x14ac:dyDescent="0.3">
      <c r="C2337" s="128" t="str">
        <f t="shared" si="37"/>
        <v/>
      </c>
      <c r="Q2337" s="23"/>
    </row>
    <row r="2338" spans="3:17" x14ac:dyDescent="0.3">
      <c r="C2338" s="128" t="str">
        <f t="shared" si="37"/>
        <v/>
      </c>
      <c r="Q2338" s="23"/>
    </row>
    <row r="2339" spans="3:17" x14ac:dyDescent="0.3">
      <c r="C2339" s="128" t="str">
        <f t="shared" si="37"/>
        <v/>
      </c>
      <c r="Q2339" s="23"/>
    </row>
    <row r="2340" spans="3:17" x14ac:dyDescent="0.3">
      <c r="C2340" s="128" t="str">
        <f t="shared" si="37"/>
        <v/>
      </c>
      <c r="Q2340" s="23"/>
    </row>
    <row r="2341" spans="3:17" x14ac:dyDescent="0.3">
      <c r="C2341" s="128" t="str">
        <f t="shared" si="37"/>
        <v/>
      </c>
      <c r="Q2341" s="23"/>
    </row>
    <row r="2342" spans="3:17" x14ac:dyDescent="0.3">
      <c r="C2342" s="128" t="str">
        <f t="shared" si="37"/>
        <v/>
      </c>
      <c r="Q2342" s="23"/>
    </row>
    <row r="2343" spans="3:17" x14ac:dyDescent="0.3">
      <c r="C2343" s="128" t="str">
        <f t="shared" si="37"/>
        <v/>
      </c>
      <c r="Q2343" s="23"/>
    </row>
    <row r="2344" spans="3:17" x14ac:dyDescent="0.3">
      <c r="C2344" s="128" t="str">
        <f t="shared" si="37"/>
        <v/>
      </c>
      <c r="Q2344" s="23"/>
    </row>
    <row r="2345" spans="3:17" x14ac:dyDescent="0.3">
      <c r="C2345" s="128" t="str">
        <f t="shared" si="37"/>
        <v/>
      </c>
      <c r="Q2345" s="23"/>
    </row>
    <row r="2346" spans="3:17" x14ac:dyDescent="0.3">
      <c r="C2346" s="128" t="str">
        <f t="shared" si="37"/>
        <v/>
      </c>
      <c r="Q2346" s="23"/>
    </row>
    <row r="2347" spans="3:17" x14ac:dyDescent="0.3">
      <c r="C2347" s="128" t="str">
        <f t="shared" si="37"/>
        <v/>
      </c>
      <c r="Q2347" s="23"/>
    </row>
    <row r="2348" spans="3:17" x14ac:dyDescent="0.3">
      <c r="C2348" s="128" t="str">
        <f t="shared" si="37"/>
        <v/>
      </c>
      <c r="Q2348" s="23"/>
    </row>
    <row r="2349" spans="3:17" x14ac:dyDescent="0.3">
      <c r="C2349" s="128" t="str">
        <f t="shared" si="37"/>
        <v/>
      </c>
      <c r="Q2349" s="23"/>
    </row>
    <row r="2350" spans="3:17" x14ac:dyDescent="0.3">
      <c r="C2350" s="128" t="str">
        <f t="shared" si="37"/>
        <v/>
      </c>
      <c r="Q2350" s="23"/>
    </row>
    <row r="2351" spans="3:17" x14ac:dyDescent="0.3">
      <c r="C2351" s="128" t="str">
        <f t="shared" si="37"/>
        <v/>
      </c>
      <c r="Q2351" s="23"/>
    </row>
    <row r="2352" spans="3:17" x14ac:dyDescent="0.3">
      <c r="C2352" s="128" t="str">
        <f t="shared" si="37"/>
        <v/>
      </c>
      <c r="Q2352" s="23"/>
    </row>
    <row r="2353" spans="3:17" x14ac:dyDescent="0.3">
      <c r="C2353" s="128" t="str">
        <f t="shared" si="37"/>
        <v/>
      </c>
      <c r="Q2353" s="23"/>
    </row>
    <row r="2354" spans="3:17" x14ac:dyDescent="0.3">
      <c r="C2354" s="128" t="str">
        <f t="shared" si="37"/>
        <v/>
      </c>
      <c r="Q2354" s="23"/>
    </row>
    <row r="2355" spans="3:17" x14ac:dyDescent="0.3">
      <c r="C2355" s="128" t="str">
        <f t="shared" si="37"/>
        <v/>
      </c>
      <c r="Q2355" s="23"/>
    </row>
    <row r="2356" spans="3:17" x14ac:dyDescent="0.3">
      <c r="C2356" s="128" t="str">
        <f t="shared" si="37"/>
        <v/>
      </c>
      <c r="Q2356" s="23"/>
    </row>
    <row r="2357" spans="3:17" x14ac:dyDescent="0.3">
      <c r="C2357" s="128" t="str">
        <f t="shared" si="37"/>
        <v/>
      </c>
      <c r="Q2357" s="23"/>
    </row>
    <row r="2358" spans="3:17" x14ac:dyDescent="0.3">
      <c r="C2358" s="128" t="str">
        <f t="shared" ref="C2358:C2421" si="38">LEFT(E2358,9)</f>
        <v/>
      </c>
      <c r="Q2358" s="23"/>
    </row>
    <row r="2359" spans="3:17" x14ac:dyDescent="0.3">
      <c r="C2359" s="128" t="str">
        <f t="shared" si="38"/>
        <v/>
      </c>
      <c r="Q2359" s="23"/>
    </row>
    <row r="2360" spans="3:17" x14ac:dyDescent="0.3">
      <c r="C2360" s="128" t="str">
        <f t="shared" si="38"/>
        <v/>
      </c>
      <c r="Q2360" s="23"/>
    </row>
    <row r="2361" spans="3:17" x14ac:dyDescent="0.3">
      <c r="C2361" s="128" t="str">
        <f t="shared" si="38"/>
        <v/>
      </c>
      <c r="Q2361" s="23"/>
    </row>
    <row r="2362" spans="3:17" x14ac:dyDescent="0.3">
      <c r="C2362" s="128" t="str">
        <f t="shared" si="38"/>
        <v/>
      </c>
      <c r="Q2362" s="23"/>
    </row>
    <row r="2363" spans="3:17" x14ac:dyDescent="0.3">
      <c r="C2363" s="128" t="str">
        <f t="shared" si="38"/>
        <v/>
      </c>
      <c r="Q2363" s="23"/>
    </row>
    <row r="2364" spans="3:17" x14ac:dyDescent="0.3">
      <c r="C2364" s="128" t="str">
        <f t="shared" si="38"/>
        <v/>
      </c>
      <c r="Q2364" s="23"/>
    </row>
    <row r="2365" spans="3:17" x14ac:dyDescent="0.3">
      <c r="C2365" s="128" t="str">
        <f t="shared" si="38"/>
        <v/>
      </c>
      <c r="Q2365" s="23"/>
    </row>
    <row r="2366" spans="3:17" x14ac:dyDescent="0.3">
      <c r="C2366" s="128" t="str">
        <f t="shared" si="38"/>
        <v/>
      </c>
      <c r="Q2366" s="23"/>
    </row>
    <row r="2367" spans="3:17" x14ac:dyDescent="0.3">
      <c r="C2367" s="128" t="str">
        <f t="shared" si="38"/>
        <v/>
      </c>
      <c r="Q2367" s="23"/>
    </row>
    <row r="2368" spans="3:17" x14ac:dyDescent="0.3">
      <c r="C2368" s="128" t="str">
        <f t="shared" si="38"/>
        <v/>
      </c>
      <c r="Q2368" s="23"/>
    </row>
    <row r="2369" spans="3:17" x14ac:dyDescent="0.3">
      <c r="C2369" s="128" t="str">
        <f t="shared" si="38"/>
        <v/>
      </c>
      <c r="Q2369" s="23"/>
    </row>
    <row r="2370" spans="3:17" x14ac:dyDescent="0.3">
      <c r="C2370" s="128" t="str">
        <f t="shared" si="38"/>
        <v/>
      </c>
      <c r="Q2370" s="23"/>
    </row>
    <row r="2371" spans="3:17" x14ac:dyDescent="0.3">
      <c r="C2371" s="128" t="str">
        <f t="shared" si="38"/>
        <v/>
      </c>
      <c r="Q2371" s="23"/>
    </row>
    <row r="2372" spans="3:17" x14ac:dyDescent="0.3">
      <c r="C2372" s="128" t="str">
        <f t="shared" si="38"/>
        <v/>
      </c>
      <c r="Q2372" s="23"/>
    </row>
    <row r="2373" spans="3:17" x14ac:dyDescent="0.3">
      <c r="C2373" s="128" t="str">
        <f t="shared" si="38"/>
        <v/>
      </c>
      <c r="Q2373" s="23"/>
    </row>
    <row r="2374" spans="3:17" x14ac:dyDescent="0.3">
      <c r="C2374" s="128" t="str">
        <f t="shared" si="38"/>
        <v/>
      </c>
      <c r="Q2374" s="23"/>
    </row>
    <row r="2375" spans="3:17" x14ac:dyDescent="0.3">
      <c r="C2375" s="128" t="str">
        <f t="shared" si="38"/>
        <v/>
      </c>
      <c r="Q2375" s="23"/>
    </row>
    <row r="2376" spans="3:17" x14ac:dyDescent="0.3">
      <c r="C2376" s="128" t="str">
        <f t="shared" si="38"/>
        <v/>
      </c>
      <c r="Q2376" s="23"/>
    </row>
    <row r="2377" spans="3:17" x14ac:dyDescent="0.3">
      <c r="C2377" s="128" t="str">
        <f t="shared" si="38"/>
        <v/>
      </c>
      <c r="Q2377" s="23"/>
    </row>
    <row r="2378" spans="3:17" x14ac:dyDescent="0.3">
      <c r="C2378" s="128" t="str">
        <f t="shared" si="38"/>
        <v/>
      </c>
      <c r="Q2378" s="23"/>
    </row>
    <row r="2379" spans="3:17" x14ac:dyDescent="0.3">
      <c r="C2379" s="128" t="str">
        <f t="shared" si="38"/>
        <v/>
      </c>
      <c r="Q2379" s="23"/>
    </row>
    <row r="2380" spans="3:17" x14ac:dyDescent="0.3">
      <c r="C2380" s="128" t="str">
        <f t="shared" si="38"/>
        <v/>
      </c>
      <c r="Q2380" s="23"/>
    </row>
    <row r="2381" spans="3:17" x14ac:dyDescent="0.3">
      <c r="C2381" s="128" t="str">
        <f t="shared" si="38"/>
        <v/>
      </c>
      <c r="Q2381" s="23"/>
    </row>
    <row r="2382" spans="3:17" x14ac:dyDescent="0.3">
      <c r="C2382" s="128" t="str">
        <f t="shared" si="38"/>
        <v/>
      </c>
      <c r="Q2382" s="23"/>
    </row>
    <row r="2383" spans="3:17" x14ac:dyDescent="0.3">
      <c r="C2383" s="128" t="str">
        <f t="shared" si="38"/>
        <v/>
      </c>
      <c r="Q2383" s="23"/>
    </row>
    <row r="2384" spans="3:17" x14ac:dyDescent="0.3">
      <c r="C2384" s="128" t="str">
        <f t="shared" si="38"/>
        <v/>
      </c>
      <c r="Q2384" s="23"/>
    </row>
    <row r="2385" spans="3:17" x14ac:dyDescent="0.3">
      <c r="C2385" s="128" t="str">
        <f t="shared" si="38"/>
        <v/>
      </c>
      <c r="Q2385" s="23"/>
    </row>
    <row r="2386" spans="3:17" x14ac:dyDescent="0.3">
      <c r="C2386" s="128" t="str">
        <f t="shared" si="38"/>
        <v/>
      </c>
      <c r="Q2386" s="23"/>
    </row>
    <row r="2387" spans="3:17" x14ac:dyDescent="0.3">
      <c r="C2387" s="128" t="str">
        <f t="shared" si="38"/>
        <v/>
      </c>
      <c r="Q2387" s="23"/>
    </row>
    <row r="2388" spans="3:17" x14ac:dyDescent="0.3">
      <c r="C2388" s="128" t="str">
        <f t="shared" si="38"/>
        <v/>
      </c>
      <c r="Q2388" s="23"/>
    </row>
    <row r="2389" spans="3:17" x14ac:dyDescent="0.3">
      <c r="C2389" s="128" t="str">
        <f t="shared" si="38"/>
        <v/>
      </c>
      <c r="Q2389" s="23"/>
    </row>
    <row r="2390" spans="3:17" x14ac:dyDescent="0.3">
      <c r="C2390" s="128" t="str">
        <f t="shared" si="38"/>
        <v/>
      </c>
      <c r="Q2390" s="23"/>
    </row>
    <row r="2391" spans="3:17" x14ac:dyDescent="0.3">
      <c r="C2391" s="128" t="str">
        <f t="shared" si="38"/>
        <v/>
      </c>
      <c r="Q2391" s="23"/>
    </row>
    <row r="2392" spans="3:17" x14ac:dyDescent="0.3">
      <c r="C2392" s="128" t="str">
        <f t="shared" si="38"/>
        <v/>
      </c>
      <c r="Q2392" s="23"/>
    </row>
    <row r="2393" spans="3:17" x14ac:dyDescent="0.3">
      <c r="C2393" s="128" t="str">
        <f t="shared" si="38"/>
        <v/>
      </c>
      <c r="Q2393" s="23"/>
    </row>
    <row r="2394" spans="3:17" x14ac:dyDescent="0.3">
      <c r="C2394" s="128" t="str">
        <f t="shared" si="38"/>
        <v/>
      </c>
      <c r="Q2394" s="23"/>
    </row>
    <row r="2395" spans="3:17" x14ac:dyDescent="0.3">
      <c r="C2395" s="128" t="str">
        <f t="shared" si="38"/>
        <v/>
      </c>
      <c r="Q2395" s="23"/>
    </row>
    <row r="2396" spans="3:17" x14ac:dyDescent="0.3">
      <c r="C2396" s="128" t="str">
        <f t="shared" si="38"/>
        <v/>
      </c>
      <c r="Q2396" s="23"/>
    </row>
    <row r="2397" spans="3:17" x14ac:dyDescent="0.3">
      <c r="C2397" s="128" t="str">
        <f t="shared" si="38"/>
        <v/>
      </c>
      <c r="Q2397" s="23"/>
    </row>
    <row r="2398" spans="3:17" x14ac:dyDescent="0.3">
      <c r="C2398" s="128" t="str">
        <f t="shared" si="38"/>
        <v/>
      </c>
      <c r="Q2398" s="23"/>
    </row>
    <row r="2399" spans="3:17" x14ac:dyDescent="0.3">
      <c r="C2399" s="128" t="str">
        <f t="shared" si="38"/>
        <v/>
      </c>
      <c r="Q2399" s="23"/>
    </row>
    <row r="2400" spans="3:17" x14ac:dyDescent="0.3">
      <c r="C2400" s="128" t="str">
        <f t="shared" si="38"/>
        <v/>
      </c>
      <c r="Q2400" s="23"/>
    </row>
    <row r="2401" spans="3:17" x14ac:dyDescent="0.3">
      <c r="C2401" s="128" t="str">
        <f t="shared" si="38"/>
        <v/>
      </c>
      <c r="Q2401" s="23"/>
    </row>
    <row r="2402" spans="3:17" x14ac:dyDescent="0.3">
      <c r="C2402" s="128" t="str">
        <f t="shared" si="38"/>
        <v/>
      </c>
      <c r="Q2402" s="23"/>
    </row>
    <row r="2403" spans="3:17" x14ac:dyDescent="0.3">
      <c r="C2403" s="128" t="str">
        <f t="shared" si="38"/>
        <v/>
      </c>
      <c r="Q2403" s="23"/>
    </row>
    <row r="2404" spans="3:17" x14ac:dyDescent="0.3">
      <c r="C2404" s="128" t="str">
        <f t="shared" si="38"/>
        <v/>
      </c>
      <c r="Q2404" s="23"/>
    </row>
    <row r="2405" spans="3:17" x14ac:dyDescent="0.3">
      <c r="C2405" s="128" t="str">
        <f t="shared" si="38"/>
        <v/>
      </c>
      <c r="Q2405" s="23"/>
    </row>
    <row r="2406" spans="3:17" x14ac:dyDescent="0.3">
      <c r="C2406" s="128" t="str">
        <f t="shared" si="38"/>
        <v/>
      </c>
      <c r="Q2406" s="23"/>
    </row>
    <row r="2407" spans="3:17" x14ac:dyDescent="0.3">
      <c r="C2407" s="128" t="str">
        <f t="shared" si="38"/>
        <v/>
      </c>
      <c r="Q2407" s="23"/>
    </row>
    <row r="2408" spans="3:17" x14ac:dyDescent="0.3">
      <c r="C2408" s="128" t="str">
        <f t="shared" si="38"/>
        <v/>
      </c>
      <c r="Q2408" s="23"/>
    </row>
    <row r="2409" spans="3:17" x14ac:dyDescent="0.3">
      <c r="C2409" s="128" t="str">
        <f t="shared" si="38"/>
        <v/>
      </c>
      <c r="Q2409" s="23"/>
    </row>
    <row r="2410" spans="3:17" x14ac:dyDescent="0.3">
      <c r="C2410" s="128" t="str">
        <f t="shared" si="38"/>
        <v/>
      </c>
      <c r="Q2410" s="23"/>
    </row>
    <row r="2411" spans="3:17" x14ac:dyDescent="0.3">
      <c r="C2411" s="128" t="str">
        <f t="shared" si="38"/>
        <v/>
      </c>
      <c r="Q2411" s="23"/>
    </row>
    <row r="2412" spans="3:17" x14ac:dyDescent="0.3">
      <c r="C2412" s="128" t="str">
        <f t="shared" si="38"/>
        <v/>
      </c>
      <c r="Q2412" s="23"/>
    </row>
    <row r="2413" spans="3:17" x14ac:dyDescent="0.3">
      <c r="C2413" s="128" t="str">
        <f t="shared" si="38"/>
        <v/>
      </c>
      <c r="Q2413" s="23"/>
    </row>
    <row r="2414" spans="3:17" x14ac:dyDescent="0.3">
      <c r="C2414" s="128" t="str">
        <f t="shared" si="38"/>
        <v/>
      </c>
      <c r="Q2414" s="23"/>
    </row>
    <row r="2415" spans="3:17" x14ac:dyDescent="0.3">
      <c r="C2415" s="128" t="str">
        <f t="shared" si="38"/>
        <v/>
      </c>
      <c r="Q2415" s="23"/>
    </row>
    <row r="2416" spans="3:17" x14ac:dyDescent="0.3">
      <c r="C2416" s="128" t="str">
        <f t="shared" si="38"/>
        <v/>
      </c>
      <c r="Q2416" s="23"/>
    </row>
    <row r="2417" spans="3:17" x14ac:dyDescent="0.3">
      <c r="C2417" s="128" t="str">
        <f t="shared" si="38"/>
        <v/>
      </c>
      <c r="Q2417" s="23"/>
    </row>
    <row r="2418" spans="3:17" x14ac:dyDescent="0.3">
      <c r="C2418" s="128" t="str">
        <f t="shared" si="38"/>
        <v/>
      </c>
      <c r="Q2418" s="23"/>
    </row>
    <row r="2419" spans="3:17" x14ac:dyDescent="0.3">
      <c r="C2419" s="128" t="str">
        <f t="shared" si="38"/>
        <v/>
      </c>
      <c r="Q2419" s="23"/>
    </row>
    <row r="2420" spans="3:17" x14ac:dyDescent="0.3">
      <c r="C2420" s="128" t="str">
        <f t="shared" si="38"/>
        <v/>
      </c>
      <c r="Q2420" s="23"/>
    </row>
    <row r="2421" spans="3:17" x14ac:dyDescent="0.3">
      <c r="C2421" s="128" t="str">
        <f t="shared" si="38"/>
        <v/>
      </c>
      <c r="Q2421" s="23"/>
    </row>
    <row r="2422" spans="3:17" x14ac:dyDescent="0.3">
      <c r="C2422" s="128" t="str">
        <f t="shared" ref="C2422:C2485" si="39">LEFT(E2422,9)</f>
        <v/>
      </c>
      <c r="Q2422" s="23"/>
    </row>
    <row r="2423" spans="3:17" x14ac:dyDescent="0.3">
      <c r="C2423" s="128" t="str">
        <f t="shared" si="39"/>
        <v/>
      </c>
      <c r="Q2423" s="23"/>
    </row>
    <row r="2424" spans="3:17" x14ac:dyDescent="0.3">
      <c r="C2424" s="128" t="str">
        <f t="shared" si="39"/>
        <v/>
      </c>
      <c r="Q2424" s="23"/>
    </row>
    <row r="2425" spans="3:17" x14ac:dyDescent="0.3">
      <c r="C2425" s="128" t="str">
        <f t="shared" si="39"/>
        <v/>
      </c>
      <c r="Q2425" s="23"/>
    </row>
    <row r="2426" spans="3:17" x14ac:dyDescent="0.3">
      <c r="C2426" s="128" t="str">
        <f t="shared" si="39"/>
        <v/>
      </c>
      <c r="Q2426" s="23"/>
    </row>
    <row r="2427" spans="3:17" x14ac:dyDescent="0.3">
      <c r="C2427" s="128" t="str">
        <f t="shared" si="39"/>
        <v/>
      </c>
      <c r="Q2427" s="23"/>
    </row>
    <row r="2428" spans="3:17" x14ac:dyDescent="0.3">
      <c r="C2428" s="128" t="str">
        <f t="shared" si="39"/>
        <v/>
      </c>
      <c r="Q2428" s="23"/>
    </row>
    <row r="2429" spans="3:17" x14ac:dyDescent="0.3">
      <c r="C2429" s="128" t="str">
        <f t="shared" si="39"/>
        <v/>
      </c>
      <c r="Q2429" s="23"/>
    </row>
    <row r="2430" spans="3:17" x14ac:dyDescent="0.3">
      <c r="C2430" s="128" t="str">
        <f t="shared" si="39"/>
        <v/>
      </c>
      <c r="Q2430" s="23"/>
    </row>
    <row r="2431" spans="3:17" x14ac:dyDescent="0.3">
      <c r="C2431" s="128" t="str">
        <f t="shared" si="39"/>
        <v/>
      </c>
      <c r="Q2431" s="23"/>
    </row>
    <row r="2432" spans="3:17" x14ac:dyDescent="0.3">
      <c r="C2432" s="128" t="str">
        <f t="shared" si="39"/>
        <v/>
      </c>
      <c r="Q2432" s="23"/>
    </row>
    <row r="2433" spans="3:17" x14ac:dyDescent="0.3">
      <c r="C2433" s="128" t="str">
        <f t="shared" si="39"/>
        <v/>
      </c>
      <c r="Q2433" s="23"/>
    </row>
    <row r="2434" spans="3:17" x14ac:dyDescent="0.3">
      <c r="C2434" s="128" t="str">
        <f t="shared" si="39"/>
        <v/>
      </c>
      <c r="Q2434" s="23"/>
    </row>
    <row r="2435" spans="3:17" x14ac:dyDescent="0.3">
      <c r="C2435" s="128" t="str">
        <f t="shared" si="39"/>
        <v/>
      </c>
      <c r="Q2435" s="23"/>
    </row>
    <row r="2436" spans="3:17" x14ac:dyDescent="0.3">
      <c r="C2436" s="128" t="str">
        <f t="shared" si="39"/>
        <v/>
      </c>
      <c r="Q2436" s="23"/>
    </row>
    <row r="2437" spans="3:17" x14ac:dyDescent="0.3">
      <c r="C2437" s="128" t="str">
        <f t="shared" si="39"/>
        <v/>
      </c>
      <c r="Q2437" s="23"/>
    </row>
    <row r="2438" spans="3:17" x14ac:dyDescent="0.3">
      <c r="C2438" s="128" t="str">
        <f t="shared" si="39"/>
        <v/>
      </c>
      <c r="Q2438" s="23"/>
    </row>
    <row r="2439" spans="3:17" x14ac:dyDescent="0.3">
      <c r="C2439" s="128" t="str">
        <f t="shared" si="39"/>
        <v/>
      </c>
      <c r="Q2439" s="23"/>
    </row>
    <row r="2440" spans="3:17" x14ac:dyDescent="0.3">
      <c r="C2440" s="128" t="str">
        <f t="shared" si="39"/>
        <v/>
      </c>
      <c r="Q2440" s="23"/>
    </row>
    <row r="2441" spans="3:17" x14ac:dyDescent="0.3">
      <c r="C2441" s="128" t="str">
        <f t="shared" si="39"/>
        <v/>
      </c>
      <c r="Q2441" s="23"/>
    </row>
    <row r="2442" spans="3:17" x14ac:dyDescent="0.3">
      <c r="C2442" s="128" t="str">
        <f t="shared" si="39"/>
        <v/>
      </c>
      <c r="Q2442" s="23"/>
    </row>
    <row r="2443" spans="3:17" x14ac:dyDescent="0.3">
      <c r="C2443" s="128" t="str">
        <f t="shared" si="39"/>
        <v/>
      </c>
      <c r="Q2443" s="23"/>
    </row>
    <row r="2444" spans="3:17" x14ac:dyDescent="0.3">
      <c r="C2444" s="128" t="str">
        <f t="shared" si="39"/>
        <v/>
      </c>
      <c r="Q2444" s="23"/>
    </row>
    <row r="2445" spans="3:17" x14ac:dyDescent="0.3">
      <c r="C2445" s="128" t="str">
        <f t="shared" si="39"/>
        <v/>
      </c>
      <c r="Q2445" s="23"/>
    </row>
    <row r="2446" spans="3:17" x14ac:dyDescent="0.3">
      <c r="C2446" s="128" t="str">
        <f t="shared" si="39"/>
        <v/>
      </c>
      <c r="Q2446" s="23"/>
    </row>
    <row r="2447" spans="3:17" x14ac:dyDescent="0.3">
      <c r="C2447" s="128" t="str">
        <f t="shared" si="39"/>
        <v/>
      </c>
      <c r="Q2447" s="23"/>
    </row>
    <row r="2448" spans="3:17" x14ac:dyDescent="0.3">
      <c r="C2448" s="128" t="str">
        <f t="shared" si="39"/>
        <v/>
      </c>
      <c r="Q2448" s="23"/>
    </row>
    <row r="2449" spans="3:17" x14ac:dyDescent="0.3">
      <c r="C2449" s="128" t="str">
        <f t="shared" si="39"/>
        <v/>
      </c>
      <c r="Q2449" s="23"/>
    </row>
    <row r="2450" spans="3:17" x14ac:dyDescent="0.3">
      <c r="C2450" s="128" t="str">
        <f t="shared" si="39"/>
        <v/>
      </c>
      <c r="Q2450" s="23"/>
    </row>
    <row r="2451" spans="3:17" x14ac:dyDescent="0.3">
      <c r="C2451" s="128" t="str">
        <f t="shared" si="39"/>
        <v/>
      </c>
      <c r="Q2451" s="23"/>
    </row>
    <row r="2452" spans="3:17" x14ac:dyDescent="0.3">
      <c r="C2452" s="128" t="str">
        <f t="shared" si="39"/>
        <v/>
      </c>
      <c r="Q2452" s="23"/>
    </row>
    <row r="2453" spans="3:17" x14ac:dyDescent="0.3">
      <c r="C2453" s="128" t="str">
        <f t="shared" si="39"/>
        <v/>
      </c>
      <c r="Q2453" s="23"/>
    </row>
    <row r="2454" spans="3:17" x14ac:dyDescent="0.3">
      <c r="C2454" s="128" t="str">
        <f t="shared" si="39"/>
        <v/>
      </c>
      <c r="Q2454" s="23"/>
    </row>
    <row r="2455" spans="3:17" x14ac:dyDescent="0.3">
      <c r="C2455" s="128" t="str">
        <f t="shared" si="39"/>
        <v/>
      </c>
      <c r="Q2455" s="23"/>
    </row>
    <row r="2456" spans="3:17" x14ac:dyDescent="0.3">
      <c r="C2456" s="128" t="str">
        <f t="shared" si="39"/>
        <v/>
      </c>
      <c r="Q2456" s="23"/>
    </row>
    <row r="2457" spans="3:17" x14ac:dyDescent="0.3">
      <c r="C2457" s="128" t="str">
        <f t="shared" si="39"/>
        <v/>
      </c>
      <c r="Q2457" s="23"/>
    </row>
    <row r="2458" spans="3:17" x14ac:dyDescent="0.3">
      <c r="C2458" s="128" t="str">
        <f t="shared" si="39"/>
        <v/>
      </c>
      <c r="Q2458" s="23"/>
    </row>
    <row r="2459" spans="3:17" x14ac:dyDescent="0.3">
      <c r="C2459" s="128" t="str">
        <f t="shared" si="39"/>
        <v/>
      </c>
      <c r="Q2459" s="23"/>
    </row>
    <row r="2460" spans="3:17" x14ac:dyDescent="0.3">
      <c r="C2460" s="128" t="str">
        <f t="shared" si="39"/>
        <v/>
      </c>
      <c r="Q2460" s="23"/>
    </row>
    <row r="2461" spans="3:17" x14ac:dyDescent="0.3">
      <c r="C2461" s="128" t="str">
        <f t="shared" si="39"/>
        <v/>
      </c>
      <c r="Q2461" s="23"/>
    </row>
    <row r="2462" spans="3:17" x14ac:dyDescent="0.3">
      <c r="C2462" s="128" t="str">
        <f t="shared" si="39"/>
        <v/>
      </c>
      <c r="Q2462" s="23"/>
    </row>
    <row r="2463" spans="3:17" x14ac:dyDescent="0.3">
      <c r="C2463" s="128" t="str">
        <f t="shared" si="39"/>
        <v/>
      </c>
      <c r="Q2463" s="23"/>
    </row>
    <row r="2464" spans="3:17" x14ac:dyDescent="0.3">
      <c r="C2464" s="128" t="str">
        <f t="shared" si="39"/>
        <v/>
      </c>
      <c r="Q2464" s="23"/>
    </row>
    <row r="2465" spans="3:17" x14ac:dyDescent="0.3">
      <c r="C2465" s="128" t="str">
        <f t="shared" si="39"/>
        <v/>
      </c>
      <c r="Q2465" s="23"/>
    </row>
    <row r="2466" spans="3:17" x14ac:dyDescent="0.3">
      <c r="C2466" s="128" t="str">
        <f t="shared" si="39"/>
        <v/>
      </c>
      <c r="Q2466" s="23"/>
    </row>
    <row r="2467" spans="3:17" x14ac:dyDescent="0.3">
      <c r="C2467" s="128" t="str">
        <f t="shared" si="39"/>
        <v/>
      </c>
      <c r="Q2467" s="23"/>
    </row>
    <row r="2468" spans="3:17" x14ac:dyDescent="0.3">
      <c r="C2468" s="128" t="str">
        <f t="shared" si="39"/>
        <v/>
      </c>
      <c r="Q2468" s="23"/>
    </row>
    <row r="2469" spans="3:17" x14ac:dyDescent="0.3">
      <c r="C2469" s="128" t="str">
        <f t="shared" si="39"/>
        <v/>
      </c>
      <c r="Q2469" s="23"/>
    </row>
    <row r="2470" spans="3:17" x14ac:dyDescent="0.3">
      <c r="C2470" s="128" t="str">
        <f t="shared" si="39"/>
        <v/>
      </c>
      <c r="Q2470" s="23"/>
    </row>
    <row r="2471" spans="3:17" x14ac:dyDescent="0.3">
      <c r="C2471" s="128" t="str">
        <f t="shared" si="39"/>
        <v/>
      </c>
      <c r="Q2471" s="23"/>
    </row>
    <row r="2472" spans="3:17" x14ac:dyDescent="0.3">
      <c r="C2472" s="128" t="str">
        <f t="shared" si="39"/>
        <v/>
      </c>
      <c r="Q2472" s="23"/>
    </row>
    <row r="2473" spans="3:17" x14ac:dyDescent="0.3">
      <c r="C2473" s="128" t="str">
        <f t="shared" si="39"/>
        <v/>
      </c>
      <c r="Q2473" s="23"/>
    </row>
    <row r="2474" spans="3:17" x14ac:dyDescent="0.3">
      <c r="C2474" s="128" t="str">
        <f t="shared" si="39"/>
        <v/>
      </c>
      <c r="Q2474" s="23"/>
    </row>
    <row r="2475" spans="3:17" x14ac:dyDescent="0.3">
      <c r="C2475" s="128" t="str">
        <f t="shared" si="39"/>
        <v/>
      </c>
      <c r="Q2475" s="23"/>
    </row>
    <row r="2476" spans="3:17" x14ac:dyDescent="0.3">
      <c r="C2476" s="128" t="str">
        <f t="shared" si="39"/>
        <v/>
      </c>
      <c r="Q2476" s="23"/>
    </row>
    <row r="2477" spans="3:17" x14ac:dyDescent="0.3">
      <c r="C2477" s="128" t="str">
        <f t="shared" si="39"/>
        <v/>
      </c>
      <c r="Q2477" s="23"/>
    </row>
    <row r="2478" spans="3:17" x14ac:dyDescent="0.3">
      <c r="C2478" s="128" t="str">
        <f t="shared" si="39"/>
        <v/>
      </c>
      <c r="Q2478" s="23"/>
    </row>
    <row r="2479" spans="3:17" x14ac:dyDescent="0.3">
      <c r="C2479" s="128" t="str">
        <f t="shared" si="39"/>
        <v/>
      </c>
      <c r="Q2479" s="23"/>
    </row>
    <row r="2480" spans="3:17" x14ac:dyDescent="0.3">
      <c r="C2480" s="128" t="str">
        <f t="shared" si="39"/>
        <v/>
      </c>
      <c r="Q2480" s="23"/>
    </row>
    <row r="2481" spans="3:17" x14ac:dyDescent="0.3">
      <c r="C2481" s="128" t="str">
        <f t="shared" si="39"/>
        <v/>
      </c>
      <c r="Q2481" s="23"/>
    </row>
    <row r="2482" spans="3:17" x14ac:dyDescent="0.3">
      <c r="C2482" s="128" t="str">
        <f t="shared" si="39"/>
        <v/>
      </c>
      <c r="Q2482" s="23"/>
    </row>
    <row r="2483" spans="3:17" x14ac:dyDescent="0.3">
      <c r="C2483" s="128" t="str">
        <f t="shared" si="39"/>
        <v/>
      </c>
      <c r="Q2483" s="23"/>
    </row>
    <row r="2484" spans="3:17" x14ac:dyDescent="0.3">
      <c r="C2484" s="128" t="str">
        <f t="shared" si="39"/>
        <v/>
      </c>
      <c r="Q2484" s="23"/>
    </row>
    <row r="2485" spans="3:17" x14ac:dyDescent="0.3">
      <c r="C2485" s="128" t="str">
        <f t="shared" si="39"/>
        <v/>
      </c>
      <c r="Q2485" s="23"/>
    </row>
    <row r="2486" spans="3:17" x14ac:dyDescent="0.3">
      <c r="C2486" s="128" t="str">
        <f t="shared" ref="C2486:C2549" si="40">LEFT(E2486,9)</f>
        <v/>
      </c>
      <c r="Q2486" s="23"/>
    </row>
    <row r="2487" spans="3:17" x14ac:dyDescent="0.3">
      <c r="C2487" s="128" t="str">
        <f t="shared" si="40"/>
        <v/>
      </c>
      <c r="Q2487" s="23"/>
    </row>
    <row r="2488" spans="3:17" x14ac:dyDescent="0.3">
      <c r="C2488" s="128" t="str">
        <f t="shared" si="40"/>
        <v/>
      </c>
      <c r="Q2488" s="23"/>
    </row>
    <row r="2489" spans="3:17" x14ac:dyDescent="0.3">
      <c r="C2489" s="128" t="str">
        <f t="shared" si="40"/>
        <v/>
      </c>
      <c r="Q2489" s="23"/>
    </row>
    <row r="2490" spans="3:17" x14ac:dyDescent="0.3">
      <c r="C2490" s="128" t="str">
        <f t="shared" si="40"/>
        <v/>
      </c>
      <c r="Q2490" s="23"/>
    </row>
    <row r="2491" spans="3:17" x14ac:dyDescent="0.3">
      <c r="C2491" s="128" t="str">
        <f t="shared" si="40"/>
        <v/>
      </c>
      <c r="Q2491" s="23"/>
    </row>
    <row r="2492" spans="3:17" x14ac:dyDescent="0.3">
      <c r="C2492" s="128" t="str">
        <f t="shared" si="40"/>
        <v/>
      </c>
      <c r="Q2492" s="23"/>
    </row>
    <row r="2493" spans="3:17" x14ac:dyDescent="0.3">
      <c r="C2493" s="128" t="str">
        <f t="shared" si="40"/>
        <v/>
      </c>
      <c r="Q2493" s="23"/>
    </row>
    <row r="2494" spans="3:17" x14ac:dyDescent="0.3">
      <c r="C2494" s="128" t="str">
        <f t="shared" si="40"/>
        <v/>
      </c>
      <c r="Q2494" s="23"/>
    </row>
    <row r="2495" spans="3:17" x14ac:dyDescent="0.3">
      <c r="C2495" s="128" t="str">
        <f t="shared" si="40"/>
        <v/>
      </c>
      <c r="Q2495" s="23"/>
    </row>
    <row r="2496" spans="3:17" x14ac:dyDescent="0.3">
      <c r="C2496" s="128" t="str">
        <f t="shared" si="40"/>
        <v/>
      </c>
      <c r="Q2496" s="23"/>
    </row>
    <row r="2497" spans="3:17" x14ac:dyDescent="0.3">
      <c r="C2497" s="128" t="str">
        <f t="shared" si="40"/>
        <v/>
      </c>
      <c r="Q2497" s="23"/>
    </row>
    <row r="2498" spans="3:17" x14ac:dyDescent="0.3">
      <c r="C2498" s="128" t="str">
        <f t="shared" si="40"/>
        <v/>
      </c>
      <c r="Q2498" s="23"/>
    </row>
    <row r="2499" spans="3:17" x14ac:dyDescent="0.3">
      <c r="C2499" s="128" t="str">
        <f t="shared" si="40"/>
        <v/>
      </c>
      <c r="Q2499" s="23"/>
    </row>
    <row r="2500" spans="3:17" x14ac:dyDescent="0.3">
      <c r="C2500" s="128" t="str">
        <f t="shared" si="40"/>
        <v/>
      </c>
      <c r="Q2500" s="23"/>
    </row>
    <row r="2501" spans="3:17" x14ac:dyDescent="0.3">
      <c r="C2501" s="128" t="str">
        <f t="shared" si="40"/>
        <v/>
      </c>
      <c r="Q2501" s="23"/>
    </row>
    <row r="2502" spans="3:17" x14ac:dyDescent="0.3">
      <c r="C2502" s="128" t="str">
        <f t="shared" si="40"/>
        <v/>
      </c>
      <c r="Q2502" s="23"/>
    </row>
    <row r="2503" spans="3:17" x14ac:dyDescent="0.3">
      <c r="C2503" s="128" t="str">
        <f t="shared" si="40"/>
        <v/>
      </c>
      <c r="Q2503" s="23"/>
    </row>
    <row r="2504" spans="3:17" x14ac:dyDescent="0.3">
      <c r="C2504" s="128" t="str">
        <f t="shared" si="40"/>
        <v/>
      </c>
      <c r="Q2504" s="23"/>
    </row>
    <row r="2505" spans="3:17" x14ac:dyDescent="0.3">
      <c r="C2505" s="128" t="str">
        <f t="shared" si="40"/>
        <v/>
      </c>
      <c r="Q2505" s="23"/>
    </row>
    <row r="2506" spans="3:17" x14ac:dyDescent="0.3">
      <c r="C2506" s="128" t="str">
        <f t="shared" si="40"/>
        <v/>
      </c>
      <c r="Q2506" s="23"/>
    </row>
    <row r="2507" spans="3:17" x14ac:dyDescent="0.3">
      <c r="C2507" s="128" t="str">
        <f t="shared" si="40"/>
        <v/>
      </c>
      <c r="Q2507" s="23"/>
    </row>
    <row r="2508" spans="3:17" x14ac:dyDescent="0.3">
      <c r="C2508" s="128" t="str">
        <f t="shared" si="40"/>
        <v/>
      </c>
      <c r="Q2508" s="23"/>
    </row>
    <row r="2509" spans="3:17" x14ac:dyDescent="0.3">
      <c r="C2509" s="128" t="str">
        <f t="shared" si="40"/>
        <v/>
      </c>
      <c r="Q2509" s="23"/>
    </row>
    <row r="2510" spans="3:17" x14ac:dyDescent="0.3">
      <c r="C2510" s="128" t="str">
        <f t="shared" si="40"/>
        <v/>
      </c>
      <c r="Q2510" s="23"/>
    </row>
    <row r="2511" spans="3:17" x14ac:dyDescent="0.3">
      <c r="C2511" s="128" t="str">
        <f t="shared" si="40"/>
        <v/>
      </c>
      <c r="Q2511" s="23"/>
    </row>
    <row r="2512" spans="3:17" x14ac:dyDescent="0.3">
      <c r="C2512" s="128" t="str">
        <f t="shared" si="40"/>
        <v/>
      </c>
      <c r="Q2512" s="23"/>
    </row>
    <row r="2513" spans="3:17" x14ac:dyDescent="0.3">
      <c r="C2513" s="128" t="str">
        <f t="shared" si="40"/>
        <v/>
      </c>
      <c r="Q2513" s="23"/>
    </row>
    <row r="2514" spans="3:17" x14ac:dyDescent="0.3">
      <c r="C2514" s="128" t="str">
        <f t="shared" si="40"/>
        <v/>
      </c>
      <c r="Q2514" s="23"/>
    </row>
    <row r="2515" spans="3:17" x14ac:dyDescent="0.3">
      <c r="C2515" s="128" t="str">
        <f t="shared" si="40"/>
        <v/>
      </c>
      <c r="Q2515" s="23"/>
    </row>
    <row r="2516" spans="3:17" x14ac:dyDescent="0.3">
      <c r="C2516" s="128" t="str">
        <f t="shared" si="40"/>
        <v/>
      </c>
      <c r="Q2516" s="23"/>
    </row>
    <row r="2517" spans="3:17" x14ac:dyDescent="0.3">
      <c r="C2517" s="128" t="str">
        <f t="shared" si="40"/>
        <v/>
      </c>
      <c r="Q2517" s="23"/>
    </row>
    <row r="2518" spans="3:17" x14ac:dyDescent="0.3">
      <c r="C2518" s="128" t="str">
        <f t="shared" si="40"/>
        <v/>
      </c>
      <c r="Q2518" s="23"/>
    </row>
    <row r="2519" spans="3:17" x14ac:dyDescent="0.3">
      <c r="C2519" s="128" t="str">
        <f t="shared" si="40"/>
        <v/>
      </c>
      <c r="Q2519" s="23"/>
    </row>
    <row r="2520" spans="3:17" x14ac:dyDescent="0.3">
      <c r="C2520" s="128" t="str">
        <f t="shared" si="40"/>
        <v/>
      </c>
      <c r="Q2520" s="23"/>
    </row>
    <row r="2521" spans="3:17" x14ac:dyDescent="0.3">
      <c r="C2521" s="128" t="str">
        <f t="shared" si="40"/>
        <v/>
      </c>
      <c r="Q2521" s="23"/>
    </row>
    <row r="2522" spans="3:17" x14ac:dyDescent="0.3">
      <c r="C2522" s="128" t="str">
        <f t="shared" si="40"/>
        <v/>
      </c>
      <c r="Q2522" s="23"/>
    </row>
    <row r="2523" spans="3:17" x14ac:dyDescent="0.3">
      <c r="C2523" s="128" t="str">
        <f t="shared" si="40"/>
        <v/>
      </c>
      <c r="Q2523" s="23"/>
    </row>
    <row r="2524" spans="3:17" x14ac:dyDescent="0.3">
      <c r="C2524" s="128" t="str">
        <f t="shared" si="40"/>
        <v/>
      </c>
      <c r="Q2524" s="23"/>
    </row>
    <row r="2525" spans="3:17" x14ac:dyDescent="0.3">
      <c r="C2525" s="128" t="str">
        <f t="shared" si="40"/>
        <v/>
      </c>
      <c r="Q2525" s="23"/>
    </row>
    <row r="2526" spans="3:17" x14ac:dyDescent="0.3">
      <c r="C2526" s="128" t="str">
        <f t="shared" si="40"/>
        <v/>
      </c>
      <c r="Q2526" s="23"/>
    </row>
    <row r="2527" spans="3:17" x14ac:dyDescent="0.3">
      <c r="C2527" s="128" t="str">
        <f t="shared" si="40"/>
        <v/>
      </c>
      <c r="Q2527" s="23"/>
    </row>
    <row r="2528" spans="3:17" x14ac:dyDescent="0.3">
      <c r="C2528" s="128" t="str">
        <f t="shared" si="40"/>
        <v/>
      </c>
      <c r="Q2528" s="23"/>
    </row>
    <row r="2529" spans="3:17" x14ac:dyDescent="0.3">
      <c r="C2529" s="128" t="str">
        <f t="shared" si="40"/>
        <v/>
      </c>
      <c r="Q2529" s="23"/>
    </row>
    <row r="2530" spans="3:17" x14ac:dyDescent="0.3">
      <c r="C2530" s="128" t="str">
        <f t="shared" si="40"/>
        <v/>
      </c>
      <c r="Q2530" s="23"/>
    </row>
    <row r="2531" spans="3:17" x14ac:dyDescent="0.3">
      <c r="C2531" s="128" t="str">
        <f t="shared" si="40"/>
        <v/>
      </c>
      <c r="Q2531" s="23"/>
    </row>
    <row r="2532" spans="3:17" x14ac:dyDescent="0.3">
      <c r="C2532" s="128" t="str">
        <f t="shared" si="40"/>
        <v/>
      </c>
      <c r="Q2532" s="23"/>
    </row>
    <row r="2533" spans="3:17" x14ac:dyDescent="0.3">
      <c r="C2533" s="128" t="str">
        <f t="shared" si="40"/>
        <v/>
      </c>
      <c r="Q2533" s="23"/>
    </row>
    <row r="2534" spans="3:17" x14ac:dyDescent="0.3">
      <c r="C2534" s="128" t="str">
        <f t="shared" si="40"/>
        <v/>
      </c>
      <c r="Q2534" s="23"/>
    </row>
    <row r="2535" spans="3:17" x14ac:dyDescent="0.3">
      <c r="C2535" s="128" t="str">
        <f t="shared" si="40"/>
        <v/>
      </c>
      <c r="Q2535" s="23"/>
    </row>
    <row r="2536" spans="3:17" x14ac:dyDescent="0.3">
      <c r="C2536" s="128" t="str">
        <f t="shared" si="40"/>
        <v/>
      </c>
      <c r="Q2536" s="23"/>
    </row>
    <row r="2537" spans="3:17" x14ac:dyDescent="0.3">
      <c r="C2537" s="128" t="str">
        <f t="shared" si="40"/>
        <v/>
      </c>
      <c r="Q2537" s="23"/>
    </row>
    <row r="2538" spans="3:17" x14ac:dyDescent="0.3">
      <c r="C2538" s="128" t="str">
        <f t="shared" si="40"/>
        <v/>
      </c>
      <c r="Q2538" s="23"/>
    </row>
    <row r="2539" spans="3:17" x14ac:dyDescent="0.3">
      <c r="C2539" s="128" t="str">
        <f t="shared" si="40"/>
        <v/>
      </c>
      <c r="Q2539" s="23"/>
    </row>
    <row r="2540" spans="3:17" x14ac:dyDescent="0.3">
      <c r="C2540" s="128" t="str">
        <f t="shared" si="40"/>
        <v/>
      </c>
      <c r="Q2540" s="23"/>
    </row>
    <row r="2541" spans="3:17" x14ac:dyDescent="0.3">
      <c r="C2541" s="128" t="str">
        <f t="shared" si="40"/>
        <v/>
      </c>
      <c r="Q2541" s="23"/>
    </row>
    <row r="2542" spans="3:17" x14ac:dyDescent="0.3">
      <c r="C2542" s="128" t="str">
        <f t="shared" si="40"/>
        <v/>
      </c>
      <c r="Q2542" s="23"/>
    </row>
    <row r="2543" spans="3:17" x14ac:dyDescent="0.3">
      <c r="C2543" s="128" t="str">
        <f t="shared" si="40"/>
        <v/>
      </c>
      <c r="Q2543" s="23"/>
    </row>
    <row r="2544" spans="3:17" x14ac:dyDescent="0.3">
      <c r="C2544" s="128" t="str">
        <f t="shared" si="40"/>
        <v/>
      </c>
      <c r="Q2544" s="23"/>
    </row>
    <row r="2545" spans="3:17" x14ac:dyDescent="0.3">
      <c r="C2545" s="128" t="str">
        <f t="shared" si="40"/>
        <v/>
      </c>
      <c r="Q2545" s="23"/>
    </row>
    <row r="2546" spans="3:17" x14ac:dyDescent="0.3">
      <c r="C2546" s="128" t="str">
        <f t="shared" si="40"/>
        <v/>
      </c>
      <c r="Q2546" s="23"/>
    </row>
    <row r="2547" spans="3:17" x14ac:dyDescent="0.3">
      <c r="C2547" s="128" t="str">
        <f t="shared" si="40"/>
        <v/>
      </c>
      <c r="Q2547" s="23"/>
    </row>
    <row r="2548" spans="3:17" x14ac:dyDescent="0.3">
      <c r="C2548" s="128" t="str">
        <f t="shared" si="40"/>
        <v/>
      </c>
      <c r="Q2548" s="23"/>
    </row>
    <row r="2549" spans="3:17" x14ac:dyDescent="0.3">
      <c r="C2549" s="128" t="str">
        <f t="shared" si="40"/>
        <v/>
      </c>
      <c r="Q2549" s="23"/>
    </row>
    <row r="2550" spans="3:17" x14ac:dyDescent="0.3">
      <c r="C2550" s="128" t="str">
        <f t="shared" ref="C2550:C2613" si="41">LEFT(E2550,9)</f>
        <v/>
      </c>
      <c r="Q2550" s="23"/>
    </row>
    <row r="2551" spans="3:17" x14ac:dyDescent="0.3">
      <c r="C2551" s="128" t="str">
        <f t="shared" si="41"/>
        <v/>
      </c>
      <c r="Q2551" s="23"/>
    </row>
    <row r="2552" spans="3:17" x14ac:dyDescent="0.3">
      <c r="C2552" s="128" t="str">
        <f t="shared" si="41"/>
        <v/>
      </c>
      <c r="Q2552" s="23"/>
    </row>
    <row r="2553" spans="3:17" x14ac:dyDescent="0.3">
      <c r="C2553" s="128" t="str">
        <f t="shared" si="41"/>
        <v/>
      </c>
      <c r="Q2553" s="23"/>
    </row>
    <row r="2554" spans="3:17" x14ac:dyDescent="0.3">
      <c r="C2554" s="128" t="str">
        <f t="shared" si="41"/>
        <v/>
      </c>
      <c r="Q2554" s="23"/>
    </row>
    <row r="2555" spans="3:17" x14ac:dyDescent="0.3">
      <c r="C2555" s="128" t="str">
        <f t="shared" si="41"/>
        <v/>
      </c>
      <c r="Q2555" s="23"/>
    </row>
    <row r="2556" spans="3:17" x14ac:dyDescent="0.3">
      <c r="C2556" s="128" t="str">
        <f t="shared" si="41"/>
        <v/>
      </c>
      <c r="Q2556" s="23"/>
    </row>
    <row r="2557" spans="3:17" x14ac:dyDescent="0.3">
      <c r="C2557" s="128" t="str">
        <f t="shared" si="41"/>
        <v/>
      </c>
      <c r="Q2557" s="23"/>
    </row>
    <row r="2558" spans="3:17" x14ac:dyDescent="0.3">
      <c r="C2558" s="128" t="str">
        <f t="shared" si="41"/>
        <v/>
      </c>
      <c r="Q2558" s="23"/>
    </row>
    <row r="2559" spans="3:17" x14ac:dyDescent="0.3">
      <c r="C2559" s="128" t="str">
        <f t="shared" si="41"/>
        <v/>
      </c>
      <c r="Q2559" s="23"/>
    </row>
    <row r="2560" spans="3:17" x14ac:dyDescent="0.3">
      <c r="C2560" s="128" t="str">
        <f t="shared" si="41"/>
        <v/>
      </c>
      <c r="Q2560" s="23"/>
    </row>
    <row r="2561" spans="3:17" x14ac:dyDescent="0.3">
      <c r="C2561" s="128" t="str">
        <f t="shared" si="41"/>
        <v/>
      </c>
      <c r="Q2561" s="23"/>
    </row>
    <row r="2562" spans="3:17" x14ac:dyDescent="0.3">
      <c r="C2562" s="128" t="str">
        <f t="shared" si="41"/>
        <v/>
      </c>
      <c r="Q2562" s="23"/>
    </row>
    <row r="2563" spans="3:17" x14ac:dyDescent="0.3">
      <c r="C2563" s="128" t="str">
        <f t="shared" si="41"/>
        <v/>
      </c>
      <c r="Q2563" s="23"/>
    </row>
    <row r="2564" spans="3:17" x14ac:dyDescent="0.3">
      <c r="C2564" s="128" t="str">
        <f t="shared" si="41"/>
        <v/>
      </c>
      <c r="Q2564" s="23"/>
    </row>
    <row r="2565" spans="3:17" x14ac:dyDescent="0.3">
      <c r="C2565" s="128" t="str">
        <f t="shared" si="41"/>
        <v/>
      </c>
      <c r="Q2565" s="23"/>
    </row>
    <row r="2566" spans="3:17" x14ac:dyDescent="0.3">
      <c r="C2566" s="128" t="str">
        <f t="shared" si="41"/>
        <v/>
      </c>
      <c r="Q2566" s="23"/>
    </row>
    <row r="2567" spans="3:17" x14ac:dyDescent="0.3">
      <c r="C2567" s="128" t="str">
        <f t="shared" si="41"/>
        <v/>
      </c>
      <c r="Q2567" s="23"/>
    </row>
    <row r="2568" spans="3:17" x14ac:dyDescent="0.3">
      <c r="C2568" s="128" t="str">
        <f t="shared" si="41"/>
        <v/>
      </c>
      <c r="Q2568" s="23"/>
    </row>
    <row r="2569" spans="3:17" x14ac:dyDescent="0.3">
      <c r="C2569" s="128" t="str">
        <f t="shared" si="41"/>
        <v/>
      </c>
      <c r="Q2569" s="23"/>
    </row>
    <row r="2570" spans="3:17" x14ac:dyDescent="0.3">
      <c r="C2570" s="128" t="str">
        <f t="shared" si="41"/>
        <v/>
      </c>
      <c r="Q2570" s="23"/>
    </row>
    <row r="2571" spans="3:17" x14ac:dyDescent="0.3">
      <c r="C2571" s="128" t="str">
        <f t="shared" si="41"/>
        <v/>
      </c>
      <c r="Q2571" s="23"/>
    </row>
    <row r="2572" spans="3:17" x14ac:dyDescent="0.3">
      <c r="C2572" s="128" t="str">
        <f t="shared" si="41"/>
        <v/>
      </c>
      <c r="Q2572" s="23"/>
    </row>
    <row r="2573" spans="3:17" x14ac:dyDescent="0.3">
      <c r="C2573" s="128" t="str">
        <f t="shared" si="41"/>
        <v/>
      </c>
      <c r="Q2573" s="23"/>
    </row>
    <row r="2574" spans="3:17" x14ac:dyDescent="0.3">
      <c r="C2574" s="128" t="str">
        <f t="shared" si="41"/>
        <v/>
      </c>
      <c r="Q2574" s="23"/>
    </row>
    <row r="2575" spans="3:17" x14ac:dyDescent="0.3">
      <c r="C2575" s="128" t="str">
        <f t="shared" si="41"/>
        <v/>
      </c>
      <c r="Q2575" s="23"/>
    </row>
    <row r="2576" spans="3:17" x14ac:dyDescent="0.3">
      <c r="C2576" s="128" t="str">
        <f t="shared" si="41"/>
        <v/>
      </c>
      <c r="Q2576" s="23"/>
    </row>
    <row r="2577" spans="3:17" x14ac:dyDescent="0.3">
      <c r="C2577" s="128" t="str">
        <f t="shared" si="41"/>
        <v/>
      </c>
      <c r="Q2577" s="23"/>
    </row>
    <row r="2578" spans="3:17" x14ac:dyDescent="0.3">
      <c r="C2578" s="128" t="str">
        <f t="shared" si="41"/>
        <v/>
      </c>
      <c r="Q2578" s="23"/>
    </row>
    <row r="2579" spans="3:17" x14ac:dyDescent="0.3">
      <c r="C2579" s="128" t="str">
        <f t="shared" si="41"/>
        <v/>
      </c>
      <c r="Q2579" s="23"/>
    </row>
    <row r="2580" spans="3:17" x14ac:dyDescent="0.3">
      <c r="C2580" s="128" t="str">
        <f t="shared" si="41"/>
        <v/>
      </c>
      <c r="Q2580" s="23"/>
    </row>
    <row r="2581" spans="3:17" x14ac:dyDescent="0.3">
      <c r="C2581" s="128" t="str">
        <f t="shared" si="41"/>
        <v/>
      </c>
      <c r="Q2581" s="23"/>
    </row>
    <row r="2582" spans="3:17" x14ac:dyDescent="0.3">
      <c r="C2582" s="128" t="str">
        <f t="shared" si="41"/>
        <v/>
      </c>
      <c r="Q2582" s="23"/>
    </row>
    <row r="2583" spans="3:17" x14ac:dyDescent="0.3">
      <c r="C2583" s="128" t="str">
        <f t="shared" si="41"/>
        <v/>
      </c>
      <c r="Q2583" s="23"/>
    </row>
    <row r="2584" spans="3:17" x14ac:dyDescent="0.3">
      <c r="C2584" s="128" t="str">
        <f t="shared" si="41"/>
        <v/>
      </c>
      <c r="Q2584" s="23"/>
    </row>
    <row r="2585" spans="3:17" x14ac:dyDescent="0.3">
      <c r="C2585" s="128" t="str">
        <f t="shared" si="41"/>
        <v/>
      </c>
      <c r="Q2585" s="23"/>
    </row>
    <row r="2586" spans="3:17" x14ac:dyDescent="0.3">
      <c r="C2586" s="128" t="str">
        <f t="shared" si="41"/>
        <v/>
      </c>
      <c r="Q2586" s="23"/>
    </row>
    <row r="2587" spans="3:17" x14ac:dyDescent="0.3">
      <c r="C2587" s="128" t="str">
        <f t="shared" si="41"/>
        <v/>
      </c>
      <c r="Q2587" s="23"/>
    </row>
    <row r="2588" spans="3:17" x14ac:dyDescent="0.3">
      <c r="C2588" s="128" t="str">
        <f t="shared" si="41"/>
        <v/>
      </c>
      <c r="Q2588" s="23"/>
    </row>
    <row r="2589" spans="3:17" x14ac:dyDescent="0.3">
      <c r="C2589" s="128" t="str">
        <f t="shared" si="41"/>
        <v/>
      </c>
      <c r="Q2589" s="23"/>
    </row>
    <row r="2590" spans="3:17" x14ac:dyDescent="0.3">
      <c r="C2590" s="128" t="str">
        <f t="shared" si="41"/>
        <v/>
      </c>
      <c r="Q2590" s="23"/>
    </row>
    <row r="2591" spans="3:17" x14ac:dyDescent="0.3">
      <c r="C2591" s="128" t="str">
        <f t="shared" si="41"/>
        <v/>
      </c>
      <c r="Q2591" s="23"/>
    </row>
    <row r="2592" spans="3:17" x14ac:dyDescent="0.3">
      <c r="C2592" s="128" t="str">
        <f t="shared" si="41"/>
        <v/>
      </c>
      <c r="Q2592" s="23"/>
    </row>
    <row r="2593" spans="3:17" x14ac:dyDescent="0.3">
      <c r="C2593" s="128" t="str">
        <f t="shared" si="41"/>
        <v/>
      </c>
      <c r="Q2593" s="23"/>
    </row>
    <row r="2594" spans="3:17" x14ac:dyDescent="0.3">
      <c r="C2594" s="128" t="str">
        <f t="shared" si="41"/>
        <v/>
      </c>
      <c r="Q2594" s="23"/>
    </row>
    <row r="2595" spans="3:17" x14ac:dyDescent="0.3">
      <c r="C2595" s="128" t="str">
        <f t="shared" si="41"/>
        <v/>
      </c>
      <c r="Q2595" s="23"/>
    </row>
    <row r="2596" spans="3:17" x14ac:dyDescent="0.3">
      <c r="C2596" s="128" t="str">
        <f t="shared" si="41"/>
        <v/>
      </c>
      <c r="Q2596" s="23"/>
    </row>
    <row r="2597" spans="3:17" x14ac:dyDescent="0.3">
      <c r="C2597" s="128" t="str">
        <f t="shared" si="41"/>
        <v/>
      </c>
      <c r="Q2597" s="23"/>
    </row>
    <row r="2598" spans="3:17" x14ac:dyDescent="0.3">
      <c r="C2598" s="128" t="str">
        <f t="shared" si="41"/>
        <v/>
      </c>
      <c r="Q2598" s="23"/>
    </row>
    <row r="2599" spans="3:17" x14ac:dyDescent="0.3">
      <c r="C2599" s="128" t="str">
        <f t="shared" si="41"/>
        <v/>
      </c>
      <c r="Q2599" s="23"/>
    </row>
    <row r="2600" spans="3:17" x14ac:dyDescent="0.3">
      <c r="C2600" s="128" t="str">
        <f t="shared" si="41"/>
        <v/>
      </c>
      <c r="Q2600" s="23"/>
    </row>
    <row r="2601" spans="3:17" x14ac:dyDescent="0.3">
      <c r="C2601" s="128" t="str">
        <f t="shared" si="41"/>
        <v/>
      </c>
      <c r="Q2601" s="23"/>
    </row>
    <row r="2602" spans="3:17" x14ac:dyDescent="0.3">
      <c r="C2602" s="128" t="str">
        <f t="shared" si="41"/>
        <v/>
      </c>
      <c r="Q2602" s="23"/>
    </row>
    <row r="2603" spans="3:17" x14ac:dyDescent="0.3">
      <c r="C2603" s="128" t="str">
        <f t="shared" si="41"/>
        <v/>
      </c>
      <c r="Q2603" s="23"/>
    </row>
    <row r="2604" spans="3:17" x14ac:dyDescent="0.3">
      <c r="C2604" s="128" t="str">
        <f t="shared" si="41"/>
        <v/>
      </c>
      <c r="Q2604" s="23"/>
    </row>
    <row r="2605" spans="3:17" x14ac:dyDescent="0.3">
      <c r="C2605" s="128" t="str">
        <f t="shared" si="41"/>
        <v/>
      </c>
      <c r="Q2605" s="23"/>
    </row>
    <row r="2606" spans="3:17" x14ac:dyDescent="0.3">
      <c r="C2606" s="128" t="str">
        <f t="shared" si="41"/>
        <v/>
      </c>
      <c r="Q2606" s="23"/>
    </row>
    <row r="2607" spans="3:17" x14ac:dyDescent="0.3">
      <c r="C2607" s="128" t="str">
        <f t="shared" si="41"/>
        <v/>
      </c>
      <c r="Q2607" s="23"/>
    </row>
    <row r="2608" spans="3:17" x14ac:dyDescent="0.3">
      <c r="C2608" s="128" t="str">
        <f t="shared" si="41"/>
        <v/>
      </c>
      <c r="Q2608" s="23"/>
    </row>
    <row r="2609" spans="3:17" x14ac:dyDescent="0.3">
      <c r="C2609" s="128" t="str">
        <f t="shared" si="41"/>
        <v/>
      </c>
      <c r="Q2609" s="23"/>
    </row>
    <row r="2610" spans="3:17" x14ac:dyDescent="0.3">
      <c r="C2610" s="128" t="str">
        <f t="shared" si="41"/>
        <v/>
      </c>
      <c r="Q2610" s="23"/>
    </row>
    <row r="2611" spans="3:17" x14ac:dyDescent="0.3">
      <c r="C2611" s="128" t="str">
        <f t="shared" si="41"/>
        <v/>
      </c>
      <c r="Q2611" s="23"/>
    </row>
    <row r="2612" spans="3:17" x14ac:dyDescent="0.3">
      <c r="C2612" s="128" t="str">
        <f t="shared" si="41"/>
        <v/>
      </c>
      <c r="Q2612" s="23"/>
    </row>
    <row r="2613" spans="3:17" x14ac:dyDescent="0.3">
      <c r="C2613" s="128" t="str">
        <f t="shared" si="41"/>
        <v/>
      </c>
      <c r="Q2613" s="23"/>
    </row>
    <row r="2614" spans="3:17" x14ac:dyDescent="0.3">
      <c r="C2614" s="128" t="str">
        <f t="shared" ref="C2614:C2677" si="42">LEFT(E2614,9)</f>
        <v/>
      </c>
      <c r="Q2614" s="23"/>
    </row>
    <row r="2615" spans="3:17" x14ac:dyDescent="0.3">
      <c r="C2615" s="128" t="str">
        <f t="shared" si="42"/>
        <v/>
      </c>
      <c r="Q2615" s="23"/>
    </row>
    <row r="2616" spans="3:17" x14ac:dyDescent="0.3">
      <c r="C2616" s="128" t="str">
        <f t="shared" si="42"/>
        <v/>
      </c>
      <c r="Q2616" s="23"/>
    </row>
    <row r="2617" spans="3:17" x14ac:dyDescent="0.3">
      <c r="C2617" s="128" t="str">
        <f t="shared" si="42"/>
        <v/>
      </c>
      <c r="Q2617" s="23"/>
    </row>
    <row r="2618" spans="3:17" x14ac:dyDescent="0.3">
      <c r="C2618" s="128" t="str">
        <f t="shared" si="42"/>
        <v/>
      </c>
      <c r="Q2618" s="23"/>
    </row>
    <row r="2619" spans="3:17" x14ac:dyDescent="0.3">
      <c r="C2619" s="128" t="str">
        <f t="shared" si="42"/>
        <v/>
      </c>
      <c r="Q2619" s="23"/>
    </row>
    <row r="2620" spans="3:17" x14ac:dyDescent="0.3">
      <c r="C2620" s="128" t="str">
        <f t="shared" si="42"/>
        <v/>
      </c>
      <c r="Q2620" s="23"/>
    </row>
    <row r="2621" spans="3:17" x14ac:dyDescent="0.3">
      <c r="C2621" s="128" t="str">
        <f t="shared" si="42"/>
        <v/>
      </c>
      <c r="Q2621" s="23"/>
    </row>
    <row r="2622" spans="3:17" x14ac:dyDescent="0.3">
      <c r="C2622" s="128" t="str">
        <f t="shared" si="42"/>
        <v/>
      </c>
      <c r="Q2622" s="23"/>
    </row>
    <row r="2623" spans="3:17" x14ac:dyDescent="0.3">
      <c r="C2623" s="128" t="str">
        <f t="shared" si="42"/>
        <v/>
      </c>
      <c r="Q2623" s="23"/>
    </row>
    <row r="2624" spans="3:17" x14ac:dyDescent="0.3">
      <c r="C2624" s="128" t="str">
        <f t="shared" si="42"/>
        <v/>
      </c>
      <c r="Q2624" s="23"/>
    </row>
    <row r="2625" spans="3:17" x14ac:dyDescent="0.3">
      <c r="C2625" s="128" t="str">
        <f t="shared" si="42"/>
        <v/>
      </c>
      <c r="Q2625" s="23"/>
    </row>
    <row r="2626" spans="3:17" x14ac:dyDescent="0.3">
      <c r="C2626" s="128" t="str">
        <f t="shared" si="42"/>
        <v/>
      </c>
      <c r="Q2626" s="23"/>
    </row>
    <row r="2627" spans="3:17" x14ac:dyDescent="0.3">
      <c r="C2627" s="128" t="str">
        <f t="shared" si="42"/>
        <v/>
      </c>
      <c r="Q2627" s="23"/>
    </row>
    <row r="2628" spans="3:17" x14ac:dyDescent="0.3">
      <c r="C2628" s="128" t="str">
        <f t="shared" si="42"/>
        <v/>
      </c>
      <c r="Q2628" s="23"/>
    </row>
    <row r="2629" spans="3:17" x14ac:dyDescent="0.3">
      <c r="C2629" s="128" t="str">
        <f t="shared" si="42"/>
        <v/>
      </c>
      <c r="Q2629" s="23"/>
    </row>
    <row r="2630" spans="3:17" x14ac:dyDescent="0.3">
      <c r="C2630" s="128" t="str">
        <f t="shared" si="42"/>
        <v/>
      </c>
      <c r="Q2630" s="23"/>
    </row>
    <row r="2631" spans="3:17" x14ac:dyDescent="0.3">
      <c r="C2631" s="128" t="str">
        <f t="shared" si="42"/>
        <v/>
      </c>
      <c r="Q2631" s="23"/>
    </row>
    <row r="2632" spans="3:17" x14ac:dyDescent="0.3">
      <c r="C2632" s="128" t="str">
        <f t="shared" si="42"/>
        <v/>
      </c>
      <c r="Q2632" s="23"/>
    </row>
    <row r="2633" spans="3:17" x14ac:dyDescent="0.3">
      <c r="C2633" s="128" t="str">
        <f t="shared" si="42"/>
        <v/>
      </c>
      <c r="Q2633" s="23"/>
    </row>
    <row r="2634" spans="3:17" x14ac:dyDescent="0.3">
      <c r="C2634" s="128" t="str">
        <f t="shared" si="42"/>
        <v/>
      </c>
      <c r="Q2634" s="23"/>
    </row>
    <row r="2635" spans="3:17" x14ac:dyDescent="0.3">
      <c r="C2635" s="128" t="str">
        <f t="shared" si="42"/>
        <v/>
      </c>
      <c r="Q2635" s="23"/>
    </row>
    <row r="2636" spans="3:17" x14ac:dyDescent="0.3">
      <c r="C2636" s="128" t="str">
        <f t="shared" si="42"/>
        <v/>
      </c>
      <c r="Q2636" s="23"/>
    </row>
    <row r="2637" spans="3:17" x14ac:dyDescent="0.3">
      <c r="C2637" s="128" t="str">
        <f t="shared" si="42"/>
        <v/>
      </c>
      <c r="Q2637" s="23"/>
    </row>
    <row r="2638" spans="3:17" x14ac:dyDescent="0.3">
      <c r="C2638" s="128" t="str">
        <f t="shared" si="42"/>
        <v/>
      </c>
      <c r="Q2638" s="23"/>
    </row>
    <row r="2639" spans="3:17" x14ac:dyDescent="0.3">
      <c r="C2639" s="128" t="str">
        <f t="shared" si="42"/>
        <v/>
      </c>
      <c r="Q2639" s="23"/>
    </row>
    <row r="2640" spans="3:17" x14ac:dyDescent="0.3">
      <c r="C2640" s="128" t="str">
        <f t="shared" si="42"/>
        <v/>
      </c>
      <c r="Q2640" s="23"/>
    </row>
    <row r="2641" spans="3:17" x14ac:dyDescent="0.3">
      <c r="C2641" s="128" t="str">
        <f t="shared" si="42"/>
        <v/>
      </c>
      <c r="Q2641" s="23"/>
    </row>
    <row r="2642" spans="3:17" x14ac:dyDescent="0.3">
      <c r="C2642" s="128" t="str">
        <f t="shared" si="42"/>
        <v/>
      </c>
      <c r="Q2642" s="23"/>
    </row>
    <row r="2643" spans="3:17" x14ac:dyDescent="0.3">
      <c r="C2643" s="128" t="str">
        <f t="shared" si="42"/>
        <v/>
      </c>
      <c r="Q2643" s="23"/>
    </row>
    <row r="2644" spans="3:17" x14ac:dyDescent="0.3">
      <c r="C2644" s="128" t="str">
        <f t="shared" si="42"/>
        <v/>
      </c>
      <c r="Q2644" s="23"/>
    </row>
    <row r="2645" spans="3:17" x14ac:dyDescent="0.3">
      <c r="C2645" s="128" t="str">
        <f t="shared" si="42"/>
        <v/>
      </c>
      <c r="Q2645" s="23"/>
    </row>
    <row r="2646" spans="3:17" x14ac:dyDescent="0.3">
      <c r="C2646" s="128" t="str">
        <f t="shared" si="42"/>
        <v/>
      </c>
      <c r="Q2646" s="23"/>
    </row>
    <row r="2647" spans="3:17" x14ac:dyDescent="0.3">
      <c r="C2647" s="128" t="str">
        <f t="shared" si="42"/>
        <v/>
      </c>
      <c r="Q2647" s="23"/>
    </row>
    <row r="2648" spans="3:17" x14ac:dyDescent="0.3">
      <c r="C2648" s="128" t="str">
        <f t="shared" si="42"/>
        <v/>
      </c>
      <c r="Q2648" s="23"/>
    </row>
    <row r="2649" spans="3:17" x14ac:dyDescent="0.3">
      <c r="C2649" s="128" t="str">
        <f t="shared" si="42"/>
        <v/>
      </c>
      <c r="Q2649" s="23"/>
    </row>
    <row r="2650" spans="3:17" x14ac:dyDescent="0.3">
      <c r="C2650" s="128" t="str">
        <f t="shared" si="42"/>
        <v/>
      </c>
      <c r="Q2650" s="23"/>
    </row>
    <row r="2651" spans="3:17" x14ac:dyDescent="0.3">
      <c r="C2651" s="128" t="str">
        <f t="shared" si="42"/>
        <v/>
      </c>
      <c r="Q2651" s="23"/>
    </row>
    <row r="2652" spans="3:17" x14ac:dyDescent="0.3">
      <c r="C2652" s="128" t="str">
        <f t="shared" si="42"/>
        <v/>
      </c>
      <c r="Q2652" s="23"/>
    </row>
    <row r="2653" spans="3:17" x14ac:dyDescent="0.3">
      <c r="C2653" s="128" t="str">
        <f t="shared" si="42"/>
        <v/>
      </c>
      <c r="Q2653" s="23"/>
    </row>
    <row r="2654" spans="3:17" x14ac:dyDescent="0.3">
      <c r="C2654" s="128" t="str">
        <f t="shared" si="42"/>
        <v/>
      </c>
      <c r="Q2654" s="23"/>
    </row>
    <row r="2655" spans="3:17" x14ac:dyDescent="0.3">
      <c r="C2655" s="128" t="str">
        <f t="shared" si="42"/>
        <v/>
      </c>
      <c r="Q2655" s="23"/>
    </row>
    <row r="2656" spans="3:17" x14ac:dyDescent="0.3">
      <c r="C2656" s="128" t="str">
        <f t="shared" si="42"/>
        <v/>
      </c>
      <c r="Q2656" s="23"/>
    </row>
    <row r="2657" spans="3:17" x14ac:dyDescent="0.3">
      <c r="C2657" s="128" t="str">
        <f t="shared" si="42"/>
        <v/>
      </c>
      <c r="Q2657" s="23"/>
    </row>
    <row r="2658" spans="3:17" x14ac:dyDescent="0.3">
      <c r="C2658" s="128" t="str">
        <f t="shared" si="42"/>
        <v/>
      </c>
      <c r="Q2658" s="23"/>
    </row>
    <row r="2659" spans="3:17" x14ac:dyDescent="0.3">
      <c r="C2659" s="128" t="str">
        <f t="shared" si="42"/>
        <v/>
      </c>
      <c r="Q2659" s="23"/>
    </row>
    <row r="2660" spans="3:17" x14ac:dyDescent="0.3">
      <c r="C2660" s="128" t="str">
        <f t="shared" si="42"/>
        <v/>
      </c>
      <c r="Q2660" s="23"/>
    </row>
    <row r="2661" spans="3:17" x14ac:dyDescent="0.3">
      <c r="C2661" s="128" t="str">
        <f t="shared" si="42"/>
        <v/>
      </c>
      <c r="Q2661" s="23"/>
    </row>
    <row r="2662" spans="3:17" x14ac:dyDescent="0.3">
      <c r="C2662" s="128" t="str">
        <f t="shared" si="42"/>
        <v/>
      </c>
      <c r="Q2662" s="23"/>
    </row>
    <row r="2663" spans="3:17" x14ac:dyDescent="0.3">
      <c r="C2663" s="128" t="str">
        <f t="shared" si="42"/>
        <v/>
      </c>
      <c r="Q2663" s="23"/>
    </row>
    <row r="2664" spans="3:17" x14ac:dyDescent="0.3">
      <c r="C2664" s="128" t="str">
        <f t="shared" si="42"/>
        <v/>
      </c>
      <c r="Q2664" s="23"/>
    </row>
    <row r="2665" spans="3:17" x14ac:dyDescent="0.3">
      <c r="C2665" s="128" t="str">
        <f t="shared" si="42"/>
        <v/>
      </c>
      <c r="Q2665" s="23"/>
    </row>
    <row r="2666" spans="3:17" x14ac:dyDescent="0.3">
      <c r="C2666" s="128" t="str">
        <f t="shared" si="42"/>
        <v/>
      </c>
      <c r="Q2666" s="23"/>
    </row>
    <row r="2667" spans="3:17" x14ac:dyDescent="0.3">
      <c r="C2667" s="128" t="str">
        <f t="shared" si="42"/>
        <v/>
      </c>
      <c r="Q2667" s="23"/>
    </row>
    <row r="2668" spans="3:17" x14ac:dyDescent="0.3">
      <c r="C2668" s="128" t="str">
        <f t="shared" si="42"/>
        <v/>
      </c>
      <c r="Q2668" s="23"/>
    </row>
    <row r="2669" spans="3:17" x14ac:dyDescent="0.3">
      <c r="C2669" s="128" t="str">
        <f t="shared" si="42"/>
        <v/>
      </c>
      <c r="Q2669" s="23"/>
    </row>
    <row r="2670" spans="3:17" x14ac:dyDescent="0.3">
      <c r="C2670" s="128" t="str">
        <f t="shared" si="42"/>
        <v/>
      </c>
      <c r="Q2670" s="23"/>
    </row>
    <row r="2671" spans="3:17" x14ac:dyDescent="0.3">
      <c r="C2671" s="128" t="str">
        <f t="shared" si="42"/>
        <v/>
      </c>
      <c r="Q2671" s="23"/>
    </row>
    <row r="2672" spans="3:17" x14ac:dyDescent="0.3">
      <c r="C2672" s="128" t="str">
        <f t="shared" si="42"/>
        <v/>
      </c>
      <c r="Q2672" s="23"/>
    </row>
    <row r="2673" spans="3:17" x14ac:dyDescent="0.3">
      <c r="C2673" s="128" t="str">
        <f t="shared" si="42"/>
        <v/>
      </c>
      <c r="Q2673" s="23"/>
    </row>
    <row r="2674" spans="3:17" x14ac:dyDescent="0.3">
      <c r="C2674" s="128" t="str">
        <f t="shared" si="42"/>
        <v/>
      </c>
      <c r="Q2674" s="23"/>
    </row>
    <row r="2675" spans="3:17" x14ac:dyDescent="0.3">
      <c r="C2675" s="128" t="str">
        <f t="shared" si="42"/>
        <v/>
      </c>
      <c r="Q2675" s="23"/>
    </row>
    <row r="2676" spans="3:17" x14ac:dyDescent="0.3">
      <c r="C2676" s="128" t="str">
        <f t="shared" si="42"/>
        <v/>
      </c>
      <c r="Q2676" s="23"/>
    </row>
    <row r="2677" spans="3:17" x14ac:dyDescent="0.3">
      <c r="C2677" s="128" t="str">
        <f t="shared" si="42"/>
        <v/>
      </c>
      <c r="Q2677" s="23"/>
    </row>
    <row r="2678" spans="3:17" x14ac:dyDescent="0.3">
      <c r="C2678" s="128" t="str">
        <f t="shared" ref="C2678:C2741" si="43">LEFT(E2678,9)</f>
        <v/>
      </c>
      <c r="Q2678" s="23"/>
    </row>
    <row r="2679" spans="3:17" x14ac:dyDescent="0.3">
      <c r="C2679" s="128" t="str">
        <f t="shared" si="43"/>
        <v/>
      </c>
      <c r="Q2679" s="23"/>
    </row>
    <row r="2680" spans="3:17" x14ac:dyDescent="0.3">
      <c r="C2680" s="128" t="str">
        <f t="shared" si="43"/>
        <v/>
      </c>
      <c r="Q2680" s="23"/>
    </row>
    <row r="2681" spans="3:17" x14ac:dyDescent="0.3">
      <c r="C2681" s="128" t="str">
        <f t="shared" si="43"/>
        <v/>
      </c>
      <c r="Q2681" s="23"/>
    </row>
    <row r="2682" spans="3:17" x14ac:dyDescent="0.3">
      <c r="C2682" s="128" t="str">
        <f t="shared" si="43"/>
        <v/>
      </c>
      <c r="Q2682" s="23"/>
    </row>
    <row r="2683" spans="3:17" x14ac:dyDescent="0.3">
      <c r="C2683" s="128" t="str">
        <f t="shared" si="43"/>
        <v/>
      </c>
      <c r="Q2683" s="23"/>
    </row>
    <row r="2684" spans="3:17" x14ac:dyDescent="0.3">
      <c r="C2684" s="128" t="str">
        <f t="shared" si="43"/>
        <v/>
      </c>
      <c r="Q2684" s="23"/>
    </row>
    <row r="2685" spans="3:17" x14ac:dyDescent="0.3">
      <c r="C2685" s="128" t="str">
        <f t="shared" si="43"/>
        <v/>
      </c>
      <c r="Q2685" s="23"/>
    </row>
    <row r="2686" spans="3:17" x14ac:dyDescent="0.3">
      <c r="C2686" s="128" t="str">
        <f t="shared" si="43"/>
        <v/>
      </c>
      <c r="Q2686" s="23"/>
    </row>
    <row r="2687" spans="3:17" x14ac:dyDescent="0.3">
      <c r="C2687" s="128" t="str">
        <f t="shared" si="43"/>
        <v/>
      </c>
      <c r="Q2687" s="23"/>
    </row>
    <row r="2688" spans="3:17" x14ac:dyDescent="0.3">
      <c r="C2688" s="128" t="str">
        <f t="shared" si="43"/>
        <v/>
      </c>
      <c r="Q2688" s="23"/>
    </row>
    <row r="2689" spans="3:17" x14ac:dyDescent="0.3">
      <c r="C2689" s="128" t="str">
        <f t="shared" si="43"/>
        <v/>
      </c>
      <c r="Q2689" s="23"/>
    </row>
    <row r="2690" spans="3:17" x14ac:dyDescent="0.3">
      <c r="C2690" s="128" t="str">
        <f t="shared" si="43"/>
        <v/>
      </c>
      <c r="Q2690" s="23"/>
    </row>
    <row r="2691" spans="3:17" x14ac:dyDescent="0.3">
      <c r="C2691" s="128" t="str">
        <f t="shared" si="43"/>
        <v/>
      </c>
      <c r="Q2691" s="23"/>
    </row>
    <row r="2692" spans="3:17" x14ac:dyDescent="0.3">
      <c r="C2692" s="128" t="str">
        <f t="shared" si="43"/>
        <v/>
      </c>
      <c r="Q2692" s="23"/>
    </row>
    <row r="2693" spans="3:17" x14ac:dyDescent="0.3">
      <c r="C2693" s="128" t="str">
        <f t="shared" si="43"/>
        <v/>
      </c>
      <c r="Q2693" s="23"/>
    </row>
    <row r="2694" spans="3:17" x14ac:dyDescent="0.3">
      <c r="C2694" s="128" t="str">
        <f t="shared" si="43"/>
        <v/>
      </c>
      <c r="Q2694" s="23"/>
    </row>
    <row r="2695" spans="3:17" x14ac:dyDescent="0.3">
      <c r="C2695" s="128" t="str">
        <f t="shared" si="43"/>
        <v/>
      </c>
      <c r="Q2695" s="23"/>
    </row>
    <row r="2696" spans="3:17" x14ac:dyDescent="0.3">
      <c r="C2696" s="128" t="str">
        <f t="shared" si="43"/>
        <v/>
      </c>
      <c r="Q2696" s="23"/>
    </row>
    <row r="2697" spans="3:17" x14ac:dyDescent="0.3">
      <c r="C2697" s="128" t="str">
        <f t="shared" si="43"/>
        <v/>
      </c>
      <c r="Q2697" s="23"/>
    </row>
    <row r="2698" spans="3:17" x14ac:dyDescent="0.3">
      <c r="C2698" s="128" t="str">
        <f t="shared" si="43"/>
        <v/>
      </c>
      <c r="Q2698" s="23"/>
    </row>
    <row r="2699" spans="3:17" x14ac:dyDescent="0.3">
      <c r="C2699" s="128" t="str">
        <f t="shared" si="43"/>
        <v/>
      </c>
      <c r="Q2699" s="23"/>
    </row>
    <row r="2700" spans="3:17" x14ac:dyDescent="0.3">
      <c r="C2700" s="128" t="str">
        <f t="shared" si="43"/>
        <v/>
      </c>
      <c r="Q2700" s="23"/>
    </row>
    <row r="2701" spans="3:17" x14ac:dyDescent="0.3">
      <c r="C2701" s="128" t="str">
        <f t="shared" si="43"/>
        <v/>
      </c>
      <c r="Q2701" s="23"/>
    </row>
    <row r="2702" spans="3:17" x14ac:dyDescent="0.3">
      <c r="C2702" s="128" t="str">
        <f t="shared" si="43"/>
        <v/>
      </c>
      <c r="Q2702" s="23"/>
    </row>
    <row r="2703" spans="3:17" x14ac:dyDescent="0.3">
      <c r="C2703" s="128" t="str">
        <f t="shared" si="43"/>
        <v/>
      </c>
      <c r="Q2703" s="23"/>
    </row>
    <row r="2704" spans="3:17" x14ac:dyDescent="0.3">
      <c r="C2704" s="128" t="str">
        <f t="shared" si="43"/>
        <v/>
      </c>
      <c r="Q2704" s="23"/>
    </row>
    <row r="2705" spans="3:17" x14ac:dyDescent="0.3">
      <c r="C2705" s="128" t="str">
        <f t="shared" si="43"/>
        <v/>
      </c>
      <c r="Q2705" s="23"/>
    </row>
    <row r="2706" spans="3:17" x14ac:dyDescent="0.3">
      <c r="C2706" s="128" t="str">
        <f t="shared" si="43"/>
        <v/>
      </c>
      <c r="Q2706" s="23"/>
    </row>
    <row r="2707" spans="3:17" x14ac:dyDescent="0.3">
      <c r="C2707" s="128" t="str">
        <f t="shared" si="43"/>
        <v/>
      </c>
      <c r="Q2707" s="23"/>
    </row>
    <row r="2708" spans="3:17" x14ac:dyDescent="0.3">
      <c r="C2708" s="128" t="str">
        <f t="shared" si="43"/>
        <v/>
      </c>
      <c r="Q2708" s="23"/>
    </row>
    <row r="2709" spans="3:17" x14ac:dyDescent="0.3">
      <c r="C2709" s="128" t="str">
        <f t="shared" si="43"/>
        <v/>
      </c>
      <c r="Q2709" s="23"/>
    </row>
    <row r="2710" spans="3:17" x14ac:dyDescent="0.3">
      <c r="C2710" s="128" t="str">
        <f t="shared" si="43"/>
        <v/>
      </c>
      <c r="Q2710" s="23"/>
    </row>
    <row r="2711" spans="3:17" x14ac:dyDescent="0.3">
      <c r="C2711" s="128" t="str">
        <f t="shared" si="43"/>
        <v/>
      </c>
      <c r="Q2711" s="23"/>
    </row>
    <row r="2712" spans="3:17" x14ac:dyDescent="0.3">
      <c r="C2712" s="128" t="str">
        <f t="shared" si="43"/>
        <v/>
      </c>
      <c r="Q2712" s="23"/>
    </row>
    <row r="2713" spans="3:17" x14ac:dyDescent="0.3">
      <c r="C2713" s="128" t="str">
        <f t="shared" si="43"/>
        <v/>
      </c>
      <c r="Q2713" s="23"/>
    </row>
    <row r="2714" spans="3:17" x14ac:dyDescent="0.3">
      <c r="C2714" s="128" t="str">
        <f t="shared" si="43"/>
        <v/>
      </c>
      <c r="Q2714" s="23"/>
    </row>
    <row r="2715" spans="3:17" x14ac:dyDescent="0.3">
      <c r="C2715" s="128" t="str">
        <f t="shared" si="43"/>
        <v/>
      </c>
      <c r="Q2715" s="23"/>
    </row>
    <row r="2716" spans="3:17" x14ac:dyDescent="0.3">
      <c r="C2716" s="128" t="str">
        <f t="shared" si="43"/>
        <v/>
      </c>
      <c r="Q2716" s="23"/>
    </row>
    <row r="2717" spans="3:17" x14ac:dyDescent="0.3">
      <c r="C2717" s="128" t="str">
        <f t="shared" si="43"/>
        <v/>
      </c>
      <c r="Q2717" s="23"/>
    </row>
    <row r="2718" spans="3:17" x14ac:dyDescent="0.3">
      <c r="C2718" s="128" t="str">
        <f t="shared" si="43"/>
        <v/>
      </c>
      <c r="Q2718" s="23"/>
    </row>
    <row r="2719" spans="3:17" x14ac:dyDescent="0.3">
      <c r="C2719" s="128" t="str">
        <f t="shared" si="43"/>
        <v/>
      </c>
      <c r="Q2719" s="23"/>
    </row>
    <row r="2720" spans="3:17" x14ac:dyDescent="0.3">
      <c r="C2720" s="128" t="str">
        <f t="shared" si="43"/>
        <v/>
      </c>
      <c r="Q2720" s="23"/>
    </row>
    <row r="2721" spans="3:17" x14ac:dyDescent="0.3">
      <c r="C2721" s="128" t="str">
        <f t="shared" si="43"/>
        <v/>
      </c>
      <c r="Q2721" s="23"/>
    </row>
    <row r="2722" spans="3:17" x14ac:dyDescent="0.3">
      <c r="C2722" s="128" t="str">
        <f t="shared" si="43"/>
        <v/>
      </c>
      <c r="Q2722" s="23"/>
    </row>
    <row r="2723" spans="3:17" x14ac:dyDescent="0.3">
      <c r="C2723" s="128" t="str">
        <f t="shared" si="43"/>
        <v/>
      </c>
      <c r="Q2723" s="23"/>
    </row>
    <row r="2724" spans="3:17" x14ac:dyDescent="0.3">
      <c r="C2724" s="128" t="str">
        <f t="shared" si="43"/>
        <v/>
      </c>
      <c r="Q2724" s="23"/>
    </row>
    <row r="2725" spans="3:17" x14ac:dyDescent="0.3">
      <c r="C2725" s="128" t="str">
        <f t="shared" si="43"/>
        <v/>
      </c>
      <c r="Q2725" s="23"/>
    </row>
    <row r="2726" spans="3:17" x14ac:dyDescent="0.3">
      <c r="C2726" s="128" t="str">
        <f t="shared" si="43"/>
        <v/>
      </c>
      <c r="Q2726" s="23"/>
    </row>
    <row r="2727" spans="3:17" x14ac:dyDescent="0.3">
      <c r="C2727" s="128" t="str">
        <f t="shared" si="43"/>
        <v/>
      </c>
      <c r="Q2727" s="23"/>
    </row>
    <row r="2728" spans="3:17" x14ac:dyDescent="0.3">
      <c r="C2728" s="128" t="str">
        <f t="shared" si="43"/>
        <v/>
      </c>
      <c r="Q2728" s="23"/>
    </row>
    <row r="2729" spans="3:17" x14ac:dyDescent="0.3">
      <c r="C2729" s="128" t="str">
        <f t="shared" si="43"/>
        <v/>
      </c>
      <c r="Q2729" s="23"/>
    </row>
    <row r="2730" spans="3:17" x14ac:dyDescent="0.3">
      <c r="C2730" s="128" t="str">
        <f t="shared" si="43"/>
        <v/>
      </c>
      <c r="Q2730" s="23"/>
    </row>
    <row r="2731" spans="3:17" x14ac:dyDescent="0.3">
      <c r="C2731" s="128" t="str">
        <f t="shared" si="43"/>
        <v/>
      </c>
      <c r="Q2731" s="23"/>
    </row>
    <row r="2732" spans="3:17" x14ac:dyDescent="0.3">
      <c r="C2732" s="128" t="str">
        <f t="shared" si="43"/>
        <v/>
      </c>
      <c r="Q2732" s="23"/>
    </row>
    <row r="2733" spans="3:17" x14ac:dyDescent="0.3">
      <c r="C2733" s="128" t="str">
        <f t="shared" si="43"/>
        <v/>
      </c>
      <c r="Q2733" s="23"/>
    </row>
    <row r="2734" spans="3:17" x14ac:dyDescent="0.3">
      <c r="C2734" s="128" t="str">
        <f t="shared" si="43"/>
        <v/>
      </c>
      <c r="Q2734" s="23"/>
    </row>
    <row r="2735" spans="3:17" x14ac:dyDescent="0.3">
      <c r="C2735" s="128" t="str">
        <f t="shared" si="43"/>
        <v/>
      </c>
      <c r="Q2735" s="23"/>
    </row>
    <row r="2736" spans="3:17" x14ac:dyDescent="0.3">
      <c r="C2736" s="128" t="str">
        <f t="shared" si="43"/>
        <v/>
      </c>
      <c r="Q2736" s="23"/>
    </row>
    <row r="2737" spans="3:17" x14ac:dyDescent="0.3">
      <c r="C2737" s="128" t="str">
        <f t="shared" si="43"/>
        <v/>
      </c>
      <c r="Q2737" s="23"/>
    </row>
    <row r="2738" spans="3:17" x14ac:dyDescent="0.3">
      <c r="C2738" s="128" t="str">
        <f t="shared" si="43"/>
        <v/>
      </c>
      <c r="Q2738" s="23"/>
    </row>
    <row r="2739" spans="3:17" x14ac:dyDescent="0.3">
      <c r="C2739" s="128" t="str">
        <f t="shared" si="43"/>
        <v/>
      </c>
      <c r="Q2739" s="23"/>
    </row>
    <row r="2740" spans="3:17" x14ac:dyDescent="0.3">
      <c r="C2740" s="128" t="str">
        <f t="shared" si="43"/>
        <v/>
      </c>
      <c r="Q2740" s="23"/>
    </row>
    <row r="2741" spans="3:17" x14ac:dyDescent="0.3">
      <c r="C2741" s="128" t="str">
        <f t="shared" si="43"/>
        <v/>
      </c>
      <c r="Q2741" s="23"/>
    </row>
    <row r="2742" spans="3:17" x14ac:dyDescent="0.3">
      <c r="C2742" s="128" t="str">
        <f t="shared" ref="C2742:C2805" si="44">LEFT(E2742,9)</f>
        <v/>
      </c>
      <c r="Q2742" s="23"/>
    </row>
    <row r="2743" spans="3:17" x14ac:dyDescent="0.3">
      <c r="C2743" s="128" t="str">
        <f t="shared" si="44"/>
        <v/>
      </c>
      <c r="Q2743" s="23"/>
    </row>
    <row r="2744" spans="3:17" x14ac:dyDescent="0.3">
      <c r="C2744" s="128" t="str">
        <f t="shared" si="44"/>
        <v/>
      </c>
      <c r="Q2744" s="23"/>
    </row>
    <row r="2745" spans="3:17" x14ac:dyDescent="0.3">
      <c r="C2745" s="128" t="str">
        <f t="shared" si="44"/>
        <v/>
      </c>
      <c r="Q2745" s="23"/>
    </row>
    <row r="2746" spans="3:17" x14ac:dyDescent="0.3">
      <c r="C2746" s="128" t="str">
        <f t="shared" si="44"/>
        <v/>
      </c>
      <c r="Q2746" s="23"/>
    </row>
    <row r="2747" spans="3:17" x14ac:dyDescent="0.3">
      <c r="C2747" s="128" t="str">
        <f t="shared" si="44"/>
        <v/>
      </c>
      <c r="Q2747" s="23"/>
    </row>
    <row r="2748" spans="3:17" x14ac:dyDescent="0.3">
      <c r="C2748" s="128" t="str">
        <f t="shared" si="44"/>
        <v/>
      </c>
      <c r="Q2748" s="23"/>
    </row>
    <row r="2749" spans="3:17" x14ac:dyDescent="0.3">
      <c r="C2749" s="128" t="str">
        <f t="shared" si="44"/>
        <v/>
      </c>
      <c r="Q2749" s="23"/>
    </row>
    <row r="2750" spans="3:17" x14ac:dyDescent="0.3">
      <c r="C2750" s="128" t="str">
        <f t="shared" si="44"/>
        <v/>
      </c>
      <c r="Q2750" s="23"/>
    </row>
    <row r="2751" spans="3:17" x14ac:dyDescent="0.3">
      <c r="C2751" s="128" t="str">
        <f t="shared" si="44"/>
        <v/>
      </c>
      <c r="Q2751" s="23"/>
    </row>
    <row r="2752" spans="3:17" x14ac:dyDescent="0.3">
      <c r="C2752" s="128" t="str">
        <f t="shared" si="44"/>
        <v/>
      </c>
      <c r="Q2752" s="23"/>
    </row>
    <row r="2753" spans="3:17" x14ac:dyDescent="0.3">
      <c r="C2753" s="128" t="str">
        <f t="shared" si="44"/>
        <v/>
      </c>
      <c r="Q2753" s="23"/>
    </row>
    <row r="2754" spans="3:17" x14ac:dyDescent="0.3">
      <c r="C2754" s="128" t="str">
        <f t="shared" si="44"/>
        <v/>
      </c>
      <c r="Q2754" s="23"/>
    </row>
    <row r="2755" spans="3:17" x14ac:dyDescent="0.3">
      <c r="C2755" s="128" t="str">
        <f t="shared" si="44"/>
        <v/>
      </c>
      <c r="Q2755" s="23"/>
    </row>
    <row r="2756" spans="3:17" x14ac:dyDescent="0.3">
      <c r="C2756" s="128" t="str">
        <f t="shared" si="44"/>
        <v/>
      </c>
      <c r="Q2756" s="23"/>
    </row>
    <row r="2757" spans="3:17" x14ac:dyDescent="0.3">
      <c r="C2757" s="128" t="str">
        <f t="shared" si="44"/>
        <v/>
      </c>
      <c r="Q2757" s="23"/>
    </row>
    <row r="2758" spans="3:17" x14ac:dyDescent="0.3">
      <c r="C2758" s="128" t="str">
        <f t="shared" si="44"/>
        <v/>
      </c>
      <c r="Q2758" s="23"/>
    </row>
    <row r="2759" spans="3:17" x14ac:dyDescent="0.3">
      <c r="C2759" s="128" t="str">
        <f t="shared" si="44"/>
        <v/>
      </c>
      <c r="Q2759" s="23"/>
    </row>
    <row r="2760" spans="3:17" x14ac:dyDescent="0.3">
      <c r="C2760" s="128" t="str">
        <f t="shared" si="44"/>
        <v/>
      </c>
      <c r="Q2760" s="23"/>
    </row>
    <row r="2761" spans="3:17" x14ac:dyDescent="0.3">
      <c r="C2761" s="128" t="str">
        <f t="shared" si="44"/>
        <v/>
      </c>
      <c r="Q2761" s="23"/>
    </row>
    <row r="2762" spans="3:17" x14ac:dyDescent="0.3">
      <c r="C2762" s="128" t="str">
        <f t="shared" si="44"/>
        <v/>
      </c>
      <c r="Q2762" s="23"/>
    </row>
    <row r="2763" spans="3:17" x14ac:dyDescent="0.3">
      <c r="C2763" s="128" t="str">
        <f t="shared" si="44"/>
        <v/>
      </c>
      <c r="Q2763" s="23"/>
    </row>
    <row r="2764" spans="3:17" x14ac:dyDescent="0.3">
      <c r="C2764" s="128" t="str">
        <f t="shared" si="44"/>
        <v/>
      </c>
      <c r="Q2764" s="23"/>
    </row>
    <row r="2765" spans="3:17" x14ac:dyDescent="0.3">
      <c r="C2765" s="128" t="str">
        <f t="shared" si="44"/>
        <v/>
      </c>
      <c r="Q2765" s="23"/>
    </row>
    <row r="2766" spans="3:17" x14ac:dyDescent="0.3">
      <c r="C2766" s="128" t="str">
        <f t="shared" si="44"/>
        <v/>
      </c>
      <c r="Q2766" s="23"/>
    </row>
    <row r="2767" spans="3:17" x14ac:dyDescent="0.3">
      <c r="C2767" s="128" t="str">
        <f t="shared" si="44"/>
        <v/>
      </c>
      <c r="Q2767" s="23"/>
    </row>
    <row r="2768" spans="3:17" x14ac:dyDescent="0.3">
      <c r="C2768" s="128" t="str">
        <f t="shared" si="44"/>
        <v/>
      </c>
      <c r="Q2768" s="23"/>
    </row>
    <row r="2769" spans="3:17" x14ac:dyDescent="0.3">
      <c r="C2769" s="128" t="str">
        <f t="shared" si="44"/>
        <v/>
      </c>
      <c r="Q2769" s="23"/>
    </row>
    <row r="2770" spans="3:17" x14ac:dyDescent="0.3">
      <c r="C2770" s="128" t="str">
        <f t="shared" si="44"/>
        <v/>
      </c>
      <c r="Q2770" s="23"/>
    </row>
    <row r="2771" spans="3:17" x14ac:dyDescent="0.3">
      <c r="C2771" s="128" t="str">
        <f t="shared" si="44"/>
        <v/>
      </c>
      <c r="Q2771" s="23"/>
    </row>
    <row r="2772" spans="3:17" x14ac:dyDescent="0.3">
      <c r="C2772" s="128" t="str">
        <f t="shared" si="44"/>
        <v/>
      </c>
      <c r="Q2772" s="23"/>
    </row>
    <row r="2773" spans="3:17" x14ac:dyDescent="0.3">
      <c r="C2773" s="128" t="str">
        <f t="shared" si="44"/>
        <v/>
      </c>
      <c r="Q2773" s="23"/>
    </row>
    <row r="2774" spans="3:17" x14ac:dyDescent="0.3">
      <c r="C2774" s="128" t="str">
        <f t="shared" si="44"/>
        <v/>
      </c>
      <c r="Q2774" s="23"/>
    </row>
    <row r="2775" spans="3:17" x14ac:dyDescent="0.3">
      <c r="C2775" s="128" t="str">
        <f t="shared" si="44"/>
        <v/>
      </c>
      <c r="Q2775" s="23"/>
    </row>
    <row r="2776" spans="3:17" x14ac:dyDescent="0.3">
      <c r="C2776" s="128" t="str">
        <f t="shared" si="44"/>
        <v/>
      </c>
      <c r="Q2776" s="23"/>
    </row>
    <row r="2777" spans="3:17" x14ac:dyDescent="0.3">
      <c r="C2777" s="128" t="str">
        <f t="shared" si="44"/>
        <v/>
      </c>
      <c r="Q2777" s="23"/>
    </row>
    <row r="2778" spans="3:17" x14ac:dyDescent="0.3">
      <c r="C2778" s="128" t="str">
        <f t="shared" si="44"/>
        <v/>
      </c>
      <c r="Q2778" s="23"/>
    </row>
    <row r="2779" spans="3:17" x14ac:dyDescent="0.3">
      <c r="C2779" s="128" t="str">
        <f t="shared" si="44"/>
        <v/>
      </c>
      <c r="Q2779" s="23"/>
    </row>
    <row r="2780" spans="3:17" x14ac:dyDescent="0.3">
      <c r="C2780" s="128" t="str">
        <f t="shared" si="44"/>
        <v/>
      </c>
      <c r="Q2780" s="23"/>
    </row>
    <row r="2781" spans="3:17" x14ac:dyDescent="0.3">
      <c r="C2781" s="128" t="str">
        <f t="shared" si="44"/>
        <v/>
      </c>
      <c r="Q2781" s="23"/>
    </row>
    <row r="2782" spans="3:17" x14ac:dyDescent="0.3">
      <c r="C2782" s="128" t="str">
        <f t="shared" si="44"/>
        <v/>
      </c>
      <c r="Q2782" s="23"/>
    </row>
    <row r="2783" spans="3:17" x14ac:dyDescent="0.3">
      <c r="C2783" s="128" t="str">
        <f t="shared" si="44"/>
        <v/>
      </c>
      <c r="Q2783" s="23"/>
    </row>
    <row r="2784" spans="3:17" x14ac:dyDescent="0.3">
      <c r="C2784" s="128" t="str">
        <f t="shared" si="44"/>
        <v/>
      </c>
      <c r="Q2784" s="23"/>
    </row>
    <row r="2785" spans="3:17" x14ac:dyDescent="0.3">
      <c r="C2785" s="128" t="str">
        <f t="shared" si="44"/>
        <v/>
      </c>
      <c r="Q2785" s="23"/>
    </row>
    <row r="2786" spans="3:17" x14ac:dyDescent="0.3">
      <c r="C2786" s="128" t="str">
        <f t="shared" si="44"/>
        <v/>
      </c>
      <c r="Q2786" s="23"/>
    </row>
    <row r="2787" spans="3:17" x14ac:dyDescent="0.3">
      <c r="C2787" s="128" t="str">
        <f t="shared" si="44"/>
        <v/>
      </c>
      <c r="Q2787" s="23"/>
    </row>
    <row r="2788" spans="3:17" x14ac:dyDescent="0.3">
      <c r="C2788" s="128" t="str">
        <f t="shared" si="44"/>
        <v/>
      </c>
      <c r="Q2788" s="23"/>
    </row>
    <row r="2789" spans="3:17" x14ac:dyDescent="0.3">
      <c r="C2789" s="128" t="str">
        <f t="shared" si="44"/>
        <v/>
      </c>
      <c r="Q2789" s="23"/>
    </row>
    <row r="2790" spans="3:17" x14ac:dyDescent="0.3">
      <c r="C2790" s="128" t="str">
        <f t="shared" si="44"/>
        <v/>
      </c>
      <c r="Q2790" s="23"/>
    </row>
    <row r="2791" spans="3:17" x14ac:dyDescent="0.3">
      <c r="C2791" s="128" t="str">
        <f t="shared" si="44"/>
        <v/>
      </c>
      <c r="Q2791" s="23"/>
    </row>
    <row r="2792" spans="3:17" x14ac:dyDescent="0.3">
      <c r="C2792" s="128" t="str">
        <f t="shared" si="44"/>
        <v/>
      </c>
      <c r="Q2792" s="23"/>
    </row>
    <row r="2793" spans="3:17" x14ac:dyDescent="0.3">
      <c r="C2793" s="128" t="str">
        <f t="shared" si="44"/>
        <v/>
      </c>
      <c r="Q2793" s="23"/>
    </row>
    <row r="2794" spans="3:17" x14ac:dyDescent="0.3">
      <c r="C2794" s="128" t="str">
        <f t="shared" si="44"/>
        <v/>
      </c>
      <c r="Q2794" s="23"/>
    </row>
    <row r="2795" spans="3:17" x14ac:dyDescent="0.3">
      <c r="C2795" s="128" t="str">
        <f t="shared" si="44"/>
        <v/>
      </c>
      <c r="Q2795" s="23"/>
    </row>
    <row r="2796" spans="3:17" x14ac:dyDescent="0.3">
      <c r="C2796" s="128" t="str">
        <f t="shared" si="44"/>
        <v/>
      </c>
      <c r="Q2796" s="23"/>
    </row>
    <row r="2797" spans="3:17" x14ac:dyDescent="0.3">
      <c r="C2797" s="128" t="str">
        <f t="shared" si="44"/>
        <v/>
      </c>
      <c r="Q2797" s="23"/>
    </row>
    <row r="2798" spans="3:17" x14ac:dyDescent="0.3">
      <c r="C2798" s="128" t="str">
        <f t="shared" si="44"/>
        <v/>
      </c>
      <c r="Q2798" s="23"/>
    </row>
    <row r="2799" spans="3:17" x14ac:dyDescent="0.3">
      <c r="C2799" s="128" t="str">
        <f t="shared" si="44"/>
        <v/>
      </c>
      <c r="Q2799" s="23"/>
    </row>
    <row r="2800" spans="3:17" x14ac:dyDescent="0.3">
      <c r="C2800" s="128" t="str">
        <f t="shared" si="44"/>
        <v/>
      </c>
      <c r="Q2800" s="23"/>
    </row>
    <row r="2801" spans="3:17" x14ac:dyDescent="0.3">
      <c r="C2801" s="128" t="str">
        <f t="shared" si="44"/>
        <v/>
      </c>
      <c r="Q2801" s="23"/>
    </row>
    <row r="2802" spans="3:17" x14ac:dyDescent="0.3">
      <c r="C2802" s="128" t="str">
        <f t="shared" si="44"/>
        <v/>
      </c>
      <c r="Q2802" s="23"/>
    </row>
    <row r="2803" spans="3:17" x14ac:dyDescent="0.3">
      <c r="C2803" s="128" t="str">
        <f t="shared" si="44"/>
        <v/>
      </c>
      <c r="Q2803" s="23"/>
    </row>
    <row r="2804" spans="3:17" x14ac:dyDescent="0.3">
      <c r="C2804" s="128" t="str">
        <f t="shared" si="44"/>
        <v/>
      </c>
      <c r="Q2804" s="23"/>
    </row>
    <row r="2805" spans="3:17" x14ac:dyDescent="0.3">
      <c r="C2805" s="128" t="str">
        <f t="shared" si="44"/>
        <v/>
      </c>
      <c r="Q2805" s="23"/>
    </row>
    <row r="2806" spans="3:17" x14ac:dyDescent="0.3">
      <c r="C2806" s="128" t="str">
        <f t="shared" ref="C2806:C2869" si="45">LEFT(E2806,9)</f>
        <v/>
      </c>
      <c r="Q2806" s="23"/>
    </row>
    <row r="2807" spans="3:17" x14ac:dyDescent="0.3">
      <c r="C2807" s="128" t="str">
        <f t="shared" si="45"/>
        <v/>
      </c>
      <c r="Q2807" s="23"/>
    </row>
    <row r="2808" spans="3:17" x14ac:dyDescent="0.3">
      <c r="C2808" s="128" t="str">
        <f t="shared" si="45"/>
        <v/>
      </c>
      <c r="Q2808" s="23"/>
    </row>
    <row r="2809" spans="3:17" x14ac:dyDescent="0.3">
      <c r="C2809" s="128" t="str">
        <f t="shared" si="45"/>
        <v/>
      </c>
      <c r="Q2809" s="23"/>
    </row>
    <row r="2810" spans="3:17" x14ac:dyDescent="0.3">
      <c r="C2810" s="128" t="str">
        <f t="shared" si="45"/>
        <v/>
      </c>
      <c r="Q2810" s="23"/>
    </row>
    <row r="2811" spans="3:17" x14ac:dyDescent="0.3">
      <c r="C2811" s="128" t="str">
        <f t="shared" si="45"/>
        <v/>
      </c>
      <c r="Q2811" s="23"/>
    </row>
    <row r="2812" spans="3:17" x14ac:dyDescent="0.3">
      <c r="C2812" s="128" t="str">
        <f t="shared" si="45"/>
        <v/>
      </c>
      <c r="Q2812" s="23"/>
    </row>
    <row r="2813" spans="3:17" x14ac:dyDescent="0.3">
      <c r="C2813" s="128" t="str">
        <f t="shared" si="45"/>
        <v/>
      </c>
      <c r="Q2813" s="23"/>
    </row>
    <row r="2814" spans="3:17" x14ac:dyDescent="0.3">
      <c r="C2814" s="128" t="str">
        <f t="shared" si="45"/>
        <v/>
      </c>
      <c r="Q2814" s="23"/>
    </row>
    <row r="2815" spans="3:17" x14ac:dyDescent="0.3">
      <c r="C2815" s="128" t="str">
        <f t="shared" si="45"/>
        <v/>
      </c>
      <c r="Q2815" s="23"/>
    </row>
    <row r="2816" spans="3:17" x14ac:dyDescent="0.3">
      <c r="C2816" s="128" t="str">
        <f t="shared" si="45"/>
        <v/>
      </c>
      <c r="Q2816" s="23"/>
    </row>
    <row r="2817" spans="3:17" x14ac:dyDescent="0.3">
      <c r="C2817" s="128" t="str">
        <f t="shared" si="45"/>
        <v/>
      </c>
      <c r="Q2817" s="23"/>
    </row>
    <row r="2818" spans="3:17" x14ac:dyDescent="0.3">
      <c r="C2818" s="128" t="str">
        <f t="shared" si="45"/>
        <v/>
      </c>
      <c r="Q2818" s="23"/>
    </row>
    <row r="2819" spans="3:17" x14ac:dyDescent="0.3">
      <c r="C2819" s="128" t="str">
        <f t="shared" si="45"/>
        <v/>
      </c>
      <c r="Q2819" s="23"/>
    </row>
    <row r="2820" spans="3:17" x14ac:dyDescent="0.3">
      <c r="C2820" s="128" t="str">
        <f t="shared" si="45"/>
        <v/>
      </c>
      <c r="Q2820" s="23"/>
    </row>
    <row r="2821" spans="3:17" x14ac:dyDescent="0.3">
      <c r="C2821" s="128" t="str">
        <f t="shared" si="45"/>
        <v/>
      </c>
      <c r="Q2821" s="23"/>
    </row>
    <row r="2822" spans="3:17" x14ac:dyDescent="0.3">
      <c r="C2822" s="128" t="str">
        <f t="shared" si="45"/>
        <v/>
      </c>
      <c r="Q2822" s="23"/>
    </row>
    <row r="2823" spans="3:17" x14ac:dyDescent="0.3">
      <c r="C2823" s="128" t="str">
        <f t="shared" si="45"/>
        <v/>
      </c>
      <c r="Q2823" s="23"/>
    </row>
    <row r="2824" spans="3:17" x14ac:dyDescent="0.3">
      <c r="C2824" s="128" t="str">
        <f t="shared" si="45"/>
        <v/>
      </c>
      <c r="Q2824" s="23"/>
    </row>
    <row r="2825" spans="3:17" x14ac:dyDescent="0.3">
      <c r="C2825" s="128" t="str">
        <f t="shared" si="45"/>
        <v/>
      </c>
      <c r="Q2825" s="23"/>
    </row>
    <row r="2826" spans="3:17" x14ac:dyDescent="0.3">
      <c r="C2826" s="128" t="str">
        <f t="shared" si="45"/>
        <v/>
      </c>
      <c r="Q2826" s="23"/>
    </row>
    <row r="2827" spans="3:17" x14ac:dyDescent="0.3">
      <c r="C2827" s="128" t="str">
        <f t="shared" si="45"/>
        <v/>
      </c>
      <c r="Q2827" s="23"/>
    </row>
    <row r="2828" spans="3:17" x14ac:dyDescent="0.3">
      <c r="C2828" s="128" t="str">
        <f t="shared" si="45"/>
        <v/>
      </c>
      <c r="Q2828" s="23"/>
    </row>
    <row r="2829" spans="3:17" x14ac:dyDescent="0.3">
      <c r="C2829" s="128" t="str">
        <f t="shared" si="45"/>
        <v/>
      </c>
      <c r="Q2829" s="23"/>
    </row>
    <row r="2830" spans="3:17" x14ac:dyDescent="0.3">
      <c r="C2830" s="128" t="str">
        <f t="shared" si="45"/>
        <v/>
      </c>
      <c r="Q2830" s="23"/>
    </row>
    <row r="2831" spans="3:17" x14ac:dyDescent="0.3">
      <c r="C2831" s="128" t="str">
        <f t="shared" si="45"/>
        <v/>
      </c>
      <c r="Q2831" s="23"/>
    </row>
    <row r="2832" spans="3:17" x14ac:dyDescent="0.3">
      <c r="C2832" s="128" t="str">
        <f t="shared" si="45"/>
        <v/>
      </c>
      <c r="Q2832" s="23"/>
    </row>
    <row r="2833" spans="3:17" x14ac:dyDescent="0.3">
      <c r="C2833" s="128" t="str">
        <f t="shared" si="45"/>
        <v/>
      </c>
      <c r="Q2833" s="23"/>
    </row>
    <row r="2834" spans="3:17" x14ac:dyDescent="0.3">
      <c r="C2834" s="128" t="str">
        <f t="shared" si="45"/>
        <v/>
      </c>
      <c r="Q2834" s="23"/>
    </row>
    <row r="2835" spans="3:17" x14ac:dyDescent="0.3">
      <c r="C2835" s="128" t="str">
        <f t="shared" si="45"/>
        <v/>
      </c>
      <c r="Q2835" s="23"/>
    </row>
    <row r="2836" spans="3:17" x14ac:dyDescent="0.3">
      <c r="C2836" s="128" t="str">
        <f t="shared" si="45"/>
        <v/>
      </c>
      <c r="Q2836" s="23"/>
    </row>
    <row r="2837" spans="3:17" x14ac:dyDescent="0.3">
      <c r="C2837" s="128" t="str">
        <f t="shared" si="45"/>
        <v/>
      </c>
      <c r="Q2837" s="23"/>
    </row>
    <row r="2838" spans="3:17" x14ac:dyDescent="0.3">
      <c r="C2838" s="128" t="str">
        <f t="shared" si="45"/>
        <v/>
      </c>
      <c r="Q2838" s="23"/>
    </row>
    <row r="2839" spans="3:17" x14ac:dyDescent="0.3">
      <c r="C2839" s="128" t="str">
        <f t="shared" si="45"/>
        <v/>
      </c>
      <c r="Q2839" s="23"/>
    </row>
    <row r="2840" spans="3:17" x14ac:dyDescent="0.3">
      <c r="C2840" s="128" t="str">
        <f t="shared" si="45"/>
        <v/>
      </c>
      <c r="Q2840" s="23"/>
    </row>
    <row r="2841" spans="3:17" x14ac:dyDescent="0.3">
      <c r="C2841" s="128" t="str">
        <f t="shared" si="45"/>
        <v/>
      </c>
      <c r="Q2841" s="23"/>
    </row>
    <row r="2842" spans="3:17" x14ac:dyDescent="0.3">
      <c r="C2842" s="128" t="str">
        <f t="shared" si="45"/>
        <v/>
      </c>
      <c r="Q2842" s="23"/>
    </row>
    <row r="2843" spans="3:17" x14ac:dyDescent="0.3">
      <c r="C2843" s="128" t="str">
        <f t="shared" si="45"/>
        <v/>
      </c>
      <c r="Q2843" s="23"/>
    </row>
    <row r="2844" spans="3:17" x14ac:dyDescent="0.3">
      <c r="C2844" s="128" t="str">
        <f t="shared" si="45"/>
        <v/>
      </c>
      <c r="Q2844" s="23"/>
    </row>
    <row r="2845" spans="3:17" x14ac:dyDescent="0.3">
      <c r="C2845" s="128" t="str">
        <f t="shared" si="45"/>
        <v/>
      </c>
      <c r="Q2845" s="23"/>
    </row>
    <row r="2846" spans="3:17" x14ac:dyDescent="0.3">
      <c r="C2846" s="128" t="str">
        <f t="shared" si="45"/>
        <v/>
      </c>
      <c r="Q2846" s="23"/>
    </row>
    <row r="2847" spans="3:17" x14ac:dyDescent="0.3">
      <c r="C2847" s="128" t="str">
        <f t="shared" si="45"/>
        <v/>
      </c>
      <c r="Q2847" s="23"/>
    </row>
    <row r="2848" spans="3:17" x14ac:dyDescent="0.3">
      <c r="C2848" s="128" t="str">
        <f t="shared" si="45"/>
        <v/>
      </c>
      <c r="Q2848" s="23"/>
    </row>
    <row r="2849" spans="3:17" x14ac:dyDescent="0.3">
      <c r="C2849" s="128" t="str">
        <f t="shared" si="45"/>
        <v/>
      </c>
      <c r="Q2849" s="23"/>
    </row>
    <row r="2850" spans="3:17" x14ac:dyDescent="0.3">
      <c r="C2850" s="128" t="str">
        <f t="shared" si="45"/>
        <v/>
      </c>
      <c r="Q2850" s="23"/>
    </row>
    <row r="2851" spans="3:17" x14ac:dyDescent="0.3">
      <c r="C2851" s="128" t="str">
        <f t="shared" si="45"/>
        <v/>
      </c>
      <c r="Q2851" s="23"/>
    </row>
    <row r="2852" spans="3:17" x14ac:dyDescent="0.3">
      <c r="C2852" s="128" t="str">
        <f t="shared" si="45"/>
        <v/>
      </c>
      <c r="Q2852" s="23"/>
    </row>
    <row r="2853" spans="3:17" x14ac:dyDescent="0.3">
      <c r="C2853" s="128" t="str">
        <f t="shared" si="45"/>
        <v/>
      </c>
      <c r="Q2853" s="23"/>
    </row>
    <row r="2854" spans="3:17" x14ac:dyDescent="0.3">
      <c r="C2854" s="128" t="str">
        <f t="shared" si="45"/>
        <v/>
      </c>
      <c r="Q2854" s="23"/>
    </row>
    <row r="2855" spans="3:17" x14ac:dyDescent="0.3">
      <c r="C2855" s="128" t="str">
        <f t="shared" si="45"/>
        <v/>
      </c>
      <c r="Q2855" s="23"/>
    </row>
    <row r="2856" spans="3:17" x14ac:dyDescent="0.3">
      <c r="C2856" s="128" t="str">
        <f t="shared" si="45"/>
        <v/>
      </c>
      <c r="Q2856" s="23"/>
    </row>
    <row r="2857" spans="3:17" x14ac:dyDescent="0.3">
      <c r="C2857" s="128" t="str">
        <f t="shared" si="45"/>
        <v/>
      </c>
      <c r="Q2857" s="23"/>
    </row>
    <row r="2858" spans="3:17" x14ac:dyDescent="0.3">
      <c r="C2858" s="128" t="str">
        <f t="shared" si="45"/>
        <v/>
      </c>
      <c r="Q2858" s="23"/>
    </row>
    <row r="2859" spans="3:17" x14ac:dyDescent="0.3">
      <c r="C2859" s="128" t="str">
        <f t="shared" si="45"/>
        <v/>
      </c>
      <c r="Q2859" s="23"/>
    </row>
    <row r="2860" spans="3:17" x14ac:dyDescent="0.3">
      <c r="C2860" s="128" t="str">
        <f t="shared" si="45"/>
        <v/>
      </c>
      <c r="Q2860" s="23"/>
    </row>
    <row r="2861" spans="3:17" x14ac:dyDescent="0.3">
      <c r="C2861" s="128" t="str">
        <f t="shared" si="45"/>
        <v/>
      </c>
      <c r="Q2861" s="23"/>
    </row>
    <row r="2862" spans="3:17" x14ac:dyDescent="0.3">
      <c r="C2862" s="128" t="str">
        <f t="shared" si="45"/>
        <v/>
      </c>
      <c r="Q2862" s="23"/>
    </row>
    <row r="2863" spans="3:17" x14ac:dyDescent="0.3">
      <c r="C2863" s="128" t="str">
        <f t="shared" si="45"/>
        <v/>
      </c>
      <c r="Q2863" s="23"/>
    </row>
    <row r="2864" spans="3:17" x14ac:dyDescent="0.3">
      <c r="C2864" s="128" t="str">
        <f t="shared" si="45"/>
        <v/>
      </c>
      <c r="Q2864" s="23"/>
    </row>
    <row r="2865" spans="3:17" x14ac:dyDescent="0.3">
      <c r="C2865" s="128" t="str">
        <f t="shared" si="45"/>
        <v/>
      </c>
      <c r="Q2865" s="23"/>
    </row>
    <row r="2866" spans="3:17" x14ac:dyDescent="0.3">
      <c r="C2866" s="128" t="str">
        <f t="shared" si="45"/>
        <v/>
      </c>
      <c r="Q2866" s="23"/>
    </row>
    <row r="2867" spans="3:17" x14ac:dyDescent="0.3">
      <c r="C2867" s="128" t="str">
        <f t="shared" si="45"/>
        <v/>
      </c>
      <c r="Q2867" s="23"/>
    </row>
    <row r="2868" spans="3:17" x14ac:dyDescent="0.3">
      <c r="C2868" s="128" t="str">
        <f t="shared" si="45"/>
        <v/>
      </c>
      <c r="Q2868" s="23"/>
    </row>
    <row r="2869" spans="3:17" x14ac:dyDescent="0.3">
      <c r="C2869" s="128" t="str">
        <f t="shared" si="45"/>
        <v/>
      </c>
      <c r="Q2869" s="23"/>
    </row>
    <row r="2870" spans="3:17" x14ac:dyDescent="0.3">
      <c r="C2870" s="128" t="str">
        <f t="shared" ref="C2870:C2933" si="46">LEFT(E2870,9)</f>
        <v/>
      </c>
      <c r="Q2870" s="23"/>
    </row>
    <row r="2871" spans="3:17" x14ac:dyDescent="0.3">
      <c r="C2871" s="128" t="str">
        <f t="shared" si="46"/>
        <v/>
      </c>
      <c r="Q2871" s="23"/>
    </row>
    <row r="2872" spans="3:17" x14ac:dyDescent="0.3">
      <c r="C2872" s="128" t="str">
        <f t="shared" si="46"/>
        <v/>
      </c>
      <c r="Q2872" s="23"/>
    </row>
    <row r="2873" spans="3:17" x14ac:dyDescent="0.3">
      <c r="C2873" s="128" t="str">
        <f t="shared" si="46"/>
        <v/>
      </c>
      <c r="Q2873" s="23"/>
    </row>
    <row r="2874" spans="3:17" x14ac:dyDescent="0.3">
      <c r="C2874" s="128" t="str">
        <f t="shared" si="46"/>
        <v/>
      </c>
      <c r="Q2874" s="23"/>
    </row>
    <row r="2875" spans="3:17" x14ac:dyDescent="0.3">
      <c r="C2875" s="128" t="str">
        <f t="shared" si="46"/>
        <v/>
      </c>
      <c r="Q2875" s="23"/>
    </row>
    <row r="2876" spans="3:17" x14ac:dyDescent="0.3">
      <c r="C2876" s="128" t="str">
        <f t="shared" si="46"/>
        <v/>
      </c>
      <c r="Q2876" s="23"/>
    </row>
    <row r="2877" spans="3:17" x14ac:dyDescent="0.3">
      <c r="C2877" s="128" t="str">
        <f t="shared" si="46"/>
        <v/>
      </c>
      <c r="Q2877" s="23"/>
    </row>
    <row r="2878" spans="3:17" x14ac:dyDescent="0.3">
      <c r="C2878" s="128" t="str">
        <f t="shared" si="46"/>
        <v/>
      </c>
      <c r="Q2878" s="23"/>
    </row>
    <row r="2879" spans="3:17" x14ac:dyDescent="0.3">
      <c r="C2879" s="128" t="str">
        <f t="shared" si="46"/>
        <v/>
      </c>
      <c r="Q2879" s="23"/>
    </row>
    <row r="2880" spans="3:17" x14ac:dyDescent="0.3">
      <c r="C2880" s="128" t="str">
        <f t="shared" si="46"/>
        <v/>
      </c>
      <c r="Q2880" s="23"/>
    </row>
    <row r="2881" spans="3:17" x14ac:dyDescent="0.3">
      <c r="C2881" s="128" t="str">
        <f t="shared" si="46"/>
        <v/>
      </c>
      <c r="Q2881" s="23"/>
    </row>
    <row r="2882" spans="3:17" x14ac:dyDescent="0.3">
      <c r="C2882" s="128" t="str">
        <f t="shared" si="46"/>
        <v/>
      </c>
      <c r="Q2882" s="23"/>
    </row>
    <row r="2883" spans="3:17" x14ac:dyDescent="0.3">
      <c r="C2883" s="128" t="str">
        <f t="shared" si="46"/>
        <v/>
      </c>
      <c r="Q2883" s="23"/>
    </row>
    <row r="2884" spans="3:17" x14ac:dyDescent="0.3">
      <c r="C2884" s="128" t="str">
        <f t="shared" si="46"/>
        <v/>
      </c>
      <c r="Q2884" s="23"/>
    </row>
    <row r="2885" spans="3:17" x14ac:dyDescent="0.3">
      <c r="C2885" s="128" t="str">
        <f t="shared" si="46"/>
        <v/>
      </c>
      <c r="Q2885" s="23"/>
    </row>
    <row r="2886" spans="3:17" x14ac:dyDescent="0.3">
      <c r="C2886" s="128" t="str">
        <f t="shared" si="46"/>
        <v/>
      </c>
      <c r="Q2886" s="23"/>
    </row>
    <row r="2887" spans="3:17" x14ac:dyDescent="0.3">
      <c r="C2887" s="128" t="str">
        <f t="shared" si="46"/>
        <v/>
      </c>
      <c r="Q2887" s="23"/>
    </row>
    <row r="2888" spans="3:17" x14ac:dyDescent="0.3">
      <c r="C2888" s="128" t="str">
        <f t="shared" si="46"/>
        <v/>
      </c>
      <c r="Q2888" s="23"/>
    </row>
    <row r="2889" spans="3:17" x14ac:dyDescent="0.3">
      <c r="C2889" s="128" t="str">
        <f t="shared" si="46"/>
        <v/>
      </c>
      <c r="Q2889" s="23"/>
    </row>
    <row r="2890" spans="3:17" x14ac:dyDescent="0.3">
      <c r="C2890" s="128" t="str">
        <f t="shared" si="46"/>
        <v/>
      </c>
      <c r="Q2890" s="23"/>
    </row>
    <row r="2891" spans="3:17" x14ac:dyDescent="0.3">
      <c r="C2891" s="128" t="str">
        <f t="shared" si="46"/>
        <v/>
      </c>
      <c r="Q2891" s="23"/>
    </row>
    <row r="2892" spans="3:17" x14ac:dyDescent="0.3">
      <c r="C2892" s="128" t="str">
        <f t="shared" si="46"/>
        <v/>
      </c>
      <c r="Q2892" s="23"/>
    </row>
    <row r="2893" spans="3:17" x14ac:dyDescent="0.3">
      <c r="C2893" s="128" t="str">
        <f t="shared" si="46"/>
        <v/>
      </c>
      <c r="Q2893" s="23"/>
    </row>
    <row r="2894" spans="3:17" x14ac:dyDescent="0.3">
      <c r="C2894" s="128" t="str">
        <f t="shared" si="46"/>
        <v/>
      </c>
      <c r="Q2894" s="23"/>
    </row>
    <row r="2895" spans="3:17" x14ac:dyDescent="0.3">
      <c r="C2895" s="128" t="str">
        <f t="shared" si="46"/>
        <v/>
      </c>
      <c r="Q2895" s="23"/>
    </row>
    <row r="2896" spans="3:17" x14ac:dyDescent="0.3">
      <c r="C2896" s="128" t="str">
        <f t="shared" si="46"/>
        <v/>
      </c>
      <c r="Q2896" s="23"/>
    </row>
    <row r="2897" spans="3:17" x14ac:dyDescent="0.3">
      <c r="C2897" s="128" t="str">
        <f t="shared" si="46"/>
        <v/>
      </c>
      <c r="Q2897" s="23"/>
    </row>
    <row r="2898" spans="3:17" x14ac:dyDescent="0.3">
      <c r="C2898" s="128" t="str">
        <f t="shared" si="46"/>
        <v/>
      </c>
      <c r="Q2898" s="23"/>
    </row>
    <row r="2899" spans="3:17" x14ac:dyDescent="0.3">
      <c r="C2899" s="128" t="str">
        <f t="shared" si="46"/>
        <v/>
      </c>
      <c r="Q2899" s="23"/>
    </row>
    <row r="2900" spans="3:17" x14ac:dyDescent="0.3">
      <c r="C2900" s="128" t="str">
        <f t="shared" si="46"/>
        <v/>
      </c>
      <c r="Q2900" s="23"/>
    </row>
    <row r="2901" spans="3:17" x14ac:dyDescent="0.3">
      <c r="C2901" s="128" t="str">
        <f t="shared" si="46"/>
        <v/>
      </c>
      <c r="Q2901" s="23"/>
    </row>
    <row r="2902" spans="3:17" x14ac:dyDescent="0.3">
      <c r="C2902" s="128" t="str">
        <f t="shared" si="46"/>
        <v/>
      </c>
      <c r="Q2902" s="23"/>
    </row>
    <row r="2903" spans="3:17" x14ac:dyDescent="0.3">
      <c r="C2903" s="128" t="str">
        <f t="shared" si="46"/>
        <v/>
      </c>
      <c r="Q2903" s="23"/>
    </row>
    <row r="2904" spans="3:17" x14ac:dyDescent="0.3">
      <c r="C2904" s="128" t="str">
        <f t="shared" si="46"/>
        <v/>
      </c>
      <c r="Q2904" s="23"/>
    </row>
    <row r="2905" spans="3:17" x14ac:dyDescent="0.3">
      <c r="C2905" s="128" t="str">
        <f t="shared" si="46"/>
        <v/>
      </c>
      <c r="Q2905" s="23"/>
    </row>
    <row r="2906" spans="3:17" x14ac:dyDescent="0.3">
      <c r="C2906" s="128" t="str">
        <f t="shared" si="46"/>
        <v/>
      </c>
      <c r="Q2906" s="23"/>
    </row>
    <row r="2907" spans="3:17" x14ac:dyDescent="0.3">
      <c r="C2907" s="128" t="str">
        <f t="shared" si="46"/>
        <v/>
      </c>
      <c r="Q2907" s="23"/>
    </row>
    <row r="2908" spans="3:17" x14ac:dyDescent="0.3">
      <c r="C2908" s="128" t="str">
        <f t="shared" si="46"/>
        <v/>
      </c>
      <c r="Q2908" s="23"/>
    </row>
    <row r="2909" spans="3:17" x14ac:dyDescent="0.3">
      <c r="C2909" s="128" t="str">
        <f t="shared" si="46"/>
        <v/>
      </c>
      <c r="Q2909" s="23"/>
    </row>
    <row r="2910" spans="3:17" x14ac:dyDescent="0.3">
      <c r="C2910" s="128" t="str">
        <f t="shared" si="46"/>
        <v/>
      </c>
      <c r="Q2910" s="23"/>
    </row>
    <row r="2911" spans="3:17" x14ac:dyDescent="0.3">
      <c r="C2911" s="128" t="str">
        <f t="shared" si="46"/>
        <v/>
      </c>
      <c r="Q2911" s="23"/>
    </row>
    <row r="2912" spans="3:17" x14ac:dyDescent="0.3">
      <c r="C2912" s="128" t="str">
        <f t="shared" si="46"/>
        <v/>
      </c>
      <c r="Q2912" s="23"/>
    </row>
    <row r="2913" spans="3:17" x14ac:dyDescent="0.3">
      <c r="C2913" s="128" t="str">
        <f t="shared" si="46"/>
        <v/>
      </c>
      <c r="Q2913" s="23"/>
    </row>
    <row r="2914" spans="3:17" x14ac:dyDescent="0.3">
      <c r="C2914" s="128" t="str">
        <f t="shared" si="46"/>
        <v/>
      </c>
      <c r="Q2914" s="23"/>
    </row>
    <row r="2915" spans="3:17" x14ac:dyDescent="0.3">
      <c r="C2915" s="128" t="str">
        <f t="shared" si="46"/>
        <v/>
      </c>
      <c r="Q2915" s="23"/>
    </row>
    <row r="2916" spans="3:17" x14ac:dyDescent="0.3">
      <c r="C2916" s="128" t="str">
        <f t="shared" si="46"/>
        <v/>
      </c>
      <c r="Q2916" s="23"/>
    </row>
    <row r="2917" spans="3:17" x14ac:dyDescent="0.3">
      <c r="C2917" s="128" t="str">
        <f t="shared" si="46"/>
        <v/>
      </c>
      <c r="Q2917" s="23"/>
    </row>
    <row r="2918" spans="3:17" x14ac:dyDescent="0.3">
      <c r="C2918" s="128" t="str">
        <f t="shared" si="46"/>
        <v/>
      </c>
      <c r="Q2918" s="23"/>
    </row>
    <row r="2919" spans="3:17" x14ac:dyDescent="0.3">
      <c r="C2919" s="128" t="str">
        <f t="shared" si="46"/>
        <v/>
      </c>
      <c r="Q2919" s="23"/>
    </row>
    <row r="2920" spans="3:17" x14ac:dyDescent="0.3">
      <c r="C2920" s="128" t="str">
        <f t="shared" si="46"/>
        <v/>
      </c>
      <c r="Q2920" s="23"/>
    </row>
    <row r="2921" spans="3:17" x14ac:dyDescent="0.3">
      <c r="C2921" s="128" t="str">
        <f t="shared" si="46"/>
        <v/>
      </c>
      <c r="Q2921" s="23"/>
    </row>
    <row r="2922" spans="3:17" x14ac:dyDescent="0.3">
      <c r="C2922" s="128" t="str">
        <f t="shared" si="46"/>
        <v/>
      </c>
      <c r="Q2922" s="23"/>
    </row>
    <row r="2923" spans="3:17" x14ac:dyDescent="0.3">
      <c r="C2923" s="128" t="str">
        <f t="shared" si="46"/>
        <v/>
      </c>
      <c r="Q2923" s="23"/>
    </row>
    <row r="2924" spans="3:17" x14ac:dyDescent="0.3">
      <c r="C2924" s="128" t="str">
        <f t="shared" si="46"/>
        <v/>
      </c>
      <c r="Q2924" s="23"/>
    </row>
    <row r="2925" spans="3:17" x14ac:dyDescent="0.3">
      <c r="C2925" s="128" t="str">
        <f t="shared" si="46"/>
        <v/>
      </c>
      <c r="Q2925" s="23"/>
    </row>
    <row r="2926" spans="3:17" x14ac:dyDescent="0.3">
      <c r="C2926" s="128" t="str">
        <f t="shared" si="46"/>
        <v/>
      </c>
      <c r="Q2926" s="23"/>
    </row>
    <row r="2927" spans="3:17" x14ac:dyDescent="0.3">
      <c r="C2927" s="128" t="str">
        <f t="shared" si="46"/>
        <v/>
      </c>
      <c r="Q2927" s="23"/>
    </row>
    <row r="2928" spans="3:17" x14ac:dyDescent="0.3">
      <c r="C2928" s="128" t="str">
        <f t="shared" si="46"/>
        <v/>
      </c>
      <c r="Q2928" s="23"/>
    </row>
    <row r="2929" spans="3:17" x14ac:dyDescent="0.3">
      <c r="C2929" s="128" t="str">
        <f t="shared" si="46"/>
        <v/>
      </c>
      <c r="Q2929" s="23"/>
    </row>
    <row r="2930" spans="3:17" x14ac:dyDescent="0.3">
      <c r="C2930" s="128" t="str">
        <f t="shared" si="46"/>
        <v/>
      </c>
      <c r="Q2930" s="23"/>
    </row>
    <row r="2931" spans="3:17" x14ac:dyDescent="0.3">
      <c r="C2931" s="128" t="str">
        <f t="shared" si="46"/>
        <v/>
      </c>
      <c r="Q2931" s="23"/>
    </row>
    <row r="2932" spans="3:17" x14ac:dyDescent="0.3">
      <c r="C2932" s="128" t="str">
        <f t="shared" si="46"/>
        <v/>
      </c>
      <c r="Q2932" s="23"/>
    </row>
    <row r="2933" spans="3:17" x14ac:dyDescent="0.3">
      <c r="C2933" s="128" t="str">
        <f t="shared" si="46"/>
        <v/>
      </c>
      <c r="Q2933" s="23"/>
    </row>
    <row r="2934" spans="3:17" x14ac:dyDescent="0.3">
      <c r="C2934" s="128" t="str">
        <f t="shared" ref="C2934:C2997" si="47">LEFT(E2934,9)</f>
        <v/>
      </c>
      <c r="Q2934" s="23"/>
    </row>
    <row r="2935" spans="3:17" x14ac:dyDescent="0.3">
      <c r="C2935" s="128" t="str">
        <f t="shared" si="47"/>
        <v/>
      </c>
      <c r="Q2935" s="23"/>
    </row>
    <row r="2936" spans="3:17" x14ac:dyDescent="0.3">
      <c r="C2936" s="128" t="str">
        <f t="shared" si="47"/>
        <v/>
      </c>
      <c r="Q2936" s="23"/>
    </row>
    <row r="2937" spans="3:17" x14ac:dyDescent="0.3">
      <c r="C2937" s="128" t="str">
        <f t="shared" si="47"/>
        <v/>
      </c>
      <c r="Q2937" s="23"/>
    </row>
    <row r="2938" spans="3:17" x14ac:dyDescent="0.3">
      <c r="C2938" s="128" t="str">
        <f t="shared" si="47"/>
        <v/>
      </c>
      <c r="Q2938" s="23"/>
    </row>
    <row r="2939" spans="3:17" x14ac:dyDescent="0.3">
      <c r="C2939" s="128" t="str">
        <f t="shared" si="47"/>
        <v/>
      </c>
      <c r="Q2939" s="23"/>
    </row>
    <row r="2940" spans="3:17" x14ac:dyDescent="0.3">
      <c r="C2940" s="128" t="str">
        <f t="shared" si="47"/>
        <v/>
      </c>
      <c r="Q2940" s="23"/>
    </row>
    <row r="2941" spans="3:17" x14ac:dyDescent="0.3">
      <c r="C2941" s="128" t="str">
        <f t="shared" si="47"/>
        <v/>
      </c>
      <c r="Q2941" s="23"/>
    </row>
    <row r="2942" spans="3:17" x14ac:dyDescent="0.3">
      <c r="C2942" s="128" t="str">
        <f t="shared" si="47"/>
        <v/>
      </c>
      <c r="Q2942" s="23"/>
    </row>
    <row r="2943" spans="3:17" x14ac:dyDescent="0.3">
      <c r="C2943" s="128" t="str">
        <f t="shared" si="47"/>
        <v/>
      </c>
      <c r="Q2943" s="23"/>
    </row>
    <row r="2944" spans="3:17" x14ac:dyDescent="0.3">
      <c r="C2944" s="128" t="str">
        <f t="shared" si="47"/>
        <v/>
      </c>
      <c r="Q2944" s="23"/>
    </row>
    <row r="2945" spans="3:17" x14ac:dyDescent="0.3">
      <c r="C2945" s="128" t="str">
        <f t="shared" si="47"/>
        <v/>
      </c>
      <c r="Q2945" s="23"/>
    </row>
    <row r="2946" spans="3:17" x14ac:dyDescent="0.3">
      <c r="C2946" s="128" t="str">
        <f t="shared" si="47"/>
        <v/>
      </c>
      <c r="Q2946" s="23"/>
    </row>
    <row r="2947" spans="3:17" x14ac:dyDescent="0.3">
      <c r="C2947" s="128" t="str">
        <f t="shared" si="47"/>
        <v/>
      </c>
      <c r="Q2947" s="23"/>
    </row>
    <row r="2948" spans="3:17" x14ac:dyDescent="0.3">
      <c r="C2948" s="128" t="str">
        <f t="shared" si="47"/>
        <v/>
      </c>
      <c r="Q2948" s="23"/>
    </row>
    <row r="2949" spans="3:17" x14ac:dyDescent="0.3">
      <c r="C2949" s="128" t="str">
        <f t="shared" si="47"/>
        <v/>
      </c>
      <c r="Q2949" s="23"/>
    </row>
    <row r="2950" spans="3:17" x14ac:dyDescent="0.3">
      <c r="C2950" s="128" t="str">
        <f t="shared" si="47"/>
        <v/>
      </c>
      <c r="Q2950" s="23"/>
    </row>
    <row r="2951" spans="3:17" x14ac:dyDescent="0.3">
      <c r="C2951" s="128" t="str">
        <f t="shared" si="47"/>
        <v/>
      </c>
      <c r="Q2951" s="23"/>
    </row>
    <row r="2952" spans="3:17" x14ac:dyDescent="0.3">
      <c r="C2952" s="128" t="str">
        <f t="shared" si="47"/>
        <v/>
      </c>
      <c r="Q2952" s="23"/>
    </row>
    <row r="2953" spans="3:17" x14ac:dyDescent="0.3">
      <c r="C2953" s="128" t="str">
        <f t="shared" si="47"/>
        <v/>
      </c>
      <c r="Q2953" s="23"/>
    </row>
    <row r="2954" spans="3:17" x14ac:dyDescent="0.3">
      <c r="C2954" s="128" t="str">
        <f t="shared" si="47"/>
        <v/>
      </c>
      <c r="Q2954" s="23"/>
    </row>
    <row r="2955" spans="3:17" x14ac:dyDescent="0.3">
      <c r="C2955" s="128" t="str">
        <f t="shared" si="47"/>
        <v/>
      </c>
      <c r="Q2955" s="23"/>
    </row>
    <row r="2956" spans="3:17" x14ac:dyDescent="0.3">
      <c r="C2956" s="128" t="str">
        <f t="shared" si="47"/>
        <v/>
      </c>
      <c r="Q2956" s="23"/>
    </row>
    <row r="2957" spans="3:17" x14ac:dyDescent="0.3">
      <c r="C2957" s="128" t="str">
        <f t="shared" si="47"/>
        <v/>
      </c>
      <c r="Q2957" s="23"/>
    </row>
    <row r="2958" spans="3:17" x14ac:dyDescent="0.3">
      <c r="C2958" s="128" t="str">
        <f t="shared" si="47"/>
        <v/>
      </c>
      <c r="Q2958" s="23"/>
    </row>
    <row r="2959" spans="3:17" x14ac:dyDescent="0.3">
      <c r="C2959" s="128" t="str">
        <f t="shared" si="47"/>
        <v/>
      </c>
      <c r="Q2959" s="23"/>
    </row>
    <row r="2960" spans="3:17" x14ac:dyDescent="0.3">
      <c r="C2960" s="128" t="str">
        <f t="shared" si="47"/>
        <v/>
      </c>
      <c r="Q2960" s="23"/>
    </row>
    <row r="2961" spans="3:17" x14ac:dyDescent="0.3">
      <c r="C2961" s="128" t="str">
        <f t="shared" si="47"/>
        <v/>
      </c>
      <c r="Q2961" s="23"/>
    </row>
    <row r="2962" spans="3:17" x14ac:dyDescent="0.3">
      <c r="C2962" s="128" t="str">
        <f t="shared" si="47"/>
        <v/>
      </c>
      <c r="Q2962" s="23"/>
    </row>
    <row r="2963" spans="3:17" x14ac:dyDescent="0.3">
      <c r="C2963" s="128" t="str">
        <f t="shared" si="47"/>
        <v/>
      </c>
      <c r="Q2963" s="23"/>
    </row>
    <row r="2964" spans="3:17" x14ac:dyDescent="0.3">
      <c r="C2964" s="128" t="str">
        <f t="shared" si="47"/>
        <v/>
      </c>
      <c r="Q2964" s="23"/>
    </row>
    <row r="2965" spans="3:17" x14ac:dyDescent="0.3">
      <c r="C2965" s="128" t="str">
        <f t="shared" si="47"/>
        <v/>
      </c>
      <c r="Q2965" s="23"/>
    </row>
    <row r="2966" spans="3:17" x14ac:dyDescent="0.3">
      <c r="C2966" s="128" t="str">
        <f t="shared" si="47"/>
        <v/>
      </c>
      <c r="Q2966" s="23"/>
    </row>
    <row r="2967" spans="3:17" x14ac:dyDescent="0.3">
      <c r="C2967" s="128" t="str">
        <f t="shared" si="47"/>
        <v/>
      </c>
      <c r="Q2967" s="23"/>
    </row>
    <row r="2968" spans="3:17" x14ac:dyDescent="0.3">
      <c r="C2968" s="128" t="str">
        <f t="shared" si="47"/>
        <v/>
      </c>
      <c r="Q2968" s="23"/>
    </row>
    <row r="2969" spans="3:17" x14ac:dyDescent="0.3">
      <c r="C2969" s="128" t="str">
        <f t="shared" si="47"/>
        <v/>
      </c>
      <c r="Q2969" s="23"/>
    </row>
    <row r="2970" spans="3:17" x14ac:dyDescent="0.3">
      <c r="C2970" s="128" t="str">
        <f t="shared" si="47"/>
        <v/>
      </c>
      <c r="Q2970" s="23"/>
    </row>
    <row r="2971" spans="3:17" x14ac:dyDescent="0.3">
      <c r="C2971" s="128" t="str">
        <f t="shared" si="47"/>
        <v/>
      </c>
      <c r="Q2971" s="23"/>
    </row>
    <row r="2972" spans="3:17" x14ac:dyDescent="0.3">
      <c r="C2972" s="128" t="str">
        <f t="shared" si="47"/>
        <v/>
      </c>
      <c r="Q2972" s="23"/>
    </row>
    <row r="2973" spans="3:17" x14ac:dyDescent="0.3">
      <c r="C2973" s="128" t="str">
        <f t="shared" si="47"/>
        <v/>
      </c>
      <c r="Q2973" s="23"/>
    </row>
    <row r="2974" spans="3:17" x14ac:dyDescent="0.3">
      <c r="C2974" s="128" t="str">
        <f t="shared" si="47"/>
        <v/>
      </c>
      <c r="Q2974" s="23"/>
    </row>
    <row r="2975" spans="3:17" x14ac:dyDescent="0.3">
      <c r="C2975" s="128" t="str">
        <f t="shared" si="47"/>
        <v/>
      </c>
      <c r="Q2975" s="23"/>
    </row>
    <row r="2976" spans="3:17" x14ac:dyDescent="0.3">
      <c r="C2976" s="128" t="str">
        <f t="shared" si="47"/>
        <v/>
      </c>
      <c r="Q2976" s="23"/>
    </row>
    <row r="2977" spans="3:17" x14ac:dyDescent="0.3">
      <c r="C2977" s="128" t="str">
        <f t="shared" si="47"/>
        <v/>
      </c>
      <c r="Q2977" s="23"/>
    </row>
    <row r="2978" spans="3:17" x14ac:dyDescent="0.3">
      <c r="C2978" s="128" t="str">
        <f t="shared" si="47"/>
        <v/>
      </c>
      <c r="Q2978" s="23"/>
    </row>
    <row r="2979" spans="3:17" x14ac:dyDescent="0.3">
      <c r="C2979" s="128" t="str">
        <f t="shared" si="47"/>
        <v/>
      </c>
      <c r="Q2979" s="23"/>
    </row>
    <row r="2980" spans="3:17" x14ac:dyDescent="0.3">
      <c r="C2980" s="128" t="str">
        <f t="shared" si="47"/>
        <v/>
      </c>
      <c r="Q2980" s="23"/>
    </row>
    <row r="2981" spans="3:17" x14ac:dyDescent="0.3">
      <c r="C2981" s="128" t="str">
        <f t="shared" si="47"/>
        <v/>
      </c>
      <c r="Q2981" s="23"/>
    </row>
    <row r="2982" spans="3:17" x14ac:dyDescent="0.3">
      <c r="C2982" s="128" t="str">
        <f t="shared" si="47"/>
        <v/>
      </c>
      <c r="Q2982" s="23"/>
    </row>
    <row r="2983" spans="3:17" x14ac:dyDescent="0.3">
      <c r="C2983" s="128" t="str">
        <f t="shared" si="47"/>
        <v/>
      </c>
      <c r="Q2983" s="23"/>
    </row>
    <row r="2984" spans="3:17" x14ac:dyDescent="0.3">
      <c r="C2984" s="128" t="str">
        <f t="shared" si="47"/>
        <v/>
      </c>
      <c r="Q2984" s="23"/>
    </row>
    <row r="2985" spans="3:17" x14ac:dyDescent="0.3">
      <c r="C2985" s="128" t="str">
        <f t="shared" si="47"/>
        <v/>
      </c>
      <c r="Q2985" s="23"/>
    </row>
    <row r="2986" spans="3:17" x14ac:dyDescent="0.3">
      <c r="C2986" s="128" t="str">
        <f t="shared" si="47"/>
        <v/>
      </c>
      <c r="Q2986" s="23"/>
    </row>
    <row r="2987" spans="3:17" x14ac:dyDescent="0.3">
      <c r="C2987" s="128" t="str">
        <f t="shared" si="47"/>
        <v/>
      </c>
      <c r="Q2987" s="23"/>
    </row>
    <row r="2988" spans="3:17" x14ac:dyDescent="0.3">
      <c r="C2988" s="128" t="str">
        <f t="shared" si="47"/>
        <v/>
      </c>
      <c r="Q2988" s="23"/>
    </row>
    <row r="2989" spans="3:17" x14ac:dyDescent="0.3">
      <c r="C2989" s="128" t="str">
        <f t="shared" si="47"/>
        <v/>
      </c>
      <c r="Q2989" s="23"/>
    </row>
    <row r="2990" spans="3:17" x14ac:dyDescent="0.3">
      <c r="C2990" s="128" t="str">
        <f t="shared" si="47"/>
        <v/>
      </c>
      <c r="Q2990" s="23"/>
    </row>
    <row r="2991" spans="3:17" x14ac:dyDescent="0.3">
      <c r="C2991" s="128" t="str">
        <f t="shared" si="47"/>
        <v/>
      </c>
      <c r="Q2991" s="23"/>
    </row>
    <row r="2992" spans="3:17" x14ac:dyDescent="0.3">
      <c r="C2992" s="128" t="str">
        <f t="shared" si="47"/>
        <v/>
      </c>
      <c r="Q2992" s="23"/>
    </row>
    <row r="2993" spans="3:17" x14ac:dyDescent="0.3">
      <c r="C2993" s="128" t="str">
        <f t="shared" si="47"/>
        <v/>
      </c>
      <c r="Q2993" s="23"/>
    </row>
    <row r="2994" spans="3:17" x14ac:dyDescent="0.3">
      <c r="C2994" s="128" t="str">
        <f t="shared" si="47"/>
        <v/>
      </c>
      <c r="Q2994" s="23"/>
    </row>
    <row r="2995" spans="3:17" x14ac:dyDescent="0.3">
      <c r="C2995" s="128" t="str">
        <f t="shared" si="47"/>
        <v/>
      </c>
      <c r="Q2995" s="23"/>
    </row>
    <row r="2996" spans="3:17" x14ac:dyDescent="0.3">
      <c r="C2996" s="128" t="str">
        <f t="shared" si="47"/>
        <v/>
      </c>
      <c r="Q2996" s="23"/>
    </row>
    <row r="2997" spans="3:17" x14ac:dyDescent="0.3">
      <c r="C2997" s="128" t="str">
        <f t="shared" si="47"/>
        <v/>
      </c>
      <c r="Q2997" s="23"/>
    </row>
    <row r="2998" spans="3:17" x14ac:dyDescent="0.3">
      <c r="C2998" s="128" t="str">
        <f t="shared" ref="C2998:C3061" si="48">LEFT(E2998,9)</f>
        <v/>
      </c>
      <c r="Q2998" s="23"/>
    </row>
    <row r="2999" spans="3:17" x14ac:dyDescent="0.3">
      <c r="C2999" s="128" t="str">
        <f t="shared" si="48"/>
        <v/>
      </c>
      <c r="Q2999" s="23"/>
    </row>
    <row r="3000" spans="3:17" x14ac:dyDescent="0.3">
      <c r="C3000" s="128" t="str">
        <f t="shared" si="48"/>
        <v/>
      </c>
      <c r="Q3000" s="23"/>
    </row>
    <row r="3001" spans="3:17" x14ac:dyDescent="0.3">
      <c r="C3001" s="128" t="str">
        <f t="shared" si="48"/>
        <v/>
      </c>
      <c r="Q3001" s="23"/>
    </row>
    <row r="3002" spans="3:17" x14ac:dyDescent="0.3">
      <c r="C3002" s="128" t="str">
        <f t="shared" si="48"/>
        <v/>
      </c>
      <c r="Q3002" s="23"/>
    </row>
    <row r="3003" spans="3:17" x14ac:dyDescent="0.3">
      <c r="C3003" s="128" t="str">
        <f t="shared" si="48"/>
        <v/>
      </c>
      <c r="Q3003" s="23"/>
    </row>
    <row r="3004" spans="3:17" x14ac:dyDescent="0.3">
      <c r="C3004" s="128" t="str">
        <f t="shared" si="48"/>
        <v/>
      </c>
      <c r="Q3004" s="23"/>
    </row>
    <row r="3005" spans="3:17" x14ac:dyDescent="0.3">
      <c r="C3005" s="128" t="str">
        <f t="shared" si="48"/>
        <v/>
      </c>
      <c r="Q3005" s="23"/>
    </row>
    <row r="3006" spans="3:17" x14ac:dyDescent="0.3">
      <c r="C3006" s="128" t="str">
        <f t="shared" si="48"/>
        <v/>
      </c>
      <c r="Q3006" s="23"/>
    </row>
    <row r="3007" spans="3:17" x14ac:dyDescent="0.3">
      <c r="C3007" s="128" t="str">
        <f t="shared" si="48"/>
        <v/>
      </c>
      <c r="Q3007" s="23"/>
    </row>
    <row r="3008" spans="3:17" x14ac:dyDescent="0.3">
      <c r="C3008" s="128" t="str">
        <f t="shared" si="48"/>
        <v/>
      </c>
      <c r="Q3008" s="23"/>
    </row>
    <row r="3009" spans="3:17" x14ac:dyDescent="0.3">
      <c r="C3009" s="128" t="str">
        <f t="shared" si="48"/>
        <v/>
      </c>
      <c r="Q3009" s="23"/>
    </row>
    <row r="3010" spans="3:17" x14ac:dyDescent="0.3">
      <c r="C3010" s="128" t="str">
        <f t="shared" si="48"/>
        <v/>
      </c>
      <c r="Q3010" s="23"/>
    </row>
    <row r="3011" spans="3:17" x14ac:dyDescent="0.3">
      <c r="C3011" s="128" t="str">
        <f t="shared" si="48"/>
        <v/>
      </c>
      <c r="Q3011" s="23"/>
    </row>
    <row r="3012" spans="3:17" x14ac:dyDescent="0.3">
      <c r="C3012" s="128" t="str">
        <f t="shared" si="48"/>
        <v/>
      </c>
      <c r="Q3012" s="23"/>
    </row>
    <row r="3013" spans="3:17" x14ac:dyDescent="0.3">
      <c r="C3013" s="128" t="str">
        <f t="shared" si="48"/>
        <v/>
      </c>
      <c r="Q3013" s="23"/>
    </row>
    <row r="3014" spans="3:17" x14ac:dyDescent="0.3">
      <c r="C3014" s="128" t="str">
        <f t="shared" si="48"/>
        <v/>
      </c>
      <c r="Q3014" s="23"/>
    </row>
    <row r="3015" spans="3:17" x14ac:dyDescent="0.3">
      <c r="C3015" s="128" t="str">
        <f t="shared" si="48"/>
        <v/>
      </c>
      <c r="Q3015" s="23"/>
    </row>
    <row r="3016" spans="3:17" x14ac:dyDescent="0.3">
      <c r="C3016" s="128" t="str">
        <f t="shared" si="48"/>
        <v/>
      </c>
      <c r="Q3016" s="23"/>
    </row>
    <row r="3017" spans="3:17" x14ac:dyDescent="0.3">
      <c r="C3017" s="128" t="str">
        <f t="shared" si="48"/>
        <v/>
      </c>
      <c r="Q3017" s="23"/>
    </row>
    <row r="3018" spans="3:17" x14ac:dyDescent="0.3">
      <c r="C3018" s="128" t="str">
        <f t="shared" si="48"/>
        <v/>
      </c>
      <c r="Q3018" s="23"/>
    </row>
    <row r="3019" spans="3:17" x14ac:dyDescent="0.3">
      <c r="C3019" s="128" t="str">
        <f t="shared" si="48"/>
        <v/>
      </c>
      <c r="Q3019" s="23"/>
    </row>
    <row r="3020" spans="3:17" x14ac:dyDescent="0.3">
      <c r="C3020" s="128" t="str">
        <f t="shared" si="48"/>
        <v/>
      </c>
      <c r="Q3020" s="23"/>
    </row>
    <row r="3021" spans="3:17" x14ac:dyDescent="0.3">
      <c r="C3021" s="128" t="str">
        <f t="shared" si="48"/>
        <v/>
      </c>
      <c r="Q3021" s="23"/>
    </row>
    <row r="3022" spans="3:17" x14ac:dyDescent="0.3">
      <c r="C3022" s="128" t="str">
        <f t="shared" si="48"/>
        <v/>
      </c>
      <c r="Q3022" s="23"/>
    </row>
    <row r="3023" spans="3:17" x14ac:dyDescent="0.3">
      <c r="C3023" s="128" t="str">
        <f t="shared" si="48"/>
        <v/>
      </c>
      <c r="Q3023" s="23"/>
    </row>
    <row r="3024" spans="3:17" x14ac:dyDescent="0.3">
      <c r="C3024" s="128" t="str">
        <f t="shared" si="48"/>
        <v/>
      </c>
      <c r="Q3024" s="23"/>
    </row>
    <row r="3025" spans="3:17" x14ac:dyDescent="0.3">
      <c r="C3025" s="128" t="str">
        <f t="shared" si="48"/>
        <v/>
      </c>
      <c r="Q3025" s="23"/>
    </row>
    <row r="3026" spans="3:17" x14ac:dyDescent="0.3">
      <c r="C3026" s="128" t="str">
        <f t="shared" si="48"/>
        <v/>
      </c>
      <c r="Q3026" s="23"/>
    </row>
    <row r="3027" spans="3:17" x14ac:dyDescent="0.3">
      <c r="C3027" s="128" t="str">
        <f t="shared" si="48"/>
        <v/>
      </c>
      <c r="Q3027" s="23"/>
    </row>
    <row r="3028" spans="3:17" x14ac:dyDescent="0.3">
      <c r="C3028" s="128" t="str">
        <f t="shared" si="48"/>
        <v/>
      </c>
      <c r="Q3028" s="23"/>
    </row>
    <row r="3029" spans="3:17" x14ac:dyDescent="0.3">
      <c r="C3029" s="128" t="str">
        <f t="shared" si="48"/>
        <v/>
      </c>
      <c r="Q3029" s="23"/>
    </row>
    <row r="3030" spans="3:17" x14ac:dyDescent="0.3">
      <c r="C3030" s="128" t="str">
        <f t="shared" si="48"/>
        <v/>
      </c>
      <c r="Q3030" s="23"/>
    </row>
    <row r="3031" spans="3:17" x14ac:dyDescent="0.3">
      <c r="C3031" s="128" t="str">
        <f t="shared" si="48"/>
        <v/>
      </c>
      <c r="Q3031" s="23"/>
    </row>
    <row r="3032" spans="3:17" x14ac:dyDescent="0.3">
      <c r="C3032" s="128" t="str">
        <f t="shared" si="48"/>
        <v/>
      </c>
      <c r="Q3032" s="23"/>
    </row>
    <row r="3033" spans="3:17" x14ac:dyDescent="0.3">
      <c r="C3033" s="128" t="str">
        <f t="shared" si="48"/>
        <v/>
      </c>
      <c r="Q3033" s="23"/>
    </row>
    <row r="3034" spans="3:17" x14ac:dyDescent="0.3">
      <c r="C3034" s="128" t="str">
        <f t="shared" si="48"/>
        <v/>
      </c>
      <c r="Q3034" s="23"/>
    </row>
    <row r="3035" spans="3:17" x14ac:dyDescent="0.3">
      <c r="C3035" s="128" t="str">
        <f t="shared" si="48"/>
        <v/>
      </c>
      <c r="Q3035" s="23"/>
    </row>
    <row r="3036" spans="3:17" x14ac:dyDescent="0.3">
      <c r="C3036" s="128" t="str">
        <f t="shared" si="48"/>
        <v/>
      </c>
      <c r="Q3036" s="23"/>
    </row>
    <row r="3037" spans="3:17" x14ac:dyDescent="0.3">
      <c r="C3037" s="128" t="str">
        <f t="shared" si="48"/>
        <v/>
      </c>
      <c r="Q3037" s="23"/>
    </row>
    <row r="3038" spans="3:17" x14ac:dyDescent="0.3">
      <c r="C3038" s="128" t="str">
        <f t="shared" si="48"/>
        <v/>
      </c>
      <c r="Q3038" s="23"/>
    </row>
    <row r="3039" spans="3:17" x14ac:dyDescent="0.3">
      <c r="C3039" s="128" t="str">
        <f t="shared" si="48"/>
        <v/>
      </c>
      <c r="Q3039" s="23"/>
    </row>
    <row r="3040" spans="3:17" x14ac:dyDescent="0.3">
      <c r="C3040" s="128" t="str">
        <f t="shared" si="48"/>
        <v/>
      </c>
      <c r="Q3040" s="23"/>
    </row>
    <row r="3041" spans="3:17" x14ac:dyDescent="0.3">
      <c r="C3041" s="128" t="str">
        <f t="shared" si="48"/>
        <v/>
      </c>
      <c r="Q3041" s="23"/>
    </row>
    <row r="3042" spans="3:17" x14ac:dyDescent="0.3">
      <c r="C3042" s="128" t="str">
        <f t="shared" si="48"/>
        <v/>
      </c>
      <c r="Q3042" s="23"/>
    </row>
    <row r="3043" spans="3:17" x14ac:dyDescent="0.3">
      <c r="C3043" s="128" t="str">
        <f t="shared" si="48"/>
        <v/>
      </c>
      <c r="Q3043" s="23"/>
    </row>
    <row r="3044" spans="3:17" x14ac:dyDescent="0.3">
      <c r="C3044" s="128" t="str">
        <f t="shared" si="48"/>
        <v/>
      </c>
      <c r="Q3044" s="23"/>
    </row>
    <row r="3045" spans="3:17" x14ac:dyDescent="0.3">
      <c r="C3045" s="128" t="str">
        <f t="shared" si="48"/>
        <v/>
      </c>
      <c r="Q3045" s="23"/>
    </row>
    <row r="3046" spans="3:17" x14ac:dyDescent="0.3">
      <c r="C3046" s="128" t="str">
        <f t="shared" si="48"/>
        <v/>
      </c>
      <c r="Q3046" s="23"/>
    </row>
    <row r="3047" spans="3:17" x14ac:dyDescent="0.3">
      <c r="C3047" s="128" t="str">
        <f t="shared" si="48"/>
        <v/>
      </c>
      <c r="Q3047" s="23"/>
    </row>
    <row r="3048" spans="3:17" x14ac:dyDescent="0.3">
      <c r="C3048" s="128" t="str">
        <f t="shared" si="48"/>
        <v/>
      </c>
      <c r="Q3048" s="23"/>
    </row>
    <row r="3049" spans="3:17" x14ac:dyDescent="0.3">
      <c r="C3049" s="128" t="str">
        <f t="shared" si="48"/>
        <v/>
      </c>
      <c r="Q3049" s="23"/>
    </row>
    <row r="3050" spans="3:17" x14ac:dyDescent="0.3">
      <c r="C3050" s="128" t="str">
        <f t="shared" si="48"/>
        <v/>
      </c>
      <c r="Q3050" s="23"/>
    </row>
    <row r="3051" spans="3:17" x14ac:dyDescent="0.3">
      <c r="C3051" s="128" t="str">
        <f t="shared" si="48"/>
        <v/>
      </c>
      <c r="Q3051" s="23"/>
    </row>
    <row r="3052" spans="3:17" x14ac:dyDescent="0.3">
      <c r="C3052" s="128" t="str">
        <f t="shared" si="48"/>
        <v/>
      </c>
      <c r="Q3052" s="23"/>
    </row>
    <row r="3053" spans="3:17" x14ac:dyDescent="0.3">
      <c r="C3053" s="128" t="str">
        <f t="shared" si="48"/>
        <v/>
      </c>
      <c r="Q3053" s="23"/>
    </row>
    <row r="3054" spans="3:17" x14ac:dyDescent="0.3">
      <c r="C3054" s="128" t="str">
        <f t="shared" si="48"/>
        <v/>
      </c>
      <c r="Q3054" s="23"/>
    </row>
    <row r="3055" spans="3:17" x14ac:dyDescent="0.3">
      <c r="C3055" s="128" t="str">
        <f t="shared" si="48"/>
        <v/>
      </c>
      <c r="Q3055" s="23"/>
    </row>
    <row r="3056" spans="3:17" x14ac:dyDescent="0.3">
      <c r="C3056" s="128" t="str">
        <f t="shared" si="48"/>
        <v/>
      </c>
      <c r="Q3056" s="23"/>
    </row>
    <row r="3057" spans="3:17" x14ac:dyDescent="0.3">
      <c r="C3057" s="128" t="str">
        <f t="shared" si="48"/>
        <v/>
      </c>
      <c r="Q3057" s="23"/>
    </row>
    <row r="3058" spans="3:17" x14ac:dyDescent="0.3">
      <c r="C3058" s="128" t="str">
        <f t="shared" si="48"/>
        <v/>
      </c>
      <c r="Q3058" s="23"/>
    </row>
    <row r="3059" spans="3:17" x14ac:dyDescent="0.3">
      <c r="C3059" s="128" t="str">
        <f t="shared" si="48"/>
        <v/>
      </c>
      <c r="Q3059" s="23"/>
    </row>
    <row r="3060" spans="3:17" x14ac:dyDescent="0.3">
      <c r="C3060" s="128" t="str">
        <f t="shared" si="48"/>
        <v/>
      </c>
      <c r="Q3060" s="23"/>
    </row>
    <row r="3061" spans="3:17" x14ac:dyDescent="0.3">
      <c r="C3061" s="128" t="str">
        <f t="shared" si="48"/>
        <v/>
      </c>
      <c r="Q3061" s="23"/>
    </row>
    <row r="3062" spans="3:17" x14ac:dyDescent="0.3">
      <c r="C3062" s="128" t="str">
        <f t="shared" ref="C3062:C3125" si="49">LEFT(E3062,9)</f>
        <v/>
      </c>
      <c r="Q3062" s="23"/>
    </row>
    <row r="3063" spans="3:17" x14ac:dyDescent="0.3">
      <c r="C3063" s="128" t="str">
        <f t="shared" si="49"/>
        <v/>
      </c>
      <c r="Q3063" s="23"/>
    </row>
    <row r="3064" spans="3:17" x14ac:dyDescent="0.3">
      <c r="C3064" s="128" t="str">
        <f t="shared" si="49"/>
        <v/>
      </c>
      <c r="Q3064" s="23"/>
    </row>
    <row r="3065" spans="3:17" x14ac:dyDescent="0.3">
      <c r="C3065" s="128" t="str">
        <f t="shared" si="49"/>
        <v/>
      </c>
      <c r="Q3065" s="23"/>
    </row>
    <row r="3066" spans="3:17" x14ac:dyDescent="0.3">
      <c r="C3066" s="128" t="str">
        <f t="shared" si="49"/>
        <v/>
      </c>
      <c r="Q3066" s="23"/>
    </row>
    <row r="3067" spans="3:17" x14ac:dyDescent="0.3">
      <c r="C3067" s="128" t="str">
        <f t="shared" si="49"/>
        <v/>
      </c>
      <c r="Q3067" s="23"/>
    </row>
    <row r="3068" spans="3:17" x14ac:dyDescent="0.3">
      <c r="C3068" s="128" t="str">
        <f t="shared" si="49"/>
        <v/>
      </c>
      <c r="Q3068" s="23"/>
    </row>
    <row r="3069" spans="3:17" x14ac:dyDescent="0.3">
      <c r="C3069" s="128" t="str">
        <f t="shared" si="49"/>
        <v/>
      </c>
      <c r="Q3069" s="23"/>
    </row>
    <row r="3070" spans="3:17" x14ac:dyDescent="0.3">
      <c r="C3070" s="128" t="str">
        <f t="shared" si="49"/>
        <v/>
      </c>
      <c r="Q3070" s="23"/>
    </row>
    <row r="3071" spans="3:17" x14ac:dyDescent="0.3">
      <c r="C3071" s="128" t="str">
        <f t="shared" si="49"/>
        <v/>
      </c>
      <c r="Q3071" s="23"/>
    </row>
    <row r="3072" spans="3:17" x14ac:dyDescent="0.3">
      <c r="C3072" s="128" t="str">
        <f t="shared" si="49"/>
        <v/>
      </c>
      <c r="Q3072" s="23"/>
    </row>
    <row r="3073" spans="3:17" x14ac:dyDescent="0.3">
      <c r="C3073" s="128" t="str">
        <f t="shared" si="49"/>
        <v/>
      </c>
      <c r="Q3073" s="23"/>
    </row>
    <row r="3074" spans="3:17" x14ac:dyDescent="0.3">
      <c r="C3074" s="128" t="str">
        <f t="shared" si="49"/>
        <v/>
      </c>
      <c r="Q3074" s="23"/>
    </row>
    <row r="3075" spans="3:17" x14ac:dyDescent="0.3">
      <c r="C3075" s="128" t="str">
        <f t="shared" si="49"/>
        <v/>
      </c>
      <c r="Q3075" s="23"/>
    </row>
    <row r="3076" spans="3:17" x14ac:dyDescent="0.3">
      <c r="C3076" s="128" t="str">
        <f t="shared" si="49"/>
        <v/>
      </c>
      <c r="Q3076" s="23"/>
    </row>
    <row r="3077" spans="3:17" x14ac:dyDescent="0.3">
      <c r="C3077" s="128" t="str">
        <f t="shared" si="49"/>
        <v/>
      </c>
      <c r="Q3077" s="23"/>
    </row>
    <row r="3078" spans="3:17" x14ac:dyDescent="0.3">
      <c r="C3078" s="128" t="str">
        <f t="shared" si="49"/>
        <v/>
      </c>
      <c r="Q3078" s="23"/>
    </row>
    <row r="3079" spans="3:17" x14ac:dyDescent="0.3">
      <c r="C3079" s="128" t="str">
        <f t="shared" si="49"/>
        <v/>
      </c>
      <c r="Q3079" s="23"/>
    </row>
    <row r="3080" spans="3:17" x14ac:dyDescent="0.3">
      <c r="C3080" s="128" t="str">
        <f t="shared" si="49"/>
        <v/>
      </c>
      <c r="Q3080" s="23"/>
    </row>
    <row r="3081" spans="3:17" x14ac:dyDescent="0.3">
      <c r="C3081" s="128" t="str">
        <f t="shared" si="49"/>
        <v/>
      </c>
      <c r="Q3081" s="23"/>
    </row>
    <row r="3082" spans="3:17" x14ac:dyDescent="0.3">
      <c r="C3082" s="128" t="str">
        <f t="shared" si="49"/>
        <v/>
      </c>
      <c r="Q3082" s="23"/>
    </row>
    <row r="3083" spans="3:17" x14ac:dyDescent="0.3">
      <c r="C3083" s="128" t="str">
        <f t="shared" si="49"/>
        <v/>
      </c>
      <c r="Q3083" s="23"/>
    </row>
    <row r="3084" spans="3:17" x14ac:dyDescent="0.3">
      <c r="C3084" s="128" t="str">
        <f t="shared" si="49"/>
        <v/>
      </c>
      <c r="Q3084" s="23"/>
    </row>
    <row r="3085" spans="3:17" x14ac:dyDescent="0.3">
      <c r="C3085" s="128" t="str">
        <f t="shared" si="49"/>
        <v/>
      </c>
      <c r="Q3085" s="23"/>
    </row>
    <row r="3086" spans="3:17" x14ac:dyDescent="0.3">
      <c r="C3086" s="128" t="str">
        <f t="shared" si="49"/>
        <v/>
      </c>
      <c r="Q3086" s="23"/>
    </row>
    <row r="3087" spans="3:17" x14ac:dyDescent="0.3">
      <c r="C3087" s="128" t="str">
        <f t="shared" si="49"/>
        <v/>
      </c>
      <c r="Q3087" s="23"/>
    </row>
    <row r="3088" spans="3:17" x14ac:dyDescent="0.3">
      <c r="C3088" s="128" t="str">
        <f t="shared" si="49"/>
        <v/>
      </c>
      <c r="Q3088" s="23"/>
    </row>
    <row r="3089" spans="3:17" x14ac:dyDescent="0.3">
      <c r="C3089" s="128" t="str">
        <f t="shared" si="49"/>
        <v/>
      </c>
      <c r="Q3089" s="23"/>
    </row>
    <row r="3090" spans="3:17" x14ac:dyDescent="0.3">
      <c r="C3090" s="128" t="str">
        <f t="shared" si="49"/>
        <v/>
      </c>
      <c r="Q3090" s="23"/>
    </row>
    <row r="3091" spans="3:17" x14ac:dyDescent="0.3">
      <c r="C3091" s="128" t="str">
        <f t="shared" si="49"/>
        <v/>
      </c>
      <c r="Q3091" s="23"/>
    </row>
    <row r="3092" spans="3:17" x14ac:dyDescent="0.3">
      <c r="C3092" s="128" t="str">
        <f t="shared" si="49"/>
        <v/>
      </c>
      <c r="Q3092" s="23"/>
    </row>
    <row r="3093" spans="3:17" x14ac:dyDescent="0.3">
      <c r="C3093" s="128" t="str">
        <f t="shared" si="49"/>
        <v/>
      </c>
      <c r="Q3093" s="23"/>
    </row>
    <row r="3094" spans="3:17" x14ac:dyDescent="0.3">
      <c r="C3094" s="128" t="str">
        <f t="shared" si="49"/>
        <v/>
      </c>
      <c r="Q3094" s="23"/>
    </row>
    <row r="3095" spans="3:17" x14ac:dyDescent="0.3">
      <c r="C3095" s="128" t="str">
        <f t="shared" si="49"/>
        <v/>
      </c>
      <c r="Q3095" s="23"/>
    </row>
    <row r="3096" spans="3:17" x14ac:dyDescent="0.3">
      <c r="C3096" s="128" t="str">
        <f t="shared" si="49"/>
        <v/>
      </c>
      <c r="Q3096" s="23"/>
    </row>
    <row r="3097" spans="3:17" x14ac:dyDescent="0.3">
      <c r="C3097" s="128" t="str">
        <f t="shared" si="49"/>
        <v/>
      </c>
      <c r="Q3097" s="23"/>
    </row>
    <row r="3098" spans="3:17" x14ac:dyDescent="0.3">
      <c r="C3098" s="128" t="str">
        <f t="shared" si="49"/>
        <v/>
      </c>
      <c r="Q3098" s="23"/>
    </row>
    <row r="3099" spans="3:17" x14ac:dyDescent="0.3">
      <c r="C3099" s="128" t="str">
        <f t="shared" si="49"/>
        <v/>
      </c>
      <c r="Q3099" s="23"/>
    </row>
    <row r="3100" spans="3:17" x14ac:dyDescent="0.3">
      <c r="C3100" s="128" t="str">
        <f t="shared" si="49"/>
        <v/>
      </c>
      <c r="Q3100" s="23"/>
    </row>
    <row r="3101" spans="3:17" x14ac:dyDescent="0.3">
      <c r="C3101" s="128" t="str">
        <f t="shared" si="49"/>
        <v/>
      </c>
      <c r="Q3101" s="23"/>
    </row>
    <row r="3102" spans="3:17" x14ac:dyDescent="0.3">
      <c r="C3102" s="128" t="str">
        <f t="shared" si="49"/>
        <v/>
      </c>
      <c r="Q3102" s="23"/>
    </row>
    <row r="3103" spans="3:17" x14ac:dyDescent="0.3">
      <c r="C3103" s="128" t="str">
        <f t="shared" si="49"/>
        <v/>
      </c>
      <c r="Q3103" s="23"/>
    </row>
    <row r="3104" spans="3:17" x14ac:dyDescent="0.3">
      <c r="C3104" s="128" t="str">
        <f t="shared" si="49"/>
        <v/>
      </c>
      <c r="Q3104" s="23"/>
    </row>
    <row r="3105" spans="3:17" x14ac:dyDescent="0.3">
      <c r="C3105" s="128" t="str">
        <f t="shared" si="49"/>
        <v/>
      </c>
      <c r="Q3105" s="23"/>
    </row>
    <row r="3106" spans="3:17" x14ac:dyDescent="0.3">
      <c r="C3106" s="128" t="str">
        <f t="shared" si="49"/>
        <v/>
      </c>
      <c r="Q3106" s="23"/>
    </row>
    <row r="3107" spans="3:17" x14ac:dyDescent="0.3">
      <c r="C3107" s="128" t="str">
        <f t="shared" si="49"/>
        <v/>
      </c>
      <c r="Q3107" s="23"/>
    </row>
    <row r="3108" spans="3:17" x14ac:dyDescent="0.3">
      <c r="C3108" s="128" t="str">
        <f t="shared" si="49"/>
        <v/>
      </c>
      <c r="Q3108" s="23"/>
    </row>
    <row r="3109" spans="3:17" x14ac:dyDescent="0.3">
      <c r="C3109" s="128" t="str">
        <f t="shared" si="49"/>
        <v/>
      </c>
      <c r="Q3109" s="23"/>
    </row>
    <row r="3110" spans="3:17" x14ac:dyDescent="0.3">
      <c r="C3110" s="128" t="str">
        <f t="shared" si="49"/>
        <v/>
      </c>
      <c r="Q3110" s="23"/>
    </row>
    <row r="3111" spans="3:17" x14ac:dyDescent="0.3">
      <c r="C3111" s="128" t="str">
        <f t="shared" si="49"/>
        <v/>
      </c>
      <c r="Q3111" s="23"/>
    </row>
    <row r="3112" spans="3:17" x14ac:dyDescent="0.3">
      <c r="C3112" s="128" t="str">
        <f t="shared" si="49"/>
        <v/>
      </c>
      <c r="Q3112" s="23"/>
    </row>
    <row r="3113" spans="3:17" x14ac:dyDescent="0.3">
      <c r="C3113" s="128" t="str">
        <f t="shared" si="49"/>
        <v/>
      </c>
      <c r="Q3113" s="23"/>
    </row>
    <row r="3114" spans="3:17" x14ac:dyDescent="0.3">
      <c r="C3114" s="128" t="str">
        <f t="shared" si="49"/>
        <v/>
      </c>
      <c r="Q3114" s="23"/>
    </row>
    <row r="3115" spans="3:17" x14ac:dyDescent="0.3">
      <c r="C3115" s="128" t="str">
        <f t="shared" si="49"/>
        <v/>
      </c>
      <c r="Q3115" s="23"/>
    </row>
    <row r="3116" spans="3:17" x14ac:dyDescent="0.3">
      <c r="C3116" s="128" t="str">
        <f t="shared" si="49"/>
        <v/>
      </c>
      <c r="Q3116" s="23"/>
    </row>
    <row r="3117" spans="3:17" x14ac:dyDescent="0.3">
      <c r="C3117" s="128" t="str">
        <f t="shared" si="49"/>
        <v/>
      </c>
      <c r="Q3117" s="23"/>
    </row>
    <row r="3118" spans="3:17" x14ac:dyDescent="0.3">
      <c r="C3118" s="128" t="str">
        <f t="shared" si="49"/>
        <v/>
      </c>
      <c r="Q3118" s="23"/>
    </row>
    <row r="3119" spans="3:17" x14ac:dyDescent="0.3">
      <c r="C3119" s="128" t="str">
        <f t="shared" si="49"/>
        <v/>
      </c>
      <c r="Q3119" s="23"/>
    </row>
    <row r="3120" spans="3:17" x14ac:dyDescent="0.3">
      <c r="C3120" s="128" t="str">
        <f t="shared" si="49"/>
        <v/>
      </c>
      <c r="Q3120" s="23"/>
    </row>
    <row r="3121" spans="3:17" x14ac:dyDescent="0.3">
      <c r="C3121" s="128" t="str">
        <f t="shared" si="49"/>
        <v/>
      </c>
      <c r="Q3121" s="23"/>
    </row>
    <row r="3122" spans="3:17" x14ac:dyDescent="0.3">
      <c r="C3122" s="128" t="str">
        <f t="shared" si="49"/>
        <v/>
      </c>
      <c r="Q3122" s="23"/>
    </row>
    <row r="3123" spans="3:17" x14ac:dyDescent="0.3">
      <c r="C3123" s="128" t="str">
        <f t="shared" si="49"/>
        <v/>
      </c>
      <c r="Q3123" s="23"/>
    </row>
    <row r="3124" spans="3:17" x14ac:dyDescent="0.3">
      <c r="C3124" s="128" t="str">
        <f t="shared" si="49"/>
        <v/>
      </c>
      <c r="Q3124" s="23"/>
    </row>
    <row r="3125" spans="3:17" x14ac:dyDescent="0.3">
      <c r="C3125" s="128" t="str">
        <f t="shared" si="49"/>
        <v/>
      </c>
      <c r="Q3125" s="23"/>
    </row>
    <row r="3126" spans="3:17" x14ac:dyDescent="0.3">
      <c r="C3126" s="128" t="str">
        <f t="shared" ref="C3126:C3189" si="50">LEFT(E3126,9)</f>
        <v/>
      </c>
      <c r="Q3126" s="23"/>
    </row>
    <row r="3127" spans="3:17" x14ac:dyDescent="0.3">
      <c r="C3127" s="128" t="str">
        <f t="shared" si="50"/>
        <v/>
      </c>
      <c r="Q3127" s="23"/>
    </row>
    <row r="3128" spans="3:17" x14ac:dyDescent="0.3">
      <c r="C3128" s="128" t="str">
        <f t="shared" si="50"/>
        <v/>
      </c>
      <c r="Q3128" s="23"/>
    </row>
    <row r="3129" spans="3:17" x14ac:dyDescent="0.3">
      <c r="C3129" s="128" t="str">
        <f t="shared" si="50"/>
        <v/>
      </c>
      <c r="Q3129" s="23"/>
    </row>
    <row r="3130" spans="3:17" x14ac:dyDescent="0.3">
      <c r="C3130" s="128" t="str">
        <f t="shared" si="50"/>
        <v/>
      </c>
      <c r="Q3130" s="23"/>
    </row>
    <row r="3131" spans="3:17" x14ac:dyDescent="0.3">
      <c r="C3131" s="128" t="str">
        <f t="shared" si="50"/>
        <v/>
      </c>
      <c r="Q3131" s="23"/>
    </row>
    <row r="3132" spans="3:17" x14ac:dyDescent="0.3">
      <c r="C3132" s="128" t="str">
        <f t="shared" si="50"/>
        <v/>
      </c>
      <c r="Q3132" s="23"/>
    </row>
    <row r="3133" spans="3:17" x14ac:dyDescent="0.3">
      <c r="C3133" s="128" t="str">
        <f t="shared" si="50"/>
        <v/>
      </c>
      <c r="Q3133" s="23"/>
    </row>
    <row r="3134" spans="3:17" x14ac:dyDescent="0.3">
      <c r="C3134" s="128" t="str">
        <f t="shared" si="50"/>
        <v/>
      </c>
      <c r="Q3134" s="23"/>
    </row>
    <row r="3135" spans="3:17" x14ac:dyDescent="0.3">
      <c r="C3135" s="128" t="str">
        <f t="shared" si="50"/>
        <v/>
      </c>
      <c r="Q3135" s="23"/>
    </row>
    <row r="3136" spans="3:17" x14ac:dyDescent="0.3">
      <c r="C3136" s="128" t="str">
        <f t="shared" si="50"/>
        <v/>
      </c>
      <c r="Q3136" s="23"/>
    </row>
    <row r="3137" spans="3:17" x14ac:dyDescent="0.3">
      <c r="C3137" s="128" t="str">
        <f t="shared" si="50"/>
        <v/>
      </c>
      <c r="Q3137" s="23"/>
    </row>
    <row r="3138" spans="3:17" x14ac:dyDescent="0.3">
      <c r="C3138" s="128" t="str">
        <f t="shared" si="50"/>
        <v/>
      </c>
      <c r="Q3138" s="23"/>
    </row>
    <row r="3139" spans="3:17" x14ac:dyDescent="0.3">
      <c r="C3139" s="128" t="str">
        <f t="shared" si="50"/>
        <v/>
      </c>
      <c r="Q3139" s="23"/>
    </row>
    <row r="3140" spans="3:17" x14ac:dyDescent="0.3">
      <c r="C3140" s="128" t="str">
        <f t="shared" si="50"/>
        <v/>
      </c>
      <c r="Q3140" s="23"/>
    </row>
    <row r="3141" spans="3:17" x14ac:dyDescent="0.3">
      <c r="C3141" s="128" t="str">
        <f t="shared" si="50"/>
        <v/>
      </c>
      <c r="Q3141" s="23"/>
    </row>
    <row r="3142" spans="3:17" x14ac:dyDescent="0.3">
      <c r="C3142" s="128" t="str">
        <f t="shared" si="50"/>
        <v/>
      </c>
      <c r="Q3142" s="23"/>
    </row>
    <row r="3143" spans="3:17" x14ac:dyDescent="0.3">
      <c r="C3143" s="128" t="str">
        <f t="shared" si="50"/>
        <v/>
      </c>
      <c r="Q3143" s="23"/>
    </row>
    <row r="3144" spans="3:17" x14ac:dyDescent="0.3">
      <c r="C3144" s="128" t="str">
        <f t="shared" si="50"/>
        <v/>
      </c>
      <c r="Q3144" s="23"/>
    </row>
    <row r="3145" spans="3:17" x14ac:dyDescent="0.3">
      <c r="C3145" s="128" t="str">
        <f t="shared" si="50"/>
        <v/>
      </c>
      <c r="Q3145" s="23"/>
    </row>
    <row r="3146" spans="3:17" x14ac:dyDescent="0.3">
      <c r="C3146" s="128" t="str">
        <f t="shared" si="50"/>
        <v/>
      </c>
      <c r="Q3146" s="23"/>
    </row>
    <row r="3147" spans="3:17" x14ac:dyDescent="0.3">
      <c r="C3147" s="128" t="str">
        <f t="shared" si="50"/>
        <v/>
      </c>
      <c r="Q3147" s="23"/>
    </row>
    <row r="3148" spans="3:17" x14ac:dyDescent="0.3">
      <c r="C3148" s="128" t="str">
        <f t="shared" si="50"/>
        <v/>
      </c>
      <c r="Q3148" s="23"/>
    </row>
    <row r="3149" spans="3:17" x14ac:dyDescent="0.3">
      <c r="C3149" s="128" t="str">
        <f t="shared" si="50"/>
        <v/>
      </c>
      <c r="Q3149" s="23"/>
    </row>
    <row r="3150" spans="3:17" x14ac:dyDescent="0.3">
      <c r="C3150" s="128" t="str">
        <f t="shared" si="50"/>
        <v/>
      </c>
      <c r="Q3150" s="23"/>
    </row>
    <row r="3151" spans="3:17" x14ac:dyDescent="0.3">
      <c r="C3151" s="128" t="str">
        <f t="shared" si="50"/>
        <v/>
      </c>
      <c r="Q3151" s="23"/>
    </row>
    <row r="3152" spans="3:17" x14ac:dyDescent="0.3">
      <c r="C3152" s="128" t="str">
        <f t="shared" si="50"/>
        <v/>
      </c>
      <c r="Q3152" s="23"/>
    </row>
    <row r="3153" spans="3:17" x14ac:dyDescent="0.3">
      <c r="C3153" s="128" t="str">
        <f t="shared" si="50"/>
        <v/>
      </c>
      <c r="Q3153" s="23"/>
    </row>
    <row r="3154" spans="3:17" x14ac:dyDescent="0.3">
      <c r="C3154" s="128" t="str">
        <f t="shared" si="50"/>
        <v/>
      </c>
      <c r="Q3154" s="23"/>
    </row>
    <row r="3155" spans="3:17" x14ac:dyDescent="0.3">
      <c r="C3155" s="128" t="str">
        <f t="shared" si="50"/>
        <v/>
      </c>
      <c r="Q3155" s="23"/>
    </row>
    <row r="3156" spans="3:17" x14ac:dyDescent="0.3">
      <c r="C3156" s="128" t="str">
        <f t="shared" si="50"/>
        <v/>
      </c>
      <c r="Q3156" s="23"/>
    </row>
    <row r="3157" spans="3:17" x14ac:dyDescent="0.3">
      <c r="C3157" s="128" t="str">
        <f t="shared" si="50"/>
        <v/>
      </c>
      <c r="Q3157" s="23"/>
    </row>
    <row r="3158" spans="3:17" x14ac:dyDescent="0.3">
      <c r="C3158" s="128" t="str">
        <f t="shared" si="50"/>
        <v/>
      </c>
      <c r="Q3158" s="23"/>
    </row>
    <row r="3159" spans="3:17" x14ac:dyDescent="0.3">
      <c r="C3159" s="128" t="str">
        <f t="shared" si="50"/>
        <v/>
      </c>
      <c r="Q3159" s="23"/>
    </row>
    <row r="3160" spans="3:17" x14ac:dyDescent="0.3">
      <c r="C3160" s="128" t="str">
        <f t="shared" si="50"/>
        <v/>
      </c>
      <c r="Q3160" s="23"/>
    </row>
    <row r="3161" spans="3:17" x14ac:dyDescent="0.3">
      <c r="C3161" s="128" t="str">
        <f t="shared" si="50"/>
        <v/>
      </c>
      <c r="Q3161" s="23"/>
    </row>
    <row r="3162" spans="3:17" x14ac:dyDescent="0.3">
      <c r="C3162" s="128" t="str">
        <f t="shared" si="50"/>
        <v/>
      </c>
      <c r="Q3162" s="23"/>
    </row>
    <row r="3163" spans="3:17" x14ac:dyDescent="0.3">
      <c r="C3163" s="128" t="str">
        <f t="shared" si="50"/>
        <v/>
      </c>
      <c r="Q3163" s="23"/>
    </row>
    <row r="3164" spans="3:17" x14ac:dyDescent="0.3">
      <c r="C3164" s="128" t="str">
        <f t="shared" si="50"/>
        <v/>
      </c>
      <c r="Q3164" s="23"/>
    </row>
    <row r="3165" spans="3:17" x14ac:dyDescent="0.3">
      <c r="C3165" s="128" t="str">
        <f t="shared" si="50"/>
        <v/>
      </c>
      <c r="Q3165" s="23"/>
    </row>
    <row r="3166" spans="3:17" x14ac:dyDescent="0.3">
      <c r="C3166" s="128" t="str">
        <f t="shared" si="50"/>
        <v/>
      </c>
      <c r="Q3166" s="23"/>
    </row>
    <row r="3167" spans="3:17" x14ac:dyDescent="0.3">
      <c r="C3167" s="128" t="str">
        <f t="shared" si="50"/>
        <v/>
      </c>
      <c r="Q3167" s="23"/>
    </row>
    <row r="3168" spans="3:17" x14ac:dyDescent="0.3">
      <c r="C3168" s="128" t="str">
        <f t="shared" si="50"/>
        <v/>
      </c>
      <c r="Q3168" s="23"/>
    </row>
    <row r="3169" spans="3:17" x14ac:dyDescent="0.3">
      <c r="C3169" s="128" t="str">
        <f t="shared" si="50"/>
        <v/>
      </c>
      <c r="Q3169" s="23"/>
    </row>
    <row r="3170" spans="3:17" x14ac:dyDescent="0.3">
      <c r="C3170" s="128" t="str">
        <f t="shared" si="50"/>
        <v/>
      </c>
      <c r="Q3170" s="23"/>
    </row>
    <row r="3171" spans="3:17" x14ac:dyDescent="0.3">
      <c r="C3171" s="128" t="str">
        <f t="shared" si="50"/>
        <v/>
      </c>
      <c r="Q3171" s="23"/>
    </row>
    <row r="3172" spans="3:17" x14ac:dyDescent="0.3">
      <c r="C3172" s="128" t="str">
        <f t="shared" si="50"/>
        <v/>
      </c>
      <c r="Q3172" s="23"/>
    </row>
    <row r="3173" spans="3:17" x14ac:dyDescent="0.3">
      <c r="C3173" s="128" t="str">
        <f t="shared" si="50"/>
        <v/>
      </c>
      <c r="Q3173" s="23"/>
    </row>
    <row r="3174" spans="3:17" x14ac:dyDescent="0.3">
      <c r="C3174" s="128" t="str">
        <f t="shared" si="50"/>
        <v/>
      </c>
      <c r="Q3174" s="23"/>
    </row>
    <row r="3175" spans="3:17" x14ac:dyDescent="0.3">
      <c r="C3175" s="128" t="str">
        <f t="shared" si="50"/>
        <v/>
      </c>
      <c r="Q3175" s="23"/>
    </row>
    <row r="3176" spans="3:17" x14ac:dyDescent="0.3">
      <c r="C3176" s="128" t="str">
        <f t="shared" si="50"/>
        <v/>
      </c>
      <c r="Q3176" s="23"/>
    </row>
    <row r="3177" spans="3:17" x14ac:dyDescent="0.3">
      <c r="C3177" s="128" t="str">
        <f t="shared" si="50"/>
        <v/>
      </c>
      <c r="Q3177" s="23"/>
    </row>
    <row r="3178" spans="3:17" x14ac:dyDescent="0.3">
      <c r="C3178" s="128" t="str">
        <f t="shared" si="50"/>
        <v/>
      </c>
      <c r="Q3178" s="23"/>
    </row>
    <row r="3179" spans="3:17" x14ac:dyDescent="0.3">
      <c r="C3179" s="128" t="str">
        <f t="shared" si="50"/>
        <v/>
      </c>
      <c r="Q3179" s="23"/>
    </row>
    <row r="3180" spans="3:17" x14ac:dyDescent="0.3">
      <c r="C3180" s="128" t="str">
        <f t="shared" si="50"/>
        <v/>
      </c>
      <c r="Q3180" s="23"/>
    </row>
    <row r="3181" spans="3:17" x14ac:dyDescent="0.3">
      <c r="C3181" s="128" t="str">
        <f t="shared" si="50"/>
        <v/>
      </c>
      <c r="Q3181" s="23"/>
    </row>
    <row r="3182" spans="3:17" x14ac:dyDescent="0.3">
      <c r="C3182" s="128" t="str">
        <f t="shared" si="50"/>
        <v/>
      </c>
      <c r="Q3182" s="23"/>
    </row>
    <row r="3183" spans="3:17" x14ac:dyDescent="0.3">
      <c r="C3183" s="128" t="str">
        <f t="shared" si="50"/>
        <v/>
      </c>
      <c r="Q3183" s="23"/>
    </row>
    <row r="3184" spans="3:17" x14ac:dyDescent="0.3">
      <c r="C3184" s="128" t="str">
        <f t="shared" si="50"/>
        <v/>
      </c>
      <c r="Q3184" s="23"/>
    </row>
    <row r="3185" spans="3:17" x14ac:dyDescent="0.3">
      <c r="C3185" s="128" t="str">
        <f t="shared" si="50"/>
        <v/>
      </c>
      <c r="Q3185" s="23"/>
    </row>
    <row r="3186" spans="3:17" x14ac:dyDescent="0.3">
      <c r="C3186" s="128" t="str">
        <f t="shared" si="50"/>
        <v/>
      </c>
      <c r="Q3186" s="23"/>
    </row>
    <row r="3187" spans="3:17" x14ac:dyDescent="0.3">
      <c r="C3187" s="128" t="str">
        <f t="shared" si="50"/>
        <v/>
      </c>
      <c r="Q3187" s="23"/>
    </row>
    <row r="3188" spans="3:17" x14ac:dyDescent="0.3">
      <c r="C3188" s="128" t="str">
        <f t="shared" si="50"/>
        <v/>
      </c>
      <c r="Q3188" s="23"/>
    </row>
    <row r="3189" spans="3:17" x14ac:dyDescent="0.3">
      <c r="C3189" s="128" t="str">
        <f t="shared" si="50"/>
        <v/>
      </c>
      <c r="Q3189" s="23"/>
    </row>
    <row r="3190" spans="3:17" x14ac:dyDescent="0.3">
      <c r="C3190" s="128" t="str">
        <f t="shared" ref="C3190:C3253" si="51">LEFT(E3190,9)</f>
        <v/>
      </c>
      <c r="Q3190" s="23"/>
    </row>
    <row r="3191" spans="3:17" x14ac:dyDescent="0.3">
      <c r="C3191" s="128" t="str">
        <f t="shared" si="51"/>
        <v/>
      </c>
      <c r="Q3191" s="23"/>
    </row>
    <row r="3192" spans="3:17" x14ac:dyDescent="0.3">
      <c r="C3192" s="128" t="str">
        <f t="shared" si="51"/>
        <v/>
      </c>
      <c r="Q3192" s="23"/>
    </row>
    <row r="3193" spans="3:17" x14ac:dyDescent="0.3">
      <c r="C3193" s="128" t="str">
        <f t="shared" si="51"/>
        <v/>
      </c>
      <c r="Q3193" s="23"/>
    </row>
    <row r="3194" spans="3:17" x14ac:dyDescent="0.3">
      <c r="C3194" s="128" t="str">
        <f t="shared" si="51"/>
        <v/>
      </c>
      <c r="Q3194" s="23"/>
    </row>
    <row r="3195" spans="3:17" x14ac:dyDescent="0.3">
      <c r="C3195" s="128" t="str">
        <f t="shared" si="51"/>
        <v/>
      </c>
      <c r="Q3195" s="23"/>
    </row>
    <row r="3196" spans="3:17" x14ac:dyDescent="0.3">
      <c r="C3196" s="128" t="str">
        <f t="shared" si="51"/>
        <v/>
      </c>
      <c r="Q3196" s="23"/>
    </row>
    <row r="3197" spans="3:17" x14ac:dyDescent="0.3">
      <c r="C3197" s="128" t="str">
        <f t="shared" si="51"/>
        <v/>
      </c>
      <c r="Q3197" s="23"/>
    </row>
    <row r="3198" spans="3:17" x14ac:dyDescent="0.3">
      <c r="C3198" s="128" t="str">
        <f t="shared" si="51"/>
        <v/>
      </c>
      <c r="Q3198" s="23"/>
    </row>
    <row r="3199" spans="3:17" x14ac:dyDescent="0.3">
      <c r="C3199" s="128" t="str">
        <f t="shared" si="51"/>
        <v/>
      </c>
      <c r="Q3199" s="23"/>
    </row>
    <row r="3200" spans="3:17" x14ac:dyDescent="0.3">
      <c r="C3200" s="128" t="str">
        <f t="shared" si="51"/>
        <v/>
      </c>
      <c r="Q3200" s="23"/>
    </row>
    <row r="3201" spans="3:17" x14ac:dyDescent="0.3">
      <c r="C3201" s="128" t="str">
        <f t="shared" si="51"/>
        <v/>
      </c>
      <c r="Q3201" s="23"/>
    </row>
    <row r="3202" spans="3:17" x14ac:dyDescent="0.3">
      <c r="C3202" s="128" t="str">
        <f t="shared" si="51"/>
        <v/>
      </c>
      <c r="Q3202" s="23"/>
    </row>
    <row r="3203" spans="3:17" x14ac:dyDescent="0.3">
      <c r="C3203" s="128" t="str">
        <f t="shared" si="51"/>
        <v/>
      </c>
      <c r="Q3203" s="23"/>
    </row>
    <row r="3204" spans="3:17" x14ac:dyDescent="0.3">
      <c r="C3204" s="128" t="str">
        <f t="shared" si="51"/>
        <v/>
      </c>
      <c r="Q3204" s="23"/>
    </row>
    <row r="3205" spans="3:17" x14ac:dyDescent="0.3">
      <c r="C3205" s="128" t="str">
        <f t="shared" si="51"/>
        <v/>
      </c>
      <c r="Q3205" s="23"/>
    </row>
    <row r="3206" spans="3:17" x14ac:dyDescent="0.3">
      <c r="C3206" s="128" t="str">
        <f t="shared" si="51"/>
        <v/>
      </c>
      <c r="Q3206" s="23"/>
    </row>
    <row r="3207" spans="3:17" x14ac:dyDescent="0.3">
      <c r="C3207" s="128" t="str">
        <f t="shared" si="51"/>
        <v/>
      </c>
      <c r="Q3207" s="23"/>
    </row>
    <row r="3208" spans="3:17" x14ac:dyDescent="0.3">
      <c r="C3208" s="128" t="str">
        <f t="shared" si="51"/>
        <v/>
      </c>
      <c r="Q3208" s="23"/>
    </row>
    <row r="3209" spans="3:17" x14ac:dyDescent="0.3">
      <c r="C3209" s="128" t="str">
        <f t="shared" si="51"/>
        <v/>
      </c>
      <c r="Q3209" s="23"/>
    </row>
    <row r="3210" spans="3:17" x14ac:dyDescent="0.3">
      <c r="C3210" s="128" t="str">
        <f t="shared" si="51"/>
        <v/>
      </c>
      <c r="Q3210" s="23"/>
    </row>
    <row r="3211" spans="3:17" x14ac:dyDescent="0.3">
      <c r="C3211" s="128" t="str">
        <f t="shared" si="51"/>
        <v/>
      </c>
      <c r="Q3211" s="23"/>
    </row>
    <row r="3212" spans="3:17" x14ac:dyDescent="0.3">
      <c r="C3212" s="128" t="str">
        <f t="shared" si="51"/>
        <v/>
      </c>
      <c r="Q3212" s="23"/>
    </row>
    <row r="3213" spans="3:17" x14ac:dyDescent="0.3">
      <c r="C3213" s="128" t="str">
        <f t="shared" si="51"/>
        <v/>
      </c>
      <c r="Q3213" s="23"/>
    </row>
    <row r="3214" spans="3:17" x14ac:dyDescent="0.3">
      <c r="C3214" s="128" t="str">
        <f t="shared" si="51"/>
        <v/>
      </c>
      <c r="Q3214" s="23"/>
    </row>
    <row r="3215" spans="3:17" x14ac:dyDescent="0.3">
      <c r="C3215" s="128" t="str">
        <f t="shared" si="51"/>
        <v/>
      </c>
      <c r="Q3215" s="23"/>
    </row>
    <row r="3216" spans="3:17" x14ac:dyDescent="0.3">
      <c r="C3216" s="128" t="str">
        <f t="shared" si="51"/>
        <v/>
      </c>
      <c r="Q3216" s="23"/>
    </row>
    <row r="3217" spans="3:17" x14ac:dyDescent="0.3">
      <c r="C3217" s="128" t="str">
        <f t="shared" si="51"/>
        <v/>
      </c>
      <c r="Q3217" s="23"/>
    </row>
    <row r="3218" spans="3:17" x14ac:dyDescent="0.3">
      <c r="C3218" s="128" t="str">
        <f t="shared" si="51"/>
        <v/>
      </c>
      <c r="Q3218" s="23"/>
    </row>
    <row r="3219" spans="3:17" x14ac:dyDescent="0.3">
      <c r="C3219" s="128" t="str">
        <f t="shared" si="51"/>
        <v/>
      </c>
      <c r="Q3219" s="23"/>
    </row>
    <row r="3220" spans="3:17" x14ac:dyDescent="0.3">
      <c r="C3220" s="128" t="str">
        <f t="shared" si="51"/>
        <v/>
      </c>
      <c r="Q3220" s="23"/>
    </row>
    <row r="3221" spans="3:17" x14ac:dyDescent="0.3">
      <c r="C3221" s="128" t="str">
        <f t="shared" si="51"/>
        <v/>
      </c>
      <c r="Q3221" s="23"/>
    </row>
    <row r="3222" spans="3:17" x14ac:dyDescent="0.3">
      <c r="C3222" s="128" t="str">
        <f t="shared" si="51"/>
        <v/>
      </c>
      <c r="Q3222" s="23"/>
    </row>
    <row r="3223" spans="3:17" x14ac:dyDescent="0.3">
      <c r="C3223" s="128" t="str">
        <f t="shared" si="51"/>
        <v/>
      </c>
      <c r="Q3223" s="23"/>
    </row>
    <row r="3224" spans="3:17" x14ac:dyDescent="0.3">
      <c r="C3224" s="128" t="str">
        <f t="shared" si="51"/>
        <v/>
      </c>
      <c r="Q3224" s="23"/>
    </row>
    <row r="3225" spans="3:17" x14ac:dyDescent="0.3">
      <c r="C3225" s="128" t="str">
        <f t="shared" si="51"/>
        <v/>
      </c>
      <c r="Q3225" s="23"/>
    </row>
    <row r="3226" spans="3:17" x14ac:dyDescent="0.3">
      <c r="C3226" s="128" t="str">
        <f t="shared" si="51"/>
        <v/>
      </c>
      <c r="Q3226" s="23"/>
    </row>
    <row r="3227" spans="3:17" x14ac:dyDescent="0.3">
      <c r="C3227" s="128" t="str">
        <f t="shared" si="51"/>
        <v/>
      </c>
      <c r="Q3227" s="23"/>
    </row>
    <row r="3228" spans="3:17" x14ac:dyDescent="0.3">
      <c r="C3228" s="128" t="str">
        <f t="shared" si="51"/>
        <v/>
      </c>
      <c r="Q3228" s="23"/>
    </row>
    <row r="3229" spans="3:17" x14ac:dyDescent="0.3">
      <c r="C3229" s="128" t="str">
        <f t="shared" si="51"/>
        <v/>
      </c>
      <c r="Q3229" s="23"/>
    </row>
    <row r="3230" spans="3:17" x14ac:dyDescent="0.3">
      <c r="C3230" s="128" t="str">
        <f t="shared" si="51"/>
        <v/>
      </c>
      <c r="Q3230" s="23"/>
    </row>
    <row r="3231" spans="3:17" x14ac:dyDescent="0.3">
      <c r="C3231" s="128" t="str">
        <f t="shared" si="51"/>
        <v/>
      </c>
      <c r="Q3231" s="23"/>
    </row>
    <row r="3232" spans="3:17" x14ac:dyDescent="0.3">
      <c r="C3232" s="128" t="str">
        <f t="shared" si="51"/>
        <v/>
      </c>
      <c r="Q3232" s="23"/>
    </row>
    <row r="3233" spans="3:17" x14ac:dyDescent="0.3">
      <c r="C3233" s="128" t="str">
        <f t="shared" si="51"/>
        <v/>
      </c>
      <c r="Q3233" s="23"/>
    </row>
    <row r="3234" spans="3:17" x14ac:dyDescent="0.3">
      <c r="C3234" s="128" t="str">
        <f t="shared" si="51"/>
        <v/>
      </c>
      <c r="Q3234" s="23"/>
    </row>
    <row r="3235" spans="3:17" x14ac:dyDescent="0.3">
      <c r="C3235" s="128" t="str">
        <f t="shared" si="51"/>
        <v/>
      </c>
      <c r="Q3235" s="23"/>
    </row>
    <row r="3236" spans="3:17" x14ac:dyDescent="0.3">
      <c r="C3236" s="128" t="str">
        <f t="shared" si="51"/>
        <v/>
      </c>
      <c r="Q3236" s="23"/>
    </row>
    <row r="3237" spans="3:17" x14ac:dyDescent="0.3">
      <c r="C3237" s="128" t="str">
        <f t="shared" si="51"/>
        <v/>
      </c>
      <c r="Q3237" s="23"/>
    </row>
    <row r="3238" spans="3:17" x14ac:dyDescent="0.3">
      <c r="C3238" s="128" t="str">
        <f t="shared" si="51"/>
        <v/>
      </c>
      <c r="Q3238" s="23"/>
    </row>
    <row r="3239" spans="3:17" x14ac:dyDescent="0.3">
      <c r="C3239" s="128" t="str">
        <f t="shared" si="51"/>
        <v/>
      </c>
      <c r="Q3239" s="23"/>
    </row>
    <row r="3240" spans="3:17" x14ac:dyDescent="0.3">
      <c r="C3240" s="128" t="str">
        <f t="shared" si="51"/>
        <v/>
      </c>
      <c r="Q3240" s="23"/>
    </row>
    <row r="3241" spans="3:17" x14ac:dyDescent="0.3">
      <c r="C3241" s="128" t="str">
        <f t="shared" si="51"/>
        <v/>
      </c>
      <c r="Q3241" s="23"/>
    </row>
    <row r="3242" spans="3:17" x14ac:dyDescent="0.3">
      <c r="C3242" s="128" t="str">
        <f t="shared" si="51"/>
        <v/>
      </c>
      <c r="Q3242" s="23"/>
    </row>
    <row r="3243" spans="3:17" x14ac:dyDescent="0.3">
      <c r="C3243" s="128" t="str">
        <f t="shared" si="51"/>
        <v/>
      </c>
      <c r="Q3243" s="23"/>
    </row>
    <row r="3244" spans="3:17" x14ac:dyDescent="0.3">
      <c r="C3244" s="128" t="str">
        <f t="shared" si="51"/>
        <v/>
      </c>
      <c r="Q3244" s="23"/>
    </row>
    <row r="3245" spans="3:17" x14ac:dyDescent="0.3">
      <c r="C3245" s="128" t="str">
        <f t="shared" si="51"/>
        <v/>
      </c>
      <c r="Q3245" s="23"/>
    </row>
    <row r="3246" spans="3:17" x14ac:dyDescent="0.3">
      <c r="C3246" s="128" t="str">
        <f t="shared" si="51"/>
        <v/>
      </c>
      <c r="Q3246" s="23"/>
    </row>
    <row r="3247" spans="3:17" x14ac:dyDescent="0.3">
      <c r="C3247" s="128" t="str">
        <f t="shared" si="51"/>
        <v/>
      </c>
      <c r="Q3247" s="23"/>
    </row>
    <row r="3248" spans="3:17" x14ac:dyDescent="0.3">
      <c r="C3248" s="128" t="str">
        <f t="shared" si="51"/>
        <v/>
      </c>
      <c r="Q3248" s="23"/>
    </row>
    <row r="3249" spans="3:17" x14ac:dyDescent="0.3">
      <c r="C3249" s="128" t="str">
        <f t="shared" si="51"/>
        <v/>
      </c>
      <c r="Q3249" s="23"/>
    </row>
    <row r="3250" spans="3:17" x14ac:dyDescent="0.3">
      <c r="C3250" s="128" t="str">
        <f t="shared" si="51"/>
        <v/>
      </c>
      <c r="Q3250" s="23"/>
    </row>
    <row r="3251" spans="3:17" x14ac:dyDescent="0.3">
      <c r="C3251" s="128" t="str">
        <f t="shared" si="51"/>
        <v/>
      </c>
      <c r="Q3251" s="23"/>
    </row>
    <row r="3252" spans="3:17" x14ac:dyDescent="0.3">
      <c r="C3252" s="128" t="str">
        <f t="shared" si="51"/>
        <v/>
      </c>
      <c r="Q3252" s="23"/>
    </row>
    <row r="3253" spans="3:17" x14ac:dyDescent="0.3">
      <c r="C3253" s="128" t="str">
        <f t="shared" si="51"/>
        <v/>
      </c>
      <c r="Q3253" s="23"/>
    </row>
    <row r="3254" spans="3:17" x14ac:dyDescent="0.3">
      <c r="C3254" s="128" t="str">
        <f t="shared" ref="C3254:C3317" si="52">LEFT(E3254,9)</f>
        <v/>
      </c>
      <c r="Q3254" s="23"/>
    </row>
    <row r="3255" spans="3:17" x14ac:dyDescent="0.3">
      <c r="C3255" s="128" t="str">
        <f t="shared" si="52"/>
        <v/>
      </c>
      <c r="Q3255" s="23"/>
    </row>
    <row r="3256" spans="3:17" x14ac:dyDescent="0.3">
      <c r="C3256" s="128" t="str">
        <f t="shared" si="52"/>
        <v/>
      </c>
      <c r="Q3256" s="23"/>
    </row>
    <row r="3257" spans="3:17" x14ac:dyDescent="0.3">
      <c r="C3257" s="128" t="str">
        <f t="shared" si="52"/>
        <v/>
      </c>
      <c r="Q3257" s="23"/>
    </row>
    <row r="3258" spans="3:17" x14ac:dyDescent="0.3">
      <c r="C3258" s="128" t="str">
        <f t="shared" si="52"/>
        <v/>
      </c>
      <c r="Q3258" s="23"/>
    </row>
    <row r="3259" spans="3:17" x14ac:dyDescent="0.3">
      <c r="C3259" s="128" t="str">
        <f t="shared" si="52"/>
        <v/>
      </c>
      <c r="Q3259" s="23"/>
    </row>
    <row r="3260" spans="3:17" x14ac:dyDescent="0.3">
      <c r="C3260" s="128" t="str">
        <f t="shared" si="52"/>
        <v/>
      </c>
      <c r="Q3260" s="23"/>
    </row>
    <row r="3261" spans="3:17" x14ac:dyDescent="0.3">
      <c r="C3261" s="128" t="str">
        <f t="shared" si="52"/>
        <v/>
      </c>
      <c r="Q3261" s="23"/>
    </row>
    <row r="3262" spans="3:17" x14ac:dyDescent="0.3">
      <c r="C3262" s="128" t="str">
        <f t="shared" si="52"/>
        <v/>
      </c>
      <c r="Q3262" s="23"/>
    </row>
    <row r="3263" spans="3:17" x14ac:dyDescent="0.3">
      <c r="C3263" s="128" t="str">
        <f t="shared" si="52"/>
        <v/>
      </c>
      <c r="Q3263" s="23"/>
    </row>
    <row r="3264" spans="3:17" x14ac:dyDescent="0.3">
      <c r="C3264" s="128" t="str">
        <f t="shared" si="52"/>
        <v/>
      </c>
      <c r="Q3264" s="23"/>
    </row>
    <row r="3265" spans="3:17" x14ac:dyDescent="0.3">
      <c r="C3265" s="128" t="str">
        <f t="shared" si="52"/>
        <v/>
      </c>
      <c r="Q3265" s="23"/>
    </row>
    <row r="3266" spans="3:17" x14ac:dyDescent="0.3">
      <c r="C3266" s="128" t="str">
        <f t="shared" si="52"/>
        <v/>
      </c>
      <c r="Q3266" s="23"/>
    </row>
    <row r="3267" spans="3:17" x14ac:dyDescent="0.3">
      <c r="C3267" s="128" t="str">
        <f t="shared" si="52"/>
        <v/>
      </c>
      <c r="Q3267" s="23"/>
    </row>
    <row r="3268" spans="3:17" x14ac:dyDescent="0.3">
      <c r="C3268" s="128" t="str">
        <f t="shared" si="52"/>
        <v/>
      </c>
      <c r="Q3268" s="23"/>
    </row>
    <row r="3269" spans="3:17" x14ac:dyDescent="0.3">
      <c r="C3269" s="128" t="str">
        <f t="shared" si="52"/>
        <v/>
      </c>
      <c r="Q3269" s="23"/>
    </row>
    <row r="3270" spans="3:17" x14ac:dyDescent="0.3">
      <c r="C3270" s="128" t="str">
        <f t="shared" si="52"/>
        <v/>
      </c>
      <c r="Q3270" s="23"/>
    </row>
    <row r="3271" spans="3:17" x14ac:dyDescent="0.3">
      <c r="C3271" s="128" t="str">
        <f t="shared" si="52"/>
        <v/>
      </c>
      <c r="Q3271" s="23"/>
    </row>
    <row r="3272" spans="3:17" x14ac:dyDescent="0.3">
      <c r="C3272" s="128" t="str">
        <f t="shared" si="52"/>
        <v/>
      </c>
      <c r="Q3272" s="23"/>
    </row>
    <row r="3273" spans="3:17" x14ac:dyDescent="0.3">
      <c r="C3273" s="128" t="str">
        <f t="shared" si="52"/>
        <v/>
      </c>
      <c r="Q3273" s="23"/>
    </row>
    <row r="3274" spans="3:17" x14ac:dyDescent="0.3">
      <c r="C3274" s="128" t="str">
        <f t="shared" si="52"/>
        <v/>
      </c>
      <c r="Q3274" s="23"/>
    </row>
    <row r="3275" spans="3:17" x14ac:dyDescent="0.3">
      <c r="C3275" s="128" t="str">
        <f t="shared" si="52"/>
        <v/>
      </c>
      <c r="Q3275" s="23"/>
    </row>
    <row r="3276" spans="3:17" x14ac:dyDescent="0.3">
      <c r="C3276" s="128" t="str">
        <f t="shared" si="52"/>
        <v/>
      </c>
      <c r="Q3276" s="23"/>
    </row>
    <row r="3277" spans="3:17" x14ac:dyDescent="0.3">
      <c r="C3277" s="128" t="str">
        <f t="shared" si="52"/>
        <v/>
      </c>
      <c r="Q3277" s="23"/>
    </row>
    <row r="3278" spans="3:17" x14ac:dyDescent="0.3">
      <c r="C3278" s="128" t="str">
        <f t="shared" si="52"/>
        <v/>
      </c>
      <c r="Q3278" s="23"/>
    </row>
    <row r="3279" spans="3:17" x14ac:dyDescent="0.3">
      <c r="C3279" s="128" t="str">
        <f t="shared" si="52"/>
        <v/>
      </c>
      <c r="Q3279" s="23"/>
    </row>
    <row r="3280" spans="3:17" x14ac:dyDescent="0.3">
      <c r="C3280" s="128" t="str">
        <f t="shared" si="52"/>
        <v/>
      </c>
      <c r="Q3280" s="23"/>
    </row>
    <row r="3281" spans="3:17" x14ac:dyDescent="0.3">
      <c r="C3281" s="128" t="str">
        <f t="shared" si="52"/>
        <v/>
      </c>
      <c r="Q3281" s="23"/>
    </row>
    <row r="3282" spans="3:17" x14ac:dyDescent="0.3">
      <c r="C3282" s="128" t="str">
        <f t="shared" si="52"/>
        <v/>
      </c>
      <c r="Q3282" s="23"/>
    </row>
    <row r="3283" spans="3:17" x14ac:dyDescent="0.3">
      <c r="C3283" s="128" t="str">
        <f t="shared" si="52"/>
        <v/>
      </c>
      <c r="Q3283" s="23"/>
    </row>
    <row r="3284" spans="3:17" x14ac:dyDescent="0.3">
      <c r="C3284" s="128" t="str">
        <f t="shared" si="52"/>
        <v/>
      </c>
      <c r="Q3284" s="23"/>
    </row>
    <row r="3285" spans="3:17" x14ac:dyDescent="0.3">
      <c r="C3285" s="128" t="str">
        <f t="shared" si="52"/>
        <v/>
      </c>
      <c r="Q3285" s="23"/>
    </row>
    <row r="3286" spans="3:17" x14ac:dyDescent="0.3">
      <c r="C3286" s="128" t="str">
        <f t="shared" si="52"/>
        <v/>
      </c>
      <c r="Q3286" s="23"/>
    </row>
    <row r="3287" spans="3:17" x14ac:dyDescent="0.3">
      <c r="C3287" s="128" t="str">
        <f t="shared" si="52"/>
        <v/>
      </c>
      <c r="Q3287" s="23"/>
    </row>
    <row r="3288" spans="3:17" x14ac:dyDescent="0.3">
      <c r="C3288" s="128" t="str">
        <f t="shared" si="52"/>
        <v/>
      </c>
      <c r="Q3288" s="23"/>
    </row>
    <row r="3289" spans="3:17" x14ac:dyDescent="0.3">
      <c r="C3289" s="128" t="str">
        <f t="shared" si="52"/>
        <v/>
      </c>
      <c r="Q3289" s="23"/>
    </row>
    <row r="3290" spans="3:17" x14ac:dyDescent="0.3">
      <c r="C3290" s="128" t="str">
        <f t="shared" si="52"/>
        <v/>
      </c>
      <c r="Q3290" s="23"/>
    </row>
    <row r="3291" spans="3:17" x14ac:dyDescent="0.3">
      <c r="C3291" s="128" t="str">
        <f t="shared" si="52"/>
        <v/>
      </c>
      <c r="Q3291" s="23"/>
    </row>
    <row r="3292" spans="3:17" x14ac:dyDescent="0.3">
      <c r="C3292" s="128" t="str">
        <f t="shared" si="52"/>
        <v/>
      </c>
      <c r="Q3292" s="23"/>
    </row>
    <row r="3293" spans="3:17" x14ac:dyDescent="0.3">
      <c r="C3293" s="128" t="str">
        <f t="shared" si="52"/>
        <v/>
      </c>
      <c r="Q3293" s="23"/>
    </row>
    <row r="3294" spans="3:17" x14ac:dyDescent="0.3">
      <c r="C3294" s="128" t="str">
        <f t="shared" si="52"/>
        <v/>
      </c>
      <c r="Q3294" s="23"/>
    </row>
    <row r="3295" spans="3:17" x14ac:dyDescent="0.3">
      <c r="C3295" s="128" t="str">
        <f t="shared" si="52"/>
        <v/>
      </c>
      <c r="Q3295" s="23"/>
    </row>
    <row r="3296" spans="3:17" x14ac:dyDescent="0.3">
      <c r="C3296" s="128" t="str">
        <f t="shared" si="52"/>
        <v/>
      </c>
      <c r="Q3296" s="23"/>
    </row>
    <row r="3297" spans="3:17" x14ac:dyDescent="0.3">
      <c r="C3297" s="128" t="str">
        <f t="shared" si="52"/>
        <v/>
      </c>
      <c r="Q3297" s="23"/>
    </row>
    <row r="3298" spans="3:17" x14ac:dyDescent="0.3">
      <c r="C3298" s="128" t="str">
        <f t="shared" si="52"/>
        <v/>
      </c>
      <c r="Q3298" s="23"/>
    </row>
    <row r="3299" spans="3:17" x14ac:dyDescent="0.3">
      <c r="C3299" s="128" t="str">
        <f t="shared" si="52"/>
        <v/>
      </c>
      <c r="Q3299" s="23"/>
    </row>
    <row r="3300" spans="3:17" x14ac:dyDescent="0.3">
      <c r="C3300" s="128" t="str">
        <f t="shared" si="52"/>
        <v/>
      </c>
      <c r="Q3300" s="23"/>
    </row>
    <row r="3301" spans="3:17" x14ac:dyDescent="0.3">
      <c r="C3301" s="128" t="str">
        <f t="shared" si="52"/>
        <v/>
      </c>
      <c r="Q3301" s="23"/>
    </row>
    <row r="3302" spans="3:17" x14ac:dyDescent="0.3">
      <c r="C3302" s="128" t="str">
        <f t="shared" si="52"/>
        <v/>
      </c>
      <c r="Q3302" s="23"/>
    </row>
    <row r="3303" spans="3:17" x14ac:dyDescent="0.3">
      <c r="C3303" s="128" t="str">
        <f t="shared" si="52"/>
        <v/>
      </c>
      <c r="Q3303" s="23"/>
    </row>
    <row r="3304" spans="3:17" x14ac:dyDescent="0.3">
      <c r="C3304" s="128" t="str">
        <f t="shared" si="52"/>
        <v/>
      </c>
      <c r="Q3304" s="23"/>
    </row>
    <row r="3305" spans="3:17" x14ac:dyDescent="0.3">
      <c r="C3305" s="128" t="str">
        <f t="shared" si="52"/>
        <v/>
      </c>
      <c r="Q3305" s="23"/>
    </row>
    <row r="3306" spans="3:17" x14ac:dyDescent="0.3">
      <c r="C3306" s="128" t="str">
        <f t="shared" si="52"/>
        <v/>
      </c>
      <c r="Q3306" s="23"/>
    </row>
    <row r="3307" spans="3:17" x14ac:dyDescent="0.3">
      <c r="C3307" s="128" t="str">
        <f t="shared" si="52"/>
        <v/>
      </c>
      <c r="Q3307" s="23"/>
    </row>
    <row r="3308" spans="3:17" x14ac:dyDescent="0.3">
      <c r="C3308" s="128" t="str">
        <f t="shared" si="52"/>
        <v/>
      </c>
      <c r="Q3308" s="23"/>
    </row>
    <row r="3309" spans="3:17" x14ac:dyDescent="0.3">
      <c r="C3309" s="128" t="str">
        <f t="shared" si="52"/>
        <v/>
      </c>
      <c r="Q3309" s="23"/>
    </row>
    <row r="3310" spans="3:17" x14ac:dyDescent="0.3">
      <c r="C3310" s="128" t="str">
        <f t="shared" si="52"/>
        <v/>
      </c>
      <c r="Q3310" s="23"/>
    </row>
    <row r="3311" spans="3:17" x14ac:dyDescent="0.3">
      <c r="C3311" s="128" t="str">
        <f t="shared" si="52"/>
        <v/>
      </c>
      <c r="Q3311" s="23"/>
    </row>
    <row r="3312" spans="3:17" x14ac:dyDescent="0.3">
      <c r="C3312" s="128" t="str">
        <f t="shared" si="52"/>
        <v/>
      </c>
      <c r="Q3312" s="23"/>
    </row>
    <row r="3313" spans="3:17" x14ac:dyDescent="0.3">
      <c r="C3313" s="128" t="str">
        <f t="shared" si="52"/>
        <v/>
      </c>
      <c r="Q3313" s="23"/>
    </row>
    <row r="3314" spans="3:17" x14ac:dyDescent="0.3">
      <c r="C3314" s="128" t="str">
        <f t="shared" si="52"/>
        <v/>
      </c>
      <c r="Q3314" s="23"/>
    </row>
    <row r="3315" spans="3:17" x14ac:dyDescent="0.3">
      <c r="C3315" s="128" t="str">
        <f t="shared" si="52"/>
        <v/>
      </c>
      <c r="Q3315" s="23"/>
    </row>
    <row r="3316" spans="3:17" x14ac:dyDescent="0.3">
      <c r="C3316" s="128" t="str">
        <f t="shared" si="52"/>
        <v/>
      </c>
      <c r="Q3316" s="23"/>
    </row>
    <row r="3317" spans="3:17" x14ac:dyDescent="0.3">
      <c r="C3317" s="128" t="str">
        <f t="shared" si="52"/>
        <v/>
      </c>
      <c r="Q3317" s="23"/>
    </row>
    <row r="3318" spans="3:17" x14ac:dyDescent="0.3">
      <c r="C3318" s="128" t="str">
        <f t="shared" ref="C3318:C3381" si="53">LEFT(E3318,9)</f>
        <v/>
      </c>
      <c r="Q3318" s="23"/>
    </row>
    <row r="3319" spans="3:17" x14ac:dyDescent="0.3">
      <c r="C3319" s="128" t="str">
        <f t="shared" si="53"/>
        <v/>
      </c>
      <c r="Q3319" s="23"/>
    </row>
    <row r="3320" spans="3:17" x14ac:dyDescent="0.3">
      <c r="C3320" s="128" t="str">
        <f t="shared" si="53"/>
        <v/>
      </c>
      <c r="Q3320" s="23"/>
    </row>
    <row r="3321" spans="3:17" x14ac:dyDescent="0.3">
      <c r="C3321" s="128" t="str">
        <f t="shared" si="53"/>
        <v/>
      </c>
      <c r="Q3321" s="23"/>
    </row>
    <row r="3322" spans="3:17" x14ac:dyDescent="0.3">
      <c r="C3322" s="128" t="str">
        <f t="shared" si="53"/>
        <v/>
      </c>
      <c r="Q3322" s="23"/>
    </row>
    <row r="3323" spans="3:17" x14ac:dyDescent="0.3">
      <c r="C3323" s="128" t="str">
        <f t="shared" si="53"/>
        <v/>
      </c>
      <c r="Q3323" s="23"/>
    </row>
    <row r="3324" spans="3:17" x14ac:dyDescent="0.3">
      <c r="C3324" s="128" t="str">
        <f t="shared" si="53"/>
        <v/>
      </c>
      <c r="Q3324" s="23"/>
    </row>
    <row r="3325" spans="3:17" x14ac:dyDescent="0.3">
      <c r="C3325" s="128" t="str">
        <f t="shared" si="53"/>
        <v/>
      </c>
      <c r="Q3325" s="23"/>
    </row>
    <row r="3326" spans="3:17" x14ac:dyDescent="0.3">
      <c r="C3326" s="128" t="str">
        <f t="shared" si="53"/>
        <v/>
      </c>
      <c r="Q3326" s="23"/>
    </row>
    <row r="3327" spans="3:17" x14ac:dyDescent="0.3">
      <c r="C3327" s="128" t="str">
        <f t="shared" si="53"/>
        <v/>
      </c>
      <c r="Q3327" s="23"/>
    </row>
    <row r="3328" spans="3:17" x14ac:dyDescent="0.3">
      <c r="C3328" s="128" t="str">
        <f t="shared" si="53"/>
        <v/>
      </c>
      <c r="Q3328" s="23"/>
    </row>
    <row r="3329" spans="3:17" x14ac:dyDescent="0.3">
      <c r="C3329" s="128" t="str">
        <f t="shared" si="53"/>
        <v/>
      </c>
      <c r="Q3329" s="23"/>
    </row>
    <row r="3330" spans="3:17" x14ac:dyDescent="0.3">
      <c r="C3330" s="128" t="str">
        <f t="shared" si="53"/>
        <v/>
      </c>
      <c r="Q3330" s="23"/>
    </row>
    <row r="3331" spans="3:17" x14ac:dyDescent="0.3">
      <c r="C3331" s="128" t="str">
        <f t="shared" si="53"/>
        <v/>
      </c>
      <c r="Q3331" s="23"/>
    </row>
    <row r="3332" spans="3:17" x14ac:dyDescent="0.3">
      <c r="C3332" s="128" t="str">
        <f t="shared" si="53"/>
        <v/>
      </c>
      <c r="Q3332" s="23"/>
    </row>
    <row r="3333" spans="3:17" x14ac:dyDescent="0.3">
      <c r="C3333" s="128" t="str">
        <f t="shared" si="53"/>
        <v/>
      </c>
      <c r="Q3333" s="23"/>
    </row>
    <row r="3334" spans="3:17" x14ac:dyDescent="0.3">
      <c r="C3334" s="128" t="str">
        <f t="shared" si="53"/>
        <v/>
      </c>
      <c r="Q3334" s="23"/>
    </row>
    <row r="3335" spans="3:17" x14ac:dyDescent="0.3">
      <c r="C3335" s="128" t="str">
        <f t="shared" si="53"/>
        <v/>
      </c>
      <c r="Q3335" s="23"/>
    </row>
    <row r="3336" spans="3:17" x14ac:dyDescent="0.3">
      <c r="C3336" s="128" t="str">
        <f t="shared" si="53"/>
        <v/>
      </c>
      <c r="Q3336" s="23"/>
    </row>
    <row r="3337" spans="3:17" x14ac:dyDescent="0.3">
      <c r="C3337" s="128" t="str">
        <f t="shared" si="53"/>
        <v/>
      </c>
      <c r="Q3337" s="23"/>
    </row>
    <row r="3338" spans="3:17" x14ac:dyDescent="0.3">
      <c r="C3338" s="128" t="str">
        <f t="shared" si="53"/>
        <v/>
      </c>
      <c r="Q3338" s="23"/>
    </row>
    <row r="3339" spans="3:17" x14ac:dyDescent="0.3">
      <c r="C3339" s="128" t="str">
        <f t="shared" si="53"/>
        <v/>
      </c>
      <c r="Q3339" s="23"/>
    </row>
    <row r="3340" spans="3:17" x14ac:dyDescent="0.3">
      <c r="C3340" s="128" t="str">
        <f t="shared" si="53"/>
        <v/>
      </c>
      <c r="Q3340" s="23"/>
    </row>
    <row r="3341" spans="3:17" x14ac:dyDescent="0.3">
      <c r="C3341" s="128" t="str">
        <f t="shared" si="53"/>
        <v/>
      </c>
      <c r="Q3341" s="23"/>
    </row>
    <row r="3342" spans="3:17" x14ac:dyDescent="0.3">
      <c r="C3342" s="128" t="str">
        <f t="shared" si="53"/>
        <v/>
      </c>
      <c r="Q3342" s="23"/>
    </row>
    <row r="3343" spans="3:17" x14ac:dyDescent="0.3">
      <c r="C3343" s="128" t="str">
        <f t="shared" si="53"/>
        <v/>
      </c>
      <c r="Q3343" s="23"/>
    </row>
    <row r="3344" spans="3:17" x14ac:dyDescent="0.3">
      <c r="C3344" s="128" t="str">
        <f t="shared" si="53"/>
        <v/>
      </c>
      <c r="Q3344" s="23"/>
    </row>
    <row r="3345" spans="3:17" x14ac:dyDescent="0.3">
      <c r="C3345" s="128" t="str">
        <f t="shared" si="53"/>
        <v/>
      </c>
      <c r="Q3345" s="23"/>
    </row>
    <row r="3346" spans="3:17" x14ac:dyDescent="0.3">
      <c r="C3346" s="128" t="str">
        <f t="shared" si="53"/>
        <v/>
      </c>
      <c r="Q3346" s="23"/>
    </row>
    <row r="3347" spans="3:17" x14ac:dyDescent="0.3">
      <c r="C3347" s="128" t="str">
        <f t="shared" si="53"/>
        <v/>
      </c>
      <c r="Q3347" s="23"/>
    </row>
    <row r="3348" spans="3:17" x14ac:dyDescent="0.3">
      <c r="C3348" s="128" t="str">
        <f t="shared" si="53"/>
        <v/>
      </c>
      <c r="Q3348" s="23"/>
    </row>
    <row r="3349" spans="3:17" x14ac:dyDescent="0.3">
      <c r="C3349" s="128" t="str">
        <f t="shared" si="53"/>
        <v/>
      </c>
      <c r="Q3349" s="23"/>
    </row>
    <row r="3350" spans="3:17" x14ac:dyDescent="0.3">
      <c r="C3350" s="128" t="str">
        <f t="shared" si="53"/>
        <v/>
      </c>
      <c r="Q3350" s="23"/>
    </row>
    <row r="3351" spans="3:17" x14ac:dyDescent="0.3">
      <c r="C3351" s="128" t="str">
        <f t="shared" si="53"/>
        <v/>
      </c>
      <c r="Q3351" s="23"/>
    </row>
    <row r="3352" spans="3:17" x14ac:dyDescent="0.3">
      <c r="C3352" s="128" t="str">
        <f t="shared" si="53"/>
        <v/>
      </c>
      <c r="Q3352" s="23"/>
    </row>
    <row r="3353" spans="3:17" x14ac:dyDescent="0.3">
      <c r="C3353" s="128" t="str">
        <f t="shared" si="53"/>
        <v/>
      </c>
      <c r="Q3353" s="23"/>
    </row>
    <row r="3354" spans="3:17" x14ac:dyDescent="0.3">
      <c r="C3354" s="128" t="str">
        <f t="shared" si="53"/>
        <v/>
      </c>
      <c r="Q3354" s="23"/>
    </row>
    <row r="3355" spans="3:17" x14ac:dyDescent="0.3">
      <c r="C3355" s="128" t="str">
        <f t="shared" si="53"/>
        <v/>
      </c>
      <c r="Q3355" s="23"/>
    </row>
    <row r="3356" spans="3:17" x14ac:dyDescent="0.3">
      <c r="C3356" s="128" t="str">
        <f t="shared" si="53"/>
        <v/>
      </c>
      <c r="Q3356" s="23"/>
    </row>
    <row r="3357" spans="3:17" x14ac:dyDescent="0.3">
      <c r="C3357" s="128" t="str">
        <f t="shared" si="53"/>
        <v/>
      </c>
      <c r="Q3357" s="23"/>
    </row>
    <row r="3358" spans="3:17" x14ac:dyDescent="0.3">
      <c r="C3358" s="128" t="str">
        <f t="shared" si="53"/>
        <v/>
      </c>
      <c r="Q3358" s="23"/>
    </row>
    <row r="3359" spans="3:17" x14ac:dyDescent="0.3">
      <c r="C3359" s="128" t="str">
        <f t="shared" si="53"/>
        <v/>
      </c>
      <c r="Q3359" s="23"/>
    </row>
    <row r="3360" spans="3:17" x14ac:dyDescent="0.3">
      <c r="C3360" s="128" t="str">
        <f t="shared" si="53"/>
        <v/>
      </c>
      <c r="Q3360" s="23"/>
    </row>
    <row r="3361" spans="3:17" x14ac:dyDescent="0.3">
      <c r="C3361" s="128" t="str">
        <f t="shared" si="53"/>
        <v/>
      </c>
      <c r="Q3361" s="23"/>
    </row>
    <row r="3362" spans="3:17" x14ac:dyDescent="0.3">
      <c r="C3362" s="128" t="str">
        <f t="shared" si="53"/>
        <v/>
      </c>
      <c r="Q3362" s="23"/>
    </row>
    <row r="3363" spans="3:17" x14ac:dyDescent="0.3">
      <c r="C3363" s="128" t="str">
        <f t="shared" si="53"/>
        <v/>
      </c>
      <c r="Q3363" s="23"/>
    </row>
    <row r="3364" spans="3:17" x14ac:dyDescent="0.3">
      <c r="C3364" s="128" t="str">
        <f t="shared" si="53"/>
        <v/>
      </c>
      <c r="Q3364" s="23"/>
    </row>
    <row r="3365" spans="3:17" x14ac:dyDescent="0.3">
      <c r="C3365" s="128" t="str">
        <f t="shared" si="53"/>
        <v/>
      </c>
      <c r="Q3365" s="23"/>
    </row>
    <row r="3366" spans="3:17" x14ac:dyDescent="0.3">
      <c r="C3366" s="128" t="str">
        <f t="shared" si="53"/>
        <v/>
      </c>
      <c r="Q3366" s="23"/>
    </row>
    <row r="3367" spans="3:17" x14ac:dyDescent="0.3">
      <c r="C3367" s="128" t="str">
        <f t="shared" si="53"/>
        <v/>
      </c>
      <c r="Q3367" s="23"/>
    </row>
    <row r="3368" spans="3:17" x14ac:dyDescent="0.3">
      <c r="C3368" s="128" t="str">
        <f t="shared" si="53"/>
        <v/>
      </c>
      <c r="Q3368" s="23"/>
    </row>
    <row r="3369" spans="3:17" x14ac:dyDescent="0.3">
      <c r="C3369" s="128" t="str">
        <f t="shared" si="53"/>
        <v/>
      </c>
      <c r="Q3369" s="23"/>
    </row>
    <row r="3370" spans="3:17" x14ac:dyDescent="0.3">
      <c r="C3370" s="128" t="str">
        <f t="shared" si="53"/>
        <v/>
      </c>
      <c r="Q3370" s="23"/>
    </row>
    <row r="3371" spans="3:17" x14ac:dyDescent="0.3">
      <c r="C3371" s="128" t="str">
        <f t="shared" si="53"/>
        <v/>
      </c>
      <c r="Q3371" s="23"/>
    </row>
    <row r="3372" spans="3:17" x14ac:dyDescent="0.3">
      <c r="C3372" s="128" t="str">
        <f t="shared" si="53"/>
        <v/>
      </c>
      <c r="Q3372" s="23"/>
    </row>
    <row r="3373" spans="3:17" x14ac:dyDescent="0.3">
      <c r="C3373" s="128" t="str">
        <f t="shared" si="53"/>
        <v/>
      </c>
      <c r="Q3373" s="23"/>
    </row>
    <row r="3374" spans="3:17" x14ac:dyDescent="0.3">
      <c r="C3374" s="128" t="str">
        <f t="shared" si="53"/>
        <v/>
      </c>
      <c r="Q3374" s="23"/>
    </row>
    <row r="3375" spans="3:17" x14ac:dyDescent="0.3">
      <c r="C3375" s="128" t="str">
        <f t="shared" si="53"/>
        <v/>
      </c>
      <c r="Q3375" s="23"/>
    </row>
    <row r="3376" spans="3:17" x14ac:dyDescent="0.3">
      <c r="C3376" s="128" t="str">
        <f t="shared" si="53"/>
        <v/>
      </c>
      <c r="Q3376" s="23"/>
    </row>
    <row r="3377" spans="3:17" x14ac:dyDescent="0.3">
      <c r="C3377" s="128" t="str">
        <f t="shared" si="53"/>
        <v/>
      </c>
      <c r="Q3377" s="23"/>
    </row>
    <row r="3378" spans="3:17" x14ac:dyDescent="0.3">
      <c r="C3378" s="128" t="str">
        <f t="shared" si="53"/>
        <v/>
      </c>
      <c r="Q3378" s="23"/>
    </row>
    <row r="3379" spans="3:17" x14ac:dyDescent="0.3">
      <c r="C3379" s="128" t="str">
        <f t="shared" si="53"/>
        <v/>
      </c>
      <c r="Q3379" s="23"/>
    </row>
    <row r="3380" spans="3:17" x14ac:dyDescent="0.3">
      <c r="C3380" s="128" t="str">
        <f t="shared" si="53"/>
        <v/>
      </c>
      <c r="Q3380" s="23"/>
    </row>
    <row r="3381" spans="3:17" x14ac:dyDescent="0.3">
      <c r="C3381" s="128" t="str">
        <f t="shared" si="53"/>
        <v/>
      </c>
      <c r="Q3381" s="23"/>
    </row>
    <row r="3382" spans="3:17" x14ac:dyDescent="0.3">
      <c r="C3382" s="128" t="str">
        <f t="shared" ref="C3382:C3445" si="54">LEFT(E3382,9)</f>
        <v/>
      </c>
      <c r="Q3382" s="23"/>
    </row>
    <row r="3383" spans="3:17" x14ac:dyDescent="0.3">
      <c r="C3383" s="128" t="str">
        <f t="shared" si="54"/>
        <v/>
      </c>
      <c r="Q3383" s="23"/>
    </row>
    <row r="3384" spans="3:17" x14ac:dyDescent="0.3">
      <c r="C3384" s="128" t="str">
        <f t="shared" si="54"/>
        <v/>
      </c>
      <c r="Q3384" s="23"/>
    </row>
    <row r="3385" spans="3:17" x14ac:dyDescent="0.3">
      <c r="C3385" s="128" t="str">
        <f t="shared" si="54"/>
        <v/>
      </c>
      <c r="Q3385" s="23"/>
    </row>
    <row r="3386" spans="3:17" x14ac:dyDescent="0.3">
      <c r="C3386" s="128" t="str">
        <f t="shared" si="54"/>
        <v/>
      </c>
      <c r="Q3386" s="23"/>
    </row>
    <row r="3387" spans="3:17" x14ac:dyDescent="0.3">
      <c r="C3387" s="128" t="str">
        <f t="shared" si="54"/>
        <v/>
      </c>
      <c r="Q3387" s="23"/>
    </row>
    <row r="3388" spans="3:17" x14ac:dyDescent="0.3">
      <c r="C3388" s="128" t="str">
        <f t="shared" si="54"/>
        <v/>
      </c>
      <c r="Q3388" s="23"/>
    </row>
    <row r="3389" spans="3:17" x14ac:dyDescent="0.3">
      <c r="C3389" s="128" t="str">
        <f t="shared" si="54"/>
        <v/>
      </c>
      <c r="Q3389" s="23"/>
    </row>
    <row r="3390" spans="3:17" x14ac:dyDescent="0.3">
      <c r="C3390" s="128" t="str">
        <f t="shared" si="54"/>
        <v/>
      </c>
      <c r="Q3390" s="23"/>
    </row>
    <row r="3391" spans="3:17" x14ac:dyDescent="0.3">
      <c r="C3391" s="128" t="str">
        <f t="shared" si="54"/>
        <v/>
      </c>
      <c r="Q3391" s="23"/>
    </row>
    <row r="3392" spans="3:17" x14ac:dyDescent="0.3">
      <c r="C3392" s="128" t="str">
        <f t="shared" si="54"/>
        <v/>
      </c>
      <c r="Q3392" s="23"/>
    </row>
    <row r="3393" spans="3:17" x14ac:dyDescent="0.3">
      <c r="C3393" s="128" t="str">
        <f t="shared" si="54"/>
        <v/>
      </c>
      <c r="Q3393" s="23"/>
    </row>
    <row r="3394" spans="3:17" x14ac:dyDescent="0.3">
      <c r="C3394" s="128" t="str">
        <f t="shared" si="54"/>
        <v/>
      </c>
      <c r="Q3394" s="23"/>
    </row>
    <row r="3395" spans="3:17" x14ac:dyDescent="0.3">
      <c r="C3395" s="128" t="str">
        <f t="shared" si="54"/>
        <v/>
      </c>
      <c r="Q3395" s="23"/>
    </row>
    <row r="3396" spans="3:17" x14ac:dyDescent="0.3">
      <c r="C3396" s="128" t="str">
        <f t="shared" si="54"/>
        <v/>
      </c>
      <c r="Q3396" s="23"/>
    </row>
    <row r="3397" spans="3:17" x14ac:dyDescent="0.3">
      <c r="C3397" s="128" t="str">
        <f t="shared" si="54"/>
        <v/>
      </c>
      <c r="Q3397" s="23"/>
    </row>
    <row r="3398" spans="3:17" x14ac:dyDescent="0.3">
      <c r="C3398" s="128" t="str">
        <f t="shared" si="54"/>
        <v/>
      </c>
      <c r="Q3398" s="23"/>
    </row>
    <row r="3399" spans="3:17" x14ac:dyDescent="0.3">
      <c r="C3399" s="128" t="str">
        <f t="shared" si="54"/>
        <v/>
      </c>
      <c r="Q3399" s="23"/>
    </row>
    <row r="3400" spans="3:17" x14ac:dyDescent="0.3">
      <c r="C3400" s="128" t="str">
        <f t="shared" si="54"/>
        <v/>
      </c>
      <c r="Q3400" s="23"/>
    </row>
    <row r="3401" spans="3:17" x14ac:dyDescent="0.3">
      <c r="C3401" s="128" t="str">
        <f t="shared" si="54"/>
        <v/>
      </c>
      <c r="Q3401" s="23"/>
    </row>
    <row r="3402" spans="3:17" x14ac:dyDescent="0.3">
      <c r="C3402" s="128" t="str">
        <f t="shared" si="54"/>
        <v/>
      </c>
      <c r="Q3402" s="23"/>
    </row>
    <row r="3403" spans="3:17" x14ac:dyDescent="0.3">
      <c r="C3403" s="128" t="str">
        <f t="shared" si="54"/>
        <v/>
      </c>
      <c r="Q3403" s="23"/>
    </row>
    <row r="3404" spans="3:17" x14ac:dyDescent="0.3">
      <c r="C3404" s="128" t="str">
        <f t="shared" si="54"/>
        <v/>
      </c>
      <c r="Q3404" s="23"/>
    </row>
    <row r="3405" spans="3:17" x14ac:dyDescent="0.3">
      <c r="C3405" s="128" t="str">
        <f t="shared" si="54"/>
        <v/>
      </c>
      <c r="Q3405" s="23"/>
    </row>
    <row r="3406" spans="3:17" x14ac:dyDescent="0.3">
      <c r="C3406" s="128" t="str">
        <f t="shared" si="54"/>
        <v/>
      </c>
      <c r="Q3406" s="23"/>
    </row>
    <row r="3407" spans="3:17" x14ac:dyDescent="0.3">
      <c r="C3407" s="128" t="str">
        <f t="shared" si="54"/>
        <v/>
      </c>
      <c r="Q3407" s="23"/>
    </row>
    <row r="3408" spans="3:17" x14ac:dyDescent="0.3">
      <c r="C3408" s="128" t="str">
        <f t="shared" si="54"/>
        <v/>
      </c>
      <c r="Q3408" s="23"/>
    </row>
    <row r="3409" spans="3:17" x14ac:dyDescent="0.3">
      <c r="C3409" s="128" t="str">
        <f t="shared" si="54"/>
        <v/>
      </c>
      <c r="Q3409" s="23"/>
    </row>
    <row r="3410" spans="3:17" x14ac:dyDescent="0.3">
      <c r="C3410" s="128" t="str">
        <f t="shared" si="54"/>
        <v/>
      </c>
      <c r="Q3410" s="23"/>
    </row>
    <row r="3411" spans="3:17" x14ac:dyDescent="0.3">
      <c r="C3411" s="128" t="str">
        <f t="shared" si="54"/>
        <v/>
      </c>
      <c r="Q3411" s="23"/>
    </row>
    <row r="3412" spans="3:17" x14ac:dyDescent="0.3">
      <c r="C3412" s="128" t="str">
        <f t="shared" si="54"/>
        <v/>
      </c>
      <c r="Q3412" s="23"/>
    </row>
    <row r="3413" spans="3:17" x14ac:dyDescent="0.3">
      <c r="C3413" s="128" t="str">
        <f t="shared" si="54"/>
        <v/>
      </c>
      <c r="Q3413" s="23"/>
    </row>
    <row r="3414" spans="3:17" x14ac:dyDescent="0.3">
      <c r="C3414" s="128" t="str">
        <f t="shared" si="54"/>
        <v/>
      </c>
      <c r="Q3414" s="23"/>
    </row>
    <row r="3415" spans="3:17" x14ac:dyDescent="0.3">
      <c r="C3415" s="128" t="str">
        <f t="shared" si="54"/>
        <v/>
      </c>
      <c r="Q3415" s="23"/>
    </row>
    <row r="3416" spans="3:17" x14ac:dyDescent="0.3">
      <c r="C3416" s="128" t="str">
        <f t="shared" si="54"/>
        <v/>
      </c>
      <c r="Q3416" s="23"/>
    </row>
    <row r="3417" spans="3:17" x14ac:dyDescent="0.3">
      <c r="C3417" s="128" t="str">
        <f t="shared" si="54"/>
        <v/>
      </c>
      <c r="Q3417" s="23"/>
    </row>
    <row r="3418" spans="3:17" x14ac:dyDescent="0.3">
      <c r="C3418" s="128" t="str">
        <f t="shared" si="54"/>
        <v/>
      </c>
      <c r="Q3418" s="23"/>
    </row>
    <row r="3419" spans="3:17" x14ac:dyDescent="0.3">
      <c r="C3419" s="128" t="str">
        <f t="shared" si="54"/>
        <v/>
      </c>
      <c r="Q3419" s="23"/>
    </row>
    <row r="3420" spans="3:17" x14ac:dyDescent="0.3">
      <c r="C3420" s="128" t="str">
        <f t="shared" si="54"/>
        <v/>
      </c>
      <c r="Q3420" s="23"/>
    </row>
    <row r="3421" spans="3:17" x14ac:dyDescent="0.3">
      <c r="C3421" s="128" t="str">
        <f t="shared" si="54"/>
        <v/>
      </c>
      <c r="Q3421" s="23"/>
    </row>
    <row r="3422" spans="3:17" x14ac:dyDescent="0.3">
      <c r="C3422" s="128" t="str">
        <f t="shared" si="54"/>
        <v/>
      </c>
      <c r="Q3422" s="23"/>
    </row>
    <row r="3423" spans="3:17" x14ac:dyDescent="0.3">
      <c r="C3423" s="128" t="str">
        <f t="shared" si="54"/>
        <v/>
      </c>
      <c r="Q3423" s="23"/>
    </row>
    <row r="3424" spans="3:17" x14ac:dyDescent="0.3">
      <c r="C3424" s="128" t="str">
        <f t="shared" si="54"/>
        <v/>
      </c>
      <c r="Q3424" s="23"/>
    </row>
    <row r="3425" spans="3:17" x14ac:dyDescent="0.3">
      <c r="C3425" s="128" t="str">
        <f t="shared" si="54"/>
        <v/>
      </c>
      <c r="Q3425" s="23"/>
    </row>
    <row r="3426" spans="3:17" x14ac:dyDescent="0.3">
      <c r="C3426" s="128" t="str">
        <f t="shared" si="54"/>
        <v/>
      </c>
      <c r="Q3426" s="23"/>
    </row>
    <row r="3427" spans="3:17" x14ac:dyDescent="0.3">
      <c r="C3427" s="128" t="str">
        <f t="shared" si="54"/>
        <v/>
      </c>
      <c r="Q3427" s="23"/>
    </row>
    <row r="3428" spans="3:17" x14ac:dyDescent="0.3">
      <c r="C3428" s="128" t="str">
        <f t="shared" si="54"/>
        <v/>
      </c>
      <c r="Q3428" s="23"/>
    </row>
    <row r="3429" spans="3:17" x14ac:dyDescent="0.3">
      <c r="C3429" s="128" t="str">
        <f t="shared" si="54"/>
        <v/>
      </c>
      <c r="Q3429" s="23"/>
    </row>
    <row r="3430" spans="3:17" x14ac:dyDescent="0.3">
      <c r="C3430" s="128" t="str">
        <f t="shared" si="54"/>
        <v/>
      </c>
      <c r="Q3430" s="23"/>
    </row>
    <row r="3431" spans="3:17" x14ac:dyDescent="0.3">
      <c r="C3431" s="128" t="str">
        <f t="shared" si="54"/>
        <v/>
      </c>
      <c r="Q3431" s="23"/>
    </row>
    <row r="3432" spans="3:17" x14ac:dyDescent="0.3">
      <c r="C3432" s="128" t="str">
        <f t="shared" si="54"/>
        <v/>
      </c>
      <c r="Q3432" s="23"/>
    </row>
    <row r="3433" spans="3:17" x14ac:dyDescent="0.3">
      <c r="C3433" s="128" t="str">
        <f t="shared" si="54"/>
        <v/>
      </c>
      <c r="Q3433" s="23"/>
    </row>
    <row r="3434" spans="3:17" x14ac:dyDescent="0.3">
      <c r="C3434" s="128" t="str">
        <f t="shared" si="54"/>
        <v/>
      </c>
      <c r="Q3434" s="23"/>
    </row>
    <row r="3435" spans="3:17" x14ac:dyDescent="0.3">
      <c r="C3435" s="128" t="str">
        <f t="shared" si="54"/>
        <v/>
      </c>
      <c r="Q3435" s="23"/>
    </row>
    <row r="3436" spans="3:17" x14ac:dyDescent="0.3">
      <c r="C3436" s="128" t="str">
        <f t="shared" si="54"/>
        <v/>
      </c>
      <c r="Q3436" s="23"/>
    </row>
    <row r="3437" spans="3:17" x14ac:dyDescent="0.3">
      <c r="C3437" s="128" t="str">
        <f t="shared" si="54"/>
        <v/>
      </c>
      <c r="Q3437" s="23"/>
    </row>
    <row r="3438" spans="3:17" x14ac:dyDescent="0.3">
      <c r="C3438" s="128" t="str">
        <f t="shared" si="54"/>
        <v/>
      </c>
      <c r="Q3438" s="23"/>
    </row>
    <row r="3439" spans="3:17" x14ac:dyDescent="0.3">
      <c r="C3439" s="128" t="str">
        <f t="shared" si="54"/>
        <v/>
      </c>
      <c r="Q3439" s="23"/>
    </row>
    <row r="3440" spans="3:17" x14ac:dyDescent="0.3">
      <c r="C3440" s="128" t="str">
        <f t="shared" si="54"/>
        <v/>
      </c>
      <c r="Q3440" s="23"/>
    </row>
    <row r="3441" spans="3:17" x14ac:dyDescent="0.3">
      <c r="C3441" s="128" t="str">
        <f t="shared" si="54"/>
        <v/>
      </c>
      <c r="Q3441" s="23"/>
    </row>
    <row r="3442" spans="3:17" x14ac:dyDescent="0.3">
      <c r="C3442" s="128" t="str">
        <f t="shared" si="54"/>
        <v/>
      </c>
      <c r="Q3442" s="23"/>
    </row>
    <row r="3443" spans="3:17" x14ac:dyDescent="0.3">
      <c r="C3443" s="128" t="str">
        <f t="shared" si="54"/>
        <v/>
      </c>
      <c r="Q3443" s="23"/>
    </row>
    <row r="3444" spans="3:17" x14ac:dyDescent="0.3">
      <c r="C3444" s="128" t="str">
        <f t="shared" si="54"/>
        <v/>
      </c>
      <c r="Q3444" s="23"/>
    </row>
    <row r="3445" spans="3:17" x14ac:dyDescent="0.3">
      <c r="C3445" s="128" t="str">
        <f t="shared" si="54"/>
        <v/>
      </c>
      <c r="Q3445" s="23"/>
    </row>
    <row r="3446" spans="3:17" x14ac:dyDescent="0.3">
      <c r="C3446" s="128" t="str">
        <f t="shared" ref="C3446:C3509" si="55">LEFT(E3446,9)</f>
        <v/>
      </c>
      <c r="Q3446" s="23"/>
    </row>
    <row r="3447" spans="3:17" x14ac:dyDescent="0.3">
      <c r="C3447" s="128" t="str">
        <f t="shared" si="55"/>
        <v/>
      </c>
      <c r="Q3447" s="23"/>
    </row>
    <row r="3448" spans="3:17" x14ac:dyDescent="0.3">
      <c r="C3448" s="128" t="str">
        <f t="shared" si="55"/>
        <v/>
      </c>
      <c r="Q3448" s="23"/>
    </row>
    <row r="3449" spans="3:17" x14ac:dyDescent="0.3">
      <c r="C3449" s="128" t="str">
        <f t="shared" si="55"/>
        <v/>
      </c>
      <c r="Q3449" s="23"/>
    </row>
    <row r="3450" spans="3:17" x14ac:dyDescent="0.3">
      <c r="C3450" s="128" t="str">
        <f t="shared" si="55"/>
        <v/>
      </c>
      <c r="Q3450" s="23"/>
    </row>
    <row r="3451" spans="3:17" x14ac:dyDescent="0.3">
      <c r="C3451" s="128" t="str">
        <f t="shared" si="55"/>
        <v/>
      </c>
      <c r="Q3451" s="23"/>
    </row>
    <row r="3452" spans="3:17" x14ac:dyDescent="0.3">
      <c r="C3452" s="128" t="str">
        <f t="shared" si="55"/>
        <v/>
      </c>
      <c r="Q3452" s="23"/>
    </row>
    <row r="3453" spans="3:17" x14ac:dyDescent="0.3">
      <c r="C3453" s="128" t="str">
        <f t="shared" si="55"/>
        <v/>
      </c>
      <c r="Q3453" s="23"/>
    </row>
    <row r="3454" spans="3:17" x14ac:dyDescent="0.3">
      <c r="C3454" s="128" t="str">
        <f t="shared" si="55"/>
        <v/>
      </c>
      <c r="Q3454" s="23"/>
    </row>
    <row r="3455" spans="3:17" x14ac:dyDescent="0.3">
      <c r="C3455" s="128" t="str">
        <f t="shared" si="55"/>
        <v/>
      </c>
      <c r="Q3455" s="23"/>
    </row>
    <row r="3456" spans="3:17" x14ac:dyDescent="0.3">
      <c r="C3456" s="128" t="str">
        <f t="shared" si="55"/>
        <v/>
      </c>
      <c r="Q3456" s="23"/>
    </row>
    <row r="3457" spans="3:17" x14ac:dyDescent="0.3">
      <c r="C3457" s="128" t="str">
        <f t="shared" si="55"/>
        <v/>
      </c>
      <c r="Q3457" s="23"/>
    </row>
    <row r="3458" spans="3:17" x14ac:dyDescent="0.3">
      <c r="C3458" s="128" t="str">
        <f t="shared" si="55"/>
        <v/>
      </c>
      <c r="Q3458" s="23"/>
    </row>
    <row r="3459" spans="3:17" x14ac:dyDescent="0.3">
      <c r="C3459" s="128" t="str">
        <f t="shared" si="55"/>
        <v/>
      </c>
      <c r="Q3459" s="23"/>
    </row>
    <row r="3460" spans="3:17" x14ac:dyDescent="0.3">
      <c r="C3460" s="128" t="str">
        <f t="shared" si="55"/>
        <v/>
      </c>
      <c r="Q3460" s="23"/>
    </row>
    <row r="3461" spans="3:17" x14ac:dyDescent="0.3">
      <c r="C3461" s="128" t="str">
        <f t="shared" si="55"/>
        <v/>
      </c>
      <c r="Q3461" s="23"/>
    </row>
    <row r="3462" spans="3:17" x14ac:dyDescent="0.3">
      <c r="C3462" s="128" t="str">
        <f t="shared" si="55"/>
        <v/>
      </c>
      <c r="Q3462" s="23"/>
    </row>
    <row r="3463" spans="3:17" x14ac:dyDescent="0.3">
      <c r="C3463" s="128" t="str">
        <f t="shared" si="55"/>
        <v/>
      </c>
      <c r="Q3463" s="23"/>
    </row>
    <row r="3464" spans="3:17" x14ac:dyDescent="0.3">
      <c r="C3464" s="128" t="str">
        <f t="shared" si="55"/>
        <v/>
      </c>
      <c r="Q3464" s="23"/>
    </row>
    <row r="3465" spans="3:17" x14ac:dyDescent="0.3">
      <c r="C3465" s="128" t="str">
        <f t="shared" si="55"/>
        <v/>
      </c>
      <c r="Q3465" s="23"/>
    </row>
    <row r="3466" spans="3:17" x14ac:dyDescent="0.3">
      <c r="C3466" s="128" t="str">
        <f t="shared" si="55"/>
        <v/>
      </c>
      <c r="Q3466" s="23"/>
    </row>
    <row r="3467" spans="3:17" x14ac:dyDescent="0.3">
      <c r="C3467" s="128" t="str">
        <f t="shared" si="55"/>
        <v/>
      </c>
      <c r="Q3467" s="23"/>
    </row>
    <row r="3468" spans="3:17" x14ac:dyDescent="0.3">
      <c r="C3468" s="128" t="str">
        <f t="shared" si="55"/>
        <v/>
      </c>
      <c r="Q3468" s="23"/>
    </row>
    <row r="3469" spans="3:17" x14ac:dyDescent="0.3">
      <c r="C3469" s="128" t="str">
        <f t="shared" si="55"/>
        <v/>
      </c>
      <c r="Q3469" s="23"/>
    </row>
    <row r="3470" spans="3:17" x14ac:dyDescent="0.3">
      <c r="C3470" s="128" t="str">
        <f t="shared" si="55"/>
        <v/>
      </c>
      <c r="Q3470" s="23"/>
    </row>
    <row r="3471" spans="3:17" x14ac:dyDescent="0.3">
      <c r="C3471" s="128" t="str">
        <f t="shared" si="55"/>
        <v/>
      </c>
      <c r="Q3471" s="23"/>
    </row>
    <row r="3472" spans="3:17" x14ac:dyDescent="0.3">
      <c r="C3472" s="128" t="str">
        <f t="shared" si="55"/>
        <v/>
      </c>
      <c r="Q3472" s="23"/>
    </row>
    <row r="3473" spans="3:17" x14ac:dyDescent="0.3">
      <c r="C3473" s="128" t="str">
        <f t="shared" si="55"/>
        <v/>
      </c>
      <c r="Q3473" s="23"/>
    </row>
    <row r="3474" spans="3:17" x14ac:dyDescent="0.3">
      <c r="C3474" s="128" t="str">
        <f t="shared" si="55"/>
        <v/>
      </c>
      <c r="Q3474" s="23"/>
    </row>
    <row r="3475" spans="3:17" x14ac:dyDescent="0.3">
      <c r="C3475" s="128" t="str">
        <f t="shared" si="55"/>
        <v/>
      </c>
      <c r="Q3475" s="23"/>
    </row>
    <row r="3476" spans="3:17" x14ac:dyDescent="0.3">
      <c r="C3476" s="128" t="str">
        <f t="shared" si="55"/>
        <v/>
      </c>
      <c r="Q3476" s="23"/>
    </row>
    <row r="3477" spans="3:17" x14ac:dyDescent="0.3">
      <c r="C3477" s="128" t="str">
        <f t="shared" si="55"/>
        <v/>
      </c>
      <c r="Q3477" s="23"/>
    </row>
    <row r="3478" spans="3:17" x14ac:dyDescent="0.3">
      <c r="C3478" s="128" t="str">
        <f t="shared" si="55"/>
        <v/>
      </c>
      <c r="Q3478" s="23"/>
    </row>
    <row r="3479" spans="3:17" x14ac:dyDescent="0.3">
      <c r="C3479" s="128" t="str">
        <f t="shared" si="55"/>
        <v/>
      </c>
      <c r="Q3479" s="23"/>
    </row>
    <row r="3480" spans="3:17" x14ac:dyDescent="0.3">
      <c r="C3480" s="128" t="str">
        <f t="shared" si="55"/>
        <v/>
      </c>
      <c r="Q3480" s="23"/>
    </row>
    <row r="3481" spans="3:17" x14ac:dyDescent="0.3">
      <c r="C3481" s="128" t="str">
        <f t="shared" si="55"/>
        <v/>
      </c>
      <c r="Q3481" s="23"/>
    </row>
    <row r="3482" spans="3:17" x14ac:dyDescent="0.3">
      <c r="C3482" s="128" t="str">
        <f t="shared" si="55"/>
        <v/>
      </c>
      <c r="Q3482" s="23"/>
    </row>
    <row r="3483" spans="3:17" x14ac:dyDescent="0.3">
      <c r="C3483" s="128" t="str">
        <f t="shared" si="55"/>
        <v/>
      </c>
      <c r="Q3483" s="23"/>
    </row>
    <row r="3484" spans="3:17" x14ac:dyDescent="0.3">
      <c r="C3484" s="128" t="str">
        <f t="shared" si="55"/>
        <v/>
      </c>
      <c r="Q3484" s="23"/>
    </row>
    <row r="3485" spans="3:17" x14ac:dyDescent="0.3">
      <c r="C3485" s="128" t="str">
        <f t="shared" si="55"/>
        <v/>
      </c>
      <c r="Q3485" s="23"/>
    </row>
    <row r="3486" spans="3:17" x14ac:dyDescent="0.3">
      <c r="C3486" s="128" t="str">
        <f t="shared" si="55"/>
        <v/>
      </c>
      <c r="Q3486" s="23"/>
    </row>
    <row r="3487" spans="3:17" x14ac:dyDescent="0.3">
      <c r="C3487" s="128" t="str">
        <f t="shared" si="55"/>
        <v/>
      </c>
      <c r="Q3487" s="23"/>
    </row>
    <row r="3488" spans="3:17" x14ac:dyDescent="0.3">
      <c r="C3488" s="128" t="str">
        <f t="shared" si="55"/>
        <v/>
      </c>
      <c r="Q3488" s="23"/>
    </row>
    <row r="3489" spans="3:17" x14ac:dyDescent="0.3">
      <c r="C3489" s="128" t="str">
        <f t="shared" si="55"/>
        <v/>
      </c>
      <c r="Q3489" s="23"/>
    </row>
    <row r="3490" spans="3:17" x14ac:dyDescent="0.3">
      <c r="C3490" s="128" t="str">
        <f t="shared" si="55"/>
        <v/>
      </c>
      <c r="Q3490" s="23"/>
    </row>
    <row r="3491" spans="3:17" x14ac:dyDescent="0.3">
      <c r="C3491" s="128" t="str">
        <f t="shared" si="55"/>
        <v/>
      </c>
      <c r="Q3491" s="23"/>
    </row>
    <row r="3492" spans="3:17" x14ac:dyDescent="0.3">
      <c r="C3492" s="128" t="str">
        <f t="shared" si="55"/>
        <v/>
      </c>
      <c r="Q3492" s="23"/>
    </row>
    <row r="3493" spans="3:17" x14ac:dyDescent="0.3">
      <c r="C3493" s="128" t="str">
        <f t="shared" si="55"/>
        <v/>
      </c>
      <c r="Q3493" s="23"/>
    </row>
    <row r="3494" spans="3:17" x14ac:dyDescent="0.3">
      <c r="C3494" s="128" t="str">
        <f t="shared" si="55"/>
        <v/>
      </c>
      <c r="Q3494" s="23"/>
    </row>
    <row r="3495" spans="3:17" x14ac:dyDescent="0.3">
      <c r="C3495" s="128" t="str">
        <f t="shared" si="55"/>
        <v/>
      </c>
      <c r="Q3495" s="23"/>
    </row>
    <row r="3496" spans="3:17" x14ac:dyDescent="0.3">
      <c r="C3496" s="128" t="str">
        <f t="shared" si="55"/>
        <v/>
      </c>
      <c r="Q3496" s="23"/>
    </row>
    <row r="3497" spans="3:17" x14ac:dyDescent="0.3">
      <c r="C3497" s="128" t="str">
        <f t="shared" si="55"/>
        <v/>
      </c>
      <c r="Q3497" s="23"/>
    </row>
    <row r="3498" spans="3:17" x14ac:dyDescent="0.3">
      <c r="C3498" s="128" t="str">
        <f t="shared" si="55"/>
        <v/>
      </c>
      <c r="Q3498" s="23"/>
    </row>
    <row r="3499" spans="3:17" x14ac:dyDescent="0.3">
      <c r="C3499" s="128" t="str">
        <f t="shared" si="55"/>
        <v/>
      </c>
      <c r="Q3499" s="23"/>
    </row>
    <row r="3500" spans="3:17" x14ac:dyDescent="0.3">
      <c r="C3500" s="128" t="str">
        <f t="shared" si="55"/>
        <v/>
      </c>
      <c r="Q3500" s="23"/>
    </row>
    <row r="3501" spans="3:17" x14ac:dyDescent="0.3">
      <c r="C3501" s="128" t="str">
        <f t="shared" si="55"/>
        <v/>
      </c>
      <c r="Q3501" s="23"/>
    </row>
    <row r="3502" spans="3:17" x14ac:dyDescent="0.3">
      <c r="C3502" s="128" t="str">
        <f t="shared" si="55"/>
        <v/>
      </c>
      <c r="Q3502" s="23"/>
    </row>
    <row r="3503" spans="3:17" x14ac:dyDescent="0.3">
      <c r="C3503" s="128" t="str">
        <f t="shared" si="55"/>
        <v/>
      </c>
      <c r="Q3503" s="23"/>
    </row>
    <row r="3504" spans="3:17" x14ac:dyDescent="0.3">
      <c r="C3504" s="128" t="str">
        <f t="shared" si="55"/>
        <v/>
      </c>
      <c r="Q3504" s="23"/>
    </row>
    <row r="3505" spans="3:17" x14ac:dyDescent="0.3">
      <c r="C3505" s="128" t="str">
        <f t="shared" si="55"/>
        <v/>
      </c>
      <c r="Q3505" s="23"/>
    </row>
    <row r="3506" spans="3:17" x14ac:dyDescent="0.3">
      <c r="C3506" s="128" t="str">
        <f t="shared" si="55"/>
        <v/>
      </c>
      <c r="Q3506" s="23"/>
    </row>
    <row r="3507" spans="3:17" x14ac:dyDescent="0.3">
      <c r="C3507" s="128" t="str">
        <f t="shared" si="55"/>
        <v/>
      </c>
      <c r="Q3507" s="23"/>
    </row>
    <row r="3508" spans="3:17" x14ac:dyDescent="0.3">
      <c r="C3508" s="128" t="str">
        <f t="shared" si="55"/>
        <v/>
      </c>
      <c r="Q3508" s="23"/>
    </row>
    <row r="3509" spans="3:17" x14ac:dyDescent="0.3">
      <c r="C3509" s="128" t="str">
        <f t="shared" si="55"/>
        <v/>
      </c>
      <c r="Q3509" s="23"/>
    </row>
    <row r="3510" spans="3:17" x14ac:dyDescent="0.3">
      <c r="C3510" s="128" t="str">
        <f t="shared" ref="C3510:C3573" si="56">LEFT(E3510,9)</f>
        <v/>
      </c>
      <c r="Q3510" s="23"/>
    </row>
    <row r="3511" spans="3:17" x14ac:dyDescent="0.3">
      <c r="C3511" s="128" t="str">
        <f t="shared" si="56"/>
        <v/>
      </c>
      <c r="Q3511" s="23"/>
    </row>
    <row r="3512" spans="3:17" x14ac:dyDescent="0.3">
      <c r="C3512" s="128" t="str">
        <f t="shared" si="56"/>
        <v/>
      </c>
      <c r="Q3512" s="23"/>
    </row>
    <row r="3513" spans="3:17" x14ac:dyDescent="0.3">
      <c r="C3513" s="128" t="str">
        <f t="shared" si="56"/>
        <v/>
      </c>
      <c r="Q3513" s="23"/>
    </row>
    <row r="3514" spans="3:17" x14ac:dyDescent="0.3">
      <c r="C3514" s="128" t="str">
        <f t="shared" si="56"/>
        <v/>
      </c>
      <c r="Q3514" s="23"/>
    </row>
    <row r="3515" spans="3:17" x14ac:dyDescent="0.3">
      <c r="C3515" s="128" t="str">
        <f t="shared" si="56"/>
        <v/>
      </c>
      <c r="Q3515" s="23"/>
    </row>
    <row r="3516" spans="3:17" x14ac:dyDescent="0.3">
      <c r="C3516" s="128" t="str">
        <f t="shared" si="56"/>
        <v/>
      </c>
      <c r="Q3516" s="23"/>
    </row>
    <row r="3517" spans="3:17" x14ac:dyDescent="0.3">
      <c r="C3517" s="128" t="str">
        <f t="shared" si="56"/>
        <v/>
      </c>
      <c r="Q3517" s="23"/>
    </row>
    <row r="3518" spans="3:17" x14ac:dyDescent="0.3">
      <c r="C3518" s="128" t="str">
        <f t="shared" si="56"/>
        <v/>
      </c>
      <c r="Q3518" s="23"/>
    </row>
    <row r="3519" spans="3:17" x14ac:dyDescent="0.3">
      <c r="C3519" s="128" t="str">
        <f t="shared" si="56"/>
        <v/>
      </c>
      <c r="Q3519" s="23"/>
    </row>
    <row r="3520" spans="3:17" x14ac:dyDescent="0.3">
      <c r="C3520" s="128" t="str">
        <f t="shared" si="56"/>
        <v/>
      </c>
      <c r="Q3520" s="23"/>
    </row>
    <row r="3521" spans="3:17" x14ac:dyDescent="0.3">
      <c r="C3521" s="128" t="str">
        <f t="shared" si="56"/>
        <v/>
      </c>
      <c r="Q3521" s="23"/>
    </row>
    <row r="3522" spans="3:17" x14ac:dyDescent="0.3">
      <c r="C3522" s="128" t="str">
        <f t="shared" si="56"/>
        <v/>
      </c>
      <c r="Q3522" s="23"/>
    </row>
    <row r="3523" spans="3:17" x14ac:dyDescent="0.3">
      <c r="C3523" s="128" t="str">
        <f t="shared" si="56"/>
        <v/>
      </c>
      <c r="Q3523" s="23"/>
    </row>
    <row r="3524" spans="3:17" x14ac:dyDescent="0.3">
      <c r="C3524" s="128" t="str">
        <f t="shared" si="56"/>
        <v/>
      </c>
      <c r="Q3524" s="23"/>
    </row>
    <row r="3525" spans="3:17" x14ac:dyDescent="0.3">
      <c r="C3525" s="128" t="str">
        <f t="shared" si="56"/>
        <v/>
      </c>
      <c r="Q3525" s="23"/>
    </row>
    <row r="3526" spans="3:17" x14ac:dyDescent="0.3">
      <c r="C3526" s="128" t="str">
        <f t="shared" si="56"/>
        <v/>
      </c>
      <c r="Q3526" s="23"/>
    </row>
    <row r="3527" spans="3:17" x14ac:dyDescent="0.3">
      <c r="C3527" s="128" t="str">
        <f t="shared" si="56"/>
        <v/>
      </c>
      <c r="Q3527" s="23"/>
    </row>
    <row r="3528" spans="3:17" x14ac:dyDescent="0.3">
      <c r="C3528" s="128" t="str">
        <f t="shared" si="56"/>
        <v/>
      </c>
      <c r="Q3528" s="23"/>
    </row>
    <row r="3529" spans="3:17" x14ac:dyDescent="0.3">
      <c r="C3529" s="128" t="str">
        <f t="shared" si="56"/>
        <v/>
      </c>
      <c r="Q3529" s="23"/>
    </row>
    <row r="3530" spans="3:17" x14ac:dyDescent="0.3">
      <c r="C3530" s="128" t="str">
        <f t="shared" si="56"/>
        <v/>
      </c>
      <c r="Q3530" s="23"/>
    </row>
    <row r="3531" spans="3:17" x14ac:dyDescent="0.3">
      <c r="C3531" s="128" t="str">
        <f t="shared" si="56"/>
        <v/>
      </c>
      <c r="Q3531" s="23"/>
    </row>
    <row r="3532" spans="3:17" x14ac:dyDescent="0.3">
      <c r="C3532" s="128" t="str">
        <f t="shared" si="56"/>
        <v/>
      </c>
      <c r="Q3532" s="23"/>
    </row>
    <row r="3533" spans="3:17" x14ac:dyDescent="0.3">
      <c r="C3533" s="128" t="str">
        <f t="shared" si="56"/>
        <v/>
      </c>
      <c r="Q3533" s="23"/>
    </row>
    <row r="3534" spans="3:17" x14ac:dyDescent="0.3">
      <c r="C3534" s="128" t="str">
        <f t="shared" si="56"/>
        <v/>
      </c>
      <c r="Q3534" s="23"/>
    </row>
    <row r="3535" spans="3:17" x14ac:dyDescent="0.3">
      <c r="C3535" s="128" t="str">
        <f t="shared" si="56"/>
        <v/>
      </c>
      <c r="Q3535" s="23"/>
    </row>
    <row r="3536" spans="3:17" x14ac:dyDescent="0.3">
      <c r="C3536" s="128" t="str">
        <f t="shared" si="56"/>
        <v/>
      </c>
      <c r="Q3536" s="23"/>
    </row>
    <row r="3537" spans="3:17" x14ac:dyDescent="0.3">
      <c r="C3537" s="128" t="str">
        <f t="shared" si="56"/>
        <v/>
      </c>
      <c r="Q3537" s="23"/>
    </row>
    <row r="3538" spans="3:17" x14ac:dyDescent="0.3">
      <c r="C3538" s="128" t="str">
        <f t="shared" si="56"/>
        <v/>
      </c>
      <c r="Q3538" s="23"/>
    </row>
    <row r="3539" spans="3:17" x14ac:dyDescent="0.3">
      <c r="C3539" s="128" t="str">
        <f t="shared" si="56"/>
        <v/>
      </c>
      <c r="Q3539" s="23"/>
    </row>
    <row r="3540" spans="3:17" x14ac:dyDescent="0.3">
      <c r="C3540" s="128" t="str">
        <f t="shared" si="56"/>
        <v/>
      </c>
      <c r="Q3540" s="23"/>
    </row>
    <row r="3541" spans="3:17" x14ac:dyDescent="0.3">
      <c r="C3541" s="128" t="str">
        <f t="shared" si="56"/>
        <v/>
      </c>
      <c r="Q3541" s="23"/>
    </row>
    <row r="3542" spans="3:17" x14ac:dyDescent="0.3">
      <c r="C3542" s="128" t="str">
        <f t="shared" si="56"/>
        <v/>
      </c>
      <c r="Q3542" s="23"/>
    </row>
    <row r="3543" spans="3:17" x14ac:dyDescent="0.3">
      <c r="C3543" s="128" t="str">
        <f t="shared" si="56"/>
        <v/>
      </c>
      <c r="Q3543" s="23"/>
    </row>
    <row r="3544" spans="3:17" x14ac:dyDescent="0.3">
      <c r="C3544" s="128" t="str">
        <f t="shared" si="56"/>
        <v/>
      </c>
      <c r="Q3544" s="23"/>
    </row>
    <row r="3545" spans="3:17" x14ac:dyDescent="0.3">
      <c r="C3545" s="128" t="str">
        <f t="shared" si="56"/>
        <v/>
      </c>
      <c r="Q3545" s="23"/>
    </row>
    <row r="3546" spans="3:17" x14ac:dyDescent="0.3">
      <c r="C3546" s="128" t="str">
        <f t="shared" si="56"/>
        <v/>
      </c>
      <c r="Q3546" s="23"/>
    </row>
    <row r="3547" spans="3:17" x14ac:dyDescent="0.3">
      <c r="C3547" s="128" t="str">
        <f t="shared" si="56"/>
        <v/>
      </c>
      <c r="Q3547" s="23"/>
    </row>
    <row r="3548" spans="3:17" x14ac:dyDescent="0.3">
      <c r="C3548" s="128" t="str">
        <f t="shared" si="56"/>
        <v/>
      </c>
      <c r="Q3548" s="23"/>
    </row>
    <row r="3549" spans="3:17" x14ac:dyDescent="0.3">
      <c r="C3549" s="128" t="str">
        <f t="shared" si="56"/>
        <v/>
      </c>
      <c r="Q3549" s="23"/>
    </row>
    <row r="3550" spans="3:17" x14ac:dyDescent="0.3">
      <c r="C3550" s="128" t="str">
        <f t="shared" si="56"/>
        <v/>
      </c>
      <c r="Q3550" s="23"/>
    </row>
    <row r="3551" spans="3:17" x14ac:dyDescent="0.3">
      <c r="C3551" s="128" t="str">
        <f t="shared" si="56"/>
        <v/>
      </c>
      <c r="Q3551" s="23"/>
    </row>
    <row r="3552" spans="3:17" x14ac:dyDescent="0.3">
      <c r="C3552" s="128" t="str">
        <f t="shared" si="56"/>
        <v/>
      </c>
      <c r="Q3552" s="23"/>
    </row>
    <row r="3553" spans="3:17" x14ac:dyDescent="0.3">
      <c r="C3553" s="128" t="str">
        <f t="shared" si="56"/>
        <v/>
      </c>
      <c r="Q3553" s="23"/>
    </row>
    <row r="3554" spans="3:17" x14ac:dyDescent="0.3">
      <c r="C3554" s="128" t="str">
        <f t="shared" si="56"/>
        <v/>
      </c>
      <c r="Q3554" s="23"/>
    </row>
    <row r="3555" spans="3:17" x14ac:dyDescent="0.3">
      <c r="C3555" s="128" t="str">
        <f t="shared" si="56"/>
        <v/>
      </c>
      <c r="Q3555" s="23"/>
    </row>
    <row r="3556" spans="3:17" x14ac:dyDescent="0.3">
      <c r="C3556" s="128" t="str">
        <f t="shared" si="56"/>
        <v/>
      </c>
      <c r="Q3556" s="23"/>
    </row>
    <row r="3557" spans="3:17" x14ac:dyDescent="0.3">
      <c r="C3557" s="128" t="str">
        <f t="shared" si="56"/>
        <v/>
      </c>
      <c r="Q3557" s="23"/>
    </row>
    <row r="3558" spans="3:17" x14ac:dyDescent="0.3">
      <c r="C3558" s="128" t="str">
        <f t="shared" si="56"/>
        <v/>
      </c>
      <c r="Q3558" s="23"/>
    </row>
    <row r="3559" spans="3:17" x14ac:dyDescent="0.3">
      <c r="C3559" s="128" t="str">
        <f t="shared" si="56"/>
        <v/>
      </c>
      <c r="Q3559" s="23"/>
    </row>
    <row r="3560" spans="3:17" x14ac:dyDescent="0.3">
      <c r="C3560" s="128" t="str">
        <f t="shared" si="56"/>
        <v/>
      </c>
      <c r="Q3560" s="23"/>
    </row>
    <row r="3561" spans="3:17" x14ac:dyDescent="0.3">
      <c r="C3561" s="128" t="str">
        <f t="shared" si="56"/>
        <v/>
      </c>
      <c r="Q3561" s="23"/>
    </row>
    <row r="3562" spans="3:17" x14ac:dyDescent="0.3">
      <c r="C3562" s="128" t="str">
        <f t="shared" si="56"/>
        <v/>
      </c>
      <c r="Q3562" s="23"/>
    </row>
    <row r="3563" spans="3:17" x14ac:dyDescent="0.3">
      <c r="C3563" s="128" t="str">
        <f t="shared" si="56"/>
        <v/>
      </c>
      <c r="Q3563" s="23"/>
    </row>
    <row r="3564" spans="3:17" x14ac:dyDescent="0.3">
      <c r="C3564" s="128" t="str">
        <f t="shared" si="56"/>
        <v/>
      </c>
      <c r="Q3564" s="23"/>
    </row>
    <row r="3565" spans="3:17" x14ac:dyDescent="0.3">
      <c r="C3565" s="128" t="str">
        <f t="shared" si="56"/>
        <v/>
      </c>
      <c r="Q3565" s="23"/>
    </row>
    <row r="3566" spans="3:17" x14ac:dyDescent="0.3">
      <c r="C3566" s="128" t="str">
        <f t="shared" si="56"/>
        <v/>
      </c>
      <c r="Q3566" s="23"/>
    </row>
    <row r="3567" spans="3:17" x14ac:dyDescent="0.3">
      <c r="C3567" s="128" t="str">
        <f t="shared" si="56"/>
        <v/>
      </c>
      <c r="Q3567" s="23"/>
    </row>
    <row r="3568" spans="3:17" x14ac:dyDescent="0.3">
      <c r="C3568" s="128" t="str">
        <f t="shared" si="56"/>
        <v/>
      </c>
      <c r="Q3568" s="23"/>
    </row>
    <row r="3569" spans="3:17" x14ac:dyDescent="0.3">
      <c r="C3569" s="128" t="str">
        <f t="shared" si="56"/>
        <v/>
      </c>
      <c r="Q3569" s="23"/>
    </row>
    <row r="3570" spans="3:17" x14ac:dyDescent="0.3">
      <c r="C3570" s="128" t="str">
        <f t="shared" si="56"/>
        <v/>
      </c>
      <c r="Q3570" s="23"/>
    </row>
    <row r="3571" spans="3:17" x14ac:dyDescent="0.3">
      <c r="C3571" s="128" t="str">
        <f t="shared" si="56"/>
        <v/>
      </c>
      <c r="Q3571" s="23"/>
    </row>
    <row r="3572" spans="3:17" x14ac:dyDescent="0.3">
      <c r="C3572" s="128" t="str">
        <f t="shared" si="56"/>
        <v/>
      </c>
      <c r="Q3572" s="23"/>
    </row>
    <row r="3573" spans="3:17" x14ac:dyDescent="0.3">
      <c r="C3573" s="128" t="str">
        <f t="shared" si="56"/>
        <v/>
      </c>
      <c r="Q3573" s="23"/>
    </row>
    <row r="3574" spans="3:17" x14ac:dyDescent="0.3">
      <c r="C3574" s="128" t="str">
        <f t="shared" ref="C3574:C3637" si="57">LEFT(E3574,9)</f>
        <v/>
      </c>
      <c r="Q3574" s="23"/>
    </row>
    <row r="3575" spans="3:17" x14ac:dyDescent="0.3">
      <c r="C3575" s="128" t="str">
        <f t="shared" si="57"/>
        <v/>
      </c>
      <c r="Q3575" s="23"/>
    </row>
    <row r="3576" spans="3:17" x14ac:dyDescent="0.3">
      <c r="C3576" s="128" t="str">
        <f t="shared" si="57"/>
        <v/>
      </c>
      <c r="Q3576" s="23"/>
    </row>
    <row r="3577" spans="3:17" x14ac:dyDescent="0.3">
      <c r="C3577" s="128" t="str">
        <f t="shared" si="57"/>
        <v/>
      </c>
      <c r="Q3577" s="23"/>
    </row>
    <row r="3578" spans="3:17" x14ac:dyDescent="0.3">
      <c r="C3578" s="128" t="str">
        <f t="shared" si="57"/>
        <v/>
      </c>
      <c r="Q3578" s="23"/>
    </row>
    <row r="3579" spans="3:17" x14ac:dyDescent="0.3">
      <c r="C3579" s="128" t="str">
        <f t="shared" si="57"/>
        <v/>
      </c>
      <c r="Q3579" s="23"/>
    </row>
    <row r="3580" spans="3:17" x14ac:dyDescent="0.3">
      <c r="C3580" s="128" t="str">
        <f t="shared" si="57"/>
        <v/>
      </c>
      <c r="Q3580" s="23"/>
    </row>
    <row r="3581" spans="3:17" x14ac:dyDescent="0.3">
      <c r="C3581" s="128" t="str">
        <f t="shared" si="57"/>
        <v/>
      </c>
      <c r="Q3581" s="23"/>
    </row>
    <row r="3582" spans="3:17" x14ac:dyDescent="0.3">
      <c r="C3582" s="128" t="str">
        <f t="shared" si="57"/>
        <v/>
      </c>
      <c r="Q3582" s="23"/>
    </row>
    <row r="3583" spans="3:17" x14ac:dyDescent="0.3">
      <c r="C3583" s="128" t="str">
        <f t="shared" si="57"/>
        <v/>
      </c>
      <c r="Q3583" s="23"/>
    </row>
    <row r="3584" spans="3:17" x14ac:dyDescent="0.3">
      <c r="C3584" s="128" t="str">
        <f t="shared" si="57"/>
        <v/>
      </c>
      <c r="Q3584" s="23"/>
    </row>
    <row r="3585" spans="3:17" x14ac:dyDescent="0.3">
      <c r="C3585" s="128" t="str">
        <f t="shared" si="57"/>
        <v/>
      </c>
      <c r="Q3585" s="23"/>
    </row>
    <row r="3586" spans="3:17" x14ac:dyDescent="0.3">
      <c r="C3586" s="128" t="str">
        <f t="shared" si="57"/>
        <v/>
      </c>
      <c r="Q3586" s="23"/>
    </row>
    <row r="3587" spans="3:17" x14ac:dyDescent="0.3">
      <c r="C3587" s="128" t="str">
        <f t="shared" si="57"/>
        <v/>
      </c>
      <c r="Q3587" s="23"/>
    </row>
    <row r="3588" spans="3:17" x14ac:dyDescent="0.3">
      <c r="C3588" s="128" t="str">
        <f t="shared" si="57"/>
        <v/>
      </c>
      <c r="Q3588" s="23"/>
    </row>
    <row r="3589" spans="3:17" x14ac:dyDescent="0.3">
      <c r="C3589" s="128" t="str">
        <f t="shared" si="57"/>
        <v/>
      </c>
      <c r="Q3589" s="23"/>
    </row>
    <row r="3590" spans="3:17" x14ac:dyDescent="0.3">
      <c r="C3590" s="128" t="str">
        <f t="shared" si="57"/>
        <v/>
      </c>
      <c r="Q3590" s="23"/>
    </row>
    <row r="3591" spans="3:17" x14ac:dyDescent="0.3">
      <c r="C3591" s="128" t="str">
        <f t="shared" si="57"/>
        <v/>
      </c>
      <c r="Q3591" s="23"/>
    </row>
    <row r="3592" spans="3:17" x14ac:dyDescent="0.3">
      <c r="C3592" s="128" t="str">
        <f t="shared" si="57"/>
        <v/>
      </c>
      <c r="Q3592" s="23"/>
    </row>
    <row r="3593" spans="3:17" x14ac:dyDescent="0.3">
      <c r="C3593" s="128" t="str">
        <f t="shared" si="57"/>
        <v/>
      </c>
      <c r="Q3593" s="23"/>
    </row>
    <row r="3594" spans="3:17" x14ac:dyDescent="0.3">
      <c r="C3594" s="128" t="str">
        <f t="shared" si="57"/>
        <v/>
      </c>
      <c r="Q3594" s="23"/>
    </row>
    <row r="3595" spans="3:17" x14ac:dyDescent="0.3">
      <c r="C3595" s="128" t="str">
        <f t="shared" si="57"/>
        <v/>
      </c>
      <c r="Q3595" s="23"/>
    </row>
    <row r="3596" spans="3:17" x14ac:dyDescent="0.3">
      <c r="C3596" s="128" t="str">
        <f t="shared" si="57"/>
        <v/>
      </c>
      <c r="Q3596" s="23"/>
    </row>
    <row r="3597" spans="3:17" x14ac:dyDescent="0.3">
      <c r="C3597" s="128" t="str">
        <f t="shared" si="57"/>
        <v/>
      </c>
      <c r="Q3597" s="23"/>
    </row>
    <row r="3598" spans="3:17" x14ac:dyDescent="0.3">
      <c r="C3598" s="128" t="str">
        <f t="shared" si="57"/>
        <v/>
      </c>
      <c r="Q3598" s="23"/>
    </row>
    <row r="3599" spans="3:17" x14ac:dyDescent="0.3">
      <c r="C3599" s="128" t="str">
        <f t="shared" si="57"/>
        <v/>
      </c>
      <c r="Q3599" s="23"/>
    </row>
    <row r="3600" spans="3:17" x14ac:dyDescent="0.3">
      <c r="C3600" s="128" t="str">
        <f t="shared" si="57"/>
        <v/>
      </c>
      <c r="Q3600" s="23"/>
    </row>
    <row r="3601" spans="3:17" x14ac:dyDescent="0.3">
      <c r="C3601" s="128" t="str">
        <f t="shared" si="57"/>
        <v/>
      </c>
      <c r="Q3601" s="23"/>
    </row>
    <row r="3602" spans="3:17" x14ac:dyDescent="0.3">
      <c r="C3602" s="128" t="str">
        <f t="shared" si="57"/>
        <v/>
      </c>
      <c r="Q3602" s="23"/>
    </row>
    <row r="3603" spans="3:17" x14ac:dyDescent="0.3">
      <c r="C3603" s="128" t="str">
        <f t="shared" si="57"/>
        <v/>
      </c>
      <c r="Q3603" s="23"/>
    </row>
    <row r="3604" spans="3:17" x14ac:dyDescent="0.3">
      <c r="C3604" s="128" t="str">
        <f t="shared" si="57"/>
        <v/>
      </c>
      <c r="Q3604" s="23"/>
    </row>
    <row r="3605" spans="3:17" x14ac:dyDescent="0.3">
      <c r="C3605" s="128" t="str">
        <f t="shared" si="57"/>
        <v/>
      </c>
      <c r="Q3605" s="23"/>
    </row>
    <row r="3606" spans="3:17" x14ac:dyDescent="0.3">
      <c r="C3606" s="128" t="str">
        <f t="shared" si="57"/>
        <v/>
      </c>
      <c r="Q3606" s="23"/>
    </row>
    <row r="3607" spans="3:17" x14ac:dyDescent="0.3">
      <c r="C3607" s="128" t="str">
        <f t="shared" si="57"/>
        <v/>
      </c>
      <c r="Q3607" s="23"/>
    </row>
    <row r="3608" spans="3:17" x14ac:dyDescent="0.3">
      <c r="C3608" s="128" t="str">
        <f t="shared" si="57"/>
        <v/>
      </c>
      <c r="Q3608" s="23"/>
    </row>
    <row r="3609" spans="3:17" x14ac:dyDescent="0.3">
      <c r="C3609" s="128" t="str">
        <f t="shared" si="57"/>
        <v/>
      </c>
      <c r="Q3609" s="23"/>
    </row>
    <row r="3610" spans="3:17" x14ac:dyDescent="0.3">
      <c r="C3610" s="128" t="str">
        <f t="shared" si="57"/>
        <v/>
      </c>
      <c r="Q3610" s="23"/>
    </row>
    <row r="3611" spans="3:17" x14ac:dyDescent="0.3">
      <c r="C3611" s="128" t="str">
        <f t="shared" si="57"/>
        <v/>
      </c>
      <c r="Q3611" s="23"/>
    </row>
    <row r="3612" spans="3:17" x14ac:dyDescent="0.3">
      <c r="C3612" s="128" t="str">
        <f t="shared" si="57"/>
        <v/>
      </c>
      <c r="Q3612" s="23"/>
    </row>
    <row r="3613" spans="3:17" x14ac:dyDescent="0.3">
      <c r="C3613" s="128" t="str">
        <f t="shared" si="57"/>
        <v/>
      </c>
      <c r="Q3613" s="23"/>
    </row>
    <row r="3614" spans="3:17" x14ac:dyDescent="0.3">
      <c r="C3614" s="128" t="str">
        <f t="shared" si="57"/>
        <v/>
      </c>
      <c r="Q3614" s="23"/>
    </row>
    <row r="3615" spans="3:17" x14ac:dyDescent="0.3">
      <c r="C3615" s="128" t="str">
        <f t="shared" si="57"/>
        <v/>
      </c>
      <c r="Q3615" s="23"/>
    </row>
    <row r="3616" spans="3:17" x14ac:dyDescent="0.3">
      <c r="C3616" s="128" t="str">
        <f t="shared" si="57"/>
        <v/>
      </c>
      <c r="Q3616" s="23"/>
    </row>
    <row r="3617" spans="3:17" x14ac:dyDescent="0.3">
      <c r="C3617" s="128" t="str">
        <f t="shared" si="57"/>
        <v/>
      </c>
      <c r="Q3617" s="23"/>
    </row>
    <row r="3618" spans="3:17" x14ac:dyDescent="0.3">
      <c r="C3618" s="128" t="str">
        <f t="shared" si="57"/>
        <v/>
      </c>
      <c r="Q3618" s="23"/>
    </row>
    <row r="3619" spans="3:17" x14ac:dyDescent="0.3">
      <c r="C3619" s="128" t="str">
        <f t="shared" si="57"/>
        <v/>
      </c>
      <c r="Q3619" s="23"/>
    </row>
    <row r="3620" spans="3:17" x14ac:dyDescent="0.3">
      <c r="C3620" s="128" t="str">
        <f t="shared" si="57"/>
        <v/>
      </c>
      <c r="Q3620" s="23"/>
    </row>
    <row r="3621" spans="3:17" x14ac:dyDescent="0.3">
      <c r="C3621" s="128" t="str">
        <f t="shared" si="57"/>
        <v/>
      </c>
      <c r="Q3621" s="23"/>
    </row>
    <row r="3622" spans="3:17" x14ac:dyDescent="0.3">
      <c r="C3622" s="128" t="str">
        <f t="shared" si="57"/>
        <v/>
      </c>
      <c r="Q3622" s="23"/>
    </row>
    <row r="3623" spans="3:17" x14ac:dyDescent="0.3">
      <c r="C3623" s="128" t="str">
        <f t="shared" si="57"/>
        <v/>
      </c>
      <c r="Q3623" s="23"/>
    </row>
    <row r="3624" spans="3:17" x14ac:dyDescent="0.3">
      <c r="C3624" s="128" t="str">
        <f t="shared" si="57"/>
        <v/>
      </c>
      <c r="Q3624" s="23"/>
    </row>
    <row r="3625" spans="3:17" x14ac:dyDescent="0.3">
      <c r="C3625" s="128" t="str">
        <f t="shared" si="57"/>
        <v/>
      </c>
      <c r="Q3625" s="23"/>
    </row>
    <row r="3626" spans="3:17" x14ac:dyDescent="0.3">
      <c r="C3626" s="128" t="str">
        <f t="shared" si="57"/>
        <v/>
      </c>
      <c r="Q3626" s="23"/>
    </row>
    <row r="3627" spans="3:17" x14ac:dyDescent="0.3">
      <c r="C3627" s="128" t="str">
        <f t="shared" si="57"/>
        <v/>
      </c>
      <c r="Q3627" s="23"/>
    </row>
    <row r="3628" spans="3:17" x14ac:dyDescent="0.3">
      <c r="C3628" s="128" t="str">
        <f t="shared" si="57"/>
        <v/>
      </c>
      <c r="Q3628" s="23"/>
    </row>
    <row r="3629" spans="3:17" x14ac:dyDescent="0.3">
      <c r="C3629" s="128" t="str">
        <f t="shared" si="57"/>
        <v/>
      </c>
      <c r="Q3629" s="23"/>
    </row>
    <row r="3630" spans="3:17" x14ac:dyDescent="0.3">
      <c r="C3630" s="128" t="str">
        <f t="shared" si="57"/>
        <v/>
      </c>
      <c r="Q3630" s="23"/>
    </row>
    <row r="3631" spans="3:17" x14ac:dyDescent="0.3">
      <c r="C3631" s="128" t="str">
        <f t="shared" si="57"/>
        <v/>
      </c>
      <c r="Q3631" s="23"/>
    </row>
    <row r="3632" spans="3:17" x14ac:dyDescent="0.3">
      <c r="C3632" s="128" t="str">
        <f t="shared" si="57"/>
        <v/>
      </c>
      <c r="Q3632" s="23"/>
    </row>
    <row r="3633" spans="3:17" x14ac:dyDescent="0.3">
      <c r="C3633" s="128" t="str">
        <f t="shared" si="57"/>
        <v/>
      </c>
      <c r="Q3633" s="23"/>
    </row>
    <row r="3634" spans="3:17" x14ac:dyDescent="0.3">
      <c r="C3634" s="128" t="str">
        <f t="shared" si="57"/>
        <v/>
      </c>
      <c r="Q3634" s="23"/>
    </row>
    <row r="3635" spans="3:17" x14ac:dyDescent="0.3">
      <c r="C3635" s="128" t="str">
        <f t="shared" si="57"/>
        <v/>
      </c>
      <c r="Q3635" s="23"/>
    </row>
    <row r="3636" spans="3:17" x14ac:dyDescent="0.3">
      <c r="C3636" s="128" t="str">
        <f t="shared" si="57"/>
        <v/>
      </c>
      <c r="Q3636" s="23"/>
    </row>
    <row r="3637" spans="3:17" x14ac:dyDescent="0.3">
      <c r="C3637" s="128" t="str">
        <f t="shared" si="57"/>
        <v/>
      </c>
      <c r="Q3637" s="23"/>
    </row>
    <row r="3638" spans="3:17" x14ac:dyDescent="0.3">
      <c r="C3638" s="128" t="str">
        <f t="shared" ref="C3638:C3701" si="58">LEFT(E3638,9)</f>
        <v/>
      </c>
      <c r="Q3638" s="23"/>
    </row>
    <row r="3639" spans="3:17" x14ac:dyDescent="0.3">
      <c r="C3639" s="128" t="str">
        <f t="shared" si="58"/>
        <v/>
      </c>
      <c r="Q3639" s="23"/>
    </row>
    <row r="3640" spans="3:17" x14ac:dyDescent="0.3">
      <c r="C3640" s="128" t="str">
        <f t="shared" si="58"/>
        <v/>
      </c>
      <c r="Q3640" s="23"/>
    </row>
    <row r="3641" spans="3:17" x14ac:dyDescent="0.3">
      <c r="C3641" s="128" t="str">
        <f t="shared" si="58"/>
        <v/>
      </c>
      <c r="Q3641" s="23"/>
    </row>
    <row r="3642" spans="3:17" x14ac:dyDescent="0.3">
      <c r="C3642" s="128" t="str">
        <f t="shared" si="58"/>
        <v/>
      </c>
      <c r="Q3642" s="23"/>
    </row>
    <row r="3643" spans="3:17" x14ac:dyDescent="0.3">
      <c r="C3643" s="128" t="str">
        <f t="shared" si="58"/>
        <v/>
      </c>
      <c r="Q3643" s="23"/>
    </row>
    <row r="3644" spans="3:17" x14ac:dyDescent="0.3">
      <c r="C3644" s="128" t="str">
        <f t="shared" si="58"/>
        <v/>
      </c>
      <c r="Q3644" s="23"/>
    </row>
    <row r="3645" spans="3:17" x14ac:dyDescent="0.3">
      <c r="C3645" s="128" t="str">
        <f t="shared" si="58"/>
        <v/>
      </c>
      <c r="Q3645" s="23"/>
    </row>
    <row r="3646" spans="3:17" x14ac:dyDescent="0.3">
      <c r="C3646" s="128" t="str">
        <f t="shared" si="58"/>
        <v/>
      </c>
      <c r="Q3646" s="23"/>
    </row>
    <row r="3647" spans="3:17" x14ac:dyDescent="0.3">
      <c r="C3647" s="128" t="str">
        <f t="shared" si="58"/>
        <v/>
      </c>
      <c r="Q3647" s="23"/>
    </row>
    <row r="3648" spans="3:17" x14ac:dyDescent="0.3">
      <c r="C3648" s="128" t="str">
        <f t="shared" si="58"/>
        <v/>
      </c>
      <c r="Q3648" s="23"/>
    </row>
    <row r="3649" spans="3:17" x14ac:dyDescent="0.3">
      <c r="C3649" s="128" t="str">
        <f t="shared" si="58"/>
        <v/>
      </c>
      <c r="Q3649" s="23"/>
    </row>
    <row r="3650" spans="3:17" x14ac:dyDescent="0.3">
      <c r="C3650" s="128" t="str">
        <f t="shared" si="58"/>
        <v/>
      </c>
      <c r="Q3650" s="23"/>
    </row>
    <row r="3651" spans="3:17" x14ac:dyDescent="0.3">
      <c r="C3651" s="128" t="str">
        <f t="shared" si="58"/>
        <v/>
      </c>
      <c r="Q3651" s="23"/>
    </row>
    <row r="3652" spans="3:17" x14ac:dyDescent="0.3">
      <c r="C3652" s="128" t="str">
        <f t="shared" si="58"/>
        <v/>
      </c>
      <c r="Q3652" s="23"/>
    </row>
    <row r="3653" spans="3:17" x14ac:dyDescent="0.3">
      <c r="C3653" s="128" t="str">
        <f t="shared" si="58"/>
        <v/>
      </c>
      <c r="Q3653" s="23"/>
    </row>
    <row r="3654" spans="3:17" x14ac:dyDescent="0.3">
      <c r="C3654" s="128" t="str">
        <f t="shared" si="58"/>
        <v/>
      </c>
      <c r="Q3654" s="23"/>
    </row>
    <row r="3655" spans="3:17" x14ac:dyDescent="0.3">
      <c r="C3655" s="128" t="str">
        <f t="shared" si="58"/>
        <v/>
      </c>
      <c r="Q3655" s="23"/>
    </row>
    <row r="3656" spans="3:17" x14ac:dyDescent="0.3">
      <c r="C3656" s="128" t="str">
        <f t="shared" si="58"/>
        <v/>
      </c>
      <c r="Q3656" s="23"/>
    </row>
    <row r="3657" spans="3:17" x14ac:dyDescent="0.3">
      <c r="C3657" s="128" t="str">
        <f t="shared" si="58"/>
        <v/>
      </c>
      <c r="Q3657" s="23"/>
    </row>
    <row r="3658" spans="3:17" x14ac:dyDescent="0.3">
      <c r="C3658" s="128" t="str">
        <f t="shared" si="58"/>
        <v/>
      </c>
      <c r="Q3658" s="23"/>
    </row>
    <row r="3659" spans="3:17" x14ac:dyDescent="0.3">
      <c r="C3659" s="128" t="str">
        <f t="shared" si="58"/>
        <v/>
      </c>
      <c r="Q3659" s="23"/>
    </row>
    <row r="3660" spans="3:17" x14ac:dyDescent="0.3">
      <c r="C3660" s="128" t="str">
        <f t="shared" si="58"/>
        <v/>
      </c>
      <c r="Q3660" s="23"/>
    </row>
    <row r="3661" spans="3:17" x14ac:dyDescent="0.3">
      <c r="C3661" s="128" t="str">
        <f t="shared" si="58"/>
        <v/>
      </c>
      <c r="Q3661" s="23"/>
    </row>
    <row r="3662" spans="3:17" x14ac:dyDescent="0.3">
      <c r="C3662" s="128" t="str">
        <f t="shared" si="58"/>
        <v/>
      </c>
      <c r="Q3662" s="23"/>
    </row>
    <row r="3663" spans="3:17" x14ac:dyDescent="0.3">
      <c r="C3663" s="128" t="str">
        <f t="shared" si="58"/>
        <v/>
      </c>
      <c r="Q3663" s="23"/>
    </row>
    <row r="3664" spans="3:17" x14ac:dyDescent="0.3">
      <c r="C3664" s="128" t="str">
        <f t="shared" si="58"/>
        <v/>
      </c>
      <c r="Q3664" s="23"/>
    </row>
    <row r="3665" spans="3:17" x14ac:dyDescent="0.3">
      <c r="C3665" s="128" t="str">
        <f t="shared" si="58"/>
        <v/>
      </c>
      <c r="Q3665" s="23"/>
    </row>
    <row r="3666" spans="3:17" x14ac:dyDescent="0.3">
      <c r="C3666" s="128" t="str">
        <f t="shared" si="58"/>
        <v/>
      </c>
      <c r="Q3666" s="23"/>
    </row>
    <row r="3667" spans="3:17" x14ac:dyDescent="0.3">
      <c r="C3667" s="128" t="str">
        <f t="shared" si="58"/>
        <v/>
      </c>
      <c r="Q3667" s="23"/>
    </row>
    <row r="3668" spans="3:17" x14ac:dyDescent="0.3">
      <c r="C3668" s="128" t="str">
        <f t="shared" si="58"/>
        <v/>
      </c>
      <c r="Q3668" s="23"/>
    </row>
    <row r="3669" spans="3:17" x14ac:dyDescent="0.3">
      <c r="C3669" s="128" t="str">
        <f t="shared" si="58"/>
        <v/>
      </c>
      <c r="Q3669" s="23"/>
    </row>
    <row r="3670" spans="3:17" x14ac:dyDescent="0.3">
      <c r="C3670" s="128" t="str">
        <f t="shared" si="58"/>
        <v/>
      </c>
      <c r="Q3670" s="23"/>
    </row>
    <row r="3671" spans="3:17" x14ac:dyDescent="0.3">
      <c r="C3671" s="128" t="str">
        <f t="shared" si="58"/>
        <v/>
      </c>
      <c r="Q3671" s="23"/>
    </row>
    <row r="3672" spans="3:17" x14ac:dyDescent="0.3">
      <c r="C3672" s="128" t="str">
        <f t="shared" si="58"/>
        <v/>
      </c>
      <c r="Q3672" s="23"/>
    </row>
    <row r="3673" spans="3:17" x14ac:dyDescent="0.3">
      <c r="C3673" s="128" t="str">
        <f t="shared" si="58"/>
        <v/>
      </c>
      <c r="Q3673" s="23"/>
    </row>
    <row r="3674" spans="3:17" x14ac:dyDescent="0.3">
      <c r="C3674" s="128" t="str">
        <f t="shared" si="58"/>
        <v/>
      </c>
      <c r="Q3674" s="23"/>
    </row>
    <row r="3675" spans="3:17" x14ac:dyDescent="0.3">
      <c r="C3675" s="128" t="str">
        <f t="shared" si="58"/>
        <v/>
      </c>
      <c r="Q3675" s="23"/>
    </row>
    <row r="3676" spans="3:17" x14ac:dyDescent="0.3">
      <c r="C3676" s="128" t="str">
        <f t="shared" si="58"/>
        <v/>
      </c>
      <c r="Q3676" s="23"/>
    </row>
    <row r="3677" spans="3:17" x14ac:dyDescent="0.3">
      <c r="C3677" s="128" t="str">
        <f t="shared" si="58"/>
        <v/>
      </c>
      <c r="Q3677" s="23"/>
    </row>
    <row r="3678" spans="3:17" x14ac:dyDescent="0.3">
      <c r="C3678" s="128" t="str">
        <f t="shared" si="58"/>
        <v/>
      </c>
      <c r="Q3678" s="23"/>
    </row>
    <row r="3679" spans="3:17" x14ac:dyDescent="0.3">
      <c r="C3679" s="128" t="str">
        <f t="shared" si="58"/>
        <v/>
      </c>
      <c r="Q3679" s="23"/>
    </row>
    <row r="3680" spans="3:17" x14ac:dyDescent="0.3">
      <c r="C3680" s="128" t="str">
        <f t="shared" si="58"/>
        <v/>
      </c>
      <c r="Q3680" s="23"/>
    </row>
    <row r="3681" spans="3:17" x14ac:dyDescent="0.3">
      <c r="C3681" s="128" t="str">
        <f t="shared" si="58"/>
        <v/>
      </c>
      <c r="Q3681" s="23"/>
    </row>
    <row r="3682" spans="3:17" x14ac:dyDescent="0.3">
      <c r="C3682" s="128" t="str">
        <f t="shared" si="58"/>
        <v/>
      </c>
      <c r="Q3682" s="23"/>
    </row>
    <row r="3683" spans="3:17" x14ac:dyDescent="0.3">
      <c r="C3683" s="128" t="str">
        <f t="shared" si="58"/>
        <v/>
      </c>
      <c r="Q3683" s="23"/>
    </row>
    <row r="3684" spans="3:17" x14ac:dyDescent="0.3">
      <c r="C3684" s="128" t="str">
        <f t="shared" si="58"/>
        <v/>
      </c>
      <c r="Q3684" s="23"/>
    </row>
    <row r="3685" spans="3:17" x14ac:dyDescent="0.3">
      <c r="C3685" s="128" t="str">
        <f t="shared" si="58"/>
        <v/>
      </c>
      <c r="Q3685" s="23"/>
    </row>
    <row r="3686" spans="3:17" x14ac:dyDescent="0.3">
      <c r="C3686" s="128" t="str">
        <f t="shared" si="58"/>
        <v/>
      </c>
      <c r="Q3686" s="23"/>
    </row>
    <row r="3687" spans="3:17" x14ac:dyDescent="0.3">
      <c r="C3687" s="128" t="str">
        <f t="shared" si="58"/>
        <v/>
      </c>
      <c r="Q3687" s="23"/>
    </row>
    <row r="3688" spans="3:17" x14ac:dyDescent="0.3">
      <c r="C3688" s="128" t="str">
        <f t="shared" si="58"/>
        <v/>
      </c>
      <c r="Q3688" s="23"/>
    </row>
    <row r="3689" spans="3:17" x14ac:dyDescent="0.3">
      <c r="C3689" s="128" t="str">
        <f t="shared" si="58"/>
        <v/>
      </c>
      <c r="Q3689" s="23"/>
    </row>
    <row r="3690" spans="3:17" x14ac:dyDescent="0.3">
      <c r="C3690" s="128" t="str">
        <f t="shared" si="58"/>
        <v/>
      </c>
      <c r="Q3690" s="23"/>
    </row>
    <row r="3691" spans="3:17" x14ac:dyDescent="0.3">
      <c r="C3691" s="128" t="str">
        <f t="shared" si="58"/>
        <v/>
      </c>
      <c r="Q3691" s="23"/>
    </row>
    <row r="3692" spans="3:17" x14ac:dyDescent="0.3">
      <c r="C3692" s="128" t="str">
        <f t="shared" si="58"/>
        <v/>
      </c>
      <c r="Q3692" s="23"/>
    </row>
    <row r="3693" spans="3:17" x14ac:dyDescent="0.3">
      <c r="C3693" s="128" t="str">
        <f t="shared" si="58"/>
        <v/>
      </c>
      <c r="Q3693" s="23"/>
    </row>
    <row r="3694" spans="3:17" x14ac:dyDescent="0.3">
      <c r="C3694" s="128" t="str">
        <f t="shared" si="58"/>
        <v/>
      </c>
      <c r="Q3694" s="23"/>
    </row>
    <row r="3695" spans="3:17" x14ac:dyDescent="0.3">
      <c r="C3695" s="128" t="str">
        <f t="shared" si="58"/>
        <v/>
      </c>
      <c r="Q3695" s="23"/>
    </row>
    <row r="3696" spans="3:17" x14ac:dyDescent="0.3">
      <c r="C3696" s="128" t="str">
        <f t="shared" si="58"/>
        <v/>
      </c>
      <c r="Q3696" s="23"/>
    </row>
    <row r="3697" spans="3:17" x14ac:dyDescent="0.3">
      <c r="C3697" s="128" t="str">
        <f t="shared" si="58"/>
        <v/>
      </c>
      <c r="Q3697" s="23"/>
    </row>
    <row r="3698" spans="3:17" x14ac:dyDescent="0.3">
      <c r="C3698" s="128" t="str">
        <f t="shared" si="58"/>
        <v/>
      </c>
      <c r="Q3698" s="23"/>
    </row>
    <row r="3699" spans="3:17" x14ac:dyDescent="0.3">
      <c r="C3699" s="128" t="str">
        <f t="shared" si="58"/>
        <v/>
      </c>
      <c r="Q3699" s="23"/>
    </row>
    <row r="3700" spans="3:17" x14ac:dyDescent="0.3">
      <c r="C3700" s="128" t="str">
        <f t="shared" si="58"/>
        <v/>
      </c>
      <c r="Q3700" s="23"/>
    </row>
    <row r="3701" spans="3:17" x14ac:dyDescent="0.3">
      <c r="C3701" s="128" t="str">
        <f t="shared" si="58"/>
        <v/>
      </c>
      <c r="Q3701" s="23"/>
    </row>
    <row r="3702" spans="3:17" x14ac:dyDescent="0.3">
      <c r="C3702" s="128" t="str">
        <f t="shared" ref="C3702:C3765" si="59">LEFT(E3702,9)</f>
        <v/>
      </c>
      <c r="Q3702" s="23"/>
    </row>
    <row r="3703" spans="3:17" x14ac:dyDescent="0.3">
      <c r="C3703" s="128" t="str">
        <f t="shared" si="59"/>
        <v/>
      </c>
      <c r="Q3703" s="23"/>
    </row>
    <row r="3704" spans="3:17" x14ac:dyDescent="0.3">
      <c r="C3704" s="128" t="str">
        <f t="shared" si="59"/>
        <v/>
      </c>
      <c r="Q3704" s="23"/>
    </row>
    <row r="3705" spans="3:17" x14ac:dyDescent="0.3">
      <c r="C3705" s="128" t="str">
        <f t="shared" si="59"/>
        <v/>
      </c>
      <c r="Q3705" s="23"/>
    </row>
    <row r="3706" spans="3:17" x14ac:dyDescent="0.3">
      <c r="C3706" s="128" t="str">
        <f t="shared" si="59"/>
        <v/>
      </c>
      <c r="Q3706" s="23"/>
    </row>
    <row r="3707" spans="3:17" x14ac:dyDescent="0.3">
      <c r="C3707" s="128" t="str">
        <f t="shared" si="59"/>
        <v/>
      </c>
      <c r="Q3707" s="23"/>
    </row>
    <row r="3708" spans="3:17" x14ac:dyDescent="0.3">
      <c r="C3708" s="128" t="str">
        <f t="shared" si="59"/>
        <v/>
      </c>
      <c r="Q3708" s="23"/>
    </row>
    <row r="3709" spans="3:17" x14ac:dyDescent="0.3">
      <c r="C3709" s="128" t="str">
        <f t="shared" si="59"/>
        <v/>
      </c>
      <c r="Q3709" s="23"/>
    </row>
    <row r="3710" spans="3:17" x14ac:dyDescent="0.3">
      <c r="C3710" s="128" t="str">
        <f t="shared" si="59"/>
        <v/>
      </c>
      <c r="Q3710" s="23"/>
    </row>
    <row r="3711" spans="3:17" x14ac:dyDescent="0.3">
      <c r="C3711" s="128" t="str">
        <f t="shared" si="59"/>
        <v/>
      </c>
      <c r="Q3711" s="23"/>
    </row>
    <row r="3712" spans="3:17" x14ac:dyDescent="0.3">
      <c r="C3712" s="128" t="str">
        <f t="shared" si="59"/>
        <v/>
      </c>
      <c r="Q3712" s="23"/>
    </row>
    <row r="3713" spans="3:17" x14ac:dyDescent="0.3">
      <c r="C3713" s="128" t="str">
        <f t="shared" si="59"/>
        <v/>
      </c>
      <c r="Q3713" s="23"/>
    </row>
    <row r="3714" spans="3:17" x14ac:dyDescent="0.3">
      <c r="C3714" s="128" t="str">
        <f t="shared" si="59"/>
        <v/>
      </c>
      <c r="Q3714" s="23"/>
    </row>
    <row r="3715" spans="3:17" x14ac:dyDescent="0.3">
      <c r="C3715" s="128" t="str">
        <f t="shared" si="59"/>
        <v/>
      </c>
      <c r="Q3715" s="23"/>
    </row>
    <row r="3716" spans="3:17" x14ac:dyDescent="0.3">
      <c r="C3716" s="128" t="str">
        <f t="shared" si="59"/>
        <v/>
      </c>
      <c r="Q3716" s="23"/>
    </row>
    <row r="3717" spans="3:17" x14ac:dyDescent="0.3">
      <c r="C3717" s="128" t="str">
        <f t="shared" si="59"/>
        <v/>
      </c>
      <c r="Q3717" s="23"/>
    </row>
    <row r="3718" spans="3:17" x14ac:dyDescent="0.3">
      <c r="C3718" s="128" t="str">
        <f t="shared" si="59"/>
        <v/>
      </c>
      <c r="Q3718" s="23"/>
    </row>
    <row r="3719" spans="3:17" x14ac:dyDescent="0.3">
      <c r="C3719" s="128" t="str">
        <f t="shared" si="59"/>
        <v/>
      </c>
      <c r="Q3719" s="23"/>
    </row>
    <row r="3720" spans="3:17" x14ac:dyDescent="0.3">
      <c r="C3720" s="128" t="str">
        <f t="shared" si="59"/>
        <v/>
      </c>
      <c r="Q3720" s="23"/>
    </row>
    <row r="3721" spans="3:17" x14ac:dyDescent="0.3">
      <c r="C3721" s="128" t="str">
        <f t="shared" si="59"/>
        <v/>
      </c>
      <c r="Q3721" s="23"/>
    </row>
    <row r="3722" spans="3:17" x14ac:dyDescent="0.3">
      <c r="C3722" s="128" t="str">
        <f t="shared" si="59"/>
        <v/>
      </c>
      <c r="Q3722" s="23"/>
    </row>
    <row r="3723" spans="3:17" x14ac:dyDescent="0.3">
      <c r="C3723" s="128" t="str">
        <f t="shared" si="59"/>
        <v/>
      </c>
      <c r="Q3723" s="23"/>
    </row>
    <row r="3724" spans="3:17" x14ac:dyDescent="0.3">
      <c r="C3724" s="128" t="str">
        <f t="shared" si="59"/>
        <v/>
      </c>
      <c r="Q3724" s="23"/>
    </row>
    <row r="3725" spans="3:17" x14ac:dyDescent="0.3">
      <c r="C3725" s="128" t="str">
        <f t="shared" si="59"/>
        <v/>
      </c>
      <c r="Q3725" s="23"/>
    </row>
    <row r="3726" spans="3:17" x14ac:dyDescent="0.3">
      <c r="C3726" s="128" t="str">
        <f t="shared" si="59"/>
        <v/>
      </c>
      <c r="Q3726" s="23"/>
    </row>
    <row r="3727" spans="3:17" x14ac:dyDescent="0.3">
      <c r="C3727" s="128" t="str">
        <f t="shared" si="59"/>
        <v/>
      </c>
      <c r="Q3727" s="23"/>
    </row>
    <row r="3728" spans="3:17" x14ac:dyDescent="0.3">
      <c r="C3728" s="128" t="str">
        <f t="shared" si="59"/>
        <v/>
      </c>
      <c r="Q3728" s="23"/>
    </row>
    <row r="3729" spans="3:17" x14ac:dyDescent="0.3">
      <c r="C3729" s="128" t="str">
        <f t="shared" si="59"/>
        <v/>
      </c>
      <c r="Q3729" s="23"/>
    </row>
    <row r="3730" spans="3:17" x14ac:dyDescent="0.3">
      <c r="C3730" s="128" t="str">
        <f t="shared" si="59"/>
        <v/>
      </c>
      <c r="Q3730" s="23"/>
    </row>
    <row r="3731" spans="3:17" x14ac:dyDescent="0.3">
      <c r="C3731" s="128" t="str">
        <f t="shared" si="59"/>
        <v/>
      </c>
      <c r="Q3731" s="23"/>
    </row>
    <row r="3732" spans="3:17" x14ac:dyDescent="0.3">
      <c r="C3732" s="128" t="str">
        <f t="shared" si="59"/>
        <v/>
      </c>
      <c r="Q3732" s="23"/>
    </row>
    <row r="3733" spans="3:17" x14ac:dyDescent="0.3">
      <c r="C3733" s="128" t="str">
        <f t="shared" si="59"/>
        <v/>
      </c>
      <c r="Q3733" s="23"/>
    </row>
    <row r="3734" spans="3:17" x14ac:dyDescent="0.3">
      <c r="C3734" s="128" t="str">
        <f t="shared" si="59"/>
        <v/>
      </c>
      <c r="Q3734" s="23"/>
    </row>
    <row r="3735" spans="3:17" x14ac:dyDescent="0.3">
      <c r="C3735" s="128" t="str">
        <f t="shared" si="59"/>
        <v/>
      </c>
      <c r="Q3735" s="23"/>
    </row>
    <row r="3736" spans="3:17" x14ac:dyDescent="0.3">
      <c r="C3736" s="128" t="str">
        <f t="shared" si="59"/>
        <v/>
      </c>
      <c r="Q3736" s="23"/>
    </row>
    <row r="3737" spans="3:17" x14ac:dyDescent="0.3">
      <c r="C3737" s="128" t="str">
        <f t="shared" si="59"/>
        <v/>
      </c>
      <c r="Q3737" s="23"/>
    </row>
    <row r="3738" spans="3:17" x14ac:dyDescent="0.3">
      <c r="C3738" s="128" t="str">
        <f t="shared" si="59"/>
        <v/>
      </c>
      <c r="Q3738" s="23"/>
    </row>
    <row r="3739" spans="3:17" x14ac:dyDescent="0.3">
      <c r="C3739" s="128" t="str">
        <f t="shared" si="59"/>
        <v/>
      </c>
      <c r="Q3739" s="23"/>
    </row>
    <row r="3740" spans="3:17" x14ac:dyDescent="0.3">
      <c r="C3740" s="128" t="str">
        <f t="shared" si="59"/>
        <v/>
      </c>
      <c r="Q3740" s="23"/>
    </row>
    <row r="3741" spans="3:17" x14ac:dyDescent="0.3">
      <c r="C3741" s="128" t="str">
        <f t="shared" si="59"/>
        <v/>
      </c>
      <c r="Q3741" s="23"/>
    </row>
    <row r="3742" spans="3:17" x14ac:dyDescent="0.3">
      <c r="C3742" s="128" t="str">
        <f t="shared" si="59"/>
        <v/>
      </c>
      <c r="Q3742" s="23"/>
    </row>
    <row r="3743" spans="3:17" x14ac:dyDescent="0.3">
      <c r="C3743" s="128" t="str">
        <f t="shared" si="59"/>
        <v/>
      </c>
      <c r="Q3743" s="23"/>
    </row>
    <row r="3744" spans="3:17" x14ac:dyDescent="0.3">
      <c r="C3744" s="128" t="str">
        <f t="shared" si="59"/>
        <v/>
      </c>
      <c r="Q3744" s="23"/>
    </row>
    <row r="3745" spans="3:17" x14ac:dyDescent="0.3">
      <c r="C3745" s="128" t="str">
        <f t="shared" si="59"/>
        <v/>
      </c>
      <c r="Q3745" s="23"/>
    </row>
    <row r="3746" spans="3:17" x14ac:dyDescent="0.3">
      <c r="C3746" s="128" t="str">
        <f t="shared" si="59"/>
        <v/>
      </c>
      <c r="Q3746" s="23"/>
    </row>
    <row r="3747" spans="3:17" x14ac:dyDescent="0.3">
      <c r="C3747" s="128" t="str">
        <f t="shared" si="59"/>
        <v/>
      </c>
      <c r="Q3747" s="23"/>
    </row>
    <row r="3748" spans="3:17" x14ac:dyDescent="0.3">
      <c r="C3748" s="128" t="str">
        <f t="shared" si="59"/>
        <v/>
      </c>
      <c r="Q3748" s="23"/>
    </row>
    <row r="3749" spans="3:17" x14ac:dyDescent="0.3">
      <c r="C3749" s="128" t="str">
        <f t="shared" si="59"/>
        <v/>
      </c>
      <c r="Q3749" s="23"/>
    </row>
    <row r="3750" spans="3:17" x14ac:dyDescent="0.3">
      <c r="C3750" s="128" t="str">
        <f t="shared" si="59"/>
        <v/>
      </c>
      <c r="Q3750" s="23"/>
    </row>
    <row r="3751" spans="3:17" x14ac:dyDescent="0.3">
      <c r="C3751" s="128" t="str">
        <f t="shared" si="59"/>
        <v/>
      </c>
      <c r="Q3751" s="23"/>
    </row>
    <row r="3752" spans="3:17" x14ac:dyDescent="0.3">
      <c r="C3752" s="128" t="str">
        <f t="shared" si="59"/>
        <v/>
      </c>
      <c r="Q3752" s="23"/>
    </row>
    <row r="3753" spans="3:17" x14ac:dyDescent="0.3">
      <c r="C3753" s="128" t="str">
        <f t="shared" si="59"/>
        <v/>
      </c>
      <c r="Q3753" s="23"/>
    </row>
    <row r="3754" spans="3:17" x14ac:dyDescent="0.3">
      <c r="C3754" s="128" t="str">
        <f t="shared" si="59"/>
        <v/>
      </c>
      <c r="Q3754" s="23"/>
    </row>
    <row r="3755" spans="3:17" x14ac:dyDescent="0.3">
      <c r="C3755" s="128" t="str">
        <f t="shared" si="59"/>
        <v/>
      </c>
      <c r="Q3755" s="23"/>
    </row>
    <row r="3756" spans="3:17" x14ac:dyDescent="0.3">
      <c r="C3756" s="128" t="str">
        <f t="shared" si="59"/>
        <v/>
      </c>
      <c r="Q3756" s="23"/>
    </row>
    <row r="3757" spans="3:17" x14ac:dyDescent="0.3">
      <c r="C3757" s="128" t="str">
        <f t="shared" si="59"/>
        <v/>
      </c>
      <c r="Q3757" s="23"/>
    </row>
    <row r="3758" spans="3:17" x14ac:dyDescent="0.3">
      <c r="C3758" s="128" t="str">
        <f t="shared" si="59"/>
        <v/>
      </c>
      <c r="Q3758" s="23"/>
    </row>
    <row r="3759" spans="3:17" x14ac:dyDescent="0.3">
      <c r="C3759" s="128" t="str">
        <f t="shared" si="59"/>
        <v/>
      </c>
      <c r="Q3759" s="23"/>
    </row>
    <row r="3760" spans="3:17" x14ac:dyDescent="0.3">
      <c r="C3760" s="128" t="str">
        <f t="shared" si="59"/>
        <v/>
      </c>
      <c r="Q3760" s="23"/>
    </row>
    <row r="3761" spans="3:17" x14ac:dyDescent="0.3">
      <c r="C3761" s="128" t="str">
        <f t="shared" si="59"/>
        <v/>
      </c>
      <c r="Q3761" s="23"/>
    </row>
    <row r="3762" spans="3:17" x14ac:dyDescent="0.3">
      <c r="C3762" s="128" t="str">
        <f t="shared" si="59"/>
        <v/>
      </c>
      <c r="Q3762" s="23"/>
    </row>
    <row r="3763" spans="3:17" x14ac:dyDescent="0.3">
      <c r="C3763" s="128" t="str">
        <f t="shared" si="59"/>
        <v/>
      </c>
      <c r="Q3763" s="23"/>
    </row>
    <row r="3764" spans="3:17" x14ac:dyDescent="0.3">
      <c r="C3764" s="128" t="str">
        <f t="shared" si="59"/>
        <v/>
      </c>
      <c r="Q3764" s="23"/>
    </row>
    <row r="3765" spans="3:17" x14ac:dyDescent="0.3">
      <c r="C3765" s="128" t="str">
        <f t="shared" si="59"/>
        <v/>
      </c>
      <c r="Q3765" s="23"/>
    </row>
    <row r="3766" spans="3:17" x14ac:dyDescent="0.3">
      <c r="C3766" s="128" t="str">
        <f t="shared" ref="C3766:C3829" si="60">LEFT(E3766,9)</f>
        <v/>
      </c>
      <c r="Q3766" s="23"/>
    </row>
    <row r="3767" spans="3:17" x14ac:dyDescent="0.3">
      <c r="C3767" s="128" t="str">
        <f t="shared" si="60"/>
        <v/>
      </c>
      <c r="Q3767" s="23"/>
    </row>
    <row r="3768" spans="3:17" x14ac:dyDescent="0.3">
      <c r="C3768" s="128" t="str">
        <f t="shared" si="60"/>
        <v/>
      </c>
      <c r="Q3768" s="23"/>
    </row>
    <row r="3769" spans="3:17" x14ac:dyDescent="0.3">
      <c r="C3769" s="128" t="str">
        <f t="shared" si="60"/>
        <v/>
      </c>
      <c r="Q3769" s="23"/>
    </row>
    <row r="3770" spans="3:17" x14ac:dyDescent="0.3">
      <c r="C3770" s="128" t="str">
        <f t="shared" si="60"/>
        <v/>
      </c>
      <c r="Q3770" s="23"/>
    </row>
    <row r="3771" spans="3:17" x14ac:dyDescent="0.3">
      <c r="C3771" s="128" t="str">
        <f t="shared" si="60"/>
        <v/>
      </c>
      <c r="Q3771" s="23"/>
    </row>
    <row r="3772" spans="3:17" x14ac:dyDescent="0.3">
      <c r="C3772" s="128" t="str">
        <f t="shared" si="60"/>
        <v/>
      </c>
      <c r="Q3772" s="23"/>
    </row>
    <row r="3773" spans="3:17" x14ac:dyDescent="0.3">
      <c r="C3773" s="128" t="str">
        <f t="shared" si="60"/>
        <v/>
      </c>
      <c r="Q3773" s="23"/>
    </row>
    <row r="3774" spans="3:17" x14ac:dyDescent="0.3">
      <c r="C3774" s="128" t="str">
        <f t="shared" si="60"/>
        <v/>
      </c>
      <c r="Q3774" s="23"/>
    </row>
    <row r="3775" spans="3:17" x14ac:dyDescent="0.3">
      <c r="C3775" s="128" t="str">
        <f t="shared" si="60"/>
        <v/>
      </c>
      <c r="Q3775" s="23"/>
    </row>
    <row r="3776" spans="3:17" x14ac:dyDescent="0.3">
      <c r="C3776" s="128" t="str">
        <f t="shared" si="60"/>
        <v/>
      </c>
      <c r="Q3776" s="23"/>
    </row>
    <row r="3777" spans="3:17" x14ac:dyDescent="0.3">
      <c r="C3777" s="128" t="str">
        <f t="shared" si="60"/>
        <v/>
      </c>
      <c r="Q3777" s="23"/>
    </row>
    <row r="3778" spans="3:17" x14ac:dyDescent="0.3">
      <c r="C3778" s="128" t="str">
        <f t="shared" si="60"/>
        <v/>
      </c>
      <c r="Q3778" s="23"/>
    </row>
    <row r="3779" spans="3:17" x14ac:dyDescent="0.3">
      <c r="C3779" s="128" t="str">
        <f t="shared" si="60"/>
        <v/>
      </c>
      <c r="Q3779" s="23"/>
    </row>
    <row r="3780" spans="3:17" x14ac:dyDescent="0.3">
      <c r="C3780" s="128" t="str">
        <f t="shared" si="60"/>
        <v/>
      </c>
      <c r="Q3780" s="23"/>
    </row>
    <row r="3781" spans="3:17" x14ac:dyDescent="0.3">
      <c r="C3781" s="128" t="str">
        <f t="shared" si="60"/>
        <v/>
      </c>
      <c r="Q3781" s="23"/>
    </row>
    <row r="3782" spans="3:17" x14ac:dyDescent="0.3">
      <c r="C3782" s="128" t="str">
        <f t="shared" si="60"/>
        <v/>
      </c>
      <c r="Q3782" s="23"/>
    </row>
    <row r="3783" spans="3:17" x14ac:dyDescent="0.3">
      <c r="C3783" s="128" t="str">
        <f t="shared" si="60"/>
        <v/>
      </c>
      <c r="Q3783" s="23"/>
    </row>
    <row r="3784" spans="3:17" x14ac:dyDescent="0.3">
      <c r="C3784" s="128" t="str">
        <f t="shared" si="60"/>
        <v/>
      </c>
      <c r="Q3784" s="23"/>
    </row>
    <row r="3785" spans="3:17" x14ac:dyDescent="0.3">
      <c r="C3785" s="128" t="str">
        <f t="shared" si="60"/>
        <v/>
      </c>
      <c r="Q3785" s="23"/>
    </row>
    <row r="3786" spans="3:17" x14ac:dyDescent="0.3">
      <c r="C3786" s="128" t="str">
        <f t="shared" si="60"/>
        <v/>
      </c>
      <c r="Q3786" s="23"/>
    </row>
    <row r="3787" spans="3:17" x14ac:dyDescent="0.3">
      <c r="C3787" s="128" t="str">
        <f t="shared" si="60"/>
        <v/>
      </c>
      <c r="Q3787" s="23"/>
    </row>
    <row r="3788" spans="3:17" x14ac:dyDescent="0.3">
      <c r="C3788" s="128" t="str">
        <f t="shared" si="60"/>
        <v/>
      </c>
      <c r="Q3788" s="23"/>
    </row>
    <row r="3789" spans="3:17" x14ac:dyDescent="0.3">
      <c r="C3789" s="128" t="str">
        <f t="shared" si="60"/>
        <v/>
      </c>
      <c r="Q3789" s="23"/>
    </row>
    <row r="3790" spans="3:17" x14ac:dyDescent="0.3">
      <c r="C3790" s="128" t="str">
        <f t="shared" si="60"/>
        <v/>
      </c>
      <c r="Q3790" s="23"/>
    </row>
    <row r="3791" spans="3:17" x14ac:dyDescent="0.3">
      <c r="C3791" s="128" t="str">
        <f t="shared" si="60"/>
        <v/>
      </c>
      <c r="Q3791" s="23"/>
    </row>
    <row r="3792" spans="3:17" x14ac:dyDescent="0.3">
      <c r="C3792" s="128" t="str">
        <f t="shared" si="60"/>
        <v/>
      </c>
      <c r="Q3792" s="23"/>
    </row>
    <row r="3793" spans="3:17" x14ac:dyDescent="0.3">
      <c r="C3793" s="128" t="str">
        <f t="shared" si="60"/>
        <v/>
      </c>
      <c r="Q3793" s="23"/>
    </row>
    <row r="3794" spans="3:17" x14ac:dyDescent="0.3">
      <c r="C3794" s="128" t="str">
        <f t="shared" si="60"/>
        <v/>
      </c>
      <c r="Q3794" s="23"/>
    </row>
    <row r="3795" spans="3:17" x14ac:dyDescent="0.3">
      <c r="C3795" s="128" t="str">
        <f t="shared" si="60"/>
        <v/>
      </c>
      <c r="Q3795" s="23"/>
    </row>
    <row r="3796" spans="3:17" x14ac:dyDescent="0.3">
      <c r="C3796" s="128" t="str">
        <f t="shared" si="60"/>
        <v/>
      </c>
      <c r="Q3796" s="23"/>
    </row>
    <row r="3797" spans="3:17" x14ac:dyDescent="0.3">
      <c r="C3797" s="128" t="str">
        <f t="shared" si="60"/>
        <v/>
      </c>
      <c r="Q3797" s="23"/>
    </row>
    <row r="3798" spans="3:17" x14ac:dyDescent="0.3">
      <c r="C3798" s="128" t="str">
        <f t="shared" si="60"/>
        <v/>
      </c>
      <c r="Q3798" s="23"/>
    </row>
    <row r="3799" spans="3:17" x14ac:dyDescent="0.3">
      <c r="C3799" s="128" t="str">
        <f t="shared" si="60"/>
        <v/>
      </c>
      <c r="Q3799" s="23"/>
    </row>
    <row r="3800" spans="3:17" x14ac:dyDescent="0.3">
      <c r="C3800" s="128" t="str">
        <f t="shared" si="60"/>
        <v/>
      </c>
      <c r="Q3800" s="23"/>
    </row>
    <row r="3801" spans="3:17" x14ac:dyDescent="0.3">
      <c r="C3801" s="128" t="str">
        <f t="shared" si="60"/>
        <v/>
      </c>
      <c r="Q3801" s="23"/>
    </row>
    <row r="3802" spans="3:17" x14ac:dyDescent="0.3">
      <c r="C3802" s="128" t="str">
        <f t="shared" si="60"/>
        <v/>
      </c>
      <c r="Q3802" s="23"/>
    </row>
    <row r="3803" spans="3:17" x14ac:dyDescent="0.3">
      <c r="C3803" s="128" t="str">
        <f t="shared" si="60"/>
        <v/>
      </c>
      <c r="Q3803" s="23"/>
    </row>
    <row r="3804" spans="3:17" x14ac:dyDescent="0.3">
      <c r="C3804" s="128" t="str">
        <f t="shared" si="60"/>
        <v/>
      </c>
      <c r="Q3804" s="23"/>
    </row>
    <row r="3805" spans="3:17" x14ac:dyDescent="0.3">
      <c r="C3805" s="128" t="str">
        <f t="shared" si="60"/>
        <v/>
      </c>
      <c r="Q3805" s="23"/>
    </row>
    <row r="3806" spans="3:17" x14ac:dyDescent="0.3">
      <c r="C3806" s="128" t="str">
        <f t="shared" si="60"/>
        <v/>
      </c>
      <c r="Q3806" s="23"/>
    </row>
    <row r="3807" spans="3:17" x14ac:dyDescent="0.3">
      <c r="C3807" s="128" t="str">
        <f t="shared" si="60"/>
        <v/>
      </c>
      <c r="Q3807" s="23"/>
    </row>
    <row r="3808" spans="3:17" x14ac:dyDescent="0.3">
      <c r="C3808" s="128" t="str">
        <f t="shared" si="60"/>
        <v/>
      </c>
      <c r="Q3808" s="23"/>
    </row>
    <row r="3809" spans="3:17" x14ac:dyDescent="0.3">
      <c r="C3809" s="128" t="str">
        <f t="shared" si="60"/>
        <v/>
      </c>
      <c r="Q3809" s="23"/>
    </row>
    <row r="3810" spans="3:17" x14ac:dyDescent="0.3">
      <c r="C3810" s="128" t="str">
        <f t="shared" si="60"/>
        <v/>
      </c>
      <c r="Q3810" s="23"/>
    </row>
    <row r="3811" spans="3:17" x14ac:dyDescent="0.3">
      <c r="C3811" s="128" t="str">
        <f t="shared" si="60"/>
        <v/>
      </c>
      <c r="Q3811" s="23"/>
    </row>
    <row r="3812" spans="3:17" x14ac:dyDescent="0.3">
      <c r="C3812" s="128" t="str">
        <f t="shared" si="60"/>
        <v/>
      </c>
      <c r="Q3812" s="23"/>
    </row>
    <row r="3813" spans="3:17" x14ac:dyDescent="0.3">
      <c r="C3813" s="128" t="str">
        <f t="shared" si="60"/>
        <v/>
      </c>
      <c r="Q3813" s="23"/>
    </row>
    <row r="3814" spans="3:17" x14ac:dyDescent="0.3">
      <c r="C3814" s="128" t="str">
        <f t="shared" si="60"/>
        <v/>
      </c>
      <c r="Q3814" s="23"/>
    </row>
    <row r="3815" spans="3:17" x14ac:dyDescent="0.3">
      <c r="C3815" s="128" t="str">
        <f t="shared" si="60"/>
        <v/>
      </c>
      <c r="Q3815" s="23"/>
    </row>
    <row r="3816" spans="3:17" x14ac:dyDescent="0.3">
      <c r="C3816" s="128" t="str">
        <f t="shared" si="60"/>
        <v/>
      </c>
      <c r="Q3816" s="23"/>
    </row>
    <row r="3817" spans="3:17" x14ac:dyDescent="0.3">
      <c r="C3817" s="128" t="str">
        <f t="shared" si="60"/>
        <v/>
      </c>
      <c r="Q3817" s="23"/>
    </row>
    <row r="3818" spans="3:17" x14ac:dyDescent="0.3">
      <c r="C3818" s="128" t="str">
        <f t="shared" si="60"/>
        <v/>
      </c>
      <c r="Q3818" s="23"/>
    </row>
    <row r="3819" spans="3:17" x14ac:dyDescent="0.3">
      <c r="C3819" s="128" t="str">
        <f t="shared" si="60"/>
        <v/>
      </c>
      <c r="Q3819" s="23"/>
    </row>
    <row r="3820" spans="3:17" x14ac:dyDescent="0.3">
      <c r="C3820" s="128" t="str">
        <f t="shared" si="60"/>
        <v/>
      </c>
      <c r="Q3820" s="23"/>
    </row>
    <row r="3821" spans="3:17" x14ac:dyDescent="0.3">
      <c r="C3821" s="128" t="str">
        <f t="shared" si="60"/>
        <v/>
      </c>
      <c r="Q3821" s="23"/>
    </row>
    <row r="3822" spans="3:17" x14ac:dyDescent="0.3">
      <c r="C3822" s="128" t="str">
        <f t="shared" si="60"/>
        <v/>
      </c>
      <c r="Q3822" s="23"/>
    </row>
    <row r="3823" spans="3:17" x14ac:dyDescent="0.3">
      <c r="C3823" s="128" t="str">
        <f t="shared" si="60"/>
        <v/>
      </c>
      <c r="Q3823" s="23"/>
    </row>
    <row r="3824" spans="3:17" x14ac:dyDescent="0.3">
      <c r="C3824" s="128" t="str">
        <f t="shared" si="60"/>
        <v/>
      </c>
      <c r="Q3824" s="23"/>
    </row>
    <row r="3825" spans="3:17" x14ac:dyDescent="0.3">
      <c r="C3825" s="128" t="str">
        <f t="shared" si="60"/>
        <v/>
      </c>
      <c r="Q3825" s="23"/>
    </row>
    <row r="3826" spans="3:17" x14ac:dyDescent="0.3">
      <c r="C3826" s="128" t="str">
        <f t="shared" si="60"/>
        <v/>
      </c>
      <c r="Q3826" s="23"/>
    </row>
    <row r="3827" spans="3:17" x14ac:dyDescent="0.3">
      <c r="C3827" s="128" t="str">
        <f t="shared" si="60"/>
        <v/>
      </c>
      <c r="Q3827" s="23"/>
    </row>
    <row r="3828" spans="3:17" x14ac:dyDescent="0.3">
      <c r="C3828" s="128" t="str">
        <f t="shared" si="60"/>
        <v/>
      </c>
      <c r="Q3828" s="23"/>
    </row>
    <row r="3829" spans="3:17" x14ac:dyDescent="0.3">
      <c r="C3829" s="128" t="str">
        <f t="shared" si="60"/>
        <v/>
      </c>
      <c r="Q3829" s="23"/>
    </row>
    <row r="3830" spans="3:17" x14ac:dyDescent="0.3">
      <c r="C3830" s="128" t="str">
        <f t="shared" ref="C3830:C3893" si="61">LEFT(E3830,9)</f>
        <v/>
      </c>
      <c r="Q3830" s="23"/>
    </row>
    <row r="3831" spans="3:17" x14ac:dyDescent="0.3">
      <c r="C3831" s="128" t="str">
        <f t="shared" si="61"/>
        <v/>
      </c>
      <c r="Q3831" s="23"/>
    </row>
    <row r="3832" spans="3:17" x14ac:dyDescent="0.3">
      <c r="C3832" s="128" t="str">
        <f t="shared" si="61"/>
        <v/>
      </c>
      <c r="Q3832" s="23"/>
    </row>
    <row r="3833" spans="3:17" x14ac:dyDescent="0.3">
      <c r="C3833" s="128" t="str">
        <f t="shared" si="61"/>
        <v/>
      </c>
      <c r="Q3833" s="23"/>
    </row>
    <row r="3834" spans="3:17" x14ac:dyDescent="0.3">
      <c r="C3834" s="128" t="str">
        <f t="shared" si="61"/>
        <v/>
      </c>
      <c r="Q3834" s="23"/>
    </row>
    <row r="3835" spans="3:17" x14ac:dyDescent="0.3">
      <c r="C3835" s="128" t="str">
        <f t="shared" si="61"/>
        <v/>
      </c>
      <c r="Q3835" s="23"/>
    </row>
    <row r="3836" spans="3:17" x14ac:dyDescent="0.3">
      <c r="C3836" s="128" t="str">
        <f t="shared" si="61"/>
        <v/>
      </c>
      <c r="Q3836" s="23"/>
    </row>
    <row r="3837" spans="3:17" x14ac:dyDescent="0.3">
      <c r="C3837" s="128" t="str">
        <f t="shared" si="61"/>
        <v/>
      </c>
      <c r="Q3837" s="23"/>
    </row>
    <row r="3838" spans="3:17" x14ac:dyDescent="0.3">
      <c r="C3838" s="128" t="str">
        <f t="shared" si="61"/>
        <v/>
      </c>
      <c r="Q3838" s="23"/>
    </row>
    <row r="3839" spans="3:17" x14ac:dyDescent="0.3">
      <c r="C3839" s="128" t="str">
        <f t="shared" si="61"/>
        <v/>
      </c>
      <c r="Q3839" s="23"/>
    </row>
    <row r="3840" spans="3:17" x14ac:dyDescent="0.3">
      <c r="C3840" s="128" t="str">
        <f t="shared" si="61"/>
        <v/>
      </c>
      <c r="Q3840" s="23"/>
    </row>
    <row r="3841" spans="3:17" x14ac:dyDescent="0.3">
      <c r="C3841" s="128" t="str">
        <f t="shared" si="61"/>
        <v/>
      </c>
      <c r="Q3841" s="23"/>
    </row>
    <row r="3842" spans="3:17" x14ac:dyDescent="0.3">
      <c r="C3842" s="128" t="str">
        <f t="shared" si="61"/>
        <v/>
      </c>
      <c r="Q3842" s="23"/>
    </row>
    <row r="3843" spans="3:17" x14ac:dyDescent="0.3">
      <c r="C3843" s="128" t="str">
        <f t="shared" si="61"/>
        <v/>
      </c>
      <c r="Q3843" s="23"/>
    </row>
    <row r="3844" spans="3:17" x14ac:dyDescent="0.3">
      <c r="C3844" s="128" t="str">
        <f t="shared" si="61"/>
        <v/>
      </c>
      <c r="Q3844" s="23"/>
    </row>
    <row r="3845" spans="3:17" x14ac:dyDescent="0.3">
      <c r="C3845" s="128" t="str">
        <f t="shared" si="61"/>
        <v/>
      </c>
      <c r="Q3845" s="23"/>
    </row>
    <row r="3846" spans="3:17" x14ac:dyDescent="0.3">
      <c r="C3846" s="128" t="str">
        <f t="shared" si="61"/>
        <v/>
      </c>
      <c r="Q3846" s="23"/>
    </row>
    <row r="3847" spans="3:17" x14ac:dyDescent="0.3">
      <c r="C3847" s="128" t="str">
        <f t="shared" si="61"/>
        <v/>
      </c>
      <c r="Q3847" s="23"/>
    </row>
    <row r="3848" spans="3:17" x14ac:dyDescent="0.3">
      <c r="C3848" s="128" t="str">
        <f t="shared" si="61"/>
        <v/>
      </c>
      <c r="Q3848" s="23"/>
    </row>
    <row r="3849" spans="3:17" x14ac:dyDescent="0.3">
      <c r="C3849" s="128" t="str">
        <f t="shared" si="61"/>
        <v/>
      </c>
      <c r="Q3849" s="23"/>
    </row>
    <row r="3850" spans="3:17" x14ac:dyDescent="0.3">
      <c r="C3850" s="128" t="str">
        <f t="shared" si="61"/>
        <v/>
      </c>
      <c r="Q3850" s="23"/>
    </row>
    <row r="3851" spans="3:17" x14ac:dyDescent="0.3">
      <c r="C3851" s="128" t="str">
        <f t="shared" si="61"/>
        <v/>
      </c>
      <c r="Q3851" s="23"/>
    </row>
    <row r="3852" spans="3:17" x14ac:dyDescent="0.3">
      <c r="C3852" s="128" t="str">
        <f t="shared" si="61"/>
        <v/>
      </c>
      <c r="Q3852" s="23"/>
    </row>
    <row r="3853" spans="3:17" x14ac:dyDescent="0.3">
      <c r="C3853" s="128" t="str">
        <f t="shared" si="61"/>
        <v/>
      </c>
      <c r="Q3853" s="23"/>
    </row>
    <row r="3854" spans="3:17" x14ac:dyDescent="0.3">
      <c r="C3854" s="128" t="str">
        <f t="shared" si="61"/>
        <v/>
      </c>
      <c r="Q3854" s="23"/>
    </row>
    <row r="3855" spans="3:17" x14ac:dyDescent="0.3">
      <c r="C3855" s="128" t="str">
        <f t="shared" si="61"/>
        <v/>
      </c>
      <c r="Q3855" s="23"/>
    </row>
    <row r="3856" spans="3:17" x14ac:dyDescent="0.3">
      <c r="C3856" s="128" t="str">
        <f t="shared" si="61"/>
        <v/>
      </c>
      <c r="Q3856" s="23"/>
    </row>
    <row r="3857" spans="3:17" x14ac:dyDescent="0.3">
      <c r="C3857" s="128" t="str">
        <f t="shared" si="61"/>
        <v/>
      </c>
      <c r="Q3857" s="23"/>
    </row>
    <row r="3858" spans="3:17" x14ac:dyDescent="0.3">
      <c r="C3858" s="128" t="str">
        <f t="shared" si="61"/>
        <v/>
      </c>
      <c r="Q3858" s="23"/>
    </row>
    <row r="3859" spans="3:17" x14ac:dyDescent="0.3">
      <c r="C3859" s="128" t="str">
        <f t="shared" si="61"/>
        <v/>
      </c>
      <c r="Q3859" s="23"/>
    </row>
    <row r="3860" spans="3:17" x14ac:dyDescent="0.3">
      <c r="C3860" s="128" t="str">
        <f t="shared" si="61"/>
        <v/>
      </c>
      <c r="Q3860" s="23"/>
    </row>
    <row r="3861" spans="3:17" x14ac:dyDescent="0.3">
      <c r="C3861" s="128" t="str">
        <f t="shared" si="61"/>
        <v/>
      </c>
      <c r="Q3861" s="23"/>
    </row>
    <row r="3862" spans="3:17" x14ac:dyDescent="0.3">
      <c r="C3862" s="128" t="str">
        <f t="shared" si="61"/>
        <v/>
      </c>
      <c r="Q3862" s="23"/>
    </row>
    <row r="3863" spans="3:17" x14ac:dyDescent="0.3">
      <c r="C3863" s="128" t="str">
        <f t="shared" si="61"/>
        <v/>
      </c>
      <c r="Q3863" s="23"/>
    </row>
    <row r="3864" spans="3:17" x14ac:dyDescent="0.3">
      <c r="C3864" s="128" t="str">
        <f t="shared" si="61"/>
        <v/>
      </c>
      <c r="Q3864" s="23"/>
    </row>
    <row r="3865" spans="3:17" x14ac:dyDescent="0.3">
      <c r="C3865" s="128" t="str">
        <f t="shared" si="61"/>
        <v/>
      </c>
      <c r="Q3865" s="23"/>
    </row>
    <row r="3866" spans="3:17" x14ac:dyDescent="0.3">
      <c r="C3866" s="128" t="str">
        <f t="shared" si="61"/>
        <v/>
      </c>
      <c r="Q3866" s="23"/>
    </row>
    <row r="3867" spans="3:17" x14ac:dyDescent="0.3">
      <c r="C3867" s="128" t="str">
        <f t="shared" si="61"/>
        <v/>
      </c>
      <c r="Q3867" s="23"/>
    </row>
    <row r="3868" spans="3:17" x14ac:dyDescent="0.3">
      <c r="C3868" s="128" t="str">
        <f t="shared" si="61"/>
        <v/>
      </c>
      <c r="Q3868" s="23"/>
    </row>
    <row r="3869" spans="3:17" x14ac:dyDescent="0.3">
      <c r="C3869" s="128" t="str">
        <f t="shared" si="61"/>
        <v/>
      </c>
      <c r="Q3869" s="23"/>
    </row>
    <row r="3870" spans="3:17" x14ac:dyDescent="0.3">
      <c r="C3870" s="128" t="str">
        <f t="shared" si="61"/>
        <v/>
      </c>
      <c r="Q3870" s="23"/>
    </row>
    <row r="3871" spans="3:17" x14ac:dyDescent="0.3">
      <c r="C3871" s="128" t="str">
        <f t="shared" si="61"/>
        <v/>
      </c>
      <c r="Q3871" s="23"/>
    </row>
    <row r="3872" spans="3:17" x14ac:dyDescent="0.3">
      <c r="C3872" s="128" t="str">
        <f t="shared" si="61"/>
        <v/>
      </c>
      <c r="Q3872" s="23"/>
    </row>
    <row r="3873" spans="3:17" x14ac:dyDescent="0.3">
      <c r="C3873" s="128" t="str">
        <f t="shared" si="61"/>
        <v/>
      </c>
      <c r="Q3873" s="23"/>
    </row>
    <row r="3874" spans="3:17" x14ac:dyDescent="0.3">
      <c r="C3874" s="128" t="str">
        <f t="shared" si="61"/>
        <v/>
      </c>
      <c r="Q3874" s="23"/>
    </row>
    <row r="3875" spans="3:17" x14ac:dyDescent="0.3">
      <c r="C3875" s="128" t="str">
        <f t="shared" si="61"/>
        <v/>
      </c>
      <c r="Q3875" s="23"/>
    </row>
    <row r="3876" spans="3:17" x14ac:dyDescent="0.3">
      <c r="C3876" s="128" t="str">
        <f t="shared" si="61"/>
        <v/>
      </c>
      <c r="Q3876" s="23"/>
    </row>
    <row r="3877" spans="3:17" x14ac:dyDescent="0.3">
      <c r="C3877" s="128" t="str">
        <f t="shared" si="61"/>
        <v/>
      </c>
      <c r="Q3877" s="23"/>
    </row>
    <row r="3878" spans="3:17" x14ac:dyDescent="0.3">
      <c r="C3878" s="128" t="str">
        <f t="shared" si="61"/>
        <v/>
      </c>
      <c r="Q3878" s="23"/>
    </row>
    <row r="3879" spans="3:17" x14ac:dyDescent="0.3">
      <c r="C3879" s="128" t="str">
        <f t="shared" si="61"/>
        <v/>
      </c>
      <c r="Q3879" s="23"/>
    </row>
    <row r="3880" spans="3:17" x14ac:dyDescent="0.3">
      <c r="C3880" s="128" t="str">
        <f t="shared" si="61"/>
        <v/>
      </c>
      <c r="Q3880" s="23"/>
    </row>
    <row r="3881" spans="3:17" x14ac:dyDescent="0.3">
      <c r="C3881" s="128" t="str">
        <f t="shared" si="61"/>
        <v/>
      </c>
      <c r="Q3881" s="23"/>
    </row>
    <row r="3882" spans="3:17" x14ac:dyDescent="0.3">
      <c r="C3882" s="128" t="str">
        <f t="shared" si="61"/>
        <v/>
      </c>
      <c r="Q3882" s="23"/>
    </row>
    <row r="3883" spans="3:17" x14ac:dyDescent="0.3">
      <c r="C3883" s="128" t="str">
        <f t="shared" si="61"/>
        <v/>
      </c>
      <c r="Q3883" s="23"/>
    </row>
    <row r="3884" spans="3:17" x14ac:dyDescent="0.3">
      <c r="C3884" s="128" t="str">
        <f t="shared" si="61"/>
        <v/>
      </c>
      <c r="Q3884" s="23"/>
    </row>
    <row r="3885" spans="3:17" x14ac:dyDescent="0.3">
      <c r="C3885" s="128" t="str">
        <f t="shared" si="61"/>
        <v/>
      </c>
      <c r="Q3885" s="23"/>
    </row>
    <row r="3886" spans="3:17" x14ac:dyDescent="0.3">
      <c r="C3886" s="128" t="str">
        <f t="shared" si="61"/>
        <v/>
      </c>
      <c r="Q3886" s="23"/>
    </row>
    <row r="3887" spans="3:17" x14ac:dyDescent="0.3">
      <c r="C3887" s="128" t="str">
        <f t="shared" si="61"/>
        <v/>
      </c>
      <c r="Q3887" s="23"/>
    </row>
    <row r="3888" spans="3:17" x14ac:dyDescent="0.3">
      <c r="C3888" s="128" t="str">
        <f t="shared" si="61"/>
        <v/>
      </c>
      <c r="Q3888" s="23"/>
    </row>
    <row r="3889" spans="3:17" x14ac:dyDescent="0.3">
      <c r="C3889" s="128" t="str">
        <f t="shared" si="61"/>
        <v/>
      </c>
      <c r="Q3889" s="23"/>
    </row>
    <row r="3890" spans="3:17" x14ac:dyDescent="0.3">
      <c r="C3890" s="128" t="str">
        <f t="shared" si="61"/>
        <v/>
      </c>
      <c r="Q3890" s="23"/>
    </row>
    <row r="3891" spans="3:17" x14ac:dyDescent="0.3">
      <c r="C3891" s="128" t="str">
        <f t="shared" si="61"/>
        <v/>
      </c>
      <c r="Q3891" s="23"/>
    </row>
    <row r="3892" spans="3:17" x14ac:dyDescent="0.3">
      <c r="C3892" s="128" t="str">
        <f t="shared" si="61"/>
        <v/>
      </c>
      <c r="Q3892" s="23"/>
    </row>
    <row r="3893" spans="3:17" x14ac:dyDescent="0.3">
      <c r="C3893" s="128" t="str">
        <f t="shared" si="61"/>
        <v/>
      </c>
      <c r="Q3893" s="23"/>
    </row>
    <row r="3894" spans="3:17" x14ac:dyDescent="0.3">
      <c r="C3894" s="128" t="str">
        <f t="shared" ref="C3894:C3957" si="62">LEFT(E3894,9)</f>
        <v/>
      </c>
      <c r="Q3894" s="23"/>
    </row>
    <row r="3895" spans="3:17" x14ac:dyDescent="0.3">
      <c r="C3895" s="128" t="str">
        <f t="shared" si="62"/>
        <v/>
      </c>
      <c r="Q3895" s="23"/>
    </row>
    <row r="3896" spans="3:17" x14ac:dyDescent="0.3">
      <c r="C3896" s="128" t="str">
        <f t="shared" si="62"/>
        <v/>
      </c>
      <c r="Q3896" s="23"/>
    </row>
    <row r="3897" spans="3:17" x14ac:dyDescent="0.3">
      <c r="C3897" s="128" t="str">
        <f t="shared" si="62"/>
        <v/>
      </c>
      <c r="Q3897" s="23"/>
    </row>
    <row r="3898" spans="3:17" x14ac:dyDescent="0.3">
      <c r="C3898" s="128" t="str">
        <f t="shared" si="62"/>
        <v/>
      </c>
      <c r="Q3898" s="23"/>
    </row>
    <row r="3899" spans="3:17" x14ac:dyDescent="0.3">
      <c r="C3899" s="128" t="str">
        <f t="shared" si="62"/>
        <v/>
      </c>
      <c r="Q3899" s="23"/>
    </row>
    <row r="3900" spans="3:17" x14ac:dyDescent="0.3">
      <c r="C3900" s="128" t="str">
        <f t="shared" si="62"/>
        <v/>
      </c>
      <c r="Q3900" s="23"/>
    </row>
    <row r="3901" spans="3:17" x14ac:dyDescent="0.3">
      <c r="C3901" s="128" t="str">
        <f t="shared" si="62"/>
        <v/>
      </c>
      <c r="Q3901" s="23"/>
    </row>
    <row r="3902" spans="3:17" x14ac:dyDescent="0.3">
      <c r="C3902" s="128" t="str">
        <f t="shared" si="62"/>
        <v/>
      </c>
      <c r="Q3902" s="23"/>
    </row>
    <row r="3903" spans="3:17" x14ac:dyDescent="0.3">
      <c r="C3903" s="128" t="str">
        <f t="shared" si="62"/>
        <v/>
      </c>
      <c r="Q3903" s="23"/>
    </row>
    <row r="3904" spans="3:17" x14ac:dyDescent="0.3">
      <c r="C3904" s="128" t="str">
        <f t="shared" si="62"/>
        <v/>
      </c>
      <c r="Q3904" s="23"/>
    </row>
    <row r="3905" spans="3:17" x14ac:dyDescent="0.3">
      <c r="C3905" s="128" t="str">
        <f t="shared" si="62"/>
        <v/>
      </c>
      <c r="Q3905" s="23"/>
    </row>
    <row r="3906" spans="3:17" x14ac:dyDescent="0.3">
      <c r="C3906" s="128" t="str">
        <f t="shared" si="62"/>
        <v/>
      </c>
      <c r="Q3906" s="23"/>
    </row>
    <row r="3907" spans="3:17" x14ac:dyDescent="0.3">
      <c r="C3907" s="128" t="str">
        <f t="shared" si="62"/>
        <v/>
      </c>
      <c r="Q3907" s="23"/>
    </row>
    <row r="3908" spans="3:17" x14ac:dyDescent="0.3">
      <c r="C3908" s="128" t="str">
        <f t="shared" si="62"/>
        <v/>
      </c>
      <c r="Q3908" s="23"/>
    </row>
    <row r="3909" spans="3:17" x14ac:dyDescent="0.3">
      <c r="C3909" s="128" t="str">
        <f t="shared" si="62"/>
        <v/>
      </c>
      <c r="Q3909" s="23"/>
    </row>
    <row r="3910" spans="3:17" x14ac:dyDescent="0.3">
      <c r="C3910" s="128" t="str">
        <f t="shared" si="62"/>
        <v/>
      </c>
      <c r="Q3910" s="23"/>
    </row>
    <row r="3911" spans="3:17" x14ac:dyDescent="0.3">
      <c r="C3911" s="128" t="str">
        <f t="shared" si="62"/>
        <v/>
      </c>
      <c r="Q3911" s="23"/>
    </row>
    <row r="3912" spans="3:17" x14ac:dyDescent="0.3">
      <c r="C3912" s="128" t="str">
        <f t="shared" si="62"/>
        <v/>
      </c>
      <c r="Q3912" s="23"/>
    </row>
    <row r="3913" spans="3:17" x14ac:dyDescent="0.3">
      <c r="C3913" s="128" t="str">
        <f t="shared" si="62"/>
        <v/>
      </c>
      <c r="Q3913" s="23"/>
    </row>
    <row r="3914" spans="3:17" x14ac:dyDescent="0.3">
      <c r="C3914" s="128" t="str">
        <f t="shared" si="62"/>
        <v/>
      </c>
      <c r="Q3914" s="23"/>
    </row>
    <row r="3915" spans="3:17" x14ac:dyDescent="0.3">
      <c r="C3915" s="128" t="str">
        <f t="shared" si="62"/>
        <v/>
      </c>
      <c r="Q3915" s="23"/>
    </row>
    <row r="3916" spans="3:17" x14ac:dyDescent="0.3">
      <c r="C3916" s="128" t="str">
        <f t="shared" si="62"/>
        <v/>
      </c>
      <c r="Q3916" s="23"/>
    </row>
    <row r="3917" spans="3:17" x14ac:dyDescent="0.3">
      <c r="C3917" s="128" t="str">
        <f t="shared" si="62"/>
        <v/>
      </c>
      <c r="Q3917" s="23"/>
    </row>
    <row r="3918" spans="3:17" x14ac:dyDescent="0.3">
      <c r="C3918" s="128" t="str">
        <f t="shared" si="62"/>
        <v/>
      </c>
      <c r="Q3918" s="23"/>
    </row>
    <row r="3919" spans="3:17" x14ac:dyDescent="0.3">
      <c r="C3919" s="128" t="str">
        <f t="shared" si="62"/>
        <v/>
      </c>
      <c r="Q3919" s="23"/>
    </row>
    <row r="3920" spans="3:17" x14ac:dyDescent="0.3">
      <c r="C3920" s="128" t="str">
        <f t="shared" si="62"/>
        <v/>
      </c>
      <c r="Q3920" s="23"/>
    </row>
    <row r="3921" spans="3:17" x14ac:dyDescent="0.3">
      <c r="C3921" s="128" t="str">
        <f t="shared" si="62"/>
        <v/>
      </c>
      <c r="Q3921" s="23"/>
    </row>
    <row r="3922" spans="3:17" x14ac:dyDescent="0.3">
      <c r="C3922" s="128" t="str">
        <f t="shared" si="62"/>
        <v/>
      </c>
      <c r="Q3922" s="23"/>
    </row>
    <row r="3923" spans="3:17" x14ac:dyDescent="0.3">
      <c r="C3923" s="128" t="str">
        <f t="shared" si="62"/>
        <v/>
      </c>
      <c r="Q3923" s="23"/>
    </row>
    <row r="3924" spans="3:17" x14ac:dyDescent="0.3">
      <c r="C3924" s="128" t="str">
        <f t="shared" si="62"/>
        <v/>
      </c>
      <c r="Q3924" s="23"/>
    </row>
    <row r="3925" spans="3:17" x14ac:dyDescent="0.3">
      <c r="C3925" s="128" t="str">
        <f t="shared" si="62"/>
        <v/>
      </c>
      <c r="Q3925" s="23"/>
    </row>
    <row r="3926" spans="3:17" x14ac:dyDescent="0.3">
      <c r="C3926" s="128" t="str">
        <f t="shared" si="62"/>
        <v/>
      </c>
      <c r="Q3926" s="23"/>
    </row>
    <row r="3927" spans="3:17" x14ac:dyDescent="0.3">
      <c r="C3927" s="128" t="str">
        <f t="shared" si="62"/>
        <v/>
      </c>
      <c r="Q3927" s="23"/>
    </row>
    <row r="3928" spans="3:17" x14ac:dyDescent="0.3">
      <c r="C3928" s="128" t="str">
        <f t="shared" si="62"/>
        <v/>
      </c>
      <c r="Q3928" s="23"/>
    </row>
    <row r="3929" spans="3:17" x14ac:dyDescent="0.3">
      <c r="C3929" s="128" t="str">
        <f t="shared" si="62"/>
        <v/>
      </c>
      <c r="Q3929" s="23"/>
    </row>
    <row r="3930" spans="3:17" x14ac:dyDescent="0.3">
      <c r="C3930" s="128" t="str">
        <f t="shared" si="62"/>
        <v/>
      </c>
      <c r="Q3930" s="23"/>
    </row>
    <row r="3931" spans="3:17" x14ac:dyDescent="0.3">
      <c r="C3931" s="128" t="str">
        <f t="shared" si="62"/>
        <v/>
      </c>
      <c r="Q3931" s="23"/>
    </row>
    <row r="3932" spans="3:17" x14ac:dyDescent="0.3">
      <c r="C3932" s="128" t="str">
        <f t="shared" si="62"/>
        <v/>
      </c>
      <c r="Q3932" s="23"/>
    </row>
    <row r="3933" spans="3:17" x14ac:dyDescent="0.3">
      <c r="C3933" s="128" t="str">
        <f t="shared" si="62"/>
        <v/>
      </c>
      <c r="Q3933" s="23"/>
    </row>
    <row r="3934" spans="3:17" x14ac:dyDescent="0.3">
      <c r="C3934" s="128" t="str">
        <f t="shared" si="62"/>
        <v/>
      </c>
      <c r="Q3934" s="23"/>
    </row>
    <row r="3935" spans="3:17" x14ac:dyDescent="0.3">
      <c r="C3935" s="128" t="str">
        <f t="shared" si="62"/>
        <v/>
      </c>
      <c r="Q3935" s="23"/>
    </row>
    <row r="3936" spans="3:17" x14ac:dyDescent="0.3">
      <c r="C3936" s="128" t="str">
        <f t="shared" si="62"/>
        <v/>
      </c>
      <c r="Q3936" s="23"/>
    </row>
    <row r="3937" spans="3:17" x14ac:dyDescent="0.3">
      <c r="C3937" s="128" t="str">
        <f t="shared" si="62"/>
        <v/>
      </c>
      <c r="Q3937" s="23"/>
    </row>
    <row r="3938" spans="3:17" x14ac:dyDescent="0.3">
      <c r="C3938" s="128" t="str">
        <f t="shared" si="62"/>
        <v/>
      </c>
      <c r="Q3938" s="23"/>
    </row>
    <row r="3939" spans="3:17" x14ac:dyDescent="0.3">
      <c r="C3939" s="128" t="str">
        <f t="shared" si="62"/>
        <v/>
      </c>
      <c r="Q3939" s="23"/>
    </row>
    <row r="3940" spans="3:17" x14ac:dyDescent="0.3">
      <c r="C3940" s="128" t="str">
        <f t="shared" si="62"/>
        <v/>
      </c>
      <c r="Q3940" s="23"/>
    </row>
    <row r="3941" spans="3:17" x14ac:dyDescent="0.3">
      <c r="C3941" s="128" t="str">
        <f t="shared" si="62"/>
        <v/>
      </c>
      <c r="Q3941" s="23"/>
    </row>
    <row r="3942" spans="3:17" x14ac:dyDescent="0.3">
      <c r="C3942" s="128" t="str">
        <f t="shared" si="62"/>
        <v/>
      </c>
      <c r="Q3942" s="23"/>
    </row>
    <row r="3943" spans="3:17" x14ac:dyDescent="0.3">
      <c r="C3943" s="128" t="str">
        <f t="shared" si="62"/>
        <v/>
      </c>
      <c r="Q3943" s="23"/>
    </row>
    <row r="3944" spans="3:17" x14ac:dyDescent="0.3">
      <c r="C3944" s="128" t="str">
        <f t="shared" si="62"/>
        <v/>
      </c>
      <c r="Q3944" s="23"/>
    </row>
    <row r="3945" spans="3:17" x14ac:dyDescent="0.3">
      <c r="C3945" s="128" t="str">
        <f t="shared" si="62"/>
        <v/>
      </c>
      <c r="Q3945" s="23"/>
    </row>
    <row r="3946" spans="3:17" x14ac:dyDescent="0.3">
      <c r="C3946" s="128" t="str">
        <f t="shared" si="62"/>
        <v/>
      </c>
      <c r="Q3946" s="23"/>
    </row>
    <row r="3947" spans="3:17" x14ac:dyDescent="0.3">
      <c r="C3947" s="128" t="str">
        <f t="shared" si="62"/>
        <v/>
      </c>
      <c r="Q3947" s="23"/>
    </row>
    <row r="3948" spans="3:17" x14ac:dyDescent="0.3">
      <c r="C3948" s="128" t="str">
        <f t="shared" si="62"/>
        <v/>
      </c>
      <c r="Q3948" s="23"/>
    </row>
    <row r="3949" spans="3:17" x14ac:dyDescent="0.3">
      <c r="C3949" s="128" t="str">
        <f t="shared" si="62"/>
        <v/>
      </c>
      <c r="Q3949" s="23"/>
    </row>
    <row r="3950" spans="3:17" x14ac:dyDescent="0.3">
      <c r="C3950" s="128" t="str">
        <f t="shared" si="62"/>
        <v/>
      </c>
      <c r="Q3950" s="23"/>
    </row>
    <row r="3951" spans="3:17" x14ac:dyDescent="0.3">
      <c r="C3951" s="128" t="str">
        <f t="shared" si="62"/>
        <v/>
      </c>
      <c r="Q3951" s="23"/>
    </row>
    <row r="3952" spans="3:17" x14ac:dyDescent="0.3">
      <c r="C3952" s="128" t="str">
        <f t="shared" si="62"/>
        <v/>
      </c>
      <c r="Q3952" s="23"/>
    </row>
    <row r="3953" spans="3:17" x14ac:dyDescent="0.3">
      <c r="C3953" s="128" t="str">
        <f t="shared" si="62"/>
        <v/>
      </c>
      <c r="Q3953" s="23"/>
    </row>
    <row r="3954" spans="3:17" x14ac:dyDescent="0.3">
      <c r="C3954" s="128" t="str">
        <f t="shared" si="62"/>
        <v/>
      </c>
      <c r="Q3954" s="23"/>
    </row>
    <row r="3955" spans="3:17" x14ac:dyDescent="0.3">
      <c r="C3955" s="128" t="str">
        <f t="shared" si="62"/>
        <v/>
      </c>
      <c r="Q3955" s="23"/>
    </row>
    <row r="3956" spans="3:17" x14ac:dyDescent="0.3">
      <c r="C3956" s="128" t="str">
        <f t="shared" si="62"/>
        <v/>
      </c>
      <c r="Q3956" s="23"/>
    </row>
    <row r="3957" spans="3:17" x14ac:dyDescent="0.3">
      <c r="C3957" s="128" t="str">
        <f t="shared" si="62"/>
        <v/>
      </c>
      <c r="Q3957" s="23"/>
    </row>
    <row r="3958" spans="3:17" x14ac:dyDescent="0.3">
      <c r="C3958" s="128" t="str">
        <f t="shared" ref="C3958:C4021" si="63">LEFT(E3958,9)</f>
        <v/>
      </c>
      <c r="Q3958" s="23"/>
    </row>
    <row r="3959" spans="3:17" x14ac:dyDescent="0.3">
      <c r="C3959" s="128" t="str">
        <f t="shared" si="63"/>
        <v/>
      </c>
      <c r="Q3959" s="23"/>
    </row>
    <row r="3960" spans="3:17" x14ac:dyDescent="0.3">
      <c r="C3960" s="128" t="str">
        <f t="shared" si="63"/>
        <v/>
      </c>
      <c r="Q3960" s="23"/>
    </row>
    <row r="3961" spans="3:17" x14ac:dyDescent="0.3">
      <c r="C3961" s="128" t="str">
        <f t="shared" si="63"/>
        <v/>
      </c>
      <c r="Q3961" s="23"/>
    </row>
    <row r="3962" spans="3:17" x14ac:dyDescent="0.3">
      <c r="C3962" s="128" t="str">
        <f t="shared" si="63"/>
        <v/>
      </c>
      <c r="Q3962" s="23"/>
    </row>
    <row r="3963" spans="3:17" x14ac:dyDescent="0.3">
      <c r="C3963" s="128" t="str">
        <f t="shared" si="63"/>
        <v/>
      </c>
      <c r="Q3963" s="23"/>
    </row>
    <row r="3964" spans="3:17" x14ac:dyDescent="0.3">
      <c r="C3964" s="128" t="str">
        <f t="shared" si="63"/>
        <v/>
      </c>
      <c r="Q3964" s="23"/>
    </row>
    <row r="3965" spans="3:17" x14ac:dyDescent="0.3">
      <c r="C3965" s="128" t="str">
        <f t="shared" si="63"/>
        <v/>
      </c>
      <c r="Q3965" s="23"/>
    </row>
    <row r="3966" spans="3:17" x14ac:dyDescent="0.3">
      <c r="C3966" s="128" t="str">
        <f t="shared" si="63"/>
        <v/>
      </c>
      <c r="Q3966" s="23"/>
    </row>
    <row r="3967" spans="3:17" x14ac:dyDescent="0.3">
      <c r="C3967" s="128" t="str">
        <f t="shared" si="63"/>
        <v/>
      </c>
      <c r="Q3967" s="23"/>
    </row>
    <row r="3968" spans="3:17" x14ac:dyDescent="0.3">
      <c r="C3968" s="128" t="str">
        <f t="shared" si="63"/>
        <v/>
      </c>
      <c r="Q3968" s="23"/>
    </row>
    <row r="3969" spans="3:17" x14ac:dyDescent="0.3">
      <c r="C3969" s="128" t="str">
        <f t="shared" si="63"/>
        <v/>
      </c>
      <c r="Q3969" s="23"/>
    </row>
    <row r="3970" spans="3:17" x14ac:dyDescent="0.3">
      <c r="C3970" s="128" t="str">
        <f t="shared" si="63"/>
        <v/>
      </c>
      <c r="Q3970" s="23"/>
    </row>
    <row r="3971" spans="3:17" x14ac:dyDescent="0.3">
      <c r="C3971" s="128" t="str">
        <f t="shared" si="63"/>
        <v/>
      </c>
      <c r="Q3971" s="23"/>
    </row>
    <row r="3972" spans="3:17" x14ac:dyDescent="0.3">
      <c r="C3972" s="128" t="str">
        <f t="shared" si="63"/>
        <v/>
      </c>
      <c r="Q3972" s="23"/>
    </row>
    <row r="3973" spans="3:17" x14ac:dyDescent="0.3">
      <c r="C3973" s="128" t="str">
        <f t="shared" si="63"/>
        <v/>
      </c>
      <c r="Q3973" s="23"/>
    </row>
    <row r="3974" spans="3:17" x14ac:dyDescent="0.3">
      <c r="C3974" s="128" t="str">
        <f t="shared" si="63"/>
        <v/>
      </c>
      <c r="Q3974" s="23"/>
    </row>
    <row r="3975" spans="3:17" x14ac:dyDescent="0.3">
      <c r="C3975" s="128" t="str">
        <f t="shared" si="63"/>
        <v/>
      </c>
      <c r="Q3975" s="23"/>
    </row>
    <row r="3976" spans="3:17" x14ac:dyDescent="0.3">
      <c r="C3976" s="128" t="str">
        <f t="shared" si="63"/>
        <v/>
      </c>
      <c r="Q3976" s="23"/>
    </row>
    <row r="3977" spans="3:17" x14ac:dyDescent="0.3">
      <c r="C3977" s="128" t="str">
        <f t="shared" si="63"/>
        <v/>
      </c>
      <c r="Q3977" s="23"/>
    </row>
    <row r="3978" spans="3:17" x14ac:dyDescent="0.3">
      <c r="C3978" s="128" t="str">
        <f t="shared" si="63"/>
        <v/>
      </c>
      <c r="Q3978" s="23"/>
    </row>
    <row r="3979" spans="3:17" x14ac:dyDescent="0.3">
      <c r="C3979" s="128" t="str">
        <f t="shared" si="63"/>
        <v/>
      </c>
      <c r="Q3979" s="23"/>
    </row>
    <row r="3980" spans="3:17" x14ac:dyDescent="0.3">
      <c r="C3980" s="128" t="str">
        <f t="shared" si="63"/>
        <v/>
      </c>
      <c r="Q3980" s="23"/>
    </row>
    <row r="3981" spans="3:17" x14ac:dyDescent="0.3">
      <c r="C3981" s="128" t="str">
        <f t="shared" si="63"/>
        <v/>
      </c>
      <c r="Q3981" s="23"/>
    </row>
    <row r="3982" spans="3:17" x14ac:dyDescent="0.3">
      <c r="C3982" s="128" t="str">
        <f t="shared" si="63"/>
        <v/>
      </c>
      <c r="Q3982" s="23"/>
    </row>
    <row r="3983" spans="3:17" x14ac:dyDescent="0.3">
      <c r="C3983" s="128" t="str">
        <f t="shared" si="63"/>
        <v/>
      </c>
      <c r="Q3983" s="23"/>
    </row>
    <row r="3984" spans="3:17" x14ac:dyDescent="0.3">
      <c r="C3984" s="128" t="str">
        <f t="shared" si="63"/>
        <v/>
      </c>
      <c r="Q3984" s="23"/>
    </row>
    <row r="3985" spans="3:17" x14ac:dyDescent="0.3">
      <c r="C3985" s="128" t="str">
        <f t="shared" si="63"/>
        <v/>
      </c>
      <c r="Q3985" s="23"/>
    </row>
    <row r="3986" spans="3:17" x14ac:dyDescent="0.3">
      <c r="C3986" s="128" t="str">
        <f t="shared" si="63"/>
        <v/>
      </c>
      <c r="Q3986" s="23"/>
    </row>
    <row r="3987" spans="3:17" x14ac:dyDescent="0.3">
      <c r="C3987" s="128" t="str">
        <f t="shared" si="63"/>
        <v/>
      </c>
      <c r="Q3987" s="23"/>
    </row>
    <row r="3988" spans="3:17" x14ac:dyDescent="0.3">
      <c r="C3988" s="128" t="str">
        <f t="shared" si="63"/>
        <v/>
      </c>
      <c r="Q3988" s="23"/>
    </row>
    <row r="3989" spans="3:17" x14ac:dyDescent="0.3">
      <c r="C3989" s="128" t="str">
        <f t="shared" si="63"/>
        <v/>
      </c>
      <c r="Q3989" s="23"/>
    </row>
    <row r="3990" spans="3:17" x14ac:dyDescent="0.3">
      <c r="C3990" s="128" t="str">
        <f t="shared" si="63"/>
        <v/>
      </c>
      <c r="Q3990" s="23"/>
    </row>
    <row r="3991" spans="3:17" x14ac:dyDescent="0.3">
      <c r="C3991" s="128" t="str">
        <f t="shared" si="63"/>
        <v/>
      </c>
      <c r="Q3991" s="23"/>
    </row>
    <row r="3992" spans="3:17" x14ac:dyDescent="0.3">
      <c r="C3992" s="128" t="str">
        <f t="shared" si="63"/>
        <v/>
      </c>
      <c r="Q3992" s="23"/>
    </row>
    <row r="3993" spans="3:17" x14ac:dyDescent="0.3">
      <c r="C3993" s="128" t="str">
        <f t="shared" si="63"/>
        <v/>
      </c>
      <c r="Q3993" s="23"/>
    </row>
    <row r="3994" spans="3:17" x14ac:dyDescent="0.3">
      <c r="C3994" s="128" t="str">
        <f t="shared" si="63"/>
        <v/>
      </c>
      <c r="Q3994" s="23"/>
    </row>
    <row r="3995" spans="3:17" x14ac:dyDescent="0.3">
      <c r="C3995" s="128" t="str">
        <f t="shared" si="63"/>
        <v/>
      </c>
      <c r="Q3995" s="23"/>
    </row>
    <row r="3996" spans="3:17" x14ac:dyDescent="0.3">
      <c r="C3996" s="128" t="str">
        <f t="shared" si="63"/>
        <v/>
      </c>
      <c r="Q3996" s="23"/>
    </row>
    <row r="3997" spans="3:17" x14ac:dyDescent="0.3">
      <c r="C3997" s="128" t="str">
        <f t="shared" si="63"/>
        <v/>
      </c>
      <c r="Q3997" s="23"/>
    </row>
    <row r="3998" spans="3:17" x14ac:dyDescent="0.3">
      <c r="C3998" s="128" t="str">
        <f t="shared" si="63"/>
        <v/>
      </c>
      <c r="Q3998" s="23"/>
    </row>
    <row r="3999" spans="3:17" x14ac:dyDescent="0.3">
      <c r="C3999" s="128" t="str">
        <f t="shared" si="63"/>
        <v/>
      </c>
      <c r="Q3999" s="23"/>
    </row>
    <row r="4000" spans="3:17" x14ac:dyDescent="0.3">
      <c r="C4000" s="128" t="str">
        <f t="shared" si="63"/>
        <v/>
      </c>
      <c r="Q4000" s="23"/>
    </row>
    <row r="4001" spans="3:17" x14ac:dyDescent="0.3">
      <c r="C4001" s="128" t="str">
        <f t="shared" si="63"/>
        <v/>
      </c>
      <c r="Q4001" s="23"/>
    </row>
    <row r="4002" spans="3:17" x14ac:dyDescent="0.3">
      <c r="C4002" s="128" t="str">
        <f t="shared" si="63"/>
        <v/>
      </c>
      <c r="Q4002" s="23"/>
    </row>
    <row r="4003" spans="3:17" x14ac:dyDescent="0.3">
      <c r="C4003" s="128" t="str">
        <f t="shared" si="63"/>
        <v/>
      </c>
      <c r="Q4003" s="23"/>
    </row>
    <row r="4004" spans="3:17" x14ac:dyDescent="0.3">
      <c r="C4004" s="128" t="str">
        <f t="shared" si="63"/>
        <v/>
      </c>
      <c r="Q4004" s="23"/>
    </row>
    <row r="4005" spans="3:17" x14ac:dyDescent="0.3">
      <c r="C4005" s="128" t="str">
        <f t="shared" si="63"/>
        <v/>
      </c>
      <c r="Q4005" s="23"/>
    </row>
    <row r="4006" spans="3:17" x14ac:dyDescent="0.3">
      <c r="C4006" s="128" t="str">
        <f t="shared" si="63"/>
        <v/>
      </c>
      <c r="Q4006" s="23"/>
    </row>
    <row r="4007" spans="3:17" x14ac:dyDescent="0.3">
      <c r="C4007" s="128" t="str">
        <f t="shared" si="63"/>
        <v/>
      </c>
      <c r="Q4007" s="23"/>
    </row>
    <row r="4008" spans="3:17" x14ac:dyDescent="0.3">
      <c r="C4008" s="128" t="str">
        <f t="shared" si="63"/>
        <v/>
      </c>
      <c r="Q4008" s="23"/>
    </row>
    <row r="4009" spans="3:17" x14ac:dyDescent="0.3">
      <c r="C4009" s="128" t="str">
        <f t="shared" si="63"/>
        <v/>
      </c>
      <c r="Q4009" s="23"/>
    </row>
    <row r="4010" spans="3:17" x14ac:dyDescent="0.3">
      <c r="C4010" s="128" t="str">
        <f t="shared" si="63"/>
        <v/>
      </c>
      <c r="Q4010" s="23"/>
    </row>
    <row r="4011" spans="3:17" x14ac:dyDescent="0.3">
      <c r="C4011" s="128" t="str">
        <f t="shared" si="63"/>
        <v/>
      </c>
      <c r="Q4011" s="23"/>
    </row>
    <row r="4012" spans="3:17" x14ac:dyDescent="0.3">
      <c r="C4012" s="128" t="str">
        <f t="shared" si="63"/>
        <v/>
      </c>
      <c r="Q4012" s="23"/>
    </row>
    <row r="4013" spans="3:17" x14ac:dyDescent="0.3">
      <c r="C4013" s="128" t="str">
        <f t="shared" si="63"/>
        <v/>
      </c>
      <c r="Q4013" s="23"/>
    </row>
    <row r="4014" spans="3:17" x14ac:dyDescent="0.3">
      <c r="C4014" s="128" t="str">
        <f t="shared" si="63"/>
        <v/>
      </c>
      <c r="Q4014" s="23"/>
    </row>
    <row r="4015" spans="3:17" x14ac:dyDescent="0.3">
      <c r="C4015" s="128" t="str">
        <f t="shared" si="63"/>
        <v/>
      </c>
      <c r="Q4015" s="23"/>
    </row>
    <row r="4016" spans="3:17" x14ac:dyDescent="0.3">
      <c r="C4016" s="128" t="str">
        <f t="shared" si="63"/>
        <v/>
      </c>
      <c r="Q4016" s="23"/>
    </row>
    <row r="4017" spans="3:17" x14ac:dyDescent="0.3">
      <c r="C4017" s="128" t="str">
        <f t="shared" si="63"/>
        <v/>
      </c>
      <c r="Q4017" s="23"/>
    </row>
    <row r="4018" spans="3:17" x14ac:dyDescent="0.3">
      <c r="C4018" s="128" t="str">
        <f t="shared" si="63"/>
        <v/>
      </c>
      <c r="Q4018" s="23"/>
    </row>
    <row r="4019" spans="3:17" x14ac:dyDescent="0.3">
      <c r="C4019" s="128" t="str">
        <f t="shared" si="63"/>
        <v/>
      </c>
      <c r="Q4019" s="23"/>
    </row>
    <row r="4020" spans="3:17" x14ac:dyDescent="0.3">
      <c r="C4020" s="128" t="str">
        <f t="shared" si="63"/>
        <v/>
      </c>
      <c r="Q4020" s="23"/>
    </row>
    <row r="4021" spans="3:17" x14ac:dyDescent="0.3">
      <c r="C4021" s="128" t="str">
        <f t="shared" si="63"/>
        <v/>
      </c>
      <c r="Q4021" s="23"/>
    </row>
    <row r="4022" spans="3:17" x14ac:dyDescent="0.3">
      <c r="C4022" s="128" t="str">
        <f t="shared" ref="C4022:C4085" si="64">LEFT(E4022,9)</f>
        <v/>
      </c>
      <c r="Q4022" s="23"/>
    </row>
    <row r="4023" spans="3:17" x14ac:dyDescent="0.3">
      <c r="C4023" s="128" t="str">
        <f t="shared" si="64"/>
        <v/>
      </c>
      <c r="Q4023" s="23"/>
    </row>
    <row r="4024" spans="3:17" x14ac:dyDescent="0.3">
      <c r="C4024" s="128" t="str">
        <f t="shared" si="64"/>
        <v/>
      </c>
      <c r="Q4024" s="23"/>
    </row>
    <row r="4025" spans="3:17" x14ac:dyDescent="0.3">
      <c r="C4025" s="128" t="str">
        <f t="shared" si="64"/>
        <v/>
      </c>
      <c r="Q4025" s="23"/>
    </row>
    <row r="4026" spans="3:17" x14ac:dyDescent="0.3">
      <c r="C4026" s="128" t="str">
        <f t="shared" si="64"/>
        <v/>
      </c>
      <c r="Q4026" s="23"/>
    </row>
    <row r="4027" spans="3:17" x14ac:dyDescent="0.3">
      <c r="C4027" s="128" t="str">
        <f t="shared" si="64"/>
        <v/>
      </c>
      <c r="Q4027" s="23"/>
    </row>
    <row r="4028" spans="3:17" x14ac:dyDescent="0.3">
      <c r="C4028" s="128" t="str">
        <f t="shared" si="64"/>
        <v/>
      </c>
      <c r="Q4028" s="23"/>
    </row>
    <row r="4029" spans="3:17" x14ac:dyDescent="0.3">
      <c r="C4029" s="128" t="str">
        <f t="shared" si="64"/>
        <v/>
      </c>
      <c r="Q4029" s="23"/>
    </row>
    <row r="4030" spans="3:17" x14ac:dyDescent="0.3">
      <c r="C4030" s="128" t="str">
        <f t="shared" si="64"/>
        <v/>
      </c>
      <c r="Q4030" s="23"/>
    </row>
    <row r="4031" spans="3:17" x14ac:dyDescent="0.3">
      <c r="C4031" s="128" t="str">
        <f t="shared" si="64"/>
        <v/>
      </c>
      <c r="Q4031" s="23"/>
    </row>
    <row r="4032" spans="3:17" x14ac:dyDescent="0.3">
      <c r="C4032" s="128" t="str">
        <f t="shared" si="64"/>
        <v/>
      </c>
      <c r="Q4032" s="23"/>
    </row>
    <row r="4033" spans="3:17" x14ac:dyDescent="0.3">
      <c r="C4033" s="128" t="str">
        <f t="shared" si="64"/>
        <v/>
      </c>
      <c r="Q4033" s="23"/>
    </row>
    <row r="4034" spans="3:17" x14ac:dyDescent="0.3">
      <c r="C4034" s="128" t="str">
        <f t="shared" si="64"/>
        <v/>
      </c>
      <c r="Q4034" s="23"/>
    </row>
    <row r="4035" spans="3:17" x14ac:dyDescent="0.3">
      <c r="C4035" s="128" t="str">
        <f t="shared" si="64"/>
        <v/>
      </c>
      <c r="Q4035" s="23"/>
    </row>
    <row r="4036" spans="3:17" x14ac:dyDescent="0.3">
      <c r="C4036" s="128" t="str">
        <f t="shared" si="64"/>
        <v/>
      </c>
      <c r="Q4036" s="23"/>
    </row>
    <row r="4037" spans="3:17" x14ac:dyDescent="0.3">
      <c r="C4037" s="128" t="str">
        <f t="shared" si="64"/>
        <v/>
      </c>
      <c r="Q4037" s="23"/>
    </row>
    <row r="4038" spans="3:17" x14ac:dyDescent="0.3">
      <c r="C4038" s="128" t="str">
        <f t="shared" si="64"/>
        <v/>
      </c>
      <c r="Q4038" s="23"/>
    </row>
    <row r="4039" spans="3:17" x14ac:dyDescent="0.3">
      <c r="C4039" s="128" t="str">
        <f t="shared" si="64"/>
        <v/>
      </c>
      <c r="Q4039" s="23"/>
    </row>
    <row r="4040" spans="3:17" x14ac:dyDescent="0.3">
      <c r="C4040" s="128" t="str">
        <f t="shared" si="64"/>
        <v/>
      </c>
      <c r="Q4040" s="23"/>
    </row>
    <row r="4041" spans="3:17" x14ac:dyDescent="0.3">
      <c r="C4041" s="128" t="str">
        <f t="shared" si="64"/>
        <v/>
      </c>
      <c r="Q4041" s="23"/>
    </row>
    <row r="4042" spans="3:17" x14ac:dyDescent="0.3">
      <c r="C4042" s="128" t="str">
        <f t="shared" si="64"/>
        <v/>
      </c>
      <c r="Q4042" s="23"/>
    </row>
    <row r="4043" spans="3:17" x14ac:dyDescent="0.3">
      <c r="C4043" s="128" t="str">
        <f t="shared" si="64"/>
        <v/>
      </c>
      <c r="Q4043" s="23"/>
    </row>
    <row r="4044" spans="3:17" x14ac:dyDescent="0.3">
      <c r="C4044" s="128" t="str">
        <f t="shared" si="64"/>
        <v/>
      </c>
      <c r="Q4044" s="23"/>
    </row>
    <row r="4045" spans="3:17" x14ac:dyDescent="0.3">
      <c r="C4045" s="128" t="str">
        <f t="shared" si="64"/>
        <v/>
      </c>
      <c r="Q4045" s="23"/>
    </row>
    <row r="4046" spans="3:17" x14ac:dyDescent="0.3">
      <c r="C4046" s="128" t="str">
        <f t="shared" si="64"/>
        <v/>
      </c>
      <c r="Q4046" s="23"/>
    </row>
    <row r="4047" spans="3:17" x14ac:dyDescent="0.3">
      <c r="C4047" s="128" t="str">
        <f t="shared" si="64"/>
        <v/>
      </c>
      <c r="Q4047" s="23"/>
    </row>
    <row r="4048" spans="3:17" x14ac:dyDescent="0.3">
      <c r="C4048" s="128" t="str">
        <f t="shared" si="64"/>
        <v/>
      </c>
      <c r="Q4048" s="23"/>
    </row>
    <row r="4049" spans="3:17" x14ac:dyDescent="0.3">
      <c r="C4049" s="128" t="str">
        <f t="shared" si="64"/>
        <v/>
      </c>
      <c r="Q4049" s="23"/>
    </row>
    <row r="4050" spans="3:17" x14ac:dyDescent="0.3">
      <c r="C4050" s="128" t="str">
        <f t="shared" si="64"/>
        <v/>
      </c>
      <c r="Q4050" s="23"/>
    </row>
    <row r="4051" spans="3:17" x14ac:dyDescent="0.3">
      <c r="C4051" s="128" t="str">
        <f t="shared" si="64"/>
        <v/>
      </c>
      <c r="Q4051" s="23"/>
    </row>
    <row r="4052" spans="3:17" x14ac:dyDescent="0.3">
      <c r="C4052" s="128" t="str">
        <f t="shared" si="64"/>
        <v/>
      </c>
      <c r="Q4052" s="23"/>
    </row>
    <row r="4053" spans="3:17" x14ac:dyDescent="0.3">
      <c r="C4053" s="128" t="str">
        <f t="shared" si="64"/>
        <v/>
      </c>
      <c r="Q4053" s="23"/>
    </row>
    <row r="4054" spans="3:17" x14ac:dyDescent="0.3">
      <c r="C4054" s="128" t="str">
        <f t="shared" si="64"/>
        <v/>
      </c>
      <c r="Q4054" s="23"/>
    </row>
    <row r="4055" spans="3:17" x14ac:dyDescent="0.3">
      <c r="C4055" s="128" t="str">
        <f t="shared" si="64"/>
        <v/>
      </c>
      <c r="Q4055" s="23"/>
    </row>
    <row r="4056" spans="3:17" x14ac:dyDescent="0.3">
      <c r="C4056" s="128" t="str">
        <f t="shared" si="64"/>
        <v/>
      </c>
      <c r="Q4056" s="23"/>
    </row>
    <row r="4057" spans="3:17" x14ac:dyDescent="0.3">
      <c r="C4057" s="128" t="str">
        <f t="shared" si="64"/>
        <v/>
      </c>
      <c r="Q4057" s="23"/>
    </row>
    <row r="4058" spans="3:17" x14ac:dyDescent="0.3">
      <c r="C4058" s="128" t="str">
        <f t="shared" si="64"/>
        <v/>
      </c>
      <c r="Q4058" s="23"/>
    </row>
    <row r="4059" spans="3:17" x14ac:dyDescent="0.3">
      <c r="C4059" s="128" t="str">
        <f t="shared" si="64"/>
        <v/>
      </c>
      <c r="Q4059" s="23"/>
    </row>
    <row r="4060" spans="3:17" x14ac:dyDescent="0.3">
      <c r="C4060" s="128" t="str">
        <f t="shared" si="64"/>
        <v/>
      </c>
      <c r="Q4060" s="23"/>
    </row>
    <row r="4061" spans="3:17" x14ac:dyDescent="0.3">
      <c r="C4061" s="128" t="str">
        <f t="shared" si="64"/>
        <v/>
      </c>
      <c r="Q4061" s="23"/>
    </row>
    <row r="4062" spans="3:17" x14ac:dyDescent="0.3">
      <c r="C4062" s="128" t="str">
        <f t="shared" si="64"/>
        <v/>
      </c>
      <c r="Q4062" s="23"/>
    </row>
    <row r="4063" spans="3:17" x14ac:dyDescent="0.3">
      <c r="C4063" s="128" t="str">
        <f t="shared" si="64"/>
        <v/>
      </c>
      <c r="Q4063" s="23"/>
    </row>
    <row r="4064" spans="3:17" x14ac:dyDescent="0.3">
      <c r="C4064" s="128" t="str">
        <f t="shared" si="64"/>
        <v/>
      </c>
      <c r="Q4064" s="23"/>
    </row>
    <row r="4065" spans="3:17" x14ac:dyDescent="0.3">
      <c r="C4065" s="128" t="str">
        <f t="shared" si="64"/>
        <v/>
      </c>
      <c r="Q4065" s="23"/>
    </row>
    <row r="4066" spans="3:17" x14ac:dyDescent="0.3">
      <c r="C4066" s="128" t="str">
        <f t="shared" si="64"/>
        <v/>
      </c>
      <c r="Q4066" s="23"/>
    </row>
    <row r="4067" spans="3:17" x14ac:dyDescent="0.3">
      <c r="C4067" s="128" t="str">
        <f t="shared" si="64"/>
        <v/>
      </c>
      <c r="Q4067" s="23"/>
    </row>
    <row r="4068" spans="3:17" x14ac:dyDescent="0.3">
      <c r="C4068" s="128" t="str">
        <f t="shared" si="64"/>
        <v/>
      </c>
      <c r="Q4068" s="23"/>
    </row>
    <row r="4069" spans="3:17" x14ac:dyDescent="0.3">
      <c r="C4069" s="128" t="str">
        <f t="shared" si="64"/>
        <v/>
      </c>
      <c r="Q4069" s="23"/>
    </row>
    <row r="4070" spans="3:17" x14ac:dyDescent="0.3">
      <c r="C4070" s="128" t="str">
        <f t="shared" si="64"/>
        <v/>
      </c>
      <c r="Q4070" s="23"/>
    </row>
    <row r="4071" spans="3:17" x14ac:dyDescent="0.3">
      <c r="C4071" s="128" t="str">
        <f t="shared" si="64"/>
        <v/>
      </c>
      <c r="Q4071" s="23"/>
    </row>
    <row r="4072" spans="3:17" x14ac:dyDescent="0.3">
      <c r="C4072" s="128" t="str">
        <f t="shared" si="64"/>
        <v/>
      </c>
      <c r="Q4072" s="23"/>
    </row>
    <row r="4073" spans="3:17" x14ac:dyDescent="0.3">
      <c r="C4073" s="128" t="str">
        <f t="shared" si="64"/>
        <v/>
      </c>
      <c r="Q4073" s="23"/>
    </row>
    <row r="4074" spans="3:17" x14ac:dyDescent="0.3">
      <c r="C4074" s="128" t="str">
        <f t="shared" si="64"/>
        <v/>
      </c>
      <c r="Q4074" s="23"/>
    </row>
    <row r="4075" spans="3:17" x14ac:dyDescent="0.3">
      <c r="C4075" s="128" t="str">
        <f t="shared" si="64"/>
        <v/>
      </c>
      <c r="Q4075" s="23"/>
    </row>
    <row r="4076" spans="3:17" x14ac:dyDescent="0.3">
      <c r="C4076" s="128" t="str">
        <f t="shared" si="64"/>
        <v/>
      </c>
      <c r="Q4076" s="23"/>
    </row>
    <row r="4077" spans="3:17" x14ac:dyDescent="0.3">
      <c r="C4077" s="128" t="str">
        <f t="shared" si="64"/>
        <v/>
      </c>
      <c r="Q4077" s="23"/>
    </row>
    <row r="4078" spans="3:17" x14ac:dyDescent="0.3">
      <c r="C4078" s="128" t="str">
        <f t="shared" si="64"/>
        <v/>
      </c>
      <c r="Q4078" s="23"/>
    </row>
    <row r="4079" spans="3:17" x14ac:dyDescent="0.3">
      <c r="C4079" s="128" t="str">
        <f t="shared" si="64"/>
        <v/>
      </c>
      <c r="Q4079" s="23"/>
    </row>
    <row r="4080" spans="3:17" x14ac:dyDescent="0.3">
      <c r="C4080" s="128" t="str">
        <f t="shared" si="64"/>
        <v/>
      </c>
      <c r="Q4080" s="23"/>
    </row>
    <row r="4081" spans="3:17" x14ac:dyDescent="0.3">
      <c r="C4081" s="128" t="str">
        <f t="shared" si="64"/>
        <v/>
      </c>
      <c r="Q4081" s="23"/>
    </row>
    <row r="4082" spans="3:17" x14ac:dyDescent="0.3">
      <c r="C4082" s="128" t="str">
        <f t="shared" si="64"/>
        <v/>
      </c>
      <c r="Q4082" s="23"/>
    </row>
    <row r="4083" spans="3:17" x14ac:dyDescent="0.3">
      <c r="C4083" s="128" t="str">
        <f t="shared" si="64"/>
        <v/>
      </c>
      <c r="Q4083" s="23"/>
    </row>
    <row r="4084" spans="3:17" x14ac:dyDescent="0.3">
      <c r="C4084" s="128" t="str">
        <f t="shared" si="64"/>
        <v/>
      </c>
      <c r="Q4084" s="23"/>
    </row>
    <row r="4085" spans="3:17" x14ac:dyDescent="0.3">
      <c r="C4085" s="128" t="str">
        <f t="shared" si="64"/>
        <v/>
      </c>
      <c r="Q4085" s="23"/>
    </row>
    <row r="4086" spans="3:17" x14ac:dyDescent="0.3">
      <c r="C4086" s="128" t="str">
        <f t="shared" ref="C4086:C4149" si="65">LEFT(E4086,9)</f>
        <v/>
      </c>
      <c r="Q4086" s="23"/>
    </row>
    <row r="4087" spans="3:17" x14ac:dyDescent="0.3">
      <c r="C4087" s="128" t="str">
        <f t="shared" si="65"/>
        <v/>
      </c>
      <c r="Q4087" s="23"/>
    </row>
    <row r="4088" spans="3:17" x14ac:dyDescent="0.3">
      <c r="C4088" s="128" t="str">
        <f t="shared" si="65"/>
        <v/>
      </c>
      <c r="Q4088" s="23"/>
    </row>
    <row r="4089" spans="3:17" x14ac:dyDescent="0.3">
      <c r="C4089" s="128" t="str">
        <f t="shared" si="65"/>
        <v/>
      </c>
      <c r="Q4089" s="23"/>
    </row>
    <row r="4090" spans="3:17" x14ac:dyDescent="0.3">
      <c r="C4090" s="128" t="str">
        <f t="shared" si="65"/>
        <v/>
      </c>
      <c r="Q4090" s="23"/>
    </row>
    <row r="4091" spans="3:17" x14ac:dyDescent="0.3">
      <c r="C4091" s="128" t="str">
        <f t="shared" si="65"/>
        <v/>
      </c>
      <c r="Q4091" s="23"/>
    </row>
    <row r="4092" spans="3:17" x14ac:dyDescent="0.3">
      <c r="C4092" s="128" t="str">
        <f t="shared" si="65"/>
        <v/>
      </c>
      <c r="Q4092" s="23"/>
    </row>
    <row r="4093" spans="3:17" x14ac:dyDescent="0.3">
      <c r="C4093" s="128" t="str">
        <f t="shared" si="65"/>
        <v/>
      </c>
      <c r="Q4093" s="23"/>
    </row>
    <row r="4094" spans="3:17" x14ac:dyDescent="0.3">
      <c r="C4094" s="128" t="str">
        <f t="shared" si="65"/>
        <v/>
      </c>
      <c r="Q4094" s="23"/>
    </row>
    <row r="4095" spans="3:17" x14ac:dyDescent="0.3">
      <c r="C4095" s="128" t="str">
        <f t="shared" si="65"/>
        <v/>
      </c>
      <c r="Q4095" s="23"/>
    </row>
    <row r="4096" spans="3:17" x14ac:dyDescent="0.3">
      <c r="C4096" s="128" t="str">
        <f t="shared" si="65"/>
        <v/>
      </c>
      <c r="Q4096" s="23"/>
    </row>
    <row r="4097" spans="3:17" x14ac:dyDescent="0.3">
      <c r="C4097" s="128" t="str">
        <f t="shared" si="65"/>
        <v/>
      </c>
      <c r="Q4097" s="23"/>
    </row>
    <row r="4098" spans="3:17" x14ac:dyDescent="0.3">
      <c r="C4098" s="128" t="str">
        <f t="shared" si="65"/>
        <v/>
      </c>
      <c r="Q4098" s="23"/>
    </row>
    <row r="4099" spans="3:17" x14ac:dyDescent="0.3">
      <c r="C4099" s="128" t="str">
        <f t="shared" si="65"/>
        <v/>
      </c>
      <c r="Q4099" s="23"/>
    </row>
    <row r="4100" spans="3:17" x14ac:dyDescent="0.3">
      <c r="C4100" s="128" t="str">
        <f t="shared" si="65"/>
        <v/>
      </c>
      <c r="Q4100" s="23"/>
    </row>
    <row r="4101" spans="3:17" x14ac:dyDescent="0.3">
      <c r="C4101" s="128" t="str">
        <f t="shared" si="65"/>
        <v/>
      </c>
      <c r="Q4101" s="23"/>
    </row>
    <row r="4102" spans="3:17" x14ac:dyDescent="0.3">
      <c r="C4102" s="128" t="str">
        <f t="shared" si="65"/>
        <v/>
      </c>
      <c r="Q4102" s="23"/>
    </row>
    <row r="4103" spans="3:17" x14ac:dyDescent="0.3">
      <c r="C4103" s="128" t="str">
        <f t="shared" si="65"/>
        <v/>
      </c>
      <c r="Q4103" s="23"/>
    </row>
    <row r="4104" spans="3:17" x14ac:dyDescent="0.3">
      <c r="C4104" s="128" t="str">
        <f t="shared" si="65"/>
        <v/>
      </c>
      <c r="Q4104" s="23"/>
    </row>
    <row r="4105" spans="3:17" x14ac:dyDescent="0.3">
      <c r="C4105" s="128" t="str">
        <f t="shared" si="65"/>
        <v/>
      </c>
      <c r="Q4105" s="23"/>
    </row>
    <row r="4106" spans="3:17" x14ac:dyDescent="0.3">
      <c r="C4106" s="128" t="str">
        <f t="shared" si="65"/>
        <v/>
      </c>
      <c r="Q4106" s="23"/>
    </row>
    <row r="4107" spans="3:17" x14ac:dyDescent="0.3">
      <c r="C4107" s="128" t="str">
        <f t="shared" si="65"/>
        <v/>
      </c>
      <c r="Q4107" s="23"/>
    </row>
    <row r="4108" spans="3:17" x14ac:dyDescent="0.3">
      <c r="C4108" s="128" t="str">
        <f t="shared" si="65"/>
        <v/>
      </c>
      <c r="Q4108" s="23"/>
    </row>
    <row r="4109" spans="3:17" x14ac:dyDescent="0.3">
      <c r="C4109" s="128" t="str">
        <f t="shared" si="65"/>
        <v/>
      </c>
      <c r="Q4109" s="23"/>
    </row>
    <row r="4110" spans="3:17" x14ac:dyDescent="0.3">
      <c r="C4110" s="128" t="str">
        <f t="shared" si="65"/>
        <v/>
      </c>
      <c r="Q4110" s="23"/>
    </row>
    <row r="4111" spans="3:17" x14ac:dyDescent="0.3">
      <c r="C4111" s="128" t="str">
        <f t="shared" si="65"/>
        <v/>
      </c>
      <c r="Q4111" s="23"/>
    </row>
    <row r="4112" spans="3:17" x14ac:dyDescent="0.3">
      <c r="C4112" s="128" t="str">
        <f t="shared" si="65"/>
        <v/>
      </c>
      <c r="Q4112" s="23"/>
    </row>
    <row r="4113" spans="3:17" x14ac:dyDescent="0.3">
      <c r="C4113" s="128" t="str">
        <f t="shared" si="65"/>
        <v/>
      </c>
      <c r="Q4113" s="23"/>
    </row>
    <row r="4114" spans="3:17" x14ac:dyDescent="0.3">
      <c r="C4114" s="128" t="str">
        <f t="shared" si="65"/>
        <v/>
      </c>
      <c r="Q4114" s="23"/>
    </row>
    <row r="4115" spans="3:17" x14ac:dyDescent="0.3">
      <c r="C4115" s="128" t="str">
        <f t="shared" si="65"/>
        <v/>
      </c>
      <c r="Q4115" s="23"/>
    </row>
    <row r="4116" spans="3:17" x14ac:dyDescent="0.3">
      <c r="C4116" s="128" t="str">
        <f t="shared" si="65"/>
        <v/>
      </c>
      <c r="Q4116" s="23"/>
    </row>
    <row r="4117" spans="3:17" x14ac:dyDescent="0.3">
      <c r="C4117" s="128" t="str">
        <f t="shared" si="65"/>
        <v/>
      </c>
      <c r="Q4117" s="23"/>
    </row>
    <row r="4118" spans="3:17" x14ac:dyDescent="0.3">
      <c r="C4118" s="128" t="str">
        <f t="shared" si="65"/>
        <v/>
      </c>
      <c r="Q4118" s="23"/>
    </row>
    <row r="4119" spans="3:17" x14ac:dyDescent="0.3">
      <c r="C4119" s="128" t="str">
        <f t="shared" si="65"/>
        <v/>
      </c>
      <c r="Q4119" s="23"/>
    </row>
    <row r="4120" spans="3:17" x14ac:dyDescent="0.3">
      <c r="C4120" s="128" t="str">
        <f t="shared" si="65"/>
        <v/>
      </c>
      <c r="Q4120" s="23"/>
    </row>
    <row r="4121" spans="3:17" x14ac:dyDescent="0.3">
      <c r="C4121" s="128" t="str">
        <f t="shared" si="65"/>
        <v/>
      </c>
      <c r="Q4121" s="23"/>
    </row>
    <row r="4122" spans="3:17" x14ac:dyDescent="0.3">
      <c r="C4122" s="128" t="str">
        <f t="shared" si="65"/>
        <v/>
      </c>
      <c r="Q4122" s="23"/>
    </row>
    <row r="4123" spans="3:17" x14ac:dyDescent="0.3">
      <c r="C4123" s="128" t="str">
        <f t="shared" si="65"/>
        <v/>
      </c>
      <c r="Q4123" s="23"/>
    </row>
    <row r="4124" spans="3:17" x14ac:dyDescent="0.3">
      <c r="C4124" s="128" t="str">
        <f t="shared" si="65"/>
        <v/>
      </c>
      <c r="Q4124" s="23"/>
    </row>
    <row r="4125" spans="3:17" x14ac:dyDescent="0.3">
      <c r="C4125" s="128" t="str">
        <f t="shared" si="65"/>
        <v/>
      </c>
      <c r="Q4125" s="23"/>
    </row>
    <row r="4126" spans="3:17" x14ac:dyDescent="0.3">
      <c r="C4126" s="128" t="str">
        <f t="shared" si="65"/>
        <v/>
      </c>
      <c r="Q4126" s="23"/>
    </row>
    <row r="4127" spans="3:17" x14ac:dyDescent="0.3">
      <c r="C4127" s="128" t="str">
        <f t="shared" si="65"/>
        <v/>
      </c>
      <c r="Q4127" s="23"/>
    </row>
    <row r="4128" spans="3:17" x14ac:dyDescent="0.3">
      <c r="C4128" s="128" t="str">
        <f t="shared" si="65"/>
        <v/>
      </c>
      <c r="Q4128" s="23"/>
    </row>
    <row r="4129" spans="3:17" x14ac:dyDescent="0.3">
      <c r="C4129" s="128" t="str">
        <f t="shared" si="65"/>
        <v/>
      </c>
      <c r="Q4129" s="23"/>
    </row>
    <row r="4130" spans="3:17" x14ac:dyDescent="0.3">
      <c r="C4130" s="128" t="str">
        <f t="shared" si="65"/>
        <v/>
      </c>
      <c r="Q4130" s="23"/>
    </row>
    <row r="4131" spans="3:17" x14ac:dyDescent="0.3">
      <c r="C4131" s="128" t="str">
        <f t="shared" si="65"/>
        <v/>
      </c>
      <c r="Q4131" s="23"/>
    </row>
    <row r="4132" spans="3:17" x14ac:dyDescent="0.3">
      <c r="C4132" s="128" t="str">
        <f t="shared" si="65"/>
        <v/>
      </c>
      <c r="Q4132" s="23"/>
    </row>
    <row r="4133" spans="3:17" x14ac:dyDescent="0.3">
      <c r="C4133" s="128" t="str">
        <f t="shared" si="65"/>
        <v/>
      </c>
      <c r="Q4133" s="23"/>
    </row>
    <row r="4134" spans="3:17" x14ac:dyDescent="0.3">
      <c r="C4134" s="128" t="str">
        <f t="shared" si="65"/>
        <v/>
      </c>
      <c r="Q4134" s="23"/>
    </row>
    <row r="4135" spans="3:17" x14ac:dyDescent="0.3">
      <c r="C4135" s="128" t="str">
        <f t="shared" si="65"/>
        <v/>
      </c>
      <c r="Q4135" s="23"/>
    </row>
    <row r="4136" spans="3:17" x14ac:dyDescent="0.3">
      <c r="C4136" s="128" t="str">
        <f t="shared" si="65"/>
        <v/>
      </c>
      <c r="Q4136" s="23"/>
    </row>
    <row r="4137" spans="3:17" x14ac:dyDescent="0.3">
      <c r="C4137" s="128" t="str">
        <f t="shared" si="65"/>
        <v/>
      </c>
      <c r="Q4137" s="23"/>
    </row>
    <row r="4138" spans="3:17" x14ac:dyDescent="0.3">
      <c r="C4138" s="128" t="str">
        <f t="shared" si="65"/>
        <v/>
      </c>
      <c r="Q4138" s="23"/>
    </row>
    <row r="4139" spans="3:17" x14ac:dyDescent="0.3">
      <c r="C4139" s="128" t="str">
        <f t="shared" si="65"/>
        <v/>
      </c>
      <c r="Q4139" s="23"/>
    </row>
    <row r="4140" spans="3:17" x14ac:dyDescent="0.3">
      <c r="C4140" s="128" t="str">
        <f t="shared" si="65"/>
        <v/>
      </c>
      <c r="Q4140" s="23"/>
    </row>
    <row r="4141" spans="3:17" x14ac:dyDescent="0.3">
      <c r="C4141" s="128" t="str">
        <f t="shared" si="65"/>
        <v/>
      </c>
      <c r="Q4141" s="23"/>
    </row>
    <row r="4142" spans="3:17" x14ac:dyDescent="0.3">
      <c r="C4142" s="128" t="str">
        <f t="shared" si="65"/>
        <v/>
      </c>
      <c r="Q4142" s="23"/>
    </row>
    <row r="4143" spans="3:17" x14ac:dyDescent="0.3">
      <c r="C4143" s="128" t="str">
        <f t="shared" si="65"/>
        <v/>
      </c>
      <c r="Q4143" s="23"/>
    </row>
    <row r="4144" spans="3:17" x14ac:dyDescent="0.3">
      <c r="C4144" s="128" t="str">
        <f t="shared" si="65"/>
        <v/>
      </c>
      <c r="Q4144" s="23"/>
    </row>
    <row r="4145" spans="3:17" x14ac:dyDescent="0.3">
      <c r="C4145" s="128" t="str">
        <f t="shared" si="65"/>
        <v/>
      </c>
      <c r="Q4145" s="23"/>
    </row>
    <row r="4146" spans="3:17" x14ac:dyDescent="0.3">
      <c r="C4146" s="128" t="str">
        <f t="shared" si="65"/>
        <v/>
      </c>
      <c r="Q4146" s="23"/>
    </row>
    <row r="4147" spans="3:17" x14ac:dyDescent="0.3">
      <c r="C4147" s="128" t="str">
        <f t="shared" si="65"/>
        <v/>
      </c>
      <c r="Q4147" s="23"/>
    </row>
    <row r="4148" spans="3:17" x14ac:dyDescent="0.3">
      <c r="C4148" s="128" t="str">
        <f t="shared" si="65"/>
        <v/>
      </c>
      <c r="Q4148" s="23"/>
    </row>
    <row r="4149" spans="3:17" x14ac:dyDescent="0.3">
      <c r="C4149" s="128" t="str">
        <f t="shared" si="65"/>
        <v/>
      </c>
      <c r="Q4149" s="23"/>
    </row>
    <row r="4150" spans="3:17" x14ac:dyDescent="0.3">
      <c r="C4150" s="128" t="str">
        <f t="shared" ref="C4150:C4213" si="66">LEFT(E4150,9)</f>
        <v/>
      </c>
      <c r="Q4150" s="23"/>
    </row>
    <row r="4151" spans="3:17" x14ac:dyDescent="0.3">
      <c r="C4151" s="128" t="str">
        <f t="shared" si="66"/>
        <v/>
      </c>
      <c r="Q4151" s="23"/>
    </row>
    <row r="4152" spans="3:17" x14ac:dyDescent="0.3">
      <c r="C4152" s="128" t="str">
        <f t="shared" si="66"/>
        <v/>
      </c>
      <c r="Q4152" s="23"/>
    </row>
    <row r="4153" spans="3:17" x14ac:dyDescent="0.3">
      <c r="C4153" s="128" t="str">
        <f t="shared" si="66"/>
        <v/>
      </c>
      <c r="Q4153" s="23"/>
    </row>
    <row r="4154" spans="3:17" x14ac:dyDescent="0.3">
      <c r="C4154" s="128" t="str">
        <f t="shared" si="66"/>
        <v/>
      </c>
      <c r="Q4154" s="23"/>
    </row>
    <row r="4155" spans="3:17" x14ac:dyDescent="0.3">
      <c r="C4155" s="128" t="str">
        <f t="shared" si="66"/>
        <v/>
      </c>
      <c r="Q4155" s="23"/>
    </row>
    <row r="4156" spans="3:17" x14ac:dyDescent="0.3">
      <c r="C4156" s="128" t="str">
        <f t="shared" si="66"/>
        <v/>
      </c>
      <c r="Q4156" s="23"/>
    </row>
    <row r="4157" spans="3:17" x14ac:dyDescent="0.3">
      <c r="C4157" s="128" t="str">
        <f t="shared" si="66"/>
        <v/>
      </c>
      <c r="Q4157" s="23"/>
    </row>
    <row r="4158" spans="3:17" x14ac:dyDescent="0.3">
      <c r="C4158" s="128" t="str">
        <f t="shared" si="66"/>
        <v/>
      </c>
      <c r="Q4158" s="23"/>
    </row>
    <row r="4159" spans="3:17" x14ac:dyDescent="0.3">
      <c r="C4159" s="128" t="str">
        <f t="shared" si="66"/>
        <v/>
      </c>
      <c r="Q4159" s="23"/>
    </row>
    <row r="4160" spans="3:17" x14ac:dyDescent="0.3">
      <c r="C4160" s="128" t="str">
        <f t="shared" si="66"/>
        <v/>
      </c>
      <c r="Q4160" s="23"/>
    </row>
    <row r="4161" spans="3:17" x14ac:dyDescent="0.3">
      <c r="C4161" s="128" t="str">
        <f t="shared" si="66"/>
        <v/>
      </c>
      <c r="Q4161" s="23"/>
    </row>
    <row r="4162" spans="3:17" x14ac:dyDescent="0.3">
      <c r="C4162" s="128" t="str">
        <f t="shared" si="66"/>
        <v/>
      </c>
      <c r="Q4162" s="23"/>
    </row>
    <row r="4163" spans="3:17" x14ac:dyDescent="0.3">
      <c r="C4163" s="128" t="str">
        <f t="shared" si="66"/>
        <v/>
      </c>
      <c r="Q4163" s="23"/>
    </row>
    <row r="4164" spans="3:17" x14ac:dyDescent="0.3">
      <c r="C4164" s="128" t="str">
        <f t="shared" si="66"/>
        <v/>
      </c>
      <c r="Q4164" s="23"/>
    </row>
    <row r="4165" spans="3:17" x14ac:dyDescent="0.3">
      <c r="C4165" s="128" t="str">
        <f t="shared" si="66"/>
        <v/>
      </c>
      <c r="Q4165" s="23"/>
    </row>
    <row r="4166" spans="3:17" x14ac:dyDescent="0.3">
      <c r="C4166" s="128" t="str">
        <f t="shared" si="66"/>
        <v/>
      </c>
      <c r="Q4166" s="23"/>
    </row>
    <row r="4167" spans="3:17" x14ac:dyDescent="0.3">
      <c r="C4167" s="128" t="str">
        <f t="shared" si="66"/>
        <v/>
      </c>
      <c r="Q4167" s="23"/>
    </row>
    <row r="4168" spans="3:17" x14ac:dyDescent="0.3">
      <c r="C4168" s="128" t="str">
        <f t="shared" si="66"/>
        <v/>
      </c>
      <c r="Q4168" s="23"/>
    </row>
    <row r="4169" spans="3:17" x14ac:dyDescent="0.3">
      <c r="C4169" s="128" t="str">
        <f t="shared" si="66"/>
        <v/>
      </c>
      <c r="Q4169" s="23"/>
    </row>
    <row r="4170" spans="3:17" x14ac:dyDescent="0.3">
      <c r="C4170" s="128" t="str">
        <f t="shared" si="66"/>
        <v/>
      </c>
      <c r="Q4170" s="23"/>
    </row>
    <row r="4171" spans="3:17" x14ac:dyDescent="0.3">
      <c r="C4171" s="128" t="str">
        <f t="shared" si="66"/>
        <v/>
      </c>
      <c r="Q4171" s="23"/>
    </row>
    <row r="4172" spans="3:17" x14ac:dyDescent="0.3">
      <c r="C4172" s="128" t="str">
        <f t="shared" si="66"/>
        <v/>
      </c>
      <c r="Q4172" s="23"/>
    </row>
    <row r="4173" spans="3:17" x14ac:dyDescent="0.3">
      <c r="C4173" s="128" t="str">
        <f t="shared" si="66"/>
        <v/>
      </c>
      <c r="Q4173" s="23"/>
    </row>
    <row r="4174" spans="3:17" x14ac:dyDescent="0.3">
      <c r="C4174" s="128" t="str">
        <f t="shared" si="66"/>
        <v/>
      </c>
      <c r="Q4174" s="23"/>
    </row>
    <row r="4175" spans="3:17" x14ac:dyDescent="0.3">
      <c r="C4175" s="128" t="str">
        <f t="shared" si="66"/>
        <v/>
      </c>
      <c r="Q4175" s="23"/>
    </row>
    <row r="4176" spans="3:17" x14ac:dyDescent="0.3">
      <c r="C4176" s="128" t="str">
        <f t="shared" si="66"/>
        <v/>
      </c>
      <c r="Q4176" s="23"/>
    </row>
    <row r="4177" spans="3:17" x14ac:dyDescent="0.3">
      <c r="C4177" s="128" t="str">
        <f t="shared" si="66"/>
        <v/>
      </c>
      <c r="Q4177" s="23"/>
    </row>
    <row r="4178" spans="3:17" x14ac:dyDescent="0.3">
      <c r="C4178" s="128" t="str">
        <f t="shared" si="66"/>
        <v/>
      </c>
      <c r="Q4178" s="23"/>
    </row>
    <row r="4179" spans="3:17" x14ac:dyDescent="0.3">
      <c r="C4179" s="128" t="str">
        <f t="shared" si="66"/>
        <v/>
      </c>
      <c r="Q4179" s="23"/>
    </row>
    <row r="4180" spans="3:17" x14ac:dyDescent="0.3">
      <c r="C4180" s="128" t="str">
        <f t="shared" si="66"/>
        <v/>
      </c>
      <c r="Q4180" s="23"/>
    </row>
    <row r="4181" spans="3:17" x14ac:dyDescent="0.3">
      <c r="C4181" s="128" t="str">
        <f t="shared" si="66"/>
        <v/>
      </c>
      <c r="Q4181" s="23"/>
    </row>
    <row r="4182" spans="3:17" x14ac:dyDescent="0.3">
      <c r="C4182" s="128" t="str">
        <f t="shared" si="66"/>
        <v/>
      </c>
      <c r="Q4182" s="23"/>
    </row>
    <row r="4183" spans="3:17" x14ac:dyDescent="0.3">
      <c r="C4183" s="128" t="str">
        <f t="shared" si="66"/>
        <v/>
      </c>
      <c r="Q4183" s="23"/>
    </row>
    <row r="4184" spans="3:17" x14ac:dyDescent="0.3">
      <c r="C4184" s="128" t="str">
        <f t="shared" si="66"/>
        <v/>
      </c>
      <c r="Q4184" s="23"/>
    </row>
    <row r="4185" spans="3:17" x14ac:dyDescent="0.3">
      <c r="C4185" s="128" t="str">
        <f t="shared" si="66"/>
        <v/>
      </c>
      <c r="Q4185" s="23"/>
    </row>
    <row r="4186" spans="3:17" x14ac:dyDescent="0.3">
      <c r="C4186" s="128" t="str">
        <f t="shared" si="66"/>
        <v/>
      </c>
      <c r="Q4186" s="23"/>
    </row>
    <row r="4187" spans="3:17" x14ac:dyDescent="0.3">
      <c r="C4187" s="128" t="str">
        <f t="shared" si="66"/>
        <v/>
      </c>
      <c r="Q4187" s="23"/>
    </row>
    <row r="4188" spans="3:17" x14ac:dyDescent="0.3">
      <c r="C4188" s="128" t="str">
        <f t="shared" si="66"/>
        <v/>
      </c>
      <c r="Q4188" s="23"/>
    </row>
    <row r="4189" spans="3:17" x14ac:dyDescent="0.3">
      <c r="C4189" s="128" t="str">
        <f t="shared" si="66"/>
        <v/>
      </c>
      <c r="Q4189" s="23"/>
    </row>
    <row r="4190" spans="3:17" x14ac:dyDescent="0.3">
      <c r="C4190" s="128" t="str">
        <f t="shared" si="66"/>
        <v/>
      </c>
      <c r="Q4190" s="23"/>
    </row>
    <row r="4191" spans="3:17" x14ac:dyDescent="0.3">
      <c r="C4191" s="128" t="str">
        <f t="shared" si="66"/>
        <v/>
      </c>
      <c r="Q4191" s="23"/>
    </row>
    <row r="4192" spans="3:17" x14ac:dyDescent="0.3">
      <c r="C4192" s="128" t="str">
        <f t="shared" si="66"/>
        <v/>
      </c>
      <c r="Q4192" s="23"/>
    </row>
    <row r="4193" spans="3:17" x14ac:dyDescent="0.3">
      <c r="C4193" s="128" t="str">
        <f t="shared" si="66"/>
        <v/>
      </c>
      <c r="Q4193" s="23"/>
    </row>
    <row r="4194" spans="3:17" x14ac:dyDescent="0.3">
      <c r="C4194" s="128" t="str">
        <f t="shared" si="66"/>
        <v/>
      </c>
      <c r="Q4194" s="23"/>
    </row>
    <row r="4195" spans="3:17" x14ac:dyDescent="0.3">
      <c r="C4195" s="128" t="str">
        <f t="shared" si="66"/>
        <v/>
      </c>
      <c r="Q4195" s="23"/>
    </row>
    <row r="4196" spans="3:17" x14ac:dyDescent="0.3">
      <c r="C4196" s="128" t="str">
        <f t="shared" si="66"/>
        <v/>
      </c>
      <c r="Q4196" s="23"/>
    </row>
    <row r="4197" spans="3:17" x14ac:dyDescent="0.3">
      <c r="C4197" s="128" t="str">
        <f t="shared" si="66"/>
        <v/>
      </c>
      <c r="Q4197" s="23"/>
    </row>
    <row r="4198" spans="3:17" x14ac:dyDescent="0.3">
      <c r="C4198" s="128" t="str">
        <f t="shared" si="66"/>
        <v/>
      </c>
      <c r="Q4198" s="23"/>
    </row>
    <row r="4199" spans="3:17" x14ac:dyDescent="0.3">
      <c r="C4199" s="128" t="str">
        <f t="shared" si="66"/>
        <v/>
      </c>
      <c r="Q4199" s="23"/>
    </row>
    <row r="4200" spans="3:17" x14ac:dyDescent="0.3">
      <c r="C4200" s="128" t="str">
        <f t="shared" si="66"/>
        <v/>
      </c>
      <c r="Q4200" s="23"/>
    </row>
    <row r="4201" spans="3:17" x14ac:dyDescent="0.3">
      <c r="C4201" s="128" t="str">
        <f t="shared" si="66"/>
        <v/>
      </c>
      <c r="Q4201" s="23"/>
    </row>
    <row r="4202" spans="3:17" x14ac:dyDescent="0.3">
      <c r="C4202" s="128" t="str">
        <f t="shared" si="66"/>
        <v/>
      </c>
      <c r="Q4202" s="23"/>
    </row>
    <row r="4203" spans="3:17" x14ac:dyDescent="0.3">
      <c r="C4203" s="128" t="str">
        <f t="shared" si="66"/>
        <v/>
      </c>
      <c r="Q4203" s="23"/>
    </row>
    <row r="4204" spans="3:17" x14ac:dyDescent="0.3">
      <c r="C4204" s="128" t="str">
        <f t="shared" si="66"/>
        <v/>
      </c>
      <c r="Q4204" s="23"/>
    </row>
    <row r="4205" spans="3:17" x14ac:dyDescent="0.3">
      <c r="C4205" s="128" t="str">
        <f t="shared" si="66"/>
        <v/>
      </c>
      <c r="Q4205" s="23"/>
    </row>
    <row r="4206" spans="3:17" x14ac:dyDescent="0.3">
      <c r="C4206" s="128" t="str">
        <f t="shared" si="66"/>
        <v/>
      </c>
      <c r="Q4206" s="23"/>
    </row>
    <row r="4207" spans="3:17" x14ac:dyDescent="0.3">
      <c r="C4207" s="128" t="str">
        <f t="shared" si="66"/>
        <v/>
      </c>
      <c r="Q4207" s="23"/>
    </row>
    <row r="4208" spans="3:17" x14ac:dyDescent="0.3">
      <c r="C4208" s="128" t="str">
        <f t="shared" si="66"/>
        <v/>
      </c>
      <c r="Q4208" s="23"/>
    </row>
    <row r="4209" spans="3:17" x14ac:dyDescent="0.3">
      <c r="C4209" s="128" t="str">
        <f t="shared" si="66"/>
        <v/>
      </c>
      <c r="Q4209" s="23"/>
    </row>
    <row r="4210" spans="3:17" x14ac:dyDescent="0.3">
      <c r="C4210" s="128" t="str">
        <f t="shared" si="66"/>
        <v/>
      </c>
      <c r="Q4210" s="23"/>
    </row>
    <row r="4211" spans="3:17" x14ac:dyDescent="0.3">
      <c r="C4211" s="128" t="str">
        <f t="shared" si="66"/>
        <v/>
      </c>
      <c r="Q4211" s="23"/>
    </row>
    <row r="4212" spans="3:17" x14ac:dyDescent="0.3">
      <c r="C4212" s="128" t="str">
        <f t="shared" si="66"/>
        <v/>
      </c>
      <c r="Q4212" s="23"/>
    </row>
    <row r="4213" spans="3:17" x14ac:dyDescent="0.3">
      <c r="C4213" s="128" t="str">
        <f t="shared" si="66"/>
        <v/>
      </c>
      <c r="Q4213" s="23"/>
    </row>
    <row r="4214" spans="3:17" x14ac:dyDescent="0.3">
      <c r="C4214" s="128" t="str">
        <f t="shared" ref="C4214:C4277" si="67">LEFT(E4214,9)</f>
        <v/>
      </c>
      <c r="Q4214" s="23"/>
    </row>
    <row r="4215" spans="3:17" x14ac:dyDescent="0.3">
      <c r="C4215" s="128" t="str">
        <f t="shared" si="67"/>
        <v/>
      </c>
      <c r="Q4215" s="23"/>
    </row>
    <row r="4216" spans="3:17" x14ac:dyDescent="0.3">
      <c r="C4216" s="128" t="str">
        <f t="shared" si="67"/>
        <v/>
      </c>
      <c r="Q4216" s="23"/>
    </row>
    <row r="4217" spans="3:17" x14ac:dyDescent="0.3">
      <c r="C4217" s="128" t="str">
        <f t="shared" si="67"/>
        <v/>
      </c>
      <c r="Q4217" s="23"/>
    </row>
    <row r="4218" spans="3:17" x14ac:dyDescent="0.3">
      <c r="C4218" s="128" t="str">
        <f t="shared" si="67"/>
        <v/>
      </c>
      <c r="Q4218" s="23"/>
    </row>
    <row r="4219" spans="3:17" x14ac:dyDescent="0.3">
      <c r="C4219" s="128" t="str">
        <f t="shared" si="67"/>
        <v/>
      </c>
      <c r="Q4219" s="23"/>
    </row>
    <row r="4220" spans="3:17" x14ac:dyDescent="0.3">
      <c r="C4220" s="128" t="str">
        <f t="shared" si="67"/>
        <v/>
      </c>
      <c r="Q4220" s="23"/>
    </row>
    <row r="4221" spans="3:17" x14ac:dyDescent="0.3">
      <c r="C4221" s="128" t="str">
        <f t="shared" si="67"/>
        <v/>
      </c>
      <c r="Q4221" s="23"/>
    </row>
    <row r="4222" spans="3:17" x14ac:dyDescent="0.3">
      <c r="C4222" s="128" t="str">
        <f t="shared" si="67"/>
        <v/>
      </c>
      <c r="Q4222" s="23"/>
    </row>
    <row r="4223" spans="3:17" x14ac:dyDescent="0.3">
      <c r="C4223" s="128" t="str">
        <f t="shared" si="67"/>
        <v/>
      </c>
      <c r="Q4223" s="23"/>
    </row>
    <row r="4224" spans="3:17" x14ac:dyDescent="0.3">
      <c r="C4224" s="128" t="str">
        <f t="shared" si="67"/>
        <v/>
      </c>
      <c r="Q4224" s="23"/>
    </row>
    <row r="4225" spans="3:17" x14ac:dyDescent="0.3">
      <c r="C4225" s="128" t="str">
        <f t="shared" si="67"/>
        <v/>
      </c>
      <c r="Q4225" s="23"/>
    </row>
    <row r="4226" spans="3:17" x14ac:dyDescent="0.3">
      <c r="C4226" s="128" t="str">
        <f t="shared" si="67"/>
        <v/>
      </c>
      <c r="Q4226" s="23"/>
    </row>
    <row r="4227" spans="3:17" x14ac:dyDescent="0.3">
      <c r="C4227" s="128" t="str">
        <f t="shared" si="67"/>
        <v/>
      </c>
      <c r="Q4227" s="23"/>
    </row>
    <row r="4228" spans="3:17" x14ac:dyDescent="0.3">
      <c r="C4228" s="128" t="str">
        <f t="shared" si="67"/>
        <v/>
      </c>
      <c r="Q4228" s="23"/>
    </row>
    <row r="4229" spans="3:17" x14ac:dyDescent="0.3">
      <c r="C4229" s="128" t="str">
        <f t="shared" si="67"/>
        <v/>
      </c>
      <c r="Q4229" s="23"/>
    </row>
    <row r="4230" spans="3:17" x14ac:dyDescent="0.3">
      <c r="C4230" s="128" t="str">
        <f t="shared" si="67"/>
        <v/>
      </c>
      <c r="Q4230" s="23"/>
    </row>
    <row r="4231" spans="3:17" x14ac:dyDescent="0.3">
      <c r="C4231" s="128" t="str">
        <f t="shared" si="67"/>
        <v/>
      </c>
      <c r="Q4231" s="23"/>
    </row>
    <row r="4232" spans="3:17" x14ac:dyDescent="0.3">
      <c r="C4232" s="128" t="str">
        <f t="shared" si="67"/>
        <v/>
      </c>
      <c r="Q4232" s="23"/>
    </row>
    <row r="4233" spans="3:17" x14ac:dyDescent="0.3">
      <c r="C4233" s="128" t="str">
        <f t="shared" si="67"/>
        <v/>
      </c>
      <c r="Q4233" s="23"/>
    </row>
    <row r="4234" spans="3:17" x14ac:dyDescent="0.3">
      <c r="C4234" s="128" t="str">
        <f t="shared" si="67"/>
        <v/>
      </c>
      <c r="Q4234" s="23"/>
    </row>
    <row r="4235" spans="3:17" x14ac:dyDescent="0.3">
      <c r="C4235" s="128" t="str">
        <f t="shared" si="67"/>
        <v/>
      </c>
      <c r="Q4235" s="23"/>
    </row>
    <row r="4236" spans="3:17" x14ac:dyDescent="0.3">
      <c r="C4236" s="128" t="str">
        <f t="shared" si="67"/>
        <v/>
      </c>
      <c r="Q4236" s="23"/>
    </row>
    <row r="4237" spans="3:17" x14ac:dyDescent="0.3">
      <c r="C4237" s="128" t="str">
        <f t="shared" si="67"/>
        <v/>
      </c>
      <c r="Q4237" s="23"/>
    </row>
    <row r="4238" spans="3:17" x14ac:dyDescent="0.3">
      <c r="C4238" s="128" t="str">
        <f t="shared" si="67"/>
        <v/>
      </c>
      <c r="Q4238" s="23"/>
    </row>
    <row r="4239" spans="3:17" x14ac:dyDescent="0.3">
      <c r="C4239" s="128" t="str">
        <f t="shared" si="67"/>
        <v/>
      </c>
      <c r="Q4239" s="23"/>
    </row>
    <row r="4240" spans="3:17" x14ac:dyDescent="0.3">
      <c r="C4240" s="128" t="str">
        <f t="shared" si="67"/>
        <v/>
      </c>
      <c r="Q4240" s="23"/>
    </row>
    <row r="4241" spans="3:17" x14ac:dyDescent="0.3">
      <c r="C4241" s="128" t="str">
        <f t="shared" si="67"/>
        <v/>
      </c>
      <c r="Q4241" s="23"/>
    </row>
    <row r="4242" spans="3:17" x14ac:dyDescent="0.3">
      <c r="C4242" s="128" t="str">
        <f t="shared" si="67"/>
        <v/>
      </c>
      <c r="Q4242" s="23"/>
    </row>
    <row r="4243" spans="3:17" x14ac:dyDescent="0.3">
      <c r="C4243" s="128" t="str">
        <f t="shared" si="67"/>
        <v/>
      </c>
      <c r="Q4243" s="23"/>
    </row>
    <row r="4244" spans="3:17" x14ac:dyDescent="0.3">
      <c r="C4244" s="128" t="str">
        <f t="shared" si="67"/>
        <v/>
      </c>
      <c r="Q4244" s="23"/>
    </row>
    <row r="4245" spans="3:17" x14ac:dyDescent="0.3">
      <c r="C4245" s="128" t="str">
        <f t="shared" si="67"/>
        <v/>
      </c>
      <c r="Q4245" s="23"/>
    </row>
    <row r="4246" spans="3:17" x14ac:dyDescent="0.3">
      <c r="C4246" s="128" t="str">
        <f t="shared" si="67"/>
        <v/>
      </c>
      <c r="Q4246" s="23"/>
    </row>
    <row r="4247" spans="3:17" x14ac:dyDescent="0.3">
      <c r="C4247" s="128" t="str">
        <f t="shared" si="67"/>
        <v/>
      </c>
      <c r="Q4247" s="23"/>
    </row>
    <row r="4248" spans="3:17" x14ac:dyDescent="0.3">
      <c r="C4248" s="128" t="str">
        <f t="shared" si="67"/>
        <v/>
      </c>
      <c r="Q4248" s="23"/>
    </row>
    <row r="4249" spans="3:17" x14ac:dyDescent="0.3">
      <c r="C4249" s="128" t="str">
        <f t="shared" si="67"/>
        <v/>
      </c>
      <c r="Q4249" s="23"/>
    </row>
    <row r="4250" spans="3:17" x14ac:dyDescent="0.3">
      <c r="C4250" s="128" t="str">
        <f t="shared" si="67"/>
        <v/>
      </c>
      <c r="Q4250" s="23"/>
    </row>
    <row r="4251" spans="3:17" x14ac:dyDescent="0.3">
      <c r="C4251" s="128" t="str">
        <f t="shared" si="67"/>
        <v/>
      </c>
      <c r="Q4251" s="23"/>
    </row>
    <row r="4252" spans="3:17" x14ac:dyDescent="0.3">
      <c r="C4252" s="128" t="str">
        <f t="shared" si="67"/>
        <v/>
      </c>
      <c r="Q4252" s="23"/>
    </row>
    <row r="4253" spans="3:17" x14ac:dyDescent="0.3">
      <c r="C4253" s="128" t="str">
        <f t="shared" si="67"/>
        <v/>
      </c>
      <c r="Q4253" s="23"/>
    </row>
    <row r="4254" spans="3:17" x14ac:dyDescent="0.3">
      <c r="C4254" s="128" t="str">
        <f t="shared" si="67"/>
        <v/>
      </c>
      <c r="Q4254" s="23"/>
    </row>
    <row r="4255" spans="3:17" x14ac:dyDescent="0.3">
      <c r="C4255" s="128" t="str">
        <f t="shared" si="67"/>
        <v/>
      </c>
      <c r="Q4255" s="23"/>
    </row>
    <row r="4256" spans="3:17" x14ac:dyDescent="0.3">
      <c r="C4256" s="128" t="str">
        <f t="shared" si="67"/>
        <v/>
      </c>
      <c r="Q4256" s="23"/>
    </row>
    <row r="4257" spans="3:17" x14ac:dyDescent="0.3">
      <c r="C4257" s="128" t="str">
        <f t="shared" si="67"/>
        <v/>
      </c>
      <c r="Q4257" s="23"/>
    </row>
    <row r="4258" spans="3:17" x14ac:dyDescent="0.3">
      <c r="C4258" s="128" t="str">
        <f t="shared" si="67"/>
        <v/>
      </c>
      <c r="Q4258" s="23"/>
    </row>
    <row r="4259" spans="3:17" x14ac:dyDescent="0.3">
      <c r="C4259" s="128" t="str">
        <f t="shared" si="67"/>
        <v/>
      </c>
      <c r="Q4259" s="23"/>
    </row>
    <row r="4260" spans="3:17" x14ac:dyDescent="0.3">
      <c r="C4260" s="128" t="str">
        <f t="shared" si="67"/>
        <v/>
      </c>
      <c r="Q4260" s="23"/>
    </row>
    <row r="4261" spans="3:17" x14ac:dyDescent="0.3">
      <c r="C4261" s="128" t="str">
        <f t="shared" si="67"/>
        <v/>
      </c>
      <c r="Q4261" s="23"/>
    </row>
    <row r="4262" spans="3:17" x14ac:dyDescent="0.3">
      <c r="C4262" s="128" t="str">
        <f t="shared" si="67"/>
        <v/>
      </c>
      <c r="Q4262" s="23"/>
    </row>
    <row r="4263" spans="3:17" x14ac:dyDescent="0.3">
      <c r="C4263" s="128" t="str">
        <f t="shared" si="67"/>
        <v/>
      </c>
      <c r="Q4263" s="23"/>
    </row>
    <row r="4264" spans="3:17" x14ac:dyDescent="0.3">
      <c r="C4264" s="128" t="str">
        <f t="shared" si="67"/>
        <v/>
      </c>
      <c r="Q4264" s="23"/>
    </row>
    <row r="4265" spans="3:17" x14ac:dyDescent="0.3">
      <c r="C4265" s="128" t="str">
        <f t="shared" si="67"/>
        <v/>
      </c>
      <c r="Q4265" s="23"/>
    </row>
    <row r="4266" spans="3:17" x14ac:dyDescent="0.3">
      <c r="C4266" s="128" t="str">
        <f t="shared" si="67"/>
        <v/>
      </c>
      <c r="Q4266" s="23"/>
    </row>
    <row r="4267" spans="3:17" x14ac:dyDescent="0.3">
      <c r="C4267" s="128" t="str">
        <f t="shared" si="67"/>
        <v/>
      </c>
      <c r="Q4267" s="23"/>
    </row>
    <row r="4268" spans="3:17" x14ac:dyDescent="0.3">
      <c r="C4268" s="128" t="str">
        <f t="shared" si="67"/>
        <v/>
      </c>
      <c r="Q4268" s="23"/>
    </row>
    <row r="4269" spans="3:17" x14ac:dyDescent="0.3">
      <c r="C4269" s="128" t="str">
        <f t="shared" si="67"/>
        <v/>
      </c>
      <c r="Q4269" s="23"/>
    </row>
    <row r="4270" spans="3:17" x14ac:dyDescent="0.3">
      <c r="C4270" s="128" t="str">
        <f t="shared" si="67"/>
        <v/>
      </c>
      <c r="Q4270" s="23"/>
    </row>
    <row r="4271" spans="3:17" x14ac:dyDescent="0.3">
      <c r="C4271" s="128" t="str">
        <f t="shared" si="67"/>
        <v/>
      </c>
      <c r="Q4271" s="23"/>
    </row>
    <row r="4272" spans="3:17" x14ac:dyDescent="0.3">
      <c r="C4272" s="128" t="str">
        <f t="shared" si="67"/>
        <v/>
      </c>
      <c r="Q4272" s="23"/>
    </row>
    <row r="4273" spans="3:17" x14ac:dyDescent="0.3">
      <c r="C4273" s="128" t="str">
        <f t="shared" si="67"/>
        <v/>
      </c>
      <c r="Q4273" s="23"/>
    </row>
    <row r="4274" spans="3:17" x14ac:dyDescent="0.3">
      <c r="C4274" s="128" t="str">
        <f t="shared" si="67"/>
        <v/>
      </c>
      <c r="Q4274" s="23"/>
    </row>
    <row r="4275" spans="3:17" x14ac:dyDescent="0.3">
      <c r="C4275" s="128" t="str">
        <f t="shared" si="67"/>
        <v/>
      </c>
      <c r="Q4275" s="23"/>
    </row>
    <row r="4276" spans="3:17" x14ac:dyDescent="0.3">
      <c r="C4276" s="128" t="str">
        <f t="shared" si="67"/>
        <v/>
      </c>
      <c r="Q4276" s="23"/>
    </row>
    <row r="4277" spans="3:17" x14ac:dyDescent="0.3">
      <c r="C4277" s="128" t="str">
        <f t="shared" si="67"/>
        <v/>
      </c>
      <c r="Q4277" s="23"/>
    </row>
    <row r="4278" spans="3:17" x14ac:dyDescent="0.3">
      <c r="C4278" s="128" t="str">
        <f t="shared" ref="C4278:C4341" si="68">LEFT(E4278,9)</f>
        <v/>
      </c>
      <c r="Q4278" s="23"/>
    </row>
    <row r="4279" spans="3:17" x14ac:dyDescent="0.3">
      <c r="C4279" s="128" t="str">
        <f t="shared" si="68"/>
        <v/>
      </c>
      <c r="Q4279" s="23"/>
    </row>
    <row r="4280" spans="3:17" x14ac:dyDescent="0.3">
      <c r="C4280" s="128" t="str">
        <f t="shared" si="68"/>
        <v/>
      </c>
      <c r="Q4280" s="23"/>
    </row>
    <row r="4281" spans="3:17" x14ac:dyDescent="0.3">
      <c r="C4281" s="128" t="str">
        <f t="shared" si="68"/>
        <v/>
      </c>
      <c r="Q4281" s="23"/>
    </row>
    <row r="4282" spans="3:17" x14ac:dyDescent="0.3">
      <c r="C4282" s="128" t="str">
        <f t="shared" si="68"/>
        <v/>
      </c>
      <c r="Q4282" s="23"/>
    </row>
    <row r="4283" spans="3:17" x14ac:dyDescent="0.3">
      <c r="C4283" s="128" t="str">
        <f t="shared" si="68"/>
        <v/>
      </c>
      <c r="Q4283" s="23"/>
    </row>
    <row r="4284" spans="3:17" x14ac:dyDescent="0.3">
      <c r="C4284" s="128" t="str">
        <f t="shared" si="68"/>
        <v/>
      </c>
      <c r="Q4284" s="23"/>
    </row>
    <row r="4285" spans="3:17" x14ac:dyDescent="0.3">
      <c r="C4285" s="128" t="str">
        <f t="shared" si="68"/>
        <v/>
      </c>
      <c r="Q4285" s="23"/>
    </row>
    <row r="4286" spans="3:17" x14ac:dyDescent="0.3">
      <c r="C4286" s="128" t="str">
        <f t="shared" si="68"/>
        <v/>
      </c>
      <c r="Q4286" s="23"/>
    </row>
    <row r="4287" spans="3:17" x14ac:dyDescent="0.3">
      <c r="C4287" s="128" t="str">
        <f t="shared" si="68"/>
        <v/>
      </c>
      <c r="Q4287" s="23"/>
    </row>
    <row r="4288" spans="3:17" x14ac:dyDescent="0.3">
      <c r="C4288" s="128" t="str">
        <f t="shared" si="68"/>
        <v/>
      </c>
      <c r="Q4288" s="23"/>
    </row>
    <row r="4289" spans="3:17" x14ac:dyDescent="0.3">
      <c r="C4289" s="128" t="str">
        <f t="shared" si="68"/>
        <v/>
      </c>
      <c r="Q4289" s="23"/>
    </row>
    <row r="4290" spans="3:17" x14ac:dyDescent="0.3">
      <c r="C4290" s="128" t="str">
        <f t="shared" si="68"/>
        <v/>
      </c>
      <c r="Q4290" s="23"/>
    </row>
    <row r="4291" spans="3:17" x14ac:dyDescent="0.3">
      <c r="C4291" s="128" t="str">
        <f t="shared" si="68"/>
        <v/>
      </c>
      <c r="Q4291" s="23"/>
    </row>
    <row r="4292" spans="3:17" x14ac:dyDescent="0.3">
      <c r="C4292" s="128" t="str">
        <f t="shared" si="68"/>
        <v/>
      </c>
      <c r="Q4292" s="23"/>
    </row>
    <row r="4293" spans="3:17" x14ac:dyDescent="0.3">
      <c r="C4293" s="128" t="str">
        <f t="shared" si="68"/>
        <v/>
      </c>
      <c r="Q4293" s="23"/>
    </row>
    <row r="4294" spans="3:17" x14ac:dyDescent="0.3">
      <c r="C4294" s="128" t="str">
        <f t="shared" si="68"/>
        <v/>
      </c>
      <c r="Q4294" s="23"/>
    </row>
    <row r="4295" spans="3:17" x14ac:dyDescent="0.3">
      <c r="C4295" s="128" t="str">
        <f t="shared" si="68"/>
        <v/>
      </c>
      <c r="Q4295" s="23"/>
    </row>
    <row r="4296" spans="3:17" x14ac:dyDescent="0.3">
      <c r="C4296" s="128" t="str">
        <f t="shared" si="68"/>
        <v/>
      </c>
      <c r="Q4296" s="23"/>
    </row>
    <row r="4297" spans="3:17" x14ac:dyDescent="0.3">
      <c r="C4297" s="128" t="str">
        <f t="shared" si="68"/>
        <v/>
      </c>
      <c r="Q4297" s="23"/>
    </row>
    <row r="4298" spans="3:17" x14ac:dyDescent="0.3">
      <c r="C4298" s="128" t="str">
        <f t="shared" si="68"/>
        <v/>
      </c>
      <c r="Q4298" s="23"/>
    </row>
    <row r="4299" spans="3:17" x14ac:dyDescent="0.3">
      <c r="C4299" s="128" t="str">
        <f t="shared" si="68"/>
        <v/>
      </c>
      <c r="Q4299" s="23"/>
    </row>
    <row r="4300" spans="3:17" x14ac:dyDescent="0.3">
      <c r="C4300" s="128" t="str">
        <f t="shared" si="68"/>
        <v/>
      </c>
      <c r="Q4300" s="23"/>
    </row>
    <row r="4301" spans="3:17" x14ac:dyDescent="0.3">
      <c r="C4301" s="128" t="str">
        <f t="shared" si="68"/>
        <v/>
      </c>
      <c r="Q4301" s="23"/>
    </row>
    <row r="4302" spans="3:17" x14ac:dyDescent="0.3">
      <c r="C4302" s="128" t="str">
        <f t="shared" si="68"/>
        <v/>
      </c>
      <c r="Q4302" s="23"/>
    </row>
    <row r="4303" spans="3:17" x14ac:dyDescent="0.3">
      <c r="C4303" s="128" t="str">
        <f t="shared" si="68"/>
        <v/>
      </c>
      <c r="Q4303" s="23"/>
    </row>
    <row r="4304" spans="3:17" x14ac:dyDescent="0.3">
      <c r="C4304" s="128" t="str">
        <f t="shared" si="68"/>
        <v/>
      </c>
      <c r="Q4304" s="23"/>
    </row>
    <row r="4305" spans="3:17" x14ac:dyDescent="0.3">
      <c r="C4305" s="128" t="str">
        <f t="shared" si="68"/>
        <v/>
      </c>
      <c r="Q4305" s="23"/>
    </row>
    <row r="4306" spans="3:17" x14ac:dyDescent="0.3">
      <c r="C4306" s="128" t="str">
        <f t="shared" si="68"/>
        <v/>
      </c>
      <c r="Q4306" s="23"/>
    </row>
    <row r="4307" spans="3:17" x14ac:dyDescent="0.3">
      <c r="C4307" s="128" t="str">
        <f t="shared" si="68"/>
        <v/>
      </c>
      <c r="Q4307" s="23"/>
    </row>
    <row r="4308" spans="3:17" x14ac:dyDescent="0.3">
      <c r="C4308" s="128" t="str">
        <f t="shared" si="68"/>
        <v/>
      </c>
      <c r="Q4308" s="23"/>
    </row>
    <row r="4309" spans="3:17" x14ac:dyDescent="0.3">
      <c r="C4309" s="128" t="str">
        <f t="shared" si="68"/>
        <v/>
      </c>
      <c r="Q4309" s="23"/>
    </row>
    <row r="4310" spans="3:17" x14ac:dyDescent="0.3">
      <c r="C4310" s="128" t="str">
        <f t="shared" si="68"/>
        <v/>
      </c>
      <c r="Q4310" s="23"/>
    </row>
    <row r="4311" spans="3:17" x14ac:dyDescent="0.3">
      <c r="C4311" s="128" t="str">
        <f t="shared" si="68"/>
        <v/>
      </c>
      <c r="Q4311" s="23"/>
    </row>
    <row r="4312" spans="3:17" x14ac:dyDescent="0.3">
      <c r="C4312" s="128" t="str">
        <f t="shared" si="68"/>
        <v/>
      </c>
      <c r="Q4312" s="23"/>
    </row>
    <row r="4313" spans="3:17" x14ac:dyDescent="0.3">
      <c r="C4313" s="128" t="str">
        <f t="shared" si="68"/>
        <v/>
      </c>
      <c r="Q4313" s="23"/>
    </row>
    <row r="4314" spans="3:17" x14ac:dyDescent="0.3">
      <c r="C4314" s="128" t="str">
        <f t="shared" si="68"/>
        <v/>
      </c>
      <c r="Q4314" s="23"/>
    </row>
    <row r="4315" spans="3:17" x14ac:dyDescent="0.3">
      <c r="C4315" s="128" t="str">
        <f t="shared" si="68"/>
        <v/>
      </c>
      <c r="Q4315" s="23"/>
    </row>
    <row r="4316" spans="3:17" x14ac:dyDescent="0.3">
      <c r="C4316" s="128" t="str">
        <f t="shared" si="68"/>
        <v/>
      </c>
      <c r="Q4316" s="23"/>
    </row>
    <row r="4317" spans="3:17" x14ac:dyDescent="0.3">
      <c r="C4317" s="128" t="str">
        <f t="shared" si="68"/>
        <v/>
      </c>
      <c r="Q4317" s="23"/>
    </row>
    <row r="4318" spans="3:17" x14ac:dyDescent="0.3">
      <c r="C4318" s="128" t="str">
        <f t="shared" si="68"/>
        <v/>
      </c>
      <c r="Q4318" s="23"/>
    </row>
    <row r="4319" spans="3:17" x14ac:dyDescent="0.3">
      <c r="C4319" s="128" t="str">
        <f t="shared" si="68"/>
        <v/>
      </c>
      <c r="Q4319" s="23"/>
    </row>
    <row r="4320" spans="3:17" x14ac:dyDescent="0.3">
      <c r="C4320" s="128" t="str">
        <f t="shared" si="68"/>
        <v/>
      </c>
      <c r="Q4320" s="23"/>
    </row>
    <row r="4321" spans="3:17" x14ac:dyDescent="0.3">
      <c r="C4321" s="128" t="str">
        <f t="shared" si="68"/>
        <v/>
      </c>
      <c r="Q4321" s="23"/>
    </row>
    <row r="4322" spans="3:17" x14ac:dyDescent="0.3">
      <c r="C4322" s="128" t="str">
        <f t="shared" si="68"/>
        <v/>
      </c>
      <c r="Q4322" s="23"/>
    </row>
    <row r="4323" spans="3:17" x14ac:dyDescent="0.3">
      <c r="C4323" s="128" t="str">
        <f t="shared" si="68"/>
        <v/>
      </c>
      <c r="Q4323" s="23"/>
    </row>
    <row r="4324" spans="3:17" x14ac:dyDescent="0.3">
      <c r="C4324" s="128" t="str">
        <f t="shared" si="68"/>
        <v/>
      </c>
      <c r="Q4324" s="23"/>
    </row>
    <row r="4325" spans="3:17" x14ac:dyDescent="0.3">
      <c r="C4325" s="128" t="str">
        <f t="shared" si="68"/>
        <v/>
      </c>
      <c r="Q4325" s="23"/>
    </row>
    <row r="4326" spans="3:17" x14ac:dyDescent="0.3">
      <c r="C4326" s="128" t="str">
        <f t="shared" si="68"/>
        <v/>
      </c>
      <c r="Q4326" s="23"/>
    </row>
    <row r="4327" spans="3:17" x14ac:dyDescent="0.3">
      <c r="C4327" s="128" t="str">
        <f t="shared" si="68"/>
        <v/>
      </c>
      <c r="Q4327" s="23"/>
    </row>
    <row r="4328" spans="3:17" x14ac:dyDescent="0.3">
      <c r="C4328" s="128" t="str">
        <f t="shared" si="68"/>
        <v/>
      </c>
      <c r="Q4328" s="23"/>
    </row>
    <row r="4329" spans="3:17" x14ac:dyDescent="0.3">
      <c r="C4329" s="128" t="str">
        <f t="shared" si="68"/>
        <v/>
      </c>
      <c r="Q4329" s="23"/>
    </row>
    <row r="4330" spans="3:17" x14ac:dyDescent="0.3">
      <c r="C4330" s="128" t="str">
        <f t="shared" si="68"/>
        <v/>
      </c>
      <c r="Q4330" s="23"/>
    </row>
    <row r="4331" spans="3:17" x14ac:dyDescent="0.3">
      <c r="C4331" s="128" t="str">
        <f t="shared" si="68"/>
        <v/>
      </c>
      <c r="Q4331" s="23"/>
    </row>
    <row r="4332" spans="3:17" x14ac:dyDescent="0.3">
      <c r="C4332" s="128" t="str">
        <f t="shared" si="68"/>
        <v/>
      </c>
      <c r="Q4332" s="23"/>
    </row>
    <row r="4333" spans="3:17" x14ac:dyDescent="0.3">
      <c r="C4333" s="128" t="str">
        <f t="shared" si="68"/>
        <v/>
      </c>
      <c r="Q4333" s="23"/>
    </row>
    <row r="4334" spans="3:17" x14ac:dyDescent="0.3">
      <c r="C4334" s="128" t="str">
        <f t="shared" si="68"/>
        <v/>
      </c>
      <c r="Q4334" s="23"/>
    </row>
    <row r="4335" spans="3:17" x14ac:dyDescent="0.3">
      <c r="C4335" s="128" t="str">
        <f t="shared" si="68"/>
        <v/>
      </c>
      <c r="Q4335" s="23"/>
    </row>
    <row r="4336" spans="3:17" x14ac:dyDescent="0.3">
      <c r="C4336" s="128" t="str">
        <f t="shared" si="68"/>
        <v/>
      </c>
      <c r="Q4336" s="23"/>
    </row>
    <row r="4337" spans="3:17" x14ac:dyDescent="0.3">
      <c r="C4337" s="128" t="str">
        <f t="shared" si="68"/>
        <v/>
      </c>
      <c r="Q4337" s="23"/>
    </row>
    <row r="4338" spans="3:17" x14ac:dyDescent="0.3">
      <c r="C4338" s="128" t="str">
        <f t="shared" si="68"/>
        <v/>
      </c>
      <c r="Q4338" s="23"/>
    </row>
    <row r="4339" spans="3:17" x14ac:dyDescent="0.3">
      <c r="C4339" s="128" t="str">
        <f t="shared" si="68"/>
        <v/>
      </c>
      <c r="Q4339" s="23"/>
    </row>
    <row r="4340" spans="3:17" x14ac:dyDescent="0.3">
      <c r="C4340" s="128" t="str">
        <f t="shared" si="68"/>
        <v/>
      </c>
      <c r="Q4340" s="23"/>
    </row>
    <row r="4341" spans="3:17" x14ac:dyDescent="0.3">
      <c r="C4341" s="128" t="str">
        <f t="shared" si="68"/>
        <v/>
      </c>
      <c r="Q4341" s="23"/>
    </row>
    <row r="4342" spans="3:17" x14ac:dyDescent="0.3">
      <c r="C4342" s="128" t="str">
        <f t="shared" ref="C4342:C4405" si="69">LEFT(E4342,9)</f>
        <v/>
      </c>
      <c r="Q4342" s="23"/>
    </row>
    <row r="4343" spans="3:17" x14ac:dyDescent="0.3">
      <c r="C4343" s="128" t="str">
        <f t="shared" si="69"/>
        <v/>
      </c>
      <c r="Q4343" s="23"/>
    </row>
    <row r="4344" spans="3:17" x14ac:dyDescent="0.3">
      <c r="C4344" s="128" t="str">
        <f t="shared" si="69"/>
        <v/>
      </c>
      <c r="Q4344" s="23"/>
    </row>
    <row r="4345" spans="3:17" x14ac:dyDescent="0.3">
      <c r="C4345" s="128" t="str">
        <f t="shared" si="69"/>
        <v/>
      </c>
      <c r="Q4345" s="23"/>
    </row>
    <row r="4346" spans="3:17" x14ac:dyDescent="0.3">
      <c r="C4346" s="128" t="str">
        <f t="shared" si="69"/>
        <v/>
      </c>
      <c r="Q4346" s="23"/>
    </row>
    <row r="4347" spans="3:17" x14ac:dyDescent="0.3">
      <c r="C4347" s="128" t="str">
        <f t="shared" si="69"/>
        <v/>
      </c>
      <c r="Q4347" s="23"/>
    </row>
    <row r="4348" spans="3:17" x14ac:dyDescent="0.3">
      <c r="C4348" s="128" t="str">
        <f t="shared" si="69"/>
        <v/>
      </c>
      <c r="Q4348" s="23"/>
    </row>
    <row r="4349" spans="3:17" x14ac:dyDescent="0.3">
      <c r="C4349" s="128" t="str">
        <f t="shared" si="69"/>
        <v/>
      </c>
      <c r="Q4349" s="23"/>
    </row>
    <row r="4350" spans="3:17" x14ac:dyDescent="0.3">
      <c r="C4350" s="128" t="str">
        <f t="shared" si="69"/>
        <v/>
      </c>
      <c r="Q4350" s="23"/>
    </row>
    <row r="4351" spans="3:17" x14ac:dyDescent="0.3">
      <c r="C4351" s="128" t="str">
        <f t="shared" si="69"/>
        <v/>
      </c>
      <c r="Q4351" s="23"/>
    </row>
    <row r="4352" spans="3:17" x14ac:dyDescent="0.3">
      <c r="C4352" s="128" t="str">
        <f t="shared" si="69"/>
        <v/>
      </c>
      <c r="Q4352" s="23"/>
    </row>
    <row r="4353" spans="3:17" x14ac:dyDescent="0.3">
      <c r="C4353" s="128" t="str">
        <f t="shared" si="69"/>
        <v/>
      </c>
      <c r="Q4353" s="23"/>
    </row>
    <row r="4354" spans="3:17" x14ac:dyDescent="0.3">
      <c r="C4354" s="128" t="str">
        <f t="shared" si="69"/>
        <v/>
      </c>
      <c r="Q4354" s="23"/>
    </row>
    <row r="4355" spans="3:17" x14ac:dyDescent="0.3">
      <c r="C4355" s="128" t="str">
        <f t="shared" si="69"/>
        <v/>
      </c>
      <c r="Q4355" s="23"/>
    </row>
    <row r="4356" spans="3:17" x14ac:dyDescent="0.3">
      <c r="C4356" s="128" t="str">
        <f t="shared" si="69"/>
        <v/>
      </c>
      <c r="Q4356" s="23"/>
    </row>
    <row r="4357" spans="3:17" x14ac:dyDescent="0.3">
      <c r="C4357" s="128" t="str">
        <f t="shared" si="69"/>
        <v/>
      </c>
      <c r="Q4357" s="23"/>
    </row>
    <row r="4358" spans="3:17" x14ac:dyDescent="0.3">
      <c r="C4358" s="128" t="str">
        <f t="shared" si="69"/>
        <v/>
      </c>
      <c r="Q4358" s="23"/>
    </row>
    <row r="4359" spans="3:17" x14ac:dyDescent="0.3">
      <c r="C4359" s="128" t="str">
        <f t="shared" si="69"/>
        <v/>
      </c>
      <c r="Q4359" s="23"/>
    </row>
    <row r="4360" spans="3:17" x14ac:dyDescent="0.3">
      <c r="C4360" s="128" t="str">
        <f t="shared" si="69"/>
        <v/>
      </c>
      <c r="Q4360" s="23"/>
    </row>
    <row r="4361" spans="3:17" x14ac:dyDescent="0.3">
      <c r="C4361" s="128" t="str">
        <f t="shared" si="69"/>
        <v/>
      </c>
      <c r="Q4361" s="23"/>
    </row>
    <row r="4362" spans="3:17" x14ac:dyDescent="0.3">
      <c r="C4362" s="128" t="str">
        <f t="shared" si="69"/>
        <v/>
      </c>
      <c r="Q4362" s="23"/>
    </row>
    <row r="4363" spans="3:17" x14ac:dyDescent="0.3">
      <c r="C4363" s="128" t="str">
        <f t="shared" si="69"/>
        <v/>
      </c>
      <c r="Q4363" s="23"/>
    </row>
    <row r="4364" spans="3:17" x14ac:dyDescent="0.3">
      <c r="C4364" s="128" t="str">
        <f t="shared" si="69"/>
        <v/>
      </c>
      <c r="Q4364" s="23"/>
    </row>
    <row r="4365" spans="3:17" x14ac:dyDescent="0.3">
      <c r="C4365" s="128" t="str">
        <f t="shared" si="69"/>
        <v/>
      </c>
      <c r="Q4365" s="23"/>
    </row>
    <row r="4366" spans="3:17" x14ac:dyDescent="0.3">
      <c r="C4366" s="128" t="str">
        <f t="shared" si="69"/>
        <v/>
      </c>
      <c r="Q4366" s="23"/>
    </row>
    <row r="4367" spans="3:17" x14ac:dyDescent="0.3">
      <c r="C4367" s="128" t="str">
        <f t="shared" si="69"/>
        <v/>
      </c>
      <c r="Q4367" s="23"/>
    </row>
    <row r="4368" spans="3:17" x14ac:dyDescent="0.3">
      <c r="C4368" s="128" t="str">
        <f t="shared" si="69"/>
        <v/>
      </c>
      <c r="Q4368" s="23"/>
    </row>
    <row r="4369" spans="3:17" x14ac:dyDescent="0.3">
      <c r="C4369" s="128" t="str">
        <f t="shared" si="69"/>
        <v/>
      </c>
      <c r="Q4369" s="23"/>
    </row>
    <row r="4370" spans="3:17" x14ac:dyDescent="0.3">
      <c r="C4370" s="128" t="str">
        <f t="shared" si="69"/>
        <v/>
      </c>
      <c r="Q4370" s="23"/>
    </row>
    <row r="4371" spans="3:17" x14ac:dyDescent="0.3">
      <c r="C4371" s="128" t="str">
        <f t="shared" si="69"/>
        <v/>
      </c>
      <c r="Q4371" s="23"/>
    </row>
    <row r="4372" spans="3:17" x14ac:dyDescent="0.3">
      <c r="C4372" s="128" t="str">
        <f t="shared" si="69"/>
        <v/>
      </c>
      <c r="Q4372" s="23"/>
    </row>
    <row r="4373" spans="3:17" x14ac:dyDescent="0.3">
      <c r="C4373" s="128" t="str">
        <f t="shared" si="69"/>
        <v/>
      </c>
      <c r="Q4373" s="23"/>
    </row>
    <row r="4374" spans="3:17" x14ac:dyDescent="0.3">
      <c r="C4374" s="128" t="str">
        <f t="shared" si="69"/>
        <v/>
      </c>
      <c r="Q4374" s="23"/>
    </row>
    <row r="4375" spans="3:17" x14ac:dyDescent="0.3">
      <c r="C4375" s="128" t="str">
        <f t="shared" si="69"/>
        <v/>
      </c>
      <c r="Q4375" s="23"/>
    </row>
    <row r="4376" spans="3:17" x14ac:dyDescent="0.3">
      <c r="C4376" s="128" t="str">
        <f t="shared" si="69"/>
        <v/>
      </c>
      <c r="Q4376" s="23"/>
    </row>
    <row r="4377" spans="3:17" x14ac:dyDescent="0.3">
      <c r="C4377" s="128" t="str">
        <f t="shared" si="69"/>
        <v/>
      </c>
      <c r="Q4377" s="23"/>
    </row>
    <row r="4378" spans="3:17" x14ac:dyDescent="0.3">
      <c r="C4378" s="128" t="str">
        <f t="shared" si="69"/>
        <v/>
      </c>
      <c r="Q4378" s="23"/>
    </row>
    <row r="4379" spans="3:17" x14ac:dyDescent="0.3">
      <c r="C4379" s="128" t="str">
        <f t="shared" si="69"/>
        <v/>
      </c>
      <c r="Q4379" s="23"/>
    </row>
    <row r="4380" spans="3:17" x14ac:dyDescent="0.3">
      <c r="C4380" s="128" t="str">
        <f t="shared" si="69"/>
        <v/>
      </c>
      <c r="Q4380" s="23"/>
    </row>
    <row r="4381" spans="3:17" x14ac:dyDescent="0.3">
      <c r="C4381" s="128" t="str">
        <f t="shared" si="69"/>
        <v/>
      </c>
      <c r="Q4381" s="23"/>
    </row>
    <row r="4382" spans="3:17" x14ac:dyDescent="0.3">
      <c r="C4382" s="128" t="str">
        <f t="shared" si="69"/>
        <v/>
      </c>
      <c r="Q4382" s="23"/>
    </row>
    <row r="4383" spans="3:17" x14ac:dyDescent="0.3">
      <c r="C4383" s="128" t="str">
        <f t="shared" si="69"/>
        <v/>
      </c>
      <c r="Q4383" s="23"/>
    </row>
    <row r="4384" spans="3:17" x14ac:dyDescent="0.3">
      <c r="C4384" s="128" t="str">
        <f t="shared" si="69"/>
        <v/>
      </c>
      <c r="Q4384" s="23"/>
    </row>
    <row r="4385" spans="3:17" x14ac:dyDescent="0.3">
      <c r="C4385" s="128" t="str">
        <f t="shared" si="69"/>
        <v/>
      </c>
      <c r="Q4385" s="23"/>
    </row>
    <row r="4386" spans="3:17" x14ac:dyDescent="0.3">
      <c r="C4386" s="128" t="str">
        <f t="shared" si="69"/>
        <v/>
      </c>
      <c r="Q4386" s="23"/>
    </row>
    <row r="4387" spans="3:17" x14ac:dyDescent="0.3">
      <c r="C4387" s="128" t="str">
        <f t="shared" si="69"/>
        <v/>
      </c>
      <c r="Q4387" s="23"/>
    </row>
    <row r="4388" spans="3:17" x14ac:dyDescent="0.3">
      <c r="C4388" s="128" t="str">
        <f t="shared" si="69"/>
        <v/>
      </c>
      <c r="Q4388" s="23"/>
    </row>
    <row r="4389" spans="3:17" x14ac:dyDescent="0.3">
      <c r="C4389" s="128" t="str">
        <f t="shared" si="69"/>
        <v/>
      </c>
      <c r="Q4389" s="23"/>
    </row>
    <row r="4390" spans="3:17" x14ac:dyDescent="0.3">
      <c r="C4390" s="128" t="str">
        <f t="shared" si="69"/>
        <v/>
      </c>
      <c r="Q4390" s="23"/>
    </row>
    <row r="4391" spans="3:17" x14ac:dyDescent="0.3">
      <c r="C4391" s="128" t="str">
        <f t="shared" si="69"/>
        <v/>
      </c>
      <c r="Q4391" s="23"/>
    </row>
    <row r="4392" spans="3:17" x14ac:dyDescent="0.3">
      <c r="C4392" s="128" t="str">
        <f t="shared" si="69"/>
        <v/>
      </c>
      <c r="Q4392" s="23"/>
    </row>
    <row r="4393" spans="3:17" x14ac:dyDescent="0.3">
      <c r="C4393" s="128" t="str">
        <f t="shared" si="69"/>
        <v/>
      </c>
      <c r="Q4393" s="23"/>
    </row>
    <row r="4394" spans="3:17" x14ac:dyDescent="0.3">
      <c r="C4394" s="128" t="str">
        <f t="shared" si="69"/>
        <v/>
      </c>
      <c r="Q4394" s="23"/>
    </row>
    <row r="4395" spans="3:17" x14ac:dyDescent="0.3">
      <c r="C4395" s="128" t="str">
        <f t="shared" si="69"/>
        <v/>
      </c>
      <c r="Q4395" s="23"/>
    </row>
    <row r="4396" spans="3:17" x14ac:dyDescent="0.3">
      <c r="C4396" s="128" t="str">
        <f t="shared" si="69"/>
        <v/>
      </c>
      <c r="Q4396" s="23"/>
    </row>
    <row r="4397" spans="3:17" x14ac:dyDescent="0.3">
      <c r="C4397" s="128" t="str">
        <f t="shared" si="69"/>
        <v/>
      </c>
      <c r="Q4397" s="23"/>
    </row>
    <row r="4398" spans="3:17" x14ac:dyDescent="0.3">
      <c r="C4398" s="128" t="str">
        <f t="shared" si="69"/>
        <v/>
      </c>
      <c r="Q4398" s="23"/>
    </row>
    <row r="4399" spans="3:17" x14ac:dyDescent="0.3">
      <c r="C4399" s="128" t="str">
        <f t="shared" si="69"/>
        <v/>
      </c>
      <c r="Q4399" s="23"/>
    </row>
    <row r="4400" spans="3:17" x14ac:dyDescent="0.3">
      <c r="C4400" s="128" t="str">
        <f t="shared" si="69"/>
        <v/>
      </c>
      <c r="Q4400" s="23"/>
    </row>
    <row r="4401" spans="3:17" x14ac:dyDescent="0.3">
      <c r="C4401" s="128" t="str">
        <f t="shared" si="69"/>
        <v/>
      </c>
      <c r="Q4401" s="23"/>
    </row>
    <row r="4402" spans="3:17" x14ac:dyDescent="0.3">
      <c r="C4402" s="128" t="str">
        <f t="shared" si="69"/>
        <v/>
      </c>
      <c r="Q4402" s="23"/>
    </row>
    <row r="4403" spans="3:17" x14ac:dyDescent="0.3">
      <c r="C4403" s="128" t="str">
        <f t="shared" si="69"/>
        <v/>
      </c>
      <c r="Q4403" s="23"/>
    </row>
    <row r="4404" spans="3:17" x14ac:dyDescent="0.3">
      <c r="C4404" s="128" t="str">
        <f t="shared" si="69"/>
        <v/>
      </c>
      <c r="Q4404" s="23"/>
    </row>
    <row r="4405" spans="3:17" x14ac:dyDescent="0.3">
      <c r="C4405" s="128" t="str">
        <f t="shared" si="69"/>
        <v/>
      </c>
      <c r="Q4405" s="23"/>
    </row>
    <row r="4406" spans="3:17" x14ac:dyDescent="0.3">
      <c r="C4406" s="128" t="str">
        <f t="shared" ref="C4406:C4469" si="70">LEFT(E4406,9)</f>
        <v/>
      </c>
      <c r="Q4406" s="23"/>
    </row>
    <row r="4407" spans="3:17" x14ac:dyDescent="0.3">
      <c r="C4407" s="128" t="str">
        <f t="shared" si="70"/>
        <v/>
      </c>
      <c r="Q4407" s="23"/>
    </row>
    <row r="4408" spans="3:17" x14ac:dyDescent="0.3">
      <c r="C4408" s="128" t="str">
        <f t="shared" si="70"/>
        <v/>
      </c>
      <c r="Q4408" s="23"/>
    </row>
    <row r="4409" spans="3:17" x14ac:dyDescent="0.3">
      <c r="C4409" s="128" t="str">
        <f t="shared" si="70"/>
        <v/>
      </c>
      <c r="Q4409" s="23"/>
    </row>
    <row r="4410" spans="3:17" x14ac:dyDescent="0.3">
      <c r="C4410" s="128" t="str">
        <f t="shared" si="70"/>
        <v/>
      </c>
      <c r="Q4410" s="23"/>
    </row>
    <row r="4411" spans="3:17" x14ac:dyDescent="0.3">
      <c r="C4411" s="128" t="str">
        <f t="shared" si="70"/>
        <v/>
      </c>
      <c r="Q4411" s="23"/>
    </row>
    <row r="4412" spans="3:17" x14ac:dyDescent="0.3">
      <c r="C4412" s="128" t="str">
        <f t="shared" si="70"/>
        <v/>
      </c>
      <c r="Q4412" s="23"/>
    </row>
    <row r="4413" spans="3:17" x14ac:dyDescent="0.3">
      <c r="C4413" s="128" t="str">
        <f t="shared" si="70"/>
        <v/>
      </c>
      <c r="Q4413" s="23"/>
    </row>
    <row r="4414" spans="3:17" x14ac:dyDescent="0.3">
      <c r="C4414" s="128" t="str">
        <f t="shared" si="70"/>
        <v/>
      </c>
      <c r="Q4414" s="23"/>
    </row>
    <row r="4415" spans="3:17" x14ac:dyDescent="0.3">
      <c r="C4415" s="128" t="str">
        <f t="shared" si="70"/>
        <v/>
      </c>
      <c r="Q4415" s="23"/>
    </row>
    <row r="4416" spans="3:17" x14ac:dyDescent="0.3">
      <c r="C4416" s="128" t="str">
        <f t="shared" si="70"/>
        <v/>
      </c>
      <c r="Q4416" s="23"/>
    </row>
    <row r="4417" spans="3:17" x14ac:dyDescent="0.3">
      <c r="C4417" s="128" t="str">
        <f t="shared" si="70"/>
        <v/>
      </c>
      <c r="Q4417" s="23"/>
    </row>
    <row r="4418" spans="3:17" x14ac:dyDescent="0.3">
      <c r="C4418" s="128" t="str">
        <f t="shared" si="70"/>
        <v/>
      </c>
      <c r="Q4418" s="23"/>
    </row>
    <row r="4419" spans="3:17" x14ac:dyDescent="0.3">
      <c r="C4419" s="128" t="str">
        <f t="shared" si="70"/>
        <v/>
      </c>
      <c r="Q4419" s="23"/>
    </row>
    <row r="4420" spans="3:17" x14ac:dyDescent="0.3">
      <c r="C4420" s="128" t="str">
        <f t="shared" si="70"/>
        <v/>
      </c>
      <c r="Q4420" s="23"/>
    </row>
    <row r="4421" spans="3:17" x14ac:dyDescent="0.3">
      <c r="C4421" s="128" t="str">
        <f t="shared" si="70"/>
        <v/>
      </c>
      <c r="Q4421" s="23"/>
    </row>
    <row r="4422" spans="3:17" x14ac:dyDescent="0.3">
      <c r="C4422" s="128" t="str">
        <f t="shared" si="70"/>
        <v/>
      </c>
      <c r="Q4422" s="23"/>
    </row>
    <row r="4423" spans="3:17" x14ac:dyDescent="0.3">
      <c r="C4423" s="128" t="str">
        <f t="shared" si="70"/>
        <v/>
      </c>
      <c r="Q4423" s="23"/>
    </row>
    <row r="4424" spans="3:17" x14ac:dyDescent="0.3">
      <c r="C4424" s="128" t="str">
        <f t="shared" si="70"/>
        <v/>
      </c>
      <c r="Q4424" s="23"/>
    </row>
    <row r="4425" spans="3:17" x14ac:dyDescent="0.3">
      <c r="C4425" s="128" t="str">
        <f t="shared" si="70"/>
        <v/>
      </c>
      <c r="Q4425" s="23"/>
    </row>
    <row r="4426" spans="3:17" x14ac:dyDescent="0.3">
      <c r="C4426" s="128" t="str">
        <f t="shared" si="70"/>
        <v/>
      </c>
      <c r="Q4426" s="23"/>
    </row>
    <row r="4427" spans="3:17" x14ac:dyDescent="0.3">
      <c r="C4427" s="128" t="str">
        <f t="shared" si="70"/>
        <v/>
      </c>
      <c r="Q4427" s="23"/>
    </row>
    <row r="4428" spans="3:17" x14ac:dyDescent="0.3">
      <c r="C4428" s="128" t="str">
        <f t="shared" si="70"/>
        <v/>
      </c>
      <c r="Q4428" s="23"/>
    </row>
    <row r="4429" spans="3:17" x14ac:dyDescent="0.3">
      <c r="C4429" s="128" t="str">
        <f t="shared" si="70"/>
        <v/>
      </c>
      <c r="Q4429" s="23"/>
    </row>
    <row r="4430" spans="3:17" x14ac:dyDescent="0.3">
      <c r="C4430" s="128" t="str">
        <f t="shared" si="70"/>
        <v/>
      </c>
      <c r="Q4430" s="23"/>
    </row>
    <row r="4431" spans="3:17" x14ac:dyDescent="0.3">
      <c r="C4431" s="128" t="str">
        <f t="shared" si="70"/>
        <v/>
      </c>
      <c r="Q4431" s="23"/>
    </row>
    <row r="4432" spans="3:17" x14ac:dyDescent="0.3">
      <c r="C4432" s="128" t="str">
        <f t="shared" si="70"/>
        <v/>
      </c>
      <c r="Q4432" s="23"/>
    </row>
    <row r="4433" spans="3:17" x14ac:dyDescent="0.3">
      <c r="C4433" s="128" t="str">
        <f t="shared" si="70"/>
        <v/>
      </c>
      <c r="Q4433" s="23"/>
    </row>
    <row r="4434" spans="3:17" x14ac:dyDescent="0.3">
      <c r="C4434" s="128" t="str">
        <f t="shared" si="70"/>
        <v/>
      </c>
      <c r="Q4434" s="23"/>
    </row>
    <row r="4435" spans="3:17" x14ac:dyDescent="0.3">
      <c r="C4435" s="128" t="str">
        <f t="shared" si="70"/>
        <v/>
      </c>
      <c r="Q4435" s="23"/>
    </row>
    <row r="4436" spans="3:17" x14ac:dyDescent="0.3">
      <c r="C4436" s="128" t="str">
        <f t="shared" si="70"/>
        <v/>
      </c>
      <c r="Q4436" s="23"/>
    </row>
    <row r="4437" spans="3:17" x14ac:dyDescent="0.3">
      <c r="C4437" s="128" t="str">
        <f t="shared" si="70"/>
        <v/>
      </c>
      <c r="Q4437" s="23"/>
    </row>
    <row r="4438" spans="3:17" x14ac:dyDescent="0.3">
      <c r="C4438" s="128" t="str">
        <f t="shared" si="70"/>
        <v/>
      </c>
      <c r="Q4438" s="23"/>
    </row>
    <row r="4439" spans="3:17" x14ac:dyDescent="0.3">
      <c r="C4439" s="128" t="str">
        <f t="shared" si="70"/>
        <v/>
      </c>
      <c r="Q4439" s="23"/>
    </row>
    <row r="4440" spans="3:17" x14ac:dyDescent="0.3">
      <c r="C4440" s="128" t="str">
        <f t="shared" si="70"/>
        <v/>
      </c>
      <c r="Q4440" s="23"/>
    </row>
    <row r="4441" spans="3:17" x14ac:dyDescent="0.3">
      <c r="C4441" s="128" t="str">
        <f t="shared" si="70"/>
        <v/>
      </c>
      <c r="Q4441" s="23"/>
    </row>
    <row r="4442" spans="3:17" x14ac:dyDescent="0.3">
      <c r="C4442" s="128" t="str">
        <f t="shared" si="70"/>
        <v/>
      </c>
      <c r="Q4442" s="23"/>
    </row>
    <row r="4443" spans="3:17" x14ac:dyDescent="0.3">
      <c r="C4443" s="128" t="str">
        <f t="shared" si="70"/>
        <v/>
      </c>
      <c r="Q4443" s="23"/>
    </row>
    <row r="4444" spans="3:17" x14ac:dyDescent="0.3">
      <c r="C4444" s="128" t="str">
        <f t="shared" si="70"/>
        <v/>
      </c>
      <c r="Q4444" s="23"/>
    </row>
    <row r="4445" spans="3:17" x14ac:dyDescent="0.3">
      <c r="C4445" s="128" t="str">
        <f t="shared" si="70"/>
        <v/>
      </c>
      <c r="Q4445" s="23"/>
    </row>
    <row r="4446" spans="3:17" x14ac:dyDescent="0.3">
      <c r="C4446" s="128" t="str">
        <f t="shared" si="70"/>
        <v/>
      </c>
      <c r="Q4446" s="23"/>
    </row>
    <row r="4447" spans="3:17" x14ac:dyDescent="0.3">
      <c r="C4447" s="128" t="str">
        <f t="shared" si="70"/>
        <v/>
      </c>
      <c r="Q4447" s="23"/>
    </row>
    <row r="4448" spans="3:17" x14ac:dyDescent="0.3">
      <c r="C4448" s="128" t="str">
        <f t="shared" si="70"/>
        <v/>
      </c>
      <c r="Q4448" s="23"/>
    </row>
    <row r="4449" spans="3:17" x14ac:dyDescent="0.3">
      <c r="C4449" s="128" t="str">
        <f t="shared" si="70"/>
        <v/>
      </c>
      <c r="Q4449" s="23"/>
    </row>
    <row r="4450" spans="3:17" x14ac:dyDescent="0.3">
      <c r="C4450" s="128" t="str">
        <f t="shared" si="70"/>
        <v/>
      </c>
      <c r="Q4450" s="23"/>
    </row>
    <row r="4451" spans="3:17" x14ac:dyDescent="0.3">
      <c r="C4451" s="128" t="str">
        <f t="shared" si="70"/>
        <v/>
      </c>
      <c r="Q4451" s="23"/>
    </row>
    <row r="4452" spans="3:17" x14ac:dyDescent="0.3">
      <c r="C4452" s="128" t="str">
        <f t="shared" si="70"/>
        <v/>
      </c>
      <c r="Q4452" s="23"/>
    </row>
    <row r="4453" spans="3:17" x14ac:dyDescent="0.3">
      <c r="C4453" s="128" t="str">
        <f t="shared" si="70"/>
        <v/>
      </c>
      <c r="Q4453" s="23"/>
    </row>
    <row r="4454" spans="3:17" x14ac:dyDescent="0.3">
      <c r="C4454" s="128" t="str">
        <f t="shared" si="70"/>
        <v/>
      </c>
      <c r="Q4454" s="23"/>
    </row>
    <row r="4455" spans="3:17" x14ac:dyDescent="0.3">
      <c r="C4455" s="128" t="str">
        <f t="shared" si="70"/>
        <v/>
      </c>
      <c r="Q4455" s="23"/>
    </row>
    <row r="4456" spans="3:17" x14ac:dyDescent="0.3">
      <c r="C4456" s="128" t="str">
        <f t="shared" si="70"/>
        <v/>
      </c>
      <c r="Q4456" s="23"/>
    </row>
    <row r="4457" spans="3:17" x14ac:dyDescent="0.3">
      <c r="C4457" s="128" t="str">
        <f t="shared" si="70"/>
        <v/>
      </c>
      <c r="Q4457" s="23"/>
    </row>
    <row r="4458" spans="3:17" x14ac:dyDescent="0.3">
      <c r="C4458" s="128" t="str">
        <f t="shared" si="70"/>
        <v/>
      </c>
      <c r="Q4458" s="23"/>
    </row>
    <row r="4459" spans="3:17" x14ac:dyDescent="0.3">
      <c r="C4459" s="128" t="str">
        <f t="shared" si="70"/>
        <v/>
      </c>
      <c r="Q4459" s="23"/>
    </row>
    <row r="4460" spans="3:17" x14ac:dyDescent="0.3">
      <c r="C4460" s="128" t="str">
        <f t="shared" si="70"/>
        <v/>
      </c>
      <c r="Q4460" s="23"/>
    </row>
    <row r="4461" spans="3:17" x14ac:dyDescent="0.3">
      <c r="C4461" s="128" t="str">
        <f t="shared" si="70"/>
        <v/>
      </c>
      <c r="Q4461" s="23"/>
    </row>
    <row r="4462" spans="3:17" x14ac:dyDescent="0.3">
      <c r="C4462" s="128" t="str">
        <f t="shared" si="70"/>
        <v/>
      </c>
      <c r="Q4462" s="23"/>
    </row>
    <row r="4463" spans="3:17" x14ac:dyDescent="0.3">
      <c r="C4463" s="128" t="str">
        <f t="shared" si="70"/>
        <v/>
      </c>
      <c r="Q4463" s="23"/>
    </row>
    <row r="4464" spans="3:17" x14ac:dyDescent="0.3">
      <c r="C4464" s="128" t="str">
        <f t="shared" si="70"/>
        <v/>
      </c>
      <c r="Q4464" s="23"/>
    </row>
    <row r="4465" spans="3:17" x14ac:dyDescent="0.3">
      <c r="C4465" s="128" t="str">
        <f t="shared" si="70"/>
        <v/>
      </c>
      <c r="Q4465" s="23"/>
    </row>
    <row r="4466" spans="3:17" x14ac:dyDescent="0.3">
      <c r="C4466" s="128" t="str">
        <f t="shared" si="70"/>
        <v/>
      </c>
      <c r="Q4466" s="23"/>
    </row>
    <row r="4467" spans="3:17" x14ac:dyDescent="0.3">
      <c r="C4467" s="128" t="str">
        <f t="shared" si="70"/>
        <v/>
      </c>
      <c r="Q4467" s="23"/>
    </row>
    <row r="4468" spans="3:17" x14ac:dyDescent="0.3">
      <c r="C4468" s="128" t="str">
        <f t="shared" si="70"/>
        <v/>
      </c>
      <c r="Q4468" s="23"/>
    </row>
    <row r="4469" spans="3:17" x14ac:dyDescent="0.3">
      <c r="C4469" s="128" t="str">
        <f t="shared" si="70"/>
        <v/>
      </c>
      <c r="Q4469" s="23"/>
    </row>
    <row r="4470" spans="3:17" x14ac:dyDescent="0.3">
      <c r="C4470" s="128" t="str">
        <f t="shared" ref="C4470:C4533" si="71">LEFT(E4470,9)</f>
        <v/>
      </c>
      <c r="Q4470" s="23"/>
    </row>
    <row r="4471" spans="3:17" x14ac:dyDescent="0.3">
      <c r="C4471" s="128" t="str">
        <f t="shared" si="71"/>
        <v/>
      </c>
      <c r="Q4471" s="23"/>
    </row>
    <row r="4472" spans="3:17" x14ac:dyDescent="0.3">
      <c r="C4472" s="128" t="str">
        <f t="shared" si="71"/>
        <v/>
      </c>
      <c r="Q4472" s="23"/>
    </row>
    <row r="4473" spans="3:17" x14ac:dyDescent="0.3">
      <c r="C4473" s="128" t="str">
        <f t="shared" si="71"/>
        <v/>
      </c>
      <c r="Q4473" s="23"/>
    </row>
    <row r="4474" spans="3:17" x14ac:dyDescent="0.3">
      <c r="C4474" s="128" t="str">
        <f t="shared" si="71"/>
        <v/>
      </c>
      <c r="Q4474" s="23"/>
    </row>
    <row r="4475" spans="3:17" x14ac:dyDescent="0.3">
      <c r="C4475" s="128" t="str">
        <f t="shared" si="71"/>
        <v/>
      </c>
      <c r="Q4475" s="23"/>
    </row>
    <row r="4476" spans="3:17" x14ac:dyDescent="0.3">
      <c r="C4476" s="128" t="str">
        <f t="shared" si="71"/>
        <v/>
      </c>
      <c r="Q4476" s="23"/>
    </row>
    <row r="4477" spans="3:17" x14ac:dyDescent="0.3">
      <c r="C4477" s="128" t="str">
        <f t="shared" si="71"/>
        <v/>
      </c>
      <c r="Q4477" s="23"/>
    </row>
    <row r="4478" spans="3:17" x14ac:dyDescent="0.3">
      <c r="C4478" s="128" t="str">
        <f t="shared" si="71"/>
        <v/>
      </c>
      <c r="Q4478" s="23"/>
    </row>
    <row r="4479" spans="3:17" x14ac:dyDescent="0.3">
      <c r="C4479" s="128" t="str">
        <f t="shared" si="71"/>
        <v/>
      </c>
      <c r="Q4479" s="23"/>
    </row>
    <row r="4480" spans="3:17" x14ac:dyDescent="0.3">
      <c r="C4480" s="128" t="str">
        <f t="shared" si="71"/>
        <v/>
      </c>
      <c r="Q4480" s="23"/>
    </row>
    <row r="4481" spans="3:17" x14ac:dyDescent="0.3">
      <c r="C4481" s="128" t="str">
        <f t="shared" si="71"/>
        <v/>
      </c>
      <c r="Q4481" s="23"/>
    </row>
    <row r="4482" spans="3:17" x14ac:dyDescent="0.3">
      <c r="C4482" s="128" t="str">
        <f t="shared" si="71"/>
        <v/>
      </c>
      <c r="Q4482" s="23"/>
    </row>
    <row r="4483" spans="3:17" x14ac:dyDescent="0.3">
      <c r="C4483" s="128" t="str">
        <f t="shared" si="71"/>
        <v/>
      </c>
      <c r="Q4483" s="23"/>
    </row>
    <row r="4484" spans="3:17" x14ac:dyDescent="0.3">
      <c r="C4484" s="128" t="str">
        <f t="shared" si="71"/>
        <v/>
      </c>
      <c r="Q4484" s="23"/>
    </row>
    <row r="4485" spans="3:17" x14ac:dyDescent="0.3">
      <c r="C4485" s="128" t="str">
        <f t="shared" si="71"/>
        <v/>
      </c>
      <c r="Q4485" s="23"/>
    </row>
    <row r="4486" spans="3:17" x14ac:dyDescent="0.3">
      <c r="C4486" s="128" t="str">
        <f t="shared" si="71"/>
        <v/>
      </c>
      <c r="Q4486" s="23"/>
    </row>
    <row r="4487" spans="3:17" x14ac:dyDescent="0.3">
      <c r="C4487" s="128" t="str">
        <f t="shared" si="71"/>
        <v/>
      </c>
      <c r="Q4487" s="23"/>
    </row>
    <row r="4488" spans="3:17" x14ac:dyDescent="0.3">
      <c r="C4488" s="128" t="str">
        <f t="shared" si="71"/>
        <v/>
      </c>
      <c r="Q4488" s="23"/>
    </row>
    <row r="4489" spans="3:17" x14ac:dyDescent="0.3">
      <c r="C4489" s="128" t="str">
        <f t="shared" si="71"/>
        <v/>
      </c>
      <c r="Q4489" s="23"/>
    </row>
    <row r="4490" spans="3:17" x14ac:dyDescent="0.3">
      <c r="C4490" s="128" t="str">
        <f t="shared" si="71"/>
        <v/>
      </c>
      <c r="Q4490" s="23"/>
    </row>
    <row r="4491" spans="3:17" x14ac:dyDescent="0.3">
      <c r="C4491" s="128" t="str">
        <f t="shared" si="71"/>
        <v/>
      </c>
      <c r="Q4491" s="23"/>
    </row>
    <row r="4492" spans="3:17" x14ac:dyDescent="0.3">
      <c r="C4492" s="128" t="str">
        <f t="shared" si="71"/>
        <v/>
      </c>
      <c r="Q4492" s="23"/>
    </row>
    <row r="4493" spans="3:17" x14ac:dyDescent="0.3">
      <c r="C4493" s="128" t="str">
        <f t="shared" si="71"/>
        <v/>
      </c>
      <c r="Q4493" s="23"/>
    </row>
    <row r="4494" spans="3:17" x14ac:dyDescent="0.3">
      <c r="C4494" s="128" t="str">
        <f t="shared" si="71"/>
        <v/>
      </c>
      <c r="Q4494" s="23"/>
    </row>
    <row r="4495" spans="3:17" x14ac:dyDescent="0.3">
      <c r="C4495" s="128" t="str">
        <f t="shared" si="71"/>
        <v/>
      </c>
      <c r="Q4495" s="23"/>
    </row>
    <row r="4496" spans="3:17" x14ac:dyDescent="0.3">
      <c r="C4496" s="128" t="str">
        <f t="shared" si="71"/>
        <v/>
      </c>
      <c r="Q4496" s="23"/>
    </row>
    <row r="4497" spans="3:17" x14ac:dyDescent="0.3">
      <c r="C4497" s="128" t="str">
        <f t="shared" si="71"/>
        <v/>
      </c>
      <c r="Q4497" s="23"/>
    </row>
    <row r="4498" spans="3:17" x14ac:dyDescent="0.3">
      <c r="C4498" s="128" t="str">
        <f t="shared" si="71"/>
        <v/>
      </c>
      <c r="Q4498" s="23"/>
    </row>
    <row r="4499" spans="3:17" x14ac:dyDescent="0.3">
      <c r="C4499" s="128" t="str">
        <f t="shared" si="71"/>
        <v/>
      </c>
      <c r="Q4499" s="23"/>
    </row>
    <row r="4500" spans="3:17" x14ac:dyDescent="0.3">
      <c r="C4500" s="128" t="str">
        <f t="shared" si="71"/>
        <v/>
      </c>
      <c r="Q4500" s="23"/>
    </row>
    <row r="4501" spans="3:17" x14ac:dyDescent="0.3">
      <c r="C4501" s="128" t="str">
        <f t="shared" si="71"/>
        <v/>
      </c>
      <c r="Q4501" s="23"/>
    </row>
    <row r="4502" spans="3:17" x14ac:dyDescent="0.3">
      <c r="C4502" s="128" t="str">
        <f t="shared" si="71"/>
        <v/>
      </c>
      <c r="Q4502" s="23"/>
    </row>
    <row r="4503" spans="3:17" x14ac:dyDescent="0.3">
      <c r="C4503" s="128" t="str">
        <f t="shared" si="71"/>
        <v/>
      </c>
      <c r="Q4503" s="23"/>
    </row>
    <row r="4504" spans="3:17" x14ac:dyDescent="0.3">
      <c r="C4504" s="128" t="str">
        <f t="shared" si="71"/>
        <v/>
      </c>
      <c r="Q4504" s="23"/>
    </row>
    <row r="4505" spans="3:17" x14ac:dyDescent="0.3">
      <c r="C4505" s="128" t="str">
        <f t="shared" si="71"/>
        <v/>
      </c>
      <c r="Q4505" s="23"/>
    </row>
    <row r="4506" spans="3:17" x14ac:dyDescent="0.3">
      <c r="C4506" s="128" t="str">
        <f t="shared" si="71"/>
        <v/>
      </c>
      <c r="Q4506" s="23"/>
    </row>
    <row r="4507" spans="3:17" x14ac:dyDescent="0.3">
      <c r="C4507" s="128" t="str">
        <f t="shared" si="71"/>
        <v/>
      </c>
      <c r="Q4507" s="23"/>
    </row>
    <row r="4508" spans="3:17" x14ac:dyDescent="0.3">
      <c r="C4508" s="128" t="str">
        <f t="shared" si="71"/>
        <v/>
      </c>
      <c r="Q4508" s="23"/>
    </row>
    <row r="4509" spans="3:17" x14ac:dyDescent="0.3">
      <c r="C4509" s="128" t="str">
        <f t="shared" si="71"/>
        <v/>
      </c>
      <c r="Q4509" s="23"/>
    </row>
    <row r="4510" spans="3:17" x14ac:dyDescent="0.3">
      <c r="C4510" s="128" t="str">
        <f t="shared" si="71"/>
        <v/>
      </c>
      <c r="Q4510" s="23"/>
    </row>
    <row r="4511" spans="3:17" x14ac:dyDescent="0.3">
      <c r="C4511" s="128" t="str">
        <f t="shared" si="71"/>
        <v/>
      </c>
      <c r="Q4511" s="23"/>
    </row>
    <row r="4512" spans="3:17" x14ac:dyDescent="0.3">
      <c r="C4512" s="128" t="str">
        <f t="shared" si="71"/>
        <v/>
      </c>
      <c r="Q4512" s="23"/>
    </row>
    <row r="4513" spans="3:17" x14ac:dyDescent="0.3">
      <c r="C4513" s="128" t="str">
        <f t="shared" si="71"/>
        <v/>
      </c>
      <c r="Q4513" s="23"/>
    </row>
    <row r="4514" spans="3:17" x14ac:dyDescent="0.3">
      <c r="C4514" s="128" t="str">
        <f t="shared" si="71"/>
        <v/>
      </c>
      <c r="Q4514" s="23"/>
    </row>
    <row r="4515" spans="3:17" x14ac:dyDescent="0.3">
      <c r="C4515" s="128" t="str">
        <f t="shared" si="71"/>
        <v/>
      </c>
      <c r="Q4515" s="23"/>
    </row>
    <row r="4516" spans="3:17" x14ac:dyDescent="0.3">
      <c r="C4516" s="128" t="str">
        <f t="shared" si="71"/>
        <v/>
      </c>
      <c r="Q4516" s="23"/>
    </row>
    <row r="4517" spans="3:17" x14ac:dyDescent="0.3">
      <c r="C4517" s="128" t="str">
        <f t="shared" si="71"/>
        <v/>
      </c>
      <c r="Q4517" s="23"/>
    </row>
    <row r="4518" spans="3:17" x14ac:dyDescent="0.3">
      <c r="C4518" s="128" t="str">
        <f t="shared" si="71"/>
        <v/>
      </c>
      <c r="Q4518" s="23"/>
    </row>
    <row r="4519" spans="3:17" x14ac:dyDescent="0.3">
      <c r="C4519" s="128" t="str">
        <f t="shared" si="71"/>
        <v/>
      </c>
      <c r="Q4519" s="23"/>
    </row>
    <row r="4520" spans="3:17" x14ac:dyDescent="0.3">
      <c r="C4520" s="128" t="str">
        <f t="shared" si="71"/>
        <v/>
      </c>
      <c r="Q4520" s="23"/>
    </row>
    <row r="4521" spans="3:17" x14ac:dyDescent="0.3">
      <c r="C4521" s="128" t="str">
        <f t="shared" si="71"/>
        <v/>
      </c>
      <c r="Q4521" s="23"/>
    </row>
    <row r="4522" spans="3:17" x14ac:dyDescent="0.3">
      <c r="C4522" s="128" t="str">
        <f t="shared" si="71"/>
        <v/>
      </c>
      <c r="Q4522" s="23"/>
    </row>
    <row r="4523" spans="3:17" x14ac:dyDescent="0.3">
      <c r="C4523" s="128" t="str">
        <f t="shared" si="71"/>
        <v/>
      </c>
      <c r="Q4523" s="23"/>
    </row>
    <row r="4524" spans="3:17" x14ac:dyDescent="0.3">
      <c r="C4524" s="128" t="str">
        <f t="shared" si="71"/>
        <v/>
      </c>
      <c r="Q4524" s="23"/>
    </row>
    <row r="4525" spans="3:17" x14ac:dyDescent="0.3">
      <c r="C4525" s="128" t="str">
        <f t="shared" si="71"/>
        <v/>
      </c>
      <c r="Q4525" s="23"/>
    </row>
    <row r="4526" spans="3:17" x14ac:dyDescent="0.3">
      <c r="C4526" s="128" t="str">
        <f t="shared" si="71"/>
        <v/>
      </c>
      <c r="Q4526" s="23"/>
    </row>
    <row r="4527" spans="3:17" x14ac:dyDescent="0.3">
      <c r="C4527" s="128" t="str">
        <f t="shared" si="71"/>
        <v/>
      </c>
      <c r="Q4527" s="23"/>
    </row>
    <row r="4528" spans="3:17" x14ac:dyDescent="0.3">
      <c r="C4528" s="128" t="str">
        <f t="shared" si="71"/>
        <v/>
      </c>
      <c r="Q4528" s="23"/>
    </row>
    <row r="4529" spans="3:17" x14ac:dyDescent="0.3">
      <c r="C4529" s="128" t="str">
        <f t="shared" si="71"/>
        <v/>
      </c>
      <c r="Q4529" s="23"/>
    </row>
    <row r="4530" spans="3:17" x14ac:dyDescent="0.3">
      <c r="C4530" s="128" t="str">
        <f t="shared" si="71"/>
        <v/>
      </c>
      <c r="Q4530" s="23"/>
    </row>
    <row r="4531" spans="3:17" x14ac:dyDescent="0.3">
      <c r="C4531" s="128" t="str">
        <f t="shared" si="71"/>
        <v/>
      </c>
      <c r="Q4531" s="23"/>
    </row>
    <row r="4532" spans="3:17" x14ac:dyDescent="0.3">
      <c r="C4532" s="128" t="str">
        <f t="shared" si="71"/>
        <v/>
      </c>
      <c r="Q4532" s="23"/>
    </row>
    <row r="4533" spans="3:17" x14ac:dyDescent="0.3">
      <c r="C4533" s="128" t="str">
        <f t="shared" si="71"/>
        <v/>
      </c>
      <c r="Q4533" s="23"/>
    </row>
    <row r="4534" spans="3:17" x14ac:dyDescent="0.3">
      <c r="C4534" s="128" t="str">
        <f t="shared" ref="C4534:C4597" si="72">LEFT(E4534,9)</f>
        <v/>
      </c>
      <c r="Q4534" s="23"/>
    </row>
    <row r="4535" spans="3:17" x14ac:dyDescent="0.3">
      <c r="C4535" s="128" t="str">
        <f t="shared" si="72"/>
        <v/>
      </c>
      <c r="Q4535" s="23"/>
    </row>
    <row r="4536" spans="3:17" x14ac:dyDescent="0.3">
      <c r="C4536" s="128" t="str">
        <f t="shared" si="72"/>
        <v/>
      </c>
      <c r="Q4536" s="23"/>
    </row>
    <row r="4537" spans="3:17" x14ac:dyDescent="0.3">
      <c r="C4537" s="128" t="str">
        <f t="shared" si="72"/>
        <v/>
      </c>
      <c r="Q4537" s="23"/>
    </row>
    <row r="4538" spans="3:17" x14ac:dyDescent="0.3">
      <c r="C4538" s="128" t="str">
        <f t="shared" si="72"/>
        <v/>
      </c>
      <c r="Q4538" s="23"/>
    </row>
    <row r="4539" spans="3:17" x14ac:dyDescent="0.3">
      <c r="C4539" s="128" t="str">
        <f t="shared" si="72"/>
        <v/>
      </c>
      <c r="Q4539" s="23"/>
    </row>
    <row r="4540" spans="3:17" x14ac:dyDescent="0.3">
      <c r="C4540" s="128" t="str">
        <f t="shared" si="72"/>
        <v/>
      </c>
      <c r="Q4540" s="23"/>
    </row>
    <row r="4541" spans="3:17" x14ac:dyDescent="0.3">
      <c r="C4541" s="128" t="str">
        <f t="shared" si="72"/>
        <v/>
      </c>
      <c r="Q4541" s="23"/>
    </row>
    <row r="4542" spans="3:17" x14ac:dyDescent="0.3">
      <c r="C4542" s="128" t="str">
        <f t="shared" si="72"/>
        <v/>
      </c>
      <c r="Q4542" s="23"/>
    </row>
    <row r="4543" spans="3:17" x14ac:dyDescent="0.3">
      <c r="C4543" s="128" t="str">
        <f t="shared" si="72"/>
        <v/>
      </c>
      <c r="Q4543" s="23"/>
    </row>
    <row r="4544" spans="3:17" x14ac:dyDescent="0.3">
      <c r="C4544" s="128" t="str">
        <f t="shared" si="72"/>
        <v/>
      </c>
      <c r="Q4544" s="23"/>
    </row>
    <row r="4545" spans="3:17" x14ac:dyDescent="0.3">
      <c r="C4545" s="128" t="str">
        <f t="shared" si="72"/>
        <v/>
      </c>
      <c r="Q4545" s="23"/>
    </row>
    <row r="4546" spans="3:17" x14ac:dyDescent="0.3">
      <c r="C4546" s="128" t="str">
        <f t="shared" si="72"/>
        <v/>
      </c>
      <c r="Q4546" s="23"/>
    </row>
    <row r="4547" spans="3:17" x14ac:dyDescent="0.3">
      <c r="C4547" s="128" t="str">
        <f t="shared" si="72"/>
        <v/>
      </c>
      <c r="Q4547" s="23"/>
    </row>
    <row r="4548" spans="3:17" x14ac:dyDescent="0.3">
      <c r="C4548" s="128" t="str">
        <f t="shared" si="72"/>
        <v/>
      </c>
      <c r="Q4548" s="23"/>
    </row>
    <row r="4549" spans="3:17" x14ac:dyDescent="0.3">
      <c r="C4549" s="128" t="str">
        <f t="shared" si="72"/>
        <v/>
      </c>
      <c r="Q4549" s="23"/>
    </row>
    <row r="4550" spans="3:17" x14ac:dyDescent="0.3">
      <c r="C4550" s="128" t="str">
        <f t="shared" si="72"/>
        <v/>
      </c>
      <c r="Q4550" s="23"/>
    </row>
    <row r="4551" spans="3:17" x14ac:dyDescent="0.3">
      <c r="C4551" s="128" t="str">
        <f t="shared" si="72"/>
        <v/>
      </c>
      <c r="Q4551" s="23"/>
    </row>
    <row r="4552" spans="3:17" x14ac:dyDescent="0.3">
      <c r="C4552" s="128" t="str">
        <f t="shared" si="72"/>
        <v/>
      </c>
      <c r="Q4552" s="23"/>
    </row>
    <row r="4553" spans="3:17" x14ac:dyDescent="0.3">
      <c r="C4553" s="128" t="str">
        <f t="shared" si="72"/>
        <v/>
      </c>
      <c r="Q4553" s="23"/>
    </row>
    <row r="4554" spans="3:17" x14ac:dyDescent="0.3">
      <c r="C4554" s="128" t="str">
        <f t="shared" si="72"/>
        <v/>
      </c>
      <c r="Q4554" s="23"/>
    </row>
    <row r="4555" spans="3:17" x14ac:dyDescent="0.3">
      <c r="C4555" s="128" t="str">
        <f t="shared" si="72"/>
        <v/>
      </c>
      <c r="Q4555" s="23"/>
    </row>
    <row r="4556" spans="3:17" x14ac:dyDescent="0.3">
      <c r="C4556" s="128" t="str">
        <f t="shared" si="72"/>
        <v/>
      </c>
      <c r="Q4556" s="23"/>
    </row>
    <row r="4557" spans="3:17" x14ac:dyDescent="0.3">
      <c r="C4557" s="128" t="str">
        <f t="shared" si="72"/>
        <v/>
      </c>
      <c r="Q4557" s="23"/>
    </row>
    <row r="4558" spans="3:17" x14ac:dyDescent="0.3">
      <c r="C4558" s="128" t="str">
        <f t="shared" si="72"/>
        <v/>
      </c>
      <c r="Q4558" s="23"/>
    </row>
    <row r="4559" spans="3:17" x14ac:dyDescent="0.3">
      <c r="C4559" s="128" t="str">
        <f t="shared" si="72"/>
        <v/>
      </c>
      <c r="Q4559" s="23"/>
    </row>
    <row r="4560" spans="3:17" x14ac:dyDescent="0.3">
      <c r="C4560" s="128" t="str">
        <f t="shared" si="72"/>
        <v/>
      </c>
      <c r="Q4560" s="23"/>
    </row>
    <row r="4561" spans="3:17" x14ac:dyDescent="0.3">
      <c r="C4561" s="128" t="str">
        <f t="shared" si="72"/>
        <v/>
      </c>
      <c r="Q4561" s="23"/>
    </row>
    <row r="4562" spans="3:17" x14ac:dyDescent="0.3">
      <c r="C4562" s="128" t="str">
        <f t="shared" si="72"/>
        <v/>
      </c>
      <c r="Q4562" s="23"/>
    </row>
    <row r="4563" spans="3:17" x14ac:dyDescent="0.3">
      <c r="C4563" s="128" t="str">
        <f t="shared" si="72"/>
        <v/>
      </c>
      <c r="Q4563" s="23"/>
    </row>
    <row r="4564" spans="3:17" x14ac:dyDescent="0.3">
      <c r="C4564" s="128" t="str">
        <f t="shared" si="72"/>
        <v/>
      </c>
      <c r="Q4564" s="23"/>
    </row>
    <row r="4565" spans="3:17" x14ac:dyDescent="0.3">
      <c r="C4565" s="128" t="str">
        <f t="shared" si="72"/>
        <v/>
      </c>
      <c r="Q4565" s="23"/>
    </row>
    <row r="4566" spans="3:17" x14ac:dyDescent="0.3">
      <c r="C4566" s="128" t="str">
        <f t="shared" si="72"/>
        <v/>
      </c>
      <c r="Q4566" s="23"/>
    </row>
    <row r="4567" spans="3:17" x14ac:dyDescent="0.3">
      <c r="C4567" s="128" t="str">
        <f t="shared" si="72"/>
        <v/>
      </c>
      <c r="Q4567" s="23"/>
    </row>
    <row r="4568" spans="3:17" x14ac:dyDescent="0.3">
      <c r="C4568" s="128" t="str">
        <f t="shared" si="72"/>
        <v/>
      </c>
      <c r="Q4568" s="23"/>
    </row>
    <row r="4569" spans="3:17" x14ac:dyDescent="0.3">
      <c r="C4569" s="128" t="str">
        <f t="shared" si="72"/>
        <v/>
      </c>
      <c r="Q4569" s="23"/>
    </row>
    <row r="4570" spans="3:17" x14ac:dyDescent="0.3">
      <c r="C4570" s="128" t="str">
        <f t="shared" si="72"/>
        <v/>
      </c>
      <c r="Q4570" s="23"/>
    </row>
    <row r="4571" spans="3:17" x14ac:dyDescent="0.3">
      <c r="C4571" s="128" t="str">
        <f t="shared" si="72"/>
        <v/>
      </c>
      <c r="Q4571" s="23"/>
    </row>
    <row r="4572" spans="3:17" x14ac:dyDescent="0.3">
      <c r="C4572" s="128" t="str">
        <f t="shared" si="72"/>
        <v/>
      </c>
      <c r="Q4572" s="23"/>
    </row>
    <row r="4573" spans="3:17" x14ac:dyDescent="0.3">
      <c r="C4573" s="128" t="str">
        <f t="shared" si="72"/>
        <v/>
      </c>
      <c r="Q4573" s="23"/>
    </row>
    <row r="4574" spans="3:17" x14ac:dyDescent="0.3">
      <c r="C4574" s="128" t="str">
        <f t="shared" si="72"/>
        <v/>
      </c>
      <c r="Q4574" s="23"/>
    </row>
    <row r="4575" spans="3:17" x14ac:dyDescent="0.3">
      <c r="C4575" s="128" t="str">
        <f t="shared" si="72"/>
        <v/>
      </c>
      <c r="Q4575" s="23"/>
    </row>
    <row r="4576" spans="3:17" x14ac:dyDescent="0.3">
      <c r="C4576" s="128" t="str">
        <f t="shared" si="72"/>
        <v/>
      </c>
      <c r="Q4576" s="23"/>
    </row>
    <row r="4577" spans="3:17" x14ac:dyDescent="0.3">
      <c r="C4577" s="128" t="str">
        <f t="shared" si="72"/>
        <v/>
      </c>
      <c r="Q4577" s="23"/>
    </row>
    <row r="4578" spans="3:17" x14ac:dyDescent="0.3">
      <c r="C4578" s="128" t="str">
        <f t="shared" si="72"/>
        <v/>
      </c>
      <c r="Q4578" s="23"/>
    </row>
    <row r="4579" spans="3:17" x14ac:dyDescent="0.3">
      <c r="C4579" s="128" t="str">
        <f t="shared" si="72"/>
        <v/>
      </c>
      <c r="Q4579" s="23"/>
    </row>
    <row r="4580" spans="3:17" x14ac:dyDescent="0.3">
      <c r="C4580" s="128" t="str">
        <f t="shared" si="72"/>
        <v/>
      </c>
      <c r="Q4580" s="23"/>
    </row>
    <row r="4581" spans="3:17" x14ac:dyDescent="0.3">
      <c r="C4581" s="128" t="str">
        <f t="shared" si="72"/>
        <v/>
      </c>
      <c r="Q4581" s="23"/>
    </row>
    <row r="4582" spans="3:17" x14ac:dyDescent="0.3">
      <c r="C4582" s="128" t="str">
        <f t="shared" si="72"/>
        <v/>
      </c>
      <c r="Q4582" s="23"/>
    </row>
    <row r="4583" spans="3:17" x14ac:dyDescent="0.3">
      <c r="C4583" s="128" t="str">
        <f t="shared" si="72"/>
        <v/>
      </c>
      <c r="Q4583" s="23"/>
    </row>
    <row r="4584" spans="3:17" x14ac:dyDescent="0.3">
      <c r="C4584" s="128" t="str">
        <f t="shared" si="72"/>
        <v/>
      </c>
      <c r="Q4584" s="23"/>
    </row>
    <row r="4585" spans="3:17" x14ac:dyDescent="0.3">
      <c r="C4585" s="128" t="str">
        <f t="shared" si="72"/>
        <v/>
      </c>
      <c r="Q4585" s="23"/>
    </row>
    <row r="4586" spans="3:17" x14ac:dyDescent="0.3">
      <c r="C4586" s="128" t="str">
        <f t="shared" si="72"/>
        <v/>
      </c>
      <c r="Q4586" s="23"/>
    </row>
    <row r="4587" spans="3:17" x14ac:dyDescent="0.3">
      <c r="C4587" s="128" t="str">
        <f t="shared" si="72"/>
        <v/>
      </c>
      <c r="Q4587" s="23"/>
    </row>
    <row r="4588" spans="3:17" x14ac:dyDescent="0.3">
      <c r="C4588" s="128" t="str">
        <f t="shared" si="72"/>
        <v/>
      </c>
      <c r="Q4588" s="23"/>
    </row>
    <row r="4589" spans="3:17" x14ac:dyDescent="0.3">
      <c r="C4589" s="128" t="str">
        <f t="shared" si="72"/>
        <v/>
      </c>
      <c r="Q4589" s="23"/>
    </row>
    <row r="4590" spans="3:17" x14ac:dyDescent="0.3">
      <c r="C4590" s="128" t="str">
        <f t="shared" si="72"/>
        <v/>
      </c>
      <c r="Q4590" s="23"/>
    </row>
    <row r="4591" spans="3:17" x14ac:dyDescent="0.3">
      <c r="C4591" s="128" t="str">
        <f t="shared" si="72"/>
        <v/>
      </c>
      <c r="Q4591" s="23"/>
    </row>
    <row r="4592" spans="3:17" x14ac:dyDescent="0.3">
      <c r="C4592" s="128" t="str">
        <f t="shared" si="72"/>
        <v/>
      </c>
      <c r="Q4592" s="23"/>
    </row>
    <row r="4593" spans="3:17" x14ac:dyDescent="0.3">
      <c r="C4593" s="128" t="str">
        <f t="shared" si="72"/>
        <v/>
      </c>
      <c r="Q4593" s="23"/>
    </row>
    <row r="4594" spans="3:17" x14ac:dyDescent="0.3">
      <c r="C4594" s="128" t="str">
        <f t="shared" si="72"/>
        <v/>
      </c>
      <c r="Q4594" s="23"/>
    </row>
    <row r="4595" spans="3:17" x14ac:dyDescent="0.3">
      <c r="C4595" s="128" t="str">
        <f t="shared" si="72"/>
        <v/>
      </c>
      <c r="Q4595" s="23"/>
    </row>
    <row r="4596" spans="3:17" x14ac:dyDescent="0.3">
      <c r="C4596" s="128" t="str">
        <f t="shared" si="72"/>
        <v/>
      </c>
      <c r="Q4596" s="23"/>
    </row>
    <row r="4597" spans="3:17" x14ac:dyDescent="0.3">
      <c r="C4597" s="128" t="str">
        <f t="shared" si="72"/>
        <v/>
      </c>
      <c r="Q4597" s="23"/>
    </row>
    <row r="4598" spans="3:17" x14ac:dyDescent="0.3">
      <c r="C4598" s="128" t="str">
        <f t="shared" ref="C4598:C4661" si="73">LEFT(E4598,9)</f>
        <v/>
      </c>
      <c r="Q4598" s="23"/>
    </row>
    <row r="4599" spans="3:17" x14ac:dyDescent="0.3">
      <c r="C4599" s="128" t="str">
        <f t="shared" si="73"/>
        <v/>
      </c>
      <c r="Q4599" s="23"/>
    </row>
    <row r="4600" spans="3:17" x14ac:dyDescent="0.3">
      <c r="C4600" s="128" t="str">
        <f t="shared" si="73"/>
        <v/>
      </c>
      <c r="Q4600" s="23"/>
    </row>
    <row r="4601" spans="3:17" x14ac:dyDescent="0.3">
      <c r="C4601" s="128" t="str">
        <f t="shared" si="73"/>
        <v/>
      </c>
      <c r="Q4601" s="23"/>
    </row>
    <row r="4602" spans="3:17" x14ac:dyDescent="0.3">
      <c r="C4602" s="128" t="str">
        <f t="shared" si="73"/>
        <v/>
      </c>
      <c r="Q4602" s="23"/>
    </row>
    <row r="4603" spans="3:17" x14ac:dyDescent="0.3">
      <c r="C4603" s="128" t="str">
        <f t="shared" si="73"/>
        <v/>
      </c>
      <c r="Q4603" s="23"/>
    </row>
    <row r="4604" spans="3:17" x14ac:dyDescent="0.3">
      <c r="C4604" s="128" t="str">
        <f t="shared" si="73"/>
        <v/>
      </c>
      <c r="Q4604" s="23"/>
    </row>
    <row r="4605" spans="3:17" x14ac:dyDescent="0.3">
      <c r="C4605" s="128" t="str">
        <f t="shared" si="73"/>
        <v/>
      </c>
      <c r="Q4605" s="23"/>
    </row>
    <row r="4606" spans="3:17" x14ac:dyDescent="0.3">
      <c r="C4606" s="128" t="str">
        <f t="shared" si="73"/>
        <v/>
      </c>
      <c r="Q4606" s="23"/>
    </row>
    <row r="4607" spans="3:17" x14ac:dyDescent="0.3">
      <c r="C4607" s="128" t="str">
        <f t="shared" si="73"/>
        <v/>
      </c>
      <c r="Q4607" s="23"/>
    </row>
    <row r="4608" spans="3:17" x14ac:dyDescent="0.3">
      <c r="C4608" s="128" t="str">
        <f t="shared" si="73"/>
        <v/>
      </c>
      <c r="Q4608" s="23"/>
    </row>
    <row r="4609" spans="3:17" x14ac:dyDescent="0.3">
      <c r="C4609" s="128" t="str">
        <f t="shared" si="73"/>
        <v/>
      </c>
      <c r="Q4609" s="23"/>
    </row>
    <row r="4610" spans="3:17" x14ac:dyDescent="0.3">
      <c r="C4610" s="128" t="str">
        <f t="shared" si="73"/>
        <v/>
      </c>
      <c r="Q4610" s="23"/>
    </row>
    <row r="4611" spans="3:17" x14ac:dyDescent="0.3">
      <c r="C4611" s="128" t="str">
        <f t="shared" si="73"/>
        <v/>
      </c>
      <c r="Q4611" s="23"/>
    </row>
    <row r="4612" spans="3:17" x14ac:dyDescent="0.3">
      <c r="C4612" s="128" t="str">
        <f t="shared" si="73"/>
        <v/>
      </c>
      <c r="Q4612" s="23"/>
    </row>
    <row r="4613" spans="3:17" x14ac:dyDescent="0.3">
      <c r="C4613" s="128" t="str">
        <f t="shared" si="73"/>
        <v/>
      </c>
      <c r="Q4613" s="23"/>
    </row>
    <row r="4614" spans="3:17" x14ac:dyDescent="0.3">
      <c r="C4614" s="128" t="str">
        <f t="shared" si="73"/>
        <v/>
      </c>
      <c r="Q4614" s="23"/>
    </row>
    <row r="4615" spans="3:17" x14ac:dyDescent="0.3">
      <c r="C4615" s="128" t="str">
        <f t="shared" si="73"/>
        <v/>
      </c>
      <c r="Q4615" s="23"/>
    </row>
    <row r="4616" spans="3:17" x14ac:dyDescent="0.3">
      <c r="C4616" s="128" t="str">
        <f t="shared" si="73"/>
        <v/>
      </c>
      <c r="Q4616" s="23"/>
    </row>
    <row r="4617" spans="3:17" x14ac:dyDescent="0.3">
      <c r="C4617" s="128" t="str">
        <f t="shared" si="73"/>
        <v/>
      </c>
      <c r="Q4617" s="23"/>
    </row>
    <row r="4618" spans="3:17" x14ac:dyDescent="0.3">
      <c r="C4618" s="128" t="str">
        <f t="shared" si="73"/>
        <v/>
      </c>
      <c r="Q4618" s="23"/>
    </row>
    <row r="4619" spans="3:17" x14ac:dyDescent="0.3">
      <c r="C4619" s="128" t="str">
        <f t="shared" si="73"/>
        <v/>
      </c>
      <c r="Q4619" s="23"/>
    </row>
    <row r="4620" spans="3:17" x14ac:dyDescent="0.3">
      <c r="C4620" s="128" t="str">
        <f t="shared" si="73"/>
        <v/>
      </c>
      <c r="Q4620" s="23"/>
    </row>
    <row r="4621" spans="3:17" x14ac:dyDescent="0.3">
      <c r="C4621" s="128" t="str">
        <f t="shared" si="73"/>
        <v/>
      </c>
      <c r="Q4621" s="23"/>
    </row>
    <row r="4622" spans="3:17" x14ac:dyDescent="0.3">
      <c r="C4622" s="128" t="str">
        <f t="shared" si="73"/>
        <v/>
      </c>
      <c r="Q4622" s="23"/>
    </row>
    <row r="4623" spans="3:17" x14ac:dyDescent="0.3">
      <c r="C4623" s="128" t="str">
        <f t="shared" si="73"/>
        <v/>
      </c>
      <c r="Q4623" s="23"/>
    </row>
    <row r="4624" spans="3:17" x14ac:dyDescent="0.3">
      <c r="C4624" s="128" t="str">
        <f t="shared" si="73"/>
        <v/>
      </c>
      <c r="Q4624" s="23"/>
    </row>
    <row r="4625" spans="3:17" x14ac:dyDescent="0.3">
      <c r="C4625" s="128" t="str">
        <f t="shared" si="73"/>
        <v/>
      </c>
      <c r="Q4625" s="23"/>
    </row>
    <row r="4626" spans="3:17" x14ac:dyDescent="0.3">
      <c r="C4626" s="128" t="str">
        <f t="shared" si="73"/>
        <v/>
      </c>
      <c r="Q4626" s="23"/>
    </row>
    <row r="4627" spans="3:17" x14ac:dyDescent="0.3">
      <c r="C4627" s="128" t="str">
        <f t="shared" si="73"/>
        <v/>
      </c>
      <c r="Q4627" s="23"/>
    </row>
    <row r="4628" spans="3:17" x14ac:dyDescent="0.3">
      <c r="C4628" s="128" t="str">
        <f t="shared" si="73"/>
        <v/>
      </c>
      <c r="Q4628" s="23"/>
    </row>
    <row r="4629" spans="3:17" x14ac:dyDescent="0.3">
      <c r="C4629" s="128" t="str">
        <f t="shared" si="73"/>
        <v/>
      </c>
      <c r="Q4629" s="23"/>
    </row>
    <row r="4630" spans="3:17" x14ac:dyDescent="0.3">
      <c r="C4630" s="128" t="str">
        <f t="shared" si="73"/>
        <v/>
      </c>
      <c r="Q4630" s="23"/>
    </row>
    <row r="4631" spans="3:17" x14ac:dyDescent="0.3">
      <c r="C4631" s="128" t="str">
        <f t="shared" si="73"/>
        <v/>
      </c>
      <c r="Q4631" s="23"/>
    </row>
    <row r="4632" spans="3:17" x14ac:dyDescent="0.3">
      <c r="C4632" s="128" t="str">
        <f t="shared" si="73"/>
        <v/>
      </c>
      <c r="Q4632" s="23"/>
    </row>
    <row r="4633" spans="3:17" x14ac:dyDescent="0.3">
      <c r="C4633" s="128" t="str">
        <f t="shared" si="73"/>
        <v/>
      </c>
      <c r="Q4633" s="23"/>
    </row>
    <row r="4634" spans="3:17" x14ac:dyDescent="0.3">
      <c r="C4634" s="128" t="str">
        <f t="shared" si="73"/>
        <v/>
      </c>
      <c r="Q4634" s="23"/>
    </row>
    <row r="4635" spans="3:17" x14ac:dyDescent="0.3">
      <c r="C4635" s="128" t="str">
        <f t="shared" si="73"/>
        <v/>
      </c>
      <c r="Q4635" s="23"/>
    </row>
    <row r="4636" spans="3:17" x14ac:dyDescent="0.3">
      <c r="C4636" s="128" t="str">
        <f t="shared" si="73"/>
        <v/>
      </c>
      <c r="Q4636" s="23"/>
    </row>
    <row r="4637" spans="3:17" x14ac:dyDescent="0.3">
      <c r="C4637" s="128" t="str">
        <f t="shared" si="73"/>
        <v/>
      </c>
      <c r="Q4637" s="23"/>
    </row>
    <row r="4638" spans="3:17" x14ac:dyDescent="0.3">
      <c r="C4638" s="128" t="str">
        <f t="shared" si="73"/>
        <v/>
      </c>
      <c r="Q4638" s="23"/>
    </row>
    <row r="4639" spans="3:17" x14ac:dyDescent="0.3">
      <c r="C4639" s="128" t="str">
        <f t="shared" si="73"/>
        <v/>
      </c>
      <c r="Q4639" s="23"/>
    </row>
    <row r="4640" spans="3:17" x14ac:dyDescent="0.3">
      <c r="C4640" s="128" t="str">
        <f t="shared" si="73"/>
        <v/>
      </c>
      <c r="Q4640" s="23"/>
    </row>
    <row r="4641" spans="3:17" x14ac:dyDescent="0.3">
      <c r="C4641" s="128" t="str">
        <f t="shared" si="73"/>
        <v/>
      </c>
      <c r="Q4641" s="23"/>
    </row>
    <row r="4642" spans="3:17" x14ac:dyDescent="0.3">
      <c r="C4642" s="128" t="str">
        <f t="shared" si="73"/>
        <v/>
      </c>
      <c r="Q4642" s="23"/>
    </row>
    <row r="4643" spans="3:17" x14ac:dyDescent="0.3">
      <c r="C4643" s="128" t="str">
        <f t="shared" si="73"/>
        <v/>
      </c>
      <c r="Q4643" s="23"/>
    </row>
    <row r="4644" spans="3:17" x14ac:dyDescent="0.3">
      <c r="C4644" s="128" t="str">
        <f t="shared" si="73"/>
        <v/>
      </c>
      <c r="Q4644" s="23"/>
    </row>
    <row r="4645" spans="3:17" x14ac:dyDescent="0.3">
      <c r="C4645" s="128" t="str">
        <f t="shared" si="73"/>
        <v/>
      </c>
      <c r="Q4645" s="23"/>
    </row>
    <row r="4646" spans="3:17" x14ac:dyDescent="0.3">
      <c r="C4646" s="128" t="str">
        <f t="shared" si="73"/>
        <v/>
      </c>
      <c r="Q4646" s="23"/>
    </row>
    <row r="4647" spans="3:17" x14ac:dyDescent="0.3">
      <c r="C4647" s="128" t="str">
        <f t="shared" si="73"/>
        <v/>
      </c>
      <c r="Q4647" s="23"/>
    </row>
    <row r="4648" spans="3:17" x14ac:dyDescent="0.3">
      <c r="C4648" s="128" t="str">
        <f t="shared" si="73"/>
        <v/>
      </c>
      <c r="Q4648" s="23"/>
    </row>
    <row r="4649" spans="3:17" x14ac:dyDescent="0.3">
      <c r="C4649" s="128" t="str">
        <f t="shared" si="73"/>
        <v/>
      </c>
      <c r="Q4649" s="23"/>
    </row>
    <row r="4650" spans="3:17" x14ac:dyDescent="0.3">
      <c r="C4650" s="128" t="str">
        <f t="shared" si="73"/>
        <v/>
      </c>
      <c r="Q4650" s="23"/>
    </row>
    <row r="4651" spans="3:17" x14ac:dyDescent="0.3">
      <c r="C4651" s="128" t="str">
        <f t="shared" si="73"/>
        <v/>
      </c>
      <c r="Q4651" s="23"/>
    </row>
    <row r="4652" spans="3:17" x14ac:dyDescent="0.3">
      <c r="C4652" s="128" t="str">
        <f t="shared" si="73"/>
        <v/>
      </c>
      <c r="Q4652" s="23"/>
    </row>
    <row r="4653" spans="3:17" x14ac:dyDescent="0.3">
      <c r="C4653" s="128" t="str">
        <f t="shared" si="73"/>
        <v/>
      </c>
      <c r="Q4653" s="23"/>
    </row>
    <row r="4654" spans="3:17" x14ac:dyDescent="0.3">
      <c r="C4654" s="128" t="str">
        <f t="shared" si="73"/>
        <v/>
      </c>
      <c r="Q4654" s="23"/>
    </row>
    <row r="4655" spans="3:17" x14ac:dyDescent="0.3">
      <c r="C4655" s="128" t="str">
        <f t="shared" si="73"/>
        <v/>
      </c>
      <c r="Q4655" s="23"/>
    </row>
    <row r="4656" spans="3:17" x14ac:dyDescent="0.3">
      <c r="C4656" s="128" t="str">
        <f t="shared" si="73"/>
        <v/>
      </c>
      <c r="Q4656" s="23"/>
    </row>
    <row r="4657" spans="3:17" x14ac:dyDescent="0.3">
      <c r="C4657" s="128" t="str">
        <f t="shared" si="73"/>
        <v/>
      </c>
      <c r="Q4657" s="23"/>
    </row>
    <row r="4658" spans="3:17" x14ac:dyDescent="0.3">
      <c r="C4658" s="128" t="str">
        <f t="shared" si="73"/>
        <v/>
      </c>
      <c r="Q4658" s="23"/>
    </row>
    <row r="4659" spans="3:17" x14ac:dyDescent="0.3">
      <c r="C4659" s="128" t="str">
        <f t="shared" si="73"/>
        <v/>
      </c>
      <c r="Q4659" s="23"/>
    </row>
    <row r="4660" spans="3:17" x14ac:dyDescent="0.3">
      <c r="C4660" s="128" t="str">
        <f t="shared" si="73"/>
        <v/>
      </c>
      <c r="Q4660" s="23"/>
    </row>
    <row r="4661" spans="3:17" x14ac:dyDescent="0.3">
      <c r="C4661" s="128" t="str">
        <f t="shared" si="73"/>
        <v/>
      </c>
      <c r="Q4661" s="23"/>
    </row>
    <row r="4662" spans="3:17" x14ac:dyDescent="0.3">
      <c r="C4662" s="128" t="str">
        <f t="shared" ref="C4662:C4725" si="74">LEFT(E4662,9)</f>
        <v/>
      </c>
      <c r="Q4662" s="23"/>
    </row>
    <row r="4663" spans="3:17" x14ac:dyDescent="0.3">
      <c r="C4663" s="128" t="str">
        <f t="shared" si="74"/>
        <v/>
      </c>
      <c r="Q4663" s="23"/>
    </row>
    <row r="4664" spans="3:17" x14ac:dyDescent="0.3">
      <c r="C4664" s="128" t="str">
        <f t="shared" si="74"/>
        <v/>
      </c>
      <c r="Q4664" s="23"/>
    </row>
    <row r="4665" spans="3:17" x14ac:dyDescent="0.3">
      <c r="C4665" s="128" t="str">
        <f t="shared" si="74"/>
        <v/>
      </c>
      <c r="Q4665" s="23"/>
    </row>
    <row r="4666" spans="3:17" x14ac:dyDescent="0.3">
      <c r="C4666" s="128" t="str">
        <f t="shared" si="74"/>
        <v/>
      </c>
      <c r="Q4666" s="23"/>
    </row>
    <row r="4667" spans="3:17" x14ac:dyDescent="0.3">
      <c r="C4667" s="128" t="str">
        <f t="shared" si="74"/>
        <v/>
      </c>
      <c r="Q4667" s="23"/>
    </row>
    <row r="4668" spans="3:17" x14ac:dyDescent="0.3">
      <c r="C4668" s="128" t="str">
        <f t="shared" si="74"/>
        <v/>
      </c>
      <c r="Q4668" s="23"/>
    </row>
    <row r="4669" spans="3:17" x14ac:dyDescent="0.3">
      <c r="C4669" s="128" t="str">
        <f t="shared" si="74"/>
        <v/>
      </c>
      <c r="Q4669" s="23"/>
    </row>
    <row r="4670" spans="3:17" x14ac:dyDescent="0.3">
      <c r="C4670" s="128" t="str">
        <f t="shared" si="74"/>
        <v/>
      </c>
      <c r="Q4670" s="23"/>
    </row>
    <row r="4671" spans="3:17" x14ac:dyDescent="0.3">
      <c r="C4671" s="128" t="str">
        <f t="shared" si="74"/>
        <v/>
      </c>
      <c r="Q4671" s="23"/>
    </row>
    <row r="4672" spans="3:17" x14ac:dyDescent="0.3">
      <c r="C4672" s="128" t="str">
        <f t="shared" si="74"/>
        <v/>
      </c>
      <c r="Q4672" s="23"/>
    </row>
    <row r="4673" spans="3:17" x14ac:dyDescent="0.3">
      <c r="C4673" s="128" t="str">
        <f t="shared" si="74"/>
        <v/>
      </c>
      <c r="Q4673" s="23"/>
    </row>
    <row r="4674" spans="3:17" x14ac:dyDescent="0.3">
      <c r="C4674" s="128" t="str">
        <f t="shared" si="74"/>
        <v/>
      </c>
      <c r="Q4674" s="23"/>
    </row>
    <row r="4675" spans="3:17" x14ac:dyDescent="0.3">
      <c r="C4675" s="128" t="str">
        <f t="shared" si="74"/>
        <v/>
      </c>
      <c r="Q4675" s="23"/>
    </row>
    <row r="4676" spans="3:17" x14ac:dyDescent="0.3">
      <c r="C4676" s="128" t="str">
        <f t="shared" si="74"/>
        <v/>
      </c>
      <c r="Q4676" s="23"/>
    </row>
    <row r="4677" spans="3:17" x14ac:dyDescent="0.3">
      <c r="C4677" s="128" t="str">
        <f t="shared" si="74"/>
        <v/>
      </c>
      <c r="Q4677" s="23"/>
    </row>
    <row r="4678" spans="3:17" x14ac:dyDescent="0.3">
      <c r="C4678" s="128" t="str">
        <f t="shared" si="74"/>
        <v/>
      </c>
      <c r="Q4678" s="23"/>
    </row>
    <row r="4679" spans="3:17" x14ac:dyDescent="0.3">
      <c r="C4679" s="128" t="str">
        <f t="shared" si="74"/>
        <v/>
      </c>
      <c r="Q4679" s="23"/>
    </row>
    <row r="4680" spans="3:17" x14ac:dyDescent="0.3">
      <c r="C4680" s="128" t="str">
        <f t="shared" si="74"/>
        <v/>
      </c>
      <c r="Q4680" s="23"/>
    </row>
    <row r="4681" spans="3:17" x14ac:dyDescent="0.3">
      <c r="C4681" s="128" t="str">
        <f t="shared" si="74"/>
        <v/>
      </c>
      <c r="Q4681" s="23"/>
    </row>
    <row r="4682" spans="3:17" x14ac:dyDescent="0.3">
      <c r="C4682" s="128" t="str">
        <f t="shared" si="74"/>
        <v/>
      </c>
      <c r="Q4682" s="23"/>
    </row>
    <row r="4683" spans="3:17" x14ac:dyDescent="0.3">
      <c r="C4683" s="128" t="str">
        <f t="shared" si="74"/>
        <v/>
      </c>
      <c r="Q4683" s="23"/>
    </row>
    <row r="4684" spans="3:17" x14ac:dyDescent="0.3">
      <c r="C4684" s="128" t="str">
        <f t="shared" si="74"/>
        <v/>
      </c>
      <c r="Q4684" s="23"/>
    </row>
    <row r="4685" spans="3:17" x14ac:dyDescent="0.3">
      <c r="C4685" s="128" t="str">
        <f t="shared" si="74"/>
        <v/>
      </c>
      <c r="Q4685" s="23"/>
    </row>
    <row r="4686" spans="3:17" x14ac:dyDescent="0.3">
      <c r="C4686" s="128" t="str">
        <f t="shared" si="74"/>
        <v/>
      </c>
      <c r="Q4686" s="23"/>
    </row>
    <row r="4687" spans="3:17" x14ac:dyDescent="0.3">
      <c r="C4687" s="128" t="str">
        <f t="shared" si="74"/>
        <v/>
      </c>
      <c r="Q4687" s="23"/>
    </row>
    <row r="4688" spans="3:17" x14ac:dyDescent="0.3">
      <c r="C4688" s="128" t="str">
        <f t="shared" si="74"/>
        <v/>
      </c>
      <c r="Q4688" s="23"/>
    </row>
    <row r="4689" spans="3:17" x14ac:dyDescent="0.3">
      <c r="C4689" s="128" t="str">
        <f t="shared" si="74"/>
        <v/>
      </c>
      <c r="Q4689" s="23"/>
    </row>
    <row r="4690" spans="3:17" x14ac:dyDescent="0.3">
      <c r="C4690" s="128" t="str">
        <f t="shared" si="74"/>
        <v/>
      </c>
      <c r="Q4690" s="23"/>
    </row>
    <row r="4691" spans="3:17" x14ac:dyDescent="0.3">
      <c r="C4691" s="128" t="str">
        <f t="shared" si="74"/>
        <v/>
      </c>
      <c r="Q4691" s="23"/>
    </row>
    <row r="4692" spans="3:17" x14ac:dyDescent="0.3">
      <c r="C4692" s="128" t="str">
        <f t="shared" si="74"/>
        <v/>
      </c>
      <c r="Q4692" s="23"/>
    </row>
    <row r="4693" spans="3:17" x14ac:dyDescent="0.3">
      <c r="C4693" s="128" t="str">
        <f t="shared" si="74"/>
        <v/>
      </c>
      <c r="Q4693" s="23"/>
    </row>
    <row r="4694" spans="3:17" x14ac:dyDescent="0.3">
      <c r="C4694" s="128" t="str">
        <f t="shared" si="74"/>
        <v/>
      </c>
      <c r="Q4694" s="23"/>
    </row>
    <row r="4695" spans="3:17" x14ac:dyDescent="0.3">
      <c r="C4695" s="128" t="str">
        <f t="shared" si="74"/>
        <v/>
      </c>
      <c r="Q4695" s="23"/>
    </row>
    <row r="4696" spans="3:17" x14ac:dyDescent="0.3">
      <c r="C4696" s="128" t="str">
        <f t="shared" si="74"/>
        <v/>
      </c>
      <c r="Q4696" s="23"/>
    </row>
    <row r="4697" spans="3:17" x14ac:dyDescent="0.3">
      <c r="C4697" s="128" t="str">
        <f t="shared" si="74"/>
        <v/>
      </c>
      <c r="Q4697" s="23"/>
    </row>
    <row r="4698" spans="3:17" x14ac:dyDescent="0.3">
      <c r="C4698" s="128" t="str">
        <f t="shared" si="74"/>
        <v/>
      </c>
      <c r="Q4698" s="23"/>
    </row>
    <row r="4699" spans="3:17" x14ac:dyDescent="0.3">
      <c r="C4699" s="128" t="str">
        <f t="shared" si="74"/>
        <v/>
      </c>
      <c r="Q4699" s="23"/>
    </row>
    <row r="4700" spans="3:17" x14ac:dyDescent="0.3">
      <c r="C4700" s="128" t="str">
        <f t="shared" si="74"/>
        <v/>
      </c>
      <c r="Q4700" s="23"/>
    </row>
    <row r="4701" spans="3:17" x14ac:dyDescent="0.3">
      <c r="C4701" s="128" t="str">
        <f t="shared" si="74"/>
        <v/>
      </c>
      <c r="Q4701" s="23"/>
    </row>
    <row r="4702" spans="3:17" x14ac:dyDescent="0.3">
      <c r="C4702" s="128" t="str">
        <f t="shared" si="74"/>
        <v/>
      </c>
      <c r="Q4702" s="23"/>
    </row>
    <row r="4703" spans="3:17" x14ac:dyDescent="0.3">
      <c r="C4703" s="128" t="str">
        <f t="shared" si="74"/>
        <v/>
      </c>
      <c r="Q4703" s="23"/>
    </row>
    <row r="4704" spans="3:17" x14ac:dyDescent="0.3">
      <c r="C4704" s="128" t="str">
        <f t="shared" si="74"/>
        <v/>
      </c>
      <c r="Q4704" s="23"/>
    </row>
    <row r="4705" spans="3:17" x14ac:dyDescent="0.3">
      <c r="C4705" s="128" t="str">
        <f t="shared" si="74"/>
        <v/>
      </c>
      <c r="Q4705" s="23"/>
    </row>
    <row r="4706" spans="3:17" x14ac:dyDescent="0.3">
      <c r="C4706" s="128" t="str">
        <f t="shared" si="74"/>
        <v/>
      </c>
      <c r="Q4706" s="23"/>
    </row>
    <row r="4707" spans="3:17" x14ac:dyDescent="0.3">
      <c r="C4707" s="128" t="str">
        <f t="shared" si="74"/>
        <v/>
      </c>
      <c r="Q4707" s="23"/>
    </row>
    <row r="4708" spans="3:17" x14ac:dyDescent="0.3">
      <c r="C4708" s="128" t="str">
        <f t="shared" si="74"/>
        <v/>
      </c>
      <c r="Q4708" s="23"/>
    </row>
    <row r="4709" spans="3:17" x14ac:dyDescent="0.3">
      <c r="C4709" s="128" t="str">
        <f t="shared" si="74"/>
        <v/>
      </c>
      <c r="Q4709" s="23"/>
    </row>
    <row r="4710" spans="3:17" x14ac:dyDescent="0.3">
      <c r="C4710" s="128" t="str">
        <f t="shared" si="74"/>
        <v/>
      </c>
      <c r="Q4710" s="23"/>
    </row>
    <row r="4711" spans="3:17" x14ac:dyDescent="0.3">
      <c r="C4711" s="128" t="str">
        <f t="shared" si="74"/>
        <v/>
      </c>
      <c r="Q4711" s="23"/>
    </row>
    <row r="4712" spans="3:17" x14ac:dyDescent="0.3">
      <c r="C4712" s="128" t="str">
        <f t="shared" si="74"/>
        <v/>
      </c>
      <c r="Q4712" s="23"/>
    </row>
    <row r="4713" spans="3:17" x14ac:dyDescent="0.3">
      <c r="C4713" s="128" t="str">
        <f t="shared" si="74"/>
        <v/>
      </c>
      <c r="Q4713" s="23"/>
    </row>
    <row r="4714" spans="3:17" x14ac:dyDescent="0.3">
      <c r="C4714" s="128" t="str">
        <f t="shared" si="74"/>
        <v/>
      </c>
      <c r="Q4714" s="23"/>
    </row>
    <row r="4715" spans="3:17" x14ac:dyDescent="0.3">
      <c r="C4715" s="128" t="str">
        <f t="shared" si="74"/>
        <v/>
      </c>
      <c r="Q4715" s="23"/>
    </row>
    <row r="4716" spans="3:17" x14ac:dyDescent="0.3">
      <c r="C4716" s="128" t="str">
        <f t="shared" si="74"/>
        <v/>
      </c>
      <c r="Q4716" s="23"/>
    </row>
    <row r="4717" spans="3:17" x14ac:dyDescent="0.3">
      <c r="C4717" s="128" t="str">
        <f t="shared" si="74"/>
        <v/>
      </c>
      <c r="Q4717" s="23"/>
    </row>
    <row r="4718" spans="3:17" x14ac:dyDescent="0.3">
      <c r="C4718" s="128" t="str">
        <f t="shared" si="74"/>
        <v/>
      </c>
      <c r="Q4718" s="23"/>
    </row>
    <row r="4719" spans="3:17" x14ac:dyDescent="0.3">
      <c r="C4719" s="128" t="str">
        <f t="shared" si="74"/>
        <v/>
      </c>
      <c r="Q4719" s="23"/>
    </row>
    <row r="4720" spans="3:17" x14ac:dyDescent="0.3">
      <c r="C4720" s="128" t="str">
        <f t="shared" si="74"/>
        <v/>
      </c>
      <c r="Q4720" s="23"/>
    </row>
    <row r="4721" spans="3:17" x14ac:dyDescent="0.3">
      <c r="C4721" s="128" t="str">
        <f t="shared" si="74"/>
        <v/>
      </c>
      <c r="Q4721" s="23"/>
    </row>
    <row r="4722" spans="3:17" x14ac:dyDescent="0.3">
      <c r="C4722" s="128" t="str">
        <f t="shared" si="74"/>
        <v/>
      </c>
      <c r="Q4722" s="23"/>
    </row>
    <row r="4723" spans="3:17" x14ac:dyDescent="0.3">
      <c r="C4723" s="128" t="str">
        <f t="shared" si="74"/>
        <v/>
      </c>
      <c r="Q4723" s="23"/>
    </row>
    <row r="4724" spans="3:17" x14ac:dyDescent="0.3">
      <c r="C4724" s="128" t="str">
        <f t="shared" si="74"/>
        <v/>
      </c>
      <c r="Q4724" s="23"/>
    </row>
    <row r="4725" spans="3:17" x14ac:dyDescent="0.3">
      <c r="C4725" s="128" t="str">
        <f t="shared" si="74"/>
        <v/>
      </c>
      <c r="Q4725" s="23"/>
    </row>
    <row r="4726" spans="3:17" x14ac:dyDescent="0.3">
      <c r="C4726" s="128" t="str">
        <f t="shared" ref="C4726:C4789" si="75">LEFT(E4726,9)</f>
        <v/>
      </c>
      <c r="Q4726" s="23"/>
    </row>
    <row r="4727" spans="3:17" x14ac:dyDescent="0.3">
      <c r="C4727" s="128" t="str">
        <f t="shared" si="75"/>
        <v/>
      </c>
      <c r="Q4727" s="23"/>
    </row>
    <row r="4728" spans="3:17" x14ac:dyDescent="0.3">
      <c r="C4728" s="128" t="str">
        <f t="shared" si="75"/>
        <v/>
      </c>
      <c r="Q4728" s="23"/>
    </row>
    <row r="4729" spans="3:17" x14ac:dyDescent="0.3">
      <c r="C4729" s="128" t="str">
        <f t="shared" si="75"/>
        <v/>
      </c>
      <c r="Q4729" s="23"/>
    </row>
    <row r="4730" spans="3:17" x14ac:dyDescent="0.3">
      <c r="C4730" s="128" t="str">
        <f t="shared" si="75"/>
        <v/>
      </c>
      <c r="Q4730" s="23"/>
    </row>
    <row r="4731" spans="3:17" x14ac:dyDescent="0.3">
      <c r="C4731" s="128" t="str">
        <f t="shared" si="75"/>
        <v/>
      </c>
      <c r="Q4731" s="23"/>
    </row>
    <row r="4732" spans="3:17" x14ac:dyDescent="0.3">
      <c r="C4732" s="128" t="str">
        <f t="shared" si="75"/>
        <v/>
      </c>
      <c r="Q4732" s="23"/>
    </row>
    <row r="4733" spans="3:17" x14ac:dyDescent="0.3">
      <c r="C4733" s="128" t="str">
        <f t="shared" si="75"/>
        <v/>
      </c>
      <c r="Q4733" s="23"/>
    </row>
    <row r="4734" spans="3:17" x14ac:dyDescent="0.3">
      <c r="C4734" s="128" t="str">
        <f t="shared" si="75"/>
        <v/>
      </c>
      <c r="Q4734" s="23"/>
    </row>
    <row r="4735" spans="3:17" x14ac:dyDescent="0.3">
      <c r="C4735" s="128" t="str">
        <f t="shared" si="75"/>
        <v/>
      </c>
      <c r="Q4735" s="23"/>
    </row>
    <row r="4736" spans="3:17" x14ac:dyDescent="0.3">
      <c r="C4736" s="128" t="str">
        <f t="shared" si="75"/>
        <v/>
      </c>
      <c r="Q4736" s="23"/>
    </row>
    <row r="4737" spans="3:17" x14ac:dyDescent="0.3">
      <c r="C4737" s="128" t="str">
        <f t="shared" si="75"/>
        <v/>
      </c>
      <c r="Q4737" s="23"/>
    </row>
    <row r="4738" spans="3:17" x14ac:dyDescent="0.3">
      <c r="C4738" s="128" t="str">
        <f t="shared" si="75"/>
        <v/>
      </c>
      <c r="Q4738" s="23"/>
    </row>
    <row r="4739" spans="3:17" x14ac:dyDescent="0.3">
      <c r="C4739" s="128" t="str">
        <f t="shared" si="75"/>
        <v/>
      </c>
      <c r="Q4739" s="23"/>
    </row>
    <row r="4740" spans="3:17" x14ac:dyDescent="0.3">
      <c r="C4740" s="128" t="str">
        <f t="shared" si="75"/>
        <v/>
      </c>
      <c r="Q4740" s="23"/>
    </row>
    <row r="4741" spans="3:17" x14ac:dyDescent="0.3">
      <c r="C4741" s="128" t="str">
        <f t="shared" si="75"/>
        <v/>
      </c>
      <c r="Q4741" s="23"/>
    </row>
    <row r="4742" spans="3:17" x14ac:dyDescent="0.3">
      <c r="C4742" s="128" t="str">
        <f t="shared" si="75"/>
        <v/>
      </c>
      <c r="Q4742" s="23"/>
    </row>
    <row r="4743" spans="3:17" x14ac:dyDescent="0.3">
      <c r="C4743" s="128" t="str">
        <f t="shared" si="75"/>
        <v/>
      </c>
      <c r="Q4743" s="23"/>
    </row>
    <row r="4744" spans="3:17" x14ac:dyDescent="0.3">
      <c r="C4744" s="128" t="str">
        <f t="shared" si="75"/>
        <v/>
      </c>
      <c r="Q4744" s="23"/>
    </row>
    <row r="4745" spans="3:17" x14ac:dyDescent="0.3">
      <c r="C4745" s="128" t="str">
        <f t="shared" si="75"/>
        <v/>
      </c>
      <c r="Q4745" s="23"/>
    </row>
    <row r="4746" spans="3:17" x14ac:dyDescent="0.3">
      <c r="C4746" s="128" t="str">
        <f t="shared" si="75"/>
        <v/>
      </c>
      <c r="Q4746" s="23"/>
    </row>
    <row r="4747" spans="3:17" x14ac:dyDescent="0.3">
      <c r="C4747" s="128" t="str">
        <f t="shared" si="75"/>
        <v/>
      </c>
      <c r="Q4747" s="23"/>
    </row>
    <row r="4748" spans="3:17" x14ac:dyDescent="0.3">
      <c r="C4748" s="128" t="str">
        <f t="shared" si="75"/>
        <v/>
      </c>
      <c r="Q4748" s="23"/>
    </row>
    <row r="4749" spans="3:17" x14ac:dyDescent="0.3">
      <c r="C4749" s="128" t="str">
        <f t="shared" si="75"/>
        <v/>
      </c>
      <c r="Q4749" s="23"/>
    </row>
    <row r="4750" spans="3:17" x14ac:dyDescent="0.3">
      <c r="C4750" s="128" t="str">
        <f t="shared" si="75"/>
        <v/>
      </c>
      <c r="Q4750" s="23"/>
    </row>
    <row r="4751" spans="3:17" x14ac:dyDescent="0.3">
      <c r="C4751" s="128" t="str">
        <f t="shared" si="75"/>
        <v/>
      </c>
      <c r="Q4751" s="23"/>
    </row>
    <row r="4752" spans="3:17" x14ac:dyDescent="0.3">
      <c r="C4752" s="128" t="str">
        <f t="shared" si="75"/>
        <v/>
      </c>
      <c r="Q4752" s="23"/>
    </row>
    <row r="4753" spans="3:17" x14ac:dyDescent="0.3">
      <c r="C4753" s="128" t="str">
        <f t="shared" si="75"/>
        <v/>
      </c>
      <c r="Q4753" s="23"/>
    </row>
    <row r="4754" spans="3:17" x14ac:dyDescent="0.3">
      <c r="C4754" s="128" t="str">
        <f t="shared" si="75"/>
        <v/>
      </c>
      <c r="Q4754" s="23"/>
    </row>
    <row r="4755" spans="3:17" x14ac:dyDescent="0.3">
      <c r="C4755" s="128" t="str">
        <f t="shared" si="75"/>
        <v/>
      </c>
      <c r="Q4755" s="23"/>
    </row>
    <row r="4756" spans="3:17" x14ac:dyDescent="0.3">
      <c r="C4756" s="128" t="str">
        <f t="shared" si="75"/>
        <v/>
      </c>
      <c r="Q4756" s="23"/>
    </row>
    <row r="4757" spans="3:17" x14ac:dyDescent="0.3">
      <c r="C4757" s="128" t="str">
        <f t="shared" si="75"/>
        <v/>
      </c>
      <c r="Q4757" s="23"/>
    </row>
    <row r="4758" spans="3:17" x14ac:dyDescent="0.3">
      <c r="C4758" s="128" t="str">
        <f t="shared" si="75"/>
        <v/>
      </c>
      <c r="Q4758" s="23"/>
    </row>
    <row r="4759" spans="3:17" x14ac:dyDescent="0.3">
      <c r="C4759" s="128" t="str">
        <f t="shared" si="75"/>
        <v/>
      </c>
      <c r="Q4759" s="23"/>
    </row>
    <row r="4760" spans="3:17" x14ac:dyDescent="0.3">
      <c r="C4760" s="128" t="str">
        <f t="shared" si="75"/>
        <v/>
      </c>
      <c r="Q4760" s="23"/>
    </row>
    <row r="4761" spans="3:17" x14ac:dyDescent="0.3">
      <c r="C4761" s="128" t="str">
        <f t="shared" si="75"/>
        <v/>
      </c>
      <c r="Q4761" s="23"/>
    </row>
    <row r="4762" spans="3:17" x14ac:dyDescent="0.3">
      <c r="C4762" s="128" t="str">
        <f t="shared" si="75"/>
        <v/>
      </c>
      <c r="Q4762" s="23"/>
    </row>
    <row r="4763" spans="3:17" x14ac:dyDescent="0.3">
      <c r="C4763" s="128" t="str">
        <f t="shared" si="75"/>
        <v/>
      </c>
      <c r="Q4763" s="23"/>
    </row>
    <row r="4764" spans="3:17" x14ac:dyDescent="0.3">
      <c r="C4764" s="128" t="str">
        <f t="shared" si="75"/>
        <v/>
      </c>
      <c r="Q4764" s="23"/>
    </row>
    <row r="4765" spans="3:17" x14ac:dyDescent="0.3">
      <c r="C4765" s="128" t="str">
        <f t="shared" si="75"/>
        <v/>
      </c>
      <c r="Q4765" s="23"/>
    </row>
    <row r="4766" spans="3:17" x14ac:dyDescent="0.3">
      <c r="C4766" s="128" t="str">
        <f t="shared" si="75"/>
        <v/>
      </c>
      <c r="Q4766" s="23"/>
    </row>
    <row r="4767" spans="3:17" x14ac:dyDescent="0.3">
      <c r="C4767" s="128" t="str">
        <f t="shared" si="75"/>
        <v/>
      </c>
      <c r="Q4767" s="23"/>
    </row>
    <row r="4768" spans="3:17" x14ac:dyDescent="0.3">
      <c r="C4768" s="128" t="str">
        <f t="shared" si="75"/>
        <v/>
      </c>
      <c r="Q4768" s="23"/>
    </row>
    <row r="4769" spans="3:17" x14ac:dyDescent="0.3">
      <c r="C4769" s="128" t="str">
        <f t="shared" si="75"/>
        <v/>
      </c>
      <c r="Q4769" s="23"/>
    </row>
    <row r="4770" spans="3:17" x14ac:dyDescent="0.3">
      <c r="C4770" s="128" t="str">
        <f t="shared" si="75"/>
        <v/>
      </c>
      <c r="Q4770" s="23"/>
    </row>
    <row r="4771" spans="3:17" x14ac:dyDescent="0.3">
      <c r="C4771" s="128" t="str">
        <f t="shared" si="75"/>
        <v/>
      </c>
      <c r="Q4771" s="23"/>
    </row>
    <row r="4772" spans="3:17" x14ac:dyDescent="0.3">
      <c r="C4772" s="128" t="str">
        <f t="shared" si="75"/>
        <v/>
      </c>
      <c r="Q4772" s="23"/>
    </row>
    <row r="4773" spans="3:17" x14ac:dyDescent="0.3">
      <c r="C4773" s="128" t="str">
        <f t="shared" si="75"/>
        <v/>
      </c>
      <c r="Q4773" s="23"/>
    </row>
    <row r="4774" spans="3:17" x14ac:dyDescent="0.3">
      <c r="C4774" s="128" t="str">
        <f t="shared" si="75"/>
        <v/>
      </c>
      <c r="Q4774" s="23"/>
    </row>
    <row r="4775" spans="3:17" x14ac:dyDescent="0.3">
      <c r="C4775" s="128" t="str">
        <f t="shared" si="75"/>
        <v/>
      </c>
      <c r="Q4775" s="23"/>
    </row>
    <row r="4776" spans="3:17" x14ac:dyDescent="0.3">
      <c r="C4776" s="128" t="str">
        <f t="shared" si="75"/>
        <v/>
      </c>
      <c r="Q4776" s="23"/>
    </row>
    <row r="4777" spans="3:17" x14ac:dyDescent="0.3">
      <c r="C4777" s="128" t="str">
        <f t="shared" si="75"/>
        <v/>
      </c>
      <c r="Q4777" s="23"/>
    </row>
    <row r="4778" spans="3:17" x14ac:dyDescent="0.3">
      <c r="C4778" s="128" t="str">
        <f t="shared" si="75"/>
        <v/>
      </c>
      <c r="Q4778" s="23"/>
    </row>
    <row r="4779" spans="3:17" x14ac:dyDescent="0.3">
      <c r="C4779" s="128" t="str">
        <f t="shared" si="75"/>
        <v/>
      </c>
      <c r="Q4779" s="23"/>
    </row>
    <row r="4780" spans="3:17" x14ac:dyDescent="0.3">
      <c r="C4780" s="128" t="str">
        <f t="shared" si="75"/>
        <v/>
      </c>
      <c r="Q4780" s="23"/>
    </row>
    <row r="4781" spans="3:17" x14ac:dyDescent="0.3">
      <c r="C4781" s="128" t="str">
        <f t="shared" si="75"/>
        <v/>
      </c>
      <c r="Q4781" s="23"/>
    </row>
    <row r="4782" spans="3:17" x14ac:dyDescent="0.3">
      <c r="C4782" s="128" t="str">
        <f t="shared" si="75"/>
        <v/>
      </c>
      <c r="Q4782" s="23"/>
    </row>
    <row r="4783" spans="3:17" x14ac:dyDescent="0.3">
      <c r="C4783" s="128" t="str">
        <f t="shared" si="75"/>
        <v/>
      </c>
      <c r="Q4783" s="23"/>
    </row>
    <row r="4784" spans="3:17" x14ac:dyDescent="0.3">
      <c r="C4784" s="128" t="str">
        <f t="shared" si="75"/>
        <v/>
      </c>
      <c r="Q4784" s="23"/>
    </row>
    <row r="4785" spans="3:17" x14ac:dyDescent="0.3">
      <c r="C4785" s="128" t="str">
        <f t="shared" si="75"/>
        <v/>
      </c>
      <c r="Q4785" s="23"/>
    </row>
    <row r="4786" spans="3:17" x14ac:dyDescent="0.3">
      <c r="C4786" s="128" t="str">
        <f t="shared" si="75"/>
        <v/>
      </c>
      <c r="Q4786" s="23"/>
    </row>
    <row r="4787" spans="3:17" x14ac:dyDescent="0.3">
      <c r="C4787" s="128" t="str">
        <f t="shared" si="75"/>
        <v/>
      </c>
      <c r="Q4787" s="23"/>
    </row>
    <row r="4788" spans="3:17" x14ac:dyDescent="0.3">
      <c r="C4788" s="128" t="str">
        <f t="shared" si="75"/>
        <v/>
      </c>
      <c r="Q4788" s="23"/>
    </row>
    <row r="4789" spans="3:17" x14ac:dyDescent="0.3">
      <c r="C4789" s="128" t="str">
        <f t="shared" si="75"/>
        <v/>
      </c>
      <c r="Q4789" s="23"/>
    </row>
    <row r="4790" spans="3:17" x14ac:dyDescent="0.3">
      <c r="C4790" s="128" t="str">
        <f t="shared" ref="C4790:C4853" si="76">LEFT(E4790,9)</f>
        <v/>
      </c>
      <c r="Q4790" s="23"/>
    </row>
    <row r="4791" spans="3:17" x14ac:dyDescent="0.3">
      <c r="C4791" s="128" t="str">
        <f t="shared" si="76"/>
        <v/>
      </c>
      <c r="Q4791" s="23"/>
    </row>
    <row r="4792" spans="3:17" x14ac:dyDescent="0.3">
      <c r="C4792" s="128" t="str">
        <f t="shared" si="76"/>
        <v/>
      </c>
      <c r="Q4792" s="23"/>
    </row>
    <row r="4793" spans="3:17" x14ac:dyDescent="0.3">
      <c r="C4793" s="128" t="str">
        <f t="shared" si="76"/>
        <v/>
      </c>
      <c r="Q4793" s="23"/>
    </row>
    <row r="4794" spans="3:17" x14ac:dyDescent="0.3">
      <c r="C4794" s="128" t="str">
        <f t="shared" si="76"/>
        <v/>
      </c>
      <c r="Q4794" s="23"/>
    </row>
    <row r="4795" spans="3:17" x14ac:dyDescent="0.3">
      <c r="C4795" s="128" t="str">
        <f t="shared" si="76"/>
        <v/>
      </c>
      <c r="Q4795" s="23"/>
    </row>
    <row r="4796" spans="3:17" x14ac:dyDescent="0.3">
      <c r="C4796" s="128" t="str">
        <f t="shared" si="76"/>
        <v/>
      </c>
      <c r="Q4796" s="23"/>
    </row>
    <row r="4797" spans="3:17" x14ac:dyDescent="0.3">
      <c r="C4797" s="128" t="str">
        <f t="shared" si="76"/>
        <v/>
      </c>
      <c r="Q4797" s="23"/>
    </row>
    <row r="4798" spans="3:17" x14ac:dyDescent="0.3">
      <c r="C4798" s="128" t="str">
        <f t="shared" si="76"/>
        <v/>
      </c>
      <c r="Q4798" s="23"/>
    </row>
    <row r="4799" spans="3:17" x14ac:dyDescent="0.3">
      <c r="C4799" s="128" t="str">
        <f t="shared" si="76"/>
        <v/>
      </c>
      <c r="Q4799" s="23"/>
    </row>
    <row r="4800" spans="3:17" x14ac:dyDescent="0.3">
      <c r="C4800" s="128" t="str">
        <f t="shared" si="76"/>
        <v/>
      </c>
      <c r="Q4800" s="23"/>
    </row>
    <row r="4801" spans="3:17" x14ac:dyDescent="0.3">
      <c r="C4801" s="128" t="str">
        <f t="shared" si="76"/>
        <v/>
      </c>
      <c r="Q4801" s="23"/>
    </row>
    <row r="4802" spans="3:17" x14ac:dyDescent="0.3">
      <c r="C4802" s="128" t="str">
        <f t="shared" si="76"/>
        <v/>
      </c>
      <c r="Q4802" s="23"/>
    </row>
    <row r="4803" spans="3:17" x14ac:dyDescent="0.3">
      <c r="C4803" s="128" t="str">
        <f t="shared" si="76"/>
        <v/>
      </c>
      <c r="Q4803" s="23"/>
    </row>
    <row r="4804" spans="3:17" x14ac:dyDescent="0.3">
      <c r="C4804" s="128" t="str">
        <f t="shared" si="76"/>
        <v/>
      </c>
      <c r="Q4804" s="23"/>
    </row>
    <row r="4805" spans="3:17" x14ac:dyDescent="0.3">
      <c r="C4805" s="128" t="str">
        <f t="shared" si="76"/>
        <v/>
      </c>
      <c r="Q4805" s="23"/>
    </row>
    <row r="4806" spans="3:17" x14ac:dyDescent="0.3">
      <c r="C4806" s="128" t="str">
        <f t="shared" si="76"/>
        <v/>
      </c>
      <c r="Q4806" s="23"/>
    </row>
    <row r="4807" spans="3:17" x14ac:dyDescent="0.3">
      <c r="C4807" s="128" t="str">
        <f t="shared" si="76"/>
        <v/>
      </c>
      <c r="Q4807" s="23"/>
    </row>
    <row r="4808" spans="3:17" x14ac:dyDescent="0.3">
      <c r="C4808" s="128" t="str">
        <f t="shared" si="76"/>
        <v/>
      </c>
      <c r="Q4808" s="23"/>
    </row>
    <row r="4809" spans="3:17" x14ac:dyDescent="0.3">
      <c r="C4809" s="128" t="str">
        <f t="shared" si="76"/>
        <v/>
      </c>
      <c r="Q4809" s="23"/>
    </row>
    <row r="4810" spans="3:17" x14ac:dyDescent="0.3">
      <c r="C4810" s="128" t="str">
        <f t="shared" si="76"/>
        <v/>
      </c>
      <c r="Q4810" s="23"/>
    </row>
    <row r="4811" spans="3:17" x14ac:dyDescent="0.3">
      <c r="C4811" s="128" t="str">
        <f t="shared" si="76"/>
        <v/>
      </c>
      <c r="Q4811" s="23"/>
    </row>
    <row r="4812" spans="3:17" x14ac:dyDescent="0.3">
      <c r="C4812" s="128" t="str">
        <f t="shared" si="76"/>
        <v/>
      </c>
      <c r="Q4812" s="23"/>
    </row>
    <row r="4813" spans="3:17" x14ac:dyDescent="0.3">
      <c r="C4813" s="128" t="str">
        <f t="shared" si="76"/>
        <v/>
      </c>
      <c r="Q4813" s="23"/>
    </row>
    <row r="4814" spans="3:17" x14ac:dyDescent="0.3">
      <c r="C4814" s="128" t="str">
        <f t="shared" si="76"/>
        <v/>
      </c>
      <c r="Q4814" s="23"/>
    </row>
    <row r="4815" spans="3:17" x14ac:dyDescent="0.3">
      <c r="C4815" s="128" t="str">
        <f t="shared" si="76"/>
        <v/>
      </c>
      <c r="Q4815" s="23"/>
    </row>
    <row r="4816" spans="3:17" x14ac:dyDescent="0.3">
      <c r="C4816" s="128" t="str">
        <f t="shared" si="76"/>
        <v/>
      </c>
      <c r="Q4816" s="23"/>
    </row>
    <row r="4817" spans="3:17" x14ac:dyDescent="0.3">
      <c r="C4817" s="128" t="str">
        <f t="shared" si="76"/>
        <v/>
      </c>
      <c r="Q4817" s="23"/>
    </row>
    <row r="4818" spans="3:17" x14ac:dyDescent="0.3">
      <c r="C4818" s="128" t="str">
        <f t="shared" si="76"/>
        <v/>
      </c>
      <c r="Q4818" s="23"/>
    </row>
    <row r="4819" spans="3:17" x14ac:dyDescent="0.3">
      <c r="C4819" s="128" t="str">
        <f t="shared" si="76"/>
        <v/>
      </c>
      <c r="Q4819" s="23"/>
    </row>
    <row r="4820" spans="3:17" x14ac:dyDescent="0.3">
      <c r="C4820" s="128" t="str">
        <f t="shared" si="76"/>
        <v/>
      </c>
      <c r="Q4820" s="23"/>
    </row>
    <row r="4821" spans="3:17" x14ac:dyDescent="0.3">
      <c r="C4821" s="128" t="str">
        <f t="shared" si="76"/>
        <v/>
      </c>
      <c r="Q4821" s="23"/>
    </row>
    <row r="4822" spans="3:17" x14ac:dyDescent="0.3">
      <c r="C4822" s="128" t="str">
        <f t="shared" si="76"/>
        <v/>
      </c>
      <c r="Q4822" s="23"/>
    </row>
    <row r="4823" spans="3:17" x14ac:dyDescent="0.3">
      <c r="C4823" s="128" t="str">
        <f t="shared" si="76"/>
        <v/>
      </c>
      <c r="Q4823" s="23"/>
    </row>
    <row r="4824" spans="3:17" x14ac:dyDescent="0.3">
      <c r="C4824" s="128" t="str">
        <f t="shared" si="76"/>
        <v/>
      </c>
      <c r="Q4824" s="23"/>
    </row>
    <row r="4825" spans="3:17" x14ac:dyDescent="0.3">
      <c r="C4825" s="128" t="str">
        <f t="shared" si="76"/>
        <v/>
      </c>
      <c r="Q4825" s="23"/>
    </row>
    <row r="4826" spans="3:17" x14ac:dyDescent="0.3">
      <c r="C4826" s="128" t="str">
        <f t="shared" si="76"/>
        <v/>
      </c>
      <c r="Q4826" s="23"/>
    </row>
    <row r="4827" spans="3:17" x14ac:dyDescent="0.3">
      <c r="C4827" s="128" t="str">
        <f t="shared" si="76"/>
        <v/>
      </c>
      <c r="Q4827" s="23"/>
    </row>
    <row r="4828" spans="3:17" x14ac:dyDescent="0.3">
      <c r="C4828" s="128" t="str">
        <f t="shared" si="76"/>
        <v/>
      </c>
      <c r="Q4828" s="23"/>
    </row>
    <row r="4829" spans="3:17" x14ac:dyDescent="0.3">
      <c r="C4829" s="128" t="str">
        <f t="shared" si="76"/>
        <v/>
      </c>
      <c r="Q4829" s="23"/>
    </row>
    <row r="4830" spans="3:17" x14ac:dyDescent="0.3">
      <c r="C4830" s="128" t="str">
        <f t="shared" si="76"/>
        <v/>
      </c>
      <c r="Q4830" s="23"/>
    </row>
    <row r="4831" spans="3:17" x14ac:dyDescent="0.3">
      <c r="C4831" s="128" t="str">
        <f t="shared" si="76"/>
        <v/>
      </c>
      <c r="Q4831" s="23"/>
    </row>
    <row r="4832" spans="3:17" x14ac:dyDescent="0.3">
      <c r="C4832" s="128" t="str">
        <f t="shared" si="76"/>
        <v/>
      </c>
      <c r="Q4832" s="23"/>
    </row>
    <row r="4833" spans="3:17" x14ac:dyDescent="0.3">
      <c r="C4833" s="128" t="str">
        <f t="shared" si="76"/>
        <v/>
      </c>
      <c r="Q4833" s="23"/>
    </row>
    <row r="4834" spans="3:17" x14ac:dyDescent="0.3">
      <c r="C4834" s="128" t="str">
        <f t="shared" si="76"/>
        <v/>
      </c>
      <c r="Q4834" s="23"/>
    </row>
    <row r="4835" spans="3:17" x14ac:dyDescent="0.3">
      <c r="C4835" s="128" t="str">
        <f t="shared" si="76"/>
        <v/>
      </c>
      <c r="Q4835" s="23"/>
    </row>
    <row r="4836" spans="3:17" x14ac:dyDescent="0.3">
      <c r="C4836" s="128" t="str">
        <f t="shared" si="76"/>
        <v/>
      </c>
      <c r="Q4836" s="23"/>
    </row>
    <row r="4837" spans="3:17" x14ac:dyDescent="0.3">
      <c r="C4837" s="128" t="str">
        <f t="shared" si="76"/>
        <v/>
      </c>
      <c r="Q4837" s="23"/>
    </row>
    <row r="4838" spans="3:17" x14ac:dyDescent="0.3">
      <c r="C4838" s="128" t="str">
        <f t="shared" si="76"/>
        <v/>
      </c>
      <c r="Q4838" s="23"/>
    </row>
    <row r="4839" spans="3:17" x14ac:dyDescent="0.3">
      <c r="C4839" s="128" t="str">
        <f t="shared" si="76"/>
        <v/>
      </c>
      <c r="Q4839" s="23"/>
    </row>
    <row r="4840" spans="3:17" x14ac:dyDescent="0.3">
      <c r="C4840" s="128" t="str">
        <f t="shared" si="76"/>
        <v/>
      </c>
      <c r="Q4840" s="23"/>
    </row>
    <row r="4841" spans="3:17" x14ac:dyDescent="0.3">
      <c r="C4841" s="128" t="str">
        <f t="shared" si="76"/>
        <v/>
      </c>
      <c r="Q4841" s="23"/>
    </row>
    <row r="4842" spans="3:17" x14ac:dyDescent="0.3">
      <c r="C4842" s="128" t="str">
        <f t="shared" si="76"/>
        <v/>
      </c>
      <c r="Q4842" s="23"/>
    </row>
    <row r="4843" spans="3:17" x14ac:dyDescent="0.3">
      <c r="C4843" s="128" t="str">
        <f t="shared" si="76"/>
        <v/>
      </c>
      <c r="Q4843" s="23"/>
    </row>
    <row r="4844" spans="3:17" x14ac:dyDescent="0.3">
      <c r="C4844" s="128" t="str">
        <f t="shared" si="76"/>
        <v/>
      </c>
      <c r="Q4844" s="23"/>
    </row>
    <row r="4845" spans="3:17" x14ac:dyDescent="0.3">
      <c r="C4845" s="128" t="str">
        <f t="shared" si="76"/>
        <v/>
      </c>
      <c r="Q4845" s="23"/>
    </row>
    <row r="4846" spans="3:17" x14ac:dyDescent="0.3">
      <c r="C4846" s="128" t="str">
        <f t="shared" si="76"/>
        <v/>
      </c>
      <c r="Q4846" s="23"/>
    </row>
    <row r="4847" spans="3:17" x14ac:dyDescent="0.3">
      <c r="C4847" s="128" t="str">
        <f t="shared" si="76"/>
        <v/>
      </c>
      <c r="Q4847" s="23"/>
    </row>
    <row r="4848" spans="3:17" x14ac:dyDescent="0.3">
      <c r="C4848" s="128" t="str">
        <f t="shared" si="76"/>
        <v/>
      </c>
      <c r="Q4848" s="23"/>
    </row>
    <row r="4849" spans="3:17" x14ac:dyDescent="0.3">
      <c r="C4849" s="128" t="str">
        <f t="shared" si="76"/>
        <v/>
      </c>
      <c r="Q4849" s="23"/>
    </row>
    <row r="4850" spans="3:17" x14ac:dyDescent="0.3">
      <c r="C4850" s="128" t="str">
        <f t="shared" si="76"/>
        <v/>
      </c>
      <c r="Q4850" s="23"/>
    </row>
    <row r="4851" spans="3:17" x14ac:dyDescent="0.3">
      <c r="C4851" s="128" t="str">
        <f t="shared" si="76"/>
        <v/>
      </c>
      <c r="Q4851" s="23"/>
    </row>
    <row r="4852" spans="3:17" x14ac:dyDescent="0.3">
      <c r="C4852" s="128" t="str">
        <f t="shared" si="76"/>
        <v/>
      </c>
      <c r="Q4852" s="23"/>
    </row>
    <row r="4853" spans="3:17" x14ac:dyDescent="0.3">
      <c r="C4853" s="128" t="str">
        <f t="shared" si="76"/>
        <v/>
      </c>
      <c r="Q4853" s="23"/>
    </row>
    <row r="4854" spans="3:17" x14ac:dyDescent="0.3">
      <c r="C4854" s="128" t="str">
        <f t="shared" ref="C4854:C4917" si="77">LEFT(E4854,9)</f>
        <v/>
      </c>
      <c r="Q4854" s="23"/>
    </row>
    <row r="4855" spans="3:17" x14ac:dyDescent="0.3">
      <c r="C4855" s="128" t="str">
        <f t="shared" si="77"/>
        <v/>
      </c>
      <c r="Q4855" s="23"/>
    </row>
    <row r="4856" spans="3:17" x14ac:dyDescent="0.3">
      <c r="C4856" s="128" t="str">
        <f t="shared" si="77"/>
        <v/>
      </c>
      <c r="Q4856" s="23"/>
    </row>
    <row r="4857" spans="3:17" x14ac:dyDescent="0.3">
      <c r="C4857" s="128" t="str">
        <f t="shared" si="77"/>
        <v/>
      </c>
      <c r="Q4857" s="23"/>
    </row>
    <row r="4858" spans="3:17" x14ac:dyDescent="0.3">
      <c r="C4858" s="128" t="str">
        <f t="shared" si="77"/>
        <v/>
      </c>
      <c r="Q4858" s="23"/>
    </row>
    <row r="4859" spans="3:17" x14ac:dyDescent="0.3">
      <c r="C4859" s="128" t="str">
        <f t="shared" si="77"/>
        <v/>
      </c>
      <c r="Q4859" s="23"/>
    </row>
    <row r="4860" spans="3:17" x14ac:dyDescent="0.3">
      <c r="C4860" s="128" t="str">
        <f t="shared" si="77"/>
        <v/>
      </c>
      <c r="Q4860" s="23"/>
    </row>
    <row r="4861" spans="3:17" x14ac:dyDescent="0.3">
      <c r="C4861" s="128" t="str">
        <f t="shared" si="77"/>
        <v/>
      </c>
      <c r="Q4861" s="23"/>
    </row>
    <row r="4862" spans="3:17" x14ac:dyDescent="0.3">
      <c r="C4862" s="128" t="str">
        <f t="shared" si="77"/>
        <v/>
      </c>
      <c r="Q4862" s="23"/>
    </row>
    <row r="4863" spans="3:17" x14ac:dyDescent="0.3">
      <c r="C4863" s="128" t="str">
        <f t="shared" si="77"/>
        <v/>
      </c>
      <c r="Q4863" s="23"/>
    </row>
    <row r="4864" spans="3:17" x14ac:dyDescent="0.3">
      <c r="C4864" s="128" t="str">
        <f t="shared" si="77"/>
        <v/>
      </c>
      <c r="Q4864" s="23"/>
    </row>
    <row r="4865" spans="3:17" x14ac:dyDescent="0.3">
      <c r="C4865" s="128" t="str">
        <f t="shared" si="77"/>
        <v/>
      </c>
      <c r="Q4865" s="23"/>
    </row>
    <row r="4866" spans="3:17" x14ac:dyDescent="0.3">
      <c r="C4866" s="128" t="str">
        <f t="shared" si="77"/>
        <v/>
      </c>
      <c r="Q4866" s="23"/>
    </row>
    <row r="4867" spans="3:17" x14ac:dyDescent="0.3">
      <c r="C4867" s="128" t="str">
        <f t="shared" si="77"/>
        <v/>
      </c>
      <c r="Q4867" s="23"/>
    </row>
    <row r="4868" spans="3:17" x14ac:dyDescent="0.3">
      <c r="C4868" s="128" t="str">
        <f t="shared" si="77"/>
        <v/>
      </c>
      <c r="Q4868" s="23"/>
    </row>
    <row r="4869" spans="3:17" x14ac:dyDescent="0.3">
      <c r="C4869" s="128" t="str">
        <f t="shared" si="77"/>
        <v/>
      </c>
      <c r="Q4869" s="23"/>
    </row>
    <row r="4870" spans="3:17" x14ac:dyDescent="0.3">
      <c r="C4870" s="128" t="str">
        <f t="shared" si="77"/>
        <v/>
      </c>
      <c r="Q4870" s="23"/>
    </row>
    <row r="4871" spans="3:17" x14ac:dyDescent="0.3">
      <c r="C4871" s="128" t="str">
        <f t="shared" si="77"/>
        <v/>
      </c>
      <c r="Q4871" s="23"/>
    </row>
    <row r="4872" spans="3:17" x14ac:dyDescent="0.3">
      <c r="C4872" s="128" t="str">
        <f t="shared" si="77"/>
        <v/>
      </c>
      <c r="Q4872" s="23"/>
    </row>
    <row r="4873" spans="3:17" x14ac:dyDescent="0.3">
      <c r="C4873" s="128" t="str">
        <f t="shared" si="77"/>
        <v/>
      </c>
      <c r="Q4873" s="23"/>
    </row>
    <row r="4874" spans="3:17" x14ac:dyDescent="0.3">
      <c r="C4874" s="128" t="str">
        <f t="shared" si="77"/>
        <v/>
      </c>
      <c r="Q4874" s="23"/>
    </row>
    <row r="4875" spans="3:17" x14ac:dyDescent="0.3">
      <c r="C4875" s="128" t="str">
        <f t="shared" si="77"/>
        <v/>
      </c>
      <c r="Q4875" s="23"/>
    </row>
    <row r="4876" spans="3:17" x14ac:dyDescent="0.3">
      <c r="C4876" s="128" t="str">
        <f t="shared" si="77"/>
        <v/>
      </c>
      <c r="Q4876" s="23"/>
    </row>
    <row r="4877" spans="3:17" x14ac:dyDescent="0.3">
      <c r="C4877" s="128" t="str">
        <f t="shared" si="77"/>
        <v/>
      </c>
      <c r="Q4877" s="23"/>
    </row>
    <row r="4878" spans="3:17" x14ac:dyDescent="0.3">
      <c r="C4878" s="128" t="str">
        <f t="shared" si="77"/>
        <v/>
      </c>
      <c r="Q4878" s="23"/>
    </row>
    <row r="4879" spans="3:17" x14ac:dyDescent="0.3">
      <c r="C4879" s="128" t="str">
        <f t="shared" si="77"/>
        <v/>
      </c>
      <c r="Q4879" s="23"/>
    </row>
    <row r="4880" spans="3:17" x14ac:dyDescent="0.3">
      <c r="C4880" s="128" t="str">
        <f t="shared" si="77"/>
        <v/>
      </c>
      <c r="Q4880" s="23"/>
    </row>
    <row r="4881" spans="3:17" x14ac:dyDescent="0.3">
      <c r="C4881" s="128" t="str">
        <f t="shared" si="77"/>
        <v/>
      </c>
      <c r="Q4881" s="23"/>
    </row>
    <row r="4882" spans="3:17" x14ac:dyDescent="0.3">
      <c r="C4882" s="128" t="str">
        <f t="shared" si="77"/>
        <v/>
      </c>
      <c r="Q4882" s="23"/>
    </row>
    <row r="4883" spans="3:17" x14ac:dyDescent="0.3">
      <c r="C4883" s="128" t="str">
        <f t="shared" si="77"/>
        <v/>
      </c>
      <c r="Q4883" s="23"/>
    </row>
    <row r="4884" spans="3:17" x14ac:dyDescent="0.3">
      <c r="C4884" s="128" t="str">
        <f t="shared" si="77"/>
        <v/>
      </c>
      <c r="Q4884" s="23"/>
    </row>
    <row r="4885" spans="3:17" x14ac:dyDescent="0.3">
      <c r="C4885" s="128" t="str">
        <f t="shared" si="77"/>
        <v/>
      </c>
      <c r="Q4885" s="23"/>
    </row>
    <row r="4886" spans="3:17" x14ac:dyDescent="0.3">
      <c r="C4886" s="128" t="str">
        <f t="shared" si="77"/>
        <v/>
      </c>
      <c r="Q4886" s="23"/>
    </row>
    <row r="4887" spans="3:17" x14ac:dyDescent="0.3">
      <c r="C4887" s="128" t="str">
        <f t="shared" si="77"/>
        <v/>
      </c>
      <c r="Q4887" s="23"/>
    </row>
    <row r="4888" spans="3:17" x14ac:dyDescent="0.3">
      <c r="C4888" s="128" t="str">
        <f t="shared" si="77"/>
        <v/>
      </c>
      <c r="Q4888" s="23"/>
    </row>
    <row r="4889" spans="3:17" x14ac:dyDescent="0.3">
      <c r="C4889" s="128" t="str">
        <f t="shared" si="77"/>
        <v/>
      </c>
      <c r="Q4889" s="23"/>
    </row>
    <row r="4890" spans="3:17" x14ac:dyDescent="0.3">
      <c r="C4890" s="128" t="str">
        <f t="shared" si="77"/>
        <v/>
      </c>
      <c r="Q4890" s="23"/>
    </row>
    <row r="4891" spans="3:17" x14ac:dyDescent="0.3">
      <c r="C4891" s="128" t="str">
        <f t="shared" si="77"/>
        <v/>
      </c>
      <c r="Q4891" s="23"/>
    </row>
    <row r="4892" spans="3:17" x14ac:dyDescent="0.3">
      <c r="C4892" s="128" t="str">
        <f t="shared" si="77"/>
        <v/>
      </c>
      <c r="Q4892" s="23"/>
    </row>
    <row r="4893" spans="3:17" x14ac:dyDescent="0.3">
      <c r="C4893" s="128" t="str">
        <f t="shared" si="77"/>
        <v/>
      </c>
      <c r="Q4893" s="23"/>
    </row>
    <row r="4894" spans="3:17" x14ac:dyDescent="0.3">
      <c r="C4894" s="128" t="str">
        <f t="shared" si="77"/>
        <v/>
      </c>
      <c r="Q4894" s="23"/>
    </row>
    <row r="4895" spans="3:17" x14ac:dyDescent="0.3">
      <c r="C4895" s="128" t="str">
        <f t="shared" si="77"/>
        <v/>
      </c>
      <c r="Q4895" s="23"/>
    </row>
    <row r="4896" spans="3:17" x14ac:dyDescent="0.3">
      <c r="C4896" s="128" t="str">
        <f t="shared" si="77"/>
        <v/>
      </c>
      <c r="Q4896" s="23"/>
    </row>
    <row r="4897" spans="3:17" x14ac:dyDescent="0.3">
      <c r="C4897" s="128" t="str">
        <f t="shared" si="77"/>
        <v/>
      </c>
      <c r="Q4897" s="23"/>
    </row>
    <row r="4898" spans="3:17" x14ac:dyDescent="0.3">
      <c r="C4898" s="128" t="str">
        <f t="shared" si="77"/>
        <v/>
      </c>
      <c r="Q4898" s="23"/>
    </row>
    <row r="4899" spans="3:17" x14ac:dyDescent="0.3">
      <c r="C4899" s="128" t="str">
        <f t="shared" si="77"/>
        <v/>
      </c>
      <c r="Q4899" s="23"/>
    </row>
    <row r="4900" spans="3:17" x14ac:dyDescent="0.3">
      <c r="C4900" s="128" t="str">
        <f t="shared" si="77"/>
        <v/>
      </c>
      <c r="Q4900" s="23"/>
    </row>
    <row r="4901" spans="3:17" x14ac:dyDescent="0.3">
      <c r="C4901" s="128" t="str">
        <f t="shared" si="77"/>
        <v/>
      </c>
      <c r="Q4901" s="23"/>
    </row>
    <row r="4902" spans="3:17" x14ac:dyDescent="0.3">
      <c r="C4902" s="128" t="str">
        <f t="shared" si="77"/>
        <v/>
      </c>
      <c r="Q4902" s="23"/>
    </row>
    <row r="4903" spans="3:17" x14ac:dyDescent="0.3">
      <c r="C4903" s="128" t="str">
        <f t="shared" si="77"/>
        <v/>
      </c>
      <c r="Q4903" s="23"/>
    </row>
    <row r="4904" spans="3:17" x14ac:dyDescent="0.3">
      <c r="C4904" s="128" t="str">
        <f t="shared" si="77"/>
        <v/>
      </c>
      <c r="Q4904" s="23"/>
    </row>
    <row r="4905" spans="3:17" x14ac:dyDescent="0.3">
      <c r="C4905" s="128" t="str">
        <f t="shared" si="77"/>
        <v/>
      </c>
      <c r="Q4905" s="23"/>
    </row>
    <row r="4906" spans="3:17" x14ac:dyDescent="0.3">
      <c r="C4906" s="128" t="str">
        <f t="shared" si="77"/>
        <v/>
      </c>
      <c r="Q4906" s="23"/>
    </row>
    <row r="4907" spans="3:17" x14ac:dyDescent="0.3">
      <c r="C4907" s="128" t="str">
        <f t="shared" si="77"/>
        <v/>
      </c>
      <c r="Q4907" s="23"/>
    </row>
    <row r="4908" spans="3:17" x14ac:dyDescent="0.3">
      <c r="C4908" s="128" t="str">
        <f t="shared" si="77"/>
        <v/>
      </c>
      <c r="Q4908" s="23"/>
    </row>
    <row r="4909" spans="3:17" x14ac:dyDescent="0.3">
      <c r="C4909" s="128" t="str">
        <f t="shared" si="77"/>
        <v/>
      </c>
      <c r="Q4909" s="23"/>
    </row>
    <row r="4910" spans="3:17" x14ac:dyDescent="0.3">
      <c r="C4910" s="128" t="str">
        <f t="shared" si="77"/>
        <v/>
      </c>
      <c r="Q4910" s="23"/>
    </row>
    <row r="4911" spans="3:17" x14ac:dyDescent="0.3">
      <c r="C4911" s="128" t="str">
        <f t="shared" si="77"/>
        <v/>
      </c>
      <c r="Q4911" s="23"/>
    </row>
    <row r="4912" spans="3:17" x14ac:dyDescent="0.3">
      <c r="C4912" s="128" t="str">
        <f t="shared" si="77"/>
        <v/>
      </c>
      <c r="Q4912" s="23"/>
    </row>
    <row r="4913" spans="3:17" x14ac:dyDescent="0.3">
      <c r="C4913" s="128" t="str">
        <f t="shared" si="77"/>
        <v/>
      </c>
      <c r="Q4913" s="23"/>
    </row>
    <row r="4914" spans="3:17" x14ac:dyDescent="0.3">
      <c r="C4914" s="128" t="str">
        <f t="shared" si="77"/>
        <v/>
      </c>
      <c r="Q4914" s="23"/>
    </row>
    <row r="4915" spans="3:17" x14ac:dyDescent="0.3">
      <c r="C4915" s="128" t="str">
        <f t="shared" si="77"/>
        <v/>
      </c>
      <c r="Q4915" s="23"/>
    </row>
    <row r="4916" spans="3:17" x14ac:dyDescent="0.3">
      <c r="C4916" s="128" t="str">
        <f t="shared" si="77"/>
        <v/>
      </c>
      <c r="Q4916" s="23"/>
    </row>
    <row r="4917" spans="3:17" x14ac:dyDescent="0.3">
      <c r="C4917" s="128" t="str">
        <f t="shared" si="77"/>
        <v/>
      </c>
      <c r="Q4917" s="23"/>
    </row>
    <row r="4918" spans="3:17" x14ac:dyDescent="0.3">
      <c r="C4918" s="128" t="str">
        <f t="shared" ref="C4918:C4981" si="78">LEFT(E4918,9)</f>
        <v/>
      </c>
      <c r="Q4918" s="23"/>
    </row>
    <row r="4919" spans="3:17" x14ac:dyDescent="0.3">
      <c r="C4919" s="128" t="str">
        <f t="shared" si="78"/>
        <v/>
      </c>
      <c r="Q4919" s="23"/>
    </row>
    <row r="4920" spans="3:17" x14ac:dyDescent="0.3">
      <c r="C4920" s="128" t="str">
        <f t="shared" si="78"/>
        <v/>
      </c>
      <c r="Q4920" s="23"/>
    </row>
    <row r="4921" spans="3:17" x14ac:dyDescent="0.3">
      <c r="C4921" s="128" t="str">
        <f t="shared" si="78"/>
        <v/>
      </c>
      <c r="Q4921" s="23"/>
    </row>
    <row r="4922" spans="3:17" x14ac:dyDescent="0.3">
      <c r="C4922" s="128" t="str">
        <f t="shared" si="78"/>
        <v/>
      </c>
      <c r="Q4922" s="23"/>
    </row>
    <row r="4923" spans="3:17" x14ac:dyDescent="0.3">
      <c r="C4923" s="128" t="str">
        <f t="shared" si="78"/>
        <v/>
      </c>
      <c r="Q4923" s="23"/>
    </row>
    <row r="4924" spans="3:17" x14ac:dyDescent="0.3">
      <c r="C4924" s="128" t="str">
        <f t="shared" si="78"/>
        <v/>
      </c>
      <c r="Q4924" s="23"/>
    </row>
    <row r="4925" spans="3:17" x14ac:dyDescent="0.3">
      <c r="C4925" s="128" t="str">
        <f t="shared" si="78"/>
        <v/>
      </c>
      <c r="Q4925" s="23"/>
    </row>
    <row r="4926" spans="3:17" x14ac:dyDescent="0.3">
      <c r="C4926" s="128" t="str">
        <f t="shared" si="78"/>
        <v/>
      </c>
      <c r="Q4926" s="23"/>
    </row>
    <row r="4927" spans="3:17" x14ac:dyDescent="0.3">
      <c r="C4927" s="128" t="str">
        <f t="shared" si="78"/>
        <v/>
      </c>
      <c r="Q4927" s="23"/>
    </row>
    <row r="4928" spans="3:17" x14ac:dyDescent="0.3">
      <c r="C4928" s="128" t="str">
        <f t="shared" si="78"/>
        <v/>
      </c>
      <c r="Q4928" s="23"/>
    </row>
    <row r="4929" spans="3:17" x14ac:dyDescent="0.3">
      <c r="C4929" s="128" t="str">
        <f t="shared" si="78"/>
        <v/>
      </c>
      <c r="Q4929" s="23"/>
    </row>
    <row r="4930" spans="3:17" x14ac:dyDescent="0.3">
      <c r="C4930" s="128" t="str">
        <f t="shared" si="78"/>
        <v/>
      </c>
      <c r="Q4930" s="23"/>
    </row>
    <row r="4931" spans="3:17" x14ac:dyDescent="0.3">
      <c r="C4931" s="128" t="str">
        <f t="shared" si="78"/>
        <v/>
      </c>
      <c r="Q4931" s="23"/>
    </row>
    <row r="4932" spans="3:17" x14ac:dyDescent="0.3">
      <c r="C4932" s="128" t="str">
        <f t="shared" si="78"/>
        <v/>
      </c>
      <c r="Q4932" s="23"/>
    </row>
    <row r="4933" spans="3:17" x14ac:dyDescent="0.3">
      <c r="C4933" s="128" t="str">
        <f t="shared" si="78"/>
        <v/>
      </c>
      <c r="Q4933" s="23"/>
    </row>
    <row r="4934" spans="3:17" x14ac:dyDescent="0.3">
      <c r="C4934" s="128" t="str">
        <f t="shared" si="78"/>
        <v/>
      </c>
      <c r="Q4934" s="23"/>
    </row>
    <row r="4935" spans="3:17" x14ac:dyDescent="0.3">
      <c r="C4935" s="128" t="str">
        <f t="shared" si="78"/>
        <v/>
      </c>
      <c r="Q4935" s="23"/>
    </row>
    <row r="4936" spans="3:17" x14ac:dyDescent="0.3">
      <c r="C4936" s="128" t="str">
        <f t="shared" si="78"/>
        <v/>
      </c>
      <c r="Q4936" s="23"/>
    </row>
    <row r="4937" spans="3:17" x14ac:dyDescent="0.3">
      <c r="C4937" s="128" t="str">
        <f t="shared" si="78"/>
        <v/>
      </c>
      <c r="Q4937" s="23"/>
    </row>
    <row r="4938" spans="3:17" x14ac:dyDescent="0.3">
      <c r="C4938" s="128" t="str">
        <f t="shared" si="78"/>
        <v/>
      </c>
      <c r="Q4938" s="23"/>
    </row>
    <row r="4939" spans="3:17" x14ac:dyDescent="0.3">
      <c r="C4939" s="128" t="str">
        <f t="shared" si="78"/>
        <v/>
      </c>
      <c r="Q4939" s="23"/>
    </row>
    <row r="4940" spans="3:17" x14ac:dyDescent="0.3">
      <c r="C4940" s="128" t="str">
        <f t="shared" si="78"/>
        <v/>
      </c>
      <c r="Q4940" s="23"/>
    </row>
    <row r="4941" spans="3:17" x14ac:dyDescent="0.3">
      <c r="C4941" s="128" t="str">
        <f t="shared" si="78"/>
        <v/>
      </c>
      <c r="Q4941" s="23"/>
    </row>
    <row r="4942" spans="3:17" x14ac:dyDescent="0.3">
      <c r="C4942" s="128" t="str">
        <f t="shared" si="78"/>
        <v/>
      </c>
      <c r="Q4942" s="23"/>
    </row>
    <row r="4943" spans="3:17" x14ac:dyDescent="0.3">
      <c r="C4943" s="128" t="str">
        <f t="shared" si="78"/>
        <v/>
      </c>
      <c r="Q4943" s="23"/>
    </row>
    <row r="4944" spans="3:17" x14ac:dyDescent="0.3">
      <c r="C4944" s="128" t="str">
        <f t="shared" si="78"/>
        <v/>
      </c>
      <c r="Q4944" s="23"/>
    </row>
    <row r="4945" spans="3:17" x14ac:dyDescent="0.3">
      <c r="C4945" s="128" t="str">
        <f t="shared" si="78"/>
        <v/>
      </c>
      <c r="Q4945" s="23"/>
    </row>
    <row r="4946" spans="3:17" x14ac:dyDescent="0.3">
      <c r="C4946" s="128" t="str">
        <f t="shared" si="78"/>
        <v/>
      </c>
      <c r="Q4946" s="23"/>
    </row>
    <row r="4947" spans="3:17" x14ac:dyDescent="0.3">
      <c r="C4947" s="128" t="str">
        <f t="shared" si="78"/>
        <v/>
      </c>
      <c r="Q4947" s="23"/>
    </row>
    <row r="4948" spans="3:17" x14ac:dyDescent="0.3">
      <c r="C4948" s="128" t="str">
        <f t="shared" si="78"/>
        <v/>
      </c>
      <c r="Q4948" s="23"/>
    </row>
    <row r="4949" spans="3:17" x14ac:dyDescent="0.3">
      <c r="C4949" s="128" t="str">
        <f t="shared" si="78"/>
        <v/>
      </c>
      <c r="Q4949" s="23"/>
    </row>
    <row r="4950" spans="3:17" x14ac:dyDescent="0.3">
      <c r="C4950" s="128" t="str">
        <f t="shared" si="78"/>
        <v/>
      </c>
      <c r="Q4950" s="23"/>
    </row>
    <row r="4951" spans="3:17" x14ac:dyDescent="0.3">
      <c r="C4951" s="128" t="str">
        <f t="shared" si="78"/>
        <v/>
      </c>
      <c r="Q4951" s="23"/>
    </row>
    <row r="4952" spans="3:17" x14ac:dyDescent="0.3">
      <c r="C4952" s="128" t="str">
        <f t="shared" si="78"/>
        <v/>
      </c>
      <c r="Q4952" s="23"/>
    </row>
    <row r="4953" spans="3:17" x14ac:dyDescent="0.3">
      <c r="C4953" s="128" t="str">
        <f t="shared" si="78"/>
        <v/>
      </c>
      <c r="Q4953" s="23"/>
    </row>
    <row r="4954" spans="3:17" x14ac:dyDescent="0.3">
      <c r="C4954" s="128" t="str">
        <f t="shared" si="78"/>
        <v/>
      </c>
      <c r="Q4954" s="23"/>
    </row>
    <row r="4955" spans="3:17" x14ac:dyDescent="0.3">
      <c r="C4955" s="128" t="str">
        <f t="shared" si="78"/>
        <v/>
      </c>
      <c r="Q4955" s="23"/>
    </row>
    <row r="4956" spans="3:17" x14ac:dyDescent="0.3">
      <c r="C4956" s="128" t="str">
        <f t="shared" si="78"/>
        <v/>
      </c>
      <c r="Q4956" s="23"/>
    </row>
    <row r="4957" spans="3:17" x14ac:dyDescent="0.3">
      <c r="C4957" s="128" t="str">
        <f t="shared" si="78"/>
        <v/>
      </c>
      <c r="Q4957" s="23"/>
    </row>
    <row r="4958" spans="3:17" x14ac:dyDescent="0.3">
      <c r="C4958" s="128" t="str">
        <f t="shared" si="78"/>
        <v/>
      </c>
      <c r="Q4958" s="23"/>
    </row>
    <row r="4959" spans="3:17" x14ac:dyDescent="0.3">
      <c r="C4959" s="128" t="str">
        <f t="shared" si="78"/>
        <v/>
      </c>
      <c r="Q4959" s="23"/>
    </row>
    <row r="4960" spans="3:17" x14ac:dyDescent="0.3">
      <c r="C4960" s="128" t="str">
        <f t="shared" si="78"/>
        <v/>
      </c>
      <c r="Q4960" s="23"/>
    </row>
    <row r="4961" spans="3:17" x14ac:dyDescent="0.3">
      <c r="C4961" s="128" t="str">
        <f t="shared" si="78"/>
        <v/>
      </c>
      <c r="Q4961" s="23"/>
    </row>
    <row r="4962" spans="3:17" x14ac:dyDescent="0.3">
      <c r="C4962" s="128" t="str">
        <f t="shared" si="78"/>
        <v/>
      </c>
      <c r="Q4962" s="23"/>
    </row>
    <row r="4963" spans="3:17" x14ac:dyDescent="0.3">
      <c r="C4963" s="128" t="str">
        <f t="shared" si="78"/>
        <v/>
      </c>
      <c r="Q4963" s="23"/>
    </row>
    <row r="4964" spans="3:17" x14ac:dyDescent="0.3">
      <c r="C4964" s="128" t="str">
        <f t="shared" si="78"/>
        <v/>
      </c>
      <c r="Q4964" s="23"/>
    </row>
    <row r="4965" spans="3:17" x14ac:dyDescent="0.3">
      <c r="C4965" s="128" t="str">
        <f t="shared" si="78"/>
        <v/>
      </c>
      <c r="Q4965" s="23"/>
    </row>
    <row r="4966" spans="3:17" x14ac:dyDescent="0.3">
      <c r="C4966" s="128" t="str">
        <f t="shared" si="78"/>
        <v/>
      </c>
      <c r="Q4966" s="23"/>
    </row>
    <row r="4967" spans="3:17" x14ac:dyDescent="0.3">
      <c r="C4967" s="128" t="str">
        <f t="shared" si="78"/>
        <v/>
      </c>
      <c r="Q4967" s="23"/>
    </row>
    <row r="4968" spans="3:17" x14ac:dyDescent="0.3">
      <c r="C4968" s="128" t="str">
        <f t="shared" si="78"/>
        <v/>
      </c>
      <c r="Q4968" s="23"/>
    </row>
    <row r="4969" spans="3:17" x14ac:dyDescent="0.3">
      <c r="C4969" s="128" t="str">
        <f t="shared" si="78"/>
        <v/>
      </c>
      <c r="Q4969" s="23"/>
    </row>
    <row r="4970" spans="3:17" x14ac:dyDescent="0.3">
      <c r="C4970" s="128" t="str">
        <f t="shared" si="78"/>
        <v/>
      </c>
      <c r="Q4970" s="23"/>
    </row>
    <row r="4971" spans="3:17" x14ac:dyDescent="0.3">
      <c r="C4971" s="128" t="str">
        <f t="shared" si="78"/>
        <v/>
      </c>
      <c r="Q4971" s="23"/>
    </row>
    <row r="4972" spans="3:17" x14ac:dyDescent="0.3">
      <c r="C4972" s="128" t="str">
        <f t="shared" si="78"/>
        <v/>
      </c>
      <c r="Q4972" s="23"/>
    </row>
    <row r="4973" spans="3:17" x14ac:dyDescent="0.3">
      <c r="C4973" s="128" t="str">
        <f t="shared" si="78"/>
        <v/>
      </c>
      <c r="Q4973" s="23"/>
    </row>
    <row r="4974" spans="3:17" x14ac:dyDescent="0.3">
      <c r="C4974" s="128" t="str">
        <f t="shared" si="78"/>
        <v/>
      </c>
      <c r="Q4974" s="23"/>
    </row>
    <row r="4975" spans="3:17" x14ac:dyDescent="0.3">
      <c r="C4975" s="128" t="str">
        <f t="shared" si="78"/>
        <v/>
      </c>
      <c r="Q4975" s="23"/>
    </row>
    <row r="4976" spans="3:17" x14ac:dyDescent="0.3">
      <c r="C4976" s="128" t="str">
        <f t="shared" si="78"/>
        <v/>
      </c>
      <c r="Q4976" s="23"/>
    </row>
    <row r="4977" spans="3:17" x14ac:dyDescent="0.3">
      <c r="C4977" s="128" t="str">
        <f t="shared" si="78"/>
        <v/>
      </c>
      <c r="Q4977" s="23"/>
    </row>
    <row r="4978" spans="3:17" x14ac:dyDescent="0.3">
      <c r="C4978" s="128" t="str">
        <f t="shared" si="78"/>
        <v/>
      </c>
      <c r="Q4978" s="23"/>
    </row>
    <row r="4979" spans="3:17" x14ac:dyDescent="0.3">
      <c r="C4979" s="128" t="str">
        <f t="shared" si="78"/>
        <v/>
      </c>
      <c r="Q4979" s="23"/>
    </row>
    <row r="4980" spans="3:17" x14ac:dyDescent="0.3">
      <c r="C4980" s="128" t="str">
        <f t="shared" si="78"/>
        <v/>
      </c>
      <c r="Q4980" s="23"/>
    </row>
    <row r="4981" spans="3:17" x14ac:dyDescent="0.3">
      <c r="C4981" s="128" t="str">
        <f t="shared" si="78"/>
        <v/>
      </c>
      <c r="Q4981" s="23"/>
    </row>
    <row r="4982" spans="3:17" x14ac:dyDescent="0.3">
      <c r="C4982" s="128" t="str">
        <f t="shared" ref="C4982:C5045" si="79">LEFT(E4982,9)</f>
        <v/>
      </c>
      <c r="Q4982" s="23"/>
    </row>
    <row r="4983" spans="3:17" x14ac:dyDescent="0.3">
      <c r="C4983" s="128" t="str">
        <f t="shared" si="79"/>
        <v/>
      </c>
      <c r="Q4983" s="23"/>
    </row>
    <row r="4984" spans="3:17" x14ac:dyDescent="0.3">
      <c r="C4984" s="128" t="str">
        <f t="shared" si="79"/>
        <v/>
      </c>
      <c r="Q4984" s="23"/>
    </row>
    <row r="4985" spans="3:17" x14ac:dyDescent="0.3">
      <c r="C4985" s="128" t="str">
        <f t="shared" si="79"/>
        <v/>
      </c>
      <c r="Q4985" s="23"/>
    </row>
    <row r="4986" spans="3:17" x14ac:dyDescent="0.3">
      <c r="C4986" s="128" t="str">
        <f t="shared" si="79"/>
        <v/>
      </c>
      <c r="Q4986" s="23"/>
    </row>
    <row r="4987" spans="3:17" x14ac:dyDescent="0.3">
      <c r="C4987" s="128" t="str">
        <f t="shared" si="79"/>
        <v/>
      </c>
      <c r="Q4987" s="23"/>
    </row>
    <row r="4988" spans="3:17" x14ac:dyDescent="0.3">
      <c r="C4988" s="128" t="str">
        <f t="shared" si="79"/>
        <v/>
      </c>
      <c r="Q4988" s="23"/>
    </row>
    <row r="4989" spans="3:17" x14ac:dyDescent="0.3">
      <c r="C4989" s="128" t="str">
        <f t="shared" si="79"/>
        <v/>
      </c>
      <c r="Q4989" s="23"/>
    </row>
    <row r="4990" spans="3:17" x14ac:dyDescent="0.3">
      <c r="C4990" s="128" t="str">
        <f t="shared" si="79"/>
        <v/>
      </c>
      <c r="Q4990" s="23"/>
    </row>
    <row r="4991" spans="3:17" x14ac:dyDescent="0.3">
      <c r="C4991" s="128" t="str">
        <f t="shared" si="79"/>
        <v/>
      </c>
      <c r="Q4991" s="23"/>
    </row>
    <row r="4992" spans="3:17" x14ac:dyDescent="0.3">
      <c r="C4992" s="128" t="str">
        <f t="shared" si="79"/>
        <v/>
      </c>
      <c r="Q4992" s="23"/>
    </row>
    <row r="4993" spans="3:17" x14ac:dyDescent="0.3">
      <c r="C4993" s="128" t="str">
        <f t="shared" si="79"/>
        <v/>
      </c>
      <c r="Q4993" s="23"/>
    </row>
    <row r="4994" spans="3:17" x14ac:dyDescent="0.3">
      <c r="C4994" s="128" t="str">
        <f t="shared" si="79"/>
        <v/>
      </c>
      <c r="Q4994" s="23"/>
    </row>
    <row r="4995" spans="3:17" x14ac:dyDescent="0.3">
      <c r="C4995" s="128" t="str">
        <f t="shared" si="79"/>
        <v/>
      </c>
      <c r="Q4995" s="23"/>
    </row>
    <row r="4996" spans="3:17" x14ac:dyDescent="0.3">
      <c r="C4996" s="128" t="str">
        <f t="shared" si="79"/>
        <v/>
      </c>
      <c r="Q4996" s="23"/>
    </row>
    <row r="4997" spans="3:17" x14ac:dyDescent="0.3">
      <c r="C4997" s="128" t="str">
        <f t="shared" si="79"/>
        <v/>
      </c>
      <c r="Q4997" s="23"/>
    </row>
    <row r="4998" spans="3:17" x14ac:dyDescent="0.3">
      <c r="C4998" s="128" t="str">
        <f t="shared" si="79"/>
        <v/>
      </c>
      <c r="Q4998" s="23"/>
    </row>
    <row r="4999" spans="3:17" x14ac:dyDescent="0.3">
      <c r="C4999" s="128" t="str">
        <f t="shared" si="79"/>
        <v/>
      </c>
      <c r="Q4999" s="23"/>
    </row>
    <row r="5000" spans="3:17" x14ac:dyDescent="0.3">
      <c r="C5000" s="128" t="str">
        <f t="shared" si="79"/>
        <v/>
      </c>
      <c r="Q5000" s="23"/>
    </row>
    <row r="5001" spans="3:17" x14ac:dyDescent="0.3">
      <c r="C5001" s="128" t="str">
        <f t="shared" si="79"/>
        <v/>
      </c>
      <c r="Q5001" s="23"/>
    </row>
    <row r="5002" spans="3:17" x14ac:dyDescent="0.3">
      <c r="C5002" s="128" t="str">
        <f t="shared" si="79"/>
        <v/>
      </c>
      <c r="Q5002" s="23"/>
    </row>
    <row r="5003" spans="3:17" x14ac:dyDescent="0.3">
      <c r="C5003" s="128" t="str">
        <f t="shared" si="79"/>
        <v/>
      </c>
      <c r="Q5003" s="23"/>
    </row>
    <row r="5004" spans="3:17" x14ac:dyDescent="0.3">
      <c r="C5004" s="128" t="str">
        <f t="shared" si="79"/>
        <v/>
      </c>
      <c r="Q5004" s="23"/>
    </row>
    <row r="5005" spans="3:17" x14ac:dyDescent="0.3">
      <c r="C5005" s="128" t="str">
        <f t="shared" si="79"/>
        <v/>
      </c>
      <c r="Q5005" s="23"/>
    </row>
    <row r="5006" spans="3:17" x14ac:dyDescent="0.3">
      <c r="C5006" s="128" t="str">
        <f t="shared" si="79"/>
        <v/>
      </c>
      <c r="Q5006" s="23"/>
    </row>
    <row r="5007" spans="3:17" x14ac:dyDescent="0.3">
      <c r="C5007" s="128" t="str">
        <f t="shared" si="79"/>
        <v/>
      </c>
      <c r="Q5007" s="23"/>
    </row>
    <row r="5008" spans="3:17" x14ac:dyDescent="0.3">
      <c r="C5008" s="128" t="str">
        <f t="shared" si="79"/>
        <v/>
      </c>
      <c r="Q5008" s="23"/>
    </row>
    <row r="5009" spans="3:17" x14ac:dyDescent="0.3">
      <c r="C5009" s="128" t="str">
        <f t="shared" si="79"/>
        <v/>
      </c>
      <c r="Q5009" s="23"/>
    </row>
    <row r="5010" spans="3:17" x14ac:dyDescent="0.3">
      <c r="C5010" s="128" t="str">
        <f t="shared" si="79"/>
        <v/>
      </c>
      <c r="Q5010" s="23"/>
    </row>
    <row r="5011" spans="3:17" x14ac:dyDescent="0.3">
      <c r="C5011" s="128" t="str">
        <f t="shared" si="79"/>
        <v/>
      </c>
      <c r="Q5011" s="23"/>
    </row>
    <row r="5012" spans="3:17" x14ac:dyDescent="0.3">
      <c r="C5012" s="128" t="str">
        <f t="shared" si="79"/>
        <v/>
      </c>
      <c r="Q5012" s="23"/>
    </row>
    <row r="5013" spans="3:17" x14ac:dyDescent="0.3">
      <c r="C5013" s="128" t="str">
        <f t="shared" si="79"/>
        <v/>
      </c>
      <c r="Q5013" s="23"/>
    </row>
    <row r="5014" spans="3:17" x14ac:dyDescent="0.3">
      <c r="C5014" s="128" t="str">
        <f t="shared" si="79"/>
        <v/>
      </c>
      <c r="Q5014" s="23"/>
    </row>
    <row r="5015" spans="3:17" x14ac:dyDescent="0.3">
      <c r="C5015" s="128" t="str">
        <f t="shared" si="79"/>
        <v/>
      </c>
      <c r="Q5015" s="23"/>
    </row>
    <row r="5016" spans="3:17" x14ac:dyDescent="0.3">
      <c r="C5016" s="128" t="str">
        <f t="shared" si="79"/>
        <v/>
      </c>
      <c r="Q5016" s="23"/>
    </row>
    <row r="5017" spans="3:17" x14ac:dyDescent="0.3">
      <c r="C5017" s="128" t="str">
        <f t="shared" si="79"/>
        <v/>
      </c>
      <c r="Q5017" s="23"/>
    </row>
    <row r="5018" spans="3:17" x14ac:dyDescent="0.3">
      <c r="C5018" s="128" t="str">
        <f t="shared" si="79"/>
        <v/>
      </c>
      <c r="Q5018" s="23"/>
    </row>
    <row r="5019" spans="3:17" x14ac:dyDescent="0.3">
      <c r="C5019" s="128" t="str">
        <f t="shared" si="79"/>
        <v/>
      </c>
      <c r="Q5019" s="23"/>
    </row>
    <row r="5020" spans="3:17" x14ac:dyDescent="0.3">
      <c r="C5020" s="128" t="str">
        <f t="shared" si="79"/>
        <v/>
      </c>
      <c r="Q5020" s="23"/>
    </row>
    <row r="5021" spans="3:17" x14ac:dyDescent="0.3">
      <c r="C5021" s="128" t="str">
        <f t="shared" si="79"/>
        <v/>
      </c>
      <c r="Q5021" s="23"/>
    </row>
    <row r="5022" spans="3:17" x14ac:dyDescent="0.3">
      <c r="C5022" s="128" t="str">
        <f t="shared" si="79"/>
        <v/>
      </c>
      <c r="Q5022" s="23"/>
    </row>
    <row r="5023" spans="3:17" x14ac:dyDescent="0.3">
      <c r="C5023" s="128" t="str">
        <f t="shared" si="79"/>
        <v/>
      </c>
      <c r="Q5023" s="23"/>
    </row>
    <row r="5024" spans="3:17" x14ac:dyDescent="0.3">
      <c r="C5024" s="128" t="str">
        <f t="shared" si="79"/>
        <v/>
      </c>
      <c r="Q5024" s="23"/>
    </row>
    <row r="5025" spans="3:17" x14ac:dyDescent="0.3">
      <c r="C5025" s="128" t="str">
        <f t="shared" si="79"/>
        <v/>
      </c>
      <c r="Q5025" s="23"/>
    </row>
    <row r="5026" spans="3:17" x14ac:dyDescent="0.3">
      <c r="C5026" s="128" t="str">
        <f t="shared" si="79"/>
        <v/>
      </c>
      <c r="Q5026" s="23"/>
    </row>
    <row r="5027" spans="3:17" x14ac:dyDescent="0.3">
      <c r="C5027" s="128" t="str">
        <f t="shared" si="79"/>
        <v/>
      </c>
      <c r="Q5027" s="23"/>
    </row>
    <row r="5028" spans="3:17" x14ac:dyDescent="0.3">
      <c r="C5028" s="128" t="str">
        <f t="shared" si="79"/>
        <v/>
      </c>
      <c r="Q5028" s="23"/>
    </row>
    <row r="5029" spans="3:17" x14ac:dyDescent="0.3">
      <c r="C5029" s="128" t="str">
        <f t="shared" si="79"/>
        <v/>
      </c>
      <c r="Q5029" s="23"/>
    </row>
    <row r="5030" spans="3:17" x14ac:dyDescent="0.3">
      <c r="C5030" s="128" t="str">
        <f t="shared" si="79"/>
        <v/>
      </c>
      <c r="Q5030" s="23"/>
    </row>
    <row r="5031" spans="3:17" x14ac:dyDescent="0.3">
      <c r="C5031" s="128" t="str">
        <f t="shared" si="79"/>
        <v/>
      </c>
      <c r="Q5031" s="23"/>
    </row>
    <row r="5032" spans="3:17" x14ac:dyDescent="0.3">
      <c r="C5032" s="128" t="str">
        <f t="shared" si="79"/>
        <v/>
      </c>
      <c r="Q5032" s="23"/>
    </row>
    <row r="5033" spans="3:17" x14ac:dyDescent="0.3">
      <c r="C5033" s="128" t="str">
        <f t="shared" si="79"/>
        <v/>
      </c>
      <c r="Q5033" s="23"/>
    </row>
    <row r="5034" spans="3:17" x14ac:dyDescent="0.3">
      <c r="C5034" s="128" t="str">
        <f t="shared" si="79"/>
        <v/>
      </c>
      <c r="Q5034" s="23"/>
    </row>
    <row r="5035" spans="3:17" x14ac:dyDescent="0.3">
      <c r="C5035" s="128" t="str">
        <f t="shared" si="79"/>
        <v/>
      </c>
      <c r="Q5035" s="23"/>
    </row>
    <row r="5036" spans="3:17" x14ac:dyDescent="0.3">
      <c r="C5036" s="128" t="str">
        <f t="shared" si="79"/>
        <v/>
      </c>
      <c r="Q5036" s="23"/>
    </row>
    <row r="5037" spans="3:17" x14ac:dyDescent="0.3">
      <c r="C5037" s="128" t="str">
        <f t="shared" si="79"/>
        <v/>
      </c>
      <c r="Q5037" s="23"/>
    </row>
    <row r="5038" spans="3:17" x14ac:dyDescent="0.3">
      <c r="C5038" s="128" t="str">
        <f t="shared" si="79"/>
        <v/>
      </c>
      <c r="Q5038" s="23"/>
    </row>
    <row r="5039" spans="3:17" x14ac:dyDescent="0.3">
      <c r="C5039" s="128" t="str">
        <f t="shared" si="79"/>
        <v/>
      </c>
      <c r="Q5039" s="23"/>
    </row>
    <row r="5040" spans="3:17" x14ac:dyDescent="0.3">
      <c r="C5040" s="128" t="str">
        <f t="shared" si="79"/>
        <v/>
      </c>
      <c r="Q5040" s="23"/>
    </row>
    <row r="5041" spans="3:17" x14ac:dyDescent="0.3">
      <c r="C5041" s="128" t="str">
        <f t="shared" si="79"/>
        <v/>
      </c>
      <c r="Q5041" s="23"/>
    </row>
    <row r="5042" spans="3:17" x14ac:dyDescent="0.3">
      <c r="C5042" s="128" t="str">
        <f t="shared" si="79"/>
        <v/>
      </c>
      <c r="Q5042" s="23"/>
    </row>
    <row r="5043" spans="3:17" x14ac:dyDescent="0.3">
      <c r="C5043" s="128" t="str">
        <f t="shared" si="79"/>
        <v/>
      </c>
      <c r="Q5043" s="23"/>
    </row>
    <row r="5044" spans="3:17" x14ac:dyDescent="0.3">
      <c r="C5044" s="128" t="str">
        <f t="shared" si="79"/>
        <v/>
      </c>
      <c r="Q5044" s="23"/>
    </row>
    <row r="5045" spans="3:17" x14ac:dyDescent="0.3">
      <c r="C5045" s="128" t="str">
        <f t="shared" si="79"/>
        <v/>
      </c>
      <c r="Q5045" s="23"/>
    </row>
    <row r="5046" spans="3:17" x14ac:dyDescent="0.3">
      <c r="C5046" s="128" t="str">
        <f t="shared" ref="C5046:C5109" si="80">LEFT(E5046,9)</f>
        <v/>
      </c>
      <c r="Q5046" s="23"/>
    </row>
    <row r="5047" spans="3:17" x14ac:dyDescent="0.3">
      <c r="C5047" s="128" t="str">
        <f t="shared" si="80"/>
        <v/>
      </c>
      <c r="Q5047" s="23"/>
    </row>
    <row r="5048" spans="3:17" x14ac:dyDescent="0.3">
      <c r="C5048" s="128" t="str">
        <f t="shared" si="80"/>
        <v/>
      </c>
      <c r="Q5048" s="23"/>
    </row>
    <row r="5049" spans="3:17" x14ac:dyDescent="0.3">
      <c r="C5049" s="128" t="str">
        <f t="shared" si="80"/>
        <v/>
      </c>
      <c r="Q5049" s="23"/>
    </row>
    <row r="5050" spans="3:17" x14ac:dyDescent="0.3">
      <c r="C5050" s="128" t="str">
        <f t="shared" si="80"/>
        <v/>
      </c>
      <c r="Q5050" s="23"/>
    </row>
    <row r="5051" spans="3:17" x14ac:dyDescent="0.3">
      <c r="C5051" s="128" t="str">
        <f t="shared" si="80"/>
        <v/>
      </c>
      <c r="Q5051" s="23"/>
    </row>
    <row r="5052" spans="3:17" x14ac:dyDescent="0.3">
      <c r="C5052" s="128" t="str">
        <f t="shared" si="80"/>
        <v/>
      </c>
      <c r="Q5052" s="23"/>
    </row>
    <row r="5053" spans="3:17" x14ac:dyDescent="0.3">
      <c r="C5053" s="128" t="str">
        <f t="shared" si="80"/>
        <v/>
      </c>
      <c r="Q5053" s="23"/>
    </row>
    <row r="5054" spans="3:17" x14ac:dyDescent="0.3">
      <c r="C5054" s="128" t="str">
        <f t="shared" si="80"/>
        <v/>
      </c>
      <c r="Q5054" s="23"/>
    </row>
    <row r="5055" spans="3:17" x14ac:dyDescent="0.3">
      <c r="C5055" s="128" t="str">
        <f t="shared" si="80"/>
        <v/>
      </c>
      <c r="Q5055" s="23"/>
    </row>
    <row r="5056" spans="3:17" x14ac:dyDescent="0.3">
      <c r="C5056" s="128" t="str">
        <f t="shared" si="80"/>
        <v/>
      </c>
      <c r="Q5056" s="23"/>
    </row>
    <row r="5057" spans="3:17" x14ac:dyDescent="0.3">
      <c r="C5057" s="128" t="str">
        <f t="shared" si="80"/>
        <v/>
      </c>
      <c r="Q5057" s="23"/>
    </row>
    <row r="5058" spans="3:17" x14ac:dyDescent="0.3">
      <c r="C5058" s="128" t="str">
        <f t="shared" si="80"/>
        <v/>
      </c>
      <c r="Q5058" s="23"/>
    </row>
    <row r="5059" spans="3:17" x14ac:dyDescent="0.3">
      <c r="C5059" s="128" t="str">
        <f t="shared" si="80"/>
        <v/>
      </c>
      <c r="Q5059" s="23"/>
    </row>
    <row r="5060" spans="3:17" x14ac:dyDescent="0.3">
      <c r="C5060" s="128" t="str">
        <f t="shared" si="80"/>
        <v/>
      </c>
      <c r="Q5060" s="23"/>
    </row>
    <row r="5061" spans="3:17" x14ac:dyDescent="0.3">
      <c r="C5061" s="128" t="str">
        <f t="shared" si="80"/>
        <v/>
      </c>
      <c r="Q5061" s="23"/>
    </row>
    <row r="5062" spans="3:17" x14ac:dyDescent="0.3">
      <c r="C5062" s="128" t="str">
        <f t="shared" si="80"/>
        <v/>
      </c>
      <c r="Q5062" s="23"/>
    </row>
    <row r="5063" spans="3:17" x14ac:dyDescent="0.3">
      <c r="C5063" s="128" t="str">
        <f t="shared" si="80"/>
        <v/>
      </c>
      <c r="Q5063" s="23"/>
    </row>
    <row r="5064" spans="3:17" x14ac:dyDescent="0.3">
      <c r="C5064" s="128" t="str">
        <f t="shared" si="80"/>
        <v/>
      </c>
      <c r="Q5064" s="23"/>
    </row>
    <row r="5065" spans="3:17" x14ac:dyDescent="0.3">
      <c r="C5065" s="128" t="str">
        <f t="shared" si="80"/>
        <v/>
      </c>
      <c r="Q5065" s="23"/>
    </row>
    <row r="5066" spans="3:17" x14ac:dyDescent="0.3">
      <c r="C5066" s="128" t="str">
        <f t="shared" si="80"/>
        <v/>
      </c>
      <c r="Q5066" s="23"/>
    </row>
    <row r="5067" spans="3:17" x14ac:dyDescent="0.3">
      <c r="C5067" s="128" t="str">
        <f t="shared" si="80"/>
        <v/>
      </c>
      <c r="Q5067" s="23"/>
    </row>
    <row r="5068" spans="3:17" x14ac:dyDescent="0.3">
      <c r="C5068" s="128" t="str">
        <f t="shared" si="80"/>
        <v/>
      </c>
      <c r="Q5068" s="23"/>
    </row>
    <row r="5069" spans="3:17" x14ac:dyDescent="0.3">
      <c r="C5069" s="128" t="str">
        <f t="shared" si="80"/>
        <v/>
      </c>
      <c r="Q5069" s="23"/>
    </row>
    <row r="5070" spans="3:17" x14ac:dyDescent="0.3">
      <c r="C5070" s="128" t="str">
        <f t="shared" si="80"/>
        <v/>
      </c>
      <c r="Q5070" s="23"/>
    </row>
    <row r="5071" spans="3:17" x14ac:dyDescent="0.3">
      <c r="C5071" s="128" t="str">
        <f t="shared" si="80"/>
        <v/>
      </c>
      <c r="Q5071" s="23"/>
    </row>
    <row r="5072" spans="3:17" x14ac:dyDescent="0.3">
      <c r="C5072" s="128" t="str">
        <f t="shared" si="80"/>
        <v/>
      </c>
      <c r="Q5072" s="23"/>
    </row>
    <row r="5073" spans="3:17" x14ac:dyDescent="0.3">
      <c r="C5073" s="128" t="str">
        <f t="shared" si="80"/>
        <v/>
      </c>
      <c r="Q5073" s="23"/>
    </row>
    <row r="5074" spans="3:17" x14ac:dyDescent="0.3">
      <c r="C5074" s="128" t="str">
        <f t="shared" si="80"/>
        <v/>
      </c>
      <c r="Q5074" s="23"/>
    </row>
    <row r="5075" spans="3:17" x14ac:dyDescent="0.3">
      <c r="C5075" s="128" t="str">
        <f t="shared" si="80"/>
        <v/>
      </c>
      <c r="Q5075" s="23"/>
    </row>
    <row r="5076" spans="3:17" x14ac:dyDescent="0.3">
      <c r="C5076" s="128" t="str">
        <f t="shared" si="80"/>
        <v/>
      </c>
      <c r="Q5076" s="23"/>
    </row>
    <row r="5077" spans="3:17" x14ac:dyDescent="0.3">
      <c r="C5077" s="128" t="str">
        <f t="shared" si="80"/>
        <v/>
      </c>
      <c r="Q5077" s="23"/>
    </row>
    <row r="5078" spans="3:17" x14ac:dyDescent="0.3">
      <c r="C5078" s="128" t="str">
        <f t="shared" si="80"/>
        <v/>
      </c>
      <c r="Q5078" s="23"/>
    </row>
    <row r="5079" spans="3:17" x14ac:dyDescent="0.3">
      <c r="C5079" s="128" t="str">
        <f t="shared" si="80"/>
        <v/>
      </c>
      <c r="Q5079" s="23"/>
    </row>
    <row r="5080" spans="3:17" x14ac:dyDescent="0.3">
      <c r="C5080" s="128" t="str">
        <f t="shared" si="80"/>
        <v/>
      </c>
      <c r="Q5080" s="23"/>
    </row>
    <row r="5081" spans="3:17" x14ac:dyDescent="0.3">
      <c r="C5081" s="128" t="str">
        <f t="shared" si="80"/>
        <v/>
      </c>
      <c r="Q5081" s="23"/>
    </row>
    <row r="5082" spans="3:17" x14ac:dyDescent="0.3">
      <c r="C5082" s="128" t="str">
        <f t="shared" si="80"/>
        <v/>
      </c>
      <c r="Q5082" s="23"/>
    </row>
    <row r="5083" spans="3:17" x14ac:dyDescent="0.3">
      <c r="C5083" s="128" t="str">
        <f t="shared" si="80"/>
        <v/>
      </c>
      <c r="Q5083" s="23"/>
    </row>
    <row r="5084" spans="3:17" x14ac:dyDescent="0.3">
      <c r="C5084" s="128" t="str">
        <f t="shared" si="80"/>
        <v/>
      </c>
      <c r="Q5084" s="23"/>
    </row>
    <row r="5085" spans="3:17" x14ac:dyDescent="0.3">
      <c r="C5085" s="128" t="str">
        <f t="shared" si="80"/>
        <v/>
      </c>
      <c r="Q5085" s="23"/>
    </row>
    <row r="5086" spans="3:17" x14ac:dyDescent="0.3">
      <c r="C5086" s="128" t="str">
        <f t="shared" si="80"/>
        <v/>
      </c>
      <c r="Q5086" s="23"/>
    </row>
    <row r="5087" spans="3:17" x14ac:dyDescent="0.3">
      <c r="C5087" s="128" t="str">
        <f t="shared" si="80"/>
        <v/>
      </c>
      <c r="Q5087" s="23"/>
    </row>
    <row r="5088" spans="3:17" x14ac:dyDescent="0.3">
      <c r="C5088" s="128" t="str">
        <f t="shared" si="80"/>
        <v/>
      </c>
      <c r="Q5088" s="23"/>
    </row>
    <row r="5089" spans="3:17" x14ac:dyDescent="0.3">
      <c r="C5089" s="128" t="str">
        <f t="shared" si="80"/>
        <v/>
      </c>
      <c r="Q5089" s="23"/>
    </row>
    <row r="5090" spans="3:17" x14ac:dyDescent="0.3">
      <c r="C5090" s="128" t="str">
        <f t="shared" si="80"/>
        <v/>
      </c>
      <c r="Q5090" s="23"/>
    </row>
    <row r="5091" spans="3:17" x14ac:dyDescent="0.3">
      <c r="C5091" s="128" t="str">
        <f t="shared" si="80"/>
        <v/>
      </c>
      <c r="Q5091" s="23"/>
    </row>
    <row r="5092" spans="3:17" x14ac:dyDescent="0.3">
      <c r="C5092" s="128" t="str">
        <f t="shared" si="80"/>
        <v/>
      </c>
      <c r="Q5092" s="23"/>
    </row>
    <row r="5093" spans="3:17" x14ac:dyDescent="0.3">
      <c r="C5093" s="128" t="str">
        <f t="shared" si="80"/>
        <v/>
      </c>
      <c r="Q5093" s="23"/>
    </row>
    <row r="5094" spans="3:17" x14ac:dyDescent="0.3">
      <c r="C5094" s="128" t="str">
        <f t="shared" si="80"/>
        <v/>
      </c>
      <c r="Q5094" s="23"/>
    </row>
    <row r="5095" spans="3:17" x14ac:dyDescent="0.3">
      <c r="C5095" s="128" t="str">
        <f t="shared" si="80"/>
        <v/>
      </c>
      <c r="Q5095" s="23"/>
    </row>
    <row r="5096" spans="3:17" x14ac:dyDescent="0.3">
      <c r="C5096" s="128" t="str">
        <f t="shared" si="80"/>
        <v/>
      </c>
      <c r="Q5096" s="23"/>
    </row>
    <row r="5097" spans="3:17" x14ac:dyDescent="0.3">
      <c r="C5097" s="128" t="str">
        <f t="shared" si="80"/>
        <v/>
      </c>
      <c r="Q5097" s="23"/>
    </row>
    <row r="5098" spans="3:17" x14ac:dyDescent="0.3">
      <c r="C5098" s="128" t="str">
        <f t="shared" si="80"/>
        <v/>
      </c>
      <c r="Q5098" s="23"/>
    </row>
    <row r="5099" spans="3:17" x14ac:dyDescent="0.3">
      <c r="C5099" s="128" t="str">
        <f t="shared" si="80"/>
        <v/>
      </c>
      <c r="Q5099" s="23"/>
    </row>
    <row r="5100" spans="3:17" x14ac:dyDescent="0.3">
      <c r="C5100" s="128" t="str">
        <f t="shared" si="80"/>
        <v/>
      </c>
      <c r="Q5100" s="23"/>
    </row>
    <row r="5101" spans="3:17" x14ac:dyDescent="0.3">
      <c r="C5101" s="128" t="str">
        <f t="shared" si="80"/>
        <v/>
      </c>
      <c r="Q5101" s="23"/>
    </row>
    <row r="5102" spans="3:17" x14ac:dyDescent="0.3">
      <c r="C5102" s="128" t="str">
        <f t="shared" si="80"/>
        <v/>
      </c>
      <c r="Q5102" s="23"/>
    </row>
    <row r="5103" spans="3:17" x14ac:dyDescent="0.3">
      <c r="C5103" s="128" t="str">
        <f t="shared" si="80"/>
        <v/>
      </c>
      <c r="Q5103" s="23"/>
    </row>
    <row r="5104" spans="3:17" x14ac:dyDescent="0.3">
      <c r="C5104" s="128" t="str">
        <f t="shared" si="80"/>
        <v/>
      </c>
      <c r="Q5104" s="23"/>
    </row>
    <row r="5105" spans="3:17" x14ac:dyDescent="0.3">
      <c r="C5105" s="128" t="str">
        <f t="shared" si="80"/>
        <v/>
      </c>
      <c r="Q5105" s="23"/>
    </row>
    <row r="5106" spans="3:17" x14ac:dyDescent="0.3">
      <c r="C5106" s="128" t="str">
        <f t="shared" si="80"/>
        <v/>
      </c>
      <c r="Q5106" s="23"/>
    </row>
    <row r="5107" spans="3:17" x14ac:dyDescent="0.3">
      <c r="C5107" s="128" t="str">
        <f t="shared" si="80"/>
        <v/>
      </c>
      <c r="Q5107" s="23"/>
    </row>
    <row r="5108" spans="3:17" x14ac:dyDescent="0.3">
      <c r="C5108" s="128" t="str">
        <f t="shared" si="80"/>
        <v/>
      </c>
      <c r="Q5108" s="23"/>
    </row>
    <row r="5109" spans="3:17" x14ac:dyDescent="0.3">
      <c r="C5109" s="128" t="str">
        <f t="shared" si="80"/>
        <v/>
      </c>
      <c r="Q5109" s="23"/>
    </row>
    <row r="5110" spans="3:17" x14ac:dyDescent="0.3">
      <c r="C5110" s="128" t="str">
        <f t="shared" ref="C5110:C5173" si="81">LEFT(E5110,9)</f>
        <v/>
      </c>
      <c r="Q5110" s="23"/>
    </row>
    <row r="5111" spans="3:17" x14ac:dyDescent="0.3">
      <c r="C5111" s="128" t="str">
        <f t="shared" si="81"/>
        <v/>
      </c>
      <c r="Q5111" s="23"/>
    </row>
    <row r="5112" spans="3:17" x14ac:dyDescent="0.3">
      <c r="C5112" s="128" t="str">
        <f t="shared" si="81"/>
        <v/>
      </c>
      <c r="Q5112" s="23"/>
    </row>
    <row r="5113" spans="3:17" x14ac:dyDescent="0.3">
      <c r="C5113" s="128" t="str">
        <f t="shared" si="81"/>
        <v/>
      </c>
      <c r="Q5113" s="23"/>
    </row>
    <row r="5114" spans="3:17" x14ac:dyDescent="0.3">
      <c r="C5114" s="128" t="str">
        <f t="shared" si="81"/>
        <v/>
      </c>
      <c r="Q5114" s="23"/>
    </row>
    <row r="5115" spans="3:17" x14ac:dyDescent="0.3">
      <c r="C5115" s="128" t="str">
        <f t="shared" si="81"/>
        <v/>
      </c>
      <c r="Q5115" s="23"/>
    </row>
    <row r="5116" spans="3:17" x14ac:dyDescent="0.3">
      <c r="C5116" s="128" t="str">
        <f t="shared" si="81"/>
        <v/>
      </c>
      <c r="Q5116" s="23"/>
    </row>
    <row r="5117" spans="3:17" x14ac:dyDescent="0.3">
      <c r="C5117" s="128" t="str">
        <f t="shared" si="81"/>
        <v/>
      </c>
      <c r="Q5117" s="23"/>
    </row>
    <row r="5118" spans="3:17" x14ac:dyDescent="0.3">
      <c r="C5118" s="128" t="str">
        <f t="shared" si="81"/>
        <v/>
      </c>
      <c r="Q5118" s="23"/>
    </row>
    <row r="5119" spans="3:17" x14ac:dyDescent="0.3">
      <c r="C5119" s="128" t="str">
        <f t="shared" si="81"/>
        <v/>
      </c>
      <c r="Q5119" s="23"/>
    </row>
    <row r="5120" spans="3:17" x14ac:dyDescent="0.3">
      <c r="C5120" s="128" t="str">
        <f t="shared" si="81"/>
        <v/>
      </c>
      <c r="Q5120" s="23"/>
    </row>
    <row r="5121" spans="3:17" x14ac:dyDescent="0.3">
      <c r="C5121" s="128" t="str">
        <f t="shared" si="81"/>
        <v/>
      </c>
      <c r="Q5121" s="23"/>
    </row>
    <row r="5122" spans="3:17" x14ac:dyDescent="0.3">
      <c r="C5122" s="128" t="str">
        <f t="shared" si="81"/>
        <v/>
      </c>
      <c r="Q5122" s="23"/>
    </row>
    <row r="5123" spans="3:17" x14ac:dyDescent="0.3">
      <c r="C5123" s="128" t="str">
        <f t="shared" si="81"/>
        <v/>
      </c>
      <c r="Q5123" s="23"/>
    </row>
    <row r="5124" spans="3:17" x14ac:dyDescent="0.3">
      <c r="C5124" s="128" t="str">
        <f t="shared" si="81"/>
        <v/>
      </c>
      <c r="Q5124" s="23"/>
    </row>
    <row r="5125" spans="3:17" x14ac:dyDescent="0.3">
      <c r="C5125" s="128" t="str">
        <f t="shared" si="81"/>
        <v/>
      </c>
      <c r="Q5125" s="23"/>
    </row>
    <row r="5126" spans="3:17" x14ac:dyDescent="0.3">
      <c r="C5126" s="128" t="str">
        <f t="shared" si="81"/>
        <v/>
      </c>
      <c r="Q5126" s="23"/>
    </row>
    <row r="5127" spans="3:17" x14ac:dyDescent="0.3">
      <c r="C5127" s="128" t="str">
        <f t="shared" si="81"/>
        <v/>
      </c>
      <c r="Q5127" s="23"/>
    </row>
    <row r="5128" spans="3:17" x14ac:dyDescent="0.3">
      <c r="C5128" s="128" t="str">
        <f t="shared" si="81"/>
        <v/>
      </c>
      <c r="Q5128" s="23"/>
    </row>
    <row r="5129" spans="3:17" x14ac:dyDescent="0.3">
      <c r="C5129" s="128" t="str">
        <f t="shared" si="81"/>
        <v/>
      </c>
      <c r="Q5129" s="23"/>
    </row>
    <row r="5130" spans="3:17" x14ac:dyDescent="0.3">
      <c r="C5130" s="128" t="str">
        <f t="shared" si="81"/>
        <v/>
      </c>
      <c r="Q5130" s="23"/>
    </row>
    <row r="5131" spans="3:17" x14ac:dyDescent="0.3">
      <c r="C5131" s="128" t="str">
        <f t="shared" si="81"/>
        <v/>
      </c>
      <c r="Q5131" s="23"/>
    </row>
    <row r="5132" spans="3:17" x14ac:dyDescent="0.3">
      <c r="C5132" s="128" t="str">
        <f t="shared" si="81"/>
        <v/>
      </c>
      <c r="Q5132" s="23"/>
    </row>
    <row r="5133" spans="3:17" x14ac:dyDescent="0.3">
      <c r="C5133" s="128" t="str">
        <f t="shared" si="81"/>
        <v/>
      </c>
      <c r="Q5133" s="23"/>
    </row>
    <row r="5134" spans="3:17" x14ac:dyDescent="0.3">
      <c r="C5134" s="128" t="str">
        <f t="shared" si="81"/>
        <v/>
      </c>
      <c r="Q5134" s="23"/>
    </row>
    <row r="5135" spans="3:17" x14ac:dyDescent="0.3">
      <c r="C5135" s="128" t="str">
        <f t="shared" si="81"/>
        <v/>
      </c>
      <c r="Q5135" s="23"/>
    </row>
    <row r="5136" spans="3:17" x14ac:dyDescent="0.3">
      <c r="C5136" s="128" t="str">
        <f t="shared" si="81"/>
        <v/>
      </c>
      <c r="Q5136" s="23"/>
    </row>
    <row r="5137" spans="3:17" x14ac:dyDescent="0.3">
      <c r="C5137" s="128" t="str">
        <f t="shared" si="81"/>
        <v/>
      </c>
      <c r="Q5137" s="23"/>
    </row>
    <row r="5138" spans="3:17" x14ac:dyDescent="0.3">
      <c r="C5138" s="128" t="str">
        <f t="shared" si="81"/>
        <v/>
      </c>
      <c r="Q5138" s="23"/>
    </row>
    <row r="5139" spans="3:17" x14ac:dyDescent="0.3">
      <c r="C5139" s="128" t="str">
        <f t="shared" si="81"/>
        <v/>
      </c>
      <c r="Q5139" s="23"/>
    </row>
    <row r="5140" spans="3:17" x14ac:dyDescent="0.3">
      <c r="C5140" s="128" t="str">
        <f t="shared" si="81"/>
        <v/>
      </c>
      <c r="Q5140" s="23"/>
    </row>
    <row r="5141" spans="3:17" x14ac:dyDescent="0.3">
      <c r="C5141" s="128" t="str">
        <f t="shared" si="81"/>
        <v/>
      </c>
      <c r="Q5141" s="23"/>
    </row>
    <row r="5142" spans="3:17" x14ac:dyDescent="0.3">
      <c r="C5142" s="128" t="str">
        <f t="shared" si="81"/>
        <v/>
      </c>
      <c r="Q5142" s="23"/>
    </row>
    <row r="5143" spans="3:17" x14ac:dyDescent="0.3">
      <c r="C5143" s="128" t="str">
        <f t="shared" si="81"/>
        <v/>
      </c>
      <c r="Q5143" s="23"/>
    </row>
    <row r="5144" spans="3:17" x14ac:dyDescent="0.3">
      <c r="C5144" s="128" t="str">
        <f t="shared" si="81"/>
        <v/>
      </c>
      <c r="Q5144" s="23"/>
    </row>
    <row r="5145" spans="3:17" x14ac:dyDescent="0.3">
      <c r="C5145" s="128" t="str">
        <f t="shared" si="81"/>
        <v/>
      </c>
      <c r="Q5145" s="23"/>
    </row>
    <row r="5146" spans="3:17" x14ac:dyDescent="0.3">
      <c r="C5146" s="128" t="str">
        <f t="shared" si="81"/>
        <v/>
      </c>
      <c r="Q5146" s="23"/>
    </row>
    <row r="5147" spans="3:17" x14ac:dyDescent="0.3">
      <c r="C5147" s="128" t="str">
        <f t="shared" si="81"/>
        <v/>
      </c>
      <c r="Q5147" s="23"/>
    </row>
    <row r="5148" spans="3:17" x14ac:dyDescent="0.3">
      <c r="C5148" s="128" t="str">
        <f t="shared" si="81"/>
        <v/>
      </c>
      <c r="Q5148" s="23"/>
    </row>
    <row r="5149" spans="3:17" x14ac:dyDescent="0.3">
      <c r="C5149" s="128" t="str">
        <f t="shared" si="81"/>
        <v/>
      </c>
      <c r="Q5149" s="23"/>
    </row>
    <row r="5150" spans="3:17" x14ac:dyDescent="0.3">
      <c r="C5150" s="128" t="str">
        <f t="shared" si="81"/>
        <v/>
      </c>
      <c r="Q5150" s="23"/>
    </row>
    <row r="5151" spans="3:17" x14ac:dyDescent="0.3">
      <c r="C5151" s="128" t="str">
        <f t="shared" si="81"/>
        <v/>
      </c>
      <c r="Q5151" s="23"/>
    </row>
    <row r="5152" spans="3:17" x14ac:dyDescent="0.3">
      <c r="C5152" s="128" t="str">
        <f t="shared" si="81"/>
        <v/>
      </c>
      <c r="Q5152" s="23"/>
    </row>
    <row r="5153" spans="3:17" x14ac:dyDescent="0.3">
      <c r="C5153" s="128" t="str">
        <f t="shared" si="81"/>
        <v/>
      </c>
      <c r="Q5153" s="23"/>
    </row>
    <row r="5154" spans="3:17" x14ac:dyDescent="0.3">
      <c r="C5154" s="128" t="str">
        <f t="shared" si="81"/>
        <v/>
      </c>
      <c r="Q5154" s="23"/>
    </row>
    <row r="5155" spans="3:17" x14ac:dyDescent="0.3">
      <c r="C5155" s="128" t="str">
        <f t="shared" si="81"/>
        <v/>
      </c>
      <c r="Q5155" s="23"/>
    </row>
    <row r="5156" spans="3:17" x14ac:dyDescent="0.3">
      <c r="C5156" s="128" t="str">
        <f t="shared" si="81"/>
        <v/>
      </c>
      <c r="Q5156" s="23"/>
    </row>
    <row r="5157" spans="3:17" x14ac:dyDescent="0.3">
      <c r="C5157" s="128" t="str">
        <f t="shared" si="81"/>
        <v/>
      </c>
      <c r="Q5157" s="23"/>
    </row>
    <row r="5158" spans="3:17" x14ac:dyDescent="0.3">
      <c r="C5158" s="128" t="str">
        <f t="shared" si="81"/>
        <v/>
      </c>
      <c r="Q5158" s="23"/>
    </row>
    <row r="5159" spans="3:17" x14ac:dyDescent="0.3">
      <c r="C5159" s="128" t="str">
        <f t="shared" si="81"/>
        <v/>
      </c>
      <c r="Q5159" s="23"/>
    </row>
    <row r="5160" spans="3:17" x14ac:dyDescent="0.3">
      <c r="C5160" s="128" t="str">
        <f t="shared" si="81"/>
        <v/>
      </c>
      <c r="Q5160" s="23"/>
    </row>
    <row r="5161" spans="3:17" x14ac:dyDescent="0.3">
      <c r="C5161" s="128" t="str">
        <f t="shared" si="81"/>
        <v/>
      </c>
      <c r="Q5161" s="23"/>
    </row>
    <row r="5162" spans="3:17" x14ac:dyDescent="0.3">
      <c r="C5162" s="128" t="str">
        <f t="shared" si="81"/>
        <v/>
      </c>
      <c r="Q5162" s="23"/>
    </row>
    <row r="5163" spans="3:17" x14ac:dyDescent="0.3">
      <c r="C5163" s="128" t="str">
        <f t="shared" si="81"/>
        <v/>
      </c>
      <c r="Q5163" s="23"/>
    </row>
    <row r="5164" spans="3:17" x14ac:dyDescent="0.3">
      <c r="C5164" s="128" t="str">
        <f t="shared" si="81"/>
        <v/>
      </c>
      <c r="Q5164" s="23"/>
    </row>
    <row r="5165" spans="3:17" x14ac:dyDescent="0.3">
      <c r="C5165" s="128" t="str">
        <f t="shared" si="81"/>
        <v/>
      </c>
      <c r="Q5165" s="23"/>
    </row>
    <row r="5166" spans="3:17" x14ac:dyDescent="0.3">
      <c r="C5166" s="128" t="str">
        <f t="shared" si="81"/>
        <v/>
      </c>
      <c r="Q5166" s="23"/>
    </row>
    <row r="5167" spans="3:17" x14ac:dyDescent="0.3">
      <c r="C5167" s="128" t="str">
        <f t="shared" si="81"/>
        <v/>
      </c>
      <c r="Q5167" s="23"/>
    </row>
    <row r="5168" spans="3:17" x14ac:dyDescent="0.3">
      <c r="C5168" s="128" t="str">
        <f t="shared" si="81"/>
        <v/>
      </c>
      <c r="Q5168" s="23"/>
    </row>
    <row r="5169" spans="3:17" x14ac:dyDescent="0.3">
      <c r="C5169" s="128" t="str">
        <f t="shared" si="81"/>
        <v/>
      </c>
      <c r="Q5169" s="23"/>
    </row>
    <row r="5170" spans="3:17" x14ac:dyDescent="0.3">
      <c r="C5170" s="128" t="str">
        <f t="shared" si="81"/>
        <v/>
      </c>
      <c r="Q5170" s="23"/>
    </row>
    <row r="5171" spans="3:17" x14ac:dyDescent="0.3">
      <c r="C5171" s="128" t="str">
        <f t="shared" si="81"/>
        <v/>
      </c>
      <c r="Q5171" s="23"/>
    </row>
    <row r="5172" spans="3:17" x14ac:dyDescent="0.3">
      <c r="C5172" s="128" t="str">
        <f t="shared" si="81"/>
        <v/>
      </c>
      <c r="Q5172" s="23"/>
    </row>
    <row r="5173" spans="3:17" x14ac:dyDescent="0.3">
      <c r="C5173" s="128" t="str">
        <f t="shared" si="81"/>
        <v/>
      </c>
      <c r="Q5173" s="23"/>
    </row>
    <row r="5174" spans="3:17" x14ac:dyDescent="0.3">
      <c r="C5174" s="128" t="str">
        <f t="shared" ref="C5174:C5237" si="82">LEFT(E5174,9)</f>
        <v/>
      </c>
      <c r="Q5174" s="23"/>
    </row>
    <row r="5175" spans="3:17" x14ac:dyDescent="0.3">
      <c r="C5175" s="128" t="str">
        <f t="shared" si="82"/>
        <v/>
      </c>
      <c r="Q5175" s="23"/>
    </row>
    <row r="5176" spans="3:17" x14ac:dyDescent="0.3">
      <c r="C5176" s="128" t="str">
        <f t="shared" si="82"/>
        <v/>
      </c>
      <c r="Q5176" s="23"/>
    </row>
    <row r="5177" spans="3:17" x14ac:dyDescent="0.3">
      <c r="C5177" s="128" t="str">
        <f t="shared" si="82"/>
        <v/>
      </c>
      <c r="Q5177" s="23"/>
    </row>
    <row r="5178" spans="3:17" x14ac:dyDescent="0.3">
      <c r="C5178" s="128" t="str">
        <f t="shared" si="82"/>
        <v/>
      </c>
      <c r="Q5178" s="23"/>
    </row>
    <row r="5179" spans="3:17" x14ac:dyDescent="0.3">
      <c r="C5179" s="128" t="str">
        <f t="shared" si="82"/>
        <v/>
      </c>
      <c r="Q5179" s="23"/>
    </row>
    <row r="5180" spans="3:17" x14ac:dyDescent="0.3">
      <c r="C5180" s="128" t="str">
        <f t="shared" si="82"/>
        <v/>
      </c>
      <c r="Q5180" s="23"/>
    </row>
    <row r="5181" spans="3:17" x14ac:dyDescent="0.3">
      <c r="C5181" s="128" t="str">
        <f t="shared" si="82"/>
        <v/>
      </c>
      <c r="Q5181" s="23"/>
    </row>
    <row r="5182" spans="3:17" x14ac:dyDescent="0.3">
      <c r="C5182" s="128" t="str">
        <f t="shared" si="82"/>
        <v/>
      </c>
      <c r="Q5182" s="23"/>
    </row>
    <row r="5183" spans="3:17" x14ac:dyDescent="0.3">
      <c r="C5183" s="128" t="str">
        <f t="shared" si="82"/>
        <v/>
      </c>
      <c r="Q5183" s="23"/>
    </row>
    <row r="5184" spans="3:17" x14ac:dyDescent="0.3">
      <c r="C5184" s="128" t="str">
        <f t="shared" si="82"/>
        <v/>
      </c>
      <c r="Q5184" s="23"/>
    </row>
    <row r="5185" spans="3:17" x14ac:dyDescent="0.3">
      <c r="C5185" s="128" t="str">
        <f t="shared" si="82"/>
        <v/>
      </c>
      <c r="Q5185" s="23"/>
    </row>
    <row r="5186" spans="3:17" x14ac:dyDescent="0.3">
      <c r="C5186" s="128" t="str">
        <f t="shared" si="82"/>
        <v/>
      </c>
      <c r="Q5186" s="23"/>
    </row>
    <row r="5187" spans="3:17" x14ac:dyDescent="0.3">
      <c r="C5187" s="128" t="str">
        <f t="shared" si="82"/>
        <v/>
      </c>
      <c r="Q5187" s="23"/>
    </row>
    <row r="5188" spans="3:17" x14ac:dyDescent="0.3">
      <c r="C5188" s="128" t="str">
        <f t="shared" si="82"/>
        <v/>
      </c>
      <c r="Q5188" s="23"/>
    </row>
    <row r="5189" spans="3:17" x14ac:dyDescent="0.3">
      <c r="C5189" s="128" t="str">
        <f t="shared" si="82"/>
        <v/>
      </c>
      <c r="Q5189" s="23"/>
    </row>
    <row r="5190" spans="3:17" x14ac:dyDescent="0.3">
      <c r="C5190" s="128" t="str">
        <f t="shared" si="82"/>
        <v/>
      </c>
      <c r="Q5190" s="23"/>
    </row>
    <row r="5191" spans="3:17" x14ac:dyDescent="0.3">
      <c r="C5191" s="128" t="str">
        <f t="shared" si="82"/>
        <v/>
      </c>
      <c r="Q5191" s="23"/>
    </row>
    <row r="5192" spans="3:17" x14ac:dyDescent="0.3">
      <c r="C5192" s="128" t="str">
        <f t="shared" si="82"/>
        <v/>
      </c>
      <c r="Q5192" s="23"/>
    </row>
    <row r="5193" spans="3:17" x14ac:dyDescent="0.3">
      <c r="C5193" s="128" t="str">
        <f t="shared" si="82"/>
        <v/>
      </c>
      <c r="Q5193" s="23"/>
    </row>
    <row r="5194" spans="3:17" x14ac:dyDescent="0.3">
      <c r="C5194" s="128" t="str">
        <f t="shared" si="82"/>
        <v/>
      </c>
      <c r="Q5194" s="23"/>
    </row>
    <row r="5195" spans="3:17" x14ac:dyDescent="0.3">
      <c r="C5195" s="128" t="str">
        <f t="shared" si="82"/>
        <v/>
      </c>
      <c r="Q5195" s="23"/>
    </row>
    <row r="5196" spans="3:17" x14ac:dyDescent="0.3">
      <c r="C5196" s="128" t="str">
        <f t="shared" si="82"/>
        <v/>
      </c>
      <c r="Q5196" s="23"/>
    </row>
    <row r="5197" spans="3:17" x14ac:dyDescent="0.3">
      <c r="C5197" s="128" t="str">
        <f t="shared" si="82"/>
        <v/>
      </c>
      <c r="Q5197" s="23"/>
    </row>
    <row r="5198" spans="3:17" x14ac:dyDescent="0.3">
      <c r="C5198" s="128" t="str">
        <f t="shared" si="82"/>
        <v/>
      </c>
      <c r="Q5198" s="23"/>
    </row>
    <row r="5199" spans="3:17" x14ac:dyDescent="0.3">
      <c r="C5199" s="128" t="str">
        <f t="shared" si="82"/>
        <v/>
      </c>
      <c r="Q5199" s="23"/>
    </row>
    <row r="5200" spans="3:17" x14ac:dyDescent="0.3">
      <c r="C5200" s="128" t="str">
        <f t="shared" si="82"/>
        <v/>
      </c>
      <c r="Q5200" s="23"/>
    </row>
    <row r="5201" spans="3:17" x14ac:dyDescent="0.3">
      <c r="C5201" s="128" t="str">
        <f t="shared" si="82"/>
        <v/>
      </c>
      <c r="Q5201" s="23"/>
    </row>
    <row r="5202" spans="3:17" x14ac:dyDescent="0.3">
      <c r="C5202" s="128" t="str">
        <f t="shared" si="82"/>
        <v/>
      </c>
      <c r="Q5202" s="23"/>
    </row>
    <row r="5203" spans="3:17" x14ac:dyDescent="0.3">
      <c r="C5203" s="128" t="str">
        <f t="shared" si="82"/>
        <v/>
      </c>
      <c r="Q5203" s="23"/>
    </row>
    <row r="5204" spans="3:17" x14ac:dyDescent="0.3">
      <c r="C5204" s="128" t="str">
        <f t="shared" si="82"/>
        <v/>
      </c>
      <c r="Q5204" s="23"/>
    </row>
    <row r="5205" spans="3:17" x14ac:dyDescent="0.3">
      <c r="C5205" s="128" t="str">
        <f t="shared" si="82"/>
        <v/>
      </c>
      <c r="Q5205" s="23"/>
    </row>
    <row r="5206" spans="3:17" x14ac:dyDescent="0.3">
      <c r="C5206" s="128" t="str">
        <f t="shared" si="82"/>
        <v/>
      </c>
      <c r="Q5206" s="23"/>
    </row>
    <row r="5207" spans="3:17" x14ac:dyDescent="0.3">
      <c r="C5207" s="128" t="str">
        <f t="shared" si="82"/>
        <v/>
      </c>
      <c r="Q5207" s="23"/>
    </row>
    <row r="5208" spans="3:17" x14ac:dyDescent="0.3">
      <c r="C5208" s="128" t="str">
        <f t="shared" si="82"/>
        <v/>
      </c>
      <c r="Q5208" s="23"/>
    </row>
    <row r="5209" spans="3:17" x14ac:dyDescent="0.3">
      <c r="C5209" s="128" t="str">
        <f t="shared" si="82"/>
        <v/>
      </c>
      <c r="Q5209" s="23"/>
    </row>
    <row r="5210" spans="3:17" x14ac:dyDescent="0.3">
      <c r="C5210" s="128" t="str">
        <f t="shared" si="82"/>
        <v/>
      </c>
      <c r="Q5210" s="23"/>
    </row>
    <row r="5211" spans="3:17" x14ac:dyDescent="0.3">
      <c r="C5211" s="128" t="str">
        <f t="shared" si="82"/>
        <v/>
      </c>
      <c r="Q5211" s="23"/>
    </row>
    <row r="5212" spans="3:17" x14ac:dyDescent="0.3">
      <c r="C5212" s="128" t="str">
        <f t="shared" si="82"/>
        <v/>
      </c>
      <c r="Q5212" s="23"/>
    </row>
    <row r="5213" spans="3:17" x14ac:dyDescent="0.3">
      <c r="C5213" s="128" t="str">
        <f t="shared" si="82"/>
        <v/>
      </c>
      <c r="Q5213" s="23"/>
    </row>
    <row r="5214" spans="3:17" x14ac:dyDescent="0.3">
      <c r="C5214" s="128" t="str">
        <f t="shared" si="82"/>
        <v/>
      </c>
      <c r="Q5214" s="23"/>
    </row>
    <row r="5215" spans="3:17" x14ac:dyDescent="0.3">
      <c r="C5215" s="128" t="str">
        <f t="shared" si="82"/>
        <v/>
      </c>
      <c r="Q5215" s="23"/>
    </row>
    <row r="5216" spans="3:17" x14ac:dyDescent="0.3">
      <c r="C5216" s="128" t="str">
        <f t="shared" si="82"/>
        <v/>
      </c>
      <c r="Q5216" s="23"/>
    </row>
    <row r="5217" spans="3:17" x14ac:dyDescent="0.3">
      <c r="C5217" s="128" t="str">
        <f t="shared" si="82"/>
        <v/>
      </c>
      <c r="Q5217" s="23"/>
    </row>
    <row r="5218" spans="3:17" x14ac:dyDescent="0.3">
      <c r="C5218" s="128" t="str">
        <f t="shared" si="82"/>
        <v/>
      </c>
      <c r="Q5218" s="23"/>
    </row>
    <row r="5219" spans="3:17" x14ac:dyDescent="0.3">
      <c r="C5219" s="128" t="str">
        <f t="shared" si="82"/>
        <v/>
      </c>
      <c r="Q5219" s="23"/>
    </row>
    <row r="5220" spans="3:17" x14ac:dyDescent="0.3">
      <c r="C5220" s="128" t="str">
        <f t="shared" si="82"/>
        <v/>
      </c>
      <c r="Q5220" s="23"/>
    </row>
    <row r="5221" spans="3:17" x14ac:dyDescent="0.3">
      <c r="C5221" s="128" t="str">
        <f t="shared" si="82"/>
        <v/>
      </c>
      <c r="Q5221" s="23"/>
    </row>
    <row r="5222" spans="3:17" x14ac:dyDescent="0.3">
      <c r="C5222" s="128" t="str">
        <f t="shared" si="82"/>
        <v/>
      </c>
      <c r="Q5222" s="23"/>
    </row>
    <row r="5223" spans="3:17" x14ac:dyDescent="0.3">
      <c r="C5223" s="128" t="str">
        <f t="shared" si="82"/>
        <v/>
      </c>
      <c r="Q5223" s="23"/>
    </row>
    <row r="5224" spans="3:17" x14ac:dyDescent="0.3">
      <c r="C5224" s="128" t="str">
        <f t="shared" si="82"/>
        <v/>
      </c>
      <c r="Q5224" s="23"/>
    </row>
    <row r="5225" spans="3:17" x14ac:dyDescent="0.3">
      <c r="C5225" s="128" t="str">
        <f t="shared" si="82"/>
        <v/>
      </c>
      <c r="Q5225" s="23"/>
    </row>
    <row r="5226" spans="3:17" x14ac:dyDescent="0.3">
      <c r="C5226" s="128" t="str">
        <f t="shared" si="82"/>
        <v/>
      </c>
      <c r="Q5226" s="23"/>
    </row>
    <row r="5227" spans="3:17" x14ac:dyDescent="0.3">
      <c r="C5227" s="128" t="str">
        <f t="shared" si="82"/>
        <v/>
      </c>
      <c r="Q5227" s="23"/>
    </row>
    <row r="5228" spans="3:17" x14ac:dyDescent="0.3">
      <c r="C5228" s="128" t="str">
        <f t="shared" si="82"/>
        <v/>
      </c>
      <c r="Q5228" s="23"/>
    </row>
    <row r="5229" spans="3:17" x14ac:dyDescent="0.3">
      <c r="C5229" s="128" t="str">
        <f t="shared" si="82"/>
        <v/>
      </c>
      <c r="Q5229" s="23"/>
    </row>
    <row r="5230" spans="3:17" x14ac:dyDescent="0.3">
      <c r="C5230" s="128" t="str">
        <f t="shared" si="82"/>
        <v/>
      </c>
      <c r="Q5230" s="23"/>
    </row>
    <row r="5231" spans="3:17" x14ac:dyDescent="0.3">
      <c r="C5231" s="128" t="str">
        <f t="shared" si="82"/>
        <v/>
      </c>
      <c r="Q5231" s="23"/>
    </row>
    <row r="5232" spans="3:17" x14ac:dyDescent="0.3">
      <c r="C5232" s="128" t="str">
        <f t="shared" si="82"/>
        <v/>
      </c>
      <c r="Q5232" s="23"/>
    </row>
    <row r="5233" spans="3:17" x14ac:dyDescent="0.3">
      <c r="C5233" s="128" t="str">
        <f t="shared" si="82"/>
        <v/>
      </c>
      <c r="Q5233" s="23"/>
    </row>
    <row r="5234" spans="3:17" x14ac:dyDescent="0.3">
      <c r="C5234" s="128" t="str">
        <f t="shared" si="82"/>
        <v/>
      </c>
      <c r="Q5234" s="23"/>
    </row>
    <row r="5235" spans="3:17" x14ac:dyDescent="0.3">
      <c r="C5235" s="128" t="str">
        <f t="shared" si="82"/>
        <v/>
      </c>
      <c r="Q5235" s="23"/>
    </row>
    <row r="5236" spans="3:17" x14ac:dyDescent="0.3">
      <c r="C5236" s="128" t="str">
        <f t="shared" si="82"/>
        <v/>
      </c>
      <c r="Q5236" s="23"/>
    </row>
    <row r="5237" spans="3:17" x14ac:dyDescent="0.3">
      <c r="C5237" s="128" t="str">
        <f t="shared" si="82"/>
        <v/>
      </c>
      <c r="Q5237" s="23"/>
    </row>
    <row r="5238" spans="3:17" x14ac:dyDescent="0.3">
      <c r="C5238" s="128" t="str">
        <f t="shared" ref="C5238:C5301" si="83">LEFT(E5238,9)</f>
        <v/>
      </c>
      <c r="Q5238" s="23"/>
    </row>
    <row r="5239" spans="3:17" x14ac:dyDescent="0.3">
      <c r="C5239" s="128" t="str">
        <f t="shared" si="83"/>
        <v/>
      </c>
      <c r="Q5239" s="23"/>
    </row>
    <row r="5240" spans="3:17" x14ac:dyDescent="0.3">
      <c r="C5240" s="128" t="str">
        <f t="shared" si="83"/>
        <v/>
      </c>
      <c r="Q5240" s="23"/>
    </row>
    <row r="5241" spans="3:17" x14ac:dyDescent="0.3">
      <c r="C5241" s="128" t="str">
        <f t="shared" si="83"/>
        <v/>
      </c>
      <c r="Q5241" s="23"/>
    </row>
    <row r="5242" spans="3:17" x14ac:dyDescent="0.3">
      <c r="C5242" s="128" t="str">
        <f t="shared" si="83"/>
        <v/>
      </c>
      <c r="Q5242" s="23"/>
    </row>
    <row r="5243" spans="3:17" x14ac:dyDescent="0.3">
      <c r="C5243" s="128" t="str">
        <f t="shared" si="83"/>
        <v/>
      </c>
      <c r="Q5243" s="23"/>
    </row>
    <row r="5244" spans="3:17" x14ac:dyDescent="0.3">
      <c r="C5244" s="128" t="str">
        <f t="shared" si="83"/>
        <v/>
      </c>
      <c r="Q5244" s="23"/>
    </row>
    <row r="5245" spans="3:17" x14ac:dyDescent="0.3">
      <c r="C5245" s="128" t="str">
        <f t="shared" si="83"/>
        <v/>
      </c>
      <c r="Q5245" s="23"/>
    </row>
    <row r="5246" spans="3:17" x14ac:dyDescent="0.3">
      <c r="C5246" s="128" t="str">
        <f t="shared" si="83"/>
        <v/>
      </c>
      <c r="Q5246" s="23"/>
    </row>
    <row r="5247" spans="3:17" x14ac:dyDescent="0.3">
      <c r="C5247" s="128" t="str">
        <f t="shared" si="83"/>
        <v/>
      </c>
      <c r="Q5247" s="23"/>
    </row>
    <row r="5248" spans="3:17" x14ac:dyDescent="0.3">
      <c r="C5248" s="128" t="str">
        <f t="shared" si="83"/>
        <v/>
      </c>
      <c r="Q5248" s="23"/>
    </row>
    <row r="5249" spans="3:17" x14ac:dyDescent="0.3">
      <c r="C5249" s="128" t="str">
        <f t="shared" si="83"/>
        <v/>
      </c>
      <c r="Q5249" s="23"/>
    </row>
    <row r="5250" spans="3:17" x14ac:dyDescent="0.3">
      <c r="C5250" s="128" t="str">
        <f t="shared" si="83"/>
        <v/>
      </c>
      <c r="Q5250" s="23"/>
    </row>
    <row r="5251" spans="3:17" x14ac:dyDescent="0.3">
      <c r="C5251" s="128" t="str">
        <f t="shared" si="83"/>
        <v/>
      </c>
      <c r="Q5251" s="23"/>
    </row>
    <row r="5252" spans="3:17" x14ac:dyDescent="0.3">
      <c r="C5252" s="128" t="str">
        <f t="shared" si="83"/>
        <v/>
      </c>
      <c r="Q5252" s="23"/>
    </row>
    <row r="5253" spans="3:17" x14ac:dyDescent="0.3">
      <c r="C5253" s="128" t="str">
        <f t="shared" si="83"/>
        <v/>
      </c>
      <c r="Q5253" s="23"/>
    </row>
    <row r="5254" spans="3:17" x14ac:dyDescent="0.3">
      <c r="C5254" s="128" t="str">
        <f t="shared" si="83"/>
        <v/>
      </c>
      <c r="Q5254" s="23"/>
    </row>
    <row r="5255" spans="3:17" x14ac:dyDescent="0.3">
      <c r="C5255" s="128" t="str">
        <f t="shared" si="83"/>
        <v/>
      </c>
      <c r="Q5255" s="23"/>
    </row>
    <row r="5256" spans="3:17" x14ac:dyDescent="0.3">
      <c r="C5256" s="128" t="str">
        <f t="shared" si="83"/>
        <v/>
      </c>
      <c r="Q5256" s="23"/>
    </row>
    <row r="5257" spans="3:17" x14ac:dyDescent="0.3">
      <c r="C5257" s="128" t="str">
        <f t="shared" si="83"/>
        <v/>
      </c>
      <c r="Q5257" s="23"/>
    </row>
    <row r="5258" spans="3:17" x14ac:dyDescent="0.3">
      <c r="C5258" s="128" t="str">
        <f t="shared" si="83"/>
        <v/>
      </c>
      <c r="Q5258" s="23"/>
    </row>
    <row r="5259" spans="3:17" x14ac:dyDescent="0.3">
      <c r="C5259" s="128" t="str">
        <f t="shared" si="83"/>
        <v/>
      </c>
      <c r="Q5259" s="23"/>
    </row>
    <row r="5260" spans="3:17" x14ac:dyDescent="0.3">
      <c r="C5260" s="128" t="str">
        <f t="shared" si="83"/>
        <v/>
      </c>
      <c r="Q5260" s="23"/>
    </row>
    <row r="5261" spans="3:17" x14ac:dyDescent="0.3">
      <c r="C5261" s="128" t="str">
        <f t="shared" si="83"/>
        <v/>
      </c>
      <c r="Q5261" s="23"/>
    </row>
    <row r="5262" spans="3:17" x14ac:dyDescent="0.3">
      <c r="C5262" s="128" t="str">
        <f t="shared" si="83"/>
        <v/>
      </c>
      <c r="Q5262" s="23"/>
    </row>
    <row r="5263" spans="3:17" x14ac:dyDescent="0.3">
      <c r="C5263" s="128" t="str">
        <f t="shared" si="83"/>
        <v/>
      </c>
      <c r="Q5263" s="23"/>
    </row>
    <row r="5264" spans="3:17" x14ac:dyDescent="0.3">
      <c r="C5264" s="128" t="str">
        <f t="shared" si="83"/>
        <v/>
      </c>
      <c r="Q5264" s="23"/>
    </row>
    <row r="5265" spans="3:17" x14ac:dyDescent="0.3">
      <c r="C5265" s="128" t="str">
        <f t="shared" si="83"/>
        <v/>
      </c>
      <c r="Q5265" s="23"/>
    </row>
    <row r="5266" spans="3:17" x14ac:dyDescent="0.3">
      <c r="C5266" s="128" t="str">
        <f t="shared" si="83"/>
        <v/>
      </c>
      <c r="Q5266" s="23"/>
    </row>
    <row r="5267" spans="3:17" x14ac:dyDescent="0.3">
      <c r="C5267" s="128" t="str">
        <f t="shared" si="83"/>
        <v/>
      </c>
      <c r="Q5267" s="23"/>
    </row>
    <row r="5268" spans="3:17" x14ac:dyDescent="0.3">
      <c r="C5268" s="128" t="str">
        <f t="shared" si="83"/>
        <v/>
      </c>
      <c r="Q5268" s="23"/>
    </row>
    <row r="5269" spans="3:17" x14ac:dyDescent="0.3">
      <c r="C5269" s="128" t="str">
        <f t="shared" si="83"/>
        <v/>
      </c>
      <c r="Q5269" s="23"/>
    </row>
    <row r="5270" spans="3:17" x14ac:dyDescent="0.3">
      <c r="C5270" s="128" t="str">
        <f t="shared" si="83"/>
        <v/>
      </c>
      <c r="Q5270" s="23"/>
    </row>
    <row r="5271" spans="3:17" x14ac:dyDescent="0.3">
      <c r="C5271" s="128" t="str">
        <f t="shared" si="83"/>
        <v/>
      </c>
      <c r="Q5271" s="23"/>
    </row>
    <row r="5272" spans="3:17" x14ac:dyDescent="0.3">
      <c r="C5272" s="128" t="str">
        <f t="shared" si="83"/>
        <v/>
      </c>
      <c r="Q5272" s="23"/>
    </row>
    <row r="5273" spans="3:17" x14ac:dyDescent="0.3">
      <c r="C5273" s="128" t="str">
        <f t="shared" si="83"/>
        <v/>
      </c>
      <c r="Q5273" s="23"/>
    </row>
    <row r="5274" spans="3:17" x14ac:dyDescent="0.3">
      <c r="C5274" s="128" t="str">
        <f t="shared" si="83"/>
        <v/>
      </c>
      <c r="Q5274" s="23"/>
    </row>
    <row r="5275" spans="3:17" x14ac:dyDescent="0.3">
      <c r="C5275" s="128" t="str">
        <f t="shared" si="83"/>
        <v/>
      </c>
      <c r="Q5275" s="23"/>
    </row>
    <row r="5276" spans="3:17" x14ac:dyDescent="0.3">
      <c r="C5276" s="128" t="str">
        <f t="shared" si="83"/>
        <v/>
      </c>
      <c r="Q5276" s="23"/>
    </row>
    <row r="5277" spans="3:17" x14ac:dyDescent="0.3">
      <c r="C5277" s="128" t="str">
        <f t="shared" si="83"/>
        <v/>
      </c>
      <c r="Q5277" s="23"/>
    </row>
    <row r="5278" spans="3:17" x14ac:dyDescent="0.3">
      <c r="C5278" s="128" t="str">
        <f t="shared" si="83"/>
        <v/>
      </c>
      <c r="Q5278" s="23"/>
    </row>
    <row r="5279" spans="3:17" x14ac:dyDescent="0.3">
      <c r="C5279" s="128" t="str">
        <f t="shared" si="83"/>
        <v/>
      </c>
      <c r="Q5279" s="23"/>
    </row>
    <row r="5280" spans="3:17" x14ac:dyDescent="0.3">
      <c r="C5280" s="128" t="str">
        <f t="shared" si="83"/>
        <v/>
      </c>
      <c r="Q5280" s="23"/>
    </row>
    <row r="5281" spans="3:17" x14ac:dyDescent="0.3">
      <c r="C5281" s="128" t="str">
        <f t="shared" si="83"/>
        <v/>
      </c>
      <c r="Q5281" s="23"/>
    </row>
    <row r="5282" spans="3:17" x14ac:dyDescent="0.3">
      <c r="C5282" s="128" t="str">
        <f t="shared" si="83"/>
        <v/>
      </c>
      <c r="Q5282" s="23"/>
    </row>
    <row r="5283" spans="3:17" x14ac:dyDescent="0.3">
      <c r="C5283" s="128" t="str">
        <f t="shared" si="83"/>
        <v/>
      </c>
      <c r="Q5283" s="23"/>
    </row>
    <row r="5284" spans="3:17" x14ac:dyDescent="0.3">
      <c r="C5284" s="128" t="str">
        <f t="shared" si="83"/>
        <v/>
      </c>
      <c r="Q5284" s="23"/>
    </row>
    <row r="5285" spans="3:17" x14ac:dyDescent="0.3">
      <c r="C5285" s="128" t="str">
        <f t="shared" si="83"/>
        <v/>
      </c>
      <c r="Q5285" s="23"/>
    </row>
    <row r="5286" spans="3:17" x14ac:dyDescent="0.3">
      <c r="C5286" s="128" t="str">
        <f t="shared" si="83"/>
        <v/>
      </c>
      <c r="Q5286" s="23"/>
    </row>
    <row r="5287" spans="3:17" x14ac:dyDescent="0.3">
      <c r="C5287" s="128" t="str">
        <f t="shared" si="83"/>
        <v/>
      </c>
      <c r="Q5287" s="23"/>
    </row>
    <row r="5288" spans="3:17" x14ac:dyDescent="0.3">
      <c r="C5288" s="128" t="str">
        <f t="shared" si="83"/>
        <v/>
      </c>
      <c r="Q5288" s="23"/>
    </row>
    <row r="5289" spans="3:17" x14ac:dyDescent="0.3">
      <c r="C5289" s="128" t="str">
        <f t="shared" si="83"/>
        <v/>
      </c>
      <c r="Q5289" s="23"/>
    </row>
    <row r="5290" spans="3:17" x14ac:dyDescent="0.3">
      <c r="C5290" s="128" t="str">
        <f t="shared" si="83"/>
        <v/>
      </c>
      <c r="Q5290" s="23"/>
    </row>
    <row r="5291" spans="3:17" x14ac:dyDescent="0.3">
      <c r="C5291" s="128" t="str">
        <f t="shared" si="83"/>
        <v/>
      </c>
      <c r="Q5291" s="23"/>
    </row>
    <row r="5292" spans="3:17" x14ac:dyDescent="0.3">
      <c r="C5292" s="128" t="str">
        <f t="shared" si="83"/>
        <v/>
      </c>
      <c r="Q5292" s="23"/>
    </row>
    <row r="5293" spans="3:17" x14ac:dyDescent="0.3">
      <c r="C5293" s="128" t="str">
        <f t="shared" si="83"/>
        <v/>
      </c>
      <c r="Q5293" s="23"/>
    </row>
    <row r="5294" spans="3:17" x14ac:dyDescent="0.3">
      <c r="C5294" s="128" t="str">
        <f t="shared" si="83"/>
        <v/>
      </c>
      <c r="Q5294" s="23"/>
    </row>
    <row r="5295" spans="3:17" x14ac:dyDescent="0.3">
      <c r="C5295" s="128" t="str">
        <f t="shared" si="83"/>
        <v/>
      </c>
      <c r="Q5295" s="23"/>
    </row>
    <row r="5296" spans="3:17" x14ac:dyDescent="0.3">
      <c r="C5296" s="128" t="str">
        <f t="shared" si="83"/>
        <v/>
      </c>
      <c r="Q5296" s="23"/>
    </row>
    <row r="5297" spans="3:17" x14ac:dyDescent="0.3">
      <c r="C5297" s="128" t="str">
        <f t="shared" si="83"/>
        <v/>
      </c>
      <c r="Q5297" s="23"/>
    </row>
    <row r="5298" spans="3:17" x14ac:dyDescent="0.3">
      <c r="C5298" s="128" t="str">
        <f t="shared" si="83"/>
        <v/>
      </c>
      <c r="Q5298" s="23"/>
    </row>
    <row r="5299" spans="3:17" x14ac:dyDescent="0.3">
      <c r="C5299" s="128" t="str">
        <f t="shared" si="83"/>
        <v/>
      </c>
      <c r="Q5299" s="23"/>
    </row>
    <row r="5300" spans="3:17" x14ac:dyDescent="0.3">
      <c r="C5300" s="128" t="str">
        <f t="shared" si="83"/>
        <v/>
      </c>
      <c r="Q5300" s="23"/>
    </row>
    <row r="5301" spans="3:17" x14ac:dyDescent="0.3">
      <c r="C5301" s="128" t="str">
        <f t="shared" si="83"/>
        <v/>
      </c>
      <c r="Q5301" s="23"/>
    </row>
    <row r="5302" spans="3:17" x14ac:dyDescent="0.3">
      <c r="C5302" s="128" t="str">
        <f t="shared" ref="C5302:C5365" si="84">LEFT(E5302,9)</f>
        <v/>
      </c>
      <c r="Q5302" s="23"/>
    </row>
    <row r="5303" spans="3:17" x14ac:dyDescent="0.3">
      <c r="C5303" s="128" t="str">
        <f t="shared" si="84"/>
        <v/>
      </c>
      <c r="Q5303" s="23"/>
    </row>
    <row r="5304" spans="3:17" x14ac:dyDescent="0.3">
      <c r="C5304" s="128" t="str">
        <f t="shared" si="84"/>
        <v/>
      </c>
      <c r="Q5304" s="23"/>
    </row>
    <row r="5305" spans="3:17" x14ac:dyDescent="0.3">
      <c r="C5305" s="128" t="str">
        <f t="shared" si="84"/>
        <v/>
      </c>
      <c r="Q5305" s="23"/>
    </row>
    <row r="5306" spans="3:17" x14ac:dyDescent="0.3">
      <c r="C5306" s="128" t="str">
        <f t="shared" si="84"/>
        <v/>
      </c>
      <c r="Q5306" s="23"/>
    </row>
    <row r="5307" spans="3:17" x14ac:dyDescent="0.3">
      <c r="C5307" s="128" t="str">
        <f t="shared" si="84"/>
        <v/>
      </c>
      <c r="Q5307" s="23"/>
    </row>
    <row r="5308" spans="3:17" x14ac:dyDescent="0.3">
      <c r="C5308" s="128" t="str">
        <f t="shared" si="84"/>
        <v/>
      </c>
      <c r="Q5308" s="23"/>
    </row>
    <row r="5309" spans="3:17" x14ac:dyDescent="0.3">
      <c r="C5309" s="128" t="str">
        <f t="shared" si="84"/>
        <v/>
      </c>
      <c r="Q5309" s="23"/>
    </row>
    <row r="5310" spans="3:17" x14ac:dyDescent="0.3">
      <c r="C5310" s="128" t="str">
        <f t="shared" si="84"/>
        <v/>
      </c>
      <c r="Q5310" s="23"/>
    </row>
    <row r="5311" spans="3:17" x14ac:dyDescent="0.3">
      <c r="C5311" s="128" t="str">
        <f t="shared" si="84"/>
        <v/>
      </c>
      <c r="Q5311" s="23"/>
    </row>
    <row r="5312" spans="3:17" x14ac:dyDescent="0.3">
      <c r="C5312" s="128" t="str">
        <f t="shared" si="84"/>
        <v/>
      </c>
      <c r="Q5312" s="23"/>
    </row>
    <row r="5313" spans="3:17" x14ac:dyDescent="0.3">
      <c r="C5313" s="128" t="str">
        <f t="shared" si="84"/>
        <v/>
      </c>
      <c r="Q5313" s="23"/>
    </row>
    <row r="5314" spans="3:17" x14ac:dyDescent="0.3">
      <c r="C5314" s="128" t="str">
        <f t="shared" si="84"/>
        <v/>
      </c>
      <c r="Q5314" s="23"/>
    </row>
    <row r="5315" spans="3:17" x14ac:dyDescent="0.3">
      <c r="C5315" s="128" t="str">
        <f t="shared" si="84"/>
        <v/>
      </c>
      <c r="Q5315" s="23"/>
    </row>
    <row r="5316" spans="3:17" x14ac:dyDescent="0.3">
      <c r="C5316" s="128" t="str">
        <f t="shared" si="84"/>
        <v/>
      </c>
      <c r="Q5316" s="23"/>
    </row>
    <row r="5317" spans="3:17" x14ac:dyDescent="0.3">
      <c r="C5317" s="128" t="str">
        <f t="shared" si="84"/>
        <v/>
      </c>
      <c r="Q5317" s="23"/>
    </row>
    <row r="5318" spans="3:17" x14ac:dyDescent="0.3">
      <c r="C5318" s="128" t="str">
        <f t="shared" si="84"/>
        <v/>
      </c>
      <c r="Q5318" s="23"/>
    </row>
    <row r="5319" spans="3:17" x14ac:dyDescent="0.3">
      <c r="C5319" s="128" t="str">
        <f t="shared" si="84"/>
        <v/>
      </c>
      <c r="Q5319" s="23"/>
    </row>
    <row r="5320" spans="3:17" x14ac:dyDescent="0.3">
      <c r="C5320" s="128" t="str">
        <f t="shared" si="84"/>
        <v/>
      </c>
      <c r="Q5320" s="23"/>
    </row>
    <row r="5321" spans="3:17" x14ac:dyDescent="0.3">
      <c r="C5321" s="128" t="str">
        <f t="shared" si="84"/>
        <v/>
      </c>
      <c r="Q5321" s="23"/>
    </row>
    <row r="5322" spans="3:17" x14ac:dyDescent="0.3">
      <c r="C5322" s="128" t="str">
        <f t="shared" si="84"/>
        <v/>
      </c>
      <c r="Q5322" s="23"/>
    </row>
    <row r="5323" spans="3:17" x14ac:dyDescent="0.3">
      <c r="C5323" s="128" t="str">
        <f t="shared" si="84"/>
        <v/>
      </c>
      <c r="Q5323" s="23"/>
    </row>
    <row r="5324" spans="3:17" x14ac:dyDescent="0.3">
      <c r="C5324" s="128" t="str">
        <f t="shared" si="84"/>
        <v/>
      </c>
      <c r="Q5324" s="23"/>
    </row>
    <row r="5325" spans="3:17" x14ac:dyDescent="0.3">
      <c r="C5325" s="128" t="str">
        <f t="shared" si="84"/>
        <v/>
      </c>
      <c r="Q5325" s="23"/>
    </row>
    <row r="5326" spans="3:17" x14ac:dyDescent="0.3">
      <c r="C5326" s="128" t="str">
        <f t="shared" si="84"/>
        <v/>
      </c>
      <c r="Q5326" s="23"/>
    </row>
    <row r="5327" spans="3:17" x14ac:dyDescent="0.3">
      <c r="C5327" s="128" t="str">
        <f t="shared" si="84"/>
        <v/>
      </c>
      <c r="Q5327" s="23"/>
    </row>
    <row r="5328" spans="3:17" x14ac:dyDescent="0.3">
      <c r="C5328" s="128" t="str">
        <f t="shared" si="84"/>
        <v/>
      </c>
      <c r="Q5328" s="23"/>
    </row>
    <row r="5329" spans="3:17" x14ac:dyDescent="0.3">
      <c r="C5329" s="128" t="str">
        <f t="shared" si="84"/>
        <v/>
      </c>
      <c r="Q5329" s="23"/>
    </row>
    <row r="5330" spans="3:17" x14ac:dyDescent="0.3">
      <c r="C5330" s="128" t="str">
        <f t="shared" si="84"/>
        <v/>
      </c>
      <c r="Q5330" s="23"/>
    </row>
    <row r="5331" spans="3:17" x14ac:dyDescent="0.3">
      <c r="C5331" s="128" t="str">
        <f t="shared" si="84"/>
        <v/>
      </c>
      <c r="Q5331" s="23"/>
    </row>
    <row r="5332" spans="3:17" x14ac:dyDescent="0.3">
      <c r="C5332" s="128" t="str">
        <f t="shared" si="84"/>
        <v/>
      </c>
      <c r="Q5332" s="23"/>
    </row>
    <row r="5333" spans="3:17" x14ac:dyDescent="0.3">
      <c r="C5333" s="128" t="str">
        <f t="shared" si="84"/>
        <v/>
      </c>
      <c r="Q5333" s="23"/>
    </row>
    <row r="5334" spans="3:17" x14ac:dyDescent="0.3">
      <c r="C5334" s="128" t="str">
        <f t="shared" si="84"/>
        <v/>
      </c>
      <c r="Q5334" s="23"/>
    </row>
    <row r="5335" spans="3:17" x14ac:dyDescent="0.3">
      <c r="C5335" s="128" t="str">
        <f t="shared" si="84"/>
        <v/>
      </c>
      <c r="Q5335" s="23"/>
    </row>
    <row r="5336" spans="3:17" x14ac:dyDescent="0.3">
      <c r="C5336" s="128" t="str">
        <f t="shared" si="84"/>
        <v/>
      </c>
      <c r="Q5336" s="23"/>
    </row>
    <row r="5337" spans="3:17" x14ac:dyDescent="0.3">
      <c r="C5337" s="128" t="str">
        <f t="shared" si="84"/>
        <v/>
      </c>
      <c r="Q5337" s="23"/>
    </row>
    <row r="5338" spans="3:17" x14ac:dyDescent="0.3">
      <c r="C5338" s="128" t="str">
        <f t="shared" si="84"/>
        <v/>
      </c>
      <c r="Q5338" s="23"/>
    </row>
    <row r="5339" spans="3:17" x14ac:dyDescent="0.3">
      <c r="C5339" s="128" t="str">
        <f t="shared" si="84"/>
        <v/>
      </c>
      <c r="Q5339" s="23"/>
    </row>
    <row r="5340" spans="3:17" x14ac:dyDescent="0.3">
      <c r="C5340" s="128" t="str">
        <f t="shared" si="84"/>
        <v/>
      </c>
      <c r="Q5340" s="23"/>
    </row>
    <row r="5341" spans="3:17" x14ac:dyDescent="0.3">
      <c r="C5341" s="128" t="str">
        <f t="shared" si="84"/>
        <v/>
      </c>
      <c r="Q5341" s="23"/>
    </row>
    <row r="5342" spans="3:17" x14ac:dyDescent="0.3">
      <c r="C5342" s="128" t="str">
        <f t="shared" si="84"/>
        <v/>
      </c>
      <c r="Q5342" s="23"/>
    </row>
    <row r="5343" spans="3:17" x14ac:dyDescent="0.3">
      <c r="C5343" s="128" t="str">
        <f t="shared" si="84"/>
        <v/>
      </c>
      <c r="Q5343" s="23"/>
    </row>
    <row r="5344" spans="3:17" x14ac:dyDescent="0.3">
      <c r="C5344" s="128" t="str">
        <f t="shared" si="84"/>
        <v/>
      </c>
      <c r="Q5344" s="23"/>
    </row>
    <row r="5345" spans="3:17" x14ac:dyDescent="0.3">
      <c r="C5345" s="128" t="str">
        <f t="shared" si="84"/>
        <v/>
      </c>
      <c r="Q5345" s="23"/>
    </row>
    <row r="5346" spans="3:17" x14ac:dyDescent="0.3">
      <c r="C5346" s="128" t="str">
        <f t="shared" si="84"/>
        <v/>
      </c>
      <c r="Q5346" s="23"/>
    </row>
    <row r="5347" spans="3:17" x14ac:dyDescent="0.3">
      <c r="C5347" s="128" t="str">
        <f t="shared" si="84"/>
        <v/>
      </c>
      <c r="Q5347" s="23"/>
    </row>
    <row r="5348" spans="3:17" x14ac:dyDescent="0.3">
      <c r="C5348" s="128" t="str">
        <f t="shared" si="84"/>
        <v/>
      </c>
      <c r="Q5348" s="23"/>
    </row>
    <row r="5349" spans="3:17" x14ac:dyDescent="0.3">
      <c r="C5349" s="128" t="str">
        <f t="shared" si="84"/>
        <v/>
      </c>
      <c r="Q5349" s="23"/>
    </row>
    <row r="5350" spans="3:17" x14ac:dyDescent="0.3">
      <c r="C5350" s="128" t="str">
        <f t="shared" si="84"/>
        <v/>
      </c>
      <c r="Q5350" s="23"/>
    </row>
    <row r="5351" spans="3:17" x14ac:dyDescent="0.3">
      <c r="C5351" s="128" t="str">
        <f t="shared" si="84"/>
        <v/>
      </c>
      <c r="Q5351" s="23"/>
    </row>
    <row r="5352" spans="3:17" x14ac:dyDescent="0.3">
      <c r="C5352" s="128" t="str">
        <f t="shared" si="84"/>
        <v/>
      </c>
      <c r="Q5352" s="23"/>
    </row>
    <row r="5353" spans="3:17" x14ac:dyDescent="0.3">
      <c r="C5353" s="128" t="str">
        <f t="shared" si="84"/>
        <v/>
      </c>
      <c r="Q5353" s="23"/>
    </row>
    <row r="5354" spans="3:17" x14ac:dyDescent="0.3">
      <c r="C5354" s="128" t="str">
        <f t="shared" si="84"/>
        <v/>
      </c>
      <c r="Q5354" s="23"/>
    </row>
    <row r="5355" spans="3:17" x14ac:dyDescent="0.3">
      <c r="C5355" s="128" t="str">
        <f t="shared" si="84"/>
        <v/>
      </c>
      <c r="Q5355" s="23"/>
    </row>
    <row r="5356" spans="3:17" x14ac:dyDescent="0.3">
      <c r="C5356" s="128" t="str">
        <f t="shared" si="84"/>
        <v/>
      </c>
      <c r="Q5356" s="23"/>
    </row>
    <row r="5357" spans="3:17" x14ac:dyDescent="0.3">
      <c r="C5357" s="128" t="str">
        <f t="shared" si="84"/>
        <v/>
      </c>
      <c r="Q5357" s="23"/>
    </row>
    <row r="5358" spans="3:17" x14ac:dyDescent="0.3">
      <c r="C5358" s="128" t="str">
        <f t="shared" si="84"/>
        <v/>
      </c>
      <c r="Q5358" s="23"/>
    </row>
    <row r="5359" spans="3:17" x14ac:dyDescent="0.3">
      <c r="C5359" s="128" t="str">
        <f t="shared" si="84"/>
        <v/>
      </c>
      <c r="Q5359" s="23"/>
    </row>
    <row r="5360" spans="3:17" x14ac:dyDescent="0.3">
      <c r="C5360" s="128" t="str">
        <f t="shared" si="84"/>
        <v/>
      </c>
      <c r="Q5360" s="23"/>
    </row>
    <row r="5361" spans="3:17" x14ac:dyDescent="0.3">
      <c r="C5361" s="128" t="str">
        <f t="shared" si="84"/>
        <v/>
      </c>
      <c r="Q5361" s="23"/>
    </row>
    <row r="5362" spans="3:17" x14ac:dyDescent="0.3">
      <c r="C5362" s="128" t="str">
        <f t="shared" si="84"/>
        <v/>
      </c>
      <c r="Q5362" s="23"/>
    </row>
    <row r="5363" spans="3:17" x14ac:dyDescent="0.3">
      <c r="C5363" s="128" t="str">
        <f t="shared" si="84"/>
        <v/>
      </c>
      <c r="Q5363" s="23"/>
    </row>
    <row r="5364" spans="3:17" x14ac:dyDescent="0.3">
      <c r="C5364" s="128" t="str">
        <f t="shared" si="84"/>
        <v/>
      </c>
      <c r="Q5364" s="23"/>
    </row>
    <row r="5365" spans="3:17" x14ac:dyDescent="0.3">
      <c r="C5365" s="128" t="str">
        <f t="shared" si="84"/>
        <v/>
      </c>
      <c r="Q5365" s="23"/>
    </row>
    <row r="5366" spans="3:17" x14ac:dyDescent="0.3">
      <c r="C5366" s="128" t="str">
        <f t="shared" ref="C5366:C5429" si="85">LEFT(E5366,9)</f>
        <v/>
      </c>
      <c r="Q5366" s="23"/>
    </row>
    <row r="5367" spans="3:17" x14ac:dyDescent="0.3">
      <c r="C5367" s="128" t="str">
        <f t="shared" si="85"/>
        <v/>
      </c>
      <c r="Q5367" s="23"/>
    </row>
    <row r="5368" spans="3:17" x14ac:dyDescent="0.3">
      <c r="C5368" s="128" t="str">
        <f t="shared" si="85"/>
        <v/>
      </c>
      <c r="Q5368" s="23"/>
    </row>
    <row r="5369" spans="3:17" x14ac:dyDescent="0.3">
      <c r="C5369" s="128" t="str">
        <f t="shared" si="85"/>
        <v/>
      </c>
      <c r="Q5369" s="23"/>
    </row>
    <row r="5370" spans="3:17" x14ac:dyDescent="0.3">
      <c r="C5370" s="128" t="str">
        <f t="shared" si="85"/>
        <v/>
      </c>
      <c r="Q5370" s="23"/>
    </row>
    <row r="5371" spans="3:17" x14ac:dyDescent="0.3">
      <c r="C5371" s="128" t="str">
        <f t="shared" si="85"/>
        <v/>
      </c>
      <c r="Q5371" s="23"/>
    </row>
    <row r="5372" spans="3:17" x14ac:dyDescent="0.3">
      <c r="C5372" s="128" t="str">
        <f t="shared" si="85"/>
        <v/>
      </c>
      <c r="Q5372" s="23"/>
    </row>
    <row r="5373" spans="3:17" x14ac:dyDescent="0.3">
      <c r="C5373" s="128" t="str">
        <f t="shared" si="85"/>
        <v/>
      </c>
      <c r="Q5373" s="23"/>
    </row>
    <row r="5374" spans="3:17" x14ac:dyDescent="0.3">
      <c r="C5374" s="128" t="str">
        <f t="shared" si="85"/>
        <v/>
      </c>
      <c r="Q5374" s="23"/>
    </row>
    <row r="5375" spans="3:17" x14ac:dyDescent="0.3">
      <c r="C5375" s="128" t="str">
        <f t="shared" si="85"/>
        <v/>
      </c>
      <c r="Q5375" s="23"/>
    </row>
    <row r="5376" spans="3:17" x14ac:dyDescent="0.3">
      <c r="C5376" s="128" t="str">
        <f t="shared" si="85"/>
        <v/>
      </c>
      <c r="Q5376" s="23"/>
    </row>
    <row r="5377" spans="3:17" x14ac:dyDescent="0.3">
      <c r="C5377" s="128" t="str">
        <f t="shared" si="85"/>
        <v/>
      </c>
      <c r="Q5377" s="23"/>
    </row>
    <row r="5378" spans="3:17" x14ac:dyDescent="0.3">
      <c r="C5378" s="128" t="str">
        <f t="shared" si="85"/>
        <v/>
      </c>
      <c r="Q5378" s="23"/>
    </row>
    <row r="5379" spans="3:17" x14ac:dyDescent="0.3">
      <c r="C5379" s="128" t="str">
        <f t="shared" si="85"/>
        <v/>
      </c>
      <c r="Q5379" s="23"/>
    </row>
    <row r="5380" spans="3:17" x14ac:dyDescent="0.3">
      <c r="C5380" s="128" t="str">
        <f t="shared" si="85"/>
        <v/>
      </c>
      <c r="Q5380" s="23"/>
    </row>
    <row r="5381" spans="3:17" x14ac:dyDescent="0.3">
      <c r="C5381" s="128" t="str">
        <f t="shared" si="85"/>
        <v/>
      </c>
      <c r="Q5381" s="23"/>
    </row>
    <row r="5382" spans="3:17" x14ac:dyDescent="0.3">
      <c r="C5382" s="128" t="str">
        <f t="shared" si="85"/>
        <v/>
      </c>
      <c r="Q5382" s="23"/>
    </row>
    <row r="5383" spans="3:17" x14ac:dyDescent="0.3">
      <c r="C5383" s="128" t="str">
        <f t="shared" si="85"/>
        <v/>
      </c>
      <c r="Q5383" s="23"/>
    </row>
    <row r="5384" spans="3:17" x14ac:dyDescent="0.3">
      <c r="C5384" s="128" t="str">
        <f t="shared" si="85"/>
        <v/>
      </c>
      <c r="Q5384" s="23"/>
    </row>
    <row r="5385" spans="3:17" x14ac:dyDescent="0.3">
      <c r="C5385" s="128" t="str">
        <f t="shared" si="85"/>
        <v/>
      </c>
      <c r="Q5385" s="23"/>
    </row>
    <row r="5386" spans="3:17" x14ac:dyDescent="0.3">
      <c r="C5386" s="128" t="str">
        <f t="shared" si="85"/>
        <v/>
      </c>
      <c r="Q5386" s="23"/>
    </row>
    <row r="5387" spans="3:17" x14ac:dyDescent="0.3">
      <c r="C5387" s="128" t="str">
        <f t="shared" si="85"/>
        <v/>
      </c>
      <c r="Q5387" s="23"/>
    </row>
    <row r="5388" spans="3:17" x14ac:dyDescent="0.3">
      <c r="C5388" s="128" t="str">
        <f t="shared" si="85"/>
        <v/>
      </c>
      <c r="Q5388" s="23"/>
    </row>
    <row r="5389" spans="3:17" x14ac:dyDescent="0.3">
      <c r="C5389" s="128" t="str">
        <f t="shared" si="85"/>
        <v/>
      </c>
      <c r="Q5389" s="23"/>
    </row>
    <row r="5390" spans="3:17" x14ac:dyDescent="0.3">
      <c r="C5390" s="128" t="str">
        <f t="shared" si="85"/>
        <v/>
      </c>
      <c r="Q5390" s="23"/>
    </row>
    <row r="5391" spans="3:17" x14ac:dyDescent="0.3">
      <c r="C5391" s="128" t="str">
        <f t="shared" si="85"/>
        <v/>
      </c>
      <c r="Q5391" s="23"/>
    </row>
    <row r="5392" spans="3:17" x14ac:dyDescent="0.3">
      <c r="C5392" s="128" t="str">
        <f t="shared" si="85"/>
        <v/>
      </c>
      <c r="Q5392" s="23"/>
    </row>
    <row r="5393" spans="3:17" x14ac:dyDescent="0.3">
      <c r="C5393" s="128" t="str">
        <f t="shared" si="85"/>
        <v/>
      </c>
      <c r="Q5393" s="23"/>
    </row>
    <row r="5394" spans="3:17" x14ac:dyDescent="0.3">
      <c r="C5394" s="128" t="str">
        <f t="shared" si="85"/>
        <v/>
      </c>
      <c r="Q5394" s="23"/>
    </row>
    <row r="5395" spans="3:17" x14ac:dyDescent="0.3">
      <c r="C5395" s="128" t="str">
        <f t="shared" si="85"/>
        <v/>
      </c>
      <c r="Q5395" s="23"/>
    </row>
    <row r="5396" spans="3:17" x14ac:dyDescent="0.3">
      <c r="C5396" s="128" t="str">
        <f t="shared" si="85"/>
        <v/>
      </c>
      <c r="Q5396" s="23"/>
    </row>
    <row r="5397" spans="3:17" x14ac:dyDescent="0.3">
      <c r="C5397" s="128" t="str">
        <f t="shared" si="85"/>
        <v/>
      </c>
      <c r="Q5397" s="23"/>
    </row>
    <row r="5398" spans="3:17" x14ac:dyDescent="0.3">
      <c r="C5398" s="128" t="str">
        <f t="shared" si="85"/>
        <v/>
      </c>
      <c r="Q5398" s="23"/>
    </row>
    <row r="5399" spans="3:17" x14ac:dyDescent="0.3">
      <c r="C5399" s="128" t="str">
        <f t="shared" si="85"/>
        <v/>
      </c>
      <c r="Q5399" s="23"/>
    </row>
    <row r="5400" spans="3:17" x14ac:dyDescent="0.3">
      <c r="C5400" s="128" t="str">
        <f t="shared" si="85"/>
        <v/>
      </c>
      <c r="Q5400" s="23"/>
    </row>
    <row r="5401" spans="3:17" x14ac:dyDescent="0.3">
      <c r="C5401" s="128" t="str">
        <f t="shared" si="85"/>
        <v/>
      </c>
      <c r="Q5401" s="23"/>
    </row>
    <row r="5402" spans="3:17" x14ac:dyDescent="0.3">
      <c r="C5402" s="128" t="str">
        <f t="shared" si="85"/>
        <v/>
      </c>
      <c r="Q5402" s="23"/>
    </row>
    <row r="5403" spans="3:17" x14ac:dyDescent="0.3">
      <c r="C5403" s="128" t="str">
        <f t="shared" si="85"/>
        <v/>
      </c>
      <c r="Q5403" s="23"/>
    </row>
    <row r="5404" spans="3:17" x14ac:dyDescent="0.3">
      <c r="C5404" s="128" t="str">
        <f t="shared" si="85"/>
        <v/>
      </c>
      <c r="Q5404" s="23"/>
    </row>
    <row r="5405" spans="3:17" x14ac:dyDescent="0.3">
      <c r="C5405" s="128" t="str">
        <f t="shared" si="85"/>
        <v/>
      </c>
      <c r="Q5405" s="23"/>
    </row>
    <row r="5406" spans="3:17" x14ac:dyDescent="0.3">
      <c r="C5406" s="128" t="str">
        <f t="shared" si="85"/>
        <v/>
      </c>
      <c r="Q5406" s="23"/>
    </row>
    <row r="5407" spans="3:17" x14ac:dyDescent="0.3">
      <c r="C5407" s="128" t="str">
        <f t="shared" si="85"/>
        <v/>
      </c>
      <c r="Q5407" s="23"/>
    </row>
    <row r="5408" spans="3:17" x14ac:dyDescent="0.3">
      <c r="C5408" s="128" t="str">
        <f t="shared" si="85"/>
        <v/>
      </c>
      <c r="Q5408" s="23"/>
    </row>
    <row r="5409" spans="3:17" x14ac:dyDescent="0.3">
      <c r="C5409" s="128" t="str">
        <f t="shared" si="85"/>
        <v/>
      </c>
      <c r="Q5409" s="23"/>
    </row>
    <row r="5410" spans="3:17" x14ac:dyDescent="0.3">
      <c r="C5410" s="128" t="str">
        <f t="shared" si="85"/>
        <v/>
      </c>
      <c r="Q5410" s="23"/>
    </row>
    <row r="5411" spans="3:17" x14ac:dyDescent="0.3">
      <c r="C5411" s="128" t="str">
        <f t="shared" si="85"/>
        <v/>
      </c>
      <c r="Q5411" s="23"/>
    </row>
    <row r="5412" spans="3:17" x14ac:dyDescent="0.3">
      <c r="C5412" s="128" t="str">
        <f t="shared" si="85"/>
        <v/>
      </c>
      <c r="Q5412" s="23"/>
    </row>
    <row r="5413" spans="3:17" x14ac:dyDescent="0.3">
      <c r="C5413" s="128" t="str">
        <f t="shared" si="85"/>
        <v/>
      </c>
      <c r="Q5413" s="23"/>
    </row>
    <row r="5414" spans="3:17" x14ac:dyDescent="0.3">
      <c r="C5414" s="128" t="str">
        <f t="shared" si="85"/>
        <v/>
      </c>
      <c r="Q5414" s="23"/>
    </row>
    <row r="5415" spans="3:17" x14ac:dyDescent="0.3">
      <c r="C5415" s="128" t="str">
        <f t="shared" si="85"/>
        <v/>
      </c>
      <c r="Q5415" s="23"/>
    </row>
    <row r="5416" spans="3:17" x14ac:dyDescent="0.3">
      <c r="C5416" s="128" t="str">
        <f t="shared" si="85"/>
        <v/>
      </c>
      <c r="Q5416" s="23"/>
    </row>
    <row r="5417" spans="3:17" x14ac:dyDescent="0.3">
      <c r="C5417" s="128" t="str">
        <f t="shared" si="85"/>
        <v/>
      </c>
      <c r="Q5417" s="23"/>
    </row>
    <row r="5418" spans="3:17" x14ac:dyDescent="0.3">
      <c r="C5418" s="128" t="str">
        <f t="shared" si="85"/>
        <v/>
      </c>
      <c r="Q5418" s="23"/>
    </row>
    <row r="5419" spans="3:17" x14ac:dyDescent="0.3">
      <c r="C5419" s="128" t="str">
        <f t="shared" si="85"/>
        <v/>
      </c>
      <c r="Q5419" s="23"/>
    </row>
    <row r="5420" spans="3:17" x14ac:dyDescent="0.3">
      <c r="C5420" s="128" t="str">
        <f t="shared" si="85"/>
        <v/>
      </c>
      <c r="Q5420" s="23"/>
    </row>
    <row r="5421" spans="3:17" x14ac:dyDescent="0.3">
      <c r="C5421" s="128" t="str">
        <f t="shared" si="85"/>
        <v/>
      </c>
      <c r="Q5421" s="23"/>
    </row>
    <row r="5422" spans="3:17" x14ac:dyDescent="0.3">
      <c r="C5422" s="128" t="str">
        <f t="shared" si="85"/>
        <v/>
      </c>
      <c r="Q5422" s="23"/>
    </row>
    <row r="5423" spans="3:17" x14ac:dyDescent="0.3">
      <c r="C5423" s="128" t="str">
        <f t="shared" si="85"/>
        <v/>
      </c>
      <c r="Q5423" s="23"/>
    </row>
    <row r="5424" spans="3:17" x14ac:dyDescent="0.3">
      <c r="C5424" s="128" t="str">
        <f t="shared" si="85"/>
        <v/>
      </c>
      <c r="Q5424" s="23"/>
    </row>
    <row r="5425" spans="3:17" x14ac:dyDescent="0.3">
      <c r="C5425" s="128" t="str">
        <f t="shared" si="85"/>
        <v/>
      </c>
      <c r="Q5425" s="23"/>
    </row>
    <row r="5426" spans="3:17" x14ac:dyDescent="0.3">
      <c r="C5426" s="128" t="str">
        <f t="shared" si="85"/>
        <v/>
      </c>
      <c r="Q5426" s="23"/>
    </row>
    <row r="5427" spans="3:17" x14ac:dyDescent="0.3">
      <c r="C5427" s="128" t="str">
        <f t="shared" si="85"/>
        <v/>
      </c>
      <c r="Q5427" s="23"/>
    </row>
    <row r="5428" spans="3:17" x14ac:dyDescent="0.3">
      <c r="C5428" s="128" t="str">
        <f t="shared" si="85"/>
        <v/>
      </c>
      <c r="Q5428" s="23"/>
    </row>
    <row r="5429" spans="3:17" x14ac:dyDescent="0.3">
      <c r="C5429" s="128" t="str">
        <f t="shared" si="85"/>
        <v/>
      </c>
      <c r="Q5429" s="23"/>
    </row>
    <row r="5430" spans="3:17" x14ac:dyDescent="0.3">
      <c r="C5430" s="128" t="str">
        <f t="shared" ref="C5430:C5493" si="86">LEFT(E5430,9)</f>
        <v/>
      </c>
      <c r="Q5430" s="23"/>
    </row>
    <row r="5431" spans="3:17" x14ac:dyDescent="0.3">
      <c r="C5431" s="128" t="str">
        <f t="shared" si="86"/>
        <v/>
      </c>
      <c r="Q5431" s="23"/>
    </row>
    <row r="5432" spans="3:17" x14ac:dyDescent="0.3">
      <c r="C5432" s="128" t="str">
        <f t="shared" si="86"/>
        <v/>
      </c>
      <c r="Q5432" s="23"/>
    </row>
    <row r="5433" spans="3:17" x14ac:dyDescent="0.3">
      <c r="C5433" s="128" t="str">
        <f t="shared" si="86"/>
        <v/>
      </c>
      <c r="Q5433" s="23"/>
    </row>
    <row r="5434" spans="3:17" x14ac:dyDescent="0.3">
      <c r="C5434" s="128" t="str">
        <f t="shared" si="86"/>
        <v/>
      </c>
      <c r="Q5434" s="23"/>
    </row>
    <row r="5435" spans="3:17" x14ac:dyDescent="0.3">
      <c r="C5435" s="128" t="str">
        <f t="shared" si="86"/>
        <v/>
      </c>
      <c r="Q5435" s="23"/>
    </row>
    <row r="5436" spans="3:17" x14ac:dyDescent="0.3">
      <c r="C5436" s="128" t="str">
        <f t="shared" si="86"/>
        <v/>
      </c>
      <c r="Q5436" s="23"/>
    </row>
    <row r="5437" spans="3:17" x14ac:dyDescent="0.3">
      <c r="C5437" s="128" t="str">
        <f t="shared" si="86"/>
        <v/>
      </c>
      <c r="Q5437" s="23"/>
    </row>
    <row r="5438" spans="3:17" x14ac:dyDescent="0.3">
      <c r="C5438" s="128" t="str">
        <f t="shared" si="86"/>
        <v/>
      </c>
      <c r="Q5438" s="23"/>
    </row>
    <row r="5439" spans="3:17" x14ac:dyDescent="0.3">
      <c r="C5439" s="128" t="str">
        <f t="shared" si="86"/>
        <v/>
      </c>
      <c r="Q5439" s="23"/>
    </row>
    <row r="5440" spans="3:17" x14ac:dyDescent="0.3">
      <c r="C5440" s="128" t="str">
        <f t="shared" si="86"/>
        <v/>
      </c>
      <c r="Q5440" s="23"/>
    </row>
    <row r="5441" spans="3:17" x14ac:dyDescent="0.3">
      <c r="C5441" s="128" t="str">
        <f t="shared" si="86"/>
        <v/>
      </c>
      <c r="Q5441" s="23"/>
    </row>
    <row r="5442" spans="3:17" x14ac:dyDescent="0.3">
      <c r="C5442" s="128" t="str">
        <f t="shared" si="86"/>
        <v/>
      </c>
      <c r="Q5442" s="23"/>
    </row>
    <row r="5443" spans="3:17" x14ac:dyDescent="0.3">
      <c r="C5443" s="128" t="str">
        <f t="shared" si="86"/>
        <v/>
      </c>
      <c r="Q5443" s="23"/>
    </row>
    <row r="5444" spans="3:17" x14ac:dyDescent="0.3">
      <c r="C5444" s="128" t="str">
        <f t="shared" si="86"/>
        <v/>
      </c>
      <c r="Q5444" s="23"/>
    </row>
    <row r="5445" spans="3:17" x14ac:dyDescent="0.3">
      <c r="C5445" s="128" t="str">
        <f t="shared" si="86"/>
        <v/>
      </c>
      <c r="Q5445" s="23"/>
    </row>
    <row r="5446" spans="3:17" x14ac:dyDescent="0.3">
      <c r="C5446" s="128" t="str">
        <f t="shared" si="86"/>
        <v/>
      </c>
      <c r="Q5446" s="23"/>
    </row>
    <row r="5447" spans="3:17" x14ac:dyDescent="0.3">
      <c r="C5447" s="128" t="str">
        <f t="shared" si="86"/>
        <v/>
      </c>
      <c r="Q5447" s="23"/>
    </row>
    <row r="5448" spans="3:17" x14ac:dyDescent="0.3">
      <c r="C5448" s="128" t="str">
        <f t="shared" si="86"/>
        <v/>
      </c>
      <c r="Q5448" s="23"/>
    </row>
    <row r="5449" spans="3:17" x14ac:dyDescent="0.3">
      <c r="C5449" s="128" t="str">
        <f t="shared" si="86"/>
        <v/>
      </c>
      <c r="Q5449" s="23"/>
    </row>
    <row r="5450" spans="3:17" x14ac:dyDescent="0.3">
      <c r="C5450" s="128" t="str">
        <f t="shared" si="86"/>
        <v/>
      </c>
      <c r="Q5450" s="23"/>
    </row>
    <row r="5451" spans="3:17" x14ac:dyDescent="0.3">
      <c r="C5451" s="128" t="str">
        <f t="shared" si="86"/>
        <v/>
      </c>
      <c r="Q5451" s="23"/>
    </row>
    <row r="5452" spans="3:17" x14ac:dyDescent="0.3">
      <c r="C5452" s="128" t="str">
        <f t="shared" si="86"/>
        <v/>
      </c>
      <c r="Q5452" s="23"/>
    </row>
    <row r="5453" spans="3:17" x14ac:dyDescent="0.3">
      <c r="C5453" s="128" t="str">
        <f t="shared" si="86"/>
        <v/>
      </c>
      <c r="Q5453" s="23"/>
    </row>
    <row r="5454" spans="3:17" x14ac:dyDescent="0.3">
      <c r="C5454" s="128" t="str">
        <f t="shared" si="86"/>
        <v/>
      </c>
      <c r="Q5454" s="23"/>
    </row>
    <row r="5455" spans="3:17" x14ac:dyDescent="0.3">
      <c r="C5455" s="128" t="str">
        <f t="shared" si="86"/>
        <v/>
      </c>
      <c r="Q5455" s="23"/>
    </row>
    <row r="5456" spans="3:17" x14ac:dyDescent="0.3">
      <c r="C5456" s="128" t="str">
        <f t="shared" si="86"/>
        <v/>
      </c>
      <c r="Q5456" s="23"/>
    </row>
    <row r="5457" spans="3:17" x14ac:dyDescent="0.3">
      <c r="C5457" s="128" t="str">
        <f t="shared" si="86"/>
        <v/>
      </c>
      <c r="Q5457" s="23"/>
    </row>
    <row r="5458" spans="3:17" x14ac:dyDescent="0.3">
      <c r="C5458" s="128" t="str">
        <f t="shared" si="86"/>
        <v/>
      </c>
      <c r="Q5458" s="23"/>
    </row>
    <row r="5459" spans="3:17" x14ac:dyDescent="0.3">
      <c r="C5459" s="128" t="str">
        <f t="shared" si="86"/>
        <v/>
      </c>
      <c r="Q5459" s="23"/>
    </row>
    <row r="5460" spans="3:17" x14ac:dyDescent="0.3">
      <c r="C5460" s="128" t="str">
        <f t="shared" si="86"/>
        <v/>
      </c>
      <c r="Q5460" s="23"/>
    </row>
    <row r="5461" spans="3:17" x14ac:dyDescent="0.3">
      <c r="C5461" s="128" t="str">
        <f t="shared" si="86"/>
        <v/>
      </c>
      <c r="Q5461" s="23"/>
    </row>
    <row r="5462" spans="3:17" x14ac:dyDescent="0.3">
      <c r="C5462" s="128" t="str">
        <f t="shared" si="86"/>
        <v/>
      </c>
      <c r="Q5462" s="23"/>
    </row>
    <row r="5463" spans="3:17" x14ac:dyDescent="0.3">
      <c r="C5463" s="128" t="str">
        <f t="shared" si="86"/>
        <v/>
      </c>
      <c r="Q5463" s="23"/>
    </row>
    <row r="5464" spans="3:17" x14ac:dyDescent="0.3">
      <c r="C5464" s="128" t="str">
        <f t="shared" si="86"/>
        <v/>
      </c>
      <c r="Q5464" s="23"/>
    </row>
    <row r="5465" spans="3:17" x14ac:dyDescent="0.3">
      <c r="C5465" s="128" t="str">
        <f t="shared" si="86"/>
        <v/>
      </c>
      <c r="Q5465" s="23"/>
    </row>
    <row r="5466" spans="3:17" x14ac:dyDescent="0.3">
      <c r="C5466" s="128" t="str">
        <f t="shared" si="86"/>
        <v/>
      </c>
      <c r="Q5466" s="23"/>
    </row>
    <row r="5467" spans="3:17" x14ac:dyDescent="0.3">
      <c r="C5467" s="128" t="str">
        <f t="shared" si="86"/>
        <v/>
      </c>
      <c r="Q5467" s="23"/>
    </row>
    <row r="5468" spans="3:17" x14ac:dyDescent="0.3">
      <c r="C5468" s="128" t="str">
        <f t="shared" si="86"/>
        <v/>
      </c>
      <c r="Q5468" s="23"/>
    </row>
    <row r="5469" spans="3:17" x14ac:dyDescent="0.3">
      <c r="C5469" s="128" t="str">
        <f t="shared" si="86"/>
        <v/>
      </c>
      <c r="Q5469" s="23"/>
    </row>
    <row r="5470" spans="3:17" x14ac:dyDescent="0.3">
      <c r="C5470" s="128" t="str">
        <f t="shared" si="86"/>
        <v/>
      </c>
      <c r="Q5470" s="23"/>
    </row>
    <row r="5471" spans="3:17" x14ac:dyDescent="0.3">
      <c r="C5471" s="128" t="str">
        <f t="shared" si="86"/>
        <v/>
      </c>
      <c r="Q5471" s="23"/>
    </row>
    <row r="5472" spans="3:17" x14ac:dyDescent="0.3">
      <c r="C5472" s="128" t="str">
        <f t="shared" si="86"/>
        <v/>
      </c>
      <c r="Q5472" s="23"/>
    </row>
    <row r="5473" spans="3:17" x14ac:dyDescent="0.3">
      <c r="C5473" s="128" t="str">
        <f t="shared" si="86"/>
        <v/>
      </c>
      <c r="Q5473" s="23"/>
    </row>
    <row r="5474" spans="3:17" x14ac:dyDescent="0.3">
      <c r="C5474" s="128" t="str">
        <f t="shared" si="86"/>
        <v/>
      </c>
      <c r="Q5474" s="23"/>
    </row>
    <row r="5475" spans="3:17" x14ac:dyDescent="0.3">
      <c r="C5475" s="128" t="str">
        <f t="shared" si="86"/>
        <v/>
      </c>
      <c r="Q5475" s="23"/>
    </row>
    <row r="5476" spans="3:17" x14ac:dyDescent="0.3">
      <c r="C5476" s="128" t="str">
        <f t="shared" si="86"/>
        <v/>
      </c>
      <c r="Q5476" s="23"/>
    </row>
    <row r="5477" spans="3:17" x14ac:dyDescent="0.3">
      <c r="C5477" s="128" t="str">
        <f t="shared" si="86"/>
        <v/>
      </c>
      <c r="Q5477" s="23"/>
    </row>
    <row r="5478" spans="3:17" x14ac:dyDescent="0.3">
      <c r="C5478" s="128" t="str">
        <f t="shared" si="86"/>
        <v/>
      </c>
      <c r="Q5478" s="23"/>
    </row>
    <row r="5479" spans="3:17" x14ac:dyDescent="0.3">
      <c r="C5479" s="128" t="str">
        <f t="shared" si="86"/>
        <v/>
      </c>
      <c r="Q5479" s="23"/>
    </row>
    <row r="5480" spans="3:17" x14ac:dyDescent="0.3">
      <c r="C5480" s="128" t="str">
        <f t="shared" si="86"/>
        <v/>
      </c>
      <c r="Q5480" s="23"/>
    </row>
    <row r="5481" spans="3:17" x14ac:dyDescent="0.3">
      <c r="C5481" s="128" t="str">
        <f t="shared" si="86"/>
        <v/>
      </c>
      <c r="Q5481" s="23"/>
    </row>
    <row r="5482" spans="3:17" x14ac:dyDescent="0.3">
      <c r="C5482" s="128" t="str">
        <f t="shared" si="86"/>
        <v/>
      </c>
      <c r="Q5482" s="23"/>
    </row>
    <row r="5483" spans="3:17" x14ac:dyDescent="0.3">
      <c r="C5483" s="128" t="str">
        <f t="shared" si="86"/>
        <v/>
      </c>
      <c r="Q5483" s="23"/>
    </row>
    <row r="5484" spans="3:17" x14ac:dyDescent="0.3">
      <c r="C5484" s="128" t="str">
        <f t="shared" si="86"/>
        <v/>
      </c>
      <c r="Q5484" s="23"/>
    </row>
    <row r="5485" spans="3:17" x14ac:dyDescent="0.3">
      <c r="C5485" s="128" t="str">
        <f t="shared" si="86"/>
        <v/>
      </c>
      <c r="Q5485" s="23"/>
    </row>
    <row r="5486" spans="3:17" x14ac:dyDescent="0.3">
      <c r="C5486" s="128" t="str">
        <f t="shared" si="86"/>
        <v/>
      </c>
      <c r="Q5486" s="23"/>
    </row>
    <row r="5487" spans="3:17" x14ac:dyDescent="0.3">
      <c r="C5487" s="128" t="str">
        <f t="shared" si="86"/>
        <v/>
      </c>
      <c r="Q5487" s="23"/>
    </row>
    <row r="5488" spans="3:17" x14ac:dyDescent="0.3">
      <c r="C5488" s="128" t="str">
        <f t="shared" si="86"/>
        <v/>
      </c>
      <c r="Q5488" s="23"/>
    </row>
    <row r="5489" spans="3:17" x14ac:dyDescent="0.3">
      <c r="C5489" s="128" t="str">
        <f t="shared" si="86"/>
        <v/>
      </c>
      <c r="Q5489" s="23"/>
    </row>
    <row r="5490" spans="3:17" x14ac:dyDescent="0.3">
      <c r="C5490" s="128" t="str">
        <f t="shared" si="86"/>
        <v/>
      </c>
      <c r="Q5490" s="23"/>
    </row>
    <row r="5491" spans="3:17" x14ac:dyDescent="0.3">
      <c r="C5491" s="128" t="str">
        <f t="shared" si="86"/>
        <v/>
      </c>
      <c r="Q5491" s="23"/>
    </row>
    <row r="5492" spans="3:17" x14ac:dyDescent="0.3">
      <c r="C5492" s="128" t="str">
        <f t="shared" si="86"/>
        <v/>
      </c>
      <c r="Q5492" s="23"/>
    </row>
    <row r="5493" spans="3:17" x14ac:dyDescent="0.3">
      <c r="C5493" s="128" t="str">
        <f t="shared" si="86"/>
        <v/>
      </c>
      <c r="Q5493" s="23"/>
    </row>
    <row r="5494" spans="3:17" x14ac:dyDescent="0.3">
      <c r="C5494" s="128" t="str">
        <f t="shared" ref="C5494:C5557" si="87">LEFT(E5494,9)</f>
        <v/>
      </c>
      <c r="Q5494" s="23"/>
    </row>
    <row r="5495" spans="3:17" x14ac:dyDescent="0.3">
      <c r="C5495" s="128" t="str">
        <f t="shared" si="87"/>
        <v/>
      </c>
      <c r="Q5495" s="23"/>
    </row>
    <row r="5496" spans="3:17" x14ac:dyDescent="0.3">
      <c r="C5496" s="128" t="str">
        <f t="shared" si="87"/>
        <v/>
      </c>
      <c r="Q5496" s="23"/>
    </row>
    <row r="5497" spans="3:17" x14ac:dyDescent="0.3">
      <c r="C5497" s="128" t="str">
        <f t="shared" si="87"/>
        <v/>
      </c>
      <c r="Q5497" s="23"/>
    </row>
    <row r="5498" spans="3:17" x14ac:dyDescent="0.3">
      <c r="C5498" s="128" t="str">
        <f t="shared" si="87"/>
        <v/>
      </c>
      <c r="Q5498" s="23"/>
    </row>
    <row r="5499" spans="3:17" x14ac:dyDescent="0.3">
      <c r="C5499" s="128" t="str">
        <f t="shared" si="87"/>
        <v/>
      </c>
      <c r="Q5499" s="23"/>
    </row>
    <row r="5500" spans="3:17" x14ac:dyDescent="0.3">
      <c r="C5500" s="128" t="str">
        <f t="shared" si="87"/>
        <v/>
      </c>
      <c r="Q5500" s="23"/>
    </row>
    <row r="5501" spans="3:17" x14ac:dyDescent="0.3">
      <c r="C5501" s="128" t="str">
        <f t="shared" si="87"/>
        <v/>
      </c>
      <c r="Q5501" s="23"/>
    </row>
    <row r="5502" spans="3:17" x14ac:dyDescent="0.3">
      <c r="C5502" s="128" t="str">
        <f t="shared" si="87"/>
        <v/>
      </c>
      <c r="Q5502" s="23"/>
    </row>
    <row r="5503" spans="3:17" x14ac:dyDescent="0.3">
      <c r="C5503" s="128" t="str">
        <f t="shared" si="87"/>
        <v/>
      </c>
      <c r="Q5503" s="23"/>
    </row>
    <row r="5504" spans="3:17" x14ac:dyDescent="0.3">
      <c r="C5504" s="128" t="str">
        <f t="shared" si="87"/>
        <v/>
      </c>
      <c r="Q5504" s="23"/>
    </row>
    <row r="5505" spans="3:17" x14ac:dyDescent="0.3">
      <c r="C5505" s="128" t="str">
        <f t="shared" si="87"/>
        <v/>
      </c>
      <c r="Q5505" s="23"/>
    </row>
    <row r="5506" spans="3:17" x14ac:dyDescent="0.3">
      <c r="C5506" s="128" t="str">
        <f t="shared" si="87"/>
        <v/>
      </c>
      <c r="Q5506" s="23"/>
    </row>
    <row r="5507" spans="3:17" x14ac:dyDescent="0.3">
      <c r="C5507" s="128" t="str">
        <f t="shared" si="87"/>
        <v/>
      </c>
      <c r="Q5507" s="23"/>
    </row>
    <row r="5508" spans="3:17" x14ac:dyDescent="0.3">
      <c r="C5508" s="128" t="str">
        <f t="shared" si="87"/>
        <v/>
      </c>
      <c r="Q5508" s="23"/>
    </row>
    <row r="5509" spans="3:17" x14ac:dyDescent="0.3">
      <c r="C5509" s="128" t="str">
        <f t="shared" si="87"/>
        <v/>
      </c>
      <c r="Q5509" s="23"/>
    </row>
    <row r="5510" spans="3:17" x14ac:dyDescent="0.3">
      <c r="C5510" s="128" t="str">
        <f t="shared" si="87"/>
        <v/>
      </c>
      <c r="Q5510" s="23"/>
    </row>
    <row r="5511" spans="3:17" x14ac:dyDescent="0.3">
      <c r="C5511" s="128" t="str">
        <f t="shared" si="87"/>
        <v/>
      </c>
      <c r="Q5511" s="23"/>
    </row>
    <row r="5512" spans="3:17" x14ac:dyDescent="0.3">
      <c r="C5512" s="128" t="str">
        <f t="shared" si="87"/>
        <v/>
      </c>
      <c r="Q5512" s="23"/>
    </row>
    <row r="5513" spans="3:17" x14ac:dyDescent="0.3">
      <c r="C5513" s="128" t="str">
        <f t="shared" si="87"/>
        <v/>
      </c>
      <c r="Q5513" s="23"/>
    </row>
    <row r="5514" spans="3:17" x14ac:dyDescent="0.3">
      <c r="C5514" s="128" t="str">
        <f t="shared" si="87"/>
        <v/>
      </c>
      <c r="Q5514" s="23"/>
    </row>
    <row r="5515" spans="3:17" x14ac:dyDescent="0.3">
      <c r="C5515" s="128" t="str">
        <f t="shared" si="87"/>
        <v/>
      </c>
      <c r="Q5515" s="23"/>
    </row>
    <row r="5516" spans="3:17" x14ac:dyDescent="0.3">
      <c r="C5516" s="128" t="str">
        <f t="shared" si="87"/>
        <v/>
      </c>
      <c r="Q5516" s="23"/>
    </row>
    <row r="5517" spans="3:17" x14ac:dyDescent="0.3">
      <c r="C5517" s="128" t="str">
        <f t="shared" si="87"/>
        <v/>
      </c>
      <c r="Q5517" s="23"/>
    </row>
    <row r="5518" spans="3:17" x14ac:dyDescent="0.3">
      <c r="C5518" s="128" t="str">
        <f t="shared" si="87"/>
        <v/>
      </c>
      <c r="Q5518" s="23"/>
    </row>
    <row r="5519" spans="3:17" x14ac:dyDescent="0.3">
      <c r="C5519" s="128" t="str">
        <f t="shared" si="87"/>
        <v/>
      </c>
      <c r="Q5519" s="23"/>
    </row>
    <row r="5520" spans="3:17" x14ac:dyDescent="0.3">
      <c r="C5520" s="128" t="str">
        <f t="shared" si="87"/>
        <v/>
      </c>
      <c r="Q5520" s="23"/>
    </row>
    <row r="5521" spans="3:17" x14ac:dyDescent="0.3">
      <c r="C5521" s="128" t="str">
        <f t="shared" si="87"/>
        <v/>
      </c>
      <c r="Q5521" s="23"/>
    </row>
    <row r="5522" spans="3:17" x14ac:dyDescent="0.3">
      <c r="C5522" s="128" t="str">
        <f t="shared" si="87"/>
        <v/>
      </c>
      <c r="Q5522" s="23"/>
    </row>
    <row r="5523" spans="3:17" x14ac:dyDescent="0.3">
      <c r="C5523" s="128" t="str">
        <f t="shared" si="87"/>
        <v/>
      </c>
      <c r="Q5523" s="23"/>
    </row>
    <row r="5524" spans="3:17" x14ac:dyDescent="0.3">
      <c r="C5524" s="128" t="str">
        <f t="shared" si="87"/>
        <v/>
      </c>
      <c r="Q5524" s="23"/>
    </row>
    <row r="5525" spans="3:17" x14ac:dyDescent="0.3">
      <c r="C5525" s="128" t="str">
        <f t="shared" si="87"/>
        <v/>
      </c>
      <c r="Q5525" s="23"/>
    </row>
    <row r="5526" spans="3:17" x14ac:dyDescent="0.3">
      <c r="C5526" s="128" t="str">
        <f t="shared" si="87"/>
        <v/>
      </c>
      <c r="Q5526" s="23"/>
    </row>
    <row r="5527" spans="3:17" x14ac:dyDescent="0.3">
      <c r="C5527" s="128" t="str">
        <f t="shared" si="87"/>
        <v/>
      </c>
      <c r="Q5527" s="23"/>
    </row>
    <row r="5528" spans="3:17" x14ac:dyDescent="0.3">
      <c r="C5528" s="128" t="str">
        <f t="shared" si="87"/>
        <v/>
      </c>
      <c r="Q5528" s="23"/>
    </row>
    <row r="5529" spans="3:17" x14ac:dyDescent="0.3">
      <c r="C5529" s="128" t="str">
        <f t="shared" si="87"/>
        <v/>
      </c>
      <c r="Q5529" s="23"/>
    </row>
    <row r="5530" spans="3:17" x14ac:dyDescent="0.3">
      <c r="C5530" s="128" t="str">
        <f t="shared" si="87"/>
        <v/>
      </c>
      <c r="Q5530" s="23"/>
    </row>
    <row r="5531" spans="3:17" x14ac:dyDescent="0.3">
      <c r="C5531" s="128" t="str">
        <f t="shared" si="87"/>
        <v/>
      </c>
      <c r="Q5531" s="23"/>
    </row>
    <row r="5532" spans="3:17" x14ac:dyDescent="0.3">
      <c r="C5532" s="128" t="str">
        <f t="shared" si="87"/>
        <v/>
      </c>
      <c r="Q5532" s="23"/>
    </row>
    <row r="5533" spans="3:17" x14ac:dyDescent="0.3">
      <c r="C5533" s="128" t="str">
        <f t="shared" si="87"/>
        <v/>
      </c>
      <c r="Q5533" s="23"/>
    </row>
    <row r="5534" spans="3:17" x14ac:dyDescent="0.3">
      <c r="C5534" s="128" t="str">
        <f t="shared" si="87"/>
        <v/>
      </c>
      <c r="Q5534" s="23"/>
    </row>
    <row r="5535" spans="3:17" x14ac:dyDescent="0.3">
      <c r="C5535" s="128" t="str">
        <f t="shared" si="87"/>
        <v/>
      </c>
      <c r="Q5535" s="23"/>
    </row>
    <row r="5536" spans="3:17" x14ac:dyDescent="0.3">
      <c r="C5536" s="128" t="str">
        <f t="shared" si="87"/>
        <v/>
      </c>
      <c r="Q5536" s="23"/>
    </row>
    <row r="5537" spans="3:17" x14ac:dyDescent="0.3">
      <c r="C5537" s="128" t="str">
        <f t="shared" si="87"/>
        <v/>
      </c>
      <c r="Q5537" s="23"/>
    </row>
    <row r="5538" spans="3:17" x14ac:dyDescent="0.3">
      <c r="C5538" s="128" t="str">
        <f t="shared" si="87"/>
        <v/>
      </c>
      <c r="Q5538" s="23"/>
    </row>
    <row r="5539" spans="3:17" x14ac:dyDescent="0.3">
      <c r="C5539" s="128" t="str">
        <f t="shared" si="87"/>
        <v/>
      </c>
      <c r="Q5539" s="23"/>
    </row>
    <row r="5540" spans="3:17" x14ac:dyDescent="0.3">
      <c r="C5540" s="128" t="str">
        <f t="shared" si="87"/>
        <v/>
      </c>
      <c r="Q5540" s="23"/>
    </row>
    <row r="5541" spans="3:17" x14ac:dyDescent="0.3">
      <c r="C5541" s="128" t="str">
        <f t="shared" si="87"/>
        <v/>
      </c>
      <c r="Q5541" s="23"/>
    </row>
    <row r="5542" spans="3:17" x14ac:dyDescent="0.3">
      <c r="C5542" s="128" t="str">
        <f t="shared" si="87"/>
        <v/>
      </c>
      <c r="Q5542" s="23"/>
    </row>
    <row r="5543" spans="3:17" x14ac:dyDescent="0.3">
      <c r="C5543" s="128" t="str">
        <f t="shared" si="87"/>
        <v/>
      </c>
      <c r="Q5543" s="23"/>
    </row>
    <row r="5544" spans="3:17" x14ac:dyDescent="0.3">
      <c r="C5544" s="128" t="str">
        <f t="shared" si="87"/>
        <v/>
      </c>
      <c r="Q5544" s="23"/>
    </row>
    <row r="5545" spans="3:17" x14ac:dyDescent="0.3">
      <c r="C5545" s="128" t="str">
        <f t="shared" si="87"/>
        <v/>
      </c>
      <c r="Q5545" s="23"/>
    </row>
    <row r="5546" spans="3:17" x14ac:dyDescent="0.3">
      <c r="C5546" s="128" t="str">
        <f t="shared" si="87"/>
        <v/>
      </c>
      <c r="Q5546" s="23"/>
    </row>
    <row r="5547" spans="3:17" x14ac:dyDescent="0.3">
      <c r="C5547" s="128" t="str">
        <f t="shared" si="87"/>
        <v/>
      </c>
      <c r="Q5547" s="23"/>
    </row>
    <row r="5548" spans="3:17" x14ac:dyDescent="0.3">
      <c r="C5548" s="128" t="str">
        <f t="shared" si="87"/>
        <v/>
      </c>
      <c r="Q5548" s="23"/>
    </row>
    <row r="5549" spans="3:17" x14ac:dyDescent="0.3">
      <c r="C5549" s="128" t="str">
        <f t="shared" si="87"/>
        <v/>
      </c>
      <c r="Q5549" s="23"/>
    </row>
    <row r="5550" spans="3:17" x14ac:dyDescent="0.3">
      <c r="C5550" s="128" t="str">
        <f t="shared" si="87"/>
        <v/>
      </c>
      <c r="Q5550" s="23"/>
    </row>
    <row r="5551" spans="3:17" x14ac:dyDescent="0.3">
      <c r="C5551" s="128" t="str">
        <f t="shared" si="87"/>
        <v/>
      </c>
      <c r="Q5551" s="23"/>
    </row>
    <row r="5552" spans="3:17" x14ac:dyDescent="0.3">
      <c r="C5552" s="128" t="str">
        <f t="shared" si="87"/>
        <v/>
      </c>
      <c r="Q5552" s="23"/>
    </row>
    <row r="5553" spans="3:17" x14ac:dyDescent="0.3">
      <c r="C5553" s="128" t="str">
        <f t="shared" si="87"/>
        <v/>
      </c>
      <c r="Q5553" s="23"/>
    </row>
    <row r="5554" spans="3:17" x14ac:dyDescent="0.3">
      <c r="C5554" s="128" t="str">
        <f t="shared" si="87"/>
        <v/>
      </c>
      <c r="Q5554" s="23"/>
    </row>
    <row r="5555" spans="3:17" x14ac:dyDescent="0.3">
      <c r="C5555" s="128" t="str">
        <f t="shared" si="87"/>
        <v/>
      </c>
      <c r="Q5555" s="23"/>
    </row>
    <row r="5556" spans="3:17" x14ac:dyDescent="0.3">
      <c r="C5556" s="128" t="str">
        <f t="shared" si="87"/>
        <v/>
      </c>
      <c r="Q5556" s="23"/>
    </row>
    <row r="5557" spans="3:17" x14ac:dyDescent="0.3">
      <c r="C5557" s="128" t="str">
        <f t="shared" si="87"/>
        <v/>
      </c>
      <c r="Q5557" s="23"/>
    </row>
    <row r="5558" spans="3:17" x14ac:dyDescent="0.3">
      <c r="C5558" s="128" t="str">
        <f t="shared" ref="C5558:C5621" si="88">LEFT(E5558,9)</f>
        <v/>
      </c>
      <c r="Q5558" s="23"/>
    </row>
    <row r="5559" spans="3:17" x14ac:dyDescent="0.3">
      <c r="C5559" s="128" t="str">
        <f t="shared" si="88"/>
        <v/>
      </c>
      <c r="Q5559" s="23"/>
    </row>
    <row r="5560" spans="3:17" x14ac:dyDescent="0.3">
      <c r="C5560" s="128" t="str">
        <f t="shared" si="88"/>
        <v/>
      </c>
      <c r="Q5560" s="23"/>
    </row>
    <row r="5561" spans="3:17" x14ac:dyDescent="0.3">
      <c r="C5561" s="128" t="str">
        <f t="shared" si="88"/>
        <v/>
      </c>
      <c r="Q5561" s="23"/>
    </row>
    <row r="5562" spans="3:17" x14ac:dyDescent="0.3">
      <c r="C5562" s="128" t="str">
        <f t="shared" si="88"/>
        <v/>
      </c>
      <c r="Q5562" s="23"/>
    </row>
    <row r="5563" spans="3:17" x14ac:dyDescent="0.3">
      <c r="C5563" s="128" t="str">
        <f t="shared" si="88"/>
        <v/>
      </c>
      <c r="Q5563" s="23"/>
    </row>
    <row r="5564" spans="3:17" x14ac:dyDescent="0.3">
      <c r="C5564" s="128" t="str">
        <f t="shared" si="88"/>
        <v/>
      </c>
      <c r="Q5564" s="23"/>
    </row>
    <row r="5565" spans="3:17" x14ac:dyDescent="0.3">
      <c r="C5565" s="128" t="str">
        <f t="shared" si="88"/>
        <v/>
      </c>
      <c r="Q5565" s="23"/>
    </row>
    <row r="5566" spans="3:17" x14ac:dyDescent="0.3">
      <c r="C5566" s="128" t="str">
        <f t="shared" si="88"/>
        <v/>
      </c>
      <c r="Q5566" s="23"/>
    </row>
    <row r="5567" spans="3:17" x14ac:dyDescent="0.3">
      <c r="C5567" s="128" t="str">
        <f t="shared" si="88"/>
        <v/>
      </c>
      <c r="Q5567" s="23"/>
    </row>
    <row r="5568" spans="3:17" x14ac:dyDescent="0.3">
      <c r="C5568" s="128" t="str">
        <f t="shared" si="88"/>
        <v/>
      </c>
      <c r="Q5568" s="23"/>
    </row>
    <row r="5569" spans="3:17" x14ac:dyDescent="0.3">
      <c r="C5569" s="128" t="str">
        <f t="shared" si="88"/>
        <v/>
      </c>
      <c r="Q5569" s="23"/>
    </row>
    <row r="5570" spans="3:17" x14ac:dyDescent="0.3">
      <c r="C5570" s="128" t="str">
        <f t="shared" si="88"/>
        <v/>
      </c>
      <c r="Q5570" s="23"/>
    </row>
    <row r="5571" spans="3:17" x14ac:dyDescent="0.3">
      <c r="C5571" s="128" t="str">
        <f t="shared" si="88"/>
        <v/>
      </c>
      <c r="Q5571" s="23"/>
    </row>
    <row r="5572" spans="3:17" x14ac:dyDescent="0.3">
      <c r="C5572" s="128" t="str">
        <f t="shared" si="88"/>
        <v/>
      </c>
      <c r="Q5572" s="23"/>
    </row>
    <row r="5573" spans="3:17" x14ac:dyDescent="0.3">
      <c r="C5573" s="128" t="str">
        <f t="shared" si="88"/>
        <v/>
      </c>
      <c r="Q5573" s="23"/>
    </row>
    <row r="5574" spans="3:17" x14ac:dyDescent="0.3">
      <c r="C5574" s="128" t="str">
        <f t="shared" si="88"/>
        <v/>
      </c>
      <c r="Q5574" s="23"/>
    </row>
    <row r="5575" spans="3:17" x14ac:dyDescent="0.3">
      <c r="C5575" s="128" t="str">
        <f t="shared" si="88"/>
        <v/>
      </c>
      <c r="Q5575" s="23"/>
    </row>
    <row r="5576" spans="3:17" x14ac:dyDescent="0.3">
      <c r="C5576" s="128" t="str">
        <f t="shared" si="88"/>
        <v/>
      </c>
      <c r="Q5576" s="23"/>
    </row>
    <row r="5577" spans="3:17" x14ac:dyDescent="0.3">
      <c r="C5577" s="128" t="str">
        <f t="shared" si="88"/>
        <v/>
      </c>
      <c r="Q5577" s="23"/>
    </row>
    <row r="5578" spans="3:17" x14ac:dyDescent="0.3">
      <c r="C5578" s="128" t="str">
        <f t="shared" si="88"/>
        <v/>
      </c>
      <c r="Q5578" s="23"/>
    </row>
    <row r="5579" spans="3:17" x14ac:dyDescent="0.3">
      <c r="C5579" s="128" t="str">
        <f t="shared" si="88"/>
        <v/>
      </c>
      <c r="Q5579" s="23"/>
    </row>
    <row r="5580" spans="3:17" x14ac:dyDescent="0.3">
      <c r="C5580" s="128" t="str">
        <f t="shared" si="88"/>
        <v/>
      </c>
      <c r="Q5580" s="23"/>
    </row>
    <row r="5581" spans="3:17" x14ac:dyDescent="0.3">
      <c r="C5581" s="128" t="str">
        <f t="shared" si="88"/>
        <v/>
      </c>
      <c r="Q5581" s="23"/>
    </row>
    <row r="5582" spans="3:17" x14ac:dyDescent="0.3">
      <c r="C5582" s="128" t="str">
        <f t="shared" si="88"/>
        <v/>
      </c>
      <c r="Q5582" s="23"/>
    </row>
    <row r="5583" spans="3:17" x14ac:dyDescent="0.3">
      <c r="C5583" s="128" t="str">
        <f t="shared" si="88"/>
        <v/>
      </c>
      <c r="Q5583" s="23"/>
    </row>
    <row r="5584" spans="3:17" x14ac:dyDescent="0.3">
      <c r="C5584" s="128" t="str">
        <f t="shared" si="88"/>
        <v/>
      </c>
      <c r="Q5584" s="23"/>
    </row>
    <row r="5585" spans="3:17" x14ac:dyDescent="0.3">
      <c r="C5585" s="128" t="str">
        <f t="shared" si="88"/>
        <v/>
      </c>
      <c r="Q5585" s="23"/>
    </row>
    <row r="5586" spans="3:17" x14ac:dyDescent="0.3">
      <c r="C5586" s="128" t="str">
        <f t="shared" si="88"/>
        <v/>
      </c>
      <c r="Q5586" s="23"/>
    </row>
    <row r="5587" spans="3:17" x14ac:dyDescent="0.3">
      <c r="C5587" s="128" t="str">
        <f t="shared" si="88"/>
        <v/>
      </c>
      <c r="Q5587" s="23"/>
    </row>
    <row r="5588" spans="3:17" x14ac:dyDescent="0.3">
      <c r="C5588" s="128" t="str">
        <f t="shared" si="88"/>
        <v/>
      </c>
      <c r="Q5588" s="23"/>
    </row>
    <row r="5589" spans="3:17" x14ac:dyDescent="0.3">
      <c r="C5589" s="128" t="str">
        <f t="shared" si="88"/>
        <v/>
      </c>
      <c r="Q5589" s="23"/>
    </row>
    <row r="5590" spans="3:17" x14ac:dyDescent="0.3">
      <c r="C5590" s="128" t="str">
        <f t="shared" si="88"/>
        <v/>
      </c>
      <c r="Q5590" s="23"/>
    </row>
    <row r="5591" spans="3:17" x14ac:dyDescent="0.3">
      <c r="C5591" s="128" t="str">
        <f t="shared" si="88"/>
        <v/>
      </c>
      <c r="Q5591" s="23"/>
    </row>
    <row r="5592" spans="3:17" x14ac:dyDescent="0.3">
      <c r="C5592" s="128" t="str">
        <f t="shared" si="88"/>
        <v/>
      </c>
      <c r="Q5592" s="23"/>
    </row>
    <row r="5593" spans="3:17" x14ac:dyDescent="0.3">
      <c r="C5593" s="128" t="str">
        <f t="shared" si="88"/>
        <v/>
      </c>
      <c r="Q5593" s="23"/>
    </row>
    <row r="5594" spans="3:17" x14ac:dyDescent="0.3">
      <c r="C5594" s="128" t="str">
        <f t="shared" si="88"/>
        <v/>
      </c>
      <c r="Q5594" s="23"/>
    </row>
    <row r="5595" spans="3:17" x14ac:dyDescent="0.3">
      <c r="C5595" s="128" t="str">
        <f t="shared" si="88"/>
        <v/>
      </c>
      <c r="Q5595" s="23"/>
    </row>
    <row r="5596" spans="3:17" x14ac:dyDescent="0.3">
      <c r="C5596" s="128" t="str">
        <f t="shared" si="88"/>
        <v/>
      </c>
      <c r="Q5596" s="23"/>
    </row>
    <row r="5597" spans="3:17" x14ac:dyDescent="0.3">
      <c r="C5597" s="128" t="str">
        <f t="shared" si="88"/>
        <v/>
      </c>
      <c r="Q5597" s="23"/>
    </row>
    <row r="5598" spans="3:17" x14ac:dyDescent="0.3">
      <c r="C5598" s="128" t="str">
        <f t="shared" si="88"/>
        <v/>
      </c>
      <c r="Q5598" s="23"/>
    </row>
    <row r="5599" spans="3:17" x14ac:dyDescent="0.3">
      <c r="C5599" s="128" t="str">
        <f t="shared" si="88"/>
        <v/>
      </c>
      <c r="Q5599" s="23"/>
    </row>
    <row r="5600" spans="3:17" x14ac:dyDescent="0.3">
      <c r="C5600" s="128" t="str">
        <f t="shared" si="88"/>
        <v/>
      </c>
      <c r="Q5600" s="23"/>
    </row>
    <row r="5601" spans="3:17" x14ac:dyDescent="0.3">
      <c r="C5601" s="128" t="str">
        <f t="shared" si="88"/>
        <v/>
      </c>
      <c r="Q5601" s="23"/>
    </row>
    <row r="5602" spans="3:17" x14ac:dyDescent="0.3">
      <c r="C5602" s="128" t="str">
        <f t="shared" si="88"/>
        <v/>
      </c>
      <c r="Q5602" s="23"/>
    </row>
    <row r="5603" spans="3:17" x14ac:dyDescent="0.3">
      <c r="C5603" s="128" t="str">
        <f t="shared" si="88"/>
        <v/>
      </c>
      <c r="Q5603" s="23"/>
    </row>
    <row r="5604" spans="3:17" x14ac:dyDescent="0.3">
      <c r="C5604" s="128" t="str">
        <f t="shared" si="88"/>
        <v/>
      </c>
      <c r="Q5604" s="23"/>
    </row>
    <row r="5605" spans="3:17" x14ac:dyDescent="0.3">
      <c r="C5605" s="128" t="str">
        <f t="shared" si="88"/>
        <v/>
      </c>
      <c r="Q5605" s="23"/>
    </row>
    <row r="5606" spans="3:17" x14ac:dyDescent="0.3">
      <c r="C5606" s="128" t="str">
        <f t="shared" si="88"/>
        <v/>
      </c>
      <c r="Q5606" s="23"/>
    </row>
    <row r="5607" spans="3:17" x14ac:dyDescent="0.3">
      <c r="C5607" s="128" t="str">
        <f t="shared" si="88"/>
        <v/>
      </c>
      <c r="Q5607" s="23"/>
    </row>
    <row r="5608" spans="3:17" x14ac:dyDescent="0.3">
      <c r="C5608" s="128" t="str">
        <f t="shared" si="88"/>
        <v/>
      </c>
      <c r="Q5608" s="23"/>
    </row>
    <row r="5609" spans="3:17" x14ac:dyDescent="0.3">
      <c r="C5609" s="128" t="str">
        <f t="shared" si="88"/>
        <v/>
      </c>
      <c r="Q5609" s="23"/>
    </row>
    <row r="5610" spans="3:17" x14ac:dyDescent="0.3">
      <c r="C5610" s="128" t="str">
        <f t="shared" si="88"/>
        <v/>
      </c>
      <c r="Q5610" s="23"/>
    </row>
    <row r="5611" spans="3:17" x14ac:dyDescent="0.3">
      <c r="C5611" s="128" t="str">
        <f t="shared" si="88"/>
        <v/>
      </c>
      <c r="Q5611" s="23"/>
    </row>
    <row r="5612" spans="3:17" x14ac:dyDescent="0.3">
      <c r="C5612" s="128" t="str">
        <f t="shared" si="88"/>
        <v/>
      </c>
      <c r="Q5612" s="23"/>
    </row>
    <row r="5613" spans="3:17" x14ac:dyDescent="0.3">
      <c r="C5613" s="128" t="str">
        <f t="shared" si="88"/>
        <v/>
      </c>
      <c r="Q5613" s="23"/>
    </row>
    <row r="5614" spans="3:17" x14ac:dyDescent="0.3">
      <c r="C5614" s="128" t="str">
        <f t="shared" si="88"/>
        <v/>
      </c>
      <c r="Q5614" s="23"/>
    </row>
    <row r="5615" spans="3:17" x14ac:dyDescent="0.3">
      <c r="C5615" s="128" t="str">
        <f t="shared" si="88"/>
        <v/>
      </c>
      <c r="Q5615" s="23"/>
    </row>
    <row r="5616" spans="3:17" x14ac:dyDescent="0.3">
      <c r="C5616" s="128" t="str">
        <f t="shared" si="88"/>
        <v/>
      </c>
      <c r="Q5616" s="23"/>
    </row>
    <row r="5617" spans="3:17" x14ac:dyDescent="0.3">
      <c r="C5617" s="128" t="str">
        <f t="shared" si="88"/>
        <v/>
      </c>
      <c r="Q5617" s="23"/>
    </row>
    <row r="5618" spans="3:17" x14ac:dyDescent="0.3">
      <c r="C5618" s="128" t="str">
        <f t="shared" si="88"/>
        <v/>
      </c>
      <c r="Q5618" s="23"/>
    </row>
    <row r="5619" spans="3:17" x14ac:dyDescent="0.3">
      <c r="C5619" s="128" t="str">
        <f t="shared" si="88"/>
        <v/>
      </c>
      <c r="Q5619" s="23"/>
    </row>
    <row r="5620" spans="3:17" x14ac:dyDescent="0.3">
      <c r="C5620" s="128" t="str">
        <f t="shared" si="88"/>
        <v/>
      </c>
      <c r="Q5620" s="23"/>
    </row>
    <row r="5621" spans="3:17" x14ac:dyDescent="0.3">
      <c r="C5621" s="128" t="str">
        <f t="shared" si="88"/>
        <v/>
      </c>
      <c r="Q5621" s="23"/>
    </row>
    <row r="5622" spans="3:17" x14ac:dyDescent="0.3">
      <c r="C5622" s="128" t="str">
        <f t="shared" ref="C5622:C5685" si="89">LEFT(E5622,9)</f>
        <v/>
      </c>
      <c r="Q5622" s="23"/>
    </row>
    <row r="5623" spans="3:17" x14ac:dyDescent="0.3">
      <c r="C5623" s="128" t="str">
        <f t="shared" si="89"/>
        <v/>
      </c>
      <c r="Q5623" s="23"/>
    </row>
    <row r="5624" spans="3:17" x14ac:dyDescent="0.3">
      <c r="C5624" s="128" t="str">
        <f t="shared" si="89"/>
        <v/>
      </c>
      <c r="Q5624" s="23"/>
    </row>
    <row r="5625" spans="3:17" x14ac:dyDescent="0.3">
      <c r="C5625" s="128" t="str">
        <f t="shared" si="89"/>
        <v/>
      </c>
      <c r="Q5625" s="23"/>
    </row>
    <row r="5626" spans="3:17" x14ac:dyDescent="0.3">
      <c r="C5626" s="128" t="str">
        <f t="shared" si="89"/>
        <v/>
      </c>
      <c r="Q5626" s="23"/>
    </row>
    <row r="5627" spans="3:17" x14ac:dyDescent="0.3">
      <c r="C5627" s="128" t="str">
        <f t="shared" si="89"/>
        <v/>
      </c>
      <c r="Q5627" s="23"/>
    </row>
    <row r="5628" spans="3:17" x14ac:dyDescent="0.3">
      <c r="C5628" s="128" t="str">
        <f t="shared" si="89"/>
        <v/>
      </c>
      <c r="Q5628" s="23"/>
    </row>
    <row r="5629" spans="3:17" x14ac:dyDescent="0.3">
      <c r="C5629" s="128" t="str">
        <f t="shared" si="89"/>
        <v/>
      </c>
      <c r="Q5629" s="23"/>
    </row>
    <row r="5630" spans="3:17" x14ac:dyDescent="0.3">
      <c r="C5630" s="128" t="str">
        <f t="shared" si="89"/>
        <v/>
      </c>
      <c r="Q5630" s="23"/>
    </row>
    <row r="5631" spans="3:17" x14ac:dyDescent="0.3">
      <c r="C5631" s="128" t="str">
        <f t="shared" si="89"/>
        <v/>
      </c>
      <c r="Q5631" s="23"/>
    </row>
    <row r="5632" spans="3:17" x14ac:dyDescent="0.3">
      <c r="C5632" s="128" t="str">
        <f t="shared" si="89"/>
        <v/>
      </c>
      <c r="Q5632" s="23"/>
    </row>
    <row r="5633" spans="3:17" x14ac:dyDescent="0.3">
      <c r="C5633" s="128" t="str">
        <f t="shared" si="89"/>
        <v/>
      </c>
      <c r="Q5633" s="23"/>
    </row>
    <row r="5634" spans="3:17" x14ac:dyDescent="0.3">
      <c r="C5634" s="128" t="str">
        <f t="shared" si="89"/>
        <v/>
      </c>
      <c r="Q5634" s="23"/>
    </row>
    <row r="5635" spans="3:17" x14ac:dyDescent="0.3">
      <c r="C5635" s="128" t="str">
        <f t="shared" si="89"/>
        <v/>
      </c>
      <c r="Q5635" s="23"/>
    </row>
    <row r="5636" spans="3:17" x14ac:dyDescent="0.3">
      <c r="C5636" s="128" t="str">
        <f t="shared" si="89"/>
        <v/>
      </c>
      <c r="Q5636" s="23"/>
    </row>
    <row r="5637" spans="3:17" x14ac:dyDescent="0.3">
      <c r="C5637" s="128" t="str">
        <f t="shared" si="89"/>
        <v/>
      </c>
      <c r="Q5637" s="23"/>
    </row>
    <row r="5638" spans="3:17" x14ac:dyDescent="0.3">
      <c r="C5638" s="128" t="str">
        <f t="shared" si="89"/>
        <v/>
      </c>
      <c r="Q5638" s="23"/>
    </row>
    <row r="5639" spans="3:17" x14ac:dyDescent="0.3">
      <c r="C5639" s="128" t="str">
        <f t="shared" si="89"/>
        <v/>
      </c>
      <c r="Q5639" s="23"/>
    </row>
    <row r="5640" spans="3:17" x14ac:dyDescent="0.3">
      <c r="C5640" s="128" t="str">
        <f t="shared" si="89"/>
        <v/>
      </c>
      <c r="Q5640" s="23"/>
    </row>
    <row r="5641" spans="3:17" x14ac:dyDescent="0.3">
      <c r="C5641" s="128" t="str">
        <f t="shared" si="89"/>
        <v/>
      </c>
      <c r="Q5641" s="23"/>
    </row>
    <row r="5642" spans="3:17" x14ac:dyDescent="0.3">
      <c r="C5642" s="128" t="str">
        <f t="shared" si="89"/>
        <v/>
      </c>
      <c r="Q5642" s="23"/>
    </row>
    <row r="5643" spans="3:17" x14ac:dyDescent="0.3">
      <c r="C5643" s="128" t="str">
        <f t="shared" si="89"/>
        <v/>
      </c>
      <c r="Q5643" s="23"/>
    </row>
    <row r="5644" spans="3:17" x14ac:dyDescent="0.3">
      <c r="C5644" s="128" t="str">
        <f t="shared" si="89"/>
        <v/>
      </c>
      <c r="Q5644" s="23"/>
    </row>
    <row r="5645" spans="3:17" x14ac:dyDescent="0.3">
      <c r="C5645" s="128" t="str">
        <f t="shared" si="89"/>
        <v/>
      </c>
      <c r="Q5645" s="23"/>
    </row>
    <row r="5646" spans="3:17" x14ac:dyDescent="0.3">
      <c r="C5646" s="128" t="str">
        <f t="shared" si="89"/>
        <v/>
      </c>
      <c r="Q5646" s="23"/>
    </row>
    <row r="5647" spans="3:17" x14ac:dyDescent="0.3">
      <c r="C5647" s="128" t="str">
        <f t="shared" si="89"/>
        <v/>
      </c>
      <c r="Q5647" s="23"/>
    </row>
    <row r="5648" spans="3:17" x14ac:dyDescent="0.3">
      <c r="C5648" s="128" t="str">
        <f t="shared" si="89"/>
        <v/>
      </c>
      <c r="Q5648" s="23"/>
    </row>
    <row r="5649" spans="3:17" x14ac:dyDescent="0.3">
      <c r="C5649" s="128" t="str">
        <f t="shared" si="89"/>
        <v/>
      </c>
      <c r="Q5649" s="23"/>
    </row>
    <row r="5650" spans="3:17" x14ac:dyDescent="0.3">
      <c r="C5650" s="128" t="str">
        <f t="shared" si="89"/>
        <v/>
      </c>
      <c r="Q5650" s="23"/>
    </row>
    <row r="5651" spans="3:17" x14ac:dyDescent="0.3">
      <c r="C5651" s="128" t="str">
        <f t="shared" si="89"/>
        <v/>
      </c>
      <c r="Q5651" s="23"/>
    </row>
    <row r="5652" spans="3:17" x14ac:dyDescent="0.3">
      <c r="C5652" s="128" t="str">
        <f t="shared" si="89"/>
        <v/>
      </c>
      <c r="Q5652" s="23"/>
    </row>
    <row r="5653" spans="3:17" x14ac:dyDescent="0.3">
      <c r="C5653" s="128" t="str">
        <f t="shared" si="89"/>
        <v/>
      </c>
      <c r="Q5653" s="23"/>
    </row>
    <row r="5654" spans="3:17" x14ac:dyDescent="0.3">
      <c r="C5654" s="128" t="str">
        <f t="shared" si="89"/>
        <v/>
      </c>
      <c r="Q5654" s="23"/>
    </row>
    <row r="5655" spans="3:17" x14ac:dyDescent="0.3">
      <c r="C5655" s="128" t="str">
        <f t="shared" si="89"/>
        <v/>
      </c>
      <c r="Q5655" s="23"/>
    </row>
    <row r="5656" spans="3:17" x14ac:dyDescent="0.3">
      <c r="C5656" s="128" t="str">
        <f t="shared" si="89"/>
        <v/>
      </c>
      <c r="Q5656" s="23"/>
    </row>
    <row r="5657" spans="3:17" x14ac:dyDescent="0.3">
      <c r="C5657" s="128" t="str">
        <f t="shared" si="89"/>
        <v/>
      </c>
      <c r="Q5657" s="23"/>
    </row>
    <row r="5658" spans="3:17" x14ac:dyDescent="0.3">
      <c r="C5658" s="128" t="str">
        <f t="shared" si="89"/>
        <v/>
      </c>
      <c r="Q5658" s="23"/>
    </row>
    <row r="5659" spans="3:17" x14ac:dyDescent="0.3">
      <c r="C5659" s="128" t="str">
        <f t="shared" si="89"/>
        <v/>
      </c>
      <c r="Q5659" s="23"/>
    </row>
    <row r="5660" spans="3:17" x14ac:dyDescent="0.3">
      <c r="C5660" s="128" t="str">
        <f t="shared" si="89"/>
        <v/>
      </c>
      <c r="Q5660" s="23"/>
    </row>
    <row r="5661" spans="3:17" x14ac:dyDescent="0.3">
      <c r="C5661" s="128" t="str">
        <f t="shared" si="89"/>
        <v/>
      </c>
      <c r="Q5661" s="23"/>
    </row>
    <row r="5662" spans="3:17" x14ac:dyDescent="0.3">
      <c r="C5662" s="128" t="str">
        <f t="shared" si="89"/>
        <v/>
      </c>
      <c r="Q5662" s="23"/>
    </row>
    <row r="5663" spans="3:17" x14ac:dyDescent="0.3">
      <c r="C5663" s="128" t="str">
        <f t="shared" si="89"/>
        <v/>
      </c>
      <c r="Q5663" s="23"/>
    </row>
    <row r="5664" spans="3:17" x14ac:dyDescent="0.3">
      <c r="C5664" s="128" t="str">
        <f t="shared" si="89"/>
        <v/>
      </c>
      <c r="Q5664" s="23"/>
    </row>
    <row r="5665" spans="3:17" x14ac:dyDescent="0.3">
      <c r="C5665" s="128" t="str">
        <f t="shared" si="89"/>
        <v/>
      </c>
      <c r="Q5665" s="23"/>
    </row>
    <row r="5666" spans="3:17" x14ac:dyDescent="0.3">
      <c r="C5666" s="128" t="str">
        <f t="shared" si="89"/>
        <v/>
      </c>
      <c r="Q5666" s="23"/>
    </row>
    <row r="5667" spans="3:17" x14ac:dyDescent="0.3">
      <c r="C5667" s="128" t="str">
        <f t="shared" si="89"/>
        <v/>
      </c>
      <c r="Q5667" s="23"/>
    </row>
    <row r="5668" spans="3:17" x14ac:dyDescent="0.3">
      <c r="C5668" s="128" t="str">
        <f t="shared" si="89"/>
        <v/>
      </c>
      <c r="Q5668" s="23"/>
    </row>
    <row r="5669" spans="3:17" x14ac:dyDescent="0.3">
      <c r="C5669" s="128" t="str">
        <f t="shared" si="89"/>
        <v/>
      </c>
      <c r="Q5669" s="23"/>
    </row>
    <row r="5670" spans="3:17" x14ac:dyDescent="0.3">
      <c r="C5670" s="128" t="str">
        <f t="shared" si="89"/>
        <v/>
      </c>
      <c r="Q5670" s="23"/>
    </row>
    <row r="5671" spans="3:17" x14ac:dyDescent="0.3">
      <c r="C5671" s="128" t="str">
        <f t="shared" si="89"/>
        <v/>
      </c>
      <c r="Q5671" s="23"/>
    </row>
    <row r="5672" spans="3:17" x14ac:dyDescent="0.3">
      <c r="C5672" s="128" t="str">
        <f t="shared" si="89"/>
        <v/>
      </c>
      <c r="Q5672" s="23"/>
    </row>
    <row r="5673" spans="3:17" x14ac:dyDescent="0.3">
      <c r="C5673" s="128" t="str">
        <f t="shared" si="89"/>
        <v/>
      </c>
      <c r="Q5673" s="23"/>
    </row>
    <row r="5674" spans="3:17" x14ac:dyDescent="0.3">
      <c r="C5674" s="128" t="str">
        <f t="shared" si="89"/>
        <v/>
      </c>
      <c r="Q5674" s="23"/>
    </row>
    <row r="5675" spans="3:17" x14ac:dyDescent="0.3">
      <c r="C5675" s="128" t="str">
        <f t="shared" si="89"/>
        <v/>
      </c>
      <c r="Q5675" s="23"/>
    </row>
    <row r="5676" spans="3:17" x14ac:dyDescent="0.3">
      <c r="C5676" s="128" t="str">
        <f t="shared" si="89"/>
        <v/>
      </c>
      <c r="Q5676" s="23"/>
    </row>
    <row r="5677" spans="3:17" x14ac:dyDescent="0.3">
      <c r="C5677" s="128" t="str">
        <f t="shared" si="89"/>
        <v/>
      </c>
      <c r="Q5677" s="23"/>
    </row>
    <row r="5678" spans="3:17" x14ac:dyDescent="0.3">
      <c r="C5678" s="128" t="str">
        <f t="shared" si="89"/>
        <v/>
      </c>
      <c r="Q5678" s="23"/>
    </row>
    <row r="5679" spans="3:17" x14ac:dyDescent="0.3">
      <c r="C5679" s="128" t="str">
        <f t="shared" si="89"/>
        <v/>
      </c>
      <c r="Q5679" s="23"/>
    </row>
    <row r="5680" spans="3:17" x14ac:dyDescent="0.3">
      <c r="C5680" s="128" t="str">
        <f t="shared" si="89"/>
        <v/>
      </c>
      <c r="Q5680" s="23"/>
    </row>
    <row r="5681" spans="3:17" x14ac:dyDescent="0.3">
      <c r="C5681" s="128" t="str">
        <f t="shared" si="89"/>
        <v/>
      </c>
      <c r="Q5681" s="23"/>
    </row>
    <row r="5682" spans="3:17" x14ac:dyDescent="0.3">
      <c r="C5682" s="128" t="str">
        <f t="shared" si="89"/>
        <v/>
      </c>
      <c r="Q5682" s="23"/>
    </row>
    <row r="5683" spans="3:17" x14ac:dyDescent="0.3">
      <c r="C5683" s="128" t="str">
        <f t="shared" si="89"/>
        <v/>
      </c>
      <c r="Q5683" s="23"/>
    </row>
    <row r="5684" spans="3:17" x14ac:dyDescent="0.3">
      <c r="C5684" s="128" t="str">
        <f t="shared" si="89"/>
        <v/>
      </c>
      <c r="Q5684" s="23"/>
    </row>
    <row r="5685" spans="3:17" x14ac:dyDescent="0.3">
      <c r="C5685" s="128" t="str">
        <f t="shared" si="89"/>
        <v/>
      </c>
      <c r="Q5685" s="23"/>
    </row>
    <row r="5686" spans="3:17" x14ac:dyDescent="0.3">
      <c r="C5686" s="128" t="str">
        <f t="shared" ref="C5686:C5749" si="90">LEFT(E5686,9)</f>
        <v/>
      </c>
      <c r="Q5686" s="23"/>
    </row>
    <row r="5687" spans="3:17" x14ac:dyDescent="0.3">
      <c r="C5687" s="128" t="str">
        <f t="shared" si="90"/>
        <v/>
      </c>
      <c r="Q5687" s="23"/>
    </row>
    <row r="5688" spans="3:17" x14ac:dyDescent="0.3">
      <c r="C5688" s="128" t="str">
        <f t="shared" si="90"/>
        <v/>
      </c>
      <c r="Q5688" s="23"/>
    </row>
    <row r="5689" spans="3:17" x14ac:dyDescent="0.3">
      <c r="C5689" s="128" t="str">
        <f t="shared" si="90"/>
        <v/>
      </c>
      <c r="Q5689" s="23"/>
    </row>
    <row r="5690" spans="3:17" x14ac:dyDescent="0.3">
      <c r="C5690" s="128" t="str">
        <f t="shared" si="90"/>
        <v/>
      </c>
      <c r="Q5690" s="23"/>
    </row>
    <row r="5691" spans="3:17" x14ac:dyDescent="0.3">
      <c r="C5691" s="128" t="str">
        <f t="shared" si="90"/>
        <v/>
      </c>
      <c r="Q5691" s="23"/>
    </row>
    <row r="5692" spans="3:17" x14ac:dyDescent="0.3">
      <c r="C5692" s="128" t="str">
        <f t="shared" si="90"/>
        <v/>
      </c>
      <c r="Q5692" s="23"/>
    </row>
    <row r="5693" spans="3:17" x14ac:dyDescent="0.3">
      <c r="C5693" s="128" t="str">
        <f t="shared" si="90"/>
        <v/>
      </c>
      <c r="Q5693" s="23"/>
    </row>
    <row r="5694" spans="3:17" x14ac:dyDescent="0.3">
      <c r="C5694" s="128" t="str">
        <f t="shared" si="90"/>
        <v/>
      </c>
      <c r="Q5694" s="23"/>
    </row>
    <row r="5695" spans="3:17" x14ac:dyDescent="0.3">
      <c r="C5695" s="128" t="str">
        <f t="shared" si="90"/>
        <v/>
      </c>
      <c r="Q5695" s="23"/>
    </row>
    <row r="5696" spans="3:17" x14ac:dyDescent="0.3">
      <c r="C5696" s="128" t="str">
        <f t="shared" si="90"/>
        <v/>
      </c>
      <c r="Q5696" s="23"/>
    </row>
    <row r="5697" spans="3:17" x14ac:dyDescent="0.3">
      <c r="C5697" s="128" t="str">
        <f t="shared" si="90"/>
        <v/>
      </c>
      <c r="Q5697" s="23"/>
    </row>
    <row r="5698" spans="3:17" x14ac:dyDescent="0.3">
      <c r="C5698" s="128" t="str">
        <f t="shared" si="90"/>
        <v/>
      </c>
      <c r="Q5698" s="23"/>
    </row>
    <row r="5699" spans="3:17" x14ac:dyDescent="0.3">
      <c r="C5699" s="128" t="str">
        <f t="shared" si="90"/>
        <v/>
      </c>
      <c r="Q5699" s="23"/>
    </row>
    <row r="5700" spans="3:17" x14ac:dyDescent="0.3">
      <c r="C5700" s="128" t="str">
        <f t="shared" si="90"/>
        <v/>
      </c>
      <c r="Q5700" s="23"/>
    </row>
    <row r="5701" spans="3:17" x14ac:dyDescent="0.3">
      <c r="C5701" s="128" t="str">
        <f t="shared" si="90"/>
        <v/>
      </c>
      <c r="Q5701" s="23"/>
    </row>
    <row r="5702" spans="3:17" x14ac:dyDescent="0.3">
      <c r="C5702" s="128" t="str">
        <f t="shared" si="90"/>
        <v/>
      </c>
      <c r="Q5702" s="23"/>
    </row>
    <row r="5703" spans="3:17" x14ac:dyDescent="0.3">
      <c r="C5703" s="128" t="str">
        <f t="shared" si="90"/>
        <v/>
      </c>
      <c r="Q5703" s="23"/>
    </row>
    <row r="5704" spans="3:17" x14ac:dyDescent="0.3">
      <c r="C5704" s="128" t="str">
        <f t="shared" si="90"/>
        <v/>
      </c>
      <c r="Q5704" s="23"/>
    </row>
    <row r="5705" spans="3:17" x14ac:dyDescent="0.3">
      <c r="C5705" s="128" t="str">
        <f t="shared" si="90"/>
        <v/>
      </c>
      <c r="Q5705" s="23"/>
    </row>
    <row r="5706" spans="3:17" x14ac:dyDescent="0.3">
      <c r="C5706" s="128" t="str">
        <f t="shared" si="90"/>
        <v/>
      </c>
      <c r="Q5706" s="23"/>
    </row>
    <row r="5707" spans="3:17" x14ac:dyDescent="0.3">
      <c r="C5707" s="128" t="str">
        <f t="shared" si="90"/>
        <v/>
      </c>
      <c r="Q5707" s="23"/>
    </row>
    <row r="5708" spans="3:17" x14ac:dyDescent="0.3">
      <c r="C5708" s="128" t="str">
        <f t="shared" si="90"/>
        <v/>
      </c>
      <c r="Q5708" s="23"/>
    </row>
    <row r="5709" spans="3:17" x14ac:dyDescent="0.3">
      <c r="C5709" s="128" t="str">
        <f t="shared" si="90"/>
        <v/>
      </c>
      <c r="Q5709" s="23"/>
    </row>
    <row r="5710" spans="3:17" x14ac:dyDescent="0.3">
      <c r="C5710" s="128" t="str">
        <f t="shared" si="90"/>
        <v/>
      </c>
      <c r="Q5710" s="23"/>
    </row>
    <row r="5711" spans="3:17" x14ac:dyDescent="0.3">
      <c r="C5711" s="128" t="str">
        <f t="shared" si="90"/>
        <v/>
      </c>
      <c r="Q5711" s="23"/>
    </row>
    <row r="5712" spans="3:17" x14ac:dyDescent="0.3">
      <c r="C5712" s="128" t="str">
        <f t="shared" si="90"/>
        <v/>
      </c>
      <c r="Q5712" s="23"/>
    </row>
    <row r="5713" spans="3:17" x14ac:dyDescent="0.3">
      <c r="C5713" s="128" t="str">
        <f t="shared" si="90"/>
        <v/>
      </c>
      <c r="Q5713" s="23"/>
    </row>
    <row r="5714" spans="3:17" x14ac:dyDescent="0.3">
      <c r="C5714" s="128" t="str">
        <f t="shared" si="90"/>
        <v/>
      </c>
      <c r="Q5714" s="23"/>
    </row>
    <row r="5715" spans="3:17" x14ac:dyDescent="0.3">
      <c r="C5715" s="128" t="str">
        <f t="shared" si="90"/>
        <v/>
      </c>
      <c r="Q5715" s="23"/>
    </row>
    <row r="5716" spans="3:17" x14ac:dyDescent="0.3">
      <c r="C5716" s="128" t="str">
        <f t="shared" si="90"/>
        <v/>
      </c>
      <c r="Q5716" s="23"/>
    </row>
    <row r="5717" spans="3:17" x14ac:dyDescent="0.3">
      <c r="C5717" s="128" t="str">
        <f t="shared" si="90"/>
        <v/>
      </c>
      <c r="Q5717" s="23"/>
    </row>
    <row r="5718" spans="3:17" x14ac:dyDescent="0.3">
      <c r="C5718" s="128" t="str">
        <f t="shared" si="90"/>
        <v/>
      </c>
      <c r="Q5718" s="23"/>
    </row>
    <row r="5719" spans="3:17" x14ac:dyDescent="0.3">
      <c r="C5719" s="128" t="str">
        <f t="shared" si="90"/>
        <v/>
      </c>
      <c r="Q5719" s="23"/>
    </row>
    <row r="5720" spans="3:17" x14ac:dyDescent="0.3">
      <c r="C5720" s="128" t="str">
        <f t="shared" si="90"/>
        <v/>
      </c>
      <c r="Q5720" s="23"/>
    </row>
    <row r="5721" spans="3:17" x14ac:dyDescent="0.3">
      <c r="C5721" s="128" t="str">
        <f t="shared" si="90"/>
        <v/>
      </c>
      <c r="Q5721" s="23"/>
    </row>
    <row r="5722" spans="3:17" x14ac:dyDescent="0.3">
      <c r="C5722" s="128" t="str">
        <f t="shared" si="90"/>
        <v/>
      </c>
      <c r="Q5722" s="23"/>
    </row>
    <row r="5723" spans="3:17" x14ac:dyDescent="0.3">
      <c r="C5723" s="128" t="str">
        <f t="shared" si="90"/>
        <v/>
      </c>
      <c r="Q5723" s="23"/>
    </row>
    <row r="5724" spans="3:17" x14ac:dyDescent="0.3">
      <c r="C5724" s="128" t="str">
        <f t="shared" si="90"/>
        <v/>
      </c>
      <c r="Q5724" s="23"/>
    </row>
    <row r="5725" spans="3:17" x14ac:dyDescent="0.3">
      <c r="C5725" s="128" t="str">
        <f t="shared" si="90"/>
        <v/>
      </c>
      <c r="Q5725" s="23"/>
    </row>
    <row r="5726" spans="3:17" x14ac:dyDescent="0.3">
      <c r="C5726" s="128" t="str">
        <f t="shared" si="90"/>
        <v/>
      </c>
      <c r="Q5726" s="23"/>
    </row>
    <row r="5727" spans="3:17" x14ac:dyDescent="0.3">
      <c r="C5727" s="128" t="str">
        <f t="shared" si="90"/>
        <v/>
      </c>
      <c r="Q5727" s="23"/>
    </row>
    <row r="5728" spans="3:17" x14ac:dyDescent="0.3">
      <c r="C5728" s="128" t="str">
        <f t="shared" si="90"/>
        <v/>
      </c>
      <c r="Q5728" s="23"/>
    </row>
    <row r="5729" spans="3:17" x14ac:dyDescent="0.3">
      <c r="C5729" s="128" t="str">
        <f t="shared" si="90"/>
        <v/>
      </c>
      <c r="Q5729" s="23"/>
    </row>
    <row r="5730" spans="3:17" x14ac:dyDescent="0.3">
      <c r="C5730" s="128" t="str">
        <f t="shared" si="90"/>
        <v/>
      </c>
      <c r="Q5730" s="23"/>
    </row>
    <row r="5731" spans="3:17" x14ac:dyDescent="0.3">
      <c r="C5731" s="128" t="str">
        <f t="shared" si="90"/>
        <v/>
      </c>
      <c r="Q5731" s="23"/>
    </row>
    <row r="5732" spans="3:17" x14ac:dyDescent="0.3">
      <c r="C5732" s="128" t="str">
        <f t="shared" si="90"/>
        <v/>
      </c>
      <c r="Q5732" s="23"/>
    </row>
    <row r="5733" spans="3:17" x14ac:dyDescent="0.3">
      <c r="C5733" s="128" t="str">
        <f t="shared" si="90"/>
        <v/>
      </c>
      <c r="Q5733" s="23"/>
    </row>
    <row r="5734" spans="3:17" x14ac:dyDescent="0.3">
      <c r="C5734" s="128" t="str">
        <f t="shared" si="90"/>
        <v/>
      </c>
      <c r="Q5734" s="23"/>
    </row>
    <row r="5735" spans="3:17" x14ac:dyDescent="0.3">
      <c r="C5735" s="128" t="str">
        <f t="shared" si="90"/>
        <v/>
      </c>
      <c r="Q5735" s="23"/>
    </row>
    <row r="5736" spans="3:17" x14ac:dyDescent="0.3">
      <c r="C5736" s="128" t="str">
        <f t="shared" si="90"/>
        <v/>
      </c>
      <c r="Q5736" s="23"/>
    </row>
    <row r="5737" spans="3:17" x14ac:dyDescent="0.3">
      <c r="C5737" s="128" t="str">
        <f t="shared" si="90"/>
        <v/>
      </c>
      <c r="Q5737" s="23"/>
    </row>
    <row r="5738" spans="3:17" x14ac:dyDescent="0.3">
      <c r="C5738" s="128" t="str">
        <f t="shared" si="90"/>
        <v/>
      </c>
      <c r="Q5738" s="23"/>
    </row>
    <row r="5739" spans="3:17" x14ac:dyDescent="0.3">
      <c r="C5739" s="128" t="str">
        <f t="shared" si="90"/>
        <v/>
      </c>
      <c r="Q5739" s="23"/>
    </row>
    <row r="5740" spans="3:17" x14ac:dyDescent="0.3">
      <c r="C5740" s="128" t="str">
        <f t="shared" si="90"/>
        <v/>
      </c>
      <c r="Q5740" s="23"/>
    </row>
    <row r="5741" spans="3:17" x14ac:dyDescent="0.3">
      <c r="C5741" s="128" t="str">
        <f t="shared" si="90"/>
        <v/>
      </c>
      <c r="Q5741" s="23"/>
    </row>
    <row r="5742" spans="3:17" x14ac:dyDescent="0.3">
      <c r="C5742" s="128" t="str">
        <f t="shared" si="90"/>
        <v/>
      </c>
      <c r="Q5742" s="23"/>
    </row>
    <row r="5743" spans="3:17" x14ac:dyDescent="0.3">
      <c r="C5743" s="128" t="str">
        <f t="shared" si="90"/>
        <v/>
      </c>
      <c r="Q5743" s="23"/>
    </row>
    <row r="5744" spans="3:17" x14ac:dyDescent="0.3">
      <c r="C5744" s="128" t="str">
        <f t="shared" si="90"/>
        <v/>
      </c>
      <c r="Q5744" s="23"/>
    </row>
    <row r="5745" spans="3:17" x14ac:dyDescent="0.3">
      <c r="C5745" s="128" t="str">
        <f t="shared" si="90"/>
        <v/>
      </c>
      <c r="Q5745" s="23"/>
    </row>
    <row r="5746" spans="3:17" x14ac:dyDescent="0.3">
      <c r="C5746" s="128" t="str">
        <f t="shared" si="90"/>
        <v/>
      </c>
      <c r="Q5746" s="23"/>
    </row>
    <row r="5747" spans="3:17" x14ac:dyDescent="0.3">
      <c r="C5747" s="128" t="str">
        <f t="shared" si="90"/>
        <v/>
      </c>
      <c r="Q5747" s="23"/>
    </row>
    <row r="5748" spans="3:17" x14ac:dyDescent="0.3">
      <c r="C5748" s="128" t="str">
        <f t="shared" si="90"/>
        <v/>
      </c>
      <c r="Q5748" s="23"/>
    </row>
    <row r="5749" spans="3:17" x14ac:dyDescent="0.3">
      <c r="C5749" s="128" t="str">
        <f t="shared" si="90"/>
        <v/>
      </c>
      <c r="Q5749" s="23"/>
    </row>
    <row r="5750" spans="3:17" x14ac:dyDescent="0.3">
      <c r="C5750" s="128" t="str">
        <f t="shared" ref="C5750:C5813" si="91">LEFT(E5750,9)</f>
        <v/>
      </c>
      <c r="Q5750" s="23"/>
    </row>
    <row r="5751" spans="3:17" x14ac:dyDescent="0.3">
      <c r="C5751" s="128" t="str">
        <f t="shared" si="91"/>
        <v/>
      </c>
      <c r="Q5751" s="23"/>
    </row>
    <row r="5752" spans="3:17" x14ac:dyDescent="0.3">
      <c r="C5752" s="128" t="str">
        <f t="shared" si="91"/>
        <v/>
      </c>
      <c r="Q5752" s="23"/>
    </row>
    <row r="5753" spans="3:17" x14ac:dyDescent="0.3">
      <c r="C5753" s="128" t="str">
        <f t="shared" si="91"/>
        <v/>
      </c>
      <c r="Q5753" s="23"/>
    </row>
    <row r="5754" spans="3:17" x14ac:dyDescent="0.3">
      <c r="C5754" s="128" t="str">
        <f t="shared" si="91"/>
        <v/>
      </c>
      <c r="Q5754" s="23"/>
    </row>
    <row r="5755" spans="3:17" x14ac:dyDescent="0.3">
      <c r="C5755" s="128" t="str">
        <f t="shared" si="91"/>
        <v/>
      </c>
      <c r="Q5755" s="23"/>
    </row>
    <row r="5756" spans="3:17" x14ac:dyDescent="0.3">
      <c r="C5756" s="128" t="str">
        <f t="shared" si="91"/>
        <v/>
      </c>
      <c r="Q5756" s="23"/>
    </row>
    <row r="5757" spans="3:17" x14ac:dyDescent="0.3">
      <c r="C5757" s="128" t="str">
        <f t="shared" si="91"/>
        <v/>
      </c>
      <c r="Q5757" s="23"/>
    </row>
    <row r="5758" spans="3:17" x14ac:dyDescent="0.3">
      <c r="C5758" s="128" t="str">
        <f t="shared" si="91"/>
        <v/>
      </c>
      <c r="Q5758" s="23"/>
    </row>
    <row r="5759" spans="3:17" x14ac:dyDescent="0.3">
      <c r="C5759" s="128" t="str">
        <f t="shared" si="91"/>
        <v/>
      </c>
      <c r="Q5759" s="23"/>
    </row>
    <row r="5760" spans="3:17" x14ac:dyDescent="0.3">
      <c r="C5760" s="128" t="str">
        <f t="shared" si="91"/>
        <v/>
      </c>
      <c r="Q5760" s="23"/>
    </row>
    <row r="5761" spans="3:17" x14ac:dyDescent="0.3">
      <c r="C5761" s="128" t="str">
        <f t="shared" si="91"/>
        <v/>
      </c>
      <c r="Q5761" s="23"/>
    </row>
    <row r="5762" spans="3:17" x14ac:dyDescent="0.3">
      <c r="C5762" s="128" t="str">
        <f t="shared" si="91"/>
        <v/>
      </c>
      <c r="Q5762" s="23"/>
    </row>
    <row r="5763" spans="3:17" x14ac:dyDescent="0.3">
      <c r="C5763" s="128" t="str">
        <f t="shared" si="91"/>
        <v/>
      </c>
      <c r="Q5763" s="23"/>
    </row>
    <row r="5764" spans="3:17" x14ac:dyDescent="0.3">
      <c r="C5764" s="128" t="str">
        <f t="shared" si="91"/>
        <v/>
      </c>
      <c r="Q5764" s="23"/>
    </row>
    <row r="5765" spans="3:17" x14ac:dyDescent="0.3">
      <c r="C5765" s="128" t="str">
        <f t="shared" si="91"/>
        <v/>
      </c>
      <c r="Q5765" s="23"/>
    </row>
    <row r="5766" spans="3:17" x14ac:dyDescent="0.3">
      <c r="C5766" s="128" t="str">
        <f t="shared" si="91"/>
        <v/>
      </c>
      <c r="Q5766" s="23"/>
    </row>
    <row r="5767" spans="3:17" x14ac:dyDescent="0.3">
      <c r="C5767" s="128" t="str">
        <f t="shared" si="91"/>
        <v/>
      </c>
      <c r="Q5767" s="23"/>
    </row>
    <row r="5768" spans="3:17" x14ac:dyDescent="0.3">
      <c r="C5768" s="128" t="str">
        <f t="shared" si="91"/>
        <v/>
      </c>
      <c r="Q5768" s="23"/>
    </row>
    <row r="5769" spans="3:17" x14ac:dyDescent="0.3">
      <c r="C5769" s="128" t="str">
        <f t="shared" si="91"/>
        <v/>
      </c>
      <c r="Q5769" s="23"/>
    </row>
    <row r="5770" spans="3:17" x14ac:dyDescent="0.3">
      <c r="C5770" s="128" t="str">
        <f t="shared" si="91"/>
        <v/>
      </c>
      <c r="Q5770" s="23"/>
    </row>
    <row r="5771" spans="3:17" x14ac:dyDescent="0.3">
      <c r="C5771" s="128" t="str">
        <f t="shared" si="91"/>
        <v/>
      </c>
      <c r="Q5771" s="23"/>
    </row>
    <row r="5772" spans="3:17" x14ac:dyDescent="0.3">
      <c r="C5772" s="128" t="str">
        <f t="shared" si="91"/>
        <v/>
      </c>
      <c r="Q5772" s="23"/>
    </row>
    <row r="5773" spans="3:17" x14ac:dyDescent="0.3">
      <c r="C5773" s="128" t="str">
        <f t="shared" si="91"/>
        <v/>
      </c>
      <c r="Q5773" s="23"/>
    </row>
    <row r="5774" spans="3:17" x14ac:dyDescent="0.3">
      <c r="C5774" s="128" t="str">
        <f t="shared" si="91"/>
        <v/>
      </c>
      <c r="Q5774" s="23"/>
    </row>
    <row r="5775" spans="3:17" x14ac:dyDescent="0.3">
      <c r="C5775" s="128" t="str">
        <f t="shared" si="91"/>
        <v/>
      </c>
      <c r="Q5775" s="23"/>
    </row>
    <row r="5776" spans="3:17" x14ac:dyDescent="0.3">
      <c r="C5776" s="128" t="str">
        <f t="shared" si="91"/>
        <v/>
      </c>
      <c r="Q5776" s="23"/>
    </row>
    <row r="5777" spans="3:17" x14ac:dyDescent="0.3">
      <c r="C5777" s="128" t="str">
        <f t="shared" si="91"/>
        <v/>
      </c>
      <c r="Q5777" s="23"/>
    </row>
    <row r="5778" spans="3:17" x14ac:dyDescent="0.3">
      <c r="C5778" s="128" t="str">
        <f t="shared" si="91"/>
        <v/>
      </c>
      <c r="Q5778" s="23"/>
    </row>
    <row r="5779" spans="3:17" x14ac:dyDescent="0.3">
      <c r="C5779" s="128" t="str">
        <f t="shared" si="91"/>
        <v/>
      </c>
      <c r="Q5779" s="23"/>
    </row>
    <row r="5780" spans="3:17" x14ac:dyDescent="0.3">
      <c r="C5780" s="128" t="str">
        <f t="shared" si="91"/>
        <v/>
      </c>
      <c r="Q5780" s="23"/>
    </row>
    <row r="5781" spans="3:17" x14ac:dyDescent="0.3">
      <c r="C5781" s="128" t="str">
        <f t="shared" si="91"/>
        <v/>
      </c>
      <c r="Q5781" s="23"/>
    </row>
    <row r="5782" spans="3:17" x14ac:dyDescent="0.3">
      <c r="C5782" s="128" t="str">
        <f t="shared" si="91"/>
        <v/>
      </c>
      <c r="Q5782" s="23"/>
    </row>
    <row r="5783" spans="3:17" x14ac:dyDescent="0.3">
      <c r="C5783" s="128" t="str">
        <f t="shared" si="91"/>
        <v/>
      </c>
      <c r="Q5783" s="23"/>
    </row>
    <row r="5784" spans="3:17" x14ac:dyDescent="0.3">
      <c r="C5784" s="128" t="str">
        <f t="shared" si="91"/>
        <v/>
      </c>
      <c r="Q5784" s="23"/>
    </row>
    <row r="5785" spans="3:17" x14ac:dyDescent="0.3">
      <c r="C5785" s="128" t="str">
        <f t="shared" si="91"/>
        <v/>
      </c>
      <c r="Q5785" s="23"/>
    </row>
    <row r="5786" spans="3:17" x14ac:dyDescent="0.3">
      <c r="C5786" s="128" t="str">
        <f t="shared" si="91"/>
        <v/>
      </c>
      <c r="Q5786" s="23"/>
    </row>
    <row r="5787" spans="3:17" x14ac:dyDescent="0.3">
      <c r="C5787" s="128" t="str">
        <f t="shared" si="91"/>
        <v/>
      </c>
      <c r="Q5787" s="23"/>
    </row>
    <row r="5788" spans="3:17" x14ac:dyDescent="0.3">
      <c r="C5788" s="128" t="str">
        <f t="shared" si="91"/>
        <v/>
      </c>
      <c r="Q5788" s="23"/>
    </row>
    <row r="5789" spans="3:17" x14ac:dyDescent="0.3">
      <c r="C5789" s="128" t="str">
        <f t="shared" si="91"/>
        <v/>
      </c>
      <c r="Q5789" s="23"/>
    </row>
    <row r="5790" spans="3:17" x14ac:dyDescent="0.3">
      <c r="C5790" s="128" t="str">
        <f t="shared" si="91"/>
        <v/>
      </c>
      <c r="Q5790" s="23"/>
    </row>
    <row r="5791" spans="3:17" x14ac:dyDescent="0.3">
      <c r="C5791" s="128" t="str">
        <f t="shared" si="91"/>
        <v/>
      </c>
      <c r="Q5791" s="23"/>
    </row>
    <row r="5792" spans="3:17" x14ac:dyDescent="0.3">
      <c r="C5792" s="128" t="str">
        <f t="shared" si="91"/>
        <v/>
      </c>
      <c r="Q5792" s="23"/>
    </row>
    <row r="5793" spans="3:17" x14ac:dyDescent="0.3">
      <c r="C5793" s="128" t="str">
        <f t="shared" si="91"/>
        <v/>
      </c>
      <c r="Q5793" s="23"/>
    </row>
    <row r="5794" spans="3:17" x14ac:dyDescent="0.3">
      <c r="C5794" s="128" t="str">
        <f t="shared" si="91"/>
        <v/>
      </c>
      <c r="Q5794" s="23"/>
    </row>
    <row r="5795" spans="3:17" x14ac:dyDescent="0.3">
      <c r="C5795" s="128" t="str">
        <f t="shared" si="91"/>
        <v/>
      </c>
      <c r="Q5795" s="23"/>
    </row>
    <row r="5796" spans="3:17" x14ac:dyDescent="0.3">
      <c r="C5796" s="128" t="str">
        <f t="shared" si="91"/>
        <v/>
      </c>
      <c r="Q5796" s="23"/>
    </row>
    <row r="5797" spans="3:17" x14ac:dyDescent="0.3">
      <c r="C5797" s="128" t="str">
        <f t="shared" si="91"/>
        <v/>
      </c>
      <c r="Q5797" s="23"/>
    </row>
    <row r="5798" spans="3:17" x14ac:dyDescent="0.3">
      <c r="C5798" s="128" t="str">
        <f t="shared" si="91"/>
        <v/>
      </c>
      <c r="Q5798" s="23"/>
    </row>
    <row r="5799" spans="3:17" x14ac:dyDescent="0.3">
      <c r="C5799" s="128" t="str">
        <f t="shared" si="91"/>
        <v/>
      </c>
      <c r="Q5799" s="23"/>
    </row>
    <row r="5800" spans="3:17" x14ac:dyDescent="0.3">
      <c r="C5800" s="128" t="str">
        <f t="shared" si="91"/>
        <v/>
      </c>
      <c r="Q5800" s="23"/>
    </row>
    <row r="5801" spans="3:17" x14ac:dyDescent="0.3">
      <c r="C5801" s="128" t="str">
        <f t="shared" si="91"/>
        <v/>
      </c>
      <c r="Q5801" s="23"/>
    </row>
    <row r="5802" spans="3:17" x14ac:dyDescent="0.3">
      <c r="C5802" s="128" t="str">
        <f t="shared" si="91"/>
        <v/>
      </c>
      <c r="Q5802" s="23"/>
    </row>
    <row r="5803" spans="3:17" x14ac:dyDescent="0.3">
      <c r="C5803" s="128" t="str">
        <f t="shared" si="91"/>
        <v/>
      </c>
      <c r="Q5803" s="23"/>
    </row>
    <row r="5804" spans="3:17" x14ac:dyDescent="0.3">
      <c r="C5804" s="128" t="str">
        <f t="shared" si="91"/>
        <v/>
      </c>
      <c r="Q5804" s="23"/>
    </row>
    <row r="5805" spans="3:17" x14ac:dyDescent="0.3">
      <c r="C5805" s="128" t="str">
        <f t="shared" si="91"/>
        <v/>
      </c>
      <c r="Q5805" s="23"/>
    </row>
    <row r="5806" spans="3:17" x14ac:dyDescent="0.3">
      <c r="C5806" s="128" t="str">
        <f t="shared" si="91"/>
        <v/>
      </c>
      <c r="Q5806" s="23"/>
    </row>
    <row r="5807" spans="3:17" x14ac:dyDescent="0.3">
      <c r="C5807" s="128" t="str">
        <f t="shared" si="91"/>
        <v/>
      </c>
      <c r="Q5807" s="23"/>
    </row>
    <row r="5808" spans="3:17" x14ac:dyDescent="0.3">
      <c r="C5808" s="128" t="str">
        <f t="shared" si="91"/>
        <v/>
      </c>
      <c r="Q5808" s="23"/>
    </row>
    <row r="5809" spans="3:17" x14ac:dyDescent="0.3">
      <c r="C5809" s="128" t="str">
        <f t="shared" si="91"/>
        <v/>
      </c>
      <c r="Q5809" s="23"/>
    </row>
    <row r="5810" spans="3:17" x14ac:dyDescent="0.3">
      <c r="C5810" s="128" t="str">
        <f t="shared" si="91"/>
        <v/>
      </c>
      <c r="Q5810" s="23"/>
    </row>
    <row r="5811" spans="3:17" x14ac:dyDescent="0.3">
      <c r="C5811" s="128" t="str">
        <f t="shared" si="91"/>
        <v/>
      </c>
      <c r="Q5811" s="23"/>
    </row>
    <row r="5812" spans="3:17" x14ac:dyDescent="0.3">
      <c r="C5812" s="128" t="str">
        <f t="shared" si="91"/>
        <v/>
      </c>
      <c r="Q5812" s="23"/>
    </row>
    <row r="5813" spans="3:17" x14ac:dyDescent="0.3">
      <c r="C5813" s="128" t="str">
        <f t="shared" si="91"/>
        <v/>
      </c>
      <c r="Q5813" s="23"/>
    </row>
    <row r="5814" spans="3:17" x14ac:dyDescent="0.3">
      <c r="C5814" s="128" t="str">
        <f t="shared" ref="C5814:C5877" si="92">LEFT(E5814,9)</f>
        <v/>
      </c>
      <c r="Q5814" s="23"/>
    </row>
    <row r="5815" spans="3:17" x14ac:dyDescent="0.3">
      <c r="C5815" s="128" t="str">
        <f t="shared" si="92"/>
        <v/>
      </c>
      <c r="Q5815" s="23"/>
    </row>
    <row r="5816" spans="3:17" x14ac:dyDescent="0.3">
      <c r="C5816" s="128" t="str">
        <f t="shared" si="92"/>
        <v/>
      </c>
      <c r="Q5816" s="23"/>
    </row>
    <row r="5817" spans="3:17" x14ac:dyDescent="0.3">
      <c r="C5817" s="128" t="str">
        <f t="shared" si="92"/>
        <v/>
      </c>
      <c r="Q5817" s="23"/>
    </row>
    <row r="5818" spans="3:17" x14ac:dyDescent="0.3">
      <c r="C5818" s="128" t="str">
        <f t="shared" si="92"/>
        <v/>
      </c>
      <c r="Q5818" s="23"/>
    </row>
    <row r="5819" spans="3:17" x14ac:dyDescent="0.3">
      <c r="C5819" s="128" t="str">
        <f t="shared" si="92"/>
        <v/>
      </c>
      <c r="Q5819" s="23"/>
    </row>
    <row r="5820" spans="3:17" x14ac:dyDescent="0.3">
      <c r="C5820" s="128" t="str">
        <f t="shared" si="92"/>
        <v/>
      </c>
      <c r="Q5820" s="23"/>
    </row>
    <row r="5821" spans="3:17" x14ac:dyDescent="0.3">
      <c r="C5821" s="128" t="str">
        <f t="shared" si="92"/>
        <v/>
      </c>
      <c r="Q5821" s="23"/>
    </row>
    <row r="5822" spans="3:17" x14ac:dyDescent="0.3">
      <c r="C5822" s="128" t="str">
        <f t="shared" si="92"/>
        <v/>
      </c>
      <c r="Q5822" s="23"/>
    </row>
    <row r="5823" spans="3:17" x14ac:dyDescent="0.3">
      <c r="C5823" s="128" t="str">
        <f t="shared" si="92"/>
        <v/>
      </c>
      <c r="Q5823" s="23"/>
    </row>
    <row r="5824" spans="3:17" x14ac:dyDescent="0.3">
      <c r="C5824" s="128" t="str">
        <f t="shared" si="92"/>
        <v/>
      </c>
      <c r="Q5824" s="23"/>
    </row>
    <row r="5825" spans="3:17" x14ac:dyDescent="0.3">
      <c r="C5825" s="128" t="str">
        <f t="shared" si="92"/>
        <v/>
      </c>
      <c r="Q5825" s="23"/>
    </row>
    <row r="5826" spans="3:17" x14ac:dyDescent="0.3">
      <c r="C5826" s="128" t="str">
        <f t="shared" si="92"/>
        <v/>
      </c>
      <c r="Q5826" s="23"/>
    </row>
    <row r="5827" spans="3:17" x14ac:dyDescent="0.3">
      <c r="C5827" s="128" t="str">
        <f t="shared" si="92"/>
        <v/>
      </c>
      <c r="Q5827" s="23"/>
    </row>
    <row r="5828" spans="3:17" x14ac:dyDescent="0.3">
      <c r="C5828" s="128" t="str">
        <f t="shared" si="92"/>
        <v/>
      </c>
      <c r="Q5828" s="23"/>
    </row>
    <row r="5829" spans="3:17" x14ac:dyDescent="0.3">
      <c r="C5829" s="128" t="str">
        <f t="shared" si="92"/>
        <v/>
      </c>
      <c r="Q5829" s="23"/>
    </row>
    <row r="5830" spans="3:17" x14ac:dyDescent="0.3">
      <c r="C5830" s="128" t="str">
        <f t="shared" si="92"/>
        <v/>
      </c>
      <c r="Q5830" s="23"/>
    </row>
    <row r="5831" spans="3:17" x14ac:dyDescent="0.3">
      <c r="C5831" s="128" t="str">
        <f t="shared" si="92"/>
        <v/>
      </c>
      <c r="Q5831" s="23"/>
    </row>
    <row r="5832" spans="3:17" x14ac:dyDescent="0.3">
      <c r="C5832" s="128" t="str">
        <f t="shared" si="92"/>
        <v/>
      </c>
      <c r="Q5832" s="23"/>
    </row>
    <row r="5833" spans="3:17" x14ac:dyDescent="0.3">
      <c r="C5833" s="128" t="str">
        <f t="shared" si="92"/>
        <v/>
      </c>
      <c r="Q5833" s="23"/>
    </row>
    <row r="5834" spans="3:17" x14ac:dyDescent="0.3">
      <c r="C5834" s="128" t="str">
        <f t="shared" si="92"/>
        <v/>
      </c>
      <c r="Q5834" s="23"/>
    </row>
    <row r="5835" spans="3:17" x14ac:dyDescent="0.3">
      <c r="C5835" s="128" t="str">
        <f t="shared" si="92"/>
        <v/>
      </c>
      <c r="Q5835" s="23"/>
    </row>
    <row r="5836" spans="3:17" x14ac:dyDescent="0.3">
      <c r="C5836" s="128" t="str">
        <f t="shared" si="92"/>
        <v/>
      </c>
      <c r="Q5836" s="23"/>
    </row>
    <row r="5837" spans="3:17" x14ac:dyDescent="0.3">
      <c r="C5837" s="128" t="str">
        <f t="shared" si="92"/>
        <v/>
      </c>
      <c r="Q5837" s="23"/>
    </row>
    <row r="5838" spans="3:17" x14ac:dyDescent="0.3">
      <c r="C5838" s="128" t="str">
        <f t="shared" si="92"/>
        <v/>
      </c>
      <c r="Q5838" s="23"/>
    </row>
    <row r="5839" spans="3:17" x14ac:dyDescent="0.3">
      <c r="C5839" s="128" t="str">
        <f t="shared" si="92"/>
        <v/>
      </c>
      <c r="Q5839" s="23"/>
    </row>
    <row r="5840" spans="3:17" x14ac:dyDescent="0.3">
      <c r="C5840" s="128" t="str">
        <f t="shared" si="92"/>
        <v/>
      </c>
      <c r="Q5840" s="23"/>
    </row>
    <row r="5841" spans="3:17" x14ac:dyDescent="0.3">
      <c r="C5841" s="128" t="str">
        <f t="shared" si="92"/>
        <v/>
      </c>
      <c r="Q5841" s="23"/>
    </row>
    <row r="5842" spans="3:17" x14ac:dyDescent="0.3">
      <c r="C5842" s="128" t="str">
        <f t="shared" si="92"/>
        <v/>
      </c>
      <c r="Q5842" s="23"/>
    </row>
    <row r="5843" spans="3:17" x14ac:dyDescent="0.3">
      <c r="C5843" s="128" t="str">
        <f t="shared" si="92"/>
        <v/>
      </c>
      <c r="Q5843" s="23"/>
    </row>
    <row r="5844" spans="3:17" x14ac:dyDescent="0.3">
      <c r="C5844" s="128" t="str">
        <f t="shared" si="92"/>
        <v/>
      </c>
      <c r="Q5844" s="23"/>
    </row>
    <row r="5845" spans="3:17" x14ac:dyDescent="0.3">
      <c r="C5845" s="128" t="str">
        <f t="shared" si="92"/>
        <v/>
      </c>
      <c r="Q5845" s="23"/>
    </row>
    <row r="5846" spans="3:17" x14ac:dyDescent="0.3">
      <c r="C5846" s="128" t="str">
        <f t="shared" si="92"/>
        <v/>
      </c>
      <c r="Q5846" s="23"/>
    </row>
    <row r="5847" spans="3:17" x14ac:dyDescent="0.3">
      <c r="C5847" s="128" t="str">
        <f t="shared" si="92"/>
        <v/>
      </c>
      <c r="Q5847" s="23"/>
    </row>
    <row r="5848" spans="3:17" x14ac:dyDescent="0.3">
      <c r="C5848" s="128" t="str">
        <f t="shared" si="92"/>
        <v/>
      </c>
      <c r="Q5848" s="23"/>
    </row>
    <row r="5849" spans="3:17" x14ac:dyDescent="0.3">
      <c r="C5849" s="128" t="str">
        <f t="shared" si="92"/>
        <v/>
      </c>
      <c r="Q5849" s="23"/>
    </row>
    <row r="5850" spans="3:17" x14ac:dyDescent="0.3">
      <c r="C5850" s="128" t="str">
        <f t="shared" si="92"/>
        <v/>
      </c>
      <c r="Q5850" s="23"/>
    </row>
    <row r="5851" spans="3:17" x14ac:dyDescent="0.3">
      <c r="C5851" s="128" t="str">
        <f t="shared" si="92"/>
        <v/>
      </c>
      <c r="Q5851" s="23"/>
    </row>
    <row r="5852" spans="3:17" x14ac:dyDescent="0.3">
      <c r="C5852" s="128" t="str">
        <f t="shared" si="92"/>
        <v/>
      </c>
      <c r="Q5852" s="23"/>
    </row>
    <row r="5853" spans="3:17" x14ac:dyDescent="0.3">
      <c r="C5853" s="128" t="str">
        <f t="shared" si="92"/>
        <v/>
      </c>
      <c r="Q5853" s="23"/>
    </row>
    <row r="5854" spans="3:17" x14ac:dyDescent="0.3">
      <c r="C5854" s="128" t="str">
        <f t="shared" si="92"/>
        <v/>
      </c>
      <c r="Q5854" s="23"/>
    </row>
    <row r="5855" spans="3:17" x14ac:dyDescent="0.3">
      <c r="C5855" s="128" t="str">
        <f t="shared" si="92"/>
        <v/>
      </c>
      <c r="Q5855" s="23"/>
    </row>
    <row r="5856" spans="3:17" x14ac:dyDescent="0.3">
      <c r="C5856" s="128" t="str">
        <f t="shared" si="92"/>
        <v/>
      </c>
      <c r="Q5856" s="23"/>
    </row>
    <row r="5857" spans="3:17" x14ac:dyDescent="0.3">
      <c r="C5857" s="128" t="str">
        <f t="shared" si="92"/>
        <v/>
      </c>
      <c r="Q5857" s="23"/>
    </row>
    <row r="5858" spans="3:17" x14ac:dyDescent="0.3">
      <c r="C5858" s="128" t="str">
        <f t="shared" si="92"/>
        <v/>
      </c>
      <c r="Q5858" s="23"/>
    </row>
    <row r="5859" spans="3:17" x14ac:dyDescent="0.3">
      <c r="C5859" s="128" t="str">
        <f t="shared" si="92"/>
        <v/>
      </c>
      <c r="Q5859" s="23"/>
    </row>
    <row r="5860" spans="3:17" x14ac:dyDescent="0.3">
      <c r="C5860" s="128" t="str">
        <f t="shared" si="92"/>
        <v/>
      </c>
      <c r="Q5860" s="23"/>
    </row>
    <row r="5861" spans="3:17" x14ac:dyDescent="0.3">
      <c r="C5861" s="128" t="str">
        <f t="shared" si="92"/>
        <v/>
      </c>
      <c r="Q5861" s="23"/>
    </row>
    <row r="5862" spans="3:17" x14ac:dyDescent="0.3">
      <c r="C5862" s="128" t="str">
        <f t="shared" si="92"/>
        <v/>
      </c>
      <c r="Q5862" s="23"/>
    </row>
    <row r="5863" spans="3:17" x14ac:dyDescent="0.3">
      <c r="C5863" s="128" t="str">
        <f t="shared" si="92"/>
        <v/>
      </c>
      <c r="Q5863" s="23"/>
    </row>
    <row r="5864" spans="3:17" x14ac:dyDescent="0.3">
      <c r="C5864" s="128" t="str">
        <f t="shared" si="92"/>
        <v/>
      </c>
      <c r="Q5864" s="23"/>
    </row>
    <row r="5865" spans="3:17" x14ac:dyDescent="0.3">
      <c r="C5865" s="128" t="str">
        <f t="shared" si="92"/>
        <v/>
      </c>
      <c r="Q5865" s="23"/>
    </row>
    <row r="5866" spans="3:17" x14ac:dyDescent="0.3">
      <c r="C5866" s="128" t="str">
        <f t="shared" si="92"/>
        <v/>
      </c>
      <c r="Q5866" s="23"/>
    </row>
    <row r="5867" spans="3:17" x14ac:dyDescent="0.3">
      <c r="C5867" s="128" t="str">
        <f t="shared" si="92"/>
        <v/>
      </c>
      <c r="Q5867" s="23"/>
    </row>
    <row r="5868" spans="3:17" x14ac:dyDescent="0.3">
      <c r="C5868" s="128" t="str">
        <f t="shared" si="92"/>
        <v/>
      </c>
      <c r="Q5868" s="23"/>
    </row>
    <row r="5869" spans="3:17" x14ac:dyDescent="0.3">
      <c r="C5869" s="128" t="str">
        <f t="shared" si="92"/>
        <v/>
      </c>
      <c r="Q5869" s="23"/>
    </row>
    <row r="5870" spans="3:17" x14ac:dyDescent="0.3">
      <c r="C5870" s="128" t="str">
        <f t="shared" si="92"/>
        <v/>
      </c>
      <c r="Q5870" s="23"/>
    </row>
    <row r="5871" spans="3:17" x14ac:dyDescent="0.3">
      <c r="C5871" s="128" t="str">
        <f t="shared" si="92"/>
        <v/>
      </c>
      <c r="Q5871" s="23"/>
    </row>
    <row r="5872" spans="3:17" x14ac:dyDescent="0.3">
      <c r="C5872" s="128" t="str">
        <f t="shared" si="92"/>
        <v/>
      </c>
      <c r="Q5872" s="23"/>
    </row>
    <row r="5873" spans="3:17" x14ac:dyDescent="0.3">
      <c r="C5873" s="128" t="str">
        <f t="shared" si="92"/>
        <v/>
      </c>
      <c r="Q5873" s="23"/>
    </row>
    <row r="5874" spans="3:17" x14ac:dyDescent="0.3">
      <c r="C5874" s="128" t="str">
        <f t="shared" si="92"/>
        <v/>
      </c>
      <c r="Q5874" s="23"/>
    </row>
    <row r="5875" spans="3:17" x14ac:dyDescent="0.3">
      <c r="C5875" s="128" t="str">
        <f t="shared" si="92"/>
        <v/>
      </c>
      <c r="Q5875" s="23"/>
    </row>
    <row r="5876" spans="3:17" x14ac:dyDescent="0.3">
      <c r="C5876" s="128" t="str">
        <f t="shared" si="92"/>
        <v/>
      </c>
      <c r="Q5876" s="23"/>
    </row>
    <row r="5877" spans="3:17" x14ac:dyDescent="0.3">
      <c r="C5877" s="128" t="str">
        <f t="shared" si="92"/>
        <v/>
      </c>
      <c r="Q5877" s="23"/>
    </row>
    <row r="5878" spans="3:17" x14ac:dyDescent="0.3">
      <c r="C5878" s="128" t="str">
        <f t="shared" ref="C5878:C5941" si="93">LEFT(E5878,9)</f>
        <v/>
      </c>
      <c r="Q5878" s="23"/>
    </row>
    <row r="5879" spans="3:17" x14ac:dyDescent="0.3">
      <c r="C5879" s="128" t="str">
        <f t="shared" si="93"/>
        <v/>
      </c>
      <c r="Q5879" s="23"/>
    </row>
    <row r="5880" spans="3:17" x14ac:dyDescent="0.3">
      <c r="C5880" s="128" t="str">
        <f t="shared" si="93"/>
        <v/>
      </c>
      <c r="Q5880" s="23"/>
    </row>
    <row r="5881" spans="3:17" x14ac:dyDescent="0.3">
      <c r="C5881" s="128" t="str">
        <f t="shared" si="93"/>
        <v/>
      </c>
      <c r="Q5881" s="23"/>
    </row>
    <row r="5882" spans="3:17" x14ac:dyDescent="0.3">
      <c r="C5882" s="128" t="str">
        <f t="shared" si="93"/>
        <v/>
      </c>
      <c r="Q5882" s="23"/>
    </row>
    <row r="5883" spans="3:17" x14ac:dyDescent="0.3">
      <c r="C5883" s="128" t="str">
        <f t="shared" si="93"/>
        <v/>
      </c>
      <c r="Q5883" s="23"/>
    </row>
    <row r="5884" spans="3:17" x14ac:dyDescent="0.3">
      <c r="C5884" s="128" t="str">
        <f t="shared" si="93"/>
        <v/>
      </c>
      <c r="Q5884" s="23"/>
    </row>
    <row r="5885" spans="3:17" x14ac:dyDescent="0.3">
      <c r="C5885" s="128" t="str">
        <f t="shared" si="93"/>
        <v/>
      </c>
      <c r="Q5885" s="23"/>
    </row>
    <row r="5886" spans="3:17" x14ac:dyDescent="0.3">
      <c r="C5886" s="128" t="str">
        <f t="shared" si="93"/>
        <v/>
      </c>
      <c r="Q5886" s="23"/>
    </row>
    <row r="5887" spans="3:17" x14ac:dyDescent="0.3">
      <c r="C5887" s="128" t="str">
        <f t="shared" si="93"/>
        <v/>
      </c>
      <c r="Q5887" s="23"/>
    </row>
    <row r="5888" spans="3:17" x14ac:dyDescent="0.3">
      <c r="C5888" s="128" t="str">
        <f t="shared" si="93"/>
        <v/>
      </c>
      <c r="Q5888" s="23"/>
    </row>
    <row r="5889" spans="3:17" x14ac:dyDescent="0.3">
      <c r="C5889" s="128" t="str">
        <f t="shared" si="93"/>
        <v/>
      </c>
      <c r="Q5889" s="23"/>
    </row>
    <row r="5890" spans="3:17" x14ac:dyDescent="0.3">
      <c r="C5890" s="128" t="str">
        <f t="shared" si="93"/>
        <v/>
      </c>
      <c r="Q5890" s="23"/>
    </row>
    <row r="5891" spans="3:17" x14ac:dyDescent="0.3">
      <c r="C5891" s="128" t="str">
        <f t="shared" si="93"/>
        <v/>
      </c>
      <c r="Q5891" s="23"/>
    </row>
    <row r="5892" spans="3:17" x14ac:dyDescent="0.3">
      <c r="C5892" s="128" t="str">
        <f t="shared" si="93"/>
        <v/>
      </c>
      <c r="Q5892" s="23"/>
    </row>
    <row r="5893" spans="3:17" x14ac:dyDescent="0.3">
      <c r="C5893" s="128" t="str">
        <f t="shared" si="93"/>
        <v/>
      </c>
      <c r="Q5893" s="23"/>
    </row>
    <row r="5894" spans="3:17" x14ac:dyDescent="0.3">
      <c r="C5894" s="128" t="str">
        <f t="shared" si="93"/>
        <v/>
      </c>
      <c r="Q5894" s="23"/>
    </row>
    <row r="5895" spans="3:17" x14ac:dyDescent="0.3">
      <c r="C5895" s="128" t="str">
        <f t="shared" si="93"/>
        <v/>
      </c>
      <c r="Q5895" s="23"/>
    </row>
    <row r="5896" spans="3:17" x14ac:dyDescent="0.3">
      <c r="C5896" s="128" t="str">
        <f t="shared" si="93"/>
        <v/>
      </c>
      <c r="Q5896" s="23"/>
    </row>
    <row r="5897" spans="3:17" x14ac:dyDescent="0.3">
      <c r="C5897" s="128" t="str">
        <f t="shared" si="93"/>
        <v/>
      </c>
      <c r="Q5897" s="23"/>
    </row>
    <row r="5898" spans="3:17" x14ac:dyDescent="0.3">
      <c r="C5898" s="128" t="str">
        <f t="shared" si="93"/>
        <v/>
      </c>
      <c r="Q5898" s="23"/>
    </row>
    <row r="5899" spans="3:17" x14ac:dyDescent="0.3">
      <c r="C5899" s="128" t="str">
        <f t="shared" si="93"/>
        <v/>
      </c>
      <c r="Q5899" s="23"/>
    </row>
    <row r="5900" spans="3:17" x14ac:dyDescent="0.3">
      <c r="C5900" s="128" t="str">
        <f t="shared" si="93"/>
        <v/>
      </c>
      <c r="Q5900" s="23"/>
    </row>
    <row r="5901" spans="3:17" x14ac:dyDescent="0.3">
      <c r="C5901" s="128" t="str">
        <f t="shared" si="93"/>
        <v/>
      </c>
      <c r="Q5901" s="23"/>
    </row>
    <row r="5902" spans="3:17" x14ac:dyDescent="0.3">
      <c r="C5902" s="128" t="str">
        <f t="shared" si="93"/>
        <v/>
      </c>
      <c r="Q5902" s="23"/>
    </row>
    <row r="5903" spans="3:17" x14ac:dyDescent="0.3">
      <c r="C5903" s="128" t="str">
        <f t="shared" si="93"/>
        <v/>
      </c>
      <c r="Q5903" s="23"/>
    </row>
    <row r="5904" spans="3:17" x14ac:dyDescent="0.3">
      <c r="C5904" s="128" t="str">
        <f t="shared" si="93"/>
        <v/>
      </c>
      <c r="Q5904" s="23"/>
    </row>
    <row r="5905" spans="3:17" x14ac:dyDescent="0.3">
      <c r="C5905" s="128" t="str">
        <f t="shared" si="93"/>
        <v/>
      </c>
      <c r="Q5905" s="23"/>
    </row>
    <row r="5906" spans="3:17" x14ac:dyDescent="0.3">
      <c r="C5906" s="128" t="str">
        <f t="shared" si="93"/>
        <v/>
      </c>
      <c r="Q5906" s="23"/>
    </row>
    <row r="5907" spans="3:17" x14ac:dyDescent="0.3">
      <c r="C5907" s="128" t="str">
        <f t="shared" si="93"/>
        <v/>
      </c>
      <c r="Q5907" s="23"/>
    </row>
    <row r="5908" spans="3:17" x14ac:dyDescent="0.3">
      <c r="C5908" s="128" t="str">
        <f t="shared" si="93"/>
        <v/>
      </c>
      <c r="Q5908" s="23"/>
    </row>
    <row r="5909" spans="3:17" x14ac:dyDescent="0.3">
      <c r="C5909" s="128" t="str">
        <f t="shared" si="93"/>
        <v/>
      </c>
      <c r="Q5909" s="23"/>
    </row>
    <row r="5910" spans="3:17" x14ac:dyDescent="0.3">
      <c r="C5910" s="128" t="str">
        <f t="shared" si="93"/>
        <v/>
      </c>
      <c r="Q5910" s="23"/>
    </row>
    <row r="5911" spans="3:17" x14ac:dyDescent="0.3">
      <c r="C5911" s="128" t="str">
        <f t="shared" si="93"/>
        <v/>
      </c>
      <c r="Q5911" s="23"/>
    </row>
    <row r="5912" spans="3:17" x14ac:dyDescent="0.3">
      <c r="C5912" s="128" t="str">
        <f t="shared" si="93"/>
        <v/>
      </c>
      <c r="Q5912" s="23"/>
    </row>
    <row r="5913" spans="3:17" x14ac:dyDescent="0.3">
      <c r="C5913" s="128" t="str">
        <f t="shared" si="93"/>
        <v/>
      </c>
      <c r="Q5913" s="23"/>
    </row>
    <row r="5914" spans="3:17" x14ac:dyDescent="0.3">
      <c r="C5914" s="128" t="str">
        <f t="shared" si="93"/>
        <v/>
      </c>
      <c r="Q5914" s="23"/>
    </row>
    <row r="5915" spans="3:17" x14ac:dyDescent="0.3">
      <c r="C5915" s="128" t="str">
        <f t="shared" si="93"/>
        <v/>
      </c>
      <c r="Q5915" s="23"/>
    </row>
    <row r="5916" spans="3:17" x14ac:dyDescent="0.3">
      <c r="C5916" s="128" t="str">
        <f t="shared" si="93"/>
        <v/>
      </c>
      <c r="Q5916" s="23"/>
    </row>
    <row r="5917" spans="3:17" x14ac:dyDescent="0.3">
      <c r="C5917" s="128" t="str">
        <f t="shared" si="93"/>
        <v/>
      </c>
      <c r="Q5917" s="23"/>
    </row>
    <row r="5918" spans="3:17" x14ac:dyDescent="0.3">
      <c r="C5918" s="128" t="str">
        <f t="shared" si="93"/>
        <v/>
      </c>
      <c r="Q5918" s="23"/>
    </row>
    <row r="5919" spans="3:17" x14ac:dyDescent="0.3">
      <c r="C5919" s="128" t="str">
        <f t="shared" si="93"/>
        <v/>
      </c>
      <c r="Q5919" s="23"/>
    </row>
    <row r="5920" spans="3:17" x14ac:dyDescent="0.3">
      <c r="C5920" s="128" t="str">
        <f t="shared" si="93"/>
        <v/>
      </c>
      <c r="Q5920" s="23"/>
    </row>
    <row r="5921" spans="3:17" x14ac:dyDescent="0.3">
      <c r="C5921" s="128" t="str">
        <f t="shared" si="93"/>
        <v/>
      </c>
      <c r="Q5921" s="23"/>
    </row>
    <row r="5922" spans="3:17" x14ac:dyDescent="0.3">
      <c r="C5922" s="128" t="str">
        <f t="shared" si="93"/>
        <v/>
      </c>
      <c r="Q5922" s="23"/>
    </row>
    <row r="5923" spans="3:17" x14ac:dyDescent="0.3">
      <c r="C5923" s="128" t="str">
        <f t="shared" si="93"/>
        <v/>
      </c>
      <c r="Q5923" s="23"/>
    </row>
    <row r="5924" spans="3:17" x14ac:dyDescent="0.3">
      <c r="C5924" s="128" t="str">
        <f t="shared" si="93"/>
        <v/>
      </c>
      <c r="Q5924" s="23"/>
    </row>
    <row r="5925" spans="3:17" x14ac:dyDescent="0.3">
      <c r="C5925" s="128" t="str">
        <f t="shared" si="93"/>
        <v/>
      </c>
      <c r="Q5925" s="23"/>
    </row>
    <row r="5926" spans="3:17" x14ac:dyDescent="0.3">
      <c r="C5926" s="128" t="str">
        <f t="shared" si="93"/>
        <v/>
      </c>
      <c r="Q5926" s="23"/>
    </row>
    <row r="5927" spans="3:17" x14ac:dyDescent="0.3">
      <c r="C5927" s="128" t="str">
        <f t="shared" si="93"/>
        <v/>
      </c>
      <c r="Q5927" s="23"/>
    </row>
    <row r="5928" spans="3:17" x14ac:dyDescent="0.3">
      <c r="C5928" s="128" t="str">
        <f t="shared" si="93"/>
        <v/>
      </c>
      <c r="Q5928" s="23"/>
    </row>
    <row r="5929" spans="3:17" x14ac:dyDescent="0.3">
      <c r="C5929" s="128" t="str">
        <f t="shared" si="93"/>
        <v/>
      </c>
      <c r="Q5929" s="23"/>
    </row>
    <row r="5930" spans="3:17" x14ac:dyDescent="0.3">
      <c r="C5930" s="128" t="str">
        <f t="shared" si="93"/>
        <v/>
      </c>
      <c r="Q5930" s="23"/>
    </row>
    <row r="5931" spans="3:17" x14ac:dyDescent="0.3">
      <c r="C5931" s="128" t="str">
        <f t="shared" si="93"/>
        <v/>
      </c>
      <c r="Q5931" s="23"/>
    </row>
    <row r="5932" spans="3:17" x14ac:dyDescent="0.3">
      <c r="C5932" s="128" t="str">
        <f t="shared" si="93"/>
        <v/>
      </c>
      <c r="Q5932" s="23"/>
    </row>
    <row r="5933" spans="3:17" x14ac:dyDescent="0.3">
      <c r="C5933" s="128" t="str">
        <f t="shared" si="93"/>
        <v/>
      </c>
      <c r="Q5933" s="23"/>
    </row>
    <row r="5934" spans="3:17" x14ac:dyDescent="0.3">
      <c r="C5934" s="128" t="str">
        <f t="shared" si="93"/>
        <v/>
      </c>
      <c r="Q5934" s="23"/>
    </row>
    <row r="5935" spans="3:17" x14ac:dyDescent="0.3">
      <c r="C5935" s="128" t="str">
        <f t="shared" si="93"/>
        <v/>
      </c>
      <c r="Q5935" s="23"/>
    </row>
    <row r="5936" spans="3:17" x14ac:dyDescent="0.3">
      <c r="C5936" s="128" t="str">
        <f t="shared" si="93"/>
        <v/>
      </c>
      <c r="Q5936" s="23"/>
    </row>
    <row r="5937" spans="3:17" x14ac:dyDescent="0.3">
      <c r="C5937" s="128" t="str">
        <f t="shared" si="93"/>
        <v/>
      </c>
      <c r="Q5937" s="23"/>
    </row>
    <row r="5938" spans="3:17" x14ac:dyDescent="0.3">
      <c r="C5938" s="128" t="str">
        <f t="shared" si="93"/>
        <v/>
      </c>
      <c r="Q5938" s="23"/>
    </row>
    <row r="5939" spans="3:17" x14ac:dyDescent="0.3">
      <c r="C5939" s="128" t="str">
        <f t="shared" si="93"/>
        <v/>
      </c>
      <c r="Q5939" s="23"/>
    </row>
    <row r="5940" spans="3:17" x14ac:dyDescent="0.3">
      <c r="C5940" s="128" t="str">
        <f t="shared" si="93"/>
        <v/>
      </c>
      <c r="Q5940" s="23"/>
    </row>
    <row r="5941" spans="3:17" x14ac:dyDescent="0.3">
      <c r="C5941" s="128" t="str">
        <f t="shared" si="93"/>
        <v/>
      </c>
      <c r="Q5941" s="23"/>
    </row>
    <row r="5942" spans="3:17" x14ac:dyDescent="0.3">
      <c r="C5942" s="128" t="str">
        <f t="shared" ref="C5942:C6005" si="94">LEFT(E5942,9)</f>
        <v/>
      </c>
      <c r="Q5942" s="23"/>
    </row>
    <row r="5943" spans="3:17" x14ac:dyDescent="0.3">
      <c r="C5943" s="128" t="str">
        <f t="shared" si="94"/>
        <v/>
      </c>
      <c r="Q5943" s="23"/>
    </row>
    <row r="5944" spans="3:17" x14ac:dyDescent="0.3">
      <c r="C5944" s="128" t="str">
        <f t="shared" si="94"/>
        <v/>
      </c>
      <c r="Q5944" s="23"/>
    </row>
    <row r="5945" spans="3:17" x14ac:dyDescent="0.3">
      <c r="C5945" s="128" t="str">
        <f t="shared" si="94"/>
        <v/>
      </c>
      <c r="Q5945" s="23"/>
    </row>
    <row r="5946" spans="3:17" x14ac:dyDescent="0.3">
      <c r="C5946" s="128" t="str">
        <f t="shared" si="94"/>
        <v/>
      </c>
      <c r="Q5946" s="23"/>
    </row>
    <row r="5947" spans="3:17" x14ac:dyDescent="0.3">
      <c r="C5947" s="128" t="str">
        <f t="shared" si="94"/>
        <v/>
      </c>
      <c r="Q5947" s="23"/>
    </row>
    <row r="5948" spans="3:17" x14ac:dyDescent="0.3">
      <c r="C5948" s="128" t="str">
        <f t="shared" si="94"/>
        <v/>
      </c>
      <c r="Q5948" s="23"/>
    </row>
    <row r="5949" spans="3:17" x14ac:dyDescent="0.3">
      <c r="C5949" s="128" t="str">
        <f t="shared" si="94"/>
        <v/>
      </c>
      <c r="Q5949" s="23"/>
    </row>
    <row r="5950" spans="3:17" x14ac:dyDescent="0.3">
      <c r="C5950" s="128" t="str">
        <f t="shared" si="94"/>
        <v/>
      </c>
      <c r="Q5950" s="23"/>
    </row>
    <row r="5951" spans="3:17" x14ac:dyDescent="0.3">
      <c r="C5951" s="128" t="str">
        <f t="shared" si="94"/>
        <v/>
      </c>
      <c r="Q5951" s="23"/>
    </row>
    <row r="5952" spans="3:17" x14ac:dyDescent="0.3">
      <c r="C5952" s="128" t="str">
        <f t="shared" si="94"/>
        <v/>
      </c>
      <c r="Q5952" s="23"/>
    </row>
    <row r="5953" spans="3:17" x14ac:dyDescent="0.3">
      <c r="C5953" s="128" t="str">
        <f t="shared" si="94"/>
        <v/>
      </c>
      <c r="Q5953" s="23"/>
    </row>
    <row r="5954" spans="3:17" x14ac:dyDescent="0.3">
      <c r="C5954" s="128" t="str">
        <f t="shared" si="94"/>
        <v/>
      </c>
      <c r="Q5954" s="23"/>
    </row>
    <row r="5955" spans="3:17" x14ac:dyDescent="0.3">
      <c r="C5955" s="128" t="str">
        <f t="shared" si="94"/>
        <v/>
      </c>
      <c r="Q5955" s="23"/>
    </row>
    <row r="5956" spans="3:17" x14ac:dyDescent="0.3">
      <c r="C5956" s="128" t="str">
        <f t="shared" si="94"/>
        <v/>
      </c>
      <c r="Q5956" s="23"/>
    </row>
    <row r="5957" spans="3:17" x14ac:dyDescent="0.3">
      <c r="C5957" s="128" t="str">
        <f t="shared" si="94"/>
        <v/>
      </c>
      <c r="Q5957" s="23"/>
    </row>
    <row r="5958" spans="3:17" x14ac:dyDescent="0.3">
      <c r="C5958" s="128" t="str">
        <f t="shared" si="94"/>
        <v/>
      </c>
      <c r="Q5958" s="23"/>
    </row>
    <row r="5959" spans="3:17" x14ac:dyDescent="0.3">
      <c r="C5959" s="128" t="str">
        <f t="shared" si="94"/>
        <v/>
      </c>
      <c r="Q5959" s="23"/>
    </row>
    <row r="5960" spans="3:17" x14ac:dyDescent="0.3">
      <c r="C5960" s="128" t="str">
        <f t="shared" si="94"/>
        <v/>
      </c>
      <c r="Q5960" s="23"/>
    </row>
    <row r="5961" spans="3:17" x14ac:dyDescent="0.3">
      <c r="C5961" s="128" t="str">
        <f t="shared" si="94"/>
        <v/>
      </c>
      <c r="Q5961" s="23"/>
    </row>
    <row r="5962" spans="3:17" x14ac:dyDescent="0.3">
      <c r="C5962" s="128" t="str">
        <f t="shared" si="94"/>
        <v/>
      </c>
      <c r="Q5962" s="23"/>
    </row>
    <row r="5963" spans="3:17" x14ac:dyDescent="0.3">
      <c r="C5963" s="128" t="str">
        <f t="shared" si="94"/>
        <v/>
      </c>
      <c r="Q5963" s="23"/>
    </row>
    <row r="5964" spans="3:17" x14ac:dyDescent="0.3">
      <c r="C5964" s="128" t="str">
        <f t="shared" si="94"/>
        <v/>
      </c>
      <c r="Q5964" s="23"/>
    </row>
    <row r="5965" spans="3:17" x14ac:dyDescent="0.3">
      <c r="C5965" s="128" t="str">
        <f t="shared" si="94"/>
        <v/>
      </c>
      <c r="Q5965" s="23"/>
    </row>
    <row r="5966" spans="3:17" x14ac:dyDescent="0.3">
      <c r="C5966" s="128" t="str">
        <f t="shared" si="94"/>
        <v/>
      </c>
      <c r="Q5966" s="23"/>
    </row>
    <row r="5967" spans="3:17" x14ac:dyDescent="0.3">
      <c r="C5967" s="128" t="str">
        <f t="shared" si="94"/>
        <v/>
      </c>
      <c r="Q5967" s="23"/>
    </row>
    <row r="5968" spans="3:17" x14ac:dyDescent="0.3">
      <c r="C5968" s="128" t="str">
        <f t="shared" si="94"/>
        <v/>
      </c>
      <c r="Q5968" s="23"/>
    </row>
    <row r="5969" spans="3:17" x14ac:dyDescent="0.3">
      <c r="C5969" s="128" t="str">
        <f t="shared" si="94"/>
        <v/>
      </c>
      <c r="Q5969" s="23"/>
    </row>
    <row r="5970" spans="3:17" x14ac:dyDescent="0.3">
      <c r="C5970" s="128" t="str">
        <f t="shared" si="94"/>
        <v/>
      </c>
      <c r="Q5970" s="23"/>
    </row>
    <row r="5971" spans="3:17" x14ac:dyDescent="0.3">
      <c r="C5971" s="128" t="str">
        <f t="shared" si="94"/>
        <v/>
      </c>
      <c r="Q5971" s="23"/>
    </row>
    <row r="5972" spans="3:17" x14ac:dyDescent="0.3">
      <c r="C5972" s="128" t="str">
        <f t="shared" si="94"/>
        <v/>
      </c>
      <c r="Q5972" s="23"/>
    </row>
    <row r="5973" spans="3:17" x14ac:dyDescent="0.3">
      <c r="C5973" s="128" t="str">
        <f t="shared" si="94"/>
        <v/>
      </c>
      <c r="Q5973" s="23"/>
    </row>
    <row r="5974" spans="3:17" x14ac:dyDescent="0.3">
      <c r="C5974" s="128" t="str">
        <f t="shared" si="94"/>
        <v/>
      </c>
      <c r="Q5974" s="23"/>
    </row>
    <row r="5975" spans="3:17" x14ac:dyDescent="0.3">
      <c r="C5975" s="128" t="str">
        <f t="shared" si="94"/>
        <v/>
      </c>
      <c r="Q5975" s="23"/>
    </row>
    <row r="5976" spans="3:17" x14ac:dyDescent="0.3">
      <c r="C5976" s="128" t="str">
        <f t="shared" si="94"/>
        <v/>
      </c>
      <c r="Q5976" s="23"/>
    </row>
    <row r="5977" spans="3:17" x14ac:dyDescent="0.3">
      <c r="C5977" s="128" t="str">
        <f t="shared" si="94"/>
        <v/>
      </c>
      <c r="Q5977" s="23"/>
    </row>
    <row r="5978" spans="3:17" x14ac:dyDescent="0.3">
      <c r="C5978" s="128" t="str">
        <f t="shared" si="94"/>
        <v/>
      </c>
      <c r="Q5978" s="23"/>
    </row>
    <row r="5979" spans="3:17" x14ac:dyDescent="0.3">
      <c r="C5979" s="128" t="str">
        <f t="shared" si="94"/>
        <v/>
      </c>
      <c r="Q5979" s="23"/>
    </row>
    <row r="5980" spans="3:17" x14ac:dyDescent="0.3">
      <c r="C5980" s="128" t="str">
        <f t="shared" si="94"/>
        <v/>
      </c>
      <c r="Q5980" s="23"/>
    </row>
    <row r="5981" spans="3:17" x14ac:dyDescent="0.3">
      <c r="C5981" s="128" t="str">
        <f t="shared" si="94"/>
        <v/>
      </c>
      <c r="Q5981" s="23"/>
    </row>
    <row r="5982" spans="3:17" x14ac:dyDescent="0.3">
      <c r="C5982" s="128" t="str">
        <f t="shared" si="94"/>
        <v/>
      </c>
      <c r="Q5982" s="23"/>
    </row>
    <row r="5983" spans="3:17" x14ac:dyDescent="0.3">
      <c r="C5983" s="128" t="str">
        <f t="shared" si="94"/>
        <v/>
      </c>
      <c r="Q5983" s="23"/>
    </row>
    <row r="5984" spans="3:17" x14ac:dyDescent="0.3">
      <c r="C5984" s="128" t="str">
        <f t="shared" si="94"/>
        <v/>
      </c>
      <c r="Q5984" s="23"/>
    </row>
    <row r="5985" spans="3:17" x14ac:dyDescent="0.3">
      <c r="C5985" s="128" t="str">
        <f t="shared" si="94"/>
        <v/>
      </c>
      <c r="Q5985" s="23"/>
    </row>
    <row r="5986" spans="3:17" x14ac:dyDescent="0.3">
      <c r="C5986" s="128" t="str">
        <f t="shared" si="94"/>
        <v/>
      </c>
      <c r="Q5986" s="23"/>
    </row>
    <row r="5987" spans="3:17" x14ac:dyDescent="0.3">
      <c r="C5987" s="128" t="str">
        <f t="shared" si="94"/>
        <v/>
      </c>
      <c r="Q5987" s="23"/>
    </row>
    <row r="5988" spans="3:17" x14ac:dyDescent="0.3">
      <c r="C5988" s="128" t="str">
        <f t="shared" si="94"/>
        <v/>
      </c>
      <c r="Q5988" s="23"/>
    </row>
    <row r="5989" spans="3:17" x14ac:dyDescent="0.3">
      <c r="C5989" s="128" t="str">
        <f t="shared" si="94"/>
        <v/>
      </c>
      <c r="Q5989" s="23"/>
    </row>
    <row r="5990" spans="3:17" x14ac:dyDescent="0.3">
      <c r="C5990" s="128" t="str">
        <f t="shared" si="94"/>
        <v/>
      </c>
      <c r="Q5990" s="23"/>
    </row>
    <row r="5991" spans="3:17" x14ac:dyDescent="0.3">
      <c r="C5991" s="128" t="str">
        <f t="shared" si="94"/>
        <v/>
      </c>
      <c r="Q5991" s="23"/>
    </row>
    <row r="5992" spans="3:17" x14ac:dyDescent="0.3">
      <c r="C5992" s="128" t="str">
        <f t="shared" si="94"/>
        <v/>
      </c>
      <c r="Q5992" s="23"/>
    </row>
    <row r="5993" spans="3:17" x14ac:dyDescent="0.3">
      <c r="C5993" s="128" t="str">
        <f t="shared" si="94"/>
        <v/>
      </c>
      <c r="Q5993" s="23"/>
    </row>
    <row r="5994" spans="3:17" x14ac:dyDescent="0.3">
      <c r="C5994" s="128" t="str">
        <f t="shared" si="94"/>
        <v/>
      </c>
      <c r="Q5994" s="23"/>
    </row>
    <row r="5995" spans="3:17" x14ac:dyDescent="0.3">
      <c r="C5995" s="128" t="str">
        <f t="shared" si="94"/>
        <v/>
      </c>
      <c r="Q5995" s="23"/>
    </row>
    <row r="5996" spans="3:17" x14ac:dyDescent="0.3">
      <c r="C5996" s="128" t="str">
        <f t="shared" si="94"/>
        <v/>
      </c>
      <c r="Q5996" s="23"/>
    </row>
    <row r="5997" spans="3:17" x14ac:dyDescent="0.3">
      <c r="C5997" s="128" t="str">
        <f t="shared" si="94"/>
        <v/>
      </c>
      <c r="Q5997" s="23"/>
    </row>
    <row r="5998" spans="3:17" x14ac:dyDescent="0.3">
      <c r="C5998" s="128" t="str">
        <f t="shared" si="94"/>
        <v/>
      </c>
      <c r="Q5998" s="23"/>
    </row>
    <row r="5999" spans="3:17" x14ac:dyDescent="0.3">
      <c r="C5999" s="128" t="str">
        <f t="shared" si="94"/>
        <v/>
      </c>
      <c r="Q5999" s="23"/>
    </row>
    <row r="6000" spans="3:17" x14ac:dyDescent="0.3">
      <c r="C6000" s="128" t="str">
        <f t="shared" si="94"/>
        <v/>
      </c>
      <c r="Q6000" s="23"/>
    </row>
    <row r="6001" spans="3:17" x14ac:dyDescent="0.3">
      <c r="C6001" s="128" t="str">
        <f t="shared" si="94"/>
        <v/>
      </c>
      <c r="Q6001" s="23"/>
    </row>
    <row r="6002" spans="3:17" x14ac:dyDescent="0.3">
      <c r="C6002" s="128" t="str">
        <f t="shared" si="94"/>
        <v/>
      </c>
      <c r="Q6002" s="23"/>
    </row>
    <row r="6003" spans="3:17" x14ac:dyDescent="0.3">
      <c r="C6003" s="128" t="str">
        <f t="shared" si="94"/>
        <v/>
      </c>
      <c r="Q6003" s="23"/>
    </row>
    <row r="6004" spans="3:17" x14ac:dyDescent="0.3">
      <c r="C6004" s="128" t="str">
        <f t="shared" si="94"/>
        <v/>
      </c>
      <c r="Q6004" s="23"/>
    </row>
    <row r="6005" spans="3:17" x14ac:dyDescent="0.3">
      <c r="C6005" s="128" t="str">
        <f t="shared" si="94"/>
        <v/>
      </c>
      <c r="Q6005" s="23"/>
    </row>
    <row r="6006" spans="3:17" x14ac:dyDescent="0.3">
      <c r="C6006" s="128" t="str">
        <f t="shared" ref="C6006:C6069" si="95">LEFT(E6006,9)</f>
        <v/>
      </c>
      <c r="Q6006" s="23"/>
    </row>
    <row r="6007" spans="3:17" x14ac:dyDescent="0.3">
      <c r="C6007" s="128" t="str">
        <f t="shared" si="95"/>
        <v/>
      </c>
      <c r="Q6007" s="23"/>
    </row>
    <row r="6008" spans="3:17" x14ac:dyDescent="0.3">
      <c r="C6008" s="128" t="str">
        <f t="shared" si="95"/>
        <v/>
      </c>
      <c r="Q6008" s="23"/>
    </row>
    <row r="6009" spans="3:17" x14ac:dyDescent="0.3">
      <c r="C6009" s="128" t="str">
        <f t="shared" si="95"/>
        <v/>
      </c>
      <c r="Q6009" s="23"/>
    </row>
    <row r="6010" spans="3:17" x14ac:dyDescent="0.3">
      <c r="C6010" s="128" t="str">
        <f t="shared" si="95"/>
        <v/>
      </c>
      <c r="Q6010" s="23"/>
    </row>
    <row r="6011" spans="3:17" x14ac:dyDescent="0.3">
      <c r="C6011" s="128" t="str">
        <f t="shared" si="95"/>
        <v/>
      </c>
      <c r="Q6011" s="23"/>
    </row>
    <row r="6012" spans="3:17" x14ac:dyDescent="0.3">
      <c r="C6012" s="128" t="str">
        <f t="shared" si="95"/>
        <v/>
      </c>
      <c r="Q6012" s="23"/>
    </row>
    <row r="6013" spans="3:17" x14ac:dyDescent="0.3">
      <c r="C6013" s="128" t="str">
        <f t="shared" si="95"/>
        <v/>
      </c>
      <c r="Q6013" s="23"/>
    </row>
    <row r="6014" spans="3:17" x14ac:dyDescent="0.3">
      <c r="C6014" s="128" t="str">
        <f t="shared" si="95"/>
        <v/>
      </c>
      <c r="Q6014" s="23"/>
    </row>
    <row r="6015" spans="3:17" x14ac:dyDescent="0.3">
      <c r="C6015" s="128" t="str">
        <f t="shared" si="95"/>
        <v/>
      </c>
      <c r="Q6015" s="23"/>
    </row>
    <row r="6016" spans="3:17" x14ac:dyDescent="0.3">
      <c r="C6016" s="128" t="str">
        <f t="shared" si="95"/>
        <v/>
      </c>
      <c r="Q6016" s="23"/>
    </row>
    <row r="6017" spans="3:17" x14ac:dyDescent="0.3">
      <c r="C6017" s="128" t="str">
        <f t="shared" si="95"/>
        <v/>
      </c>
      <c r="Q6017" s="23"/>
    </row>
    <row r="6018" spans="3:17" x14ac:dyDescent="0.3">
      <c r="C6018" s="128" t="str">
        <f t="shared" si="95"/>
        <v/>
      </c>
      <c r="Q6018" s="23"/>
    </row>
    <row r="6019" spans="3:17" x14ac:dyDescent="0.3">
      <c r="C6019" s="128" t="str">
        <f t="shared" si="95"/>
        <v/>
      </c>
      <c r="Q6019" s="23"/>
    </row>
    <row r="6020" spans="3:17" x14ac:dyDescent="0.3">
      <c r="C6020" s="128" t="str">
        <f t="shared" si="95"/>
        <v/>
      </c>
      <c r="Q6020" s="23"/>
    </row>
    <row r="6021" spans="3:17" x14ac:dyDescent="0.3">
      <c r="C6021" s="128" t="str">
        <f t="shared" si="95"/>
        <v/>
      </c>
      <c r="Q6021" s="23"/>
    </row>
    <row r="6022" spans="3:17" x14ac:dyDescent="0.3">
      <c r="C6022" s="128" t="str">
        <f t="shared" si="95"/>
        <v/>
      </c>
      <c r="Q6022" s="23"/>
    </row>
    <row r="6023" spans="3:17" x14ac:dyDescent="0.3">
      <c r="C6023" s="128" t="str">
        <f t="shared" si="95"/>
        <v/>
      </c>
      <c r="Q6023" s="23"/>
    </row>
    <row r="6024" spans="3:17" x14ac:dyDescent="0.3">
      <c r="C6024" s="128" t="str">
        <f t="shared" si="95"/>
        <v/>
      </c>
      <c r="Q6024" s="23"/>
    </row>
    <row r="6025" spans="3:17" x14ac:dyDescent="0.3">
      <c r="C6025" s="128" t="str">
        <f t="shared" si="95"/>
        <v/>
      </c>
      <c r="Q6025" s="23"/>
    </row>
    <row r="6026" spans="3:17" x14ac:dyDescent="0.3">
      <c r="C6026" s="128" t="str">
        <f t="shared" si="95"/>
        <v/>
      </c>
      <c r="Q6026" s="23"/>
    </row>
    <row r="6027" spans="3:17" x14ac:dyDescent="0.3">
      <c r="C6027" s="128" t="str">
        <f t="shared" si="95"/>
        <v/>
      </c>
      <c r="Q6027" s="23"/>
    </row>
    <row r="6028" spans="3:17" x14ac:dyDescent="0.3">
      <c r="C6028" s="128" t="str">
        <f t="shared" si="95"/>
        <v/>
      </c>
      <c r="Q6028" s="23"/>
    </row>
    <row r="6029" spans="3:17" x14ac:dyDescent="0.3">
      <c r="C6029" s="128" t="str">
        <f t="shared" si="95"/>
        <v/>
      </c>
      <c r="Q6029" s="23"/>
    </row>
    <row r="6030" spans="3:17" x14ac:dyDescent="0.3">
      <c r="C6030" s="128" t="str">
        <f t="shared" si="95"/>
        <v/>
      </c>
      <c r="Q6030" s="23"/>
    </row>
    <row r="6031" spans="3:17" x14ac:dyDescent="0.3">
      <c r="C6031" s="128" t="str">
        <f t="shared" si="95"/>
        <v/>
      </c>
      <c r="Q6031" s="23"/>
    </row>
    <row r="6032" spans="3:17" x14ac:dyDescent="0.3">
      <c r="C6032" s="128" t="str">
        <f t="shared" si="95"/>
        <v/>
      </c>
      <c r="Q6032" s="23"/>
    </row>
    <row r="6033" spans="3:17" x14ac:dyDescent="0.3">
      <c r="C6033" s="128" t="str">
        <f t="shared" si="95"/>
        <v/>
      </c>
      <c r="Q6033" s="23"/>
    </row>
    <row r="6034" spans="3:17" x14ac:dyDescent="0.3">
      <c r="C6034" s="128" t="str">
        <f t="shared" si="95"/>
        <v/>
      </c>
      <c r="Q6034" s="23"/>
    </row>
    <row r="6035" spans="3:17" x14ac:dyDescent="0.3">
      <c r="C6035" s="128" t="str">
        <f t="shared" si="95"/>
        <v/>
      </c>
      <c r="Q6035" s="23"/>
    </row>
    <row r="6036" spans="3:17" x14ac:dyDescent="0.3">
      <c r="C6036" s="128" t="str">
        <f t="shared" si="95"/>
        <v/>
      </c>
      <c r="Q6036" s="23"/>
    </row>
    <row r="6037" spans="3:17" x14ac:dyDescent="0.3">
      <c r="C6037" s="128" t="str">
        <f t="shared" si="95"/>
        <v/>
      </c>
      <c r="Q6037" s="23"/>
    </row>
    <row r="6038" spans="3:17" x14ac:dyDescent="0.3">
      <c r="C6038" s="128" t="str">
        <f t="shared" si="95"/>
        <v/>
      </c>
      <c r="Q6038" s="23"/>
    </row>
    <row r="6039" spans="3:17" x14ac:dyDescent="0.3">
      <c r="C6039" s="128" t="str">
        <f t="shared" si="95"/>
        <v/>
      </c>
      <c r="Q6039" s="23"/>
    </row>
    <row r="6040" spans="3:17" x14ac:dyDescent="0.3">
      <c r="C6040" s="128" t="str">
        <f t="shared" si="95"/>
        <v/>
      </c>
      <c r="Q6040" s="23"/>
    </row>
    <row r="6041" spans="3:17" x14ac:dyDescent="0.3">
      <c r="C6041" s="128" t="str">
        <f t="shared" si="95"/>
        <v/>
      </c>
      <c r="Q6041" s="23"/>
    </row>
    <row r="6042" spans="3:17" x14ac:dyDescent="0.3">
      <c r="C6042" s="128" t="str">
        <f t="shared" si="95"/>
        <v/>
      </c>
      <c r="Q6042" s="23"/>
    </row>
    <row r="6043" spans="3:17" x14ac:dyDescent="0.3">
      <c r="C6043" s="128" t="str">
        <f t="shared" si="95"/>
        <v/>
      </c>
      <c r="Q6043" s="23"/>
    </row>
    <row r="6044" spans="3:17" x14ac:dyDescent="0.3">
      <c r="C6044" s="128" t="str">
        <f t="shared" si="95"/>
        <v/>
      </c>
      <c r="Q6044" s="23"/>
    </row>
    <row r="6045" spans="3:17" x14ac:dyDescent="0.3">
      <c r="C6045" s="128" t="str">
        <f t="shared" si="95"/>
        <v/>
      </c>
      <c r="Q6045" s="23"/>
    </row>
    <row r="6046" spans="3:17" x14ac:dyDescent="0.3">
      <c r="C6046" s="128" t="str">
        <f t="shared" si="95"/>
        <v/>
      </c>
      <c r="Q6046" s="23"/>
    </row>
    <row r="6047" spans="3:17" x14ac:dyDescent="0.3">
      <c r="C6047" s="128" t="str">
        <f t="shared" si="95"/>
        <v/>
      </c>
      <c r="Q6047" s="23"/>
    </row>
    <row r="6048" spans="3:17" x14ac:dyDescent="0.3">
      <c r="C6048" s="128" t="str">
        <f t="shared" si="95"/>
        <v/>
      </c>
      <c r="Q6048" s="23"/>
    </row>
    <row r="6049" spans="3:17" x14ac:dyDescent="0.3">
      <c r="C6049" s="128" t="str">
        <f t="shared" si="95"/>
        <v/>
      </c>
      <c r="Q6049" s="23"/>
    </row>
    <row r="6050" spans="3:17" x14ac:dyDescent="0.3">
      <c r="C6050" s="128" t="str">
        <f t="shared" si="95"/>
        <v/>
      </c>
      <c r="Q6050" s="23"/>
    </row>
    <row r="6051" spans="3:17" x14ac:dyDescent="0.3">
      <c r="C6051" s="128" t="str">
        <f t="shared" si="95"/>
        <v/>
      </c>
      <c r="Q6051" s="23"/>
    </row>
    <row r="6052" spans="3:17" x14ac:dyDescent="0.3">
      <c r="C6052" s="128" t="str">
        <f t="shared" si="95"/>
        <v/>
      </c>
      <c r="Q6052" s="23"/>
    </row>
    <row r="6053" spans="3:17" x14ac:dyDescent="0.3">
      <c r="C6053" s="128" t="str">
        <f t="shared" si="95"/>
        <v/>
      </c>
      <c r="Q6053" s="23"/>
    </row>
    <row r="6054" spans="3:17" x14ac:dyDescent="0.3">
      <c r="C6054" s="128" t="str">
        <f t="shared" si="95"/>
        <v/>
      </c>
      <c r="Q6054" s="23"/>
    </row>
    <row r="6055" spans="3:17" x14ac:dyDescent="0.3">
      <c r="C6055" s="128" t="str">
        <f t="shared" si="95"/>
        <v/>
      </c>
      <c r="Q6055" s="23"/>
    </row>
    <row r="6056" spans="3:17" x14ac:dyDescent="0.3">
      <c r="C6056" s="128" t="str">
        <f t="shared" si="95"/>
        <v/>
      </c>
      <c r="Q6056" s="23"/>
    </row>
    <row r="6057" spans="3:17" x14ac:dyDescent="0.3">
      <c r="C6057" s="128" t="str">
        <f t="shared" si="95"/>
        <v/>
      </c>
      <c r="Q6057" s="23"/>
    </row>
    <row r="6058" spans="3:17" x14ac:dyDescent="0.3">
      <c r="C6058" s="128" t="str">
        <f t="shared" si="95"/>
        <v/>
      </c>
      <c r="Q6058" s="23"/>
    </row>
    <row r="6059" spans="3:17" x14ac:dyDescent="0.3">
      <c r="C6059" s="128" t="str">
        <f t="shared" si="95"/>
        <v/>
      </c>
      <c r="Q6059" s="23"/>
    </row>
    <row r="6060" spans="3:17" x14ac:dyDescent="0.3">
      <c r="C6060" s="128" t="str">
        <f t="shared" si="95"/>
        <v/>
      </c>
      <c r="Q6060" s="23"/>
    </row>
    <row r="6061" spans="3:17" x14ac:dyDescent="0.3">
      <c r="C6061" s="128" t="str">
        <f t="shared" si="95"/>
        <v/>
      </c>
      <c r="Q6061" s="23"/>
    </row>
    <row r="6062" spans="3:17" x14ac:dyDescent="0.3">
      <c r="C6062" s="128" t="str">
        <f t="shared" si="95"/>
        <v/>
      </c>
      <c r="Q6062" s="23"/>
    </row>
    <row r="6063" spans="3:17" x14ac:dyDescent="0.3">
      <c r="C6063" s="128" t="str">
        <f t="shared" si="95"/>
        <v/>
      </c>
      <c r="Q6063" s="23"/>
    </row>
    <row r="6064" spans="3:17" x14ac:dyDescent="0.3">
      <c r="C6064" s="128" t="str">
        <f t="shared" si="95"/>
        <v/>
      </c>
      <c r="Q6064" s="23"/>
    </row>
    <row r="6065" spans="3:17" x14ac:dyDescent="0.3">
      <c r="C6065" s="128" t="str">
        <f t="shared" si="95"/>
        <v/>
      </c>
      <c r="Q6065" s="23"/>
    </row>
    <row r="6066" spans="3:17" x14ac:dyDescent="0.3">
      <c r="C6066" s="128" t="str">
        <f t="shared" si="95"/>
        <v/>
      </c>
      <c r="Q6066" s="23"/>
    </row>
    <row r="6067" spans="3:17" x14ac:dyDescent="0.3">
      <c r="C6067" s="128" t="str">
        <f t="shared" si="95"/>
        <v/>
      </c>
      <c r="Q6067" s="23"/>
    </row>
    <row r="6068" spans="3:17" x14ac:dyDescent="0.3">
      <c r="C6068" s="128" t="str">
        <f t="shared" si="95"/>
        <v/>
      </c>
      <c r="Q6068" s="23"/>
    </row>
    <row r="6069" spans="3:17" x14ac:dyDescent="0.3">
      <c r="C6069" s="128" t="str">
        <f t="shared" si="95"/>
        <v/>
      </c>
      <c r="Q6069" s="23"/>
    </row>
    <row r="6070" spans="3:17" x14ac:dyDescent="0.3">
      <c r="C6070" s="128" t="str">
        <f t="shared" ref="C6070:C6133" si="96">LEFT(E6070,9)</f>
        <v/>
      </c>
      <c r="Q6070" s="23"/>
    </row>
    <row r="6071" spans="3:17" x14ac:dyDescent="0.3">
      <c r="C6071" s="128" t="str">
        <f t="shared" si="96"/>
        <v/>
      </c>
      <c r="Q6071" s="23"/>
    </row>
    <row r="6072" spans="3:17" x14ac:dyDescent="0.3">
      <c r="C6072" s="128" t="str">
        <f t="shared" si="96"/>
        <v/>
      </c>
      <c r="Q6072" s="23"/>
    </row>
    <row r="6073" spans="3:17" x14ac:dyDescent="0.3">
      <c r="C6073" s="128" t="str">
        <f t="shared" si="96"/>
        <v/>
      </c>
      <c r="Q6073" s="23"/>
    </row>
    <row r="6074" spans="3:17" x14ac:dyDescent="0.3">
      <c r="C6074" s="128" t="str">
        <f t="shared" si="96"/>
        <v/>
      </c>
      <c r="Q6074" s="23"/>
    </row>
    <row r="6075" spans="3:17" x14ac:dyDescent="0.3">
      <c r="C6075" s="128" t="str">
        <f t="shared" si="96"/>
        <v/>
      </c>
      <c r="Q6075" s="23"/>
    </row>
    <row r="6076" spans="3:17" x14ac:dyDescent="0.3">
      <c r="C6076" s="128" t="str">
        <f t="shared" si="96"/>
        <v/>
      </c>
      <c r="Q6076" s="23"/>
    </row>
    <row r="6077" spans="3:17" x14ac:dyDescent="0.3">
      <c r="C6077" s="128" t="str">
        <f t="shared" si="96"/>
        <v/>
      </c>
      <c r="Q6077" s="23"/>
    </row>
    <row r="6078" spans="3:17" x14ac:dyDescent="0.3">
      <c r="C6078" s="128" t="str">
        <f t="shared" si="96"/>
        <v/>
      </c>
      <c r="Q6078" s="23"/>
    </row>
    <row r="6079" spans="3:17" x14ac:dyDescent="0.3">
      <c r="C6079" s="128" t="str">
        <f t="shared" si="96"/>
        <v/>
      </c>
      <c r="Q6079" s="23"/>
    </row>
    <row r="6080" spans="3:17" x14ac:dyDescent="0.3">
      <c r="C6080" s="128" t="str">
        <f t="shared" si="96"/>
        <v/>
      </c>
      <c r="Q6080" s="23"/>
    </row>
    <row r="6081" spans="3:17" x14ac:dyDescent="0.3">
      <c r="C6081" s="128" t="str">
        <f t="shared" si="96"/>
        <v/>
      </c>
      <c r="Q6081" s="23"/>
    </row>
    <row r="6082" spans="3:17" x14ac:dyDescent="0.3">
      <c r="C6082" s="128" t="str">
        <f t="shared" si="96"/>
        <v/>
      </c>
      <c r="Q6082" s="23"/>
    </row>
    <row r="6083" spans="3:17" x14ac:dyDescent="0.3">
      <c r="C6083" s="128" t="str">
        <f t="shared" si="96"/>
        <v/>
      </c>
      <c r="Q6083" s="23"/>
    </row>
    <row r="6084" spans="3:17" x14ac:dyDescent="0.3">
      <c r="C6084" s="128" t="str">
        <f t="shared" si="96"/>
        <v/>
      </c>
      <c r="Q6084" s="23"/>
    </row>
    <row r="6085" spans="3:17" x14ac:dyDescent="0.3">
      <c r="C6085" s="128" t="str">
        <f t="shared" si="96"/>
        <v/>
      </c>
      <c r="Q6085" s="23"/>
    </row>
    <row r="6086" spans="3:17" x14ac:dyDescent="0.3">
      <c r="C6086" s="128" t="str">
        <f t="shared" si="96"/>
        <v/>
      </c>
      <c r="Q6086" s="23"/>
    </row>
    <row r="6087" spans="3:17" x14ac:dyDescent="0.3">
      <c r="C6087" s="128" t="str">
        <f t="shared" si="96"/>
        <v/>
      </c>
      <c r="Q6087" s="23"/>
    </row>
    <row r="6088" spans="3:17" x14ac:dyDescent="0.3">
      <c r="C6088" s="128" t="str">
        <f t="shared" si="96"/>
        <v/>
      </c>
      <c r="Q6088" s="23"/>
    </row>
    <row r="6089" spans="3:17" x14ac:dyDescent="0.3">
      <c r="C6089" s="128" t="str">
        <f t="shared" si="96"/>
        <v/>
      </c>
      <c r="Q6089" s="23"/>
    </row>
    <row r="6090" spans="3:17" x14ac:dyDescent="0.3">
      <c r="C6090" s="128" t="str">
        <f t="shared" si="96"/>
        <v/>
      </c>
      <c r="Q6090" s="23"/>
    </row>
    <row r="6091" spans="3:17" x14ac:dyDescent="0.3">
      <c r="C6091" s="128" t="str">
        <f t="shared" si="96"/>
        <v/>
      </c>
      <c r="Q6091" s="23"/>
    </row>
    <row r="6092" spans="3:17" x14ac:dyDescent="0.3">
      <c r="C6092" s="128" t="str">
        <f t="shared" si="96"/>
        <v/>
      </c>
      <c r="Q6092" s="23"/>
    </row>
    <row r="6093" spans="3:17" x14ac:dyDescent="0.3">
      <c r="C6093" s="128" t="str">
        <f t="shared" si="96"/>
        <v/>
      </c>
      <c r="Q6093" s="23"/>
    </row>
    <row r="6094" spans="3:17" x14ac:dyDescent="0.3">
      <c r="C6094" s="128" t="str">
        <f t="shared" si="96"/>
        <v/>
      </c>
      <c r="Q6094" s="23"/>
    </row>
    <row r="6095" spans="3:17" x14ac:dyDescent="0.3">
      <c r="C6095" s="128" t="str">
        <f t="shared" si="96"/>
        <v/>
      </c>
      <c r="Q6095" s="23"/>
    </row>
    <row r="6096" spans="3:17" x14ac:dyDescent="0.3">
      <c r="C6096" s="128" t="str">
        <f t="shared" si="96"/>
        <v/>
      </c>
      <c r="Q6096" s="23"/>
    </row>
    <row r="6097" spans="3:17" x14ac:dyDescent="0.3">
      <c r="C6097" s="128" t="str">
        <f t="shared" si="96"/>
        <v/>
      </c>
      <c r="Q6097" s="23"/>
    </row>
    <row r="6098" spans="3:17" x14ac:dyDescent="0.3">
      <c r="C6098" s="128" t="str">
        <f t="shared" si="96"/>
        <v/>
      </c>
      <c r="Q6098" s="23"/>
    </row>
    <row r="6099" spans="3:17" x14ac:dyDescent="0.3">
      <c r="C6099" s="128" t="str">
        <f t="shared" si="96"/>
        <v/>
      </c>
      <c r="Q6099" s="23"/>
    </row>
    <row r="6100" spans="3:17" x14ac:dyDescent="0.3">
      <c r="C6100" s="128" t="str">
        <f t="shared" si="96"/>
        <v/>
      </c>
      <c r="Q6100" s="23"/>
    </row>
    <row r="6101" spans="3:17" x14ac:dyDescent="0.3">
      <c r="C6101" s="128" t="str">
        <f t="shared" si="96"/>
        <v/>
      </c>
      <c r="Q6101" s="23"/>
    </row>
    <row r="6102" spans="3:17" x14ac:dyDescent="0.3">
      <c r="C6102" s="128" t="str">
        <f t="shared" si="96"/>
        <v/>
      </c>
      <c r="Q6102" s="23"/>
    </row>
    <row r="6103" spans="3:17" x14ac:dyDescent="0.3">
      <c r="C6103" s="128" t="str">
        <f t="shared" si="96"/>
        <v/>
      </c>
      <c r="Q6103" s="23"/>
    </row>
    <row r="6104" spans="3:17" x14ac:dyDescent="0.3">
      <c r="C6104" s="128" t="str">
        <f t="shared" si="96"/>
        <v/>
      </c>
      <c r="Q6104" s="23"/>
    </row>
    <row r="6105" spans="3:17" x14ac:dyDescent="0.3">
      <c r="C6105" s="128" t="str">
        <f t="shared" si="96"/>
        <v/>
      </c>
      <c r="Q6105" s="23"/>
    </row>
    <row r="6106" spans="3:17" x14ac:dyDescent="0.3">
      <c r="C6106" s="128" t="str">
        <f t="shared" si="96"/>
        <v/>
      </c>
      <c r="Q6106" s="23"/>
    </row>
    <row r="6107" spans="3:17" x14ac:dyDescent="0.3">
      <c r="C6107" s="128" t="str">
        <f t="shared" si="96"/>
        <v/>
      </c>
      <c r="Q6107" s="23"/>
    </row>
    <row r="6108" spans="3:17" x14ac:dyDescent="0.3">
      <c r="C6108" s="128" t="str">
        <f t="shared" si="96"/>
        <v/>
      </c>
      <c r="Q6108" s="23"/>
    </row>
    <row r="6109" spans="3:17" x14ac:dyDescent="0.3">
      <c r="C6109" s="128" t="str">
        <f t="shared" si="96"/>
        <v/>
      </c>
      <c r="Q6109" s="23"/>
    </row>
    <row r="6110" spans="3:17" x14ac:dyDescent="0.3">
      <c r="C6110" s="128" t="str">
        <f t="shared" si="96"/>
        <v/>
      </c>
      <c r="Q6110" s="23"/>
    </row>
    <row r="6111" spans="3:17" x14ac:dyDescent="0.3">
      <c r="C6111" s="128" t="str">
        <f t="shared" si="96"/>
        <v/>
      </c>
      <c r="Q6111" s="23"/>
    </row>
    <row r="6112" spans="3:17" x14ac:dyDescent="0.3">
      <c r="C6112" s="128" t="str">
        <f t="shared" si="96"/>
        <v/>
      </c>
      <c r="Q6112" s="23"/>
    </row>
    <row r="6113" spans="3:17" x14ac:dyDescent="0.3">
      <c r="C6113" s="128" t="str">
        <f t="shared" si="96"/>
        <v/>
      </c>
      <c r="Q6113" s="23"/>
    </row>
    <row r="6114" spans="3:17" x14ac:dyDescent="0.3">
      <c r="C6114" s="128" t="str">
        <f t="shared" si="96"/>
        <v/>
      </c>
      <c r="Q6114" s="23"/>
    </row>
    <row r="6115" spans="3:17" x14ac:dyDescent="0.3">
      <c r="C6115" s="128" t="str">
        <f t="shared" si="96"/>
        <v/>
      </c>
      <c r="Q6115" s="23"/>
    </row>
    <row r="6116" spans="3:17" x14ac:dyDescent="0.3">
      <c r="C6116" s="128" t="str">
        <f t="shared" si="96"/>
        <v/>
      </c>
      <c r="Q6116" s="23"/>
    </row>
    <row r="6117" spans="3:17" x14ac:dyDescent="0.3">
      <c r="C6117" s="128" t="str">
        <f t="shared" si="96"/>
        <v/>
      </c>
      <c r="Q6117" s="23"/>
    </row>
    <row r="6118" spans="3:17" x14ac:dyDescent="0.3">
      <c r="C6118" s="128" t="str">
        <f t="shared" si="96"/>
        <v/>
      </c>
      <c r="Q6118" s="23"/>
    </row>
    <row r="6119" spans="3:17" x14ac:dyDescent="0.3">
      <c r="C6119" s="128" t="str">
        <f t="shared" si="96"/>
        <v/>
      </c>
      <c r="Q6119" s="23"/>
    </row>
    <row r="6120" spans="3:17" x14ac:dyDescent="0.3">
      <c r="C6120" s="128" t="str">
        <f t="shared" si="96"/>
        <v/>
      </c>
      <c r="Q6120" s="23"/>
    </row>
    <row r="6121" spans="3:17" x14ac:dyDescent="0.3">
      <c r="C6121" s="128" t="str">
        <f t="shared" si="96"/>
        <v/>
      </c>
      <c r="Q6121" s="23"/>
    </row>
    <row r="6122" spans="3:17" x14ac:dyDescent="0.3">
      <c r="C6122" s="128" t="str">
        <f t="shared" si="96"/>
        <v/>
      </c>
      <c r="Q6122" s="23"/>
    </row>
    <row r="6123" spans="3:17" x14ac:dyDescent="0.3">
      <c r="C6123" s="128" t="str">
        <f t="shared" si="96"/>
        <v/>
      </c>
      <c r="Q6123" s="23"/>
    </row>
    <row r="6124" spans="3:17" x14ac:dyDescent="0.3">
      <c r="C6124" s="128" t="str">
        <f t="shared" si="96"/>
        <v/>
      </c>
      <c r="Q6124" s="23"/>
    </row>
    <row r="6125" spans="3:17" x14ac:dyDescent="0.3">
      <c r="C6125" s="128" t="str">
        <f t="shared" si="96"/>
        <v/>
      </c>
      <c r="Q6125" s="23"/>
    </row>
    <row r="6126" spans="3:17" x14ac:dyDescent="0.3">
      <c r="C6126" s="128" t="str">
        <f t="shared" si="96"/>
        <v/>
      </c>
      <c r="Q6126" s="23"/>
    </row>
    <row r="6127" spans="3:17" x14ac:dyDescent="0.3">
      <c r="C6127" s="128" t="str">
        <f t="shared" si="96"/>
        <v/>
      </c>
      <c r="Q6127" s="23"/>
    </row>
    <row r="6128" spans="3:17" x14ac:dyDescent="0.3">
      <c r="C6128" s="128" t="str">
        <f t="shared" si="96"/>
        <v/>
      </c>
      <c r="Q6128" s="23"/>
    </row>
    <row r="6129" spans="3:17" x14ac:dyDescent="0.3">
      <c r="C6129" s="128" t="str">
        <f t="shared" si="96"/>
        <v/>
      </c>
      <c r="Q6129" s="23"/>
    </row>
    <row r="6130" spans="3:17" x14ac:dyDescent="0.3">
      <c r="C6130" s="128" t="str">
        <f t="shared" si="96"/>
        <v/>
      </c>
      <c r="Q6130" s="23"/>
    </row>
    <row r="6131" spans="3:17" x14ac:dyDescent="0.3">
      <c r="C6131" s="128" t="str">
        <f t="shared" si="96"/>
        <v/>
      </c>
      <c r="Q6131" s="23"/>
    </row>
    <row r="6132" spans="3:17" x14ac:dyDescent="0.3">
      <c r="C6132" s="128" t="str">
        <f t="shared" si="96"/>
        <v/>
      </c>
      <c r="Q6132" s="23"/>
    </row>
    <row r="6133" spans="3:17" x14ac:dyDescent="0.3">
      <c r="C6133" s="128" t="str">
        <f t="shared" si="96"/>
        <v/>
      </c>
      <c r="Q6133" s="23"/>
    </row>
    <row r="6134" spans="3:17" x14ac:dyDescent="0.3">
      <c r="C6134" s="128" t="str">
        <f t="shared" ref="C6134:C6197" si="97">LEFT(E6134,9)</f>
        <v/>
      </c>
      <c r="Q6134" s="23"/>
    </row>
    <row r="6135" spans="3:17" x14ac:dyDescent="0.3">
      <c r="C6135" s="128" t="str">
        <f t="shared" si="97"/>
        <v/>
      </c>
      <c r="Q6135" s="23"/>
    </row>
    <row r="6136" spans="3:17" x14ac:dyDescent="0.3">
      <c r="C6136" s="128" t="str">
        <f t="shared" si="97"/>
        <v/>
      </c>
      <c r="Q6136" s="23"/>
    </row>
    <row r="6137" spans="3:17" x14ac:dyDescent="0.3">
      <c r="C6137" s="128" t="str">
        <f t="shared" si="97"/>
        <v/>
      </c>
      <c r="Q6137" s="23"/>
    </row>
    <row r="6138" spans="3:17" x14ac:dyDescent="0.3">
      <c r="C6138" s="128" t="str">
        <f t="shared" si="97"/>
        <v/>
      </c>
      <c r="Q6138" s="23"/>
    </row>
    <row r="6139" spans="3:17" x14ac:dyDescent="0.3">
      <c r="C6139" s="128" t="str">
        <f t="shared" si="97"/>
        <v/>
      </c>
      <c r="Q6139" s="23"/>
    </row>
    <row r="6140" spans="3:17" x14ac:dyDescent="0.3">
      <c r="C6140" s="128" t="str">
        <f t="shared" si="97"/>
        <v/>
      </c>
      <c r="Q6140" s="23"/>
    </row>
    <row r="6141" spans="3:17" x14ac:dyDescent="0.3">
      <c r="C6141" s="128" t="str">
        <f t="shared" si="97"/>
        <v/>
      </c>
      <c r="Q6141" s="23"/>
    </row>
    <row r="6142" spans="3:17" x14ac:dyDescent="0.3">
      <c r="C6142" s="128" t="str">
        <f t="shared" si="97"/>
        <v/>
      </c>
      <c r="Q6142" s="23"/>
    </row>
    <row r="6143" spans="3:17" x14ac:dyDescent="0.3">
      <c r="C6143" s="128" t="str">
        <f t="shared" si="97"/>
        <v/>
      </c>
      <c r="Q6143" s="23"/>
    </row>
    <row r="6144" spans="3:17" x14ac:dyDescent="0.3">
      <c r="C6144" s="128" t="str">
        <f t="shared" si="97"/>
        <v/>
      </c>
      <c r="Q6144" s="23"/>
    </row>
    <row r="6145" spans="3:17" x14ac:dyDescent="0.3">
      <c r="C6145" s="128" t="str">
        <f t="shared" si="97"/>
        <v/>
      </c>
      <c r="Q6145" s="23"/>
    </row>
    <row r="6146" spans="3:17" x14ac:dyDescent="0.3">
      <c r="C6146" s="128" t="str">
        <f t="shared" si="97"/>
        <v/>
      </c>
      <c r="Q6146" s="23"/>
    </row>
    <row r="6147" spans="3:17" x14ac:dyDescent="0.3">
      <c r="C6147" s="128" t="str">
        <f t="shared" si="97"/>
        <v/>
      </c>
      <c r="Q6147" s="23"/>
    </row>
    <row r="6148" spans="3:17" x14ac:dyDescent="0.3">
      <c r="C6148" s="128" t="str">
        <f t="shared" si="97"/>
        <v/>
      </c>
      <c r="Q6148" s="23"/>
    </row>
    <row r="6149" spans="3:17" x14ac:dyDescent="0.3">
      <c r="C6149" s="128" t="str">
        <f t="shared" si="97"/>
        <v/>
      </c>
      <c r="Q6149" s="23"/>
    </row>
    <row r="6150" spans="3:17" x14ac:dyDescent="0.3">
      <c r="C6150" s="128" t="str">
        <f t="shared" si="97"/>
        <v/>
      </c>
      <c r="Q6150" s="23"/>
    </row>
    <row r="6151" spans="3:17" x14ac:dyDescent="0.3">
      <c r="C6151" s="128" t="str">
        <f t="shared" si="97"/>
        <v/>
      </c>
      <c r="Q6151" s="23"/>
    </row>
    <row r="6152" spans="3:17" x14ac:dyDescent="0.3">
      <c r="C6152" s="128" t="str">
        <f t="shared" si="97"/>
        <v/>
      </c>
      <c r="Q6152" s="23"/>
    </row>
    <row r="6153" spans="3:17" x14ac:dyDescent="0.3">
      <c r="C6153" s="128" t="str">
        <f t="shared" si="97"/>
        <v/>
      </c>
      <c r="Q6153" s="23"/>
    </row>
    <row r="6154" spans="3:17" x14ac:dyDescent="0.3">
      <c r="C6154" s="128" t="str">
        <f t="shared" si="97"/>
        <v/>
      </c>
      <c r="Q6154" s="23"/>
    </row>
    <row r="6155" spans="3:17" x14ac:dyDescent="0.3">
      <c r="C6155" s="128" t="str">
        <f t="shared" si="97"/>
        <v/>
      </c>
      <c r="Q6155" s="23"/>
    </row>
    <row r="6156" spans="3:17" x14ac:dyDescent="0.3">
      <c r="C6156" s="128" t="str">
        <f t="shared" si="97"/>
        <v/>
      </c>
      <c r="Q6156" s="23"/>
    </row>
    <row r="6157" spans="3:17" x14ac:dyDescent="0.3">
      <c r="C6157" s="128" t="str">
        <f t="shared" si="97"/>
        <v/>
      </c>
      <c r="Q6157" s="23"/>
    </row>
    <row r="6158" spans="3:17" x14ac:dyDescent="0.3">
      <c r="C6158" s="128" t="str">
        <f t="shared" si="97"/>
        <v/>
      </c>
      <c r="Q6158" s="23"/>
    </row>
    <row r="6159" spans="3:17" x14ac:dyDescent="0.3">
      <c r="C6159" s="128" t="str">
        <f t="shared" si="97"/>
        <v/>
      </c>
      <c r="Q6159" s="23"/>
    </row>
    <row r="6160" spans="3:17" x14ac:dyDescent="0.3">
      <c r="C6160" s="128" t="str">
        <f t="shared" si="97"/>
        <v/>
      </c>
      <c r="Q6160" s="23"/>
    </row>
    <row r="6161" spans="3:17" x14ac:dyDescent="0.3">
      <c r="C6161" s="128" t="str">
        <f t="shared" si="97"/>
        <v/>
      </c>
      <c r="Q6161" s="23"/>
    </row>
    <row r="6162" spans="3:17" x14ac:dyDescent="0.3">
      <c r="C6162" s="128" t="str">
        <f t="shared" si="97"/>
        <v/>
      </c>
      <c r="Q6162" s="23"/>
    </row>
    <row r="6163" spans="3:17" x14ac:dyDescent="0.3">
      <c r="C6163" s="128" t="str">
        <f t="shared" si="97"/>
        <v/>
      </c>
      <c r="Q6163" s="23"/>
    </row>
    <row r="6164" spans="3:17" x14ac:dyDescent="0.3">
      <c r="C6164" s="128" t="str">
        <f t="shared" si="97"/>
        <v/>
      </c>
      <c r="Q6164" s="23"/>
    </row>
    <row r="6165" spans="3:17" x14ac:dyDescent="0.3">
      <c r="C6165" s="128" t="str">
        <f t="shared" si="97"/>
        <v/>
      </c>
      <c r="Q6165" s="23"/>
    </row>
    <row r="6166" spans="3:17" x14ac:dyDescent="0.3">
      <c r="C6166" s="128" t="str">
        <f t="shared" si="97"/>
        <v/>
      </c>
      <c r="Q6166" s="23"/>
    </row>
    <row r="6167" spans="3:17" x14ac:dyDescent="0.3">
      <c r="C6167" s="128" t="str">
        <f t="shared" si="97"/>
        <v/>
      </c>
      <c r="Q6167" s="23"/>
    </row>
    <row r="6168" spans="3:17" x14ac:dyDescent="0.3">
      <c r="C6168" s="128" t="str">
        <f t="shared" si="97"/>
        <v/>
      </c>
      <c r="Q6168" s="23"/>
    </row>
    <row r="6169" spans="3:17" x14ac:dyDescent="0.3">
      <c r="C6169" s="128" t="str">
        <f t="shared" si="97"/>
        <v/>
      </c>
      <c r="Q6169" s="23"/>
    </row>
    <row r="6170" spans="3:17" x14ac:dyDescent="0.3">
      <c r="C6170" s="128" t="str">
        <f t="shared" si="97"/>
        <v/>
      </c>
      <c r="Q6170" s="23"/>
    </row>
    <row r="6171" spans="3:17" x14ac:dyDescent="0.3">
      <c r="C6171" s="128" t="str">
        <f t="shared" si="97"/>
        <v/>
      </c>
      <c r="Q6171" s="23"/>
    </row>
    <row r="6172" spans="3:17" x14ac:dyDescent="0.3">
      <c r="C6172" s="128" t="str">
        <f t="shared" si="97"/>
        <v/>
      </c>
      <c r="Q6172" s="23"/>
    </row>
    <row r="6173" spans="3:17" x14ac:dyDescent="0.3">
      <c r="C6173" s="128" t="str">
        <f t="shared" si="97"/>
        <v/>
      </c>
      <c r="Q6173" s="23"/>
    </row>
    <row r="6174" spans="3:17" x14ac:dyDescent="0.3">
      <c r="C6174" s="128" t="str">
        <f t="shared" si="97"/>
        <v/>
      </c>
      <c r="Q6174" s="23"/>
    </row>
    <row r="6175" spans="3:17" x14ac:dyDescent="0.3">
      <c r="C6175" s="128" t="str">
        <f t="shared" si="97"/>
        <v/>
      </c>
      <c r="Q6175" s="23"/>
    </row>
    <row r="6176" spans="3:17" x14ac:dyDescent="0.3">
      <c r="C6176" s="128" t="str">
        <f t="shared" si="97"/>
        <v/>
      </c>
      <c r="Q6176" s="23"/>
    </row>
    <row r="6177" spans="3:17" x14ac:dyDescent="0.3">
      <c r="C6177" s="128" t="str">
        <f t="shared" si="97"/>
        <v/>
      </c>
      <c r="Q6177" s="23"/>
    </row>
    <row r="6178" spans="3:17" x14ac:dyDescent="0.3">
      <c r="C6178" s="128" t="str">
        <f t="shared" si="97"/>
        <v/>
      </c>
      <c r="Q6178" s="23"/>
    </row>
    <row r="6179" spans="3:17" x14ac:dyDescent="0.3">
      <c r="C6179" s="128" t="str">
        <f t="shared" si="97"/>
        <v/>
      </c>
      <c r="Q6179" s="23"/>
    </row>
    <row r="6180" spans="3:17" x14ac:dyDescent="0.3">
      <c r="C6180" s="128" t="str">
        <f t="shared" si="97"/>
        <v/>
      </c>
      <c r="Q6180" s="23"/>
    </row>
    <row r="6181" spans="3:17" x14ac:dyDescent="0.3">
      <c r="C6181" s="128" t="str">
        <f t="shared" si="97"/>
        <v/>
      </c>
      <c r="Q6181" s="23"/>
    </row>
    <row r="6182" spans="3:17" x14ac:dyDescent="0.3">
      <c r="C6182" s="128" t="str">
        <f t="shared" si="97"/>
        <v/>
      </c>
      <c r="Q6182" s="23"/>
    </row>
    <row r="6183" spans="3:17" x14ac:dyDescent="0.3">
      <c r="C6183" s="128" t="str">
        <f t="shared" si="97"/>
        <v/>
      </c>
      <c r="Q6183" s="23"/>
    </row>
    <row r="6184" spans="3:17" x14ac:dyDescent="0.3">
      <c r="C6184" s="128" t="str">
        <f t="shared" si="97"/>
        <v/>
      </c>
      <c r="Q6184" s="23"/>
    </row>
    <row r="6185" spans="3:17" x14ac:dyDescent="0.3">
      <c r="C6185" s="128" t="str">
        <f t="shared" si="97"/>
        <v/>
      </c>
      <c r="Q6185" s="23"/>
    </row>
    <row r="6186" spans="3:17" x14ac:dyDescent="0.3">
      <c r="C6186" s="128" t="str">
        <f t="shared" si="97"/>
        <v/>
      </c>
      <c r="Q6186" s="23"/>
    </row>
    <row r="6187" spans="3:17" x14ac:dyDescent="0.3">
      <c r="C6187" s="128" t="str">
        <f t="shared" si="97"/>
        <v/>
      </c>
      <c r="Q6187" s="23"/>
    </row>
    <row r="6188" spans="3:17" x14ac:dyDescent="0.3">
      <c r="C6188" s="128" t="str">
        <f t="shared" si="97"/>
        <v/>
      </c>
      <c r="Q6188" s="23"/>
    </row>
    <row r="6189" spans="3:17" x14ac:dyDescent="0.3">
      <c r="C6189" s="128" t="str">
        <f t="shared" si="97"/>
        <v/>
      </c>
      <c r="Q6189" s="23"/>
    </row>
    <row r="6190" spans="3:17" x14ac:dyDescent="0.3">
      <c r="C6190" s="128" t="str">
        <f t="shared" si="97"/>
        <v/>
      </c>
      <c r="Q6190" s="23"/>
    </row>
    <row r="6191" spans="3:17" x14ac:dyDescent="0.3">
      <c r="C6191" s="128" t="str">
        <f t="shared" si="97"/>
        <v/>
      </c>
      <c r="Q6191" s="23"/>
    </row>
    <row r="6192" spans="3:17" x14ac:dyDescent="0.3">
      <c r="C6192" s="128" t="str">
        <f t="shared" si="97"/>
        <v/>
      </c>
      <c r="Q6192" s="23"/>
    </row>
    <row r="6193" spans="3:17" x14ac:dyDescent="0.3">
      <c r="C6193" s="128" t="str">
        <f t="shared" si="97"/>
        <v/>
      </c>
      <c r="Q6193" s="23"/>
    </row>
    <row r="6194" spans="3:17" x14ac:dyDescent="0.3">
      <c r="C6194" s="128" t="str">
        <f t="shared" si="97"/>
        <v/>
      </c>
      <c r="Q6194" s="23"/>
    </row>
    <row r="6195" spans="3:17" x14ac:dyDescent="0.3">
      <c r="C6195" s="128" t="str">
        <f t="shared" si="97"/>
        <v/>
      </c>
      <c r="Q6195" s="23"/>
    </row>
    <row r="6196" spans="3:17" x14ac:dyDescent="0.3">
      <c r="C6196" s="128" t="str">
        <f t="shared" si="97"/>
        <v/>
      </c>
      <c r="Q6196" s="23"/>
    </row>
    <row r="6197" spans="3:17" x14ac:dyDescent="0.3">
      <c r="C6197" s="128" t="str">
        <f t="shared" si="97"/>
        <v/>
      </c>
      <c r="Q6197" s="23"/>
    </row>
    <row r="6198" spans="3:17" x14ac:dyDescent="0.3">
      <c r="C6198" s="128" t="str">
        <f t="shared" ref="C6198:C6261" si="98">LEFT(E6198,9)</f>
        <v/>
      </c>
      <c r="Q6198" s="23"/>
    </row>
    <row r="6199" spans="3:17" x14ac:dyDescent="0.3">
      <c r="C6199" s="128" t="str">
        <f t="shared" si="98"/>
        <v/>
      </c>
      <c r="Q6199" s="23"/>
    </row>
    <row r="6200" spans="3:17" x14ac:dyDescent="0.3">
      <c r="C6200" s="128" t="str">
        <f t="shared" si="98"/>
        <v/>
      </c>
      <c r="Q6200" s="23"/>
    </row>
    <row r="6201" spans="3:17" x14ac:dyDescent="0.3">
      <c r="C6201" s="128" t="str">
        <f t="shared" si="98"/>
        <v/>
      </c>
      <c r="Q6201" s="23"/>
    </row>
    <row r="6202" spans="3:17" x14ac:dyDescent="0.3">
      <c r="C6202" s="128" t="str">
        <f t="shared" si="98"/>
        <v/>
      </c>
      <c r="Q6202" s="23"/>
    </row>
    <row r="6203" spans="3:17" x14ac:dyDescent="0.3">
      <c r="C6203" s="128" t="str">
        <f t="shared" si="98"/>
        <v/>
      </c>
      <c r="Q6203" s="23"/>
    </row>
    <row r="6204" spans="3:17" x14ac:dyDescent="0.3">
      <c r="C6204" s="128" t="str">
        <f t="shared" si="98"/>
        <v/>
      </c>
      <c r="Q6204" s="23"/>
    </row>
    <row r="6205" spans="3:17" x14ac:dyDescent="0.3">
      <c r="C6205" s="128" t="str">
        <f t="shared" si="98"/>
        <v/>
      </c>
      <c r="Q6205" s="23"/>
    </row>
    <row r="6206" spans="3:17" x14ac:dyDescent="0.3">
      <c r="C6206" s="128" t="str">
        <f t="shared" si="98"/>
        <v/>
      </c>
      <c r="Q6206" s="23"/>
    </row>
    <row r="6207" spans="3:17" x14ac:dyDescent="0.3">
      <c r="C6207" s="128" t="str">
        <f t="shared" si="98"/>
        <v/>
      </c>
      <c r="Q6207" s="23"/>
    </row>
    <row r="6208" spans="3:17" x14ac:dyDescent="0.3">
      <c r="C6208" s="128" t="str">
        <f t="shared" si="98"/>
        <v/>
      </c>
      <c r="Q6208" s="23"/>
    </row>
    <row r="6209" spans="3:17" x14ac:dyDescent="0.3">
      <c r="C6209" s="128" t="str">
        <f t="shared" si="98"/>
        <v/>
      </c>
      <c r="Q6209" s="23"/>
    </row>
    <row r="6210" spans="3:17" x14ac:dyDescent="0.3">
      <c r="C6210" s="128" t="str">
        <f t="shared" si="98"/>
        <v/>
      </c>
      <c r="Q6210" s="23"/>
    </row>
    <row r="6211" spans="3:17" x14ac:dyDescent="0.3">
      <c r="C6211" s="128" t="str">
        <f t="shared" si="98"/>
        <v/>
      </c>
      <c r="Q6211" s="23"/>
    </row>
    <row r="6212" spans="3:17" x14ac:dyDescent="0.3">
      <c r="C6212" s="128" t="str">
        <f t="shared" si="98"/>
        <v/>
      </c>
      <c r="Q6212" s="23"/>
    </row>
    <row r="6213" spans="3:17" x14ac:dyDescent="0.3">
      <c r="C6213" s="128" t="str">
        <f t="shared" si="98"/>
        <v/>
      </c>
      <c r="Q6213" s="23"/>
    </row>
    <row r="6214" spans="3:17" x14ac:dyDescent="0.3">
      <c r="C6214" s="128" t="str">
        <f t="shared" si="98"/>
        <v/>
      </c>
      <c r="Q6214" s="23"/>
    </row>
    <row r="6215" spans="3:17" x14ac:dyDescent="0.3">
      <c r="C6215" s="128" t="str">
        <f t="shared" si="98"/>
        <v/>
      </c>
      <c r="Q6215" s="23"/>
    </row>
    <row r="6216" spans="3:17" x14ac:dyDescent="0.3">
      <c r="C6216" s="128" t="str">
        <f t="shared" si="98"/>
        <v/>
      </c>
      <c r="Q6216" s="23"/>
    </row>
    <row r="6217" spans="3:17" x14ac:dyDescent="0.3">
      <c r="C6217" s="128" t="str">
        <f t="shared" si="98"/>
        <v/>
      </c>
      <c r="Q6217" s="23"/>
    </row>
    <row r="6218" spans="3:17" x14ac:dyDescent="0.3">
      <c r="C6218" s="128" t="str">
        <f t="shared" si="98"/>
        <v/>
      </c>
      <c r="Q6218" s="23"/>
    </row>
    <row r="6219" spans="3:17" x14ac:dyDescent="0.3">
      <c r="C6219" s="128" t="str">
        <f t="shared" si="98"/>
        <v/>
      </c>
      <c r="Q6219" s="23"/>
    </row>
    <row r="6220" spans="3:17" x14ac:dyDescent="0.3">
      <c r="C6220" s="128" t="str">
        <f t="shared" si="98"/>
        <v/>
      </c>
      <c r="Q6220" s="23"/>
    </row>
    <row r="6221" spans="3:17" x14ac:dyDescent="0.3">
      <c r="C6221" s="128" t="str">
        <f t="shared" si="98"/>
        <v/>
      </c>
      <c r="Q6221" s="23"/>
    </row>
    <row r="6222" spans="3:17" x14ac:dyDescent="0.3">
      <c r="C6222" s="128" t="str">
        <f t="shared" si="98"/>
        <v/>
      </c>
      <c r="Q6222" s="23"/>
    </row>
    <row r="6223" spans="3:17" x14ac:dyDescent="0.3">
      <c r="C6223" s="128" t="str">
        <f t="shared" si="98"/>
        <v/>
      </c>
      <c r="Q6223" s="23"/>
    </row>
    <row r="6224" spans="3:17" x14ac:dyDescent="0.3">
      <c r="C6224" s="128" t="str">
        <f t="shared" si="98"/>
        <v/>
      </c>
      <c r="Q6224" s="23"/>
    </row>
    <row r="6225" spans="3:17" x14ac:dyDescent="0.3">
      <c r="C6225" s="128" t="str">
        <f t="shared" si="98"/>
        <v/>
      </c>
      <c r="Q6225" s="23"/>
    </row>
    <row r="6226" spans="3:17" x14ac:dyDescent="0.3">
      <c r="C6226" s="128" t="str">
        <f t="shared" si="98"/>
        <v/>
      </c>
      <c r="Q6226" s="23"/>
    </row>
    <row r="6227" spans="3:17" x14ac:dyDescent="0.3">
      <c r="C6227" s="128" t="str">
        <f t="shared" si="98"/>
        <v/>
      </c>
      <c r="Q6227" s="23"/>
    </row>
    <row r="6228" spans="3:17" x14ac:dyDescent="0.3">
      <c r="C6228" s="128" t="str">
        <f t="shared" si="98"/>
        <v/>
      </c>
      <c r="Q6228" s="23"/>
    </row>
    <row r="6229" spans="3:17" x14ac:dyDescent="0.3">
      <c r="C6229" s="128" t="str">
        <f t="shared" si="98"/>
        <v/>
      </c>
      <c r="Q6229" s="23"/>
    </row>
    <row r="6230" spans="3:17" x14ac:dyDescent="0.3">
      <c r="C6230" s="128" t="str">
        <f t="shared" si="98"/>
        <v/>
      </c>
      <c r="Q6230" s="23"/>
    </row>
    <row r="6231" spans="3:17" x14ac:dyDescent="0.3">
      <c r="C6231" s="128" t="str">
        <f t="shared" si="98"/>
        <v/>
      </c>
      <c r="Q6231" s="23"/>
    </row>
    <row r="6232" spans="3:17" x14ac:dyDescent="0.3">
      <c r="C6232" s="128" t="str">
        <f t="shared" si="98"/>
        <v/>
      </c>
      <c r="Q6232" s="23"/>
    </row>
    <row r="6233" spans="3:17" x14ac:dyDescent="0.3">
      <c r="C6233" s="128" t="str">
        <f t="shared" si="98"/>
        <v/>
      </c>
      <c r="Q6233" s="23"/>
    </row>
    <row r="6234" spans="3:17" x14ac:dyDescent="0.3">
      <c r="C6234" s="128" t="str">
        <f t="shared" si="98"/>
        <v/>
      </c>
      <c r="Q6234" s="23"/>
    </row>
    <row r="6235" spans="3:17" x14ac:dyDescent="0.3">
      <c r="C6235" s="128" t="str">
        <f t="shared" si="98"/>
        <v/>
      </c>
      <c r="Q6235" s="23"/>
    </row>
    <row r="6236" spans="3:17" x14ac:dyDescent="0.3">
      <c r="C6236" s="128" t="str">
        <f t="shared" si="98"/>
        <v/>
      </c>
      <c r="Q6236" s="23"/>
    </row>
    <row r="6237" spans="3:17" x14ac:dyDescent="0.3">
      <c r="C6237" s="128" t="str">
        <f t="shared" si="98"/>
        <v/>
      </c>
      <c r="Q6237" s="23"/>
    </row>
    <row r="6238" spans="3:17" x14ac:dyDescent="0.3">
      <c r="C6238" s="128" t="str">
        <f t="shared" si="98"/>
        <v/>
      </c>
      <c r="Q6238" s="23"/>
    </row>
    <row r="6239" spans="3:17" x14ac:dyDescent="0.3">
      <c r="C6239" s="128" t="str">
        <f t="shared" si="98"/>
        <v/>
      </c>
      <c r="Q6239" s="23"/>
    </row>
    <row r="6240" spans="3:17" x14ac:dyDescent="0.3">
      <c r="C6240" s="128" t="str">
        <f t="shared" si="98"/>
        <v/>
      </c>
      <c r="Q6240" s="23"/>
    </row>
    <row r="6241" spans="3:17" x14ac:dyDescent="0.3">
      <c r="C6241" s="128" t="str">
        <f t="shared" si="98"/>
        <v/>
      </c>
      <c r="Q6241" s="23"/>
    </row>
    <row r="6242" spans="3:17" x14ac:dyDescent="0.3">
      <c r="C6242" s="128" t="str">
        <f t="shared" si="98"/>
        <v/>
      </c>
      <c r="Q6242" s="23"/>
    </row>
    <row r="6243" spans="3:17" x14ac:dyDescent="0.3">
      <c r="C6243" s="128" t="str">
        <f t="shared" si="98"/>
        <v/>
      </c>
      <c r="Q6243" s="23"/>
    </row>
    <row r="6244" spans="3:17" x14ac:dyDescent="0.3">
      <c r="C6244" s="128" t="str">
        <f t="shared" si="98"/>
        <v/>
      </c>
      <c r="Q6244" s="23"/>
    </row>
    <row r="6245" spans="3:17" x14ac:dyDescent="0.3">
      <c r="C6245" s="128" t="str">
        <f t="shared" si="98"/>
        <v/>
      </c>
      <c r="Q6245" s="23"/>
    </row>
    <row r="6246" spans="3:17" x14ac:dyDescent="0.3">
      <c r="C6246" s="128" t="str">
        <f t="shared" si="98"/>
        <v/>
      </c>
      <c r="Q6246" s="23"/>
    </row>
    <row r="6247" spans="3:17" x14ac:dyDescent="0.3">
      <c r="C6247" s="128" t="str">
        <f t="shared" si="98"/>
        <v/>
      </c>
      <c r="Q6247" s="23"/>
    </row>
    <row r="6248" spans="3:17" x14ac:dyDescent="0.3">
      <c r="C6248" s="128" t="str">
        <f t="shared" si="98"/>
        <v/>
      </c>
      <c r="Q6248" s="23"/>
    </row>
    <row r="6249" spans="3:17" x14ac:dyDescent="0.3">
      <c r="C6249" s="128" t="str">
        <f t="shared" si="98"/>
        <v/>
      </c>
      <c r="Q6249" s="23"/>
    </row>
    <row r="6250" spans="3:17" x14ac:dyDescent="0.3">
      <c r="C6250" s="128" t="str">
        <f t="shared" si="98"/>
        <v/>
      </c>
      <c r="Q6250" s="23"/>
    </row>
    <row r="6251" spans="3:17" x14ac:dyDescent="0.3">
      <c r="C6251" s="128" t="str">
        <f t="shared" si="98"/>
        <v/>
      </c>
      <c r="Q6251" s="23"/>
    </row>
    <row r="6252" spans="3:17" x14ac:dyDescent="0.3">
      <c r="C6252" s="128" t="str">
        <f t="shared" si="98"/>
        <v/>
      </c>
      <c r="Q6252" s="23"/>
    </row>
    <row r="6253" spans="3:17" x14ac:dyDescent="0.3">
      <c r="C6253" s="128" t="str">
        <f t="shared" si="98"/>
        <v/>
      </c>
      <c r="Q6253" s="23"/>
    </row>
    <row r="6254" spans="3:17" x14ac:dyDescent="0.3">
      <c r="C6254" s="128" t="str">
        <f t="shared" si="98"/>
        <v/>
      </c>
      <c r="Q6254" s="23"/>
    </row>
    <row r="6255" spans="3:17" x14ac:dyDescent="0.3">
      <c r="C6255" s="128" t="str">
        <f t="shared" si="98"/>
        <v/>
      </c>
      <c r="Q6255" s="23"/>
    </row>
    <row r="6256" spans="3:17" x14ac:dyDescent="0.3">
      <c r="C6256" s="128" t="str">
        <f t="shared" si="98"/>
        <v/>
      </c>
      <c r="Q6256" s="23"/>
    </row>
    <row r="6257" spans="3:17" x14ac:dyDescent="0.3">
      <c r="C6257" s="128" t="str">
        <f t="shared" si="98"/>
        <v/>
      </c>
      <c r="Q6257" s="23"/>
    </row>
    <row r="6258" spans="3:17" x14ac:dyDescent="0.3">
      <c r="C6258" s="128" t="str">
        <f t="shared" si="98"/>
        <v/>
      </c>
      <c r="Q6258" s="23"/>
    </row>
    <row r="6259" spans="3:17" x14ac:dyDescent="0.3">
      <c r="C6259" s="128" t="str">
        <f t="shared" si="98"/>
        <v/>
      </c>
      <c r="Q6259" s="23"/>
    </row>
    <row r="6260" spans="3:17" x14ac:dyDescent="0.3">
      <c r="C6260" s="128" t="str">
        <f t="shared" si="98"/>
        <v/>
      </c>
      <c r="Q6260" s="23"/>
    </row>
    <row r="6261" spans="3:17" x14ac:dyDescent="0.3">
      <c r="C6261" s="128" t="str">
        <f t="shared" si="98"/>
        <v/>
      </c>
      <c r="Q6261" s="23"/>
    </row>
    <row r="6262" spans="3:17" x14ac:dyDescent="0.3">
      <c r="C6262" s="128" t="str">
        <f t="shared" ref="C6262:C6325" si="99">LEFT(E6262,9)</f>
        <v/>
      </c>
      <c r="Q6262" s="23"/>
    </row>
    <row r="6263" spans="3:17" x14ac:dyDescent="0.3">
      <c r="C6263" s="128" t="str">
        <f t="shared" si="99"/>
        <v/>
      </c>
      <c r="Q6263" s="23"/>
    </row>
    <row r="6264" spans="3:17" x14ac:dyDescent="0.3">
      <c r="C6264" s="128" t="str">
        <f t="shared" si="99"/>
        <v/>
      </c>
      <c r="Q6264" s="23"/>
    </row>
    <row r="6265" spans="3:17" x14ac:dyDescent="0.3">
      <c r="C6265" s="128" t="str">
        <f t="shared" si="99"/>
        <v/>
      </c>
      <c r="Q6265" s="23"/>
    </row>
    <row r="6266" spans="3:17" x14ac:dyDescent="0.3">
      <c r="C6266" s="128" t="str">
        <f t="shared" si="99"/>
        <v/>
      </c>
      <c r="Q6266" s="23"/>
    </row>
    <row r="6267" spans="3:17" x14ac:dyDescent="0.3">
      <c r="C6267" s="128" t="str">
        <f t="shared" si="99"/>
        <v/>
      </c>
      <c r="Q6267" s="23"/>
    </row>
    <row r="6268" spans="3:17" x14ac:dyDescent="0.3">
      <c r="C6268" s="128" t="str">
        <f t="shared" si="99"/>
        <v/>
      </c>
      <c r="Q6268" s="23"/>
    </row>
    <row r="6269" spans="3:17" x14ac:dyDescent="0.3">
      <c r="C6269" s="128" t="str">
        <f t="shared" si="99"/>
        <v/>
      </c>
      <c r="Q6269" s="23"/>
    </row>
    <row r="6270" spans="3:17" x14ac:dyDescent="0.3">
      <c r="C6270" s="128" t="str">
        <f t="shared" si="99"/>
        <v/>
      </c>
      <c r="Q6270" s="23"/>
    </row>
    <row r="6271" spans="3:17" x14ac:dyDescent="0.3">
      <c r="C6271" s="128" t="str">
        <f t="shared" si="99"/>
        <v/>
      </c>
      <c r="Q6271" s="23"/>
    </row>
    <row r="6272" spans="3:17" x14ac:dyDescent="0.3">
      <c r="C6272" s="128" t="str">
        <f t="shared" si="99"/>
        <v/>
      </c>
      <c r="Q6272" s="23"/>
    </row>
    <row r="6273" spans="3:17" x14ac:dyDescent="0.3">
      <c r="C6273" s="128" t="str">
        <f t="shared" si="99"/>
        <v/>
      </c>
      <c r="Q6273" s="23"/>
    </row>
    <row r="6274" spans="3:17" x14ac:dyDescent="0.3">
      <c r="C6274" s="128" t="str">
        <f t="shared" si="99"/>
        <v/>
      </c>
      <c r="Q6274" s="23"/>
    </row>
    <row r="6275" spans="3:17" x14ac:dyDescent="0.3">
      <c r="C6275" s="128" t="str">
        <f t="shared" si="99"/>
        <v/>
      </c>
      <c r="Q6275" s="23"/>
    </row>
    <row r="6276" spans="3:17" x14ac:dyDescent="0.3">
      <c r="C6276" s="128" t="str">
        <f t="shared" si="99"/>
        <v/>
      </c>
      <c r="Q6276" s="23"/>
    </row>
    <row r="6277" spans="3:17" x14ac:dyDescent="0.3">
      <c r="C6277" s="128" t="str">
        <f t="shared" si="99"/>
        <v/>
      </c>
      <c r="Q6277" s="23"/>
    </row>
    <row r="6278" spans="3:17" x14ac:dyDescent="0.3">
      <c r="C6278" s="128" t="str">
        <f t="shared" si="99"/>
        <v/>
      </c>
      <c r="Q6278" s="23"/>
    </row>
    <row r="6279" spans="3:17" x14ac:dyDescent="0.3">
      <c r="C6279" s="128" t="str">
        <f t="shared" si="99"/>
        <v/>
      </c>
      <c r="Q6279" s="23"/>
    </row>
    <row r="6280" spans="3:17" x14ac:dyDescent="0.3">
      <c r="C6280" s="128" t="str">
        <f t="shared" si="99"/>
        <v/>
      </c>
      <c r="Q6280" s="23"/>
    </row>
    <row r="6281" spans="3:17" x14ac:dyDescent="0.3">
      <c r="C6281" s="128" t="str">
        <f t="shared" si="99"/>
        <v/>
      </c>
      <c r="Q6281" s="23"/>
    </row>
    <row r="6282" spans="3:17" x14ac:dyDescent="0.3">
      <c r="C6282" s="128" t="str">
        <f t="shared" si="99"/>
        <v/>
      </c>
      <c r="Q6282" s="23"/>
    </row>
    <row r="6283" spans="3:17" x14ac:dyDescent="0.3">
      <c r="C6283" s="128" t="str">
        <f t="shared" si="99"/>
        <v/>
      </c>
      <c r="Q6283" s="23"/>
    </row>
    <row r="6284" spans="3:17" x14ac:dyDescent="0.3">
      <c r="C6284" s="128" t="str">
        <f t="shared" si="99"/>
        <v/>
      </c>
      <c r="Q6284" s="23"/>
    </row>
    <row r="6285" spans="3:17" x14ac:dyDescent="0.3">
      <c r="C6285" s="128" t="str">
        <f t="shared" si="99"/>
        <v/>
      </c>
      <c r="Q6285" s="23"/>
    </row>
    <row r="6286" spans="3:17" x14ac:dyDescent="0.3">
      <c r="C6286" s="128" t="str">
        <f t="shared" si="99"/>
        <v/>
      </c>
      <c r="Q6286" s="23"/>
    </row>
    <row r="6287" spans="3:17" x14ac:dyDescent="0.3">
      <c r="C6287" s="128" t="str">
        <f t="shared" si="99"/>
        <v/>
      </c>
      <c r="Q6287" s="23"/>
    </row>
    <row r="6288" spans="3:17" x14ac:dyDescent="0.3">
      <c r="C6288" s="128" t="str">
        <f t="shared" si="99"/>
        <v/>
      </c>
      <c r="Q6288" s="23"/>
    </row>
    <row r="6289" spans="3:17" x14ac:dyDescent="0.3">
      <c r="C6289" s="128" t="str">
        <f t="shared" si="99"/>
        <v/>
      </c>
      <c r="Q6289" s="23"/>
    </row>
    <row r="6290" spans="3:17" x14ac:dyDescent="0.3">
      <c r="C6290" s="128" t="str">
        <f t="shared" si="99"/>
        <v/>
      </c>
      <c r="Q6290" s="23"/>
    </row>
    <row r="6291" spans="3:17" x14ac:dyDescent="0.3">
      <c r="C6291" s="128" t="str">
        <f t="shared" si="99"/>
        <v/>
      </c>
      <c r="Q6291" s="23"/>
    </row>
    <row r="6292" spans="3:17" x14ac:dyDescent="0.3">
      <c r="C6292" s="128" t="str">
        <f t="shared" si="99"/>
        <v/>
      </c>
      <c r="Q6292" s="23"/>
    </row>
    <row r="6293" spans="3:17" x14ac:dyDescent="0.3">
      <c r="C6293" s="128" t="str">
        <f t="shared" si="99"/>
        <v/>
      </c>
      <c r="Q6293" s="23"/>
    </row>
    <row r="6294" spans="3:17" x14ac:dyDescent="0.3">
      <c r="C6294" s="128" t="str">
        <f t="shared" si="99"/>
        <v/>
      </c>
      <c r="Q6294" s="23"/>
    </row>
    <row r="6295" spans="3:17" x14ac:dyDescent="0.3">
      <c r="C6295" s="128" t="str">
        <f t="shared" si="99"/>
        <v/>
      </c>
      <c r="Q6295" s="23"/>
    </row>
    <row r="6296" spans="3:17" x14ac:dyDescent="0.3">
      <c r="C6296" s="128" t="str">
        <f t="shared" si="99"/>
        <v/>
      </c>
      <c r="Q6296" s="23"/>
    </row>
    <row r="6297" spans="3:17" x14ac:dyDescent="0.3">
      <c r="C6297" s="128" t="str">
        <f t="shared" si="99"/>
        <v/>
      </c>
      <c r="Q6297" s="23"/>
    </row>
    <row r="6298" spans="3:17" x14ac:dyDescent="0.3">
      <c r="C6298" s="128" t="str">
        <f t="shared" si="99"/>
        <v/>
      </c>
      <c r="Q6298" s="23"/>
    </row>
    <row r="6299" spans="3:17" x14ac:dyDescent="0.3">
      <c r="C6299" s="128" t="str">
        <f t="shared" si="99"/>
        <v/>
      </c>
      <c r="Q6299" s="23"/>
    </row>
    <row r="6300" spans="3:17" x14ac:dyDescent="0.3">
      <c r="C6300" s="128" t="str">
        <f t="shared" si="99"/>
        <v/>
      </c>
      <c r="Q6300" s="23"/>
    </row>
    <row r="6301" spans="3:17" x14ac:dyDescent="0.3">
      <c r="C6301" s="128" t="str">
        <f t="shared" si="99"/>
        <v/>
      </c>
      <c r="Q6301" s="23"/>
    </row>
    <row r="6302" spans="3:17" x14ac:dyDescent="0.3">
      <c r="C6302" s="128" t="str">
        <f t="shared" si="99"/>
        <v/>
      </c>
      <c r="Q6302" s="23"/>
    </row>
    <row r="6303" spans="3:17" x14ac:dyDescent="0.3">
      <c r="C6303" s="128" t="str">
        <f t="shared" si="99"/>
        <v/>
      </c>
      <c r="Q6303" s="23"/>
    </row>
    <row r="6304" spans="3:17" x14ac:dyDescent="0.3">
      <c r="C6304" s="128" t="str">
        <f t="shared" si="99"/>
        <v/>
      </c>
      <c r="Q6304" s="23"/>
    </row>
    <row r="6305" spans="3:17" x14ac:dyDescent="0.3">
      <c r="C6305" s="128" t="str">
        <f t="shared" si="99"/>
        <v/>
      </c>
      <c r="Q6305" s="23"/>
    </row>
    <row r="6306" spans="3:17" x14ac:dyDescent="0.3">
      <c r="C6306" s="128" t="str">
        <f t="shared" si="99"/>
        <v/>
      </c>
      <c r="Q6306" s="23"/>
    </row>
    <row r="6307" spans="3:17" x14ac:dyDescent="0.3">
      <c r="C6307" s="128" t="str">
        <f t="shared" si="99"/>
        <v/>
      </c>
      <c r="Q6307" s="23"/>
    </row>
    <row r="6308" spans="3:17" x14ac:dyDescent="0.3">
      <c r="C6308" s="128" t="str">
        <f t="shared" si="99"/>
        <v/>
      </c>
      <c r="Q6308" s="23"/>
    </row>
    <row r="6309" spans="3:17" x14ac:dyDescent="0.3">
      <c r="C6309" s="128" t="str">
        <f t="shared" si="99"/>
        <v/>
      </c>
      <c r="Q6309" s="23"/>
    </row>
    <row r="6310" spans="3:17" x14ac:dyDescent="0.3">
      <c r="C6310" s="128" t="str">
        <f t="shared" si="99"/>
        <v/>
      </c>
      <c r="Q6310" s="23"/>
    </row>
    <row r="6311" spans="3:17" x14ac:dyDescent="0.3">
      <c r="C6311" s="128" t="str">
        <f t="shared" si="99"/>
        <v/>
      </c>
      <c r="Q6311" s="23"/>
    </row>
    <row r="6312" spans="3:17" x14ac:dyDescent="0.3">
      <c r="C6312" s="128" t="str">
        <f t="shared" si="99"/>
        <v/>
      </c>
      <c r="Q6312" s="23"/>
    </row>
    <row r="6313" spans="3:17" x14ac:dyDescent="0.3">
      <c r="C6313" s="128" t="str">
        <f t="shared" si="99"/>
        <v/>
      </c>
      <c r="Q6313" s="23"/>
    </row>
    <row r="6314" spans="3:17" x14ac:dyDescent="0.3">
      <c r="C6314" s="128" t="str">
        <f t="shared" si="99"/>
        <v/>
      </c>
      <c r="Q6314" s="23"/>
    </row>
    <row r="6315" spans="3:17" x14ac:dyDescent="0.3">
      <c r="C6315" s="128" t="str">
        <f t="shared" si="99"/>
        <v/>
      </c>
      <c r="Q6315" s="23"/>
    </row>
    <row r="6316" spans="3:17" x14ac:dyDescent="0.3">
      <c r="C6316" s="128" t="str">
        <f t="shared" si="99"/>
        <v/>
      </c>
      <c r="Q6316" s="23"/>
    </row>
    <row r="6317" spans="3:17" x14ac:dyDescent="0.3">
      <c r="C6317" s="128" t="str">
        <f t="shared" si="99"/>
        <v/>
      </c>
      <c r="Q6317" s="23"/>
    </row>
    <row r="6318" spans="3:17" x14ac:dyDescent="0.3">
      <c r="C6318" s="128" t="str">
        <f t="shared" si="99"/>
        <v/>
      </c>
      <c r="Q6318" s="23"/>
    </row>
    <row r="6319" spans="3:17" x14ac:dyDescent="0.3">
      <c r="C6319" s="128" t="str">
        <f t="shared" si="99"/>
        <v/>
      </c>
      <c r="Q6319" s="23"/>
    </row>
    <row r="6320" spans="3:17" x14ac:dyDescent="0.3">
      <c r="C6320" s="128" t="str">
        <f t="shared" si="99"/>
        <v/>
      </c>
      <c r="Q6320" s="23"/>
    </row>
    <row r="6321" spans="3:17" x14ac:dyDescent="0.3">
      <c r="C6321" s="128" t="str">
        <f t="shared" si="99"/>
        <v/>
      </c>
      <c r="Q6321" s="23"/>
    </row>
    <row r="6322" spans="3:17" x14ac:dyDescent="0.3">
      <c r="C6322" s="128" t="str">
        <f t="shared" si="99"/>
        <v/>
      </c>
      <c r="Q6322" s="23"/>
    </row>
    <row r="6323" spans="3:17" x14ac:dyDescent="0.3">
      <c r="C6323" s="128" t="str">
        <f t="shared" si="99"/>
        <v/>
      </c>
      <c r="Q6323" s="23"/>
    </row>
    <row r="6324" spans="3:17" x14ac:dyDescent="0.3">
      <c r="C6324" s="128" t="str">
        <f t="shared" si="99"/>
        <v/>
      </c>
      <c r="Q6324" s="23"/>
    </row>
    <row r="6325" spans="3:17" x14ac:dyDescent="0.3">
      <c r="C6325" s="128" t="str">
        <f t="shared" si="99"/>
        <v/>
      </c>
      <c r="Q6325" s="23"/>
    </row>
    <row r="6326" spans="3:17" x14ac:dyDescent="0.3">
      <c r="C6326" s="128" t="str">
        <f t="shared" ref="C6326:C6389" si="100">LEFT(E6326,9)</f>
        <v/>
      </c>
      <c r="Q6326" s="23"/>
    </row>
    <row r="6327" spans="3:17" x14ac:dyDescent="0.3">
      <c r="C6327" s="128" t="str">
        <f t="shared" si="100"/>
        <v/>
      </c>
      <c r="Q6327" s="23"/>
    </row>
    <row r="6328" spans="3:17" x14ac:dyDescent="0.3">
      <c r="C6328" s="128" t="str">
        <f t="shared" si="100"/>
        <v/>
      </c>
      <c r="Q6328" s="23"/>
    </row>
    <row r="6329" spans="3:17" x14ac:dyDescent="0.3">
      <c r="C6329" s="128" t="str">
        <f t="shared" si="100"/>
        <v/>
      </c>
      <c r="Q6329" s="23"/>
    </row>
    <row r="6330" spans="3:17" x14ac:dyDescent="0.3">
      <c r="C6330" s="128" t="str">
        <f t="shared" si="100"/>
        <v/>
      </c>
      <c r="Q6330" s="23"/>
    </row>
    <row r="6331" spans="3:17" x14ac:dyDescent="0.3">
      <c r="C6331" s="128" t="str">
        <f t="shared" si="100"/>
        <v/>
      </c>
      <c r="Q6331" s="23"/>
    </row>
    <row r="6332" spans="3:17" x14ac:dyDescent="0.3">
      <c r="C6332" s="128" t="str">
        <f t="shared" si="100"/>
        <v/>
      </c>
      <c r="Q6332" s="23"/>
    </row>
    <row r="6333" spans="3:17" x14ac:dyDescent="0.3">
      <c r="C6333" s="128" t="str">
        <f t="shared" si="100"/>
        <v/>
      </c>
      <c r="Q6333" s="23"/>
    </row>
    <row r="6334" spans="3:17" x14ac:dyDescent="0.3">
      <c r="C6334" s="128" t="str">
        <f t="shared" si="100"/>
        <v/>
      </c>
      <c r="Q6334" s="23"/>
    </row>
    <row r="6335" spans="3:17" x14ac:dyDescent="0.3">
      <c r="C6335" s="128" t="str">
        <f t="shared" si="100"/>
        <v/>
      </c>
      <c r="Q6335" s="23"/>
    </row>
    <row r="6336" spans="3:17" x14ac:dyDescent="0.3">
      <c r="C6336" s="128" t="str">
        <f t="shared" si="100"/>
        <v/>
      </c>
      <c r="Q6336" s="23"/>
    </row>
    <row r="6337" spans="3:17" x14ac:dyDescent="0.3">
      <c r="C6337" s="128" t="str">
        <f t="shared" si="100"/>
        <v/>
      </c>
      <c r="Q6337" s="23"/>
    </row>
    <row r="6338" spans="3:17" x14ac:dyDescent="0.3">
      <c r="C6338" s="128" t="str">
        <f t="shared" si="100"/>
        <v/>
      </c>
      <c r="Q6338" s="23"/>
    </row>
    <row r="6339" spans="3:17" x14ac:dyDescent="0.3">
      <c r="C6339" s="128" t="str">
        <f t="shared" si="100"/>
        <v/>
      </c>
      <c r="Q6339" s="23"/>
    </row>
    <row r="6340" spans="3:17" x14ac:dyDescent="0.3">
      <c r="C6340" s="128" t="str">
        <f t="shared" si="100"/>
        <v/>
      </c>
      <c r="Q6340" s="23"/>
    </row>
    <row r="6341" spans="3:17" x14ac:dyDescent="0.3">
      <c r="C6341" s="128" t="str">
        <f t="shared" si="100"/>
        <v/>
      </c>
      <c r="Q6341" s="23"/>
    </row>
    <row r="6342" spans="3:17" x14ac:dyDescent="0.3">
      <c r="C6342" s="128" t="str">
        <f t="shared" si="100"/>
        <v/>
      </c>
      <c r="Q6342" s="23"/>
    </row>
    <row r="6343" spans="3:17" x14ac:dyDescent="0.3">
      <c r="C6343" s="128" t="str">
        <f t="shared" si="100"/>
        <v/>
      </c>
      <c r="Q6343" s="23"/>
    </row>
    <row r="6344" spans="3:17" x14ac:dyDescent="0.3">
      <c r="C6344" s="128" t="str">
        <f t="shared" si="100"/>
        <v/>
      </c>
      <c r="Q6344" s="23"/>
    </row>
    <row r="6345" spans="3:17" x14ac:dyDescent="0.3">
      <c r="C6345" s="128" t="str">
        <f t="shared" si="100"/>
        <v/>
      </c>
      <c r="Q6345" s="23"/>
    </row>
    <row r="6346" spans="3:17" x14ac:dyDescent="0.3">
      <c r="C6346" s="128" t="str">
        <f t="shared" si="100"/>
        <v/>
      </c>
      <c r="Q6346" s="23"/>
    </row>
    <row r="6347" spans="3:17" x14ac:dyDescent="0.3">
      <c r="C6347" s="128" t="str">
        <f t="shared" si="100"/>
        <v/>
      </c>
      <c r="Q6347" s="23"/>
    </row>
    <row r="6348" spans="3:17" x14ac:dyDescent="0.3">
      <c r="C6348" s="128" t="str">
        <f t="shared" si="100"/>
        <v/>
      </c>
      <c r="Q6348" s="23"/>
    </row>
    <row r="6349" spans="3:17" x14ac:dyDescent="0.3">
      <c r="C6349" s="128" t="str">
        <f t="shared" si="100"/>
        <v/>
      </c>
      <c r="Q6349" s="23"/>
    </row>
    <row r="6350" spans="3:17" x14ac:dyDescent="0.3">
      <c r="C6350" s="128" t="str">
        <f t="shared" si="100"/>
        <v/>
      </c>
      <c r="Q6350" s="23"/>
    </row>
    <row r="6351" spans="3:17" x14ac:dyDescent="0.3">
      <c r="C6351" s="128" t="str">
        <f t="shared" si="100"/>
        <v/>
      </c>
      <c r="Q6351" s="23"/>
    </row>
    <row r="6352" spans="3:17" x14ac:dyDescent="0.3">
      <c r="C6352" s="128" t="str">
        <f t="shared" si="100"/>
        <v/>
      </c>
      <c r="Q6352" s="23"/>
    </row>
    <row r="6353" spans="3:17" x14ac:dyDescent="0.3">
      <c r="C6353" s="128" t="str">
        <f t="shared" si="100"/>
        <v/>
      </c>
      <c r="Q6353" s="23"/>
    </row>
    <row r="6354" spans="3:17" x14ac:dyDescent="0.3">
      <c r="C6354" s="128" t="str">
        <f t="shared" si="100"/>
        <v/>
      </c>
      <c r="Q6354" s="23"/>
    </row>
    <row r="6355" spans="3:17" x14ac:dyDescent="0.3">
      <c r="C6355" s="128" t="str">
        <f t="shared" si="100"/>
        <v/>
      </c>
      <c r="Q6355" s="23"/>
    </row>
    <row r="6356" spans="3:17" x14ac:dyDescent="0.3">
      <c r="C6356" s="128" t="str">
        <f t="shared" si="100"/>
        <v/>
      </c>
      <c r="Q6356" s="23"/>
    </row>
    <row r="6357" spans="3:17" x14ac:dyDescent="0.3">
      <c r="C6357" s="128" t="str">
        <f t="shared" si="100"/>
        <v/>
      </c>
      <c r="Q6357" s="23"/>
    </row>
    <row r="6358" spans="3:17" x14ac:dyDescent="0.3">
      <c r="C6358" s="128" t="str">
        <f t="shared" si="100"/>
        <v/>
      </c>
      <c r="Q6358" s="23"/>
    </row>
    <row r="6359" spans="3:17" x14ac:dyDescent="0.3">
      <c r="C6359" s="128" t="str">
        <f t="shared" si="100"/>
        <v/>
      </c>
      <c r="Q6359" s="23"/>
    </row>
    <row r="6360" spans="3:17" x14ac:dyDescent="0.3">
      <c r="C6360" s="128" t="str">
        <f t="shared" si="100"/>
        <v/>
      </c>
      <c r="Q6360" s="23"/>
    </row>
    <row r="6361" spans="3:17" x14ac:dyDescent="0.3">
      <c r="C6361" s="128" t="str">
        <f t="shared" si="100"/>
        <v/>
      </c>
      <c r="Q6361" s="23"/>
    </row>
    <row r="6362" spans="3:17" x14ac:dyDescent="0.3">
      <c r="C6362" s="128" t="str">
        <f t="shared" si="100"/>
        <v/>
      </c>
      <c r="Q6362" s="23"/>
    </row>
    <row r="6363" spans="3:17" x14ac:dyDescent="0.3">
      <c r="C6363" s="128" t="str">
        <f t="shared" si="100"/>
        <v/>
      </c>
      <c r="Q6363" s="23"/>
    </row>
    <row r="6364" spans="3:17" x14ac:dyDescent="0.3">
      <c r="C6364" s="128" t="str">
        <f t="shared" si="100"/>
        <v/>
      </c>
      <c r="Q6364" s="23"/>
    </row>
    <row r="6365" spans="3:17" x14ac:dyDescent="0.3">
      <c r="C6365" s="128" t="str">
        <f t="shared" si="100"/>
        <v/>
      </c>
      <c r="Q6365" s="23"/>
    </row>
    <row r="6366" spans="3:17" x14ac:dyDescent="0.3">
      <c r="C6366" s="128" t="str">
        <f t="shared" si="100"/>
        <v/>
      </c>
      <c r="Q6366" s="23"/>
    </row>
    <row r="6367" spans="3:17" x14ac:dyDescent="0.3">
      <c r="C6367" s="128" t="str">
        <f t="shared" si="100"/>
        <v/>
      </c>
      <c r="Q6367" s="23"/>
    </row>
    <row r="6368" spans="3:17" x14ac:dyDescent="0.3">
      <c r="C6368" s="128" t="str">
        <f t="shared" si="100"/>
        <v/>
      </c>
      <c r="Q6368" s="23"/>
    </row>
    <row r="6369" spans="3:17" x14ac:dyDescent="0.3">
      <c r="C6369" s="128" t="str">
        <f t="shared" si="100"/>
        <v/>
      </c>
      <c r="Q6369" s="23"/>
    </row>
    <row r="6370" spans="3:17" x14ac:dyDescent="0.3">
      <c r="C6370" s="128" t="str">
        <f t="shared" si="100"/>
        <v/>
      </c>
      <c r="Q6370" s="23"/>
    </row>
    <row r="6371" spans="3:17" x14ac:dyDescent="0.3">
      <c r="C6371" s="128" t="str">
        <f t="shared" si="100"/>
        <v/>
      </c>
      <c r="Q6371" s="23"/>
    </row>
    <row r="6372" spans="3:17" x14ac:dyDescent="0.3">
      <c r="C6372" s="128" t="str">
        <f t="shared" si="100"/>
        <v/>
      </c>
      <c r="Q6372" s="23"/>
    </row>
    <row r="6373" spans="3:17" x14ac:dyDescent="0.3">
      <c r="C6373" s="128" t="str">
        <f t="shared" si="100"/>
        <v/>
      </c>
      <c r="Q6373" s="23"/>
    </row>
    <row r="6374" spans="3:17" x14ac:dyDescent="0.3">
      <c r="C6374" s="128" t="str">
        <f t="shared" si="100"/>
        <v/>
      </c>
      <c r="Q6374" s="23"/>
    </row>
    <row r="6375" spans="3:17" x14ac:dyDescent="0.3">
      <c r="C6375" s="128" t="str">
        <f t="shared" si="100"/>
        <v/>
      </c>
      <c r="Q6375" s="23"/>
    </row>
    <row r="6376" spans="3:17" x14ac:dyDescent="0.3">
      <c r="C6376" s="128" t="str">
        <f t="shared" si="100"/>
        <v/>
      </c>
      <c r="Q6376" s="23"/>
    </row>
    <row r="6377" spans="3:17" x14ac:dyDescent="0.3">
      <c r="C6377" s="128" t="str">
        <f t="shared" si="100"/>
        <v/>
      </c>
      <c r="Q6377" s="23"/>
    </row>
    <row r="6378" spans="3:17" x14ac:dyDescent="0.3">
      <c r="C6378" s="128" t="str">
        <f t="shared" si="100"/>
        <v/>
      </c>
      <c r="Q6378" s="23"/>
    </row>
    <row r="6379" spans="3:17" x14ac:dyDescent="0.3">
      <c r="C6379" s="128" t="str">
        <f t="shared" si="100"/>
        <v/>
      </c>
      <c r="Q6379" s="23"/>
    </row>
    <row r="6380" spans="3:17" x14ac:dyDescent="0.3">
      <c r="C6380" s="128" t="str">
        <f t="shared" si="100"/>
        <v/>
      </c>
      <c r="Q6380" s="23"/>
    </row>
    <row r="6381" spans="3:17" x14ac:dyDescent="0.3">
      <c r="C6381" s="128" t="str">
        <f t="shared" si="100"/>
        <v/>
      </c>
      <c r="Q6381" s="23"/>
    </row>
    <row r="6382" spans="3:17" x14ac:dyDescent="0.3">
      <c r="C6382" s="128" t="str">
        <f t="shared" si="100"/>
        <v/>
      </c>
      <c r="Q6382" s="23"/>
    </row>
    <row r="6383" spans="3:17" x14ac:dyDescent="0.3">
      <c r="C6383" s="128" t="str">
        <f t="shared" si="100"/>
        <v/>
      </c>
      <c r="Q6383" s="23"/>
    </row>
    <row r="6384" spans="3:17" x14ac:dyDescent="0.3">
      <c r="C6384" s="128" t="str">
        <f t="shared" si="100"/>
        <v/>
      </c>
      <c r="Q6384" s="23"/>
    </row>
    <row r="6385" spans="3:17" x14ac:dyDescent="0.3">
      <c r="C6385" s="128" t="str">
        <f t="shared" si="100"/>
        <v/>
      </c>
      <c r="Q6385" s="23"/>
    </row>
    <row r="6386" spans="3:17" x14ac:dyDescent="0.3">
      <c r="C6386" s="128" t="str">
        <f t="shared" si="100"/>
        <v/>
      </c>
      <c r="Q6386" s="23"/>
    </row>
    <row r="6387" spans="3:17" x14ac:dyDescent="0.3">
      <c r="C6387" s="128" t="str">
        <f t="shared" si="100"/>
        <v/>
      </c>
      <c r="Q6387" s="23"/>
    </row>
    <row r="6388" spans="3:17" x14ac:dyDescent="0.3">
      <c r="C6388" s="128" t="str">
        <f t="shared" si="100"/>
        <v/>
      </c>
      <c r="Q6388" s="23"/>
    </row>
    <row r="6389" spans="3:17" x14ac:dyDescent="0.3">
      <c r="C6389" s="128" t="str">
        <f t="shared" si="100"/>
        <v/>
      </c>
      <c r="Q6389" s="23"/>
    </row>
    <row r="6390" spans="3:17" x14ac:dyDescent="0.3">
      <c r="C6390" s="128" t="str">
        <f t="shared" ref="C6390:C6453" si="101">LEFT(E6390,9)</f>
        <v/>
      </c>
      <c r="Q6390" s="23"/>
    </row>
    <row r="6391" spans="3:17" x14ac:dyDescent="0.3">
      <c r="C6391" s="128" t="str">
        <f t="shared" si="101"/>
        <v/>
      </c>
      <c r="Q6391" s="23"/>
    </row>
    <row r="6392" spans="3:17" x14ac:dyDescent="0.3">
      <c r="C6392" s="128" t="str">
        <f t="shared" si="101"/>
        <v/>
      </c>
      <c r="Q6392" s="23"/>
    </row>
    <row r="6393" spans="3:17" x14ac:dyDescent="0.3">
      <c r="C6393" s="128" t="str">
        <f t="shared" si="101"/>
        <v/>
      </c>
      <c r="Q6393" s="23"/>
    </row>
    <row r="6394" spans="3:17" x14ac:dyDescent="0.3">
      <c r="C6394" s="128" t="str">
        <f t="shared" si="101"/>
        <v/>
      </c>
      <c r="Q6394" s="23"/>
    </row>
    <row r="6395" spans="3:17" x14ac:dyDescent="0.3">
      <c r="C6395" s="128" t="str">
        <f t="shared" si="101"/>
        <v/>
      </c>
      <c r="Q6395" s="23"/>
    </row>
    <row r="6396" spans="3:17" x14ac:dyDescent="0.3">
      <c r="C6396" s="128" t="str">
        <f t="shared" si="101"/>
        <v/>
      </c>
      <c r="Q6396" s="23"/>
    </row>
    <row r="6397" spans="3:17" x14ac:dyDescent="0.3">
      <c r="C6397" s="128" t="str">
        <f t="shared" si="101"/>
        <v/>
      </c>
      <c r="Q6397" s="23"/>
    </row>
    <row r="6398" spans="3:17" x14ac:dyDescent="0.3">
      <c r="C6398" s="128" t="str">
        <f t="shared" si="101"/>
        <v/>
      </c>
      <c r="Q6398" s="23"/>
    </row>
    <row r="6399" spans="3:17" x14ac:dyDescent="0.3">
      <c r="C6399" s="128" t="str">
        <f t="shared" si="101"/>
        <v/>
      </c>
      <c r="Q6399" s="23"/>
    </row>
    <row r="6400" spans="3:17" x14ac:dyDescent="0.3">
      <c r="C6400" s="128" t="str">
        <f t="shared" si="101"/>
        <v/>
      </c>
      <c r="Q6400" s="23"/>
    </row>
    <row r="6401" spans="3:17" x14ac:dyDescent="0.3">
      <c r="C6401" s="128" t="str">
        <f t="shared" si="101"/>
        <v/>
      </c>
      <c r="Q6401" s="23"/>
    </row>
    <row r="6402" spans="3:17" x14ac:dyDescent="0.3">
      <c r="C6402" s="128" t="str">
        <f t="shared" si="101"/>
        <v/>
      </c>
      <c r="Q6402" s="23"/>
    </row>
    <row r="6403" spans="3:17" x14ac:dyDescent="0.3">
      <c r="C6403" s="128" t="str">
        <f t="shared" si="101"/>
        <v/>
      </c>
      <c r="Q6403" s="23"/>
    </row>
    <row r="6404" spans="3:17" x14ac:dyDescent="0.3">
      <c r="C6404" s="128" t="str">
        <f t="shared" si="101"/>
        <v/>
      </c>
      <c r="Q6404" s="23"/>
    </row>
    <row r="6405" spans="3:17" x14ac:dyDescent="0.3">
      <c r="C6405" s="128" t="str">
        <f t="shared" si="101"/>
        <v/>
      </c>
      <c r="Q6405" s="23"/>
    </row>
    <row r="6406" spans="3:17" x14ac:dyDescent="0.3">
      <c r="C6406" s="128" t="str">
        <f t="shared" si="101"/>
        <v/>
      </c>
      <c r="Q6406" s="23"/>
    </row>
    <row r="6407" spans="3:17" x14ac:dyDescent="0.3">
      <c r="C6407" s="128" t="str">
        <f t="shared" si="101"/>
        <v/>
      </c>
      <c r="Q6407" s="23"/>
    </row>
    <row r="6408" spans="3:17" x14ac:dyDescent="0.3">
      <c r="C6408" s="128" t="str">
        <f t="shared" si="101"/>
        <v/>
      </c>
      <c r="Q6408" s="23"/>
    </row>
    <row r="6409" spans="3:17" x14ac:dyDescent="0.3">
      <c r="C6409" s="128" t="str">
        <f t="shared" si="101"/>
        <v/>
      </c>
      <c r="Q6409" s="23"/>
    </row>
    <row r="6410" spans="3:17" x14ac:dyDescent="0.3">
      <c r="C6410" s="128" t="str">
        <f t="shared" si="101"/>
        <v/>
      </c>
      <c r="Q6410" s="23"/>
    </row>
    <row r="6411" spans="3:17" x14ac:dyDescent="0.3">
      <c r="C6411" s="128" t="str">
        <f t="shared" si="101"/>
        <v/>
      </c>
      <c r="Q6411" s="23"/>
    </row>
    <row r="6412" spans="3:17" x14ac:dyDescent="0.3">
      <c r="C6412" s="128" t="str">
        <f t="shared" si="101"/>
        <v/>
      </c>
      <c r="Q6412" s="23"/>
    </row>
    <row r="6413" spans="3:17" x14ac:dyDescent="0.3">
      <c r="C6413" s="128" t="str">
        <f t="shared" si="101"/>
        <v/>
      </c>
      <c r="Q6413" s="23"/>
    </row>
    <row r="6414" spans="3:17" x14ac:dyDescent="0.3">
      <c r="C6414" s="128" t="str">
        <f t="shared" si="101"/>
        <v/>
      </c>
      <c r="Q6414" s="23"/>
    </row>
    <row r="6415" spans="3:17" x14ac:dyDescent="0.3">
      <c r="C6415" s="128" t="str">
        <f t="shared" si="101"/>
        <v/>
      </c>
      <c r="Q6415" s="23"/>
    </row>
    <row r="6416" spans="3:17" x14ac:dyDescent="0.3">
      <c r="C6416" s="128" t="str">
        <f t="shared" si="101"/>
        <v/>
      </c>
      <c r="Q6416" s="23"/>
    </row>
    <row r="6417" spans="3:17" x14ac:dyDescent="0.3">
      <c r="C6417" s="128" t="str">
        <f t="shared" si="101"/>
        <v/>
      </c>
      <c r="Q6417" s="23"/>
    </row>
    <row r="6418" spans="3:17" x14ac:dyDescent="0.3">
      <c r="C6418" s="128" t="str">
        <f t="shared" si="101"/>
        <v/>
      </c>
      <c r="Q6418" s="23"/>
    </row>
    <row r="6419" spans="3:17" x14ac:dyDescent="0.3">
      <c r="C6419" s="128" t="str">
        <f t="shared" si="101"/>
        <v/>
      </c>
      <c r="Q6419" s="23"/>
    </row>
    <row r="6420" spans="3:17" x14ac:dyDescent="0.3">
      <c r="C6420" s="128" t="str">
        <f t="shared" si="101"/>
        <v/>
      </c>
      <c r="Q6420" s="23"/>
    </row>
    <row r="6421" spans="3:17" x14ac:dyDescent="0.3">
      <c r="C6421" s="128" t="str">
        <f t="shared" si="101"/>
        <v/>
      </c>
      <c r="Q6421" s="23"/>
    </row>
    <row r="6422" spans="3:17" x14ac:dyDescent="0.3">
      <c r="C6422" s="128" t="str">
        <f t="shared" si="101"/>
        <v/>
      </c>
      <c r="Q6422" s="23"/>
    </row>
    <row r="6423" spans="3:17" x14ac:dyDescent="0.3">
      <c r="C6423" s="128" t="str">
        <f t="shared" si="101"/>
        <v/>
      </c>
      <c r="Q6423" s="23"/>
    </row>
    <row r="6424" spans="3:17" x14ac:dyDescent="0.3">
      <c r="C6424" s="128" t="str">
        <f t="shared" si="101"/>
        <v/>
      </c>
      <c r="Q6424" s="23"/>
    </row>
    <row r="6425" spans="3:17" x14ac:dyDescent="0.3">
      <c r="C6425" s="128" t="str">
        <f t="shared" si="101"/>
        <v/>
      </c>
      <c r="Q6425" s="23"/>
    </row>
    <row r="6426" spans="3:17" x14ac:dyDescent="0.3">
      <c r="C6426" s="128" t="str">
        <f t="shared" si="101"/>
        <v/>
      </c>
      <c r="Q6426" s="23"/>
    </row>
    <row r="6427" spans="3:17" x14ac:dyDescent="0.3">
      <c r="C6427" s="128" t="str">
        <f t="shared" si="101"/>
        <v/>
      </c>
      <c r="Q6427" s="23"/>
    </row>
    <row r="6428" spans="3:17" x14ac:dyDescent="0.3">
      <c r="C6428" s="128" t="str">
        <f t="shared" si="101"/>
        <v/>
      </c>
      <c r="Q6428" s="23"/>
    </row>
    <row r="6429" spans="3:17" x14ac:dyDescent="0.3">
      <c r="C6429" s="128" t="str">
        <f t="shared" si="101"/>
        <v/>
      </c>
      <c r="Q6429" s="23"/>
    </row>
    <row r="6430" spans="3:17" x14ac:dyDescent="0.3">
      <c r="C6430" s="128" t="str">
        <f t="shared" si="101"/>
        <v/>
      </c>
      <c r="Q6430" s="23"/>
    </row>
    <row r="6431" spans="3:17" x14ac:dyDescent="0.3">
      <c r="C6431" s="128" t="str">
        <f t="shared" si="101"/>
        <v/>
      </c>
      <c r="Q6431" s="23"/>
    </row>
    <row r="6432" spans="3:17" x14ac:dyDescent="0.3">
      <c r="C6432" s="128" t="str">
        <f t="shared" si="101"/>
        <v/>
      </c>
      <c r="Q6432" s="23"/>
    </row>
    <row r="6433" spans="3:17" x14ac:dyDescent="0.3">
      <c r="C6433" s="128" t="str">
        <f t="shared" si="101"/>
        <v/>
      </c>
      <c r="Q6433" s="23"/>
    </row>
    <row r="6434" spans="3:17" x14ac:dyDescent="0.3">
      <c r="C6434" s="128" t="str">
        <f t="shared" si="101"/>
        <v/>
      </c>
      <c r="Q6434" s="23"/>
    </row>
    <row r="6435" spans="3:17" x14ac:dyDescent="0.3">
      <c r="C6435" s="128" t="str">
        <f t="shared" si="101"/>
        <v/>
      </c>
      <c r="Q6435" s="23"/>
    </row>
    <row r="6436" spans="3:17" x14ac:dyDescent="0.3">
      <c r="C6436" s="128" t="str">
        <f t="shared" si="101"/>
        <v/>
      </c>
      <c r="Q6436" s="23"/>
    </row>
    <row r="6437" spans="3:17" x14ac:dyDescent="0.3">
      <c r="C6437" s="128" t="str">
        <f t="shared" si="101"/>
        <v/>
      </c>
      <c r="Q6437" s="23"/>
    </row>
    <row r="6438" spans="3:17" x14ac:dyDescent="0.3">
      <c r="C6438" s="128" t="str">
        <f t="shared" si="101"/>
        <v/>
      </c>
      <c r="Q6438" s="23"/>
    </row>
    <row r="6439" spans="3:17" x14ac:dyDescent="0.3">
      <c r="C6439" s="128" t="str">
        <f t="shared" si="101"/>
        <v/>
      </c>
      <c r="Q6439" s="23"/>
    </row>
    <row r="6440" spans="3:17" x14ac:dyDescent="0.3">
      <c r="C6440" s="128" t="str">
        <f t="shared" si="101"/>
        <v/>
      </c>
      <c r="Q6440" s="23"/>
    </row>
    <row r="6441" spans="3:17" x14ac:dyDescent="0.3">
      <c r="C6441" s="128" t="str">
        <f t="shared" si="101"/>
        <v/>
      </c>
      <c r="Q6441" s="23"/>
    </row>
    <row r="6442" spans="3:17" x14ac:dyDescent="0.3">
      <c r="C6442" s="128" t="str">
        <f t="shared" si="101"/>
        <v/>
      </c>
      <c r="Q6442" s="23"/>
    </row>
    <row r="6443" spans="3:17" x14ac:dyDescent="0.3">
      <c r="C6443" s="128" t="str">
        <f t="shared" si="101"/>
        <v/>
      </c>
      <c r="Q6443" s="23"/>
    </row>
    <row r="6444" spans="3:17" x14ac:dyDescent="0.3">
      <c r="C6444" s="128" t="str">
        <f t="shared" si="101"/>
        <v/>
      </c>
      <c r="Q6444" s="23"/>
    </row>
    <row r="6445" spans="3:17" x14ac:dyDescent="0.3">
      <c r="C6445" s="128" t="str">
        <f t="shared" si="101"/>
        <v/>
      </c>
      <c r="Q6445" s="23"/>
    </row>
    <row r="6446" spans="3:17" x14ac:dyDescent="0.3">
      <c r="C6446" s="128" t="str">
        <f t="shared" si="101"/>
        <v/>
      </c>
      <c r="Q6446" s="23"/>
    </row>
    <row r="6447" spans="3:17" x14ac:dyDescent="0.3">
      <c r="C6447" s="128" t="str">
        <f t="shared" si="101"/>
        <v/>
      </c>
      <c r="Q6447" s="23"/>
    </row>
    <row r="6448" spans="3:17" x14ac:dyDescent="0.3">
      <c r="C6448" s="128" t="str">
        <f t="shared" si="101"/>
        <v/>
      </c>
      <c r="Q6448" s="23"/>
    </row>
    <row r="6449" spans="3:17" x14ac:dyDescent="0.3">
      <c r="C6449" s="128" t="str">
        <f t="shared" si="101"/>
        <v/>
      </c>
      <c r="Q6449" s="23"/>
    </row>
    <row r="6450" spans="3:17" x14ac:dyDescent="0.3">
      <c r="C6450" s="128" t="str">
        <f t="shared" si="101"/>
        <v/>
      </c>
      <c r="Q6450" s="23"/>
    </row>
    <row r="6451" spans="3:17" x14ac:dyDescent="0.3">
      <c r="C6451" s="128" t="str">
        <f t="shared" si="101"/>
        <v/>
      </c>
      <c r="Q6451" s="23"/>
    </row>
    <row r="6452" spans="3:17" x14ac:dyDescent="0.3">
      <c r="C6452" s="128" t="str">
        <f t="shared" si="101"/>
        <v/>
      </c>
      <c r="Q6452" s="23"/>
    </row>
    <row r="6453" spans="3:17" x14ac:dyDescent="0.3">
      <c r="C6453" s="128" t="str">
        <f t="shared" si="101"/>
        <v/>
      </c>
      <c r="Q6453" s="23"/>
    </row>
    <row r="6454" spans="3:17" x14ac:dyDescent="0.3">
      <c r="C6454" s="128" t="str">
        <f t="shared" ref="C6454:C6517" si="102">LEFT(E6454,9)</f>
        <v/>
      </c>
      <c r="Q6454" s="23"/>
    </row>
    <row r="6455" spans="3:17" x14ac:dyDescent="0.3">
      <c r="C6455" s="128" t="str">
        <f t="shared" si="102"/>
        <v/>
      </c>
      <c r="Q6455" s="23"/>
    </row>
    <row r="6456" spans="3:17" x14ac:dyDescent="0.3">
      <c r="C6456" s="128" t="str">
        <f t="shared" si="102"/>
        <v/>
      </c>
      <c r="Q6456" s="23"/>
    </row>
    <row r="6457" spans="3:17" x14ac:dyDescent="0.3">
      <c r="C6457" s="128" t="str">
        <f t="shared" si="102"/>
        <v/>
      </c>
      <c r="Q6457" s="23"/>
    </row>
    <row r="6458" spans="3:17" x14ac:dyDescent="0.3">
      <c r="C6458" s="128" t="str">
        <f t="shared" si="102"/>
        <v/>
      </c>
      <c r="Q6458" s="23"/>
    </row>
    <row r="6459" spans="3:17" x14ac:dyDescent="0.3">
      <c r="C6459" s="128" t="str">
        <f t="shared" si="102"/>
        <v/>
      </c>
      <c r="Q6459" s="23"/>
    </row>
    <row r="6460" spans="3:17" x14ac:dyDescent="0.3">
      <c r="C6460" s="128" t="str">
        <f t="shared" si="102"/>
        <v/>
      </c>
      <c r="Q6460" s="23"/>
    </row>
    <row r="6461" spans="3:17" x14ac:dyDescent="0.3">
      <c r="C6461" s="128" t="str">
        <f t="shared" si="102"/>
        <v/>
      </c>
      <c r="Q6461" s="23"/>
    </row>
    <row r="6462" spans="3:17" x14ac:dyDescent="0.3">
      <c r="C6462" s="128" t="str">
        <f t="shared" si="102"/>
        <v/>
      </c>
      <c r="Q6462" s="23"/>
    </row>
    <row r="6463" spans="3:17" x14ac:dyDescent="0.3">
      <c r="C6463" s="128" t="str">
        <f t="shared" si="102"/>
        <v/>
      </c>
      <c r="Q6463" s="23"/>
    </row>
    <row r="6464" spans="3:17" x14ac:dyDescent="0.3">
      <c r="C6464" s="128" t="str">
        <f t="shared" si="102"/>
        <v/>
      </c>
      <c r="Q6464" s="23"/>
    </row>
    <row r="6465" spans="3:17" x14ac:dyDescent="0.3">
      <c r="C6465" s="128" t="str">
        <f t="shared" si="102"/>
        <v/>
      </c>
      <c r="Q6465" s="23"/>
    </row>
    <row r="6466" spans="3:17" x14ac:dyDescent="0.3">
      <c r="C6466" s="128" t="str">
        <f t="shared" si="102"/>
        <v/>
      </c>
      <c r="Q6466" s="23"/>
    </row>
    <row r="6467" spans="3:17" x14ac:dyDescent="0.3">
      <c r="C6467" s="128" t="str">
        <f t="shared" si="102"/>
        <v/>
      </c>
      <c r="Q6467" s="23"/>
    </row>
    <row r="6468" spans="3:17" x14ac:dyDescent="0.3">
      <c r="C6468" s="128" t="str">
        <f t="shared" si="102"/>
        <v/>
      </c>
      <c r="Q6468" s="23"/>
    </row>
    <row r="6469" spans="3:17" x14ac:dyDescent="0.3">
      <c r="C6469" s="128" t="str">
        <f t="shared" si="102"/>
        <v/>
      </c>
      <c r="Q6469" s="23"/>
    </row>
    <row r="6470" spans="3:17" x14ac:dyDescent="0.3">
      <c r="C6470" s="128" t="str">
        <f t="shared" si="102"/>
        <v/>
      </c>
      <c r="Q6470" s="23"/>
    </row>
    <row r="6471" spans="3:17" x14ac:dyDescent="0.3">
      <c r="C6471" s="128" t="str">
        <f t="shared" si="102"/>
        <v/>
      </c>
      <c r="Q6471" s="23"/>
    </row>
    <row r="6472" spans="3:17" x14ac:dyDescent="0.3">
      <c r="C6472" s="128" t="str">
        <f t="shared" si="102"/>
        <v/>
      </c>
      <c r="Q6472" s="23"/>
    </row>
    <row r="6473" spans="3:17" x14ac:dyDescent="0.3">
      <c r="C6473" s="128" t="str">
        <f t="shared" si="102"/>
        <v/>
      </c>
      <c r="Q6473" s="23"/>
    </row>
    <row r="6474" spans="3:17" x14ac:dyDescent="0.3">
      <c r="C6474" s="128" t="str">
        <f t="shared" si="102"/>
        <v/>
      </c>
      <c r="Q6474" s="23"/>
    </row>
    <row r="6475" spans="3:17" x14ac:dyDescent="0.3">
      <c r="C6475" s="128" t="str">
        <f t="shared" si="102"/>
        <v/>
      </c>
      <c r="Q6475" s="23"/>
    </row>
    <row r="6476" spans="3:17" x14ac:dyDescent="0.3">
      <c r="C6476" s="128" t="str">
        <f t="shared" si="102"/>
        <v/>
      </c>
      <c r="Q6476" s="23"/>
    </row>
    <row r="6477" spans="3:17" x14ac:dyDescent="0.3">
      <c r="C6477" s="128" t="str">
        <f t="shared" si="102"/>
        <v/>
      </c>
      <c r="Q6477" s="23"/>
    </row>
    <row r="6478" spans="3:17" x14ac:dyDescent="0.3">
      <c r="C6478" s="128" t="str">
        <f t="shared" si="102"/>
        <v/>
      </c>
      <c r="Q6478" s="23"/>
    </row>
    <row r="6479" spans="3:17" x14ac:dyDescent="0.3">
      <c r="C6479" s="128" t="str">
        <f t="shared" si="102"/>
        <v/>
      </c>
      <c r="Q6479" s="23"/>
    </row>
    <row r="6480" spans="3:17" x14ac:dyDescent="0.3">
      <c r="C6480" s="128" t="str">
        <f t="shared" si="102"/>
        <v/>
      </c>
      <c r="Q6480" s="23"/>
    </row>
    <row r="6481" spans="3:17" x14ac:dyDescent="0.3">
      <c r="C6481" s="128" t="str">
        <f t="shared" si="102"/>
        <v/>
      </c>
      <c r="Q6481" s="23"/>
    </row>
    <row r="6482" spans="3:17" x14ac:dyDescent="0.3">
      <c r="C6482" s="128" t="str">
        <f t="shared" si="102"/>
        <v/>
      </c>
      <c r="Q6482" s="23"/>
    </row>
    <row r="6483" spans="3:17" x14ac:dyDescent="0.3">
      <c r="C6483" s="128" t="str">
        <f t="shared" si="102"/>
        <v/>
      </c>
      <c r="Q6483" s="23"/>
    </row>
    <row r="6484" spans="3:17" x14ac:dyDescent="0.3">
      <c r="C6484" s="128" t="str">
        <f t="shared" si="102"/>
        <v/>
      </c>
      <c r="Q6484" s="23"/>
    </row>
    <row r="6485" spans="3:17" x14ac:dyDescent="0.3">
      <c r="C6485" s="128" t="str">
        <f t="shared" si="102"/>
        <v/>
      </c>
      <c r="Q6485" s="23"/>
    </row>
    <row r="6486" spans="3:17" x14ac:dyDescent="0.3">
      <c r="C6486" s="128" t="str">
        <f t="shared" si="102"/>
        <v/>
      </c>
      <c r="Q6486" s="23"/>
    </row>
    <row r="6487" spans="3:17" x14ac:dyDescent="0.3">
      <c r="C6487" s="128" t="str">
        <f t="shared" si="102"/>
        <v/>
      </c>
      <c r="Q6487" s="23"/>
    </row>
    <row r="6488" spans="3:17" x14ac:dyDescent="0.3">
      <c r="C6488" s="128" t="str">
        <f t="shared" si="102"/>
        <v/>
      </c>
      <c r="Q6488" s="23"/>
    </row>
    <row r="6489" spans="3:17" x14ac:dyDescent="0.3">
      <c r="C6489" s="128" t="str">
        <f t="shared" si="102"/>
        <v/>
      </c>
      <c r="Q6489" s="23"/>
    </row>
    <row r="6490" spans="3:17" x14ac:dyDescent="0.3">
      <c r="C6490" s="128" t="str">
        <f t="shared" si="102"/>
        <v/>
      </c>
      <c r="Q6490" s="23"/>
    </row>
    <row r="6491" spans="3:17" x14ac:dyDescent="0.3">
      <c r="C6491" s="128" t="str">
        <f t="shared" si="102"/>
        <v/>
      </c>
      <c r="Q6491" s="23"/>
    </row>
    <row r="6492" spans="3:17" x14ac:dyDescent="0.3">
      <c r="C6492" s="128" t="str">
        <f t="shared" si="102"/>
        <v/>
      </c>
      <c r="Q6492" s="23"/>
    </row>
    <row r="6493" spans="3:17" x14ac:dyDescent="0.3">
      <c r="C6493" s="128" t="str">
        <f t="shared" si="102"/>
        <v/>
      </c>
      <c r="Q6493" s="23"/>
    </row>
    <row r="6494" spans="3:17" x14ac:dyDescent="0.3">
      <c r="C6494" s="128" t="str">
        <f t="shared" si="102"/>
        <v/>
      </c>
      <c r="Q6494" s="23"/>
    </row>
    <row r="6495" spans="3:17" x14ac:dyDescent="0.3">
      <c r="C6495" s="128" t="str">
        <f t="shared" si="102"/>
        <v/>
      </c>
      <c r="Q6495" s="23"/>
    </row>
    <row r="6496" spans="3:17" x14ac:dyDescent="0.3">
      <c r="C6496" s="128" t="str">
        <f t="shared" si="102"/>
        <v/>
      </c>
      <c r="Q6496" s="23"/>
    </row>
    <row r="6497" spans="3:17" x14ac:dyDescent="0.3">
      <c r="C6497" s="128" t="str">
        <f t="shared" si="102"/>
        <v/>
      </c>
      <c r="Q6497" s="23"/>
    </row>
    <row r="6498" spans="3:17" x14ac:dyDescent="0.3">
      <c r="C6498" s="128" t="str">
        <f t="shared" si="102"/>
        <v/>
      </c>
      <c r="Q6498" s="23"/>
    </row>
    <row r="6499" spans="3:17" x14ac:dyDescent="0.3">
      <c r="C6499" s="128" t="str">
        <f t="shared" si="102"/>
        <v/>
      </c>
      <c r="Q6499" s="23"/>
    </row>
    <row r="6500" spans="3:17" x14ac:dyDescent="0.3">
      <c r="C6500" s="128" t="str">
        <f t="shared" si="102"/>
        <v/>
      </c>
      <c r="Q6500" s="23"/>
    </row>
    <row r="6501" spans="3:17" x14ac:dyDescent="0.3">
      <c r="C6501" s="128" t="str">
        <f t="shared" si="102"/>
        <v/>
      </c>
      <c r="Q6501" s="23"/>
    </row>
    <row r="6502" spans="3:17" x14ac:dyDescent="0.3">
      <c r="C6502" s="128" t="str">
        <f t="shared" si="102"/>
        <v/>
      </c>
      <c r="Q6502" s="23"/>
    </row>
    <row r="6503" spans="3:17" x14ac:dyDescent="0.3">
      <c r="C6503" s="128" t="str">
        <f t="shared" si="102"/>
        <v/>
      </c>
      <c r="Q6503" s="23"/>
    </row>
    <row r="6504" spans="3:17" x14ac:dyDescent="0.3">
      <c r="C6504" s="128" t="str">
        <f t="shared" si="102"/>
        <v/>
      </c>
      <c r="Q6504" s="23"/>
    </row>
    <row r="6505" spans="3:17" x14ac:dyDescent="0.3">
      <c r="C6505" s="128" t="str">
        <f t="shared" si="102"/>
        <v/>
      </c>
      <c r="Q6505" s="23"/>
    </row>
    <row r="6506" spans="3:17" x14ac:dyDescent="0.3">
      <c r="C6506" s="128" t="str">
        <f t="shared" si="102"/>
        <v/>
      </c>
      <c r="Q6506" s="23"/>
    </row>
    <row r="6507" spans="3:17" x14ac:dyDescent="0.3">
      <c r="C6507" s="128" t="str">
        <f t="shared" si="102"/>
        <v/>
      </c>
      <c r="Q6507" s="23"/>
    </row>
    <row r="6508" spans="3:17" x14ac:dyDescent="0.3">
      <c r="C6508" s="128" t="str">
        <f t="shared" si="102"/>
        <v/>
      </c>
      <c r="Q6508" s="23"/>
    </row>
    <row r="6509" spans="3:17" x14ac:dyDescent="0.3">
      <c r="C6509" s="128" t="str">
        <f t="shared" si="102"/>
        <v/>
      </c>
      <c r="Q6509" s="23"/>
    </row>
    <row r="6510" spans="3:17" x14ac:dyDescent="0.3">
      <c r="C6510" s="128" t="str">
        <f t="shared" si="102"/>
        <v/>
      </c>
      <c r="Q6510" s="23"/>
    </row>
    <row r="6511" spans="3:17" x14ac:dyDescent="0.3">
      <c r="C6511" s="128" t="str">
        <f t="shared" si="102"/>
        <v/>
      </c>
      <c r="Q6511" s="23"/>
    </row>
    <row r="6512" spans="3:17" x14ac:dyDescent="0.3">
      <c r="C6512" s="128" t="str">
        <f t="shared" si="102"/>
        <v/>
      </c>
      <c r="Q6512" s="23"/>
    </row>
    <row r="6513" spans="3:17" x14ac:dyDescent="0.3">
      <c r="C6513" s="128" t="str">
        <f t="shared" si="102"/>
        <v/>
      </c>
      <c r="Q6513" s="23"/>
    </row>
    <row r="6514" spans="3:17" x14ac:dyDescent="0.3">
      <c r="C6514" s="128" t="str">
        <f t="shared" si="102"/>
        <v/>
      </c>
      <c r="Q6514" s="23"/>
    </row>
    <row r="6515" spans="3:17" x14ac:dyDescent="0.3">
      <c r="C6515" s="128" t="str">
        <f t="shared" si="102"/>
        <v/>
      </c>
      <c r="Q6515" s="23"/>
    </row>
    <row r="6516" spans="3:17" x14ac:dyDescent="0.3">
      <c r="C6516" s="128" t="str">
        <f t="shared" si="102"/>
        <v/>
      </c>
      <c r="Q6516" s="23"/>
    </row>
    <row r="6517" spans="3:17" x14ac:dyDescent="0.3">
      <c r="C6517" s="128" t="str">
        <f t="shared" si="102"/>
        <v/>
      </c>
      <c r="Q6517" s="23"/>
    </row>
    <row r="6518" spans="3:17" x14ac:dyDescent="0.3">
      <c r="C6518" s="128" t="str">
        <f t="shared" ref="C6518:C6581" si="103">LEFT(E6518,9)</f>
        <v/>
      </c>
      <c r="Q6518" s="23"/>
    </row>
    <row r="6519" spans="3:17" x14ac:dyDescent="0.3">
      <c r="C6519" s="128" t="str">
        <f t="shared" si="103"/>
        <v/>
      </c>
      <c r="Q6519" s="23"/>
    </row>
    <row r="6520" spans="3:17" x14ac:dyDescent="0.3">
      <c r="C6520" s="128" t="str">
        <f t="shared" si="103"/>
        <v/>
      </c>
      <c r="Q6520" s="23"/>
    </row>
    <row r="6521" spans="3:17" x14ac:dyDescent="0.3">
      <c r="C6521" s="128" t="str">
        <f t="shared" si="103"/>
        <v/>
      </c>
      <c r="Q6521" s="23"/>
    </row>
    <row r="6522" spans="3:17" x14ac:dyDescent="0.3">
      <c r="C6522" s="128" t="str">
        <f t="shared" si="103"/>
        <v/>
      </c>
      <c r="Q6522" s="23"/>
    </row>
    <row r="6523" spans="3:17" x14ac:dyDescent="0.3">
      <c r="C6523" s="128" t="str">
        <f t="shared" si="103"/>
        <v/>
      </c>
      <c r="Q6523" s="23"/>
    </row>
    <row r="6524" spans="3:17" x14ac:dyDescent="0.3">
      <c r="C6524" s="128" t="str">
        <f t="shared" si="103"/>
        <v/>
      </c>
      <c r="Q6524" s="23"/>
    </row>
    <row r="6525" spans="3:17" x14ac:dyDescent="0.3">
      <c r="C6525" s="128" t="str">
        <f t="shared" si="103"/>
        <v/>
      </c>
      <c r="Q6525" s="23"/>
    </row>
    <row r="6526" spans="3:17" x14ac:dyDescent="0.3">
      <c r="C6526" s="128" t="str">
        <f t="shared" si="103"/>
        <v/>
      </c>
      <c r="Q6526" s="23"/>
    </row>
    <row r="6527" spans="3:17" x14ac:dyDescent="0.3">
      <c r="C6527" s="128" t="str">
        <f t="shared" si="103"/>
        <v/>
      </c>
      <c r="Q6527" s="23"/>
    </row>
    <row r="6528" spans="3:17" x14ac:dyDescent="0.3">
      <c r="C6528" s="128" t="str">
        <f t="shared" si="103"/>
        <v/>
      </c>
      <c r="Q6528" s="23"/>
    </row>
    <row r="6529" spans="3:17" x14ac:dyDescent="0.3">
      <c r="C6529" s="128" t="str">
        <f t="shared" si="103"/>
        <v/>
      </c>
      <c r="Q6529" s="23"/>
    </row>
    <row r="6530" spans="3:17" x14ac:dyDescent="0.3">
      <c r="C6530" s="128" t="str">
        <f t="shared" si="103"/>
        <v/>
      </c>
      <c r="Q6530" s="23"/>
    </row>
    <row r="6531" spans="3:17" x14ac:dyDescent="0.3">
      <c r="C6531" s="128" t="str">
        <f t="shared" si="103"/>
        <v/>
      </c>
      <c r="Q6531" s="23"/>
    </row>
    <row r="6532" spans="3:17" x14ac:dyDescent="0.3">
      <c r="C6532" s="128" t="str">
        <f t="shared" si="103"/>
        <v/>
      </c>
      <c r="Q6532" s="23"/>
    </row>
    <row r="6533" spans="3:17" x14ac:dyDescent="0.3">
      <c r="C6533" s="128" t="str">
        <f t="shared" si="103"/>
        <v/>
      </c>
      <c r="Q6533" s="23"/>
    </row>
    <row r="6534" spans="3:17" x14ac:dyDescent="0.3">
      <c r="C6534" s="128" t="str">
        <f t="shared" si="103"/>
        <v/>
      </c>
      <c r="Q6534" s="23"/>
    </row>
    <row r="6535" spans="3:17" x14ac:dyDescent="0.3">
      <c r="C6535" s="128" t="str">
        <f t="shared" si="103"/>
        <v/>
      </c>
      <c r="Q6535" s="23"/>
    </row>
    <row r="6536" spans="3:17" x14ac:dyDescent="0.3">
      <c r="C6536" s="128" t="str">
        <f t="shared" si="103"/>
        <v/>
      </c>
      <c r="Q6536" s="23"/>
    </row>
    <row r="6537" spans="3:17" x14ac:dyDescent="0.3">
      <c r="C6537" s="128" t="str">
        <f t="shared" si="103"/>
        <v/>
      </c>
      <c r="Q6537" s="23"/>
    </row>
    <row r="6538" spans="3:17" x14ac:dyDescent="0.3">
      <c r="C6538" s="128" t="str">
        <f t="shared" si="103"/>
        <v/>
      </c>
      <c r="Q6538" s="23"/>
    </row>
    <row r="6539" spans="3:17" x14ac:dyDescent="0.3">
      <c r="C6539" s="128" t="str">
        <f t="shared" si="103"/>
        <v/>
      </c>
      <c r="Q6539" s="23"/>
    </row>
    <row r="6540" spans="3:17" x14ac:dyDescent="0.3">
      <c r="C6540" s="128" t="str">
        <f t="shared" si="103"/>
        <v/>
      </c>
      <c r="Q6540" s="23"/>
    </row>
    <row r="6541" spans="3:17" x14ac:dyDescent="0.3">
      <c r="C6541" s="128" t="str">
        <f t="shared" si="103"/>
        <v/>
      </c>
      <c r="Q6541" s="23"/>
    </row>
    <row r="6542" spans="3:17" x14ac:dyDescent="0.3">
      <c r="C6542" s="128" t="str">
        <f t="shared" si="103"/>
        <v/>
      </c>
      <c r="Q6542" s="23"/>
    </row>
    <row r="6543" spans="3:17" x14ac:dyDescent="0.3">
      <c r="C6543" s="128" t="str">
        <f t="shared" si="103"/>
        <v/>
      </c>
      <c r="Q6543" s="23"/>
    </row>
    <row r="6544" spans="3:17" x14ac:dyDescent="0.3">
      <c r="C6544" s="128" t="str">
        <f t="shared" si="103"/>
        <v/>
      </c>
      <c r="Q6544" s="23"/>
    </row>
    <row r="6545" spans="3:17" x14ac:dyDescent="0.3">
      <c r="C6545" s="128" t="str">
        <f t="shared" si="103"/>
        <v/>
      </c>
      <c r="Q6545" s="23"/>
    </row>
    <row r="6546" spans="3:17" x14ac:dyDescent="0.3">
      <c r="C6546" s="128" t="str">
        <f t="shared" si="103"/>
        <v/>
      </c>
      <c r="Q6546" s="23"/>
    </row>
    <row r="6547" spans="3:17" x14ac:dyDescent="0.3">
      <c r="C6547" s="128" t="str">
        <f t="shared" si="103"/>
        <v/>
      </c>
      <c r="Q6547" s="23"/>
    </row>
    <row r="6548" spans="3:17" x14ac:dyDescent="0.3">
      <c r="C6548" s="128" t="str">
        <f t="shared" si="103"/>
        <v/>
      </c>
      <c r="Q6548" s="23"/>
    </row>
    <row r="6549" spans="3:17" x14ac:dyDescent="0.3">
      <c r="C6549" s="128" t="str">
        <f t="shared" si="103"/>
        <v/>
      </c>
      <c r="Q6549" s="23"/>
    </row>
    <row r="6550" spans="3:17" x14ac:dyDescent="0.3">
      <c r="C6550" s="128" t="str">
        <f t="shared" si="103"/>
        <v/>
      </c>
      <c r="Q6550" s="23"/>
    </row>
    <row r="6551" spans="3:17" x14ac:dyDescent="0.3">
      <c r="C6551" s="128" t="str">
        <f t="shared" si="103"/>
        <v/>
      </c>
      <c r="Q6551" s="23"/>
    </row>
    <row r="6552" spans="3:17" x14ac:dyDescent="0.3">
      <c r="C6552" s="128" t="str">
        <f t="shared" si="103"/>
        <v/>
      </c>
      <c r="Q6552" s="23"/>
    </row>
    <row r="6553" spans="3:17" x14ac:dyDescent="0.3">
      <c r="C6553" s="128" t="str">
        <f t="shared" si="103"/>
        <v/>
      </c>
      <c r="Q6553" s="23"/>
    </row>
    <row r="6554" spans="3:17" x14ac:dyDescent="0.3">
      <c r="C6554" s="128" t="str">
        <f t="shared" si="103"/>
        <v/>
      </c>
      <c r="Q6554" s="23"/>
    </row>
    <row r="6555" spans="3:17" x14ac:dyDescent="0.3">
      <c r="C6555" s="128" t="str">
        <f t="shared" si="103"/>
        <v/>
      </c>
      <c r="Q6555" s="23"/>
    </row>
    <row r="6556" spans="3:17" x14ac:dyDescent="0.3">
      <c r="C6556" s="128" t="str">
        <f t="shared" si="103"/>
        <v/>
      </c>
      <c r="Q6556" s="23"/>
    </row>
    <row r="6557" spans="3:17" x14ac:dyDescent="0.3">
      <c r="C6557" s="128" t="str">
        <f t="shared" si="103"/>
        <v/>
      </c>
      <c r="Q6557" s="23"/>
    </row>
    <row r="6558" spans="3:17" x14ac:dyDescent="0.3">
      <c r="C6558" s="128" t="str">
        <f t="shared" si="103"/>
        <v/>
      </c>
      <c r="Q6558" s="23"/>
    </row>
    <row r="6559" spans="3:17" x14ac:dyDescent="0.3">
      <c r="C6559" s="128" t="str">
        <f t="shared" si="103"/>
        <v/>
      </c>
      <c r="Q6559" s="23"/>
    </row>
    <row r="6560" spans="3:17" x14ac:dyDescent="0.3">
      <c r="C6560" s="128" t="str">
        <f t="shared" si="103"/>
        <v/>
      </c>
      <c r="Q6560" s="23"/>
    </row>
    <row r="6561" spans="3:17" x14ac:dyDescent="0.3">
      <c r="C6561" s="128" t="str">
        <f t="shared" si="103"/>
        <v/>
      </c>
      <c r="Q6561" s="23"/>
    </row>
    <row r="6562" spans="3:17" x14ac:dyDescent="0.3">
      <c r="C6562" s="128" t="str">
        <f t="shared" si="103"/>
        <v/>
      </c>
      <c r="Q6562" s="23"/>
    </row>
    <row r="6563" spans="3:17" x14ac:dyDescent="0.3">
      <c r="C6563" s="128" t="str">
        <f t="shared" si="103"/>
        <v/>
      </c>
      <c r="Q6563" s="23"/>
    </row>
    <row r="6564" spans="3:17" x14ac:dyDescent="0.3">
      <c r="C6564" s="128" t="str">
        <f t="shared" si="103"/>
        <v/>
      </c>
      <c r="Q6564" s="23"/>
    </row>
    <row r="6565" spans="3:17" x14ac:dyDescent="0.3">
      <c r="C6565" s="128" t="str">
        <f t="shared" si="103"/>
        <v/>
      </c>
      <c r="Q6565" s="23"/>
    </row>
    <row r="6566" spans="3:17" x14ac:dyDescent="0.3">
      <c r="C6566" s="128" t="str">
        <f t="shared" si="103"/>
        <v/>
      </c>
      <c r="Q6566" s="23"/>
    </row>
    <row r="6567" spans="3:17" x14ac:dyDescent="0.3">
      <c r="C6567" s="128" t="str">
        <f t="shared" si="103"/>
        <v/>
      </c>
      <c r="Q6567" s="23"/>
    </row>
    <row r="6568" spans="3:17" x14ac:dyDescent="0.3">
      <c r="C6568" s="128" t="str">
        <f t="shared" si="103"/>
        <v/>
      </c>
      <c r="Q6568" s="23"/>
    </row>
    <row r="6569" spans="3:17" x14ac:dyDescent="0.3">
      <c r="C6569" s="128" t="str">
        <f t="shared" si="103"/>
        <v/>
      </c>
      <c r="Q6569" s="23"/>
    </row>
    <row r="6570" spans="3:17" x14ac:dyDescent="0.3">
      <c r="C6570" s="128" t="str">
        <f t="shared" si="103"/>
        <v/>
      </c>
      <c r="Q6570" s="23"/>
    </row>
    <row r="6571" spans="3:17" x14ac:dyDescent="0.3">
      <c r="C6571" s="128" t="str">
        <f t="shared" si="103"/>
        <v/>
      </c>
      <c r="Q6571" s="23"/>
    </row>
    <row r="6572" spans="3:17" x14ac:dyDescent="0.3">
      <c r="C6572" s="128" t="str">
        <f t="shared" si="103"/>
        <v/>
      </c>
      <c r="Q6572" s="23"/>
    </row>
    <row r="6573" spans="3:17" x14ac:dyDescent="0.3">
      <c r="C6573" s="128" t="str">
        <f t="shared" si="103"/>
        <v/>
      </c>
      <c r="Q6573" s="23"/>
    </row>
    <row r="6574" spans="3:17" x14ac:dyDescent="0.3">
      <c r="C6574" s="128" t="str">
        <f t="shared" si="103"/>
        <v/>
      </c>
      <c r="Q6574" s="23"/>
    </row>
    <row r="6575" spans="3:17" x14ac:dyDescent="0.3">
      <c r="C6575" s="128" t="str">
        <f t="shared" si="103"/>
        <v/>
      </c>
      <c r="Q6575" s="23"/>
    </row>
    <row r="6576" spans="3:17" x14ac:dyDescent="0.3">
      <c r="C6576" s="128" t="str">
        <f t="shared" si="103"/>
        <v/>
      </c>
      <c r="Q6576" s="23"/>
    </row>
    <row r="6577" spans="3:17" x14ac:dyDescent="0.3">
      <c r="C6577" s="128" t="str">
        <f t="shared" si="103"/>
        <v/>
      </c>
      <c r="Q6577" s="23"/>
    </row>
    <row r="6578" spans="3:17" x14ac:dyDescent="0.3">
      <c r="C6578" s="128" t="str">
        <f t="shared" si="103"/>
        <v/>
      </c>
      <c r="Q6578" s="23"/>
    </row>
    <row r="6579" spans="3:17" x14ac:dyDescent="0.3">
      <c r="C6579" s="128" t="str">
        <f t="shared" si="103"/>
        <v/>
      </c>
      <c r="Q6579" s="23"/>
    </row>
    <row r="6580" spans="3:17" x14ac:dyDescent="0.3">
      <c r="C6580" s="128" t="str">
        <f t="shared" si="103"/>
        <v/>
      </c>
      <c r="Q6580" s="23"/>
    </row>
    <row r="6581" spans="3:17" x14ac:dyDescent="0.3">
      <c r="C6581" s="128" t="str">
        <f t="shared" si="103"/>
        <v/>
      </c>
      <c r="Q6581" s="23"/>
    </row>
    <row r="6582" spans="3:17" x14ac:dyDescent="0.3">
      <c r="C6582" s="128" t="str">
        <f t="shared" ref="C6582:C6645" si="104">LEFT(E6582,9)</f>
        <v/>
      </c>
      <c r="Q6582" s="23"/>
    </row>
    <row r="6583" spans="3:17" x14ac:dyDescent="0.3">
      <c r="C6583" s="128" t="str">
        <f t="shared" si="104"/>
        <v/>
      </c>
      <c r="Q6583" s="23"/>
    </row>
    <row r="6584" spans="3:17" x14ac:dyDescent="0.3">
      <c r="C6584" s="128" t="str">
        <f t="shared" si="104"/>
        <v/>
      </c>
      <c r="Q6584" s="23"/>
    </row>
    <row r="6585" spans="3:17" x14ac:dyDescent="0.3">
      <c r="C6585" s="128" t="str">
        <f t="shared" si="104"/>
        <v/>
      </c>
      <c r="Q6585" s="23"/>
    </row>
    <row r="6586" spans="3:17" x14ac:dyDescent="0.3">
      <c r="C6586" s="128" t="str">
        <f t="shared" si="104"/>
        <v/>
      </c>
      <c r="Q6586" s="23"/>
    </row>
    <row r="6587" spans="3:17" x14ac:dyDescent="0.3">
      <c r="C6587" s="128" t="str">
        <f t="shared" si="104"/>
        <v/>
      </c>
      <c r="Q6587" s="23"/>
    </row>
    <row r="6588" spans="3:17" x14ac:dyDescent="0.3">
      <c r="C6588" s="128" t="str">
        <f t="shared" si="104"/>
        <v/>
      </c>
      <c r="Q6588" s="23"/>
    </row>
    <row r="6589" spans="3:17" x14ac:dyDescent="0.3">
      <c r="C6589" s="128" t="str">
        <f t="shared" si="104"/>
        <v/>
      </c>
      <c r="Q6589" s="23"/>
    </row>
    <row r="6590" spans="3:17" x14ac:dyDescent="0.3">
      <c r="C6590" s="128" t="str">
        <f t="shared" si="104"/>
        <v/>
      </c>
      <c r="Q6590" s="23"/>
    </row>
    <row r="6591" spans="3:17" x14ac:dyDescent="0.3">
      <c r="C6591" s="128" t="str">
        <f t="shared" si="104"/>
        <v/>
      </c>
      <c r="Q6591" s="23"/>
    </row>
    <row r="6592" spans="3:17" x14ac:dyDescent="0.3">
      <c r="C6592" s="128" t="str">
        <f t="shared" si="104"/>
        <v/>
      </c>
      <c r="Q6592" s="23"/>
    </row>
    <row r="6593" spans="3:17" x14ac:dyDescent="0.3">
      <c r="C6593" s="128" t="str">
        <f t="shared" si="104"/>
        <v/>
      </c>
      <c r="Q6593" s="23"/>
    </row>
    <row r="6594" spans="3:17" x14ac:dyDescent="0.3">
      <c r="C6594" s="128" t="str">
        <f t="shared" si="104"/>
        <v/>
      </c>
      <c r="Q6594" s="23"/>
    </row>
    <row r="6595" spans="3:17" x14ac:dyDescent="0.3">
      <c r="C6595" s="128" t="str">
        <f t="shared" si="104"/>
        <v/>
      </c>
      <c r="Q6595" s="23"/>
    </row>
    <row r="6596" spans="3:17" x14ac:dyDescent="0.3">
      <c r="C6596" s="128" t="str">
        <f t="shared" si="104"/>
        <v/>
      </c>
      <c r="Q6596" s="23"/>
    </row>
    <row r="6597" spans="3:17" x14ac:dyDescent="0.3">
      <c r="C6597" s="128" t="str">
        <f t="shared" si="104"/>
        <v/>
      </c>
      <c r="Q6597" s="23"/>
    </row>
    <row r="6598" spans="3:17" x14ac:dyDescent="0.3">
      <c r="C6598" s="128" t="str">
        <f t="shared" si="104"/>
        <v/>
      </c>
      <c r="Q6598" s="23"/>
    </row>
    <row r="6599" spans="3:17" x14ac:dyDescent="0.3">
      <c r="C6599" s="128" t="str">
        <f t="shared" si="104"/>
        <v/>
      </c>
      <c r="Q6599" s="23"/>
    </row>
    <row r="6600" spans="3:17" x14ac:dyDescent="0.3">
      <c r="C6600" s="128" t="str">
        <f t="shared" si="104"/>
        <v/>
      </c>
      <c r="Q6600" s="23"/>
    </row>
    <row r="6601" spans="3:17" x14ac:dyDescent="0.3">
      <c r="C6601" s="128" t="str">
        <f t="shared" si="104"/>
        <v/>
      </c>
      <c r="Q6601" s="23"/>
    </row>
    <row r="6602" spans="3:17" x14ac:dyDescent="0.3">
      <c r="C6602" s="128" t="str">
        <f t="shared" si="104"/>
        <v/>
      </c>
      <c r="Q6602" s="23"/>
    </row>
    <row r="6603" spans="3:17" x14ac:dyDescent="0.3">
      <c r="C6603" s="128" t="str">
        <f t="shared" si="104"/>
        <v/>
      </c>
      <c r="Q6603" s="23"/>
    </row>
    <row r="6604" spans="3:17" x14ac:dyDescent="0.3">
      <c r="C6604" s="128" t="str">
        <f t="shared" si="104"/>
        <v/>
      </c>
      <c r="Q6604" s="23"/>
    </row>
    <row r="6605" spans="3:17" x14ac:dyDescent="0.3">
      <c r="C6605" s="128" t="str">
        <f t="shared" si="104"/>
        <v/>
      </c>
      <c r="Q6605" s="23"/>
    </row>
    <row r="6606" spans="3:17" x14ac:dyDescent="0.3">
      <c r="C6606" s="128" t="str">
        <f t="shared" si="104"/>
        <v/>
      </c>
      <c r="Q6606" s="23"/>
    </row>
    <row r="6607" spans="3:17" x14ac:dyDescent="0.3">
      <c r="C6607" s="128" t="str">
        <f t="shared" si="104"/>
        <v/>
      </c>
      <c r="Q6607" s="23"/>
    </row>
    <row r="6608" spans="3:17" x14ac:dyDescent="0.3">
      <c r="C6608" s="128" t="str">
        <f t="shared" si="104"/>
        <v/>
      </c>
      <c r="Q6608" s="23"/>
    </row>
    <row r="6609" spans="3:17" x14ac:dyDescent="0.3">
      <c r="C6609" s="128" t="str">
        <f t="shared" si="104"/>
        <v/>
      </c>
      <c r="Q6609" s="23"/>
    </row>
    <row r="6610" spans="3:17" x14ac:dyDescent="0.3">
      <c r="C6610" s="128" t="str">
        <f t="shared" si="104"/>
        <v/>
      </c>
      <c r="Q6610" s="23"/>
    </row>
    <row r="6611" spans="3:17" x14ac:dyDescent="0.3">
      <c r="C6611" s="128" t="str">
        <f t="shared" si="104"/>
        <v/>
      </c>
      <c r="Q6611" s="23"/>
    </row>
    <row r="6612" spans="3:17" x14ac:dyDescent="0.3">
      <c r="C6612" s="128" t="str">
        <f t="shared" si="104"/>
        <v/>
      </c>
      <c r="Q6612" s="23"/>
    </row>
    <row r="6613" spans="3:17" x14ac:dyDescent="0.3">
      <c r="C6613" s="128" t="str">
        <f t="shared" si="104"/>
        <v/>
      </c>
      <c r="Q6613" s="23"/>
    </row>
    <row r="6614" spans="3:17" x14ac:dyDescent="0.3">
      <c r="C6614" s="128" t="str">
        <f t="shared" si="104"/>
        <v/>
      </c>
      <c r="Q6614" s="23"/>
    </row>
    <row r="6615" spans="3:17" x14ac:dyDescent="0.3">
      <c r="C6615" s="128" t="str">
        <f t="shared" si="104"/>
        <v/>
      </c>
      <c r="Q6615" s="23"/>
    </row>
    <row r="6616" spans="3:17" x14ac:dyDescent="0.3">
      <c r="C6616" s="128" t="str">
        <f t="shared" si="104"/>
        <v/>
      </c>
      <c r="Q6616" s="23"/>
    </row>
    <row r="6617" spans="3:17" x14ac:dyDescent="0.3">
      <c r="C6617" s="128" t="str">
        <f t="shared" si="104"/>
        <v/>
      </c>
      <c r="Q6617" s="23"/>
    </row>
    <row r="6618" spans="3:17" x14ac:dyDescent="0.3">
      <c r="C6618" s="128" t="str">
        <f t="shared" si="104"/>
        <v/>
      </c>
      <c r="Q6618" s="23"/>
    </row>
    <row r="6619" spans="3:17" x14ac:dyDescent="0.3">
      <c r="C6619" s="128" t="str">
        <f t="shared" si="104"/>
        <v/>
      </c>
      <c r="Q6619" s="23"/>
    </row>
    <row r="6620" spans="3:17" x14ac:dyDescent="0.3">
      <c r="C6620" s="128" t="str">
        <f t="shared" si="104"/>
        <v/>
      </c>
      <c r="Q6620" s="23"/>
    </row>
    <row r="6621" spans="3:17" x14ac:dyDescent="0.3">
      <c r="C6621" s="128" t="str">
        <f t="shared" si="104"/>
        <v/>
      </c>
      <c r="Q6621" s="23"/>
    </row>
    <row r="6622" spans="3:17" x14ac:dyDescent="0.3">
      <c r="C6622" s="128" t="str">
        <f t="shared" si="104"/>
        <v/>
      </c>
      <c r="Q6622" s="23"/>
    </row>
    <row r="6623" spans="3:17" x14ac:dyDescent="0.3">
      <c r="C6623" s="128" t="str">
        <f t="shared" si="104"/>
        <v/>
      </c>
      <c r="Q6623" s="23"/>
    </row>
    <row r="6624" spans="3:17" x14ac:dyDescent="0.3">
      <c r="C6624" s="128" t="str">
        <f t="shared" si="104"/>
        <v/>
      </c>
      <c r="Q6624" s="23"/>
    </row>
    <row r="6625" spans="3:17" x14ac:dyDescent="0.3">
      <c r="C6625" s="128" t="str">
        <f t="shared" si="104"/>
        <v/>
      </c>
      <c r="Q6625" s="23"/>
    </row>
    <row r="6626" spans="3:17" x14ac:dyDescent="0.3">
      <c r="C6626" s="128" t="str">
        <f t="shared" si="104"/>
        <v/>
      </c>
      <c r="Q6626" s="23"/>
    </row>
    <row r="6627" spans="3:17" x14ac:dyDescent="0.3">
      <c r="C6627" s="128" t="str">
        <f t="shared" si="104"/>
        <v/>
      </c>
      <c r="Q6627" s="23"/>
    </row>
    <row r="6628" spans="3:17" x14ac:dyDescent="0.3">
      <c r="C6628" s="128" t="str">
        <f t="shared" si="104"/>
        <v/>
      </c>
      <c r="Q6628" s="23"/>
    </row>
    <row r="6629" spans="3:17" x14ac:dyDescent="0.3">
      <c r="C6629" s="128" t="str">
        <f t="shared" si="104"/>
        <v/>
      </c>
      <c r="Q6629" s="23"/>
    </row>
    <row r="6630" spans="3:17" x14ac:dyDescent="0.3">
      <c r="C6630" s="128" t="str">
        <f t="shared" si="104"/>
        <v/>
      </c>
      <c r="Q6630" s="23"/>
    </row>
    <row r="6631" spans="3:17" x14ac:dyDescent="0.3">
      <c r="C6631" s="128" t="str">
        <f t="shared" si="104"/>
        <v/>
      </c>
      <c r="Q6631" s="23"/>
    </row>
    <row r="6632" spans="3:17" x14ac:dyDescent="0.3">
      <c r="C6632" s="128" t="str">
        <f t="shared" si="104"/>
        <v/>
      </c>
      <c r="Q6632" s="23"/>
    </row>
    <row r="6633" spans="3:17" x14ac:dyDescent="0.3">
      <c r="C6633" s="128" t="str">
        <f t="shared" si="104"/>
        <v/>
      </c>
      <c r="Q6633" s="23"/>
    </row>
    <row r="6634" spans="3:17" x14ac:dyDescent="0.3">
      <c r="C6634" s="128" t="str">
        <f t="shared" si="104"/>
        <v/>
      </c>
      <c r="Q6634" s="23"/>
    </row>
    <row r="6635" spans="3:17" x14ac:dyDescent="0.3">
      <c r="C6635" s="128" t="str">
        <f t="shared" si="104"/>
        <v/>
      </c>
      <c r="Q6635" s="23"/>
    </row>
    <row r="6636" spans="3:17" x14ac:dyDescent="0.3">
      <c r="C6636" s="128" t="str">
        <f t="shared" si="104"/>
        <v/>
      </c>
      <c r="Q6636" s="23"/>
    </row>
    <row r="6637" spans="3:17" x14ac:dyDescent="0.3">
      <c r="C6637" s="128" t="str">
        <f t="shared" si="104"/>
        <v/>
      </c>
      <c r="Q6637" s="23"/>
    </row>
    <row r="6638" spans="3:17" x14ac:dyDescent="0.3">
      <c r="C6638" s="128" t="str">
        <f t="shared" si="104"/>
        <v/>
      </c>
      <c r="Q6638" s="23"/>
    </row>
    <row r="6639" spans="3:17" x14ac:dyDescent="0.3">
      <c r="C6639" s="128" t="str">
        <f t="shared" si="104"/>
        <v/>
      </c>
      <c r="Q6639" s="23"/>
    </row>
    <row r="6640" spans="3:17" x14ac:dyDescent="0.3">
      <c r="C6640" s="128" t="str">
        <f t="shared" si="104"/>
        <v/>
      </c>
      <c r="Q6640" s="23"/>
    </row>
    <row r="6641" spans="3:17" x14ac:dyDescent="0.3">
      <c r="C6641" s="128" t="str">
        <f t="shared" si="104"/>
        <v/>
      </c>
      <c r="Q6641" s="23"/>
    </row>
    <row r="6642" spans="3:17" x14ac:dyDescent="0.3">
      <c r="C6642" s="128" t="str">
        <f t="shared" si="104"/>
        <v/>
      </c>
      <c r="Q6642" s="23"/>
    </row>
    <row r="6643" spans="3:17" x14ac:dyDescent="0.3">
      <c r="C6643" s="128" t="str">
        <f t="shared" si="104"/>
        <v/>
      </c>
      <c r="Q6643" s="23"/>
    </row>
    <row r="6644" spans="3:17" x14ac:dyDescent="0.3">
      <c r="C6644" s="128" t="str">
        <f t="shared" si="104"/>
        <v/>
      </c>
      <c r="Q6644" s="23"/>
    </row>
    <row r="6645" spans="3:17" x14ac:dyDescent="0.3">
      <c r="C6645" s="128" t="str">
        <f t="shared" si="104"/>
        <v/>
      </c>
      <c r="Q6645" s="23"/>
    </row>
    <row r="6646" spans="3:17" x14ac:dyDescent="0.3">
      <c r="C6646" s="128" t="str">
        <f t="shared" ref="C6646:C6709" si="105">LEFT(E6646,9)</f>
        <v/>
      </c>
      <c r="Q6646" s="23"/>
    </row>
    <row r="6647" spans="3:17" x14ac:dyDescent="0.3">
      <c r="C6647" s="128" t="str">
        <f t="shared" si="105"/>
        <v/>
      </c>
      <c r="Q6647" s="23"/>
    </row>
    <row r="6648" spans="3:17" x14ac:dyDescent="0.3">
      <c r="C6648" s="128" t="str">
        <f t="shared" si="105"/>
        <v/>
      </c>
      <c r="Q6648" s="23"/>
    </row>
    <row r="6649" spans="3:17" x14ac:dyDescent="0.3">
      <c r="C6649" s="128" t="str">
        <f t="shared" si="105"/>
        <v/>
      </c>
      <c r="Q6649" s="23"/>
    </row>
    <row r="6650" spans="3:17" x14ac:dyDescent="0.3">
      <c r="C6650" s="128" t="str">
        <f t="shared" si="105"/>
        <v/>
      </c>
      <c r="Q6650" s="23"/>
    </row>
    <row r="6651" spans="3:17" x14ac:dyDescent="0.3">
      <c r="C6651" s="128" t="str">
        <f t="shared" si="105"/>
        <v/>
      </c>
      <c r="Q6651" s="23"/>
    </row>
    <row r="6652" spans="3:17" x14ac:dyDescent="0.3">
      <c r="C6652" s="128" t="str">
        <f t="shared" si="105"/>
        <v/>
      </c>
      <c r="Q6652" s="23"/>
    </row>
    <row r="6653" spans="3:17" x14ac:dyDescent="0.3">
      <c r="C6653" s="128" t="str">
        <f t="shared" si="105"/>
        <v/>
      </c>
      <c r="Q6653" s="23"/>
    </row>
    <row r="6654" spans="3:17" x14ac:dyDescent="0.3">
      <c r="C6654" s="128" t="str">
        <f t="shared" si="105"/>
        <v/>
      </c>
      <c r="Q6654" s="23"/>
    </row>
    <row r="6655" spans="3:17" x14ac:dyDescent="0.3">
      <c r="C6655" s="128" t="str">
        <f t="shared" si="105"/>
        <v/>
      </c>
      <c r="Q6655" s="23"/>
    </row>
    <row r="6656" spans="3:17" x14ac:dyDescent="0.3">
      <c r="C6656" s="128" t="str">
        <f t="shared" si="105"/>
        <v/>
      </c>
      <c r="Q6656" s="23"/>
    </row>
    <row r="6657" spans="3:17" x14ac:dyDescent="0.3">
      <c r="C6657" s="128" t="str">
        <f t="shared" si="105"/>
        <v/>
      </c>
      <c r="Q6657" s="23"/>
    </row>
    <row r="6658" spans="3:17" x14ac:dyDescent="0.3">
      <c r="C6658" s="128" t="str">
        <f t="shared" si="105"/>
        <v/>
      </c>
      <c r="Q6658" s="23"/>
    </row>
    <row r="6659" spans="3:17" x14ac:dyDescent="0.3">
      <c r="C6659" s="128" t="str">
        <f t="shared" si="105"/>
        <v/>
      </c>
      <c r="Q6659" s="23"/>
    </row>
    <row r="6660" spans="3:17" x14ac:dyDescent="0.3">
      <c r="C6660" s="128" t="str">
        <f t="shared" si="105"/>
        <v/>
      </c>
      <c r="Q6660" s="23"/>
    </row>
    <row r="6661" spans="3:17" x14ac:dyDescent="0.3">
      <c r="C6661" s="128" t="str">
        <f t="shared" si="105"/>
        <v/>
      </c>
      <c r="Q6661" s="23"/>
    </row>
    <row r="6662" spans="3:17" x14ac:dyDescent="0.3">
      <c r="C6662" s="128" t="str">
        <f t="shared" si="105"/>
        <v/>
      </c>
      <c r="Q6662" s="23"/>
    </row>
    <row r="6663" spans="3:17" x14ac:dyDescent="0.3">
      <c r="C6663" s="128" t="str">
        <f t="shared" si="105"/>
        <v/>
      </c>
      <c r="Q6663" s="23"/>
    </row>
    <row r="6664" spans="3:17" x14ac:dyDescent="0.3">
      <c r="C6664" s="128" t="str">
        <f t="shared" si="105"/>
        <v/>
      </c>
      <c r="Q6664" s="23"/>
    </row>
    <row r="6665" spans="3:17" x14ac:dyDescent="0.3">
      <c r="C6665" s="128" t="str">
        <f t="shared" si="105"/>
        <v/>
      </c>
      <c r="Q6665" s="23"/>
    </row>
    <row r="6666" spans="3:17" x14ac:dyDescent="0.3">
      <c r="C6666" s="128" t="str">
        <f t="shared" si="105"/>
        <v/>
      </c>
      <c r="Q6666" s="23"/>
    </row>
    <row r="6667" spans="3:17" x14ac:dyDescent="0.3">
      <c r="C6667" s="128" t="str">
        <f t="shared" si="105"/>
        <v/>
      </c>
      <c r="Q6667" s="23"/>
    </row>
    <row r="6668" spans="3:17" x14ac:dyDescent="0.3">
      <c r="C6668" s="128" t="str">
        <f t="shared" si="105"/>
        <v/>
      </c>
      <c r="Q6668" s="23"/>
    </row>
    <row r="6669" spans="3:17" x14ac:dyDescent="0.3">
      <c r="C6669" s="128" t="str">
        <f t="shared" si="105"/>
        <v/>
      </c>
      <c r="Q6669" s="23"/>
    </row>
    <row r="6670" spans="3:17" x14ac:dyDescent="0.3">
      <c r="C6670" s="128" t="str">
        <f t="shared" si="105"/>
        <v/>
      </c>
      <c r="Q6670" s="23"/>
    </row>
    <row r="6671" spans="3:17" x14ac:dyDescent="0.3">
      <c r="C6671" s="128" t="str">
        <f t="shared" si="105"/>
        <v/>
      </c>
      <c r="Q6671" s="23"/>
    </row>
    <row r="6672" spans="3:17" x14ac:dyDescent="0.3">
      <c r="C6672" s="128" t="str">
        <f t="shared" si="105"/>
        <v/>
      </c>
      <c r="Q6672" s="23"/>
    </row>
    <row r="6673" spans="3:17" x14ac:dyDescent="0.3">
      <c r="C6673" s="128" t="str">
        <f t="shared" si="105"/>
        <v/>
      </c>
      <c r="Q6673" s="23"/>
    </row>
    <row r="6674" spans="3:17" x14ac:dyDescent="0.3">
      <c r="C6674" s="128" t="str">
        <f t="shared" si="105"/>
        <v/>
      </c>
      <c r="Q6674" s="23"/>
    </row>
    <row r="6675" spans="3:17" x14ac:dyDescent="0.3">
      <c r="C6675" s="128" t="str">
        <f t="shared" si="105"/>
        <v/>
      </c>
      <c r="Q6675" s="23"/>
    </row>
    <row r="6676" spans="3:17" x14ac:dyDescent="0.3">
      <c r="C6676" s="128" t="str">
        <f t="shared" si="105"/>
        <v/>
      </c>
      <c r="Q6676" s="23"/>
    </row>
    <row r="6677" spans="3:17" x14ac:dyDescent="0.3">
      <c r="C6677" s="128" t="str">
        <f t="shared" si="105"/>
        <v/>
      </c>
      <c r="Q6677" s="23"/>
    </row>
    <row r="6678" spans="3:17" x14ac:dyDescent="0.3">
      <c r="C6678" s="128" t="str">
        <f t="shared" si="105"/>
        <v/>
      </c>
      <c r="Q6678" s="23"/>
    </row>
    <row r="6679" spans="3:17" x14ac:dyDescent="0.3">
      <c r="C6679" s="128" t="str">
        <f t="shared" si="105"/>
        <v/>
      </c>
      <c r="Q6679" s="23"/>
    </row>
    <row r="6680" spans="3:17" x14ac:dyDescent="0.3">
      <c r="C6680" s="128" t="str">
        <f t="shared" si="105"/>
        <v/>
      </c>
      <c r="Q6680" s="23"/>
    </row>
    <row r="6681" spans="3:17" x14ac:dyDescent="0.3">
      <c r="C6681" s="128" t="str">
        <f t="shared" si="105"/>
        <v/>
      </c>
      <c r="Q6681" s="23"/>
    </row>
    <row r="6682" spans="3:17" x14ac:dyDescent="0.3">
      <c r="C6682" s="128" t="str">
        <f t="shared" si="105"/>
        <v/>
      </c>
      <c r="Q6682" s="23"/>
    </row>
    <row r="6683" spans="3:17" x14ac:dyDescent="0.3">
      <c r="C6683" s="128" t="str">
        <f t="shared" si="105"/>
        <v/>
      </c>
      <c r="Q6683" s="23"/>
    </row>
    <row r="6684" spans="3:17" x14ac:dyDescent="0.3">
      <c r="C6684" s="128" t="str">
        <f t="shared" si="105"/>
        <v/>
      </c>
      <c r="Q6684" s="23"/>
    </row>
    <row r="6685" spans="3:17" x14ac:dyDescent="0.3">
      <c r="C6685" s="128" t="str">
        <f t="shared" si="105"/>
        <v/>
      </c>
      <c r="Q6685" s="23"/>
    </row>
    <row r="6686" spans="3:17" x14ac:dyDescent="0.3">
      <c r="C6686" s="128" t="str">
        <f t="shared" si="105"/>
        <v/>
      </c>
      <c r="Q6686" s="23"/>
    </row>
    <row r="6687" spans="3:17" x14ac:dyDescent="0.3">
      <c r="C6687" s="128" t="str">
        <f t="shared" si="105"/>
        <v/>
      </c>
      <c r="Q6687" s="23"/>
    </row>
    <row r="6688" spans="3:17" x14ac:dyDescent="0.3">
      <c r="C6688" s="128" t="str">
        <f t="shared" si="105"/>
        <v/>
      </c>
      <c r="Q6688" s="23"/>
    </row>
    <row r="6689" spans="3:17" x14ac:dyDescent="0.3">
      <c r="C6689" s="128" t="str">
        <f t="shared" si="105"/>
        <v/>
      </c>
      <c r="Q6689" s="23"/>
    </row>
    <row r="6690" spans="3:17" x14ac:dyDescent="0.3">
      <c r="C6690" s="128" t="str">
        <f t="shared" si="105"/>
        <v/>
      </c>
      <c r="Q6690" s="23"/>
    </row>
    <row r="6691" spans="3:17" x14ac:dyDescent="0.3">
      <c r="C6691" s="128" t="str">
        <f t="shared" si="105"/>
        <v/>
      </c>
      <c r="Q6691" s="23"/>
    </row>
    <row r="6692" spans="3:17" x14ac:dyDescent="0.3">
      <c r="C6692" s="128" t="str">
        <f t="shared" si="105"/>
        <v/>
      </c>
      <c r="Q6692" s="23"/>
    </row>
    <row r="6693" spans="3:17" x14ac:dyDescent="0.3">
      <c r="C6693" s="128" t="str">
        <f t="shared" si="105"/>
        <v/>
      </c>
      <c r="Q6693" s="23"/>
    </row>
    <row r="6694" spans="3:17" x14ac:dyDescent="0.3">
      <c r="C6694" s="128" t="str">
        <f t="shared" si="105"/>
        <v/>
      </c>
      <c r="Q6694" s="23"/>
    </row>
    <row r="6695" spans="3:17" x14ac:dyDescent="0.3">
      <c r="C6695" s="128" t="str">
        <f t="shared" si="105"/>
        <v/>
      </c>
      <c r="Q6695" s="23"/>
    </row>
    <row r="6696" spans="3:17" x14ac:dyDescent="0.3">
      <c r="C6696" s="128" t="str">
        <f t="shared" si="105"/>
        <v/>
      </c>
      <c r="Q6696" s="23"/>
    </row>
    <row r="6697" spans="3:17" x14ac:dyDescent="0.3">
      <c r="C6697" s="128" t="str">
        <f t="shared" si="105"/>
        <v/>
      </c>
      <c r="Q6697" s="23"/>
    </row>
    <row r="6698" spans="3:17" x14ac:dyDescent="0.3">
      <c r="C6698" s="128" t="str">
        <f t="shared" si="105"/>
        <v/>
      </c>
      <c r="Q6698" s="23"/>
    </row>
    <row r="6699" spans="3:17" x14ac:dyDescent="0.3">
      <c r="C6699" s="128" t="str">
        <f t="shared" si="105"/>
        <v/>
      </c>
      <c r="Q6699" s="23"/>
    </row>
    <row r="6700" spans="3:17" x14ac:dyDescent="0.3">
      <c r="C6700" s="128" t="str">
        <f t="shared" si="105"/>
        <v/>
      </c>
      <c r="Q6700" s="23"/>
    </row>
    <row r="6701" spans="3:17" x14ac:dyDescent="0.3">
      <c r="C6701" s="128" t="str">
        <f t="shared" si="105"/>
        <v/>
      </c>
      <c r="Q6701" s="23"/>
    </row>
    <row r="6702" spans="3:17" x14ac:dyDescent="0.3">
      <c r="C6702" s="128" t="str">
        <f t="shared" si="105"/>
        <v/>
      </c>
      <c r="Q6702" s="23"/>
    </row>
    <row r="6703" spans="3:17" x14ac:dyDescent="0.3">
      <c r="C6703" s="128" t="str">
        <f t="shared" si="105"/>
        <v/>
      </c>
      <c r="Q6703" s="23"/>
    </row>
    <row r="6704" spans="3:17" x14ac:dyDescent="0.3">
      <c r="C6704" s="128" t="str">
        <f t="shared" si="105"/>
        <v/>
      </c>
      <c r="Q6704" s="23"/>
    </row>
    <row r="6705" spans="3:17" x14ac:dyDescent="0.3">
      <c r="C6705" s="128" t="str">
        <f t="shared" si="105"/>
        <v/>
      </c>
      <c r="Q6705" s="23"/>
    </row>
    <row r="6706" spans="3:17" x14ac:dyDescent="0.3">
      <c r="C6706" s="128" t="str">
        <f t="shared" si="105"/>
        <v/>
      </c>
      <c r="Q6706" s="23"/>
    </row>
    <row r="6707" spans="3:17" x14ac:dyDescent="0.3">
      <c r="C6707" s="128" t="str">
        <f t="shared" si="105"/>
        <v/>
      </c>
      <c r="Q6707" s="23"/>
    </row>
    <row r="6708" spans="3:17" x14ac:dyDescent="0.3">
      <c r="C6708" s="128" t="str">
        <f t="shared" si="105"/>
        <v/>
      </c>
      <c r="Q6708" s="23"/>
    </row>
    <row r="6709" spans="3:17" x14ac:dyDescent="0.3">
      <c r="C6709" s="128" t="str">
        <f t="shared" si="105"/>
        <v/>
      </c>
      <c r="Q6709" s="23"/>
    </row>
    <row r="6710" spans="3:17" x14ac:dyDescent="0.3">
      <c r="C6710" s="128" t="str">
        <f t="shared" ref="C6710:C6773" si="106">LEFT(E6710,9)</f>
        <v/>
      </c>
      <c r="Q6710" s="23"/>
    </row>
    <row r="6711" spans="3:17" x14ac:dyDescent="0.3">
      <c r="C6711" s="128" t="str">
        <f t="shared" si="106"/>
        <v/>
      </c>
      <c r="Q6711" s="23"/>
    </row>
    <row r="6712" spans="3:17" x14ac:dyDescent="0.3">
      <c r="C6712" s="128" t="str">
        <f t="shared" si="106"/>
        <v/>
      </c>
      <c r="Q6712" s="23"/>
    </row>
    <row r="6713" spans="3:17" x14ac:dyDescent="0.3">
      <c r="C6713" s="128" t="str">
        <f t="shared" si="106"/>
        <v/>
      </c>
      <c r="Q6713" s="23"/>
    </row>
    <row r="6714" spans="3:17" x14ac:dyDescent="0.3">
      <c r="C6714" s="128" t="str">
        <f t="shared" si="106"/>
        <v/>
      </c>
      <c r="Q6714" s="23"/>
    </row>
    <row r="6715" spans="3:17" x14ac:dyDescent="0.3">
      <c r="C6715" s="128" t="str">
        <f t="shared" si="106"/>
        <v/>
      </c>
      <c r="Q6715" s="23"/>
    </row>
    <row r="6716" spans="3:17" x14ac:dyDescent="0.3">
      <c r="C6716" s="128" t="str">
        <f t="shared" si="106"/>
        <v/>
      </c>
      <c r="Q6716" s="23"/>
    </row>
    <row r="6717" spans="3:17" x14ac:dyDescent="0.3">
      <c r="C6717" s="128" t="str">
        <f t="shared" si="106"/>
        <v/>
      </c>
      <c r="Q6717" s="23"/>
    </row>
    <row r="6718" spans="3:17" x14ac:dyDescent="0.3">
      <c r="C6718" s="128" t="str">
        <f t="shared" si="106"/>
        <v/>
      </c>
      <c r="Q6718" s="23"/>
    </row>
    <row r="6719" spans="3:17" x14ac:dyDescent="0.3">
      <c r="C6719" s="128" t="str">
        <f t="shared" si="106"/>
        <v/>
      </c>
      <c r="Q6719" s="23"/>
    </row>
    <row r="6720" spans="3:17" x14ac:dyDescent="0.3">
      <c r="C6720" s="128" t="str">
        <f t="shared" si="106"/>
        <v/>
      </c>
      <c r="Q6720" s="23"/>
    </row>
    <row r="6721" spans="3:17" x14ac:dyDescent="0.3">
      <c r="C6721" s="128" t="str">
        <f t="shared" si="106"/>
        <v/>
      </c>
      <c r="Q6721" s="23"/>
    </row>
    <row r="6722" spans="3:17" x14ac:dyDescent="0.3">
      <c r="C6722" s="128" t="str">
        <f t="shared" si="106"/>
        <v/>
      </c>
      <c r="Q6722" s="23"/>
    </row>
    <row r="6723" spans="3:17" x14ac:dyDescent="0.3">
      <c r="C6723" s="128" t="str">
        <f t="shared" si="106"/>
        <v/>
      </c>
      <c r="Q6723" s="23"/>
    </row>
    <row r="6724" spans="3:17" x14ac:dyDescent="0.3">
      <c r="C6724" s="128" t="str">
        <f t="shared" si="106"/>
        <v/>
      </c>
      <c r="Q6724" s="23"/>
    </row>
    <row r="6725" spans="3:17" x14ac:dyDescent="0.3">
      <c r="C6725" s="128" t="str">
        <f t="shared" si="106"/>
        <v/>
      </c>
      <c r="Q6725" s="23"/>
    </row>
    <row r="6726" spans="3:17" x14ac:dyDescent="0.3">
      <c r="C6726" s="128" t="str">
        <f t="shared" si="106"/>
        <v/>
      </c>
      <c r="Q6726" s="23"/>
    </row>
    <row r="6727" spans="3:17" x14ac:dyDescent="0.3">
      <c r="C6727" s="128" t="str">
        <f t="shared" si="106"/>
        <v/>
      </c>
      <c r="Q6727" s="23"/>
    </row>
    <row r="6728" spans="3:17" x14ac:dyDescent="0.3">
      <c r="C6728" s="128" t="str">
        <f t="shared" si="106"/>
        <v/>
      </c>
      <c r="Q6728" s="23"/>
    </row>
    <row r="6729" spans="3:17" x14ac:dyDescent="0.3">
      <c r="C6729" s="128" t="str">
        <f t="shared" si="106"/>
        <v/>
      </c>
      <c r="Q6729" s="23"/>
    </row>
    <row r="6730" spans="3:17" x14ac:dyDescent="0.3">
      <c r="C6730" s="128" t="str">
        <f t="shared" si="106"/>
        <v/>
      </c>
      <c r="Q6730" s="23"/>
    </row>
    <row r="6731" spans="3:17" x14ac:dyDescent="0.3">
      <c r="C6731" s="128" t="str">
        <f t="shared" si="106"/>
        <v/>
      </c>
      <c r="Q6731" s="23"/>
    </row>
    <row r="6732" spans="3:17" x14ac:dyDescent="0.3">
      <c r="C6732" s="128" t="str">
        <f t="shared" si="106"/>
        <v/>
      </c>
      <c r="Q6732" s="23"/>
    </row>
    <row r="6733" spans="3:17" x14ac:dyDescent="0.3">
      <c r="C6733" s="128" t="str">
        <f t="shared" si="106"/>
        <v/>
      </c>
      <c r="Q6733" s="23"/>
    </row>
    <row r="6734" spans="3:17" x14ac:dyDescent="0.3">
      <c r="C6734" s="128" t="str">
        <f t="shared" si="106"/>
        <v/>
      </c>
      <c r="Q6734" s="23"/>
    </row>
    <row r="6735" spans="3:17" x14ac:dyDescent="0.3">
      <c r="C6735" s="128" t="str">
        <f t="shared" si="106"/>
        <v/>
      </c>
      <c r="Q6735" s="23"/>
    </row>
    <row r="6736" spans="3:17" x14ac:dyDescent="0.3">
      <c r="C6736" s="128" t="str">
        <f t="shared" si="106"/>
        <v/>
      </c>
      <c r="Q6736" s="23"/>
    </row>
    <row r="6737" spans="3:17" x14ac:dyDescent="0.3">
      <c r="C6737" s="128" t="str">
        <f t="shared" si="106"/>
        <v/>
      </c>
      <c r="Q6737" s="23"/>
    </row>
    <row r="6738" spans="3:17" x14ac:dyDescent="0.3">
      <c r="C6738" s="128" t="str">
        <f t="shared" si="106"/>
        <v/>
      </c>
      <c r="Q6738" s="23"/>
    </row>
    <row r="6739" spans="3:17" x14ac:dyDescent="0.3">
      <c r="C6739" s="128" t="str">
        <f t="shared" si="106"/>
        <v/>
      </c>
      <c r="Q6739" s="23"/>
    </row>
    <row r="6740" spans="3:17" x14ac:dyDescent="0.3">
      <c r="C6740" s="128" t="str">
        <f t="shared" si="106"/>
        <v/>
      </c>
      <c r="Q6740" s="23"/>
    </row>
    <row r="6741" spans="3:17" x14ac:dyDescent="0.3">
      <c r="C6741" s="128" t="str">
        <f t="shared" si="106"/>
        <v/>
      </c>
      <c r="Q6741" s="23"/>
    </row>
    <row r="6742" spans="3:17" x14ac:dyDescent="0.3">
      <c r="C6742" s="128" t="str">
        <f t="shared" si="106"/>
        <v/>
      </c>
      <c r="Q6742" s="23"/>
    </row>
    <row r="6743" spans="3:17" x14ac:dyDescent="0.3">
      <c r="C6743" s="128" t="str">
        <f t="shared" si="106"/>
        <v/>
      </c>
      <c r="Q6743" s="23"/>
    </row>
    <row r="6744" spans="3:17" x14ac:dyDescent="0.3">
      <c r="C6744" s="128" t="str">
        <f t="shared" si="106"/>
        <v/>
      </c>
      <c r="Q6744" s="23"/>
    </row>
    <row r="6745" spans="3:17" x14ac:dyDescent="0.3">
      <c r="C6745" s="128" t="str">
        <f t="shared" si="106"/>
        <v/>
      </c>
      <c r="Q6745" s="23"/>
    </row>
    <row r="6746" spans="3:17" x14ac:dyDescent="0.3">
      <c r="C6746" s="128" t="str">
        <f t="shared" si="106"/>
        <v/>
      </c>
      <c r="Q6746" s="23"/>
    </row>
    <row r="6747" spans="3:17" x14ac:dyDescent="0.3">
      <c r="C6747" s="128" t="str">
        <f t="shared" si="106"/>
        <v/>
      </c>
      <c r="Q6747" s="23"/>
    </row>
    <row r="6748" spans="3:17" x14ac:dyDescent="0.3">
      <c r="C6748" s="128" t="str">
        <f t="shared" si="106"/>
        <v/>
      </c>
      <c r="Q6748" s="23"/>
    </row>
    <row r="6749" spans="3:17" x14ac:dyDescent="0.3">
      <c r="C6749" s="128" t="str">
        <f t="shared" si="106"/>
        <v/>
      </c>
      <c r="Q6749" s="23"/>
    </row>
    <row r="6750" spans="3:17" x14ac:dyDescent="0.3">
      <c r="C6750" s="128" t="str">
        <f t="shared" si="106"/>
        <v/>
      </c>
      <c r="Q6750" s="23"/>
    </row>
    <row r="6751" spans="3:17" x14ac:dyDescent="0.3">
      <c r="C6751" s="128" t="str">
        <f t="shared" si="106"/>
        <v/>
      </c>
      <c r="Q6751" s="23"/>
    </row>
    <row r="6752" spans="3:17" x14ac:dyDescent="0.3">
      <c r="C6752" s="128" t="str">
        <f t="shared" si="106"/>
        <v/>
      </c>
      <c r="Q6752" s="23"/>
    </row>
    <row r="6753" spans="3:17" x14ac:dyDescent="0.3">
      <c r="C6753" s="128" t="str">
        <f t="shared" si="106"/>
        <v/>
      </c>
      <c r="Q6753" s="23"/>
    </row>
    <row r="6754" spans="3:17" x14ac:dyDescent="0.3">
      <c r="C6754" s="128" t="str">
        <f t="shared" si="106"/>
        <v/>
      </c>
      <c r="Q6754" s="23"/>
    </row>
    <row r="6755" spans="3:17" x14ac:dyDescent="0.3">
      <c r="C6755" s="128" t="str">
        <f t="shared" si="106"/>
        <v/>
      </c>
      <c r="Q6755" s="23"/>
    </row>
    <row r="6756" spans="3:17" x14ac:dyDescent="0.3">
      <c r="C6756" s="128" t="str">
        <f t="shared" si="106"/>
        <v/>
      </c>
      <c r="Q6756" s="23"/>
    </row>
    <row r="6757" spans="3:17" x14ac:dyDescent="0.3">
      <c r="C6757" s="128" t="str">
        <f t="shared" si="106"/>
        <v/>
      </c>
      <c r="Q6757" s="23"/>
    </row>
    <row r="6758" spans="3:17" x14ac:dyDescent="0.3">
      <c r="C6758" s="128" t="str">
        <f t="shared" si="106"/>
        <v/>
      </c>
      <c r="Q6758" s="23"/>
    </row>
    <row r="6759" spans="3:17" x14ac:dyDescent="0.3">
      <c r="C6759" s="128" t="str">
        <f t="shared" si="106"/>
        <v/>
      </c>
      <c r="Q6759" s="23"/>
    </row>
    <row r="6760" spans="3:17" x14ac:dyDescent="0.3">
      <c r="C6760" s="128" t="str">
        <f t="shared" si="106"/>
        <v/>
      </c>
      <c r="Q6760" s="23"/>
    </row>
    <row r="6761" spans="3:17" x14ac:dyDescent="0.3">
      <c r="C6761" s="128" t="str">
        <f t="shared" si="106"/>
        <v/>
      </c>
      <c r="Q6761" s="23"/>
    </row>
    <row r="6762" spans="3:17" x14ac:dyDescent="0.3">
      <c r="C6762" s="128" t="str">
        <f t="shared" si="106"/>
        <v/>
      </c>
      <c r="Q6762" s="23"/>
    </row>
    <row r="6763" spans="3:17" x14ac:dyDescent="0.3">
      <c r="C6763" s="128" t="str">
        <f t="shared" si="106"/>
        <v/>
      </c>
      <c r="Q6763" s="23"/>
    </row>
    <row r="6764" spans="3:17" x14ac:dyDescent="0.3">
      <c r="C6764" s="128" t="str">
        <f t="shared" si="106"/>
        <v/>
      </c>
      <c r="Q6764" s="23"/>
    </row>
    <row r="6765" spans="3:17" x14ac:dyDescent="0.3">
      <c r="C6765" s="128" t="str">
        <f t="shared" si="106"/>
        <v/>
      </c>
      <c r="Q6765" s="23"/>
    </row>
    <row r="6766" spans="3:17" x14ac:dyDescent="0.3">
      <c r="C6766" s="128" t="str">
        <f t="shared" si="106"/>
        <v/>
      </c>
      <c r="Q6766" s="23"/>
    </row>
    <row r="6767" spans="3:17" x14ac:dyDescent="0.3">
      <c r="C6767" s="128" t="str">
        <f t="shared" si="106"/>
        <v/>
      </c>
      <c r="Q6767" s="23"/>
    </row>
    <row r="6768" spans="3:17" x14ac:dyDescent="0.3">
      <c r="C6768" s="128" t="str">
        <f t="shared" si="106"/>
        <v/>
      </c>
      <c r="Q6768" s="23"/>
    </row>
    <row r="6769" spans="3:17" x14ac:dyDescent="0.3">
      <c r="C6769" s="128" t="str">
        <f t="shared" si="106"/>
        <v/>
      </c>
      <c r="Q6769" s="23"/>
    </row>
    <row r="6770" spans="3:17" x14ac:dyDescent="0.3">
      <c r="C6770" s="128" t="str">
        <f t="shared" si="106"/>
        <v/>
      </c>
      <c r="Q6770" s="23"/>
    </row>
    <row r="6771" spans="3:17" x14ac:dyDescent="0.3">
      <c r="C6771" s="128" t="str">
        <f t="shared" si="106"/>
        <v/>
      </c>
      <c r="Q6771" s="23"/>
    </row>
    <row r="6772" spans="3:17" x14ac:dyDescent="0.3">
      <c r="C6772" s="128" t="str">
        <f t="shared" si="106"/>
        <v/>
      </c>
      <c r="Q6772" s="23"/>
    </row>
    <row r="6773" spans="3:17" x14ac:dyDescent="0.3">
      <c r="C6773" s="128" t="str">
        <f t="shared" si="106"/>
        <v/>
      </c>
      <c r="Q6773" s="23"/>
    </row>
    <row r="6774" spans="3:17" x14ac:dyDescent="0.3">
      <c r="C6774" s="128" t="str">
        <f t="shared" ref="C6774:C6837" si="107">LEFT(E6774,9)</f>
        <v/>
      </c>
      <c r="Q6774" s="23"/>
    </row>
    <row r="6775" spans="3:17" x14ac:dyDescent="0.3">
      <c r="C6775" s="128" t="str">
        <f t="shared" si="107"/>
        <v/>
      </c>
      <c r="Q6775" s="23"/>
    </row>
    <row r="6776" spans="3:17" x14ac:dyDescent="0.3">
      <c r="C6776" s="128" t="str">
        <f t="shared" si="107"/>
        <v/>
      </c>
      <c r="Q6776" s="23"/>
    </row>
    <row r="6777" spans="3:17" x14ac:dyDescent="0.3">
      <c r="C6777" s="128" t="str">
        <f t="shared" si="107"/>
        <v/>
      </c>
      <c r="Q6777" s="23"/>
    </row>
    <row r="6778" spans="3:17" x14ac:dyDescent="0.3">
      <c r="C6778" s="128" t="str">
        <f t="shared" si="107"/>
        <v/>
      </c>
      <c r="Q6778" s="23"/>
    </row>
    <row r="6779" spans="3:17" x14ac:dyDescent="0.3">
      <c r="C6779" s="128" t="str">
        <f t="shared" si="107"/>
        <v/>
      </c>
      <c r="Q6779" s="23"/>
    </row>
    <row r="6780" spans="3:17" x14ac:dyDescent="0.3">
      <c r="C6780" s="128" t="str">
        <f t="shared" si="107"/>
        <v/>
      </c>
      <c r="Q6780" s="23"/>
    </row>
    <row r="6781" spans="3:17" x14ac:dyDescent="0.3">
      <c r="C6781" s="128" t="str">
        <f t="shared" si="107"/>
        <v/>
      </c>
      <c r="Q6781" s="23"/>
    </row>
    <row r="6782" spans="3:17" x14ac:dyDescent="0.3">
      <c r="C6782" s="128" t="str">
        <f t="shared" si="107"/>
        <v/>
      </c>
      <c r="Q6782" s="23"/>
    </row>
    <row r="6783" spans="3:17" x14ac:dyDescent="0.3">
      <c r="C6783" s="128" t="str">
        <f t="shared" si="107"/>
        <v/>
      </c>
      <c r="Q6783" s="23"/>
    </row>
    <row r="6784" spans="3:17" x14ac:dyDescent="0.3">
      <c r="C6784" s="128" t="str">
        <f t="shared" si="107"/>
        <v/>
      </c>
      <c r="Q6784" s="23"/>
    </row>
    <row r="6785" spans="3:17" x14ac:dyDescent="0.3">
      <c r="C6785" s="128" t="str">
        <f t="shared" si="107"/>
        <v/>
      </c>
      <c r="Q6785" s="23"/>
    </row>
    <row r="6786" spans="3:17" x14ac:dyDescent="0.3">
      <c r="C6786" s="128" t="str">
        <f t="shared" si="107"/>
        <v/>
      </c>
      <c r="Q6786" s="23"/>
    </row>
    <row r="6787" spans="3:17" x14ac:dyDescent="0.3">
      <c r="C6787" s="128" t="str">
        <f t="shared" si="107"/>
        <v/>
      </c>
      <c r="Q6787" s="23"/>
    </row>
    <row r="6788" spans="3:17" x14ac:dyDescent="0.3">
      <c r="C6788" s="128" t="str">
        <f t="shared" si="107"/>
        <v/>
      </c>
      <c r="Q6788" s="23"/>
    </row>
    <row r="6789" spans="3:17" x14ac:dyDescent="0.3">
      <c r="C6789" s="128" t="str">
        <f t="shared" si="107"/>
        <v/>
      </c>
      <c r="Q6789" s="23"/>
    </row>
    <row r="6790" spans="3:17" x14ac:dyDescent="0.3">
      <c r="C6790" s="128" t="str">
        <f t="shared" si="107"/>
        <v/>
      </c>
      <c r="Q6790" s="23"/>
    </row>
    <row r="6791" spans="3:17" x14ac:dyDescent="0.3">
      <c r="C6791" s="128" t="str">
        <f t="shared" si="107"/>
        <v/>
      </c>
      <c r="Q6791" s="23"/>
    </row>
    <row r="6792" spans="3:17" x14ac:dyDescent="0.3">
      <c r="C6792" s="128" t="str">
        <f t="shared" si="107"/>
        <v/>
      </c>
      <c r="Q6792" s="23"/>
    </row>
    <row r="6793" spans="3:17" x14ac:dyDescent="0.3">
      <c r="C6793" s="128" t="str">
        <f t="shared" si="107"/>
        <v/>
      </c>
      <c r="Q6793" s="23"/>
    </row>
    <row r="6794" spans="3:17" x14ac:dyDescent="0.3">
      <c r="C6794" s="128" t="str">
        <f t="shared" si="107"/>
        <v/>
      </c>
      <c r="Q6794" s="23"/>
    </row>
    <row r="6795" spans="3:17" x14ac:dyDescent="0.3">
      <c r="C6795" s="128" t="str">
        <f t="shared" si="107"/>
        <v/>
      </c>
      <c r="Q6795" s="23"/>
    </row>
    <row r="6796" spans="3:17" x14ac:dyDescent="0.3">
      <c r="C6796" s="128" t="str">
        <f t="shared" si="107"/>
        <v/>
      </c>
      <c r="Q6796" s="23"/>
    </row>
    <row r="6797" spans="3:17" x14ac:dyDescent="0.3">
      <c r="C6797" s="128" t="str">
        <f t="shared" si="107"/>
        <v/>
      </c>
      <c r="Q6797" s="23"/>
    </row>
    <row r="6798" spans="3:17" x14ac:dyDescent="0.3">
      <c r="C6798" s="128" t="str">
        <f t="shared" si="107"/>
        <v/>
      </c>
      <c r="Q6798" s="23"/>
    </row>
    <row r="6799" spans="3:17" x14ac:dyDescent="0.3">
      <c r="C6799" s="128" t="str">
        <f t="shared" si="107"/>
        <v/>
      </c>
      <c r="Q6799" s="23"/>
    </row>
    <row r="6800" spans="3:17" x14ac:dyDescent="0.3">
      <c r="C6800" s="128" t="str">
        <f t="shared" si="107"/>
        <v/>
      </c>
      <c r="Q6800" s="23"/>
    </row>
    <row r="6801" spans="3:17" x14ac:dyDescent="0.3">
      <c r="C6801" s="128" t="str">
        <f t="shared" si="107"/>
        <v/>
      </c>
      <c r="Q6801" s="23"/>
    </row>
    <row r="6802" spans="3:17" x14ac:dyDescent="0.3">
      <c r="C6802" s="128" t="str">
        <f t="shared" si="107"/>
        <v/>
      </c>
      <c r="Q6802" s="23"/>
    </row>
    <row r="6803" spans="3:17" x14ac:dyDescent="0.3">
      <c r="C6803" s="128" t="str">
        <f t="shared" si="107"/>
        <v/>
      </c>
      <c r="Q6803" s="23"/>
    </row>
    <row r="6804" spans="3:17" x14ac:dyDescent="0.3">
      <c r="C6804" s="128" t="str">
        <f t="shared" si="107"/>
        <v/>
      </c>
      <c r="Q6804" s="23"/>
    </row>
    <row r="6805" spans="3:17" x14ac:dyDescent="0.3">
      <c r="C6805" s="128" t="str">
        <f t="shared" si="107"/>
        <v/>
      </c>
      <c r="Q6805" s="23"/>
    </row>
    <row r="6806" spans="3:17" x14ac:dyDescent="0.3">
      <c r="C6806" s="128" t="str">
        <f t="shared" si="107"/>
        <v/>
      </c>
      <c r="Q6806" s="23"/>
    </row>
    <row r="6807" spans="3:17" x14ac:dyDescent="0.3">
      <c r="C6807" s="128" t="str">
        <f t="shared" si="107"/>
        <v/>
      </c>
      <c r="Q6807" s="23"/>
    </row>
    <row r="6808" spans="3:17" x14ac:dyDescent="0.3">
      <c r="C6808" s="128" t="str">
        <f t="shared" si="107"/>
        <v/>
      </c>
      <c r="Q6808" s="23"/>
    </row>
    <row r="6809" spans="3:17" x14ac:dyDescent="0.3">
      <c r="C6809" s="128" t="str">
        <f t="shared" si="107"/>
        <v/>
      </c>
      <c r="Q6809" s="23"/>
    </row>
    <row r="6810" spans="3:17" x14ac:dyDescent="0.3">
      <c r="C6810" s="128" t="str">
        <f t="shared" si="107"/>
        <v/>
      </c>
      <c r="Q6810" s="23"/>
    </row>
    <row r="6811" spans="3:17" x14ac:dyDescent="0.3">
      <c r="C6811" s="128" t="str">
        <f t="shared" si="107"/>
        <v/>
      </c>
      <c r="Q6811" s="23"/>
    </row>
    <row r="6812" spans="3:17" x14ac:dyDescent="0.3">
      <c r="C6812" s="128" t="str">
        <f t="shared" si="107"/>
        <v/>
      </c>
      <c r="Q6812" s="23"/>
    </row>
    <row r="6813" spans="3:17" x14ac:dyDescent="0.3">
      <c r="C6813" s="128" t="str">
        <f t="shared" si="107"/>
        <v/>
      </c>
      <c r="Q6813" s="23"/>
    </row>
    <row r="6814" spans="3:17" x14ac:dyDescent="0.3">
      <c r="C6814" s="128" t="str">
        <f t="shared" si="107"/>
        <v/>
      </c>
      <c r="Q6814" s="23"/>
    </row>
    <row r="6815" spans="3:17" x14ac:dyDescent="0.3">
      <c r="C6815" s="128" t="str">
        <f t="shared" si="107"/>
        <v/>
      </c>
      <c r="Q6815" s="23"/>
    </row>
    <row r="6816" spans="3:17" x14ac:dyDescent="0.3">
      <c r="C6816" s="128" t="str">
        <f t="shared" si="107"/>
        <v/>
      </c>
      <c r="Q6816" s="23"/>
    </row>
    <row r="6817" spans="3:17" x14ac:dyDescent="0.3">
      <c r="C6817" s="128" t="str">
        <f t="shared" si="107"/>
        <v/>
      </c>
      <c r="Q6817" s="23"/>
    </row>
    <row r="6818" spans="3:17" x14ac:dyDescent="0.3">
      <c r="C6818" s="128" t="str">
        <f t="shared" si="107"/>
        <v/>
      </c>
      <c r="Q6818" s="23"/>
    </row>
    <row r="6819" spans="3:17" x14ac:dyDescent="0.3">
      <c r="C6819" s="128" t="str">
        <f t="shared" si="107"/>
        <v/>
      </c>
      <c r="Q6819" s="23"/>
    </row>
    <row r="6820" spans="3:17" x14ac:dyDescent="0.3">
      <c r="C6820" s="128" t="str">
        <f t="shared" si="107"/>
        <v/>
      </c>
      <c r="Q6820" s="23"/>
    </row>
    <row r="6821" spans="3:17" x14ac:dyDescent="0.3">
      <c r="C6821" s="128" t="str">
        <f t="shared" si="107"/>
        <v/>
      </c>
      <c r="Q6821" s="23"/>
    </row>
    <row r="6822" spans="3:17" x14ac:dyDescent="0.3">
      <c r="C6822" s="128" t="str">
        <f t="shared" si="107"/>
        <v/>
      </c>
      <c r="Q6822" s="23"/>
    </row>
    <row r="6823" spans="3:17" x14ac:dyDescent="0.3">
      <c r="C6823" s="128" t="str">
        <f t="shared" si="107"/>
        <v/>
      </c>
      <c r="Q6823" s="23"/>
    </row>
    <row r="6824" spans="3:17" x14ac:dyDescent="0.3">
      <c r="C6824" s="128" t="str">
        <f t="shared" si="107"/>
        <v/>
      </c>
      <c r="Q6824" s="23"/>
    </row>
    <row r="6825" spans="3:17" x14ac:dyDescent="0.3">
      <c r="C6825" s="128" t="str">
        <f t="shared" si="107"/>
        <v/>
      </c>
      <c r="Q6825" s="23"/>
    </row>
    <row r="6826" spans="3:17" x14ac:dyDescent="0.3">
      <c r="C6826" s="128" t="str">
        <f t="shared" si="107"/>
        <v/>
      </c>
      <c r="Q6826" s="23"/>
    </row>
    <row r="6827" spans="3:17" x14ac:dyDescent="0.3">
      <c r="C6827" s="128" t="str">
        <f t="shared" si="107"/>
        <v/>
      </c>
      <c r="Q6827" s="23"/>
    </row>
    <row r="6828" spans="3:17" x14ac:dyDescent="0.3">
      <c r="C6828" s="128" t="str">
        <f t="shared" si="107"/>
        <v/>
      </c>
      <c r="Q6828" s="23"/>
    </row>
    <row r="6829" spans="3:17" x14ac:dyDescent="0.3">
      <c r="C6829" s="128" t="str">
        <f t="shared" si="107"/>
        <v/>
      </c>
      <c r="Q6829" s="23"/>
    </row>
    <row r="6830" spans="3:17" x14ac:dyDescent="0.3">
      <c r="C6830" s="128" t="str">
        <f t="shared" si="107"/>
        <v/>
      </c>
      <c r="Q6830" s="23"/>
    </row>
    <row r="6831" spans="3:17" x14ac:dyDescent="0.3">
      <c r="C6831" s="128" t="str">
        <f t="shared" si="107"/>
        <v/>
      </c>
      <c r="Q6831" s="23"/>
    </row>
    <row r="6832" spans="3:17" x14ac:dyDescent="0.3">
      <c r="C6832" s="128" t="str">
        <f t="shared" si="107"/>
        <v/>
      </c>
      <c r="Q6832" s="23"/>
    </row>
    <row r="6833" spans="3:17" x14ac:dyDescent="0.3">
      <c r="C6833" s="128" t="str">
        <f t="shared" si="107"/>
        <v/>
      </c>
      <c r="Q6833" s="23"/>
    </row>
    <row r="6834" spans="3:17" x14ac:dyDescent="0.3">
      <c r="C6834" s="128" t="str">
        <f t="shared" si="107"/>
        <v/>
      </c>
      <c r="Q6834" s="23"/>
    </row>
    <row r="6835" spans="3:17" x14ac:dyDescent="0.3">
      <c r="C6835" s="128" t="str">
        <f t="shared" si="107"/>
        <v/>
      </c>
      <c r="Q6835" s="23"/>
    </row>
    <row r="6836" spans="3:17" x14ac:dyDescent="0.3">
      <c r="C6836" s="128" t="str">
        <f t="shared" si="107"/>
        <v/>
      </c>
      <c r="Q6836" s="23"/>
    </row>
    <row r="6837" spans="3:17" x14ac:dyDescent="0.3">
      <c r="C6837" s="128" t="str">
        <f t="shared" si="107"/>
        <v/>
      </c>
      <c r="Q6837" s="23"/>
    </row>
    <row r="6838" spans="3:17" x14ac:dyDescent="0.3">
      <c r="C6838" s="128" t="str">
        <f t="shared" ref="C6838:C6901" si="108">LEFT(E6838,9)</f>
        <v/>
      </c>
      <c r="Q6838" s="23"/>
    </row>
    <row r="6839" spans="3:17" x14ac:dyDescent="0.3">
      <c r="C6839" s="128" t="str">
        <f t="shared" si="108"/>
        <v/>
      </c>
      <c r="Q6839" s="23"/>
    </row>
    <row r="6840" spans="3:17" x14ac:dyDescent="0.3">
      <c r="C6840" s="128" t="str">
        <f t="shared" si="108"/>
        <v/>
      </c>
      <c r="Q6840" s="23"/>
    </row>
    <row r="6841" spans="3:17" x14ac:dyDescent="0.3">
      <c r="C6841" s="128" t="str">
        <f t="shared" si="108"/>
        <v/>
      </c>
      <c r="Q6841" s="23"/>
    </row>
    <row r="6842" spans="3:17" x14ac:dyDescent="0.3">
      <c r="C6842" s="128" t="str">
        <f t="shared" si="108"/>
        <v/>
      </c>
      <c r="Q6842" s="23"/>
    </row>
    <row r="6843" spans="3:17" x14ac:dyDescent="0.3">
      <c r="C6843" s="128" t="str">
        <f t="shared" si="108"/>
        <v/>
      </c>
      <c r="Q6843" s="23"/>
    </row>
    <row r="6844" spans="3:17" x14ac:dyDescent="0.3">
      <c r="C6844" s="128" t="str">
        <f t="shared" si="108"/>
        <v/>
      </c>
      <c r="Q6844" s="23"/>
    </row>
    <row r="6845" spans="3:17" x14ac:dyDescent="0.3">
      <c r="C6845" s="128" t="str">
        <f t="shared" si="108"/>
        <v/>
      </c>
      <c r="Q6845" s="23"/>
    </row>
    <row r="6846" spans="3:17" x14ac:dyDescent="0.3">
      <c r="C6846" s="128" t="str">
        <f t="shared" si="108"/>
        <v/>
      </c>
      <c r="Q6846" s="23"/>
    </row>
    <row r="6847" spans="3:17" x14ac:dyDescent="0.3">
      <c r="C6847" s="128" t="str">
        <f t="shared" si="108"/>
        <v/>
      </c>
      <c r="Q6847" s="23"/>
    </row>
    <row r="6848" spans="3:17" x14ac:dyDescent="0.3">
      <c r="C6848" s="128" t="str">
        <f t="shared" si="108"/>
        <v/>
      </c>
      <c r="Q6848" s="23"/>
    </row>
    <row r="6849" spans="3:17" x14ac:dyDescent="0.3">
      <c r="C6849" s="128" t="str">
        <f t="shared" si="108"/>
        <v/>
      </c>
      <c r="Q6849" s="23"/>
    </row>
    <row r="6850" spans="3:17" x14ac:dyDescent="0.3">
      <c r="C6850" s="128" t="str">
        <f t="shared" si="108"/>
        <v/>
      </c>
      <c r="Q6850" s="23"/>
    </row>
    <row r="6851" spans="3:17" x14ac:dyDescent="0.3">
      <c r="C6851" s="128" t="str">
        <f t="shared" si="108"/>
        <v/>
      </c>
      <c r="Q6851" s="23"/>
    </row>
    <row r="6852" spans="3:17" x14ac:dyDescent="0.3">
      <c r="C6852" s="128" t="str">
        <f t="shared" si="108"/>
        <v/>
      </c>
      <c r="Q6852" s="23"/>
    </row>
    <row r="6853" spans="3:17" x14ac:dyDescent="0.3">
      <c r="C6853" s="128" t="str">
        <f t="shared" si="108"/>
        <v/>
      </c>
      <c r="Q6853" s="23"/>
    </row>
    <row r="6854" spans="3:17" x14ac:dyDescent="0.3">
      <c r="C6854" s="128" t="str">
        <f t="shared" si="108"/>
        <v/>
      </c>
      <c r="Q6854" s="23"/>
    </row>
    <row r="6855" spans="3:17" x14ac:dyDescent="0.3">
      <c r="C6855" s="128" t="str">
        <f t="shared" si="108"/>
        <v/>
      </c>
      <c r="Q6855" s="23"/>
    </row>
    <row r="6856" spans="3:17" x14ac:dyDescent="0.3">
      <c r="C6856" s="128" t="str">
        <f t="shared" si="108"/>
        <v/>
      </c>
      <c r="Q6856" s="23"/>
    </row>
    <row r="6857" spans="3:17" x14ac:dyDescent="0.3">
      <c r="C6857" s="128" t="str">
        <f t="shared" si="108"/>
        <v/>
      </c>
      <c r="Q6857" s="23"/>
    </row>
    <row r="6858" spans="3:17" x14ac:dyDescent="0.3">
      <c r="C6858" s="128" t="str">
        <f t="shared" si="108"/>
        <v/>
      </c>
      <c r="Q6858" s="23"/>
    </row>
    <row r="6859" spans="3:17" x14ac:dyDescent="0.3">
      <c r="C6859" s="128" t="str">
        <f t="shared" si="108"/>
        <v/>
      </c>
      <c r="Q6859" s="23"/>
    </row>
    <row r="6860" spans="3:17" x14ac:dyDescent="0.3">
      <c r="C6860" s="128" t="str">
        <f t="shared" si="108"/>
        <v/>
      </c>
      <c r="Q6860" s="23"/>
    </row>
    <row r="6861" spans="3:17" x14ac:dyDescent="0.3">
      <c r="C6861" s="128" t="str">
        <f t="shared" si="108"/>
        <v/>
      </c>
      <c r="Q6861" s="23"/>
    </row>
    <row r="6862" spans="3:17" x14ac:dyDescent="0.3">
      <c r="C6862" s="128" t="str">
        <f t="shared" si="108"/>
        <v/>
      </c>
      <c r="Q6862" s="23"/>
    </row>
    <row r="6863" spans="3:17" x14ac:dyDescent="0.3">
      <c r="C6863" s="128" t="str">
        <f t="shared" si="108"/>
        <v/>
      </c>
      <c r="Q6863" s="23"/>
    </row>
    <row r="6864" spans="3:17" x14ac:dyDescent="0.3">
      <c r="C6864" s="128" t="str">
        <f t="shared" si="108"/>
        <v/>
      </c>
      <c r="Q6864" s="23"/>
    </row>
    <row r="6865" spans="3:17" x14ac:dyDescent="0.3">
      <c r="C6865" s="128" t="str">
        <f t="shared" si="108"/>
        <v/>
      </c>
      <c r="Q6865" s="23"/>
    </row>
    <row r="6866" spans="3:17" x14ac:dyDescent="0.3">
      <c r="C6866" s="128" t="str">
        <f t="shared" si="108"/>
        <v/>
      </c>
      <c r="Q6866" s="23"/>
    </row>
    <row r="6867" spans="3:17" x14ac:dyDescent="0.3">
      <c r="C6867" s="128" t="str">
        <f t="shared" si="108"/>
        <v/>
      </c>
      <c r="Q6867" s="23"/>
    </row>
    <row r="6868" spans="3:17" x14ac:dyDescent="0.3">
      <c r="C6868" s="128" t="str">
        <f t="shared" si="108"/>
        <v/>
      </c>
      <c r="Q6868" s="23"/>
    </row>
    <row r="6869" spans="3:17" x14ac:dyDescent="0.3">
      <c r="C6869" s="128" t="str">
        <f t="shared" si="108"/>
        <v/>
      </c>
      <c r="Q6869" s="23"/>
    </row>
    <row r="6870" spans="3:17" x14ac:dyDescent="0.3">
      <c r="C6870" s="128" t="str">
        <f t="shared" si="108"/>
        <v/>
      </c>
      <c r="Q6870" s="23"/>
    </row>
    <row r="6871" spans="3:17" x14ac:dyDescent="0.3">
      <c r="C6871" s="128" t="str">
        <f t="shared" si="108"/>
        <v/>
      </c>
      <c r="Q6871" s="23"/>
    </row>
    <row r="6872" spans="3:17" x14ac:dyDescent="0.3">
      <c r="C6872" s="128" t="str">
        <f t="shared" si="108"/>
        <v/>
      </c>
      <c r="Q6872" s="23"/>
    </row>
    <row r="6873" spans="3:17" x14ac:dyDescent="0.3">
      <c r="C6873" s="128" t="str">
        <f t="shared" si="108"/>
        <v/>
      </c>
      <c r="Q6873" s="23"/>
    </row>
    <row r="6874" spans="3:17" x14ac:dyDescent="0.3">
      <c r="C6874" s="128" t="str">
        <f t="shared" si="108"/>
        <v/>
      </c>
      <c r="Q6874" s="23"/>
    </row>
    <row r="6875" spans="3:17" x14ac:dyDescent="0.3">
      <c r="C6875" s="128" t="str">
        <f t="shared" si="108"/>
        <v/>
      </c>
      <c r="Q6875" s="23"/>
    </row>
    <row r="6876" spans="3:17" x14ac:dyDescent="0.3">
      <c r="C6876" s="128" t="str">
        <f t="shared" si="108"/>
        <v/>
      </c>
      <c r="Q6876" s="23"/>
    </row>
    <row r="6877" spans="3:17" x14ac:dyDescent="0.3">
      <c r="C6877" s="128" t="str">
        <f t="shared" si="108"/>
        <v/>
      </c>
      <c r="Q6877" s="23"/>
    </row>
    <row r="6878" spans="3:17" x14ac:dyDescent="0.3">
      <c r="C6878" s="128" t="str">
        <f t="shared" si="108"/>
        <v/>
      </c>
      <c r="Q6878" s="23"/>
    </row>
    <row r="6879" spans="3:17" x14ac:dyDescent="0.3">
      <c r="C6879" s="128" t="str">
        <f t="shared" si="108"/>
        <v/>
      </c>
      <c r="Q6879" s="23"/>
    </row>
    <row r="6880" spans="3:17" x14ac:dyDescent="0.3">
      <c r="C6880" s="128" t="str">
        <f t="shared" si="108"/>
        <v/>
      </c>
      <c r="Q6880" s="23"/>
    </row>
    <row r="6881" spans="3:17" x14ac:dyDescent="0.3">
      <c r="C6881" s="128" t="str">
        <f t="shared" si="108"/>
        <v/>
      </c>
      <c r="Q6881" s="23"/>
    </row>
    <row r="6882" spans="3:17" x14ac:dyDescent="0.3">
      <c r="C6882" s="128" t="str">
        <f t="shared" si="108"/>
        <v/>
      </c>
      <c r="Q6882" s="23"/>
    </row>
    <row r="6883" spans="3:17" x14ac:dyDescent="0.3">
      <c r="C6883" s="128" t="str">
        <f t="shared" si="108"/>
        <v/>
      </c>
      <c r="Q6883" s="23"/>
    </row>
    <row r="6884" spans="3:17" x14ac:dyDescent="0.3">
      <c r="C6884" s="128" t="str">
        <f t="shared" si="108"/>
        <v/>
      </c>
      <c r="Q6884" s="23"/>
    </row>
    <row r="6885" spans="3:17" x14ac:dyDescent="0.3">
      <c r="C6885" s="128" t="str">
        <f t="shared" si="108"/>
        <v/>
      </c>
      <c r="Q6885" s="23"/>
    </row>
    <row r="6886" spans="3:17" x14ac:dyDescent="0.3">
      <c r="C6886" s="128" t="str">
        <f t="shared" si="108"/>
        <v/>
      </c>
      <c r="Q6886" s="23"/>
    </row>
    <row r="6887" spans="3:17" x14ac:dyDescent="0.3">
      <c r="C6887" s="128" t="str">
        <f t="shared" si="108"/>
        <v/>
      </c>
      <c r="Q6887" s="23"/>
    </row>
    <row r="6888" spans="3:17" x14ac:dyDescent="0.3">
      <c r="C6888" s="128" t="str">
        <f t="shared" si="108"/>
        <v/>
      </c>
      <c r="Q6888" s="23"/>
    </row>
    <row r="6889" spans="3:17" x14ac:dyDescent="0.3">
      <c r="C6889" s="128" t="str">
        <f t="shared" si="108"/>
        <v/>
      </c>
      <c r="Q6889" s="23"/>
    </row>
    <row r="6890" spans="3:17" x14ac:dyDescent="0.3">
      <c r="C6890" s="128" t="str">
        <f t="shared" si="108"/>
        <v/>
      </c>
      <c r="Q6890" s="23"/>
    </row>
    <row r="6891" spans="3:17" x14ac:dyDescent="0.3">
      <c r="C6891" s="128" t="str">
        <f t="shared" si="108"/>
        <v/>
      </c>
      <c r="Q6891" s="23"/>
    </row>
    <row r="6892" spans="3:17" x14ac:dyDescent="0.3">
      <c r="C6892" s="128" t="str">
        <f t="shared" si="108"/>
        <v/>
      </c>
      <c r="Q6892" s="23"/>
    </row>
    <row r="6893" spans="3:17" x14ac:dyDescent="0.3">
      <c r="C6893" s="128" t="str">
        <f t="shared" si="108"/>
        <v/>
      </c>
      <c r="Q6893" s="23"/>
    </row>
    <row r="6894" spans="3:17" x14ac:dyDescent="0.3">
      <c r="C6894" s="128" t="str">
        <f t="shared" si="108"/>
        <v/>
      </c>
      <c r="Q6894" s="23"/>
    </row>
    <row r="6895" spans="3:17" x14ac:dyDescent="0.3">
      <c r="C6895" s="128" t="str">
        <f t="shared" si="108"/>
        <v/>
      </c>
      <c r="Q6895" s="23"/>
    </row>
    <row r="6896" spans="3:17" x14ac:dyDescent="0.3">
      <c r="C6896" s="128" t="str">
        <f t="shared" si="108"/>
        <v/>
      </c>
      <c r="Q6896" s="23"/>
    </row>
    <row r="6897" spans="3:17" x14ac:dyDescent="0.3">
      <c r="C6897" s="128" t="str">
        <f t="shared" si="108"/>
        <v/>
      </c>
      <c r="Q6897" s="23"/>
    </row>
    <row r="6898" spans="3:17" x14ac:dyDescent="0.3">
      <c r="C6898" s="128" t="str">
        <f t="shared" si="108"/>
        <v/>
      </c>
      <c r="Q6898" s="23"/>
    </row>
    <row r="6899" spans="3:17" x14ac:dyDescent="0.3">
      <c r="C6899" s="128" t="str">
        <f t="shared" si="108"/>
        <v/>
      </c>
      <c r="Q6899" s="23"/>
    </row>
    <row r="6900" spans="3:17" x14ac:dyDescent="0.3">
      <c r="C6900" s="128" t="str">
        <f t="shared" si="108"/>
        <v/>
      </c>
      <c r="Q6900" s="23"/>
    </row>
    <row r="6901" spans="3:17" x14ac:dyDescent="0.3">
      <c r="C6901" s="128" t="str">
        <f t="shared" si="108"/>
        <v/>
      </c>
      <c r="Q6901" s="23"/>
    </row>
    <row r="6902" spans="3:17" x14ac:dyDescent="0.3">
      <c r="C6902" s="128" t="str">
        <f t="shared" ref="C6902:C6965" si="109">LEFT(E6902,9)</f>
        <v/>
      </c>
      <c r="Q6902" s="23"/>
    </row>
    <row r="6903" spans="3:17" x14ac:dyDescent="0.3">
      <c r="C6903" s="128" t="str">
        <f t="shared" si="109"/>
        <v/>
      </c>
      <c r="Q6903" s="23"/>
    </row>
    <row r="6904" spans="3:17" x14ac:dyDescent="0.3">
      <c r="C6904" s="128" t="str">
        <f t="shared" si="109"/>
        <v/>
      </c>
      <c r="Q6904" s="23"/>
    </row>
    <row r="6905" spans="3:17" x14ac:dyDescent="0.3">
      <c r="C6905" s="128" t="str">
        <f t="shared" si="109"/>
        <v/>
      </c>
      <c r="Q6905" s="23"/>
    </row>
    <row r="6906" spans="3:17" x14ac:dyDescent="0.3">
      <c r="C6906" s="128" t="str">
        <f t="shared" si="109"/>
        <v/>
      </c>
      <c r="Q6906" s="23"/>
    </row>
    <row r="6907" spans="3:17" x14ac:dyDescent="0.3">
      <c r="C6907" s="128" t="str">
        <f t="shared" si="109"/>
        <v/>
      </c>
      <c r="Q6907" s="23"/>
    </row>
    <row r="6908" spans="3:17" x14ac:dyDescent="0.3">
      <c r="C6908" s="128" t="str">
        <f t="shared" si="109"/>
        <v/>
      </c>
      <c r="Q6908" s="23"/>
    </row>
    <row r="6909" spans="3:17" x14ac:dyDescent="0.3">
      <c r="C6909" s="128" t="str">
        <f t="shared" si="109"/>
        <v/>
      </c>
      <c r="Q6909" s="23"/>
    </row>
    <row r="6910" spans="3:17" x14ac:dyDescent="0.3">
      <c r="C6910" s="128" t="str">
        <f t="shared" si="109"/>
        <v/>
      </c>
      <c r="Q6910" s="23"/>
    </row>
    <row r="6911" spans="3:17" x14ac:dyDescent="0.3">
      <c r="C6911" s="128" t="str">
        <f t="shared" si="109"/>
        <v/>
      </c>
      <c r="Q6911" s="23"/>
    </row>
    <row r="6912" spans="3:17" x14ac:dyDescent="0.3">
      <c r="C6912" s="128" t="str">
        <f t="shared" si="109"/>
        <v/>
      </c>
      <c r="Q6912" s="23"/>
    </row>
    <row r="6913" spans="3:17" x14ac:dyDescent="0.3">
      <c r="C6913" s="128" t="str">
        <f t="shared" si="109"/>
        <v/>
      </c>
      <c r="Q6913" s="23"/>
    </row>
    <row r="6914" spans="3:17" x14ac:dyDescent="0.3">
      <c r="C6914" s="128" t="str">
        <f t="shared" si="109"/>
        <v/>
      </c>
      <c r="Q6914" s="23"/>
    </row>
    <row r="6915" spans="3:17" x14ac:dyDescent="0.3">
      <c r="C6915" s="128" t="str">
        <f t="shared" si="109"/>
        <v/>
      </c>
      <c r="Q6915" s="23"/>
    </row>
    <row r="6916" spans="3:17" x14ac:dyDescent="0.3">
      <c r="C6916" s="128" t="str">
        <f t="shared" si="109"/>
        <v/>
      </c>
      <c r="Q6916" s="23"/>
    </row>
    <row r="6917" spans="3:17" x14ac:dyDescent="0.3">
      <c r="C6917" s="128" t="str">
        <f t="shared" si="109"/>
        <v/>
      </c>
      <c r="Q6917" s="23"/>
    </row>
    <row r="6918" spans="3:17" x14ac:dyDescent="0.3">
      <c r="C6918" s="128" t="str">
        <f t="shared" si="109"/>
        <v/>
      </c>
      <c r="Q6918" s="23"/>
    </row>
    <row r="6919" spans="3:17" x14ac:dyDescent="0.3">
      <c r="C6919" s="128" t="str">
        <f t="shared" si="109"/>
        <v/>
      </c>
      <c r="Q6919" s="23"/>
    </row>
    <row r="6920" spans="3:17" x14ac:dyDescent="0.3">
      <c r="C6920" s="128" t="str">
        <f t="shared" si="109"/>
        <v/>
      </c>
      <c r="Q6920" s="23"/>
    </row>
    <row r="6921" spans="3:17" x14ac:dyDescent="0.3">
      <c r="C6921" s="128" t="str">
        <f t="shared" si="109"/>
        <v/>
      </c>
      <c r="Q6921" s="23"/>
    </row>
    <row r="6922" spans="3:17" x14ac:dyDescent="0.3">
      <c r="C6922" s="128" t="str">
        <f t="shared" si="109"/>
        <v/>
      </c>
      <c r="Q6922" s="23"/>
    </row>
    <row r="6923" spans="3:17" x14ac:dyDescent="0.3">
      <c r="C6923" s="128" t="str">
        <f t="shared" si="109"/>
        <v/>
      </c>
      <c r="Q6923" s="23"/>
    </row>
    <row r="6924" spans="3:17" x14ac:dyDescent="0.3">
      <c r="C6924" s="128" t="str">
        <f t="shared" si="109"/>
        <v/>
      </c>
      <c r="Q6924" s="23"/>
    </row>
    <row r="6925" spans="3:17" x14ac:dyDescent="0.3">
      <c r="C6925" s="128" t="str">
        <f t="shared" si="109"/>
        <v/>
      </c>
      <c r="Q6925" s="23"/>
    </row>
    <row r="6926" spans="3:17" x14ac:dyDescent="0.3">
      <c r="C6926" s="128" t="str">
        <f t="shared" si="109"/>
        <v/>
      </c>
      <c r="Q6926" s="23"/>
    </row>
    <row r="6927" spans="3:17" x14ac:dyDescent="0.3">
      <c r="C6927" s="128" t="str">
        <f t="shared" si="109"/>
        <v/>
      </c>
      <c r="Q6927" s="23"/>
    </row>
    <row r="6928" spans="3:17" x14ac:dyDescent="0.3">
      <c r="C6928" s="128" t="str">
        <f t="shared" si="109"/>
        <v/>
      </c>
      <c r="Q6928" s="23"/>
    </row>
    <row r="6929" spans="3:17" x14ac:dyDescent="0.3">
      <c r="C6929" s="128" t="str">
        <f t="shared" si="109"/>
        <v/>
      </c>
      <c r="Q6929" s="23"/>
    </row>
    <row r="6930" spans="3:17" x14ac:dyDescent="0.3">
      <c r="C6930" s="128" t="str">
        <f t="shared" si="109"/>
        <v/>
      </c>
      <c r="Q6930" s="23"/>
    </row>
    <row r="6931" spans="3:17" x14ac:dyDescent="0.3">
      <c r="C6931" s="128" t="str">
        <f t="shared" si="109"/>
        <v/>
      </c>
      <c r="Q6931" s="23"/>
    </row>
    <row r="6932" spans="3:17" x14ac:dyDescent="0.3">
      <c r="C6932" s="128" t="str">
        <f t="shared" si="109"/>
        <v/>
      </c>
      <c r="Q6932" s="23"/>
    </row>
    <row r="6933" spans="3:17" x14ac:dyDescent="0.3">
      <c r="C6933" s="128" t="str">
        <f t="shared" si="109"/>
        <v/>
      </c>
      <c r="Q6933" s="23"/>
    </row>
    <row r="6934" spans="3:17" x14ac:dyDescent="0.3">
      <c r="C6934" s="128" t="str">
        <f t="shared" si="109"/>
        <v/>
      </c>
      <c r="Q6934" s="23"/>
    </row>
    <row r="6935" spans="3:17" x14ac:dyDescent="0.3">
      <c r="C6935" s="128" t="str">
        <f t="shared" si="109"/>
        <v/>
      </c>
      <c r="Q6935" s="23"/>
    </row>
    <row r="6936" spans="3:17" x14ac:dyDescent="0.3">
      <c r="C6936" s="128" t="str">
        <f t="shared" si="109"/>
        <v/>
      </c>
      <c r="Q6936" s="23"/>
    </row>
    <row r="6937" spans="3:17" x14ac:dyDescent="0.3">
      <c r="C6937" s="128" t="str">
        <f t="shared" si="109"/>
        <v/>
      </c>
      <c r="Q6937" s="23"/>
    </row>
    <row r="6938" spans="3:17" x14ac:dyDescent="0.3">
      <c r="C6938" s="128" t="str">
        <f t="shared" si="109"/>
        <v/>
      </c>
      <c r="Q6938" s="23"/>
    </row>
    <row r="6939" spans="3:17" x14ac:dyDescent="0.3">
      <c r="C6939" s="128" t="str">
        <f t="shared" si="109"/>
        <v/>
      </c>
      <c r="Q6939" s="23"/>
    </row>
    <row r="6940" spans="3:17" x14ac:dyDescent="0.3">
      <c r="C6940" s="128" t="str">
        <f t="shared" si="109"/>
        <v/>
      </c>
      <c r="Q6940" s="23"/>
    </row>
    <row r="6941" spans="3:17" x14ac:dyDescent="0.3">
      <c r="C6941" s="128" t="str">
        <f t="shared" si="109"/>
        <v/>
      </c>
      <c r="Q6941" s="23"/>
    </row>
    <row r="6942" spans="3:17" x14ac:dyDescent="0.3">
      <c r="C6942" s="128" t="str">
        <f t="shared" si="109"/>
        <v/>
      </c>
      <c r="Q6942" s="23"/>
    </row>
    <row r="6943" spans="3:17" x14ac:dyDescent="0.3">
      <c r="C6943" s="128" t="str">
        <f t="shared" si="109"/>
        <v/>
      </c>
      <c r="Q6943" s="23"/>
    </row>
    <row r="6944" spans="3:17" x14ac:dyDescent="0.3">
      <c r="C6944" s="128" t="str">
        <f t="shared" si="109"/>
        <v/>
      </c>
      <c r="Q6944" s="23"/>
    </row>
    <row r="6945" spans="3:17" x14ac:dyDescent="0.3">
      <c r="C6945" s="128" t="str">
        <f t="shared" si="109"/>
        <v/>
      </c>
      <c r="Q6945" s="23"/>
    </row>
    <row r="6946" spans="3:17" x14ac:dyDescent="0.3">
      <c r="C6946" s="128" t="str">
        <f t="shared" si="109"/>
        <v/>
      </c>
      <c r="Q6946" s="23"/>
    </row>
    <row r="6947" spans="3:17" x14ac:dyDescent="0.3">
      <c r="C6947" s="128" t="str">
        <f t="shared" si="109"/>
        <v/>
      </c>
      <c r="Q6947" s="23"/>
    </row>
    <row r="6948" spans="3:17" x14ac:dyDescent="0.3">
      <c r="C6948" s="128" t="str">
        <f t="shared" si="109"/>
        <v/>
      </c>
      <c r="Q6948" s="23"/>
    </row>
    <row r="6949" spans="3:17" x14ac:dyDescent="0.3">
      <c r="C6949" s="128" t="str">
        <f t="shared" si="109"/>
        <v/>
      </c>
      <c r="Q6949" s="23"/>
    </row>
    <row r="6950" spans="3:17" x14ac:dyDescent="0.3">
      <c r="C6950" s="128" t="str">
        <f t="shared" si="109"/>
        <v/>
      </c>
      <c r="Q6950" s="23"/>
    </row>
    <row r="6951" spans="3:17" x14ac:dyDescent="0.3">
      <c r="C6951" s="128" t="str">
        <f t="shared" si="109"/>
        <v/>
      </c>
      <c r="Q6951" s="23"/>
    </row>
    <row r="6952" spans="3:17" x14ac:dyDescent="0.3">
      <c r="C6952" s="128" t="str">
        <f t="shared" si="109"/>
        <v/>
      </c>
      <c r="Q6952" s="23"/>
    </row>
    <row r="6953" spans="3:17" x14ac:dyDescent="0.3">
      <c r="C6953" s="128" t="str">
        <f t="shared" si="109"/>
        <v/>
      </c>
      <c r="Q6953" s="23"/>
    </row>
    <row r="6954" spans="3:17" x14ac:dyDescent="0.3">
      <c r="C6954" s="128" t="str">
        <f t="shared" si="109"/>
        <v/>
      </c>
      <c r="Q6954" s="23"/>
    </row>
    <row r="6955" spans="3:17" x14ac:dyDescent="0.3">
      <c r="C6955" s="128" t="str">
        <f t="shared" si="109"/>
        <v/>
      </c>
      <c r="Q6955" s="23"/>
    </row>
    <row r="6956" spans="3:17" x14ac:dyDescent="0.3">
      <c r="C6956" s="128" t="str">
        <f t="shared" si="109"/>
        <v/>
      </c>
      <c r="Q6956" s="23"/>
    </row>
    <row r="6957" spans="3:17" x14ac:dyDescent="0.3">
      <c r="C6957" s="128" t="str">
        <f t="shared" si="109"/>
        <v/>
      </c>
      <c r="Q6957" s="23"/>
    </row>
    <row r="6958" spans="3:17" x14ac:dyDescent="0.3">
      <c r="C6958" s="128" t="str">
        <f t="shared" si="109"/>
        <v/>
      </c>
      <c r="Q6958" s="23"/>
    </row>
    <row r="6959" spans="3:17" x14ac:dyDescent="0.3">
      <c r="C6959" s="128" t="str">
        <f t="shared" si="109"/>
        <v/>
      </c>
      <c r="Q6959" s="23"/>
    </row>
    <row r="6960" spans="3:17" x14ac:dyDescent="0.3">
      <c r="C6960" s="128" t="str">
        <f t="shared" si="109"/>
        <v/>
      </c>
      <c r="Q6960" s="23"/>
    </row>
    <row r="6961" spans="3:17" x14ac:dyDescent="0.3">
      <c r="C6961" s="128" t="str">
        <f t="shared" si="109"/>
        <v/>
      </c>
      <c r="Q6961" s="23"/>
    </row>
    <row r="6962" spans="3:17" x14ac:dyDescent="0.3">
      <c r="C6962" s="128" t="str">
        <f t="shared" si="109"/>
        <v/>
      </c>
      <c r="Q6962" s="23"/>
    </row>
    <row r="6963" spans="3:17" x14ac:dyDescent="0.3">
      <c r="C6963" s="128" t="str">
        <f t="shared" si="109"/>
        <v/>
      </c>
      <c r="Q6963" s="23"/>
    </row>
    <row r="6964" spans="3:17" x14ac:dyDescent="0.3">
      <c r="C6964" s="128" t="str">
        <f t="shared" si="109"/>
        <v/>
      </c>
      <c r="Q6964" s="23"/>
    </row>
    <row r="6965" spans="3:17" x14ac:dyDescent="0.3">
      <c r="C6965" s="128" t="str">
        <f t="shared" si="109"/>
        <v/>
      </c>
      <c r="Q6965" s="23"/>
    </row>
    <row r="6966" spans="3:17" x14ac:dyDescent="0.3">
      <c r="C6966" s="128" t="str">
        <f t="shared" ref="C6966:C7029" si="110">LEFT(E6966,9)</f>
        <v/>
      </c>
      <c r="Q6966" s="23"/>
    </row>
    <row r="6967" spans="3:17" x14ac:dyDescent="0.3">
      <c r="C6967" s="128" t="str">
        <f t="shared" si="110"/>
        <v/>
      </c>
      <c r="Q6967" s="23"/>
    </row>
    <row r="6968" spans="3:17" x14ac:dyDescent="0.3">
      <c r="C6968" s="128" t="str">
        <f t="shared" si="110"/>
        <v/>
      </c>
      <c r="Q6968" s="23"/>
    </row>
    <row r="6969" spans="3:17" x14ac:dyDescent="0.3">
      <c r="C6969" s="128" t="str">
        <f t="shared" si="110"/>
        <v/>
      </c>
      <c r="Q6969" s="23"/>
    </row>
    <row r="6970" spans="3:17" x14ac:dyDescent="0.3">
      <c r="C6970" s="128" t="str">
        <f t="shared" si="110"/>
        <v/>
      </c>
      <c r="Q6970" s="23"/>
    </row>
    <row r="6971" spans="3:17" x14ac:dyDescent="0.3">
      <c r="C6971" s="128" t="str">
        <f t="shared" si="110"/>
        <v/>
      </c>
      <c r="Q6971" s="23"/>
    </row>
    <row r="6972" spans="3:17" x14ac:dyDescent="0.3">
      <c r="C6972" s="128" t="str">
        <f t="shared" si="110"/>
        <v/>
      </c>
      <c r="Q6972" s="23"/>
    </row>
    <row r="6973" spans="3:17" x14ac:dyDescent="0.3">
      <c r="C6973" s="128" t="str">
        <f t="shared" si="110"/>
        <v/>
      </c>
      <c r="Q6973" s="23"/>
    </row>
    <row r="6974" spans="3:17" x14ac:dyDescent="0.3">
      <c r="C6974" s="128" t="str">
        <f t="shared" si="110"/>
        <v/>
      </c>
      <c r="Q6974" s="23"/>
    </row>
    <row r="6975" spans="3:17" x14ac:dyDescent="0.3">
      <c r="C6975" s="128" t="str">
        <f t="shared" si="110"/>
        <v/>
      </c>
      <c r="Q6975" s="23"/>
    </row>
    <row r="6976" spans="3:17" x14ac:dyDescent="0.3">
      <c r="C6976" s="128" t="str">
        <f t="shared" si="110"/>
        <v/>
      </c>
      <c r="Q6976" s="23"/>
    </row>
    <row r="6977" spans="3:17" x14ac:dyDescent="0.3">
      <c r="C6977" s="128" t="str">
        <f t="shared" si="110"/>
        <v/>
      </c>
      <c r="Q6977" s="23"/>
    </row>
    <row r="6978" spans="3:17" x14ac:dyDescent="0.3">
      <c r="C6978" s="128" t="str">
        <f t="shared" si="110"/>
        <v/>
      </c>
      <c r="Q6978" s="23"/>
    </row>
    <row r="6979" spans="3:17" x14ac:dyDescent="0.3">
      <c r="C6979" s="128" t="str">
        <f t="shared" si="110"/>
        <v/>
      </c>
      <c r="Q6979" s="23"/>
    </row>
    <row r="6980" spans="3:17" x14ac:dyDescent="0.3">
      <c r="C6980" s="128" t="str">
        <f t="shared" si="110"/>
        <v/>
      </c>
      <c r="Q6980" s="23"/>
    </row>
    <row r="6981" spans="3:17" x14ac:dyDescent="0.3">
      <c r="C6981" s="128" t="str">
        <f t="shared" si="110"/>
        <v/>
      </c>
      <c r="Q6981" s="23"/>
    </row>
    <row r="6982" spans="3:17" x14ac:dyDescent="0.3">
      <c r="C6982" s="128" t="str">
        <f t="shared" si="110"/>
        <v/>
      </c>
      <c r="Q6982" s="23"/>
    </row>
    <row r="6983" spans="3:17" x14ac:dyDescent="0.3">
      <c r="C6983" s="128" t="str">
        <f t="shared" si="110"/>
        <v/>
      </c>
      <c r="Q6983" s="23"/>
    </row>
    <row r="6984" spans="3:17" x14ac:dyDescent="0.3">
      <c r="C6984" s="128" t="str">
        <f t="shared" si="110"/>
        <v/>
      </c>
      <c r="Q6984" s="23"/>
    </row>
    <row r="6985" spans="3:17" x14ac:dyDescent="0.3">
      <c r="C6985" s="128" t="str">
        <f t="shared" si="110"/>
        <v/>
      </c>
      <c r="Q6985" s="23"/>
    </row>
    <row r="6986" spans="3:17" x14ac:dyDescent="0.3">
      <c r="C6986" s="128" t="str">
        <f t="shared" si="110"/>
        <v/>
      </c>
      <c r="Q6986" s="23"/>
    </row>
    <row r="6987" spans="3:17" x14ac:dyDescent="0.3">
      <c r="C6987" s="128" t="str">
        <f t="shared" si="110"/>
        <v/>
      </c>
      <c r="Q6987" s="23"/>
    </row>
    <row r="6988" spans="3:17" x14ac:dyDescent="0.3">
      <c r="C6988" s="128" t="str">
        <f t="shared" si="110"/>
        <v/>
      </c>
      <c r="Q6988" s="23"/>
    </row>
    <row r="6989" spans="3:17" x14ac:dyDescent="0.3">
      <c r="C6989" s="128" t="str">
        <f t="shared" si="110"/>
        <v/>
      </c>
      <c r="Q6989" s="23"/>
    </row>
    <row r="6990" spans="3:17" x14ac:dyDescent="0.3">
      <c r="C6990" s="128" t="str">
        <f t="shared" si="110"/>
        <v/>
      </c>
      <c r="Q6990" s="23"/>
    </row>
    <row r="6991" spans="3:17" x14ac:dyDescent="0.3">
      <c r="C6991" s="128" t="str">
        <f t="shared" si="110"/>
        <v/>
      </c>
      <c r="Q6991" s="23"/>
    </row>
    <row r="6992" spans="3:17" x14ac:dyDescent="0.3">
      <c r="C6992" s="128" t="str">
        <f t="shared" si="110"/>
        <v/>
      </c>
      <c r="Q6992" s="23"/>
    </row>
    <row r="6993" spans="3:17" x14ac:dyDescent="0.3">
      <c r="C6993" s="128" t="str">
        <f t="shared" si="110"/>
        <v/>
      </c>
      <c r="Q6993" s="23"/>
    </row>
    <row r="6994" spans="3:17" x14ac:dyDescent="0.3">
      <c r="C6994" s="128" t="str">
        <f t="shared" si="110"/>
        <v/>
      </c>
      <c r="Q6994" s="23"/>
    </row>
    <row r="6995" spans="3:17" x14ac:dyDescent="0.3">
      <c r="C6995" s="128" t="str">
        <f t="shared" si="110"/>
        <v/>
      </c>
      <c r="Q6995" s="23"/>
    </row>
    <row r="6996" spans="3:17" x14ac:dyDescent="0.3">
      <c r="C6996" s="128" t="str">
        <f t="shared" si="110"/>
        <v/>
      </c>
      <c r="Q6996" s="23"/>
    </row>
    <row r="6997" spans="3:17" x14ac:dyDescent="0.3">
      <c r="C6997" s="128" t="str">
        <f t="shared" si="110"/>
        <v/>
      </c>
      <c r="Q6997" s="23"/>
    </row>
    <row r="6998" spans="3:17" x14ac:dyDescent="0.3">
      <c r="C6998" s="128" t="str">
        <f t="shared" si="110"/>
        <v/>
      </c>
      <c r="Q6998" s="23"/>
    </row>
    <row r="6999" spans="3:17" x14ac:dyDescent="0.3">
      <c r="C6999" s="128" t="str">
        <f t="shared" si="110"/>
        <v/>
      </c>
      <c r="Q6999" s="23"/>
    </row>
    <row r="7000" spans="3:17" x14ac:dyDescent="0.3">
      <c r="C7000" s="128" t="str">
        <f t="shared" si="110"/>
        <v/>
      </c>
      <c r="Q7000" s="23"/>
    </row>
    <row r="7001" spans="3:17" x14ac:dyDescent="0.3">
      <c r="C7001" s="128" t="str">
        <f t="shared" si="110"/>
        <v/>
      </c>
      <c r="Q7001" s="23"/>
    </row>
    <row r="7002" spans="3:17" x14ac:dyDescent="0.3">
      <c r="C7002" s="128" t="str">
        <f t="shared" si="110"/>
        <v/>
      </c>
      <c r="Q7002" s="23"/>
    </row>
    <row r="7003" spans="3:17" x14ac:dyDescent="0.3">
      <c r="C7003" s="128" t="str">
        <f t="shared" si="110"/>
        <v/>
      </c>
      <c r="Q7003" s="23"/>
    </row>
    <row r="7004" spans="3:17" x14ac:dyDescent="0.3">
      <c r="C7004" s="128" t="str">
        <f t="shared" si="110"/>
        <v/>
      </c>
      <c r="Q7004" s="23"/>
    </row>
    <row r="7005" spans="3:17" x14ac:dyDescent="0.3">
      <c r="C7005" s="128" t="str">
        <f t="shared" si="110"/>
        <v/>
      </c>
      <c r="Q7005" s="23"/>
    </row>
    <row r="7006" spans="3:17" x14ac:dyDescent="0.3">
      <c r="C7006" s="128" t="str">
        <f t="shared" si="110"/>
        <v/>
      </c>
      <c r="Q7006" s="23"/>
    </row>
    <row r="7007" spans="3:17" x14ac:dyDescent="0.3">
      <c r="C7007" s="128" t="str">
        <f t="shared" si="110"/>
        <v/>
      </c>
      <c r="Q7007" s="23"/>
    </row>
    <row r="7008" spans="3:17" x14ac:dyDescent="0.3">
      <c r="C7008" s="128" t="str">
        <f t="shared" si="110"/>
        <v/>
      </c>
      <c r="Q7008" s="23"/>
    </row>
    <row r="7009" spans="3:17" x14ac:dyDescent="0.3">
      <c r="C7009" s="128" t="str">
        <f t="shared" si="110"/>
        <v/>
      </c>
      <c r="Q7009" s="23"/>
    </row>
    <row r="7010" spans="3:17" x14ac:dyDescent="0.3">
      <c r="C7010" s="128" t="str">
        <f t="shared" si="110"/>
        <v/>
      </c>
      <c r="Q7010" s="23"/>
    </row>
    <row r="7011" spans="3:17" x14ac:dyDescent="0.3">
      <c r="C7011" s="128" t="str">
        <f t="shared" si="110"/>
        <v/>
      </c>
      <c r="Q7011" s="23"/>
    </row>
    <row r="7012" spans="3:17" x14ac:dyDescent="0.3">
      <c r="C7012" s="128" t="str">
        <f t="shared" si="110"/>
        <v/>
      </c>
      <c r="Q7012" s="23"/>
    </row>
    <row r="7013" spans="3:17" x14ac:dyDescent="0.3">
      <c r="C7013" s="128" t="str">
        <f t="shared" si="110"/>
        <v/>
      </c>
      <c r="Q7013" s="23"/>
    </row>
    <row r="7014" spans="3:17" x14ac:dyDescent="0.3">
      <c r="C7014" s="128" t="str">
        <f t="shared" si="110"/>
        <v/>
      </c>
      <c r="Q7014" s="23"/>
    </row>
    <row r="7015" spans="3:17" x14ac:dyDescent="0.3">
      <c r="C7015" s="128" t="str">
        <f t="shared" si="110"/>
        <v/>
      </c>
      <c r="Q7015" s="23"/>
    </row>
    <row r="7016" spans="3:17" x14ac:dyDescent="0.3">
      <c r="C7016" s="128" t="str">
        <f t="shared" si="110"/>
        <v/>
      </c>
      <c r="Q7016" s="23"/>
    </row>
    <row r="7017" spans="3:17" x14ac:dyDescent="0.3">
      <c r="C7017" s="128" t="str">
        <f t="shared" si="110"/>
        <v/>
      </c>
      <c r="Q7017" s="23"/>
    </row>
    <row r="7018" spans="3:17" x14ac:dyDescent="0.3">
      <c r="C7018" s="128" t="str">
        <f t="shared" si="110"/>
        <v/>
      </c>
      <c r="Q7018" s="23"/>
    </row>
    <row r="7019" spans="3:17" x14ac:dyDescent="0.3">
      <c r="C7019" s="128" t="str">
        <f t="shared" si="110"/>
        <v/>
      </c>
      <c r="Q7019" s="23"/>
    </row>
    <row r="7020" spans="3:17" x14ac:dyDescent="0.3">
      <c r="C7020" s="128" t="str">
        <f t="shared" si="110"/>
        <v/>
      </c>
      <c r="Q7020" s="23"/>
    </row>
    <row r="7021" spans="3:17" x14ac:dyDescent="0.3">
      <c r="C7021" s="128" t="str">
        <f t="shared" si="110"/>
        <v/>
      </c>
      <c r="Q7021" s="23"/>
    </row>
    <row r="7022" spans="3:17" x14ac:dyDescent="0.3">
      <c r="C7022" s="128" t="str">
        <f t="shared" si="110"/>
        <v/>
      </c>
      <c r="Q7022" s="23"/>
    </row>
    <row r="7023" spans="3:17" x14ac:dyDescent="0.3">
      <c r="C7023" s="128" t="str">
        <f t="shared" si="110"/>
        <v/>
      </c>
      <c r="Q7023" s="23"/>
    </row>
    <row r="7024" spans="3:17" x14ac:dyDescent="0.3">
      <c r="C7024" s="128" t="str">
        <f t="shared" si="110"/>
        <v/>
      </c>
      <c r="Q7024" s="23"/>
    </row>
    <row r="7025" spans="3:17" x14ac:dyDescent="0.3">
      <c r="C7025" s="128" t="str">
        <f t="shared" si="110"/>
        <v/>
      </c>
      <c r="Q7025" s="23"/>
    </row>
    <row r="7026" spans="3:17" x14ac:dyDescent="0.3">
      <c r="C7026" s="128" t="str">
        <f t="shared" si="110"/>
        <v/>
      </c>
      <c r="Q7026" s="23"/>
    </row>
    <row r="7027" spans="3:17" x14ac:dyDescent="0.3">
      <c r="C7027" s="128" t="str">
        <f t="shared" si="110"/>
        <v/>
      </c>
      <c r="Q7027" s="23"/>
    </row>
    <row r="7028" spans="3:17" x14ac:dyDescent="0.3">
      <c r="C7028" s="128" t="str">
        <f t="shared" si="110"/>
        <v/>
      </c>
      <c r="Q7028" s="23"/>
    </row>
    <row r="7029" spans="3:17" x14ac:dyDescent="0.3">
      <c r="C7029" s="128" t="str">
        <f t="shared" si="110"/>
        <v/>
      </c>
      <c r="Q7029" s="23"/>
    </row>
    <row r="7030" spans="3:17" x14ac:dyDescent="0.3">
      <c r="C7030" s="128" t="str">
        <f t="shared" ref="C7030:C7093" si="111">LEFT(E7030,9)</f>
        <v/>
      </c>
      <c r="Q7030" s="23"/>
    </row>
    <row r="7031" spans="3:17" x14ac:dyDescent="0.3">
      <c r="C7031" s="128" t="str">
        <f t="shared" si="111"/>
        <v/>
      </c>
      <c r="Q7031" s="23"/>
    </row>
    <row r="7032" spans="3:17" x14ac:dyDescent="0.3">
      <c r="C7032" s="128" t="str">
        <f t="shared" si="111"/>
        <v/>
      </c>
      <c r="Q7032" s="23"/>
    </row>
    <row r="7033" spans="3:17" x14ac:dyDescent="0.3">
      <c r="C7033" s="128" t="str">
        <f t="shared" si="111"/>
        <v/>
      </c>
      <c r="Q7033" s="23"/>
    </row>
    <row r="7034" spans="3:17" x14ac:dyDescent="0.3">
      <c r="C7034" s="128" t="str">
        <f t="shared" si="111"/>
        <v/>
      </c>
      <c r="Q7034" s="23"/>
    </row>
    <row r="7035" spans="3:17" x14ac:dyDescent="0.3">
      <c r="C7035" s="128" t="str">
        <f t="shared" si="111"/>
        <v/>
      </c>
      <c r="Q7035" s="23"/>
    </row>
    <row r="7036" spans="3:17" x14ac:dyDescent="0.3">
      <c r="C7036" s="128" t="str">
        <f t="shared" si="111"/>
        <v/>
      </c>
      <c r="Q7036" s="23"/>
    </row>
    <row r="7037" spans="3:17" x14ac:dyDescent="0.3">
      <c r="C7037" s="128" t="str">
        <f t="shared" si="111"/>
        <v/>
      </c>
      <c r="Q7037" s="23"/>
    </row>
    <row r="7038" spans="3:17" x14ac:dyDescent="0.3">
      <c r="C7038" s="128" t="str">
        <f t="shared" si="111"/>
        <v/>
      </c>
      <c r="Q7038" s="23"/>
    </row>
    <row r="7039" spans="3:17" x14ac:dyDescent="0.3">
      <c r="C7039" s="128" t="str">
        <f t="shared" si="111"/>
        <v/>
      </c>
      <c r="Q7039" s="23"/>
    </row>
    <row r="7040" spans="3:17" x14ac:dyDescent="0.3">
      <c r="C7040" s="128" t="str">
        <f t="shared" si="111"/>
        <v/>
      </c>
      <c r="Q7040" s="23"/>
    </row>
    <row r="7041" spans="3:17" x14ac:dyDescent="0.3">
      <c r="C7041" s="128" t="str">
        <f t="shared" si="111"/>
        <v/>
      </c>
      <c r="Q7041" s="23"/>
    </row>
    <row r="7042" spans="3:17" x14ac:dyDescent="0.3">
      <c r="C7042" s="128" t="str">
        <f t="shared" si="111"/>
        <v/>
      </c>
      <c r="Q7042" s="23"/>
    </row>
    <row r="7043" spans="3:17" x14ac:dyDescent="0.3">
      <c r="C7043" s="128" t="str">
        <f t="shared" si="111"/>
        <v/>
      </c>
      <c r="Q7043" s="23"/>
    </row>
    <row r="7044" spans="3:17" x14ac:dyDescent="0.3">
      <c r="C7044" s="128" t="str">
        <f t="shared" si="111"/>
        <v/>
      </c>
      <c r="Q7044" s="23"/>
    </row>
    <row r="7045" spans="3:17" x14ac:dyDescent="0.3">
      <c r="C7045" s="128" t="str">
        <f t="shared" si="111"/>
        <v/>
      </c>
      <c r="Q7045" s="23"/>
    </row>
    <row r="7046" spans="3:17" x14ac:dyDescent="0.3">
      <c r="C7046" s="128" t="str">
        <f t="shared" si="111"/>
        <v/>
      </c>
      <c r="Q7046" s="23"/>
    </row>
    <row r="7047" spans="3:17" x14ac:dyDescent="0.3">
      <c r="C7047" s="128" t="str">
        <f t="shared" si="111"/>
        <v/>
      </c>
      <c r="Q7047" s="23"/>
    </row>
    <row r="7048" spans="3:17" x14ac:dyDescent="0.3">
      <c r="C7048" s="128" t="str">
        <f t="shared" si="111"/>
        <v/>
      </c>
      <c r="Q7048" s="23"/>
    </row>
    <row r="7049" spans="3:17" x14ac:dyDescent="0.3">
      <c r="C7049" s="128" t="str">
        <f t="shared" si="111"/>
        <v/>
      </c>
      <c r="Q7049" s="23"/>
    </row>
    <row r="7050" spans="3:17" x14ac:dyDescent="0.3">
      <c r="C7050" s="128" t="str">
        <f t="shared" si="111"/>
        <v/>
      </c>
      <c r="Q7050" s="23"/>
    </row>
    <row r="7051" spans="3:17" x14ac:dyDescent="0.3">
      <c r="C7051" s="128" t="str">
        <f t="shared" si="111"/>
        <v/>
      </c>
      <c r="Q7051" s="23"/>
    </row>
    <row r="7052" spans="3:17" x14ac:dyDescent="0.3">
      <c r="C7052" s="128" t="str">
        <f t="shared" si="111"/>
        <v/>
      </c>
      <c r="Q7052" s="23"/>
    </row>
    <row r="7053" spans="3:17" x14ac:dyDescent="0.3">
      <c r="C7053" s="128" t="str">
        <f t="shared" si="111"/>
        <v/>
      </c>
      <c r="Q7053" s="23"/>
    </row>
    <row r="7054" spans="3:17" x14ac:dyDescent="0.3">
      <c r="C7054" s="128" t="str">
        <f t="shared" si="111"/>
        <v/>
      </c>
      <c r="Q7054" s="23"/>
    </row>
    <row r="7055" spans="3:17" x14ac:dyDescent="0.3">
      <c r="C7055" s="128" t="str">
        <f t="shared" si="111"/>
        <v/>
      </c>
      <c r="Q7055" s="23"/>
    </row>
    <row r="7056" spans="3:17" x14ac:dyDescent="0.3">
      <c r="C7056" s="128" t="str">
        <f t="shared" si="111"/>
        <v/>
      </c>
      <c r="Q7056" s="23"/>
    </row>
    <row r="7057" spans="3:17" x14ac:dyDescent="0.3">
      <c r="C7057" s="128" t="str">
        <f t="shared" si="111"/>
        <v/>
      </c>
      <c r="Q7057" s="23"/>
    </row>
    <row r="7058" spans="3:17" x14ac:dyDescent="0.3">
      <c r="C7058" s="128" t="str">
        <f t="shared" si="111"/>
        <v/>
      </c>
      <c r="Q7058" s="23"/>
    </row>
    <row r="7059" spans="3:17" x14ac:dyDescent="0.3">
      <c r="C7059" s="128" t="str">
        <f t="shared" si="111"/>
        <v/>
      </c>
      <c r="Q7059" s="23"/>
    </row>
    <row r="7060" spans="3:17" x14ac:dyDescent="0.3">
      <c r="C7060" s="128" t="str">
        <f t="shared" si="111"/>
        <v/>
      </c>
      <c r="Q7060" s="23"/>
    </row>
    <row r="7061" spans="3:17" x14ac:dyDescent="0.3">
      <c r="C7061" s="128" t="str">
        <f t="shared" si="111"/>
        <v/>
      </c>
      <c r="Q7061" s="23"/>
    </row>
    <row r="7062" spans="3:17" x14ac:dyDescent="0.3">
      <c r="C7062" s="128" t="str">
        <f t="shared" si="111"/>
        <v/>
      </c>
      <c r="Q7062" s="23"/>
    </row>
    <row r="7063" spans="3:17" x14ac:dyDescent="0.3">
      <c r="C7063" s="128" t="str">
        <f t="shared" si="111"/>
        <v/>
      </c>
      <c r="Q7063" s="23"/>
    </row>
    <row r="7064" spans="3:17" x14ac:dyDescent="0.3">
      <c r="C7064" s="128" t="str">
        <f t="shared" si="111"/>
        <v/>
      </c>
      <c r="Q7064" s="23"/>
    </row>
    <row r="7065" spans="3:17" x14ac:dyDescent="0.3">
      <c r="C7065" s="128" t="str">
        <f t="shared" si="111"/>
        <v/>
      </c>
      <c r="Q7065" s="23"/>
    </row>
    <row r="7066" spans="3:17" x14ac:dyDescent="0.3">
      <c r="C7066" s="128" t="str">
        <f t="shared" si="111"/>
        <v/>
      </c>
      <c r="Q7066" s="23"/>
    </row>
    <row r="7067" spans="3:17" x14ac:dyDescent="0.3">
      <c r="C7067" s="128" t="str">
        <f t="shared" si="111"/>
        <v/>
      </c>
      <c r="Q7067" s="23"/>
    </row>
    <row r="7068" spans="3:17" x14ac:dyDescent="0.3">
      <c r="C7068" s="128" t="str">
        <f t="shared" si="111"/>
        <v/>
      </c>
      <c r="Q7068" s="23"/>
    </row>
    <row r="7069" spans="3:17" x14ac:dyDescent="0.3">
      <c r="C7069" s="128" t="str">
        <f t="shared" si="111"/>
        <v/>
      </c>
      <c r="Q7069" s="23"/>
    </row>
    <row r="7070" spans="3:17" x14ac:dyDescent="0.3">
      <c r="C7070" s="128" t="str">
        <f t="shared" si="111"/>
        <v/>
      </c>
      <c r="Q7070" s="23"/>
    </row>
    <row r="7071" spans="3:17" x14ac:dyDescent="0.3">
      <c r="C7071" s="128" t="str">
        <f t="shared" si="111"/>
        <v/>
      </c>
      <c r="Q7071" s="23"/>
    </row>
    <row r="7072" spans="3:17" x14ac:dyDescent="0.3">
      <c r="C7072" s="128" t="str">
        <f t="shared" si="111"/>
        <v/>
      </c>
      <c r="Q7072" s="23"/>
    </row>
    <row r="7073" spans="3:17" x14ac:dyDescent="0.3">
      <c r="C7073" s="128" t="str">
        <f t="shared" si="111"/>
        <v/>
      </c>
      <c r="Q7073" s="23"/>
    </row>
    <row r="7074" spans="3:17" x14ac:dyDescent="0.3">
      <c r="C7074" s="128" t="str">
        <f t="shared" si="111"/>
        <v/>
      </c>
      <c r="Q7074" s="23"/>
    </row>
    <row r="7075" spans="3:17" x14ac:dyDescent="0.3">
      <c r="C7075" s="128" t="str">
        <f t="shared" si="111"/>
        <v/>
      </c>
      <c r="Q7075" s="23"/>
    </row>
    <row r="7076" spans="3:17" x14ac:dyDescent="0.3">
      <c r="C7076" s="128" t="str">
        <f t="shared" si="111"/>
        <v/>
      </c>
      <c r="Q7076" s="23"/>
    </row>
    <row r="7077" spans="3:17" x14ac:dyDescent="0.3">
      <c r="C7077" s="128" t="str">
        <f t="shared" si="111"/>
        <v/>
      </c>
      <c r="Q7077" s="23"/>
    </row>
    <row r="7078" spans="3:17" x14ac:dyDescent="0.3">
      <c r="C7078" s="128" t="str">
        <f t="shared" si="111"/>
        <v/>
      </c>
      <c r="Q7078" s="23"/>
    </row>
    <row r="7079" spans="3:17" x14ac:dyDescent="0.3">
      <c r="C7079" s="128" t="str">
        <f t="shared" si="111"/>
        <v/>
      </c>
      <c r="Q7079" s="23"/>
    </row>
    <row r="7080" spans="3:17" x14ac:dyDescent="0.3">
      <c r="C7080" s="128" t="str">
        <f t="shared" si="111"/>
        <v/>
      </c>
      <c r="Q7080" s="23"/>
    </row>
    <row r="7081" spans="3:17" x14ac:dyDescent="0.3">
      <c r="C7081" s="128" t="str">
        <f t="shared" si="111"/>
        <v/>
      </c>
      <c r="Q7081" s="23"/>
    </row>
    <row r="7082" spans="3:17" x14ac:dyDescent="0.3">
      <c r="C7082" s="128" t="str">
        <f t="shared" si="111"/>
        <v/>
      </c>
      <c r="Q7082" s="23"/>
    </row>
    <row r="7083" spans="3:17" x14ac:dyDescent="0.3">
      <c r="C7083" s="128" t="str">
        <f t="shared" si="111"/>
        <v/>
      </c>
      <c r="Q7083" s="23"/>
    </row>
    <row r="7084" spans="3:17" x14ac:dyDescent="0.3">
      <c r="C7084" s="128" t="str">
        <f t="shared" si="111"/>
        <v/>
      </c>
      <c r="Q7084" s="23"/>
    </row>
    <row r="7085" spans="3:17" x14ac:dyDescent="0.3">
      <c r="C7085" s="128" t="str">
        <f t="shared" si="111"/>
        <v/>
      </c>
      <c r="Q7085" s="23"/>
    </row>
    <row r="7086" spans="3:17" x14ac:dyDescent="0.3">
      <c r="C7086" s="128" t="str">
        <f t="shared" si="111"/>
        <v/>
      </c>
      <c r="Q7086" s="23"/>
    </row>
    <row r="7087" spans="3:17" x14ac:dyDescent="0.3">
      <c r="C7087" s="128" t="str">
        <f t="shared" si="111"/>
        <v/>
      </c>
      <c r="Q7087" s="23"/>
    </row>
    <row r="7088" spans="3:17" x14ac:dyDescent="0.3">
      <c r="C7088" s="128" t="str">
        <f t="shared" si="111"/>
        <v/>
      </c>
      <c r="Q7088" s="23"/>
    </row>
    <row r="7089" spans="3:17" x14ac:dyDescent="0.3">
      <c r="C7089" s="128" t="str">
        <f t="shared" si="111"/>
        <v/>
      </c>
      <c r="Q7089" s="23"/>
    </row>
    <row r="7090" spans="3:17" x14ac:dyDescent="0.3">
      <c r="C7090" s="128" t="str">
        <f t="shared" si="111"/>
        <v/>
      </c>
      <c r="Q7090" s="23"/>
    </row>
    <row r="7091" spans="3:17" x14ac:dyDescent="0.3">
      <c r="C7091" s="128" t="str">
        <f t="shared" si="111"/>
        <v/>
      </c>
      <c r="Q7091" s="23"/>
    </row>
    <row r="7092" spans="3:17" x14ac:dyDescent="0.3">
      <c r="C7092" s="128" t="str">
        <f t="shared" si="111"/>
        <v/>
      </c>
      <c r="Q7092" s="23"/>
    </row>
    <row r="7093" spans="3:17" x14ac:dyDescent="0.3">
      <c r="C7093" s="128" t="str">
        <f t="shared" si="111"/>
        <v/>
      </c>
      <c r="Q7093" s="23"/>
    </row>
    <row r="7094" spans="3:17" x14ac:dyDescent="0.3">
      <c r="C7094" s="128" t="str">
        <f t="shared" ref="C7094:C7157" si="112">LEFT(E7094,9)</f>
        <v/>
      </c>
      <c r="Q7094" s="23"/>
    </row>
    <row r="7095" spans="3:17" x14ac:dyDescent="0.3">
      <c r="C7095" s="128" t="str">
        <f t="shared" si="112"/>
        <v/>
      </c>
      <c r="Q7095" s="23"/>
    </row>
    <row r="7096" spans="3:17" x14ac:dyDescent="0.3">
      <c r="C7096" s="128" t="str">
        <f t="shared" si="112"/>
        <v/>
      </c>
      <c r="Q7096" s="23"/>
    </row>
    <row r="7097" spans="3:17" x14ac:dyDescent="0.3">
      <c r="C7097" s="128" t="str">
        <f t="shared" si="112"/>
        <v/>
      </c>
      <c r="Q7097" s="23"/>
    </row>
    <row r="7098" spans="3:17" x14ac:dyDescent="0.3">
      <c r="C7098" s="128" t="str">
        <f t="shared" si="112"/>
        <v/>
      </c>
      <c r="Q7098" s="23"/>
    </row>
    <row r="7099" spans="3:17" x14ac:dyDescent="0.3">
      <c r="C7099" s="128" t="str">
        <f t="shared" si="112"/>
        <v/>
      </c>
      <c r="Q7099" s="23"/>
    </row>
    <row r="7100" spans="3:17" x14ac:dyDescent="0.3">
      <c r="C7100" s="128" t="str">
        <f t="shared" si="112"/>
        <v/>
      </c>
      <c r="Q7100" s="23"/>
    </row>
    <row r="7101" spans="3:17" x14ac:dyDescent="0.3">
      <c r="C7101" s="128" t="str">
        <f t="shared" si="112"/>
        <v/>
      </c>
      <c r="Q7101" s="23"/>
    </row>
    <row r="7102" spans="3:17" x14ac:dyDescent="0.3">
      <c r="C7102" s="128" t="str">
        <f t="shared" si="112"/>
        <v/>
      </c>
      <c r="Q7102" s="23"/>
    </row>
    <row r="7103" spans="3:17" x14ac:dyDescent="0.3">
      <c r="C7103" s="128" t="str">
        <f t="shared" si="112"/>
        <v/>
      </c>
      <c r="Q7103" s="23"/>
    </row>
    <row r="7104" spans="3:17" x14ac:dyDescent="0.3">
      <c r="C7104" s="128" t="str">
        <f t="shared" si="112"/>
        <v/>
      </c>
      <c r="Q7104" s="23"/>
    </row>
    <row r="7105" spans="3:17" x14ac:dyDescent="0.3">
      <c r="C7105" s="128" t="str">
        <f t="shared" si="112"/>
        <v/>
      </c>
      <c r="Q7105" s="23"/>
    </row>
    <row r="7106" spans="3:17" x14ac:dyDescent="0.3">
      <c r="C7106" s="128" t="str">
        <f t="shared" si="112"/>
        <v/>
      </c>
      <c r="Q7106" s="23"/>
    </row>
    <row r="7107" spans="3:17" x14ac:dyDescent="0.3">
      <c r="C7107" s="128" t="str">
        <f t="shared" si="112"/>
        <v/>
      </c>
      <c r="Q7107" s="23"/>
    </row>
    <row r="7108" spans="3:17" x14ac:dyDescent="0.3">
      <c r="C7108" s="128" t="str">
        <f t="shared" si="112"/>
        <v/>
      </c>
      <c r="Q7108" s="23"/>
    </row>
    <row r="7109" spans="3:17" x14ac:dyDescent="0.3">
      <c r="C7109" s="128" t="str">
        <f t="shared" si="112"/>
        <v/>
      </c>
      <c r="Q7109" s="23"/>
    </row>
    <row r="7110" spans="3:17" x14ac:dyDescent="0.3">
      <c r="C7110" s="128" t="str">
        <f t="shared" si="112"/>
        <v/>
      </c>
      <c r="Q7110" s="23"/>
    </row>
    <row r="7111" spans="3:17" x14ac:dyDescent="0.3">
      <c r="C7111" s="128" t="str">
        <f t="shared" si="112"/>
        <v/>
      </c>
      <c r="Q7111" s="23"/>
    </row>
    <row r="7112" spans="3:17" x14ac:dyDescent="0.3">
      <c r="C7112" s="128" t="str">
        <f t="shared" si="112"/>
        <v/>
      </c>
      <c r="Q7112" s="23"/>
    </row>
    <row r="7113" spans="3:17" x14ac:dyDescent="0.3">
      <c r="C7113" s="128" t="str">
        <f t="shared" si="112"/>
        <v/>
      </c>
      <c r="Q7113" s="23"/>
    </row>
    <row r="7114" spans="3:17" x14ac:dyDescent="0.3">
      <c r="C7114" s="128" t="str">
        <f t="shared" si="112"/>
        <v/>
      </c>
      <c r="Q7114" s="23"/>
    </row>
    <row r="7115" spans="3:17" x14ac:dyDescent="0.3">
      <c r="C7115" s="128" t="str">
        <f t="shared" si="112"/>
        <v/>
      </c>
      <c r="Q7115" s="23"/>
    </row>
    <row r="7116" spans="3:17" x14ac:dyDescent="0.3">
      <c r="C7116" s="128" t="str">
        <f t="shared" si="112"/>
        <v/>
      </c>
      <c r="Q7116" s="23"/>
    </row>
    <row r="7117" spans="3:17" x14ac:dyDescent="0.3">
      <c r="C7117" s="128" t="str">
        <f t="shared" si="112"/>
        <v/>
      </c>
      <c r="Q7117" s="23"/>
    </row>
    <row r="7118" spans="3:17" x14ac:dyDescent="0.3">
      <c r="C7118" s="128" t="str">
        <f t="shared" si="112"/>
        <v/>
      </c>
      <c r="Q7118" s="23"/>
    </row>
    <row r="7119" spans="3:17" x14ac:dyDescent="0.3">
      <c r="C7119" s="128" t="str">
        <f t="shared" si="112"/>
        <v/>
      </c>
      <c r="Q7119" s="23"/>
    </row>
    <row r="7120" spans="3:17" x14ac:dyDescent="0.3">
      <c r="C7120" s="128" t="str">
        <f t="shared" si="112"/>
        <v/>
      </c>
      <c r="Q7120" s="23"/>
    </row>
    <row r="7121" spans="3:17" x14ac:dyDescent="0.3">
      <c r="C7121" s="128" t="str">
        <f t="shared" si="112"/>
        <v/>
      </c>
      <c r="Q7121" s="23"/>
    </row>
    <row r="7122" spans="3:17" x14ac:dyDescent="0.3">
      <c r="C7122" s="128" t="str">
        <f t="shared" si="112"/>
        <v/>
      </c>
      <c r="Q7122" s="23"/>
    </row>
    <row r="7123" spans="3:17" x14ac:dyDescent="0.3">
      <c r="C7123" s="128" t="str">
        <f t="shared" si="112"/>
        <v/>
      </c>
      <c r="Q7123" s="23"/>
    </row>
    <row r="7124" spans="3:17" x14ac:dyDescent="0.3">
      <c r="C7124" s="128" t="str">
        <f t="shared" si="112"/>
        <v/>
      </c>
      <c r="Q7124" s="23"/>
    </row>
    <row r="7125" spans="3:17" x14ac:dyDescent="0.3">
      <c r="C7125" s="128" t="str">
        <f t="shared" si="112"/>
        <v/>
      </c>
      <c r="Q7125" s="23"/>
    </row>
    <row r="7126" spans="3:17" x14ac:dyDescent="0.3">
      <c r="C7126" s="128" t="str">
        <f t="shared" si="112"/>
        <v/>
      </c>
      <c r="Q7126" s="23"/>
    </row>
    <row r="7127" spans="3:17" x14ac:dyDescent="0.3">
      <c r="C7127" s="128" t="str">
        <f t="shared" si="112"/>
        <v/>
      </c>
      <c r="Q7127" s="23"/>
    </row>
    <row r="7128" spans="3:17" x14ac:dyDescent="0.3">
      <c r="C7128" s="128" t="str">
        <f t="shared" si="112"/>
        <v/>
      </c>
      <c r="Q7128" s="23"/>
    </row>
    <row r="7129" spans="3:17" x14ac:dyDescent="0.3">
      <c r="C7129" s="128" t="str">
        <f t="shared" si="112"/>
        <v/>
      </c>
      <c r="Q7129" s="23"/>
    </row>
    <row r="7130" spans="3:17" x14ac:dyDescent="0.3">
      <c r="C7130" s="128" t="str">
        <f t="shared" si="112"/>
        <v/>
      </c>
      <c r="Q7130" s="23"/>
    </row>
    <row r="7131" spans="3:17" x14ac:dyDescent="0.3">
      <c r="C7131" s="128" t="str">
        <f t="shared" si="112"/>
        <v/>
      </c>
      <c r="Q7131" s="23"/>
    </row>
    <row r="7132" spans="3:17" x14ac:dyDescent="0.3">
      <c r="C7132" s="128" t="str">
        <f t="shared" si="112"/>
        <v/>
      </c>
      <c r="Q7132" s="23"/>
    </row>
    <row r="7133" spans="3:17" x14ac:dyDescent="0.3">
      <c r="C7133" s="128" t="str">
        <f t="shared" si="112"/>
        <v/>
      </c>
      <c r="Q7133" s="23"/>
    </row>
    <row r="7134" spans="3:17" x14ac:dyDescent="0.3">
      <c r="C7134" s="128" t="str">
        <f t="shared" si="112"/>
        <v/>
      </c>
      <c r="Q7134" s="23"/>
    </row>
    <row r="7135" spans="3:17" x14ac:dyDescent="0.3">
      <c r="C7135" s="128" t="str">
        <f t="shared" si="112"/>
        <v/>
      </c>
      <c r="Q7135" s="23"/>
    </row>
    <row r="7136" spans="3:17" x14ac:dyDescent="0.3">
      <c r="C7136" s="128" t="str">
        <f t="shared" si="112"/>
        <v/>
      </c>
      <c r="Q7136" s="23"/>
    </row>
    <row r="7137" spans="3:17" x14ac:dyDescent="0.3">
      <c r="C7137" s="128" t="str">
        <f t="shared" si="112"/>
        <v/>
      </c>
      <c r="Q7137" s="23"/>
    </row>
    <row r="7138" spans="3:17" x14ac:dyDescent="0.3">
      <c r="C7138" s="128" t="str">
        <f t="shared" si="112"/>
        <v/>
      </c>
      <c r="Q7138" s="23"/>
    </row>
    <row r="7139" spans="3:17" x14ac:dyDescent="0.3">
      <c r="C7139" s="128" t="str">
        <f t="shared" si="112"/>
        <v/>
      </c>
      <c r="Q7139" s="23"/>
    </row>
    <row r="7140" spans="3:17" x14ac:dyDescent="0.3">
      <c r="C7140" s="128" t="str">
        <f t="shared" si="112"/>
        <v/>
      </c>
      <c r="Q7140" s="23"/>
    </row>
    <row r="7141" spans="3:17" x14ac:dyDescent="0.3">
      <c r="C7141" s="128" t="str">
        <f t="shared" si="112"/>
        <v/>
      </c>
      <c r="Q7141" s="23"/>
    </row>
    <row r="7142" spans="3:17" x14ac:dyDescent="0.3">
      <c r="C7142" s="128" t="str">
        <f t="shared" si="112"/>
        <v/>
      </c>
      <c r="Q7142" s="23"/>
    </row>
    <row r="7143" spans="3:17" x14ac:dyDescent="0.3">
      <c r="C7143" s="128" t="str">
        <f t="shared" si="112"/>
        <v/>
      </c>
      <c r="Q7143" s="23"/>
    </row>
    <row r="7144" spans="3:17" x14ac:dyDescent="0.3">
      <c r="C7144" s="128" t="str">
        <f t="shared" si="112"/>
        <v/>
      </c>
      <c r="Q7144" s="23"/>
    </row>
    <row r="7145" spans="3:17" x14ac:dyDescent="0.3">
      <c r="C7145" s="128" t="str">
        <f t="shared" si="112"/>
        <v/>
      </c>
      <c r="Q7145" s="23"/>
    </row>
    <row r="7146" spans="3:17" x14ac:dyDescent="0.3">
      <c r="C7146" s="128" t="str">
        <f t="shared" si="112"/>
        <v/>
      </c>
      <c r="Q7146" s="23"/>
    </row>
    <row r="7147" spans="3:17" x14ac:dyDescent="0.3">
      <c r="C7147" s="128" t="str">
        <f t="shared" si="112"/>
        <v/>
      </c>
      <c r="Q7147" s="23"/>
    </row>
    <row r="7148" spans="3:17" x14ac:dyDescent="0.3">
      <c r="C7148" s="128" t="str">
        <f t="shared" si="112"/>
        <v/>
      </c>
      <c r="Q7148" s="23"/>
    </row>
    <row r="7149" spans="3:17" x14ac:dyDescent="0.3">
      <c r="C7149" s="128" t="str">
        <f t="shared" si="112"/>
        <v/>
      </c>
      <c r="Q7149" s="23"/>
    </row>
    <row r="7150" spans="3:17" x14ac:dyDescent="0.3">
      <c r="C7150" s="128" t="str">
        <f t="shared" si="112"/>
        <v/>
      </c>
      <c r="Q7150" s="23"/>
    </row>
    <row r="7151" spans="3:17" x14ac:dyDescent="0.3">
      <c r="C7151" s="128" t="str">
        <f t="shared" si="112"/>
        <v/>
      </c>
      <c r="Q7151" s="23"/>
    </row>
    <row r="7152" spans="3:17" x14ac:dyDescent="0.3">
      <c r="C7152" s="128" t="str">
        <f t="shared" si="112"/>
        <v/>
      </c>
      <c r="Q7152" s="23"/>
    </row>
    <row r="7153" spans="3:17" x14ac:dyDescent="0.3">
      <c r="C7153" s="128" t="str">
        <f t="shared" si="112"/>
        <v/>
      </c>
      <c r="Q7153" s="23"/>
    </row>
    <row r="7154" spans="3:17" x14ac:dyDescent="0.3">
      <c r="C7154" s="128" t="str">
        <f t="shared" si="112"/>
        <v/>
      </c>
      <c r="Q7154" s="23"/>
    </row>
    <row r="7155" spans="3:17" x14ac:dyDescent="0.3">
      <c r="C7155" s="128" t="str">
        <f t="shared" si="112"/>
        <v/>
      </c>
      <c r="Q7155" s="23"/>
    </row>
    <row r="7156" spans="3:17" x14ac:dyDescent="0.3">
      <c r="C7156" s="128" t="str">
        <f t="shared" si="112"/>
        <v/>
      </c>
      <c r="Q7156" s="23"/>
    </row>
    <row r="7157" spans="3:17" x14ac:dyDescent="0.3">
      <c r="C7157" s="128" t="str">
        <f t="shared" si="112"/>
        <v/>
      </c>
      <c r="Q7157" s="23"/>
    </row>
    <row r="7158" spans="3:17" x14ac:dyDescent="0.3">
      <c r="C7158" s="128" t="str">
        <f t="shared" ref="C7158:C7221" si="113">LEFT(E7158,9)</f>
        <v/>
      </c>
      <c r="Q7158" s="23"/>
    </row>
    <row r="7159" spans="3:17" x14ac:dyDescent="0.3">
      <c r="C7159" s="128" t="str">
        <f t="shared" si="113"/>
        <v/>
      </c>
      <c r="Q7159" s="23"/>
    </row>
    <row r="7160" spans="3:17" x14ac:dyDescent="0.3">
      <c r="C7160" s="128" t="str">
        <f t="shared" si="113"/>
        <v/>
      </c>
      <c r="Q7160" s="23"/>
    </row>
    <row r="7161" spans="3:17" x14ac:dyDescent="0.3">
      <c r="C7161" s="128" t="str">
        <f t="shared" si="113"/>
        <v/>
      </c>
      <c r="Q7161" s="23"/>
    </row>
    <row r="7162" spans="3:17" x14ac:dyDescent="0.3">
      <c r="C7162" s="128" t="str">
        <f t="shared" si="113"/>
        <v/>
      </c>
      <c r="Q7162" s="23"/>
    </row>
    <row r="7163" spans="3:17" x14ac:dyDescent="0.3">
      <c r="C7163" s="128" t="str">
        <f t="shared" si="113"/>
        <v/>
      </c>
      <c r="Q7163" s="23"/>
    </row>
    <row r="7164" spans="3:17" x14ac:dyDescent="0.3">
      <c r="C7164" s="128" t="str">
        <f t="shared" si="113"/>
        <v/>
      </c>
      <c r="Q7164" s="23"/>
    </row>
    <row r="7165" spans="3:17" x14ac:dyDescent="0.3">
      <c r="C7165" s="128" t="str">
        <f t="shared" si="113"/>
        <v/>
      </c>
      <c r="Q7165" s="23"/>
    </row>
    <row r="7166" spans="3:17" x14ac:dyDescent="0.3">
      <c r="C7166" s="128" t="str">
        <f t="shared" si="113"/>
        <v/>
      </c>
      <c r="Q7166" s="23"/>
    </row>
    <row r="7167" spans="3:17" x14ac:dyDescent="0.3">
      <c r="C7167" s="128" t="str">
        <f t="shared" si="113"/>
        <v/>
      </c>
      <c r="Q7167" s="23"/>
    </row>
    <row r="7168" spans="3:17" x14ac:dyDescent="0.3">
      <c r="C7168" s="128" t="str">
        <f t="shared" si="113"/>
        <v/>
      </c>
      <c r="Q7168" s="23"/>
    </row>
    <row r="7169" spans="3:17" x14ac:dyDescent="0.3">
      <c r="C7169" s="128" t="str">
        <f t="shared" si="113"/>
        <v/>
      </c>
      <c r="Q7169" s="23"/>
    </row>
    <row r="7170" spans="3:17" x14ac:dyDescent="0.3">
      <c r="C7170" s="128" t="str">
        <f t="shared" si="113"/>
        <v/>
      </c>
      <c r="Q7170" s="23"/>
    </row>
    <row r="7171" spans="3:17" x14ac:dyDescent="0.3">
      <c r="C7171" s="128" t="str">
        <f t="shared" si="113"/>
        <v/>
      </c>
      <c r="Q7171" s="23"/>
    </row>
    <row r="7172" spans="3:17" x14ac:dyDescent="0.3">
      <c r="C7172" s="128" t="str">
        <f t="shared" si="113"/>
        <v/>
      </c>
      <c r="Q7172" s="23"/>
    </row>
    <row r="7173" spans="3:17" x14ac:dyDescent="0.3">
      <c r="C7173" s="128" t="str">
        <f t="shared" si="113"/>
        <v/>
      </c>
      <c r="Q7173" s="23"/>
    </row>
    <row r="7174" spans="3:17" x14ac:dyDescent="0.3">
      <c r="C7174" s="128" t="str">
        <f t="shared" si="113"/>
        <v/>
      </c>
      <c r="Q7174" s="23"/>
    </row>
    <row r="7175" spans="3:17" x14ac:dyDescent="0.3">
      <c r="C7175" s="128" t="str">
        <f t="shared" si="113"/>
        <v/>
      </c>
      <c r="Q7175" s="23"/>
    </row>
    <row r="7176" spans="3:17" x14ac:dyDescent="0.3">
      <c r="C7176" s="128" t="str">
        <f t="shared" si="113"/>
        <v/>
      </c>
      <c r="Q7176" s="23"/>
    </row>
    <row r="7177" spans="3:17" x14ac:dyDescent="0.3">
      <c r="C7177" s="128" t="str">
        <f t="shared" si="113"/>
        <v/>
      </c>
      <c r="Q7177" s="23"/>
    </row>
    <row r="7178" spans="3:17" x14ac:dyDescent="0.3">
      <c r="C7178" s="128" t="str">
        <f t="shared" si="113"/>
        <v/>
      </c>
      <c r="Q7178" s="23"/>
    </row>
    <row r="7179" spans="3:17" x14ac:dyDescent="0.3">
      <c r="C7179" s="128" t="str">
        <f t="shared" si="113"/>
        <v/>
      </c>
      <c r="Q7179" s="23"/>
    </row>
    <row r="7180" spans="3:17" x14ac:dyDescent="0.3">
      <c r="C7180" s="128" t="str">
        <f t="shared" si="113"/>
        <v/>
      </c>
      <c r="Q7180" s="23"/>
    </row>
    <row r="7181" spans="3:17" x14ac:dyDescent="0.3">
      <c r="C7181" s="128" t="str">
        <f t="shared" si="113"/>
        <v/>
      </c>
      <c r="Q7181" s="23"/>
    </row>
    <row r="7182" spans="3:17" x14ac:dyDescent="0.3">
      <c r="C7182" s="128" t="str">
        <f t="shared" si="113"/>
        <v/>
      </c>
      <c r="Q7182" s="23"/>
    </row>
    <row r="7183" spans="3:17" x14ac:dyDescent="0.3">
      <c r="C7183" s="128" t="str">
        <f t="shared" si="113"/>
        <v/>
      </c>
      <c r="Q7183" s="23"/>
    </row>
    <row r="7184" spans="3:17" x14ac:dyDescent="0.3">
      <c r="C7184" s="128" t="str">
        <f t="shared" si="113"/>
        <v/>
      </c>
      <c r="Q7184" s="23"/>
    </row>
    <row r="7185" spans="3:17" x14ac:dyDescent="0.3">
      <c r="C7185" s="128" t="str">
        <f t="shared" si="113"/>
        <v/>
      </c>
      <c r="Q7185" s="23"/>
    </row>
    <row r="7186" spans="3:17" x14ac:dyDescent="0.3">
      <c r="C7186" s="128" t="str">
        <f t="shared" si="113"/>
        <v/>
      </c>
      <c r="Q7186" s="23"/>
    </row>
    <row r="7187" spans="3:17" x14ac:dyDescent="0.3">
      <c r="C7187" s="128" t="str">
        <f t="shared" si="113"/>
        <v/>
      </c>
      <c r="Q7187" s="23"/>
    </row>
    <row r="7188" spans="3:17" x14ac:dyDescent="0.3">
      <c r="C7188" s="128" t="str">
        <f t="shared" si="113"/>
        <v/>
      </c>
      <c r="Q7188" s="23"/>
    </row>
    <row r="7189" spans="3:17" x14ac:dyDescent="0.3">
      <c r="C7189" s="128" t="str">
        <f t="shared" si="113"/>
        <v/>
      </c>
      <c r="Q7189" s="23"/>
    </row>
    <row r="7190" spans="3:17" x14ac:dyDescent="0.3">
      <c r="C7190" s="128" t="str">
        <f t="shared" si="113"/>
        <v/>
      </c>
      <c r="Q7190" s="23"/>
    </row>
    <row r="7191" spans="3:17" x14ac:dyDescent="0.3">
      <c r="C7191" s="128" t="str">
        <f t="shared" si="113"/>
        <v/>
      </c>
      <c r="Q7191" s="23"/>
    </row>
    <row r="7192" spans="3:17" x14ac:dyDescent="0.3">
      <c r="C7192" s="128" t="str">
        <f t="shared" si="113"/>
        <v/>
      </c>
      <c r="Q7192" s="23"/>
    </row>
    <row r="7193" spans="3:17" x14ac:dyDescent="0.3">
      <c r="C7193" s="128" t="str">
        <f t="shared" si="113"/>
        <v/>
      </c>
      <c r="Q7193" s="23"/>
    </row>
    <row r="7194" spans="3:17" x14ac:dyDescent="0.3">
      <c r="C7194" s="128" t="str">
        <f t="shared" si="113"/>
        <v/>
      </c>
      <c r="Q7194" s="23"/>
    </row>
    <row r="7195" spans="3:17" x14ac:dyDescent="0.3">
      <c r="C7195" s="128" t="str">
        <f t="shared" si="113"/>
        <v/>
      </c>
      <c r="Q7195" s="23"/>
    </row>
    <row r="7196" spans="3:17" x14ac:dyDescent="0.3">
      <c r="C7196" s="128" t="str">
        <f t="shared" si="113"/>
        <v/>
      </c>
      <c r="Q7196" s="23"/>
    </row>
    <row r="7197" spans="3:17" x14ac:dyDescent="0.3">
      <c r="C7197" s="128" t="str">
        <f t="shared" si="113"/>
        <v/>
      </c>
      <c r="Q7197" s="23"/>
    </row>
    <row r="7198" spans="3:17" x14ac:dyDescent="0.3">
      <c r="C7198" s="128" t="str">
        <f t="shared" si="113"/>
        <v/>
      </c>
      <c r="Q7198" s="23"/>
    </row>
    <row r="7199" spans="3:17" x14ac:dyDescent="0.3">
      <c r="C7199" s="128" t="str">
        <f t="shared" si="113"/>
        <v/>
      </c>
      <c r="Q7199" s="23"/>
    </row>
    <row r="7200" spans="3:17" x14ac:dyDescent="0.3">
      <c r="C7200" s="128" t="str">
        <f t="shared" si="113"/>
        <v/>
      </c>
      <c r="Q7200" s="23"/>
    </row>
    <row r="7201" spans="3:17" x14ac:dyDescent="0.3">
      <c r="C7201" s="128" t="str">
        <f t="shared" si="113"/>
        <v/>
      </c>
      <c r="Q7201" s="23"/>
    </row>
    <row r="7202" spans="3:17" x14ac:dyDescent="0.3">
      <c r="C7202" s="128" t="str">
        <f t="shared" si="113"/>
        <v/>
      </c>
      <c r="Q7202" s="23"/>
    </row>
    <row r="7203" spans="3:17" x14ac:dyDescent="0.3">
      <c r="C7203" s="128" t="str">
        <f t="shared" si="113"/>
        <v/>
      </c>
      <c r="Q7203" s="23"/>
    </row>
    <row r="7204" spans="3:17" x14ac:dyDescent="0.3">
      <c r="C7204" s="128" t="str">
        <f t="shared" si="113"/>
        <v/>
      </c>
      <c r="Q7204" s="23"/>
    </row>
    <row r="7205" spans="3:17" x14ac:dyDescent="0.3">
      <c r="C7205" s="128" t="str">
        <f t="shared" si="113"/>
        <v/>
      </c>
      <c r="Q7205" s="23"/>
    </row>
    <row r="7206" spans="3:17" x14ac:dyDescent="0.3">
      <c r="C7206" s="128" t="str">
        <f t="shared" si="113"/>
        <v/>
      </c>
      <c r="Q7206" s="23"/>
    </row>
    <row r="7207" spans="3:17" x14ac:dyDescent="0.3">
      <c r="C7207" s="128" t="str">
        <f t="shared" si="113"/>
        <v/>
      </c>
      <c r="Q7207" s="23"/>
    </row>
    <row r="7208" spans="3:17" x14ac:dyDescent="0.3">
      <c r="C7208" s="128" t="str">
        <f t="shared" si="113"/>
        <v/>
      </c>
      <c r="Q7208" s="23"/>
    </row>
    <row r="7209" spans="3:17" x14ac:dyDescent="0.3">
      <c r="C7209" s="128" t="str">
        <f t="shared" si="113"/>
        <v/>
      </c>
      <c r="Q7209" s="23"/>
    </row>
    <row r="7210" spans="3:17" x14ac:dyDescent="0.3">
      <c r="C7210" s="128" t="str">
        <f t="shared" si="113"/>
        <v/>
      </c>
      <c r="Q7210" s="23"/>
    </row>
    <row r="7211" spans="3:17" x14ac:dyDescent="0.3">
      <c r="C7211" s="128" t="str">
        <f t="shared" si="113"/>
        <v/>
      </c>
      <c r="Q7211" s="23"/>
    </row>
    <row r="7212" spans="3:17" x14ac:dyDescent="0.3">
      <c r="C7212" s="128" t="str">
        <f t="shared" si="113"/>
        <v/>
      </c>
      <c r="Q7212" s="23"/>
    </row>
    <row r="7213" spans="3:17" x14ac:dyDescent="0.3">
      <c r="C7213" s="128" t="str">
        <f t="shared" si="113"/>
        <v/>
      </c>
      <c r="Q7213" s="23"/>
    </row>
    <row r="7214" spans="3:17" x14ac:dyDescent="0.3">
      <c r="C7214" s="128" t="str">
        <f t="shared" si="113"/>
        <v/>
      </c>
      <c r="Q7214" s="23"/>
    </row>
    <row r="7215" spans="3:17" x14ac:dyDescent="0.3">
      <c r="C7215" s="128" t="str">
        <f t="shared" si="113"/>
        <v/>
      </c>
      <c r="Q7215" s="23"/>
    </row>
    <row r="7216" spans="3:17" x14ac:dyDescent="0.3">
      <c r="C7216" s="128" t="str">
        <f t="shared" si="113"/>
        <v/>
      </c>
      <c r="Q7216" s="23"/>
    </row>
    <row r="7217" spans="3:17" x14ac:dyDescent="0.3">
      <c r="C7217" s="128" t="str">
        <f t="shared" si="113"/>
        <v/>
      </c>
      <c r="Q7217" s="23"/>
    </row>
    <row r="7218" spans="3:17" x14ac:dyDescent="0.3">
      <c r="C7218" s="128" t="str">
        <f t="shared" si="113"/>
        <v/>
      </c>
      <c r="Q7218" s="23"/>
    </row>
    <row r="7219" spans="3:17" x14ac:dyDescent="0.3">
      <c r="C7219" s="128" t="str">
        <f t="shared" si="113"/>
        <v/>
      </c>
      <c r="Q7219" s="23"/>
    </row>
    <row r="7220" spans="3:17" x14ac:dyDescent="0.3">
      <c r="C7220" s="128" t="str">
        <f t="shared" si="113"/>
        <v/>
      </c>
      <c r="Q7220" s="23"/>
    </row>
    <row r="7221" spans="3:17" x14ac:dyDescent="0.3">
      <c r="C7221" s="128" t="str">
        <f t="shared" si="113"/>
        <v/>
      </c>
      <c r="Q7221" s="23"/>
    </row>
    <row r="7222" spans="3:17" x14ac:dyDescent="0.3">
      <c r="C7222" s="128" t="str">
        <f t="shared" ref="C7222:C7285" si="114">LEFT(E7222,9)</f>
        <v/>
      </c>
      <c r="Q7222" s="23"/>
    </row>
    <row r="7223" spans="3:17" x14ac:dyDescent="0.3">
      <c r="C7223" s="128" t="str">
        <f t="shared" si="114"/>
        <v/>
      </c>
      <c r="Q7223" s="23"/>
    </row>
    <row r="7224" spans="3:17" x14ac:dyDescent="0.3">
      <c r="C7224" s="128" t="str">
        <f t="shared" si="114"/>
        <v/>
      </c>
      <c r="Q7224" s="23"/>
    </row>
    <row r="7225" spans="3:17" x14ac:dyDescent="0.3">
      <c r="C7225" s="128" t="str">
        <f t="shared" si="114"/>
        <v/>
      </c>
      <c r="Q7225" s="23"/>
    </row>
    <row r="7226" spans="3:17" x14ac:dyDescent="0.3">
      <c r="C7226" s="128" t="str">
        <f t="shared" si="114"/>
        <v/>
      </c>
      <c r="Q7226" s="23"/>
    </row>
    <row r="7227" spans="3:17" x14ac:dyDescent="0.3">
      <c r="C7227" s="128" t="str">
        <f t="shared" si="114"/>
        <v/>
      </c>
      <c r="Q7227" s="23"/>
    </row>
    <row r="7228" spans="3:17" x14ac:dyDescent="0.3">
      <c r="C7228" s="128" t="str">
        <f t="shared" si="114"/>
        <v/>
      </c>
      <c r="Q7228" s="23"/>
    </row>
    <row r="7229" spans="3:17" x14ac:dyDescent="0.3">
      <c r="C7229" s="128" t="str">
        <f t="shared" si="114"/>
        <v/>
      </c>
      <c r="Q7229" s="23"/>
    </row>
    <row r="7230" spans="3:17" x14ac:dyDescent="0.3">
      <c r="C7230" s="128" t="str">
        <f t="shared" si="114"/>
        <v/>
      </c>
      <c r="Q7230" s="23"/>
    </row>
    <row r="7231" spans="3:17" x14ac:dyDescent="0.3">
      <c r="C7231" s="128" t="str">
        <f t="shared" si="114"/>
        <v/>
      </c>
      <c r="Q7231" s="23"/>
    </row>
    <row r="7232" spans="3:17" x14ac:dyDescent="0.3">
      <c r="C7232" s="128" t="str">
        <f t="shared" si="114"/>
        <v/>
      </c>
      <c r="Q7232" s="23"/>
    </row>
    <row r="7233" spans="3:17" x14ac:dyDescent="0.3">
      <c r="C7233" s="128" t="str">
        <f t="shared" si="114"/>
        <v/>
      </c>
      <c r="Q7233" s="23"/>
    </row>
    <row r="7234" spans="3:17" x14ac:dyDescent="0.3">
      <c r="C7234" s="128" t="str">
        <f t="shared" si="114"/>
        <v/>
      </c>
      <c r="Q7234" s="23"/>
    </row>
    <row r="7235" spans="3:17" x14ac:dyDescent="0.3">
      <c r="C7235" s="128" t="str">
        <f t="shared" si="114"/>
        <v/>
      </c>
      <c r="Q7235" s="23"/>
    </row>
    <row r="7236" spans="3:17" x14ac:dyDescent="0.3">
      <c r="C7236" s="128" t="str">
        <f t="shared" si="114"/>
        <v/>
      </c>
      <c r="Q7236" s="23"/>
    </row>
    <row r="7237" spans="3:17" x14ac:dyDescent="0.3">
      <c r="C7237" s="128" t="str">
        <f t="shared" si="114"/>
        <v/>
      </c>
      <c r="Q7237" s="23"/>
    </row>
    <row r="7238" spans="3:17" x14ac:dyDescent="0.3">
      <c r="C7238" s="128" t="str">
        <f t="shared" si="114"/>
        <v/>
      </c>
      <c r="Q7238" s="23"/>
    </row>
    <row r="7239" spans="3:17" x14ac:dyDescent="0.3">
      <c r="C7239" s="128" t="str">
        <f t="shared" si="114"/>
        <v/>
      </c>
      <c r="Q7239" s="23"/>
    </row>
    <row r="7240" spans="3:17" x14ac:dyDescent="0.3">
      <c r="C7240" s="128" t="str">
        <f t="shared" si="114"/>
        <v/>
      </c>
      <c r="Q7240" s="23"/>
    </row>
    <row r="7241" spans="3:17" x14ac:dyDescent="0.3">
      <c r="C7241" s="128" t="str">
        <f t="shared" si="114"/>
        <v/>
      </c>
      <c r="Q7241" s="23"/>
    </row>
    <row r="7242" spans="3:17" x14ac:dyDescent="0.3">
      <c r="C7242" s="128" t="str">
        <f t="shared" si="114"/>
        <v/>
      </c>
      <c r="Q7242" s="23"/>
    </row>
    <row r="7243" spans="3:17" x14ac:dyDescent="0.3">
      <c r="C7243" s="128" t="str">
        <f t="shared" si="114"/>
        <v/>
      </c>
      <c r="Q7243" s="23"/>
    </row>
    <row r="7244" spans="3:17" x14ac:dyDescent="0.3">
      <c r="C7244" s="128" t="str">
        <f t="shared" si="114"/>
        <v/>
      </c>
      <c r="Q7244" s="23"/>
    </row>
    <row r="7245" spans="3:17" x14ac:dyDescent="0.3">
      <c r="C7245" s="128" t="str">
        <f t="shared" si="114"/>
        <v/>
      </c>
      <c r="Q7245" s="23"/>
    </row>
    <row r="7246" spans="3:17" x14ac:dyDescent="0.3">
      <c r="C7246" s="128" t="str">
        <f t="shared" si="114"/>
        <v/>
      </c>
      <c r="Q7246" s="23"/>
    </row>
    <row r="7247" spans="3:17" x14ac:dyDescent="0.3">
      <c r="C7247" s="128" t="str">
        <f t="shared" si="114"/>
        <v/>
      </c>
      <c r="Q7247" s="23"/>
    </row>
    <row r="7248" spans="3:17" x14ac:dyDescent="0.3">
      <c r="C7248" s="128" t="str">
        <f t="shared" si="114"/>
        <v/>
      </c>
      <c r="Q7248" s="23"/>
    </row>
    <row r="7249" spans="3:17" x14ac:dyDescent="0.3">
      <c r="C7249" s="128" t="str">
        <f t="shared" si="114"/>
        <v/>
      </c>
      <c r="Q7249" s="23"/>
    </row>
    <row r="7250" spans="3:17" x14ac:dyDescent="0.3">
      <c r="C7250" s="128" t="str">
        <f t="shared" si="114"/>
        <v/>
      </c>
      <c r="Q7250" s="23"/>
    </row>
    <row r="7251" spans="3:17" x14ac:dyDescent="0.3">
      <c r="C7251" s="128" t="str">
        <f t="shared" si="114"/>
        <v/>
      </c>
      <c r="Q7251" s="23"/>
    </row>
    <row r="7252" spans="3:17" x14ac:dyDescent="0.3">
      <c r="C7252" s="128" t="str">
        <f t="shared" si="114"/>
        <v/>
      </c>
      <c r="Q7252" s="23"/>
    </row>
    <row r="7253" spans="3:17" x14ac:dyDescent="0.3">
      <c r="C7253" s="128" t="str">
        <f t="shared" si="114"/>
        <v/>
      </c>
      <c r="Q7253" s="23"/>
    </row>
    <row r="7254" spans="3:17" x14ac:dyDescent="0.3">
      <c r="C7254" s="128" t="str">
        <f t="shared" si="114"/>
        <v/>
      </c>
      <c r="Q7254" s="23"/>
    </row>
    <row r="7255" spans="3:17" x14ac:dyDescent="0.3">
      <c r="C7255" s="128" t="str">
        <f t="shared" si="114"/>
        <v/>
      </c>
      <c r="Q7255" s="23"/>
    </row>
    <row r="7256" spans="3:17" x14ac:dyDescent="0.3">
      <c r="C7256" s="128" t="str">
        <f t="shared" si="114"/>
        <v/>
      </c>
      <c r="Q7256" s="23"/>
    </row>
    <row r="7257" spans="3:17" x14ac:dyDescent="0.3">
      <c r="C7257" s="128" t="str">
        <f t="shared" si="114"/>
        <v/>
      </c>
      <c r="Q7257" s="23"/>
    </row>
    <row r="7258" spans="3:17" x14ac:dyDescent="0.3">
      <c r="C7258" s="128" t="str">
        <f t="shared" si="114"/>
        <v/>
      </c>
      <c r="Q7258" s="23"/>
    </row>
    <row r="7259" spans="3:17" x14ac:dyDescent="0.3">
      <c r="C7259" s="128" t="str">
        <f t="shared" si="114"/>
        <v/>
      </c>
      <c r="Q7259" s="23"/>
    </row>
    <row r="7260" spans="3:17" x14ac:dyDescent="0.3">
      <c r="C7260" s="128" t="str">
        <f t="shared" si="114"/>
        <v/>
      </c>
      <c r="Q7260" s="23"/>
    </row>
    <row r="7261" spans="3:17" x14ac:dyDescent="0.3">
      <c r="C7261" s="128" t="str">
        <f t="shared" si="114"/>
        <v/>
      </c>
      <c r="Q7261" s="23"/>
    </row>
    <row r="7262" spans="3:17" x14ac:dyDescent="0.3">
      <c r="C7262" s="128" t="str">
        <f t="shared" si="114"/>
        <v/>
      </c>
      <c r="Q7262" s="23"/>
    </row>
    <row r="7263" spans="3:17" x14ac:dyDescent="0.3">
      <c r="C7263" s="128" t="str">
        <f t="shared" si="114"/>
        <v/>
      </c>
      <c r="Q7263" s="23"/>
    </row>
    <row r="7264" spans="3:17" x14ac:dyDescent="0.3">
      <c r="C7264" s="128" t="str">
        <f t="shared" si="114"/>
        <v/>
      </c>
      <c r="Q7264" s="23"/>
    </row>
    <row r="7265" spans="3:17" x14ac:dyDescent="0.3">
      <c r="C7265" s="128" t="str">
        <f t="shared" si="114"/>
        <v/>
      </c>
      <c r="Q7265" s="23"/>
    </row>
    <row r="7266" spans="3:17" x14ac:dyDescent="0.3">
      <c r="C7266" s="128" t="str">
        <f t="shared" si="114"/>
        <v/>
      </c>
      <c r="Q7266" s="23"/>
    </row>
    <row r="7267" spans="3:17" x14ac:dyDescent="0.3">
      <c r="C7267" s="128" t="str">
        <f t="shared" si="114"/>
        <v/>
      </c>
      <c r="Q7267" s="23"/>
    </row>
    <row r="7268" spans="3:17" x14ac:dyDescent="0.3">
      <c r="C7268" s="128" t="str">
        <f t="shared" si="114"/>
        <v/>
      </c>
      <c r="Q7268" s="23"/>
    </row>
    <row r="7269" spans="3:17" x14ac:dyDescent="0.3">
      <c r="C7269" s="128" t="str">
        <f t="shared" si="114"/>
        <v/>
      </c>
      <c r="Q7269" s="23"/>
    </row>
    <row r="7270" spans="3:17" x14ac:dyDescent="0.3">
      <c r="C7270" s="128" t="str">
        <f t="shared" si="114"/>
        <v/>
      </c>
      <c r="Q7270" s="23"/>
    </row>
    <row r="7271" spans="3:17" x14ac:dyDescent="0.3">
      <c r="C7271" s="128" t="str">
        <f t="shared" si="114"/>
        <v/>
      </c>
      <c r="Q7271" s="23"/>
    </row>
    <row r="7272" spans="3:17" x14ac:dyDescent="0.3">
      <c r="C7272" s="128" t="str">
        <f t="shared" si="114"/>
        <v/>
      </c>
      <c r="Q7272" s="23"/>
    </row>
    <row r="7273" spans="3:17" x14ac:dyDescent="0.3">
      <c r="C7273" s="128" t="str">
        <f t="shared" si="114"/>
        <v/>
      </c>
      <c r="Q7273" s="23"/>
    </row>
    <row r="7274" spans="3:17" x14ac:dyDescent="0.3">
      <c r="C7274" s="128" t="str">
        <f t="shared" si="114"/>
        <v/>
      </c>
      <c r="Q7274" s="23"/>
    </row>
    <row r="7275" spans="3:17" x14ac:dyDescent="0.3">
      <c r="C7275" s="128" t="str">
        <f t="shared" si="114"/>
        <v/>
      </c>
      <c r="Q7275" s="23"/>
    </row>
    <row r="7276" spans="3:17" x14ac:dyDescent="0.3">
      <c r="C7276" s="128" t="str">
        <f t="shared" si="114"/>
        <v/>
      </c>
      <c r="Q7276" s="23"/>
    </row>
    <row r="7277" spans="3:17" x14ac:dyDescent="0.3">
      <c r="C7277" s="128" t="str">
        <f t="shared" si="114"/>
        <v/>
      </c>
      <c r="Q7277" s="23"/>
    </row>
    <row r="7278" spans="3:17" x14ac:dyDescent="0.3">
      <c r="C7278" s="128" t="str">
        <f t="shared" si="114"/>
        <v/>
      </c>
      <c r="Q7278" s="23"/>
    </row>
    <row r="7279" spans="3:17" x14ac:dyDescent="0.3">
      <c r="C7279" s="128" t="str">
        <f t="shared" si="114"/>
        <v/>
      </c>
      <c r="Q7279" s="23"/>
    </row>
    <row r="7280" spans="3:17" x14ac:dyDescent="0.3">
      <c r="C7280" s="128" t="str">
        <f t="shared" si="114"/>
        <v/>
      </c>
      <c r="Q7280" s="23"/>
    </row>
    <row r="7281" spans="3:17" x14ac:dyDescent="0.3">
      <c r="C7281" s="128" t="str">
        <f t="shared" si="114"/>
        <v/>
      </c>
      <c r="Q7281" s="23"/>
    </row>
    <row r="7282" spans="3:17" x14ac:dyDescent="0.3">
      <c r="C7282" s="128" t="str">
        <f t="shared" si="114"/>
        <v/>
      </c>
      <c r="Q7282" s="23"/>
    </row>
    <row r="7283" spans="3:17" x14ac:dyDescent="0.3">
      <c r="C7283" s="128" t="str">
        <f t="shared" si="114"/>
        <v/>
      </c>
      <c r="Q7283" s="23"/>
    </row>
    <row r="7284" spans="3:17" x14ac:dyDescent="0.3">
      <c r="C7284" s="128" t="str">
        <f t="shared" si="114"/>
        <v/>
      </c>
      <c r="Q7284" s="23"/>
    </row>
    <row r="7285" spans="3:17" x14ac:dyDescent="0.3">
      <c r="C7285" s="128" t="str">
        <f t="shared" si="114"/>
        <v/>
      </c>
      <c r="Q7285" s="23"/>
    </row>
    <row r="7286" spans="3:17" x14ac:dyDescent="0.3">
      <c r="C7286" s="128" t="str">
        <f t="shared" ref="C7286:C7349" si="115">LEFT(E7286,9)</f>
        <v/>
      </c>
      <c r="Q7286" s="23"/>
    </row>
    <row r="7287" spans="3:17" x14ac:dyDescent="0.3">
      <c r="C7287" s="128" t="str">
        <f t="shared" si="115"/>
        <v/>
      </c>
      <c r="Q7287" s="23"/>
    </row>
    <row r="7288" spans="3:17" x14ac:dyDescent="0.3">
      <c r="C7288" s="128" t="str">
        <f t="shared" si="115"/>
        <v/>
      </c>
      <c r="Q7288" s="23"/>
    </row>
    <row r="7289" spans="3:17" x14ac:dyDescent="0.3">
      <c r="C7289" s="128" t="str">
        <f t="shared" si="115"/>
        <v/>
      </c>
      <c r="Q7289" s="23"/>
    </row>
    <row r="7290" spans="3:17" x14ac:dyDescent="0.3">
      <c r="C7290" s="128" t="str">
        <f t="shared" si="115"/>
        <v/>
      </c>
      <c r="Q7290" s="23"/>
    </row>
    <row r="7291" spans="3:17" x14ac:dyDescent="0.3">
      <c r="C7291" s="128" t="str">
        <f t="shared" si="115"/>
        <v/>
      </c>
      <c r="Q7291" s="23"/>
    </row>
    <row r="7292" spans="3:17" x14ac:dyDescent="0.3">
      <c r="C7292" s="128" t="str">
        <f t="shared" si="115"/>
        <v/>
      </c>
      <c r="Q7292" s="23"/>
    </row>
    <row r="7293" spans="3:17" x14ac:dyDescent="0.3">
      <c r="C7293" s="128" t="str">
        <f t="shared" si="115"/>
        <v/>
      </c>
      <c r="Q7293" s="23"/>
    </row>
    <row r="7294" spans="3:17" x14ac:dyDescent="0.3">
      <c r="C7294" s="128" t="str">
        <f t="shared" si="115"/>
        <v/>
      </c>
      <c r="Q7294" s="23"/>
    </row>
    <row r="7295" spans="3:17" x14ac:dyDescent="0.3">
      <c r="C7295" s="128" t="str">
        <f t="shared" si="115"/>
        <v/>
      </c>
      <c r="Q7295" s="23"/>
    </row>
    <row r="7296" spans="3:17" x14ac:dyDescent="0.3">
      <c r="C7296" s="128" t="str">
        <f t="shared" si="115"/>
        <v/>
      </c>
      <c r="Q7296" s="23"/>
    </row>
    <row r="7297" spans="3:17" x14ac:dyDescent="0.3">
      <c r="C7297" s="128" t="str">
        <f t="shared" si="115"/>
        <v/>
      </c>
      <c r="Q7297" s="23"/>
    </row>
    <row r="7298" spans="3:17" x14ac:dyDescent="0.3">
      <c r="C7298" s="128" t="str">
        <f t="shared" si="115"/>
        <v/>
      </c>
      <c r="Q7298" s="23"/>
    </row>
    <row r="7299" spans="3:17" x14ac:dyDescent="0.3">
      <c r="C7299" s="128" t="str">
        <f t="shared" si="115"/>
        <v/>
      </c>
      <c r="Q7299" s="23"/>
    </row>
    <row r="7300" spans="3:17" x14ac:dyDescent="0.3">
      <c r="C7300" s="128" t="str">
        <f t="shared" si="115"/>
        <v/>
      </c>
      <c r="Q7300" s="23"/>
    </row>
    <row r="7301" spans="3:17" x14ac:dyDescent="0.3">
      <c r="C7301" s="128" t="str">
        <f t="shared" si="115"/>
        <v/>
      </c>
      <c r="Q7301" s="23"/>
    </row>
    <row r="7302" spans="3:17" x14ac:dyDescent="0.3">
      <c r="C7302" s="128" t="str">
        <f t="shared" si="115"/>
        <v/>
      </c>
      <c r="Q7302" s="23"/>
    </row>
    <row r="7303" spans="3:17" x14ac:dyDescent="0.3">
      <c r="C7303" s="128" t="str">
        <f t="shared" si="115"/>
        <v/>
      </c>
      <c r="Q7303" s="23"/>
    </row>
    <row r="7304" spans="3:17" x14ac:dyDescent="0.3">
      <c r="C7304" s="128" t="str">
        <f t="shared" si="115"/>
        <v/>
      </c>
      <c r="Q7304" s="23"/>
    </row>
    <row r="7305" spans="3:17" x14ac:dyDescent="0.3">
      <c r="C7305" s="128" t="str">
        <f t="shared" si="115"/>
        <v/>
      </c>
      <c r="Q7305" s="23"/>
    </row>
    <row r="7306" spans="3:17" x14ac:dyDescent="0.3">
      <c r="C7306" s="128" t="str">
        <f t="shared" si="115"/>
        <v/>
      </c>
      <c r="Q7306" s="23"/>
    </row>
    <row r="7307" spans="3:17" x14ac:dyDescent="0.3">
      <c r="C7307" s="128" t="str">
        <f t="shared" si="115"/>
        <v/>
      </c>
      <c r="Q7307" s="23"/>
    </row>
    <row r="7308" spans="3:17" x14ac:dyDescent="0.3">
      <c r="C7308" s="128" t="str">
        <f t="shared" si="115"/>
        <v/>
      </c>
      <c r="Q7308" s="23"/>
    </row>
    <row r="7309" spans="3:17" x14ac:dyDescent="0.3">
      <c r="C7309" s="128" t="str">
        <f t="shared" si="115"/>
        <v/>
      </c>
      <c r="Q7309" s="23"/>
    </row>
    <row r="7310" spans="3:17" x14ac:dyDescent="0.3">
      <c r="C7310" s="128" t="str">
        <f t="shared" si="115"/>
        <v/>
      </c>
      <c r="Q7310" s="23"/>
    </row>
    <row r="7311" spans="3:17" x14ac:dyDescent="0.3">
      <c r="C7311" s="128" t="str">
        <f t="shared" si="115"/>
        <v/>
      </c>
      <c r="Q7311" s="23"/>
    </row>
    <row r="7312" spans="3:17" x14ac:dyDescent="0.3">
      <c r="C7312" s="128" t="str">
        <f t="shared" si="115"/>
        <v/>
      </c>
      <c r="Q7312" s="23"/>
    </row>
    <row r="7313" spans="3:17" x14ac:dyDescent="0.3">
      <c r="C7313" s="128" t="str">
        <f t="shared" si="115"/>
        <v/>
      </c>
      <c r="Q7313" s="23"/>
    </row>
    <row r="7314" spans="3:17" x14ac:dyDescent="0.3">
      <c r="C7314" s="128" t="str">
        <f t="shared" si="115"/>
        <v/>
      </c>
      <c r="Q7314" s="23"/>
    </row>
    <row r="7315" spans="3:17" x14ac:dyDescent="0.3">
      <c r="C7315" s="128" t="str">
        <f t="shared" si="115"/>
        <v/>
      </c>
      <c r="Q7315" s="23"/>
    </row>
    <row r="7316" spans="3:17" x14ac:dyDescent="0.3">
      <c r="C7316" s="128" t="str">
        <f t="shared" si="115"/>
        <v/>
      </c>
      <c r="Q7316" s="23"/>
    </row>
    <row r="7317" spans="3:17" x14ac:dyDescent="0.3">
      <c r="C7317" s="128" t="str">
        <f t="shared" si="115"/>
        <v/>
      </c>
      <c r="Q7317" s="23"/>
    </row>
    <row r="7318" spans="3:17" x14ac:dyDescent="0.3">
      <c r="C7318" s="128" t="str">
        <f t="shared" si="115"/>
        <v/>
      </c>
      <c r="Q7318" s="23"/>
    </row>
    <row r="7319" spans="3:17" x14ac:dyDescent="0.3">
      <c r="C7319" s="128" t="str">
        <f t="shared" si="115"/>
        <v/>
      </c>
      <c r="Q7319" s="23"/>
    </row>
    <row r="7320" spans="3:17" x14ac:dyDescent="0.3">
      <c r="C7320" s="128" t="str">
        <f t="shared" si="115"/>
        <v/>
      </c>
      <c r="Q7320" s="23"/>
    </row>
    <row r="7321" spans="3:17" x14ac:dyDescent="0.3">
      <c r="C7321" s="128" t="str">
        <f t="shared" si="115"/>
        <v/>
      </c>
      <c r="Q7321" s="23"/>
    </row>
    <row r="7322" spans="3:17" x14ac:dyDescent="0.3">
      <c r="C7322" s="128" t="str">
        <f t="shared" si="115"/>
        <v/>
      </c>
      <c r="Q7322" s="23"/>
    </row>
    <row r="7323" spans="3:17" x14ac:dyDescent="0.3">
      <c r="C7323" s="128" t="str">
        <f t="shared" si="115"/>
        <v/>
      </c>
      <c r="Q7323" s="23"/>
    </row>
    <row r="7324" spans="3:17" x14ac:dyDescent="0.3">
      <c r="C7324" s="128" t="str">
        <f t="shared" si="115"/>
        <v/>
      </c>
      <c r="Q7324" s="23"/>
    </row>
    <row r="7325" spans="3:17" x14ac:dyDescent="0.3">
      <c r="C7325" s="128" t="str">
        <f t="shared" si="115"/>
        <v/>
      </c>
      <c r="Q7325" s="23"/>
    </row>
    <row r="7326" spans="3:17" x14ac:dyDescent="0.3">
      <c r="C7326" s="128" t="str">
        <f t="shared" si="115"/>
        <v/>
      </c>
      <c r="Q7326" s="23"/>
    </row>
    <row r="7327" spans="3:17" x14ac:dyDescent="0.3">
      <c r="C7327" s="128" t="str">
        <f t="shared" si="115"/>
        <v/>
      </c>
      <c r="Q7327" s="23"/>
    </row>
    <row r="7328" spans="3:17" x14ac:dyDescent="0.3">
      <c r="C7328" s="128" t="str">
        <f t="shared" si="115"/>
        <v/>
      </c>
      <c r="Q7328" s="23"/>
    </row>
    <row r="7329" spans="3:17" x14ac:dyDescent="0.3">
      <c r="C7329" s="128" t="str">
        <f t="shared" si="115"/>
        <v/>
      </c>
      <c r="Q7329" s="23"/>
    </row>
    <row r="7330" spans="3:17" x14ac:dyDescent="0.3">
      <c r="C7330" s="128" t="str">
        <f t="shared" si="115"/>
        <v/>
      </c>
      <c r="Q7330" s="23"/>
    </row>
    <row r="7331" spans="3:17" x14ac:dyDescent="0.3">
      <c r="C7331" s="128" t="str">
        <f t="shared" si="115"/>
        <v/>
      </c>
      <c r="Q7331" s="23"/>
    </row>
    <row r="7332" spans="3:17" x14ac:dyDescent="0.3">
      <c r="C7332" s="128" t="str">
        <f t="shared" si="115"/>
        <v/>
      </c>
      <c r="Q7332" s="23"/>
    </row>
    <row r="7333" spans="3:17" x14ac:dyDescent="0.3">
      <c r="C7333" s="128" t="str">
        <f t="shared" si="115"/>
        <v/>
      </c>
      <c r="Q7333" s="23"/>
    </row>
    <row r="7334" spans="3:17" x14ac:dyDescent="0.3">
      <c r="C7334" s="128" t="str">
        <f t="shared" si="115"/>
        <v/>
      </c>
      <c r="Q7334" s="23"/>
    </row>
    <row r="7335" spans="3:17" x14ac:dyDescent="0.3">
      <c r="C7335" s="128" t="str">
        <f t="shared" si="115"/>
        <v/>
      </c>
      <c r="Q7335" s="23"/>
    </row>
    <row r="7336" spans="3:17" x14ac:dyDescent="0.3">
      <c r="C7336" s="128" t="str">
        <f t="shared" si="115"/>
        <v/>
      </c>
      <c r="Q7336" s="23"/>
    </row>
    <row r="7337" spans="3:17" x14ac:dyDescent="0.3">
      <c r="C7337" s="128" t="str">
        <f t="shared" si="115"/>
        <v/>
      </c>
      <c r="Q7337" s="23"/>
    </row>
    <row r="7338" spans="3:17" x14ac:dyDescent="0.3">
      <c r="C7338" s="128" t="str">
        <f t="shared" si="115"/>
        <v/>
      </c>
      <c r="Q7338" s="23"/>
    </row>
    <row r="7339" spans="3:17" x14ac:dyDescent="0.3">
      <c r="C7339" s="128" t="str">
        <f t="shared" si="115"/>
        <v/>
      </c>
      <c r="Q7339" s="23"/>
    </row>
    <row r="7340" spans="3:17" x14ac:dyDescent="0.3">
      <c r="C7340" s="128" t="str">
        <f t="shared" si="115"/>
        <v/>
      </c>
      <c r="Q7340" s="23"/>
    </row>
    <row r="7341" spans="3:17" x14ac:dyDescent="0.3">
      <c r="C7341" s="128" t="str">
        <f t="shared" si="115"/>
        <v/>
      </c>
      <c r="Q7341" s="23"/>
    </row>
    <row r="7342" spans="3:17" x14ac:dyDescent="0.3">
      <c r="C7342" s="128" t="str">
        <f t="shared" si="115"/>
        <v/>
      </c>
      <c r="Q7342" s="23"/>
    </row>
    <row r="7343" spans="3:17" x14ac:dyDescent="0.3">
      <c r="C7343" s="128" t="str">
        <f t="shared" si="115"/>
        <v/>
      </c>
      <c r="Q7343" s="23"/>
    </row>
    <row r="7344" spans="3:17" x14ac:dyDescent="0.3">
      <c r="C7344" s="128" t="str">
        <f t="shared" si="115"/>
        <v/>
      </c>
      <c r="Q7344" s="23"/>
    </row>
    <row r="7345" spans="3:17" x14ac:dyDescent="0.3">
      <c r="C7345" s="128" t="str">
        <f t="shared" si="115"/>
        <v/>
      </c>
      <c r="Q7345" s="23"/>
    </row>
    <row r="7346" spans="3:17" x14ac:dyDescent="0.3">
      <c r="C7346" s="128" t="str">
        <f t="shared" si="115"/>
        <v/>
      </c>
      <c r="Q7346" s="23"/>
    </row>
    <row r="7347" spans="3:17" x14ac:dyDescent="0.3">
      <c r="C7347" s="128" t="str">
        <f t="shared" si="115"/>
        <v/>
      </c>
      <c r="Q7347" s="23"/>
    </row>
    <row r="7348" spans="3:17" x14ac:dyDescent="0.3">
      <c r="C7348" s="128" t="str">
        <f t="shared" si="115"/>
        <v/>
      </c>
      <c r="Q7348" s="23"/>
    </row>
    <row r="7349" spans="3:17" x14ac:dyDescent="0.3">
      <c r="C7349" s="128" t="str">
        <f t="shared" si="115"/>
        <v/>
      </c>
      <c r="Q7349" s="23"/>
    </row>
    <row r="7350" spans="3:17" x14ac:dyDescent="0.3">
      <c r="C7350" s="128" t="str">
        <f t="shared" ref="C7350:C7413" si="116">LEFT(E7350,9)</f>
        <v/>
      </c>
      <c r="Q7350" s="23"/>
    </row>
    <row r="7351" spans="3:17" x14ac:dyDescent="0.3">
      <c r="C7351" s="128" t="str">
        <f t="shared" si="116"/>
        <v/>
      </c>
      <c r="Q7351" s="23"/>
    </row>
    <row r="7352" spans="3:17" x14ac:dyDescent="0.3">
      <c r="C7352" s="128" t="str">
        <f t="shared" si="116"/>
        <v/>
      </c>
      <c r="Q7352" s="23"/>
    </row>
    <row r="7353" spans="3:17" x14ac:dyDescent="0.3">
      <c r="C7353" s="128" t="str">
        <f t="shared" si="116"/>
        <v/>
      </c>
      <c r="Q7353" s="23"/>
    </row>
    <row r="7354" spans="3:17" x14ac:dyDescent="0.3">
      <c r="C7354" s="128" t="str">
        <f t="shared" si="116"/>
        <v/>
      </c>
      <c r="Q7354" s="23"/>
    </row>
    <row r="7355" spans="3:17" x14ac:dyDescent="0.3">
      <c r="C7355" s="128" t="str">
        <f t="shared" si="116"/>
        <v/>
      </c>
      <c r="Q7355" s="23"/>
    </row>
    <row r="7356" spans="3:17" x14ac:dyDescent="0.3">
      <c r="C7356" s="128" t="str">
        <f t="shared" si="116"/>
        <v/>
      </c>
      <c r="Q7356" s="23"/>
    </row>
    <row r="7357" spans="3:17" x14ac:dyDescent="0.3">
      <c r="C7357" s="128" t="str">
        <f t="shared" si="116"/>
        <v/>
      </c>
      <c r="Q7357" s="23"/>
    </row>
    <row r="7358" spans="3:17" x14ac:dyDescent="0.3">
      <c r="C7358" s="128" t="str">
        <f t="shared" si="116"/>
        <v/>
      </c>
      <c r="Q7358" s="23"/>
    </row>
    <row r="7359" spans="3:17" x14ac:dyDescent="0.3">
      <c r="C7359" s="128" t="str">
        <f t="shared" si="116"/>
        <v/>
      </c>
      <c r="Q7359" s="23"/>
    </row>
    <row r="7360" spans="3:17" x14ac:dyDescent="0.3">
      <c r="C7360" s="128" t="str">
        <f t="shared" si="116"/>
        <v/>
      </c>
      <c r="Q7360" s="23"/>
    </row>
    <row r="7361" spans="3:17" x14ac:dyDescent="0.3">
      <c r="C7361" s="128" t="str">
        <f t="shared" si="116"/>
        <v/>
      </c>
      <c r="Q7361" s="23"/>
    </row>
    <row r="7362" spans="3:17" x14ac:dyDescent="0.3">
      <c r="C7362" s="128" t="str">
        <f t="shared" si="116"/>
        <v/>
      </c>
      <c r="Q7362" s="23"/>
    </row>
    <row r="7363" spans="3:17" x14ac:dyDescent="0.3">
      <c r="C7363" s="128" t="str">
        <f t="shared" si="116"/>
        <v/>
      </c>
      <c r="Q7363" s="23"/>
    </row>
    <row r="7364" spans="3:17" x14ac:dyDescent="0.3">
      <c r="C7364" s="128" t="str">
        <f t="shared" si="116"/>
        <v/>
      </c>
      <c r="Q7364" s="23"/>
    </row>
    <row r="7365" spans="3:17" x14ac:dyDescent="0.3">
      <c r="C7365" s="128" t="str">
        <f t="shared" si="116"/>
        <v/>
      </c>
      <c r="Q7365" s="23"/>
    </row>
    <row r="7366" spans="3:17" x14ac:dyDescent="0.3">
      <c r="C7366" s="128" t="str">
        <f t="shared" si="116"/>
        <v/>
      </c>
      <c r="Q7366" s="23"/>
    </row>
    <row r="7367" spans="3:17" x14ac:dyDescent="0.3">
      <c r="C7367" s="128" t="str">
        <f t="shared" si="116"/>
        <v/>
      </c>
      <c r="Q7367" s="23"/>
    </row>
    <row r="7368" spans="3:17" x14ac:dyDescent="0.3">
      <c r="C7368" s="128" t="str">
        <f t="shared" si="116"/>
        <v/>
      </c>
      <c r="Q7368" s="23"/>
    </row>
    <row r="7369" spans="3:17" x14ac:dyDescent="0.3">
      <c r="C7369" s="128" t="str">
        <f t="shared" si="116"/>
        <v/>
      </c>
      <c r="Q7369" s="23"/>
    </row>
    <row r="7370" spans="3:17" x14ac:dyDescent="0.3">
      <c r="C7370" s="128" t="str">
        <f t="shared" si="116"/>
        <v/>
      </c>
      <c r="Q7370" s="23"/>
    </row>
    <row r="7371" spans="3:17" x14ac:dyDescent="0.3">
      <c r="C7371" s="128" t="str">
        <f t="shared" si="116"/>
        <v/>
      </c>
      <c r="Q7371" s="23"/>
    </row>
    <row r="7372" spans="3:17" x14ac:dyDescent="0.3">
      <c r="C7372" s="128" t="str">
        <f t="shared" si="116"/>
        <v/>
      </c>
      <c r="Q7372" s="23"/>
    </row>
    <row r="7373" spans="3:17" x14ac:dyDescent="0.3">
      <c r="C7373" s="128" t="str">
        <f t="shared" si="116"/>
        <v/>
      </c>
      <c r="Q7373" s="23"/>
    </row>
    <row r="7374" spans="3:17" x14ac:dyDescent="0.3">
      <c r="C7374" s="128" t="str">
        <f t="shared" si="116"/>
        <v/>
      </c>
      <c r="Q7374" s="23"/>
    </row>
    <row r="7375" spans="3:17" x14ac:dyDescent="0.3">
      <c r="C7375" s="128" t="str">
        <f t="shared" si="116"/>
        <v/>
      </c>
      <c r="Q7375" s="23"/>
    </row>
    <row r="7376" spans="3:17" x14ac:dyDescent="0.3">
      <c r="C7376" s="128" t="str">
        <f t="shared" si="116"/>
        <v/>
      </c>
      <c r="Q7376" s="23"/>
    </row>
    <row r="7377" spans="3:17" x14ac:dyDescent="0.3">
      <c r="C7377" s="128" t="str">
        <f t="shared" si="116"/>
        <v/>
      </c>
      <c r="Q7377" s="23"/>
    </row>
    <row r="7378" spans="3:17" x14ac:dyDescent="0.3">
      <c r="C7378" s="128" t="str">
        <f t="shared" si="116"/>
        <v/>
      </c>
      <c r="Q7378" s="23"/>
    </row>
    <row r="7379" spans="3:17" x14ac:dyDescent="0.3">
      <c r="C7379" s="128" t="str">
        <f t="shared" si="116"/>
        <v/>
      </c>
      <c r="Q7379" s="23"/>
    </row>
    <row r="7380" spans="3:17" x14ac:dyDescent="0.3">
      <c r="C7380" s="128" t="str">
        <f t="shared" si="116"/>
        <v/>
      </c>
      <c r="Q7380" s="23"/>
    </row>
    <row r="7381" spans="3:17" x14ac:dyDescent="0.3">
      <c r="C7381" s="128" t="str">
        <f t="shared" si="116"/>
        <v/>
      </c>
      <c r="Q7381" s="23"/>
    </row>
    <row r="7382" spans="3:17" x14ac:dyDescent="0.3">
      <c r="C7382" s="128" t="str">
        <f t="shared" si="116"/>
        <v/>
      </c>
      <c r="Q7382" s="23"/>
    </row>
    <row r="7383" spans="3:17" x14ac:dyDescent="0.3">
      <c r="C7383" s="128" t="str">
        <f t="shared" si="116"/>
        <v/>
      </c>
      <c r="Q7383" s="23"/>
    </row>
    <row r="7384" spans="3:17" x14ac:dyDescent="0.3">
      <c r="C7384" s="128" t="str">
        <f t="shared" si="116"/>
        <v/>
      </c>
      <c r="Q7384" s="23"/>
    </row>
    <row r="7385" spans="3:17" x14ac:dyDescent="0.3">
      <c r="C7385" s="128" t="str">
        <f t="shared" si="116"/>
        <v/>
      </c>
      <c r="Q7385" s="23"/>
    </row>
    <row r="7386" spans="3:17" x14ac:dyDescent="0.3">
      <c r="C7386" s="128" t="str">
        <f t="shared" si="116"/>
        <v/>
      </c>
      <c r="Q7386" s="23"/>
    </row>
    <row r="7387" spans="3:17" x14ac:dyDescent="0.3">
      <c r="C7387" s="128" t="str">
        <f t="shared" si="116"/>
        <v/>
      </c>
      <c r="Q7387" s="23"/>
    </row>
    <row r="7388" spans="3:17" x14ac:dyDescent="0.3">
      <c r="C7388" s="128" t="str">
        <f t="shared" si="116"/>
        <v/>
      </c>
      <c r="Q7388" s="23"/>
    </row>
    <row r="7389" spans="3:17" x14ac:dyDescent="0.3">
      <c r="C7389" s="128" t="str">
        <f t="shared" si="116"/>
        <v/>
      </c>
      <c r="Q7389" s="23"/>
    </row>
    <row r="7390" spans="3:17" x14ac:dyDescent="0.3">
      <c r="C7390" s="128" t="str">
        <f t="shared" si="116"/>
        <v/>
      </c>
      <c r="Q7390" s="23"/>
    </row>
    <row r="7391" spans="3:17" x14ac:dyDescent="0.3">
      <c r="C7391" s="128" t="str">
        <f t="shared" si="116"/>
        <v/>
      </c>
      <c r="Q7391" s="23"/>
    </row>
    <row r="7392" spans="3:17" x14ac:dyDescent="0.3">
      <c r="C7392" s="128" t="str">
        <f t="shared" si="116"/>
        <v/>
      </c>
      <c r="Q7392" s="23"/>
    </row>
    <row r="7393" spans="3:17" x14ac:dyDescent="0.3">
      <c r="C7393" s="128" t="str">
        <f t="shared" si="116"/>
        <v/>
      </c>
      <c r="Q7393" s="23"/>
    </row>
    <row r="7394" spans="3:17" x14ac:dyDescent="0.3">
      <c r="C7394" s="128" t="str">
        <f t="shared" si="116"/>
        <v/>
      </c>
      <c r="Q7394" s="23"/>
    </row>
    <row r="7395" spans="3:17" x14ac:dyDescent="0.3">
      <c r="C7395" s="128" t="str">
        <f t="shared" si="116"/>
        <v/>
      </c>
      <c r="Q7395" s="23"/>
    </row>
    <row r="7396" spans="3:17" x14ac:dyDescent="0.3">
      <c r="C7396" s="128" t="str">
        <f t="shared" si="116"/>
        <v/>
      </c>
      <c r="Q7396" s="23"/>
    </row>
    <row r="7397" spans="3:17" x14ac:dyDescent="0.3">
      <c r="C7397" s="128" t="str">
        <f t="shared" si="116"/>
        <v/>
      </c>
      <c r="Q7397" s="23"/>
    </row>
    <row r="7398" spans="3:17" x14ac:dyDescent="0.3">
      <c r="C7398" s="128" t="str">
        <f t="shared" si="116"/>
        <v/>
      </c>
      <c r="Q7398" s="23"/>
    </row>
    <row r="7399" spans="3:17" x14ac:dyDescent="0.3">
      <c r="C7399" s="128" t="str">
        <f t="shared" si="116"/>
        <v/>
      </c>
      <c r="Q7399" s="23"/>
    </row>
    <row r="7400" spans="3:17" x14ac:dyDescent="0.3">
      <c r="C7400" s="128" t="str">
        <f t="shared" si="116"/>
        <v/>
      </c>
      <c r="Q7400" s="23"/>
    </row>
    <row r="7401" spans="3:17" x14ac:dyDescent="0.3">
      <c r="C7401" s="128" t="str">
        <f t="shared" si="116"/>
        <v/>
      </c>
      <c r="Q7401" s="23"/>
    </row>
    <row r="7402" spans="3:17" x14ac:dyDescent="0.3">
      <c r="C7402" s="128" t="str">
        <f t="shared" si="116"/>
        <v/>
      </c>
      <c r="Q7402" s="23"/>
    </row>
    <row r="7403" spans="3:17" x14ac:dyDescent="0.3">
      <c r="C7403" s="128" t="str">
        <f t="shared" si="116"/>
        <v/>
      </c>
      <c r="Q7403" s="23"/>
    </row>
    <row r="7404" spans="3:17" x14ac:dyDescent="0.3">
      <c r="C7404" s="128" t="str">
        <f t="shared" si="116"/>
        <v/>
      </c>
      <c r="Q7404" s="23"/>
    </row>
    <row r="7405" spans="3:17" x14ac:dyDescent="0.3">
      <c r="C7405" s="128" t="str">
        <f t="shared" si="116"/>
        <v/>
      </c>
      <c r="Q7405" s="23"/>
    </row>
    <row r="7406" spans="3:17" x14ac:dyDescent="0.3">
      <c r="C7406" s="128" t="str">
        <f t="shared" si="116"/>
        <v/>
      </c>
      <c r="Q7406" s="23"/>
    </row>
    <row r="7407" spans="3:17" x14ac:dyDescent="0.3">
      <c r="C7407" s="128" t="str">
        <f t="shared" si="116"/>
        <v/>
      </c>
      <c r="Q7407" s="23"/>
    </row>
    <row r="7408" spans="3:17" x14ac:dyDescent="0.3">
      <c r="C7408" s="128" t="str">
        <f t="shared" si="116"/>
        <v/>
      </c>
      <c r="Q7408" s="23"/>
    </row>
    <row r="7409" spans="3:17" x14ac:dyDescent="0.3">
      <c r="C7409" s="128" t="str">
        <f t="shared" si="116"/>
        <v/>
      </c>
      <c r="Q7409" s="23"/>
    </row>
    <row r="7410" spans="3:17" x14ac:dyDescent="0.3">
      <c r="C7410" s="128" t="str">
        <f t="shared" si="116"/>
        <v/>
      </c>
      <c r="Q7410" s="23"/>
    </row>
    <row r="7411" spans="3:17" x14ac:dyDescent="0.3">
      <c r="C7411" s="128" t="str">
        <f t="shared" si="116"/>
        <v/>
      </c>
      <c r="Q7411" s="23"/>
    </row>
    <row r="7412" spans="3:17" x14ac:dyDescent="0.3">
      <c r="C7412" s="128" t="str">
        <f t="shared" si="116"/>
        <v/>
      </c>
      <c r="Q7412" s="23"/>
    </row>
    <row r="7413" spans="3:17" x14ac:dyDescent="0.3">
      <c r="C7413" s="128" t="str">
        <f t="shared" si="116"/>
        <v/>
      </c>
      <c r="Q7413" s="23"/>
    </row>
    <row r="7414" spans="3:17" x14ac:dyDescent="0.3">
      <c r="C7414" s="128" t="str">
        <f t="shared" ref="C7414:C7477" si="117">LEFT(E7414,9)</f>
        <v/>
      </c>
      <c r="Q7414" s="23"/>
    </row>
    <row r="7415" spans="3:17" x14ac:dyDescent="0.3">
      <c r="C7415" s="128" t="str">
        <f t="shared" si="117"/>
        <v/>
      </c>
      <c r="Q7415" s="23"/>
    </row>
    <row r="7416" spans="3:17" x14ac:dyDescent="0.3">
      <c r="C7416" s="128" t="str">
        <f t="shared" si="117"/>
        <v/>
      </c>
      <c r="Q7416" s="23"/>
    </row>
    <row r="7417" spans="3:17" x14ac:dyDescent="0.3">
      <c r="C7417" s="128" t="str">
        <f t="shared" si="117"/>
        <v/>
      </c>
      <c r="Q7417" s="23"/>
    </row>
    <row r="7418" spans="3:17" x14ac:dyDescent="0.3">
      <c r="C7418" s="128" t="str">
        <f t="shared" si="117"/>
        <v/>
      </c>
      <c r="Q7418" s="23"/>
    </row>
    <row r="7419" spans="3:17" x14ac:dyDescent="0.3">
      <c r="C7419" s="128" t="str">
        <f t="shared" si="117"/>
        <v/>
      </c>
      <c r="Q7419" s="23"/>
    </row>
    <row r="7420" spans="3:17" x14ac:dyDescent="0.3">
      <c r="C7420" s="128" t="str">
        <f t="shared" si="117"/>
        <v/>
      </c>
      <c r="Q7420" s="23"/>
    </row>
    <row r="7421" spans="3:17" x14ac:dyDescent="0.3">
      <c r="C7421" s="128" t="str">
        <f t="shared" si="117"/>
        <v/>
      </c>
      <c r="Q7421" s="23"/>
    </row>
    <row r="7422" spans="3:17" x14ac:dyDescent="0.3">
      <c r="C7422" s="128" t="str">
        <f t="shared" si="117"/>
        <v/>
      </c>
      <c r="Q7422" s="23"/>
    </row>
    <row r="7423" spans="3:17" x14ac:dyDescent="0.3">
      <c r="C7423" s="128" t="str">
        <f t="shared" si="117"/>
        <v/>
      </c>
      <c r="Q7423" s="23"/>
    </row>
    <row r="7424" spans="3:17" x14ac:dyDescent="0.3">
      <c r="C7424" s="128" t="str">
        <f t="shared" si="117"/>
        <v/>
      </c>
      <c r="Q7424" s="23"/>
    </row>
    <row r="7425" spans="3:17" x14ac:dyDescent="0.3">
      <c r="C7425" s="128" t="str">
        <f t="shared" si="117"/>
        <v/>
      </c>
      <c r="Q7425" s="23"/>
    </row>
    <row r="7426" spans="3:17" x14ac:dyDescent="0.3">
      <c r="C7426" s="128" t="str">
        <f t="shared" si="117"/>
        <v/>
      </c>
      <c r="Q7426" s="23"/>
    </row>
    <row r="7427" spans="3:17" x14ac:dyDescent="0.3">
      <c r="C7427" s="128" t="str">
        <f t="shared" si="117"/>
        <v/>
      </c>
      <c r="Q7427" s="23"/>
    </row>
    <row r="7428" spans="3:17" x14ac:dyDescent="0.3">
      <c r="C7428" s="128" t="str">
        <f t="shared" si="117"/>
        <v/>
      </c>
      <c r="Q7428" s="23"/>
    </row>
    <row r="7429" spans="3:17" x14ac:dyDescent="0.3">
      <c r="C7429" s="128" t="str">
        <f t="shared" si="117"/>
        <v/>
      </c>
      <c r="Q7429" s="23"/>
    </row>
    <row r="7430" spans="3:17" x14ac:dyDescent="0.3">
      <c r="C7430" s="128" t="str">
        <f t="shared" si="117"/>
        <v/>
      </c>
      <c r="Q7430" s="23"/>
    </row>
    <row r="7431" spans="3:17" x14ac:dyDescent="0.3">
      <c r="C7431" s="128" t="str">
        <f t="shared" si="117"/>
        <v/>
      </c>
      <c r="Q7431" s="23"/>
    </row>
    <row r="7432" spans="3:17" x14ac:dyDescent="0.3">
      <c r="C7432" s="128" t="str">
        <f t="shared" si="117"/>
        <v/>
      </c>
      <c r="Q7432" s="23"/>
    </row>
    <row r="7433" spans="3:17" x14ac:dyDescent="0.3">
      <c r="C7433" s="128" t="str">
        <f t="shared" si="117"/>
        <v/>
      </c>
      <c r="Q7433" s="23"/>
    </row>
    <row r="7434" spans="3:17" x14ac:dyDescent="0.3">
      <c r="C7434" s="128" t="str">
        <f t="shared" si="117"/>
        <v/>
      </c>
      <c r="Q7434" s="23"/>
    </row>
    <row r="7435" spans="3:17" x14ac:dyDescent="0.3">
      <c r="C7435" s="128" t="str">
        <f t="shared" si="117"/>
        <v/>
      </c>
      <c r="Q7435" s="23"/>
    </row>
    <row r="7436" spans="3:17" x14ac:dyDescent="0.3">
      <c r="C7436" s="128" t="str">
        <f t="shared" si="117"/>
        <v/>
      </c>
      <c r="Q7436" s="23"/>
    </row>
    <row r="7437" spans="3:17" x14ac:dyDescent="0.3">
      <c r="C7437" s="128" t="str">
        <f t="shared" si="117"/>
        <v/>
      </c>
      <c r="Q7437" s="23"/>
    </row>
    <row r="7438" spans="3:17" x14ac:dyDescent="0.3">
      <c r="C7438" s="128" t="str">
        <f t="shared" si="117"/>
        <v/>
      </c>
      <c r="Q7438" s="23"/>
    </row>
    <row r="7439" spans="3:17" x14ac:dyDescent="0.3">
      <c r="C7439" s="128" t="str">
        <f t="shared" si="117"/>
        <v/>
      </c>
      <c r="Q7439" s="23"/>
    </row>
    <row r="7440" spans="3:17" x14ac:dyDescent="0.3">
      <c r="C7440" s="128" t="str">
        <f t="shared" si="117"/>
        <v/>
      </c>
      <c r="Q7440" s="23"/>
    </row>
    <row r="7441" spans="3:17" x14ac:dyDescent="0.3">
      <c r="C7441" s="128" t="str">
        <f t="shared" si="117"/>
        <v/>
      </c>
      <c r="Q7441" s="23"/>
    </row>
    <row r="7442" spans="3:17" x14ac:dyDescent="0.3">
      <c r="C7442" s="128" t="str">
        <f t="shared" si="117"/>
        <v/>
      </c>
      <c r="Q7442" s="23"/>
    </row>
    <row r="7443" spans="3:17" x14ac:dyDescent="0.3">
      <c r="C7443" s="128" t="str">
        <f t="shared" si="117"/>
        <v/>
      </c>
      <c r="Q7443" s="23"/>
    </row>
    <row r="7444" spans="3:17" x14ac:dyDescent="0.3">
      <c r="C7444" s="128" t="str">
        <f t="shared" si="117"/>
        <v/>
      </c>
      <c r="Q7444" s="23"/>
    </row>
    <row r="7445" spans="3:17" x14ac:dyDescent="0.3">
      <c r="C7445" s="128" t="str">
        <f t="shared" si="117"/>
        <v/>
      </c>
      <c r="Q7445" s="23"/>
    </row>
    <row r="7446" spans="3:17" x14ac:dyDescent="0.3">
      <c r="C7446" s="128" t="str">
        <f t="shared" si="117"/>
        <v/>
      </c>
      <c r="Q7446" s="23"/>
    </row>
    <row r="7447" spans="3:17" x14ac:dyDescent="0.3">
      <c r="C7447" s="128" t="str">
        <f t="shared" si="117"/>
        <v/>
      </c>
      <c r="Q7447" s="23"/>
    </row>
    <row r="7448" spans="3:17" x14ac:dyDescent="0.3">
      <c r="C7448" s="128" t="str">
        <f t="shared" si="117"/>
        <v/>
      </c>
      <c r="Q7448" s="23"/>
    </row>
    <row r="7449" spans="3:17" x14ac:dyDescent="0.3">
      <c r="C7449" s="128" t="str">
        <f t="shared" si="117"/>
        <v/>
      </c>
      <c r="Q7449" s="23"/>
    </row>
    <row r="7450" spans="3:17" x14ac:dyDescent="0.3">
      <c r="C7450" s="128" t="str">
        <f t="shared" si="117"/>
        <v/>
      </c>
      <c r="Q7450" s="23"/>
    </row>
    <row r="7451" spans="3:17" x14ac:dyDescent="0.3">
      <c r="C7451" s="128" t="str">
        <f t="shared" si="117"/>
        <v/>
      </c>
      <c r="Q7451" s="23"/>
    </row>
    <row r="7452" spans="3:17" x14ac:dyDescent="0.3">
      <c r="C7452" s="128" t="str">
        <f t="shared" si="117"/>
        <v/>
      </c>
      <c r="Q7452" s="23"/>
    </row>
    <row r="7453" spans="3:17" x14ac:dyDescent="0.3">
      <c r="C7453" s="128" t="str">
        <f t="shared" si="117"/>
        <v/>
      </c>
      <c r="Q7453" s="23"/>
    </row>
    <row r="7454" spans="3:17" x14ac:dyDescent="0.3">
      <c r="C7454" s="128" t="str">
        <f t="shared" si="117"/>
        <v/>
      </c>
      <c r="Q7454" s="23"/>
    </row>
    <row r="7455" spans="3:17" x14ac:dyDescent="0.3">
      <c r="C7455" s="128" t="str">
        <f t="shared" si="117"/>
        <v/>
      </c>
      <c r="Q7455" s="23"/>
    </row>
    <row r="7456" spans="3:17" x14ac:dyDescent="0.3">
      <c r="C7456" s="128" t="str">
        <f t="shared" si="117"/>
        <v/>
      </c>
      <c r="Q7456" s="23"/>
    </row>
    <row r="7457" spans="3:17" x14ac:dyDescent="0.3">
      <c r="C7457" s="128" t="str">
        <f t="shared" si="117"/>
        <v/>
      </c>
      <c r="Q7457" s="23"/>
    </row>
    <row r="7458" spans="3:17" x14ac:dyDescent="0.3">
      <c r="C7458" s="128" t="str">
        <f t="shared" si="117"/>
        <v/>
      </c>
      <c r="Q7458" s="23"/>
    </row>
    <row r="7459" spans="3:17" x14ac:dyDescent="0.3">
      <c r="C7459" s="128" t="str">
        <f t="shared" si="117"/>
        <v/>
      </c>
      <c r="Q7459" s="23"/>
    </row>
    <row r="7460" spans="3:17" x14ac:dyDescent="0.3">
      <c r="C7460" s="128" t="str">
        <f t="shared" si="117"/>
        <v/>
      </c>
      <c r="Q7460" s="23"/>
    </row>
    <row r="7461" spans="3:17" x14ac:dyDescent="0.3">
      <c r="C7461" s="128" t="str">
        <f t="shared" si="117"/>
        <v/>
      </c>
      <c r="Q7461" s="23"/>
    </row>
    <row r="7462" spans="3:17" x14ac:dyDescent="0.3">
      <c r="C7462" s="128" t="str">
        <f t="shared" si="117"/>
        <v/>
      </c>
      <c r="Q7462" s="23"/>
    </row>
    <row r="7463" spans="3:17" x14ac:dyDescent="0.3">
      <c r="C7463" s="128" t="str">
        <f t="shared" si="117"/>
        <v/>
      </c>
      <c r="Q7463" s="23"/>
    </row>
    <row r="7464" spans="3:17" x14ac:dyDescent="0.3">
      <c r="C7464" s="128" t="str">
        <f t="shared" si="117"/>
        <v/>
      </c>
      <c r="Q7464" s="23"/>
    </row>
    <row r="7465" spans="3:17" x14ac:dyDescent="0.3">
      <c r="C7465" s="128" t="str">
        <f t="shared" si="117"/>
        <v/>
      </c>
      <c r="Q7465" s="23"/>
    </row>
    <row r="7466" spans="3:17" x14ac:dyDescent="0.3">
      <c r="C7466" s="128" t="str">
        <f t="shared" si="117"/>
        <v/>
      </c>
      <c r="Q7466" s="23"/>
    </row>
    <row r="7467" spans="3:17" x14ac:dyDescent="0.3">
      <c r="C7467" s="128" t="str">
        <f t="shared" si="117"/>
        <v/>
      </c>
      <c r="Q7467" s="23"/>
    </row>
    <row r="7468" spans="3:17" x14ac:dyDescent="0.3">
      <c r="C7468" s="128" t="str">
        <f t="shared" si="117"/>
        <v/>
      </c>
      <c r="Q7468" s="23"/>
    </row>
    <row r="7469" spans="3:17" x14ac:dyDescent="0.3">
      <c r="C7469" s="128" t="str">
        <f t="shared" si="117"/>
        <v/>
      </c>
      <c r="Q7469" s="23"/>
    </row>
    <row r="7470" spans="3:17" x14ac:dyDescent="0.3">
      <c r="C7470" s="128" t="str">
        <f t="shared" si="117"/>
        <v/>
      </c>
      <c r="Q7470" s="23"/>
    </row>
    <row r="7471" spans="3:17" x14ac:dyDescent="0.3">
      <c r="C7471" s="128" t="str">
        <f t="shared" si="117"/>
        <v/>
      </c>
      <c r="Q7471" s="23"/>
    </row>
    <row r="7472" spans="3:17" x14ac:dyDescent="0.3">
      <c r="C7472" s="128" t="str">
        <f t="shared" si="117"/>
        <v/>
      </c>
      <c r="Q7472" s="23"/>
    </row>
    <row r="7473" spans="3:17" x14ac:dyDescent="0.3">
      <c r="C7473" s="128" t="str">
        <f t="shared" si="117"/>
        <v/>
      </c>
      <c r="Q7473" s="23"/>
    </row>
    <row r="7474" spans="3:17" x14ac:dyDescent="0.3">
      <c r="C7474" s="128" t="str">
        <f t="shared" si="117"/>
        <v/>
      </c>
      <c r="Q7474" s="23"/>
    </row>
    <row r="7475" spans="3:17" x14ac:dyDescent="0.3">
      <c r="C7475" s="128" t="str">
        <f t="shared" si="117"/>
        <v/>
      </c>
      <c r="Q7475" s="23"/>
    </row>
    <row r="7476" spans="3:17" x14ac:dyDescent="0.3">
      <c r="C7476" s="128" t="str">
        <f t="shared" si="117"/>
        <v/>
      </c>
      <c r="Q7476" s="23"/>
    </row>
    <row r="7477" spans="3:17" x14ac:dyDescent="0.3">
      <c r="C7477" s="128" t="str">
        <f t="shared" si="117"/>
        <v/>
      </c>
      <c r="Q7477" s="23"/>
    </row>
    <row r="7478" spans="3:17" x14ac:dyDescent="0.3">
      <c r="C7478" s="128" t="str">
        <f t="shared" ref="C7478:C7541" si="118">LEFT(E7478,9)</f>
        <v/>
      </c>
      <c r="Q7478" s="23"/>
    </row>
    <row r="7479" spans="3:17" x14ac:dyDescent="0.3">
      <c r="C7479" s="128" t="str">
        <f t="shared" si="118"/>
        <v/>
      </c>
      <c r="Q7479" s="23"/>
    </row>
    <row r="7480" spans="3:17" x14ac:dyDescent="0.3">
      <c r="C7480" s="128" t="str">
        <f t="shared" si="118"/>
        <v/>
      </c>
      <c r="Q7480" s="23"/>
    </row>
    <row r="7481" spans="3:17" x14ac:dyDescent="0.3">
      <c r="C7481" s="128" t="str">
        <f t="shared" si="118"/>
        <v/>
      </c>
      <c r="Q7481" s="23"/>
    </row>
    <row r="7482" spans="3:17" x14ac:dyDescent="0.3">
      <c r="C7482" s="128" t="str">
        <f t="shared" si="118"/>
        <v/>
      </c>
      <c r="Q7482" s="23"/>
    </row>
    <row r="7483" spans="3:17" x14ac:dyDescent="0.3">
      <c r="C7483" s="128" t="str">
        <f t="shared" si="118"/>
        <v/>
      </c>
      <c r="Q7483" s="23"/>
    </row>
    <row r="7484" spans="3:17" x14ac:dyDescent="0.3">
      <c r="C7484" s="128" t="str">
        <f t="shared" si="118"/>
        <v/>
      </c>
      <c r="Q7484" s="23"/>
    </row>
    <row r="7485" spans="3:17" x14ac:dyDescent="0.3">
      <c r="C7485" s="128" t="str">
        <f t="shared" si="118"/>
        <v/>
      </c>
      <c r="Q7485" s="23"/>
    </row>
    <row r="7486" spans="3:17" x14ac:dyDescent="0.3">
      <c r="C7486" s="128" t="str">
        <f t="shared" si="118"/>
        <v/>
      </c>
      <c r="Q7486" s="23"/>
    </row>
    <row r="7487" spans="3:17" x14ac:dyDescent="0.3">
      <c r="C7487" s="128" t="str">
        <f t="shared" si="118"/>
        <v/>
      </c>
      <c r="Q7487" s="23"/>
    </row>
    <row r="7488" spans="3:17" x14ac:dyDescent="0.3">
      <c r="C7488" s="128" t="str">
        <f t="shared" si="118"/>
        <v/>
      </c>
      <c r="Q7488" s="23"/>
    </row>
    <row r="7489" spans="3:17" x14ac:dyDescent="0.3">
      <c r="C7489" s="128" t="str">
        <f t="shared" si="118"/>
        <v/>
      </c>
      <c r="Q7489" s="23"/>
    </row>
    <row r="7490" spans="3:17" x14ac:dyDescent="0.3">
      <c r="C7490" s="128" t="str">
        <f t="shared" si="118"/>
        <v/>
      </c>
      <c r="Q7490" s="23"/>
    </row>
    <row r="7491" spans="3:17" x14ac:dyDescent="0.3">
      <c r="C7491" s="128" t="str">
        <f t="shared" si="118"/>
        <v/>
      </c>
      <c r="Q7491" s="23"/>
    </row>
    <row r="7492" spans="3:17" x14ac:dyDescent="0.3">
      <c r="C7492" s="128" t="str">
        <f t="shared" si="118"/>
        <v/>
      </c>
      <c r="Q7492" s="23"/>
    </row>
    <row r="7493" spans="3:17" x14ac:dyDescent="0.3">
      <c r="C7493" s="128" t="str">
        <f t="shared" si="118"/>
        <v/>
      </c>
      <c r="Q7493" s="23"/>
    </row>
    <row r="7494" spans="3:17" x14ac:dyDescent="0.3">
      <c r="C7494" s="128" t="str">
        <f t="shared" si="118"/>
        <v/>
      </c>
      <c r="Q7494" s="23"/>
    </row>
    <row r="7495" spans="3:17" x14ac:dyDescent="0.3">
      <c r="C7495" s="128" t="str">
        <f t="shared" si="118"/>
        <v/>
      </c>
      <c r="Q7495" s="23"/>
    </row>
    <row r="7496" spans="3:17" x14ac:dyDescent="0.3">
      <c r="C7496" s="128" t="str">
        <f t="shared" si="118"/>
        <v/>
      </c>
      <c r="Q7496" s="23"/>
    </row>
    <row r="7497" spans="3:17" x14ac:dyDescent="0.3">
      <c r="C7497" s="128" t="str">
        <f t="shared" si="118"/>
        <v/>
      </c>
      <c r="Q7497" s="23"/>
    </row>
    <row r="7498" spans="3:17" x14ac:dyDescent="0.3">
      <c r="C7498" s="128" t="str">
        <f t="shared" si="118"/>
        <v/>
      </c>
      <c r="Q7498" s="23"/>
    </row>
    <row r="7499" spans="3:17" x14ac:dyDescent="0.3">
      <c r="C7499" s="128" t="str">
        <f t="shared" si="118"/>
        <v/>
      </c>
      <c r="Q7499" s="23"/>
    </row>
    <row r="7500" spans="3:17" x14ac:dyDescent="0.3">
      <c r="C7500" s="128" t="str">
        <f t="shared" si="118"/>
        <v/>
      </c>
      <c r="Q7500" s="23"/>
    </row>
    <row r="7501" spans="3:17" x14ac:dyDescent="0.3">
      <c r="C7501" s="128" t="str">
        <f t="shared" si="118"/>
        <v/>
      </c>
      <c r="Q7501" s="23"/>
    </row>
    <row r="7502" spans="3:17" x14ac:dyDescent="0.3">
      <c r="C7502" s="128" t="str">
        <f t="shared" si="118"/>
        <v/>
      </c>
      <c r="Q7502" s="23"/>
    </row>
    <row r="7503" spans="3:17" x14ac:dyDescent="0.3">
      <c r="C7503" s="128" t="str">
        <f t="shared" si="118"/>
        <v/>
      </c>
      <c r="Q7503" s="23"/>
    </row>
    <row r="7504" spans="3:17" x14ac:dyDescent="0.3">
      <c r="C7504" s="128" t="str">
        <f t="shared" si="118"/>
        <v/>
      </c>
      <c r="Q7504" s="23"/>
    </row>
    <row r="7505" spans="3:17" x14ac:dyDescent="0.3">
      <c r="C7505" s="128" t="str">
        <f t="shared" si="118"/>
        <v/>
      </c>
      <c r="Q7505" s="23"/>
    </row>
    <row r="7506" spans="3:17" x14ac:dyDescent="0.3">
      <c r="C7506" s="128" t="str">
        <f t="shared" si="118"/>
        <v/>
      </c>
      <c r="Q7506" s="23"/>
    </row>
    <row r="7507" spans="3:17" x14ac:dyDescent="0.3">
      <c r="C7507" s="128" t="str">
        <f t="shared" si="118"/>
        <v/>
      </c>
      <c r="Q7507" s="23"/>
    </row>
    <row r="7508" spans="3:17" x14ac:dyDescent="0.3">
      <c r="C7508" s="128" t="str">
        <f t="shared" si="118"/>
        <v/>
      </c>
      <c r="Q7508" s="23"/>
    </row>
    <row r="7509" spans="3:17" x14ac:dyDescent="0.3">
      <c r="C7509" s="128" t="str">
        <f t="shared" si="118"/>
        <v/>
      </c>
      <c r="Q7509" s="23"/>
    </row>
    <row r="7510" spans="3:17" x14ac:dyDescent="0.3">
      <c r="C7510" s="128" t="str">
        <f t="shared" si="118"/>
        <v/>
      </c>
      <c r="Q7510" s="23"/>
    </row>
    <row r="7511" spans="3:17" x14ac:dyDescent="0.3">
      <c r="C7511" s="128" t="str">
        <f t="shared" si="118"/>
        <v/>
      </c>
      <c r="Q7511" s="23"/>
    </row>
    <row r="7512" spans="3:17" x14ac:dyDescent="0.3">
      <c r="C7512" s="128" t="str">
        <f t="shared" si="118"/>
        <v/>
      </c>
      <c r="Q7512" s="23"/>
    </row>
    <row r="7513" spans="3:17" x14ac:dyDescent="0.3">
      <c r="C7513" s="128" t="str">
        <f t="shared" si="118"/>
        <v/>
      </c>
      <c r="Q7513" s="23"/>
    </row>
    <row r="7514" spans="3:17" x14ac:dyDescent="0.3">
      <c r="C7514" s="128" t="str">
        <f t="shared" si="118"/>
        <v/>
      </c>
      <c r="Q7514" s="23"/>
    </row>
    <row r="7515" spans="3:17" x14ac:dyDescent="0.3">
      <c r="C7515" s="128" t="str">
        <f t="shared" si="118"/>
        <v/>
      </c>
      <c r="Q7515" s="23"/>
    </row>
    <row r="7516" spans="3:17" x14ac:dyDescent="0.3">
      <c r="C7516" s="128" t="str">
        <f t="shared" si="118"/>
        <v/>
      </c>
      <c r="Q7516" s="23"/>
    </row>
    <row r="7517" spans="3:17" x14ac:dyDescent="0.3">
      <c r="C7517" s="128" t="str">
        <f t="shared" si="118"/>
        <v/>
      </c>
      <c r="Q7517" s="23"/>
    </row>
    <row r="7518" spans="3:17" x14ac:dyDescent="0.3">
      <c r="C7518" s="128" t="str">
        <f t="shared" si="118"/>
        <v/>
      </c>
      <c r="Q7518" s="23"/>
    </row>
    <row r="7519" spans="3:17" x14ac:dyDescent="0.3">
      <c r="C7519" s="128" t="str">
        <f t="shared" si="118"/>
        <v/>
      </c>
      <c r="Q7519" s="23"/>
    </row>
    <row r="7520" spans="3:17" x14ac:dyDescent="0.3">
      <c r="C7520" s="128" t="str">
        <f t="shared" si="118"/>
        <v/>
      </c>
      <c r="Q7520" s="23"/>
    </row>
    <row r="7521" spans="3:17" x14ac:dyDescent="0.3">
      <c r="C7521" s="128" t="str">
        <f t="shared" si="118"/>
        <v/>
      </c>
      <c r="Q7521" s="23"/>
    </row>
    <row r="7522" spans="3:17" x14ac:dyDescent="0.3">
      <c r="C7522" s="128" t="str">
        <f t="shared" si="118"/>
        <v/>
      </c>
      <c r="Q7522" s="23"/>
    </row>
    <row r="7523" spans="3:17" x14ac:dyDescent="0.3">
      <c r="C7523" s="128" t="str">
        <f t="shared" si="118"/>
        <v/>
      </c>
      <c r="Q7523" s="23"/>
    </row>
    <row r="7524" spans="3:17" x14ac:dyDescent="0.3">
      <c r="C7524" s="128" t="str">
        <f t="shared" si="118"/>
        <v/>
      </c>
      <c r="Q7524" s="23"/>
    </row>
    <row r="7525" spans="3:17" x14ac:dyDescent="0.3">
      <c r="C7525" s="128" t="str">
        <f t="shared" si="118"/>
        <v/>
      </c>
      <c r="Q7525" s="23"/>
    </row>
    <row r="7526" spans="3:17" x14ac:dyDescent="0.3">
      <c r="C7526" s="128" t="str">
        <f t="shared" si="118"/>
        <v/>
      </c>
      <c r="Q7526" s="23"/>
    </row>
    <row r="7527" spans="3:17" x14ac:dyDescent="0.3">
      <c r="C7527" s="128" t="str">
        <f t="shared" si="118"/>
        <v/>
      </c>
      <c r="Q7527" s="23"/>
    </row>
    <row r="7528" spans="3:17" x14ac:dyDescent="0.3">
      <c r="C7528" s="128" t="str">
        <f t="shared" si="118"/>
        <v/>
      </c>
      <c r="Q7528" s="23"/>
    </row>
    <row r="7529" spans="3:17" x14ac:dyDescent="0.3">
      <c r="C7529" s="128" t="str">
        <f t="shared" si="118"/>
        <v/>
      </c>
      <c r="Q7529" s="23"/>
    </row>
    <row r="7530" spans="3:17" x14ac:dyDescent="0.3">
      <c r="C7530" s="128" t="str">
        <f t="shared" si="118"/>
        <v/>
      </c>
      <c r="Q7530" s="23"/>
    </row>
    <row r="7531" spans="3:17" x14ac:dyDescent="0.3">
      <c r="C7531" s="128" t="str">
        <f t="shared" si="118"/>
        <v/>
      </c>
      <c r="Q7531" s="23"/>
    </row>
    <row r="7532" spans="3:17" x14ac:dyDescent="0.3">
      <c r="C7532" s="128" t="str">
        <f t="shared" si="118"/>
        <v/>
      </c>
      <c r="Q7532" s="23"/>
    </row>
    <row r="7533" spans="3:17" x14ac:dyDescent="0.3">
      <c r="C7533" s="128" t="str">
        <f t="shared" si="118"/>
        <v/>
      </c>
      <c r="Q7533" s="23"/>
    </row>
    <row r="7534" spans="3:17" x14ac:dyDescent="0.3">
      <c r="C7534" s="128" t="str">
        <f t="shared" si="118"/>
        <v/>
      </c>
      <c r="Q7534" s="23"/>
    </row>
    <row r="7535" spans="3:17" x14ac:dyDescent="0.3">
      <c r="C7535" s="128" t="str">
        <f t="shared" si="118"/>
        <v/>
      </c>
      <c r="Q7535" s="23"/>
    </row>
    <row r="7536" spans="3:17" x14ac:dyDescent="0.3">
      <c r="C7536" s="128" t="str">
        <f t="shared" si="118"/>
        <v/>
      </c>
      <c r="Q7536" s="23"/>
    </row>
    <row r="7537" spans="3:17" x14ac:dyDescent="0.3">
      <c r="C7537" s="128" t="str">
        <f t="shared" si="118"/>
        <v/>
      </c>
      <c r="Q7537" s="23"/>
    </row>
    <row r="7538" spans="3:17" x14ac:dyDescent="0.3">
      <c r="C7538" s="128" t="str">
        <f t="shared" si="118"/>
        <v/>
      </c>
      <c r="Q7538" s="23"/>
    </row>
    <row r="7539" spans="3:17" x14ac:dyDescent="0.3">
      <c r="C7539" s="128" t="str">
        <f t="shared" si="118"/>
        <v/>
      </c>
      <c r="Q7539" s="23"/>
    </row>
    <row r="7540" spans="3:17" x14ac:dyDescent="0.3">
      <c r="C7540" s="128" t="str">
        <f t="shared" si="118"/>
        <v/>
      </c>
      <c r="Q7540" s="23"/>
    </row>
    <row r="7541" spans="3:17" x14ac:dyDescent="0.3">
      <c r="C7541" s="128" t="str">
        <f t="shared" si="118"/>
        <v/>
      </c>
      <c r="Q7541" s="23"/>
    </row>
    <row r="7542" spans="3:17" x14ac:dyDescent="0.3">
      <c r="C7542" s="128" t="str">
        <f t="shared" ref="C7542:C7605" si="119">LEFT(E7542,9)</f>
        <v/>
      </c>
      <c r="Q7542" s="23"/>
    </row>
    <row r="7543" spans="3:17" x14ac:dyDescent="0.3">
      <c r="C7543" s="128" t="str">
        <f t="shared" si="119"/>
        <v/>
      </c>
      <c r="Q7543" s="23"/>
    </row>
    <row r="7544" spans="3:17" x14ac:dyDescent="0.3">
      <c r="C7544" s="128" t="str">
        <f t="shared" si="119"/>
        <v/>
      </c>
      <c r="Q7544" s="23"/>
    </row>
    <row r="7545" spans="3:17" x14ac:dyDescent="0.3">
      <c r="C7545" s="128" t="str">
        <f t="shared" si="119"/>
        <v/>
      </c>
      <c r="Q7545" s="23"/>
    </row>
    <row r="7546" spans="3:17" x14ac:dyDescent="0.3">
      <c r="C7546" s="128" t="str">
        <f t="shared" si="119"/>
        <v/>
      </c>
      <c r="Q7546" s="23"/>
    </row>
    <row r="7547" spans="3:17" x14ac:dyDescent="0.3">
      <c r="C7547" s="128" t="str">
        <f t="shared" si="119"/>
        <v/>
      </c>
      <c r="Q7547" s="23"/>
    </row>
    <row r="7548" spans="3:17" x14ac:dyDescent="0.3">
      <c r="C7548" s="128" t="str">
        <f t="shared" si="119"/>
        <v/>
      </c>
      <c r="Q7548" s="23"/>
    </row>
    <row r="7549" spans="3:17" x14ac:dyDescent="0.3">
      <c r="C7549" s="128" t="str">
        <f t="shared" si="119"/>
        <v/>
      </c>
      <c r="Q7549" s="23"/>
    </row>
    <row r="7550" spans="3:17" x14ac:dyDescent="0.3">
      <c r="C7550" s="128" t="str">
        <f t="shared" si="119"/>
        <v/>
      </c>
      <c r="Q7550" s="23"/>
    </row>
    <row r="7551" spans="3:17" x14ac:dyDescent="0.3">
      <c r="C7551" s="128" t="str">
        <f t="shared" si="119"/>
        <v/>
      </c>
      <c r="Q7551" s="23"/>
    </row>
    <row r="7552" spans="3:17" x14ac:dyDescent="0.3">
      <c r="C7552" s="128" t="str">
        <f t="shared" si="119"/>
        <v/>
      </c>
      <c r="Q7552" s="23"/>
    </row>
    <row r="7553" spans="3:17" x14ac:dyDescent="0.3">
      <c r="C7553" s="128" t="str">
        <f t="shared" si="119"/>
        <v/>
      </c>
      <c r="Q7553" s="23"/>
    </row>
    <row r="7554" spans="3:17" x14ac:dyDescent="0.3">
      <c r="C7554" s="128" t="str">
        <f t="shared" si="119"/>
        <v/>
      </c>
      <c r="Q7554" s="23"/>
    </row>
    <row r="7555" spans="3:17" x14ac:dyDescent="0.3">
      <c r="C7555" s="128" t="str">
        <f t="shared" si="119"/>
        <v/>
      </c>
      <c r="Q7555" s="23"/>
    </row>
    <row r="7556" spans="3:17" x14ac:dyDescent="0.3">
      <c r="C7556" s="128" t="str">
        <f t="shared" si="119"/>
        <v/>
      </c>
      <c r="Q7556" s="23"/>
    </row>
    <row r="7557" spans="3:17" x14ac:dyDescent="0.3">
      <c r="C7557" s="128" t="str">
        <f t="shared" si="119"/>
        <v/>
      </c>
      <c r="Q7557" s="23"/>
    </row>
    <row r="7558" spans="3:17" x14ac:dyDescent="0.3">
      <c r="C7558" s="128" t="str">
        <f t="shared" si="119"/>
        <v/>
      </c>
      <c r="Q7558" s="23"/>
    </row>
    <row r="7559" spans="3:17" x14ac:dyDescent="0.3">
      <c r="C7559" s="128" t="str">
        <f t="shared" si="119"/>
        <v/>
      </c>
      <c r="Q7559" s="23"/>
    </row>
    <row r="7560" spans="3:17" x14ac:dyDescent="0.3">
      <c r="C7560" s="128" t="str">
        <f t="shared" si="119"/>
        <v/>
      </c>
      <c r="Q7560" s="23"/>
    </row>
    <row r="7561" spans="3:17" x14ac:dyDescent="0.3">
      <c r="C7561" s="128" t="str">
        <f t="shared" si="119"/>
        <v/>
      </c>
      <c r="Q7561" s="23"/>
    </row>
    <row r="7562" spans="3:17" x14ac:dyDescent="0.3">
      <c r="C7562" s="128" t="str">
        <f t="shared" si="119"/>
        <v/>
      </c>
      <c r="Q7562" s="23"/>
    </row>
    <row r="7563" spans="3:17" x14ac:dyDescent="0.3">
      <c r="C7563" s="128" t="str">
        <f t="shared" si="119"/>
        <v/>
      </c>
      <c r="Q7563" s="23"/>
    </row>
    <row r="7564" spans="3:17" x14ac:dyDescent="0.3">
      <c r="C7564" s="128" t="str">
        <f t="shared" si="119"/>
        <v/>
      </c>
      <c r="Q7564" s="23"/>
    </row>
    <row r="7565" spans="3:17" x14ac:dyDescent="0.3">
      <c r="C7565" s="128" t="str">
        <f t="shared" si="119"/>
        <v/>
      </c>
      <c r="Q7565" s="23"/>
    </row>
    <row r="7566" spans="3:17" x14ac:dyDescent="0.3">
      <c r="C7566" s="128" t="str">
        <f t="shared" si="119"/>
        <v/>
      </c>
      <c r="Q7566" s="23"/>
    </row>
    <row r="7567" spans="3:17" x14ac:dyDescent="0.3">
      <c r="C7567" s="128" t="str">
        <f t="shared" si="119"/>
        <v/>
      </c>
      <c r="Q7567" s="23"/>
    </row>
    <row r="7568" spans="3:17" x14ac:dyDescent="0.3">
      <c r="C7568" s="128" t="str">
        <f t="shared" si="119"/>
        <v/>
      </c>
      <c r="Q7568" s="23"/>
    </row>
    <row r="7569" spans="3:17" x14ac:dyDescent="0.3">
      <c r="C7569" s="128" t="str">
        <f t="shared" si="119"/>
        <v/>
      </c>
      <c r="Q7569" s="23"/>
    </row>
    <row r="7570" spans="3:17" x14ac:dyDescent="0.3">
      <c r="C7570" s="128" t="str">
        <f t="shared" si="119"/>
        <v/>
      </c>
      <c r="Q7570" s="23"/>
    </row>
    <row r="7571" spans="3:17" x14ac:dyDescent="0.3">
      <c r="C7571" s="128" t="str">
        <f t="shared" si="119"/>
        <v/>
      </c>
      <c r="Q7571" s="23"/>
    </row>
    <row r="7572" spans="3:17" x14ac:dyDescent="0.3">
      <c r="C7572" s="128" t="str">
        <f t="shared" si="119"/>
        <v/>
      </c>
      <c r="Q7572" s="23"/>
    </row>
    <row r="7573" spans="3:17" x14ac:dyDescent="0.3">
      <c r="C7573" s="128" t="str">
        <f t="shared" si="119"/>
        <v/>
      </c>
      <c r="Q7573" s="23"/>
    </row>
    <row r="7574" spans="3:17" x14ac:dyDescent="0.3">
      <c r="C7574" s="128" t="str">
        <f t="shared" si="119"/>
        <v/>
      </c>
      <c r="Q7574" s="23"/>
    </row>
    <row r="7575" spans="3:17" x14ac:dyDescent="0.3">
      <c r="C7575" s="128" t="str">
        <f t="shared" si="119"/>
        <v/>
      </c>
      <c r="Q7575" s="23"/>
    </row>
    <row r="7576" spans="3:17" x14ac:dyDescent="0.3">
      <c r="C7576" s="128" t="str">
        <f t="shared" si="119"/>
        <v/>
      </c>
      <c r="Q7576" s="23"/>
    </row>
    <row r="7577" spans="3:17" x14ac:dyDescent="0.3">
      <c r="C7577" s="128" t="str">
        <f t="shared" si="119"/>
        <v/>
      </c>
      <c r="Q7577" s="23"/>
    </row>
    <row r="7578" spans="3:17" x14ac:dyDescent="0.3">
      <c r="C7578" s="128" t="str">
        <f t="shared" si="119"/>
        <v/>
      </c>
      <c r="Q7578" s="23"/>
    </row>
    <row r="7579" spans="3:17" x14ac:dyDescent="0.3">
      <c r="C7579" s="128" t="str">
        <f t="shared" si="119"/>
        <v/>
      </c>
      <c r="Q7579" s="23"/>
    </row>
    <row r="7580" spans="3:17" x14ac:dyDescent="0.3">
      <c r="C7580" s="128" t="str">
        <f t="shared" si="119"/>
        <v/>
      </c>
      <c r="Q7580" s="23"/>
    </row>
    <row r="7581" spans="3:17" x14ac:dyDescent="0.3">
      <c r="C7581" s="128" t="str">
        <f t="shared" si="119"/>
        <v/>
      </c>
      <c r="Q7581" s="23"/>
    </row>
    <row r="7582" spans="3:17" x14ac:dyDescent="0.3">
      <c r="C7582" s="128" t="str">
        <f t="shared" si="119"/>
        <v/>
      </c>
      <c r="Q7582" s="23"/>
    </row>
    <row r="7583" spans="3:17" x14ac:dyDescent="0.3">
      <c r="C7583" s="128" t="str">
        <f t="shared" si="119"/>
        <v/>
      </c>
      <c r="Q7583" s="23"/>
    </row>
    <row r="7584" spans="3:17" x14ac:dyDescent="0.3">
      <c r="C7584" s="128" t="str">
        <f t="shared" si="119"/>
        <v/>
      </c>
      <c r="Q7584" s="23"/>
    </row>
    <row r="7585" spans="3:17" x14ac:dyDescent="0.3">
      <c r="C7585" s="128" t="str">
        <f t="shared" si="119"/>
        <v/>
      </c>
      <c r="Q7585" s="23"/>
    </row>
    <row r="7586" spans="3:17" x14ac:dyDescent="0.3">
      <c r="C7586" s="128" t="str">
        <f t="shared" si="119"/>
        <v/>
      </c>
      <c r="Q7586" s="23"/>
    </row>
    <row r="7587" spans="3:17" x14ac:dyDescent="0.3">
      <c r="C7587" s="128" t="str">
        <f t="shared" si="119"/>
        <v/>
      </c>
      <c r="Q7587" s="23"/>
    </row>
    <row r="7588" spans="3:17" x14ac:dyDescent="0.3">
      <c r="C7588" s="128" t="str">
        <f t="shared" si="119"/>
        <v/>
      </c>
      <c r="Q7588" s="23"/>
    </row>
    <row r="7589" spans="3:17" x14ac:dyDescent="0.3">
      <c r="C7589" s="128" t="str">
        <f t="shared" si="119"/>
        <v/>
      </c>
      <c r="Q7589" s="23"/>
    </row>
    <row r="7590" spans="3:17" x14ac:dyDescent="0.3">
      <c r="C7590" s="128" t="str">
        <f t="shared" si="119"/>
        <v/>
      </c>
      <c r="Q7590" s="23"/>
    </row>
    <row r="7591" spans="3:17" x14ac:dyDescent="0.3">
      <c r="C7591" s="128" t="str">
        <f t="shared" si="119"/>
        <v/>
      </c>
      <c r="Q7591" s="23"/>
    </row>
    <row r="7592" spans="3:17" x14ac:dyDescent="0.3">
      <c r="C7592" s="128" t="str">
        <f t="shared" si="119"/>
        <v/>
      </c>
      <c r="Q7592" s="23"/>
    </row>
    <row r="7593" spans="3:17" x14ac:dyDescent="0.3">
      <c r="C7593" s="128" t="str">
        <f t="shared" si="119"/>
        <v/>
      </c>
      <c r="Q7593" s="23"/>
    </row>
    <row r="7594" spans="3:17" x14ac:dyDescent="0.3">
      <c r="C7594" s="128" t="str">
        <f t="shared" si="119"/>
        <v/>
      </c>
      <c r="Q7594" s="23"/>
    </row>
    <row r="7595" spans="3:17" x14ac:dyDescent="0.3">
      <c r="C7595" s="128" t="str">
        <f t="shared" si="119"/>
        <v/>
      </c>
      <c r="Q7595" s="23"/>
    </row>
    <row r="7596" spans="3:17" x14ac:dyDescent="0.3">
      <c r="C7596" s="128" t="str">
        <f t="shared" si="119"/>
        <v/>
      </c>
      <c r="Q7596" s="23"/>
    </row>
    <row r="7597" spans="3:17" x14ac:dyDescent="0.3">
      <c r="C7597" s="128" t="str">
        <f t="shared" si="119"/>
        <v/>
      </c>
      <c r="Q7597" s="23"/>
    </row>
    <row r="7598" spans="3:17" x14ac:dyDescent="0.3">
      <c r="C7598" s="128" t="str">
        <f t="shared" si="119"/>
        <v/>
      </c>
      <c r="Q7598" s="23"/>
    </row>
    <row r="7599" spans="3:17" x14ac:dyDescent="0.3">
      <c r="C7599" s="128" t="str">
        <f t="shared" si="119"/>
        <v/>
      </c>
      <c r="Q7599" s="23"/>
    </row>
    <row r="7600" spans="3:17" x14ac:dyDescent="0.3">
      <c r="C7600" s="128" t="str">
        <f t="shared" si="119"/>
        <v/>
      </c>
      <c r="Q7600" s="23"/>
    </row>
    <row r="7601" spans="3:17" x14ac:dyDescent="0.3">
      <c r="C7601" s="128" t="str">
        <f t="shared" si="119"/>
        <v/>
      </c>
      <c r="Q7601" s="23"/>
    </row>
    <row r="7602" spans="3:17" x14ac:dyDescent="0.3">
      <c r="C7602" s="128" t="str">
        <f t="shared" si="119"/>
        <v/>
      </c>
      <c r="Q7602" s="23"/>
    </row>
    <row r="7603" spans="3:17" x14ac:dyDescent="0.3">
      <c r="C7603" s="128" t="str">
        <f t="shared" si="119"/>
        <v/>
      </c>
      <c r="Q7603" s="23"/>
    </row>
    <row r="7604" spans="3:17" x14ac:dyDescent="0.3">
      <c r="C7604" s="128" t="str">
        <f t="shared" si="119"/>
        <v/>
      </c>
      <c r="Q7604" s="23"/>
    </row>
    <row r="7605" spans="3:17" x14ac:dyDescent="0.3">
      <c r="C7605" s="128" t="str">
        <f t="shared" si="119"/>
        <v/>
      </c>
      <c r="Q7605" s="23"/>
    </row>
    <row r="7606" spans="3:17" x14ac:dyDescent="0.3">
      <c r="C7606" s="128" t="str">
        <f t="shared" ref="C7606:C7669" si="120">LEFT(E7606,9)</f>
        <v/>
      </c>
      <c r="Q7606" s="23"/>
    </row>
    <row r="7607" spans="3:17" x14ac:dyDescent="0.3">
      <c r="C7607" s="128" t="str">
        <f t="shared" si="120"/>
        <v/>
      </c>
      <c r="Q7607" s="23"/>
    </row>
    <row r="7608" spans="3:17" x14ac:dyDescent="0.3">
      <c r="C7608" s="128" t="str">
        <f t="shared" si="120"/>
        <v/>
      </c>
      <c r="Q7608" s="23"/>
    </row>
    <row r="7609" spans="3:17" x14ac:dyDescent="0.3">
      <c r="C7609" s="128" t="str">
        <f t="shared" si="120"/>
        <v/>
      </c>
      <c r="Q7609" s="23"/>
    </row>
    <row r="7610" spans="3:17" x14ac:dyDescent="0.3">
      <c r="C7610" s="128" t="str">
        <f t="shared" si="120"/>
        <v/>
      </c>
      <c r="Q7610" s="23"/>
    </row>
    <row r="7611" spans="3:17" x14ac:dyDescent="0.3">
      <c r="C7611" s="128" t="str">
        <f t="shared" si="120"/>
        <v/>
      </c>
      <c r="Q7611" s="23"/>
    </row>
    <row r="7612" spans="3:17" x14ac:dyDescent="0.3">
      <c r="C7612" s="128" t="str">
        <f t="shared" si="120"/>
        <v/>
      </c>
      <c r="Q7612" s="23"/>
    </row>
    <row r="7613" spans="3:17" x14ac:dyDescent="0.3">
      <c r="C7613" s="128" t="str">
        <f t="shared" si="120"/>
        <v/>
      </c>
      <c r="Q7613" s="23"/>
    </row>
    <row r="7614" spans="3:17" x14ac:dyDescent="0.3">
      <c r="C7614" s="128" t="str">
        <f t="shared" si="120"/>
        <v/>
      </c>
      <c r="Q7614" s="23"/>
    </row>
    <row r="7615" spans="3:17" x14ac:dyDescent="0.3">
      <c r="C7615" s="128" t="str">
        <f t="shared" si="120"/>
        <v/>
      </c>
      <c r="Q7615" s="23"/>
    </row>
    <row r="7616" spans="3:17" x14ac:dyDescent="0.3">
      <c r="C7616" s="128" t="str">
        <f t="shared" si="120"/>
        <v/>
      </c>
      <c r="Q7616" s="23"/>
    </row>
    <row r="7617" spans="3:17" x14ac:dyDescent="0.3">
      <c r="C7617" s="128" t="str">
        <f t="shared" si="120"/>
        <v/>
      </c>
      <c r="Q7617" s="23"/>
    </row>
    <row r="7618" spans="3:17" x14ac:dyDescent="0.3">
      <c r="C7618" s="128" t="str">
        <f t="shared" si="120"/>
        <v/>
      </c>
      <c r="Q7618" s="23"/>
    </row>
    <row r="7619" spans="3:17" x14ac:dyDescent="0.3">
      <c r="C7619" s="128" t="str">
        <f t="shared" si="120"/>
        <v/>
      </c>
      <c r="Q7619" s="23"/>
    </row>
    <row r="7620" spans="3:17" x14ac:dyDescent="0.3">
      <c r="C7620" s="128" t="str">
        <f t="shared" si="120"/>
        <v/>
      </c>
      <c r="Q7620" s="23"/>
    </row>
    <row r="7621" spans="3:17" x14ac:dyDescent="0.3">
      <c r="C7621" s="128" t="str">
        <f t="shared" si="120"/>
        <v/>
      </c>
      <c r="Q7621" s="23"/>
    </row>
    <row r="7622" spans="3:17" x14ac:dyDescent="0.3">
      <c r="C7622" s="128" t="str">
        <f t="shared" si="120"/>
        <v/>
      </c>
      <c r="Q7622" s="23"/>
    </row>
    <row r="7623" spans="3:17" x14ac:dyDescent="0.3">
      <c r="C7623" s="128" t="str">
        <f t="shared" si="120"/>
        <v/>
      </c>
      <c r="Q7623" s="23"/>
    </row>
    <row r="7624" spans="3:17" x14ac:dyDescent="0.3">
      <c r="C7624" s="128" t="str">
        <f t="shared" si="120"/>
        <v/>
      </c>
      <c r="Q7624" s="23"/>
    </row>
    <row r="7625" spans="3:17" x14ac:dyDescent="0.3">
      <c r="C7625" s="128" t="str">
        <f t="shared" si="120"/>
        <v/>
      </c>
      <c r="Q7625" s="23"/>
    </row>
    <row r="7626" spans="3:17" x14ac:dyDescent="0.3">
      <c r="C7626" s="128" t="str">
        <f t="shared" si="120"/>
        <v/>
      </c>
      <c r="Q7626" s="23"/>
    </row>
    <row r="7627" spans="3:17" x14ac:dyDescent="0.3">
      <c r="C7627" s="128" t="str">
        <f t="shared" si="120"/>
        <v/>
      </c>
      <c r="Q7627" s="23"/>
    </row>
    <row r="7628" spans="3:17" x14ac:dyDescent="0.3">
      <c r="C7628" s="128" t="str">
        <f t="shared" si="120"/>
        <v/>
      </c>
      <c r="Q7628" s="23"/>
    </row>
    <row r="7629" spans="3:17" x14ac:dyDescent="0.3">
      <c r="C7629" s="128" t="str">
        <f t="shared" si="120"/>
        <v/>
      </c>
      <c r="Q7629" s="23"/>
    </row>
    <row r="7630" spans="3:17" x14ac:dyDescent="0.3">
      <c r="C7630" s="128" t="str">
        <f t="shared" si="120"/>
        <v/>
      </c>
      <c r="Q7630" s="23"/>
    </row>
    <row r="7631" spans="3:17" x14ac:dyDescent="0.3">
      <c r="C7631" s="128" t="str">
        <f t="shared" si="120"/>
        <v/>
      </c>
      <c r="Q7631" s="23"/>
    </row>
    <row r="7632" spans="3:17" x14ac:dyDescent="0.3">
      <c r="C7632" s="128" t="str">
        <f t="shared" si="120"/>
        <v/>
      </c>
      <c r="Q7632" s="23"/>
    </row>
    <row r="7633" spans="3:17" x14ac:dyDescent="0.3">
      <c r="C7633" s="128" t="str">
        <f t="shared" si="120"/>
        <v/>
      </c>
      <c r="Q7633" s="23"/>
    </row>
    <row r="7634" spans="3:17" x14ac:dyDescent="0.3">
      <c r="C7634" s="128" t="str">
        <f t="shared" si="120"/>
        <v/>
      </c>
      <c r="Q7634" s="23"/>
    </row>
    <row r="7635" spans="3:17" x14ac:dyDescent="0.3">
      <c r="C7635" s="128" t="str">
        <f t="shared" si="120"/>
        <v/>
      </c>
      <c r="Q7635" s="23"/>
    </row>
    <row r="7636" spans="3:17" x14ac:dyDescent="0.3">
      <c r="C7636" s="128" t="str">
        <f t="shared" si="120"/>
        <v/>
      </c>
      <c r="Q7636" s="23"/>
    </row>
    <row r="7637" spans="3:17" x14ac:dyDescent="0.3">
      <c r="C7637" s="128" t="str">
        <f t="shared" si="120"/>
        <v/>
      </c>
      <c r="Q7637" s="23"/>
    </row>
    <row r="7638" spans="3:17" x14ac:dyDescent="0.3">
      <c r="C7638" s="128" t="str">
        <f t="shared" si="120"/>
        <v/>
      </c>
      <c r="Q7638" s="23"/>
    </row>
    <row r="7639" spans="3:17" x14ac:dyDescent="0.3">
      <c r="C7639" s="128" t="str">
        <f t="shared" si="120"/>
        <v/>
      </c>
      <c r="Q7639" s="23"/>
    </row>
    <row r="7640" spans="3:17" x14ac:dyDescent="0.3">
      <c r="C7640" s="128" t="str">
        <f t="shared" si="120"/>
        <v/>
      </c>
      <c r="Q7640" s="23"/>
    </row>
    <row r="7641" spans="3:17" x14ac:dyDescent="0.3">
      <c r="C7641" s="128" t="str">
        <f t="shared" si="120"/>
        <v/>
      </c>
      <c r="Q7641" s="23"/>
    </row>
    <row r="7642" spans="3:17" x14ac:dyDescent="0.3">
      <c r="C7642" s="128" t="str">
        <f t="shared" si="120"/>
        <v/>
      </c>
      <c r="Q7642" s="23"/>
    </row>
    <row r="7643" spans="3:17" x14ac:dyDescent="0.3">
      <c r="C7643" s="128" t="str">
        <f t="shared" si="120"/>
        <v/>
      </c>
      <c r="Q7643" s="23"/>
    </row>
    <row r="7644" spans="3:17" x14ac:dyDescent="0.3">
      <c r="C7644" s="128" t="str">
        <f t="shared" si="120"/>
        <v/>
      </c>
      <c r="Q7644" s="23"/>
    </row>
    <row r="7645" spans="3:17" x14ac:dyDescent="0.3">
      <c r="C7645" s="128" t="str">
        <f t="shared" si="120"/>
        <v/>
      </c>
      <c r="Q7645" s="23"/>
    </row>
    <row r="7646" spans="3:17" x14ac:dyDescent="0.3">
      <c r="C7646" s="128" t="str">
        <f t="shared" si="120"/>
        <v/>
      </c>
      <c r="Q7646" s="23"/>
    </row>
    <row r="7647" spans="3:17" x14ac:dyDescent="0.3">
      <c r="C7647" s="128" t="str">
        <f t="shared" si="120"/>
        <v/>
      </c>
      <c r="Q7647" s="23"/>
    </row>
    <row r="7648" spans="3:17" x14ac:dyDescent="0.3">
      <c r="C7648" s="128" t="str">
        <f t="shared" si="120"/>
        <v/>
      </c>
      <c r="Q7648" s="23"/>
    </row>
    <row r="7649" spans="3:17" x14ac:dyDescent="0.3">
      <c r="C7649" s="128" t="str">
        <f t="shared" si="120"/>
        <v/>
      </c>
      <c r="Q7649" s="23"/>
    </row>
    <row r="7650" spans="3:17" x14ac:dyDescent="0.3">
      <c r="C7650" s="128" t="str">
        <f t="shared" si="120"/>
        <v/>
      </c>
      <c r="Q7650" s="23"/>
    </row>
    <row r="7651" spans="3:17" x14ac:dyDescent="0.3">
      <c r="C7651" s="128" t="str">
        <f t="shared" si="120"/>
        <v/>
      </c>
      <c r="Q7651" s="23"/>
    </row>
    <row r="7652" spans="3:17" x14ac:dyDescent="0.3">
      <c r="C7652" s="128" t="str">
        <f t="shared" si="120"/>
        <v/>
      </c>
      <c r="Q7652" s="23"/>
    </row>
    <row r="7653" spans="3:17" x14ac:dyDescent="0.3">
      <c r="C7653" s="128" t="str">
        <f t="shared" si="120"/>
        <v/>
      </c>
      <c r="Q7653" s="23"/>
    </row>
    <row r="7654" spans="3:17" x14ac:dyDescent="0.3">
      <c r="C7654" s="128" t="str">
        <f t="shared" si="120"/>
        <v/>
      </c>
      <c r="Q7654" s="23"/>
    </row>
    <row r="7655" spans="3:17" x14ac:dyDescent="0.3">
      <c r="C7655" s="128" t="str">
        <f t="shared" si="120"/>
        <v/>
      </c>
      <c r="Q7655" s="23"/>
    </row>
    <row r="7656" spans="3:17" x14ac:dyDescent="0.3">
      <c r="C7656" s="128" t="str">
        <f t="shared" si="120"/>
        <v/>
      </c>
      <c r="Q7656" s="23"/>
    </row>
    <row r="7657" spans="3:17" x14ac:dyDescent="0.3">
      <c r="C7657" s="128" t="str">
        <f t="shared" si="120"/>
        <v/>
      </c>
      <c r="Q7657" s="23"/>
    </row>
    <row r="7658" spans="3:17" x14ac:dyDescent="0.3">
      <c r="C7658" s="128" t="str">
        <f t="shared" si="120"/>
        <v/>
      </c>
      <c r="Q7658" s="23"/>
    </row>
    <row r="7659" spans="3:17" x14ac:dyDescent="0.3">
      <c r="C7659" s="128" t="str">
        <f t="shared" si="120"/>
        <v/>
      </c>
      <c r="Q7659" s="23"/>
    </row>
    <row r="7660" spans="3:17" x14ac:dyDescent="0.3">
      <c r="C7660" s="128" t="str">
        <f t="shared" si="120"/>
        <v/>
      </c>
      <c r="Q7660" s="23"/>
    </row>
    <row r="7661" spans="3:17" x14ac:dyDescent="0.3">
      <c r="C7661" s="128" t="str">
        <f t="shared" si="120"/>
        <v/>
      </c>
      <c r="Q7661" s="23"/>
    </row>
    <row r="7662" spans="3:17" x14ac:dyDescent="0.3">
      <c r="C7662" s="128" t="str">
        <f t="shared" si="120"/>
        <v/>
      </c>
      <c r="Q7662" s="23"/>
    </row>
    <row r="7663" spans="3:17" x14ac:dyDescent="0.3">
      <c r="C7663" s="128" t="str">
        <f t="shared" si="120"/>
        <v/>
      </c>
      <c r="Q7663" s="23"/>
    </row>
    <row r="7664" spans="3:17" x14ac:dyDescent="0.3">
      <c r="C7664" s="128" t="str">
        <f t="shared" si="120"/>
        <v/>
      </c>
      <c r="Q7664" s="23"/>
    </row>
    <row r="7665" spans="3:17" x14ac:dyDescent="0.3">
      <c r="C7665" s="128" t="str">
        <f t="shared" si="120"/>
        <v/>
      </c>
      <c r="Q7665" s="23"/>
    </row>
    <row r="7666" spans="3:17" x14ac:dyDescent="0.3">
      <c r="C7666" s="128" t="str">
        <f t="shared" si="120"/>
        <v/>
      </c>
      <c r="Q7666" s="23"/>
    </row>
    <row r="7667" spans="3:17" x14ac:dyDescent="0.3">
      <c r="C7667" s="128" t="str">
        <f t="shared" si="120"/>
        <v/>
      </c>
      <c r="Q7667" s="23"/>
    </row>
    <row r="7668" spans="3:17" x14ac:dyDescent="0.3">
      <c r="C7668" s="128" t="str">
        <f t="shared" si="120"/>
        <v/>
      </c>
      <c r="Q7668" s="23"/>
    </row>
    <row r="7669" spans="3:17" x14ac:dyDescent="0.3">
      <c r="C7669" s="128" t="str">
        <f t="shared" si="120"/>
        <v/>
      </c>
      <c r="Q7669" s="23"/>
    </row>
    <row r="7670" spans="3:17" x14ac:dyDescent="0.3">
      <c r="C7670" s="128" t="str">
        <f t="shared" ref="C7670:C7733" si="121">LEFT(E7670,9)</f>
        <v/>
      </c>
      <c r="Q7670" s="23"/>
    </row>
    <row r="7671" spans="3:17" x14ac:dyDescent="0.3">
      <c r="C7671" s="128" t="str">
        <f t="shared" si="121"/>
        <v/>
      </c>
      <c r="Q7671" s="23"/>
    </row>
    <row r="7672" spans="3:17" x14ac:dyDescent="0.3">
      <c r="C7672" s="128" t="str">
        <f t="shared" si="121"/>
        <v/>
      </c>
      <c r="Q7672" s="23"/>
    </row>
    <row r="7673" spans="3:17" x14ac:dyDescent="0.3">
      <c r="C7673" s="128" t="str">
        <f t="shared" si="121"/>
        <v/>
      </c>
      <c r="Q7673" s="23"/>
    </row>
    <row r="7674" spans="3:17" x14ac:dyDescent="0.3">
      <c r="C7674" s="128" t="str">
        <f t="shared" si="121"/>
        <v/>
      </c>
      <c r="Q7674" s="23"/>
    </row>
    <row r="7675" spans="3:17" x14ac:dyDescent="0.3">
      <c r="C7675" s="128" t="str">
        <f t="shared" si="121"/>
        <v/>
      </c>
      <c r="Q7675" s="23"/>
    </row>
    <row r="7676" spans="3:17" x14ac:dyDescent="0.3">
      <c r="C7676" s="128" t="str">
        <f t="shared" si="121"/>
        <v/>
      </c>
      <c r="Q7676" s="23"/>
    </row>
    <row r="7677" spans="3:17" x14ac:dyDescent="0.3">
      <c r="C7677" s="128" t="str">
        <f t="shared" si="121"/>
        <v/>
      </c>
      <c r="Q7677" s="23"/>
    </row>
    <row r="7678" spans="3:17" x14ac:dyDescent="0.3">
      <c r="C7678" s="128" t="str">
        <f t="shared" si="121"/>
        <v/>
      </c>
      <c r="Q7678" s="23"/>
    </row>
    <row r="7679" spans="3:17" x14ac:dyDescent="0.3">
      <c r="C7679" s="128" t="str">
        <f t="shared" si="121"/>
        <v/>
      </c>
      <c r="Q7679" s="23"/>
    </row>
    <row r="7680" spans="3:17" x14ac:dyDescent="0.3">
      <c r="C7680" s="128" t="str">
        <f t="shared" si="121"/>
        <v/>
      </c>
      <c r="Q7680" s="23"/>
    </row>
    <row r="7681" spans="3:17" x14ac:dyDescent="0.3">
      <c r="C7681" s="128" t="str">
        <f t="shared" si="121"/>
        <v/>
      </c>
      <c r="Q7681" s="23"/>
    </row>
    <row r="7682" spans="3:17" x14ac:dyDescent="0.3">
      <c r="C7682" s="128" t="str">
        <f t="shared" si="121"/>
        <v/>
      </c>
      <c r="Q7682" s="23"/>
    </row>
    <row r="7683" spans="3:17" x14ac:dyDescent="0.3">
      <c r="C7683" s="128" t="str">
        <f t="shared" si="121"/>
        <v/>
      </c>
      <c r="Q7683" s="23"/>
    </row>
    <row r="7684" spans="3:17" x14ac:dyDescent="0.3">
      <c r="C7684" s="128" t="str">
        <f t="shared" si="121"/>
        <v/>
      </c>
      <c r="Q7684" s="23"/>
    </row>
    <row r="7685" spans="3:17" x14ac:dyDescent="0.3">
      <c r="C7685" s="128" t="str">
        <f t="shared" si="121"/>
        <v/>
      </c>
      <c r="Q7685" s="23"/>
    </row>
    <row r="7686" spans="3:17" x14ac:dyDescent="0.3">
      <c r="C7686" s="128" t="str">
        <f t="shared" si="121"/>
        <v/>
      </c>
      <c r="Q7686" s="23"/>
    </row>
    <row r="7687" spans="3:17" x14ac:dyDescent="0.3">
      <c r="C7687" s="128" t="str">
        <f t="shared" si="121"/>
        <v/>
      </c>
      <c r="Q7687" s="23"/>
    </row>
    <row r="7688" spans="3:17" x14ac:dyDescent="0.3">
      <c r="C7688" s="128" t="str">
        <f t="shared" si="121"/>
        <v/>
      </c>
      <c r="Q7688" s="23"/>
    </row>
    <row r="7689" spans="3:17" x14ac:dyDescent="0.3">
      <c r="C7689" s="128" t="str">
        <f t="shared" si="121"/>
        <v/>
      </c>
      <c r="Q7689" s="23"/>
    </row>
    <row r="7690" spans="3:17" x14ac:dyDescent="0.3">
      <c r="C7690" s="128" t="str">
        <f t="shared" si="121"/>
        <v/>
      </c>
      <c r="Q7690" s="23"/>
    </row>
    <row r="7691" spans="3:17" x14ac:dyDescent="0.3">
      <c r="C7691" s="128" t="str">
        <f t="shared" si="121"/>
        <v/>
      </c>
      <c r="Q7691" s="23"/>
    </row>
    <row r="7692" spans="3:17" x14ac:dyDescent="0.3">
      <c r="C7692" s="128" t="str">
        <f t="shared" si="121"/>
        <v/>
      </c>
      <c r="Q7692" s="23"/>
    </row>
    <row r="7693" spans="3:17" x14ac:dyDescent="0.3">
      <c r="C7693" s="128" t="str">
        <f t="shared" si="121"/>
        <v/>
      </c>
      <c r="Q7693" s="23"/>
    </row>
    <row r="7694" spans="3:17" x14ac:dyDescent="0.3">
      <c r="C7694" s="128" t="str">
        <f t="shared" si="121"/>
        <v/>
      </c>
      <c r="Q7694" s="23"/>
    </row>
    <row r="7695" spans="3:17" x14ac:dyDescent="0.3">
      <c r="C7695" s="128" t="str">
        <f t="shared" si="121"/>
        <v/>
      </c>
      <c r="Q7695" s="23"/>
    </row>
    <row r="7696" spans="3:17" x14ac:dyDescent="0.3">
      <c r="C7696" s="128" t="str">
        <f t="shared" si="121"/>
        <v/>
      </c>
      <c r="Q7696" s="23"/>
    </row>
    <row r="7697" spans="3:17" x14ac:dyDescent="0.3">
      <c r="C7697" s="128" t="str">
        <f t="shared" si="121"/>
        <v/>
      </c>
      <c r="Q7697" s="23"/>
    </row>
    <row r="7698" spans="3:17" x14ac:dyDescent="0.3">
      <c r="C7698" s="128" t="str">
        <f t="shared" si="121"/>
        <v/>
      </c>
      <c r="Q7698" s="23"/>
    </row>
    <row r="7699" spans="3:17" x14ac:dyDescent="0.3">
      <c r="C7699" s="128" t="str">
        <f t="shared" si="121"/>
        <v/>
      </c>
      <c r="Q7699" s="23"/>
    </row>
    <row r="7700" spans="3:17" x14ac:dyDescent="0.3">
      <c r="C7700" s="128" t="str">
        <f t="shared" si="121"/>
        <v/>
      </c>
      <c r="Q7700" s="23"/>
    </row>
    <row r="7701" spans="3:17" x14ac:dyDescent="0.3">
      <c r="C7701" s="128" t="str">
        <f t="shared" si="121"/>
        <v/>
      </c>
      <c r="Q7701" s="23"/>
    </row>
    <row r="7702" spans="3:17" x14ac:dyDescent="0.3">
      <c r="C7702" s="128" t="str">
        <f t="shared" si="121"/>
        <v/>
      </c>
      <c r="Q7702" s="23"/>
    </row>
    <row r="7703" spans="3:17" x14ac:dyDescent="0.3">
      <c r="C7703" s="128" t="str">
        <f t="shared" si="121"/>
        <v/>
      </c>
      <c r="Q7703" s="23"/>
    </row>
    <row r="7704" spans="3:17" x14ac:dyDescent="0.3">
      <c r="C7704" s="128" t="str">
        <f t="shared" si="121"/>
        <v/>
      </c>
      <c r="Q7704" s="23"/>
    </row>
    <row r="7705" spans="3:17" x14ac:dyDescent="0.3">
      <c r="C7705" s="128" t="str">
        <f t="shared" si="121"/>
        <v/>
      </c>
      <c r="Q7705" s="23"/>
    </row>
    <row r="7706" spans="3:17" x14ac:dyDescent="0.3">
      <c r="C7706" s="128" t="str">
        <f t="shared" si="121"/>
        <v/>
      </c>
      <c r="Q7706" s="23"/>
    </row>
    <row r="7707" spans="3:17" x14ac:dyDescent="0.3">
      <c r="C7707" s="128" t="str">
        <f t="shared" si="121"/>
        <v/>
      </c>
      <c r="Q7707" s="23"/>
    </row>
    <row r="7708" spans="3:17" x14ac:dyDescent="0.3">
      <c r="C7708" s="128" t="str">
        <f t="shared" si="121"/>
        <v/>
      </c>
      <c r="Q7708" s="23"/>
    </row>
    <row r="7709" spans="3:17" x14ac:dyDescent="0.3">
      <c r="C7709" s="128" t="str">
        <f t="shared" si="121"/>
        <v/>
      </c>
      <c r="Q7709" s="23"/>
    </row>
    <row r="7710" spans="3:17" x14ac:dyDescent="0.3">
      <c r="C7710" s="128" t="str">
        <f t="shared" si="121"/>
        <v/>
      </c>
      <c r="Q7710" s="23"/>
    </row>
    <row r="7711" spans="3:17" x14ac:dyDescent="0.3">
      <c r="C7711" s="128" t="str">
        <f t="shared" si="121"/>
        <v/>
      </c>
      <c r="Q7711" s="23"/>
    </row>
    <row r="7712" spans="3:17" x14ac:dyDescent="0.3">
      <c r="C7712" s="128" t="str">
        <f t="shared" si="121"/>
        <v/>
      </c>
      <c r="Q7712" s="23"/>
    </row>
    <row r="7713" spans="3:17" x14ac:dyDescent="0.3">
      <c r="C7713" s="128" t="str">
        <f t="shared" si="121"/>
        <v/>
      </c>
      <c r="Q7713" s="23"/>
    </row>
    <row r="7714" spans="3:17" x14ac:dyDescent="0.3">
      <c r="C7714" s="128" t="str">
        <f t="shared" si="121"/>
        <v/>
      </c>
      <c r="Q7714" s="23"/>
    </row>
    <row r="7715" spans="3:17" x14ac:dyDescent="0.3">
      <c r="C7715" s="128" t="str">
        <f t="shared" si="121"/>
        <v/>
      </c>
      <c r="Q7715" s="23"/>
    </row>
    <row r="7716" spans="3:17" x14ac:dyDescent="0.3">
      <c r="C7716" s="128" t="str">
        <f t="shared" si="121"/>
        <v/>
      </c>
      <c r="Q7716" s="23"/>
    </row>
    <row r="7717" spans="3:17" x14ac:dyDescent="0.3">
      <c r="C7717" s="128" t="str">
        <f t="shared" si="121"/>
        <v/>
      </c>
      <c r="Q7717" s="23"/>
    </row>
    <row r="7718" spans="3:17" x14ac:dyDescent="0.3">
      <c r="C7718" s="128" t="str">
        <f t="shared" si="121"/>
        <v/>
      </c>
      <c r="Q7718" s="23"/>
    </row>
    <row r="7719" spans="3:17" x14ac:dyDescent="0.3">
      <c r="C7719" s="128" t="str">
        <f t="shared" si="121"/>
        <v/>
      </c>
      <c r="Q7719" s="23"/>
    </row>
    <row r="7720" spans="3:17" x14ac:dyDescent="0.3">
      <c r="C7720" s="128" t="str">
        <f t="shared" si="121"/>
        <v/>
      </c>
      <c r="Q7720" s="23"/>
    </row>
    <row r="7721" spans="3:17" x14ac:dyDescent="0.3">
      <c r="C7721" s="128" t="str">
        <f t="shared" si="121"/>
        <v/>
      </c>
      <c r="Q7721" s="23"/>
    </row>
    <row r="7722" spans="3:17" x14ac:dyDescent="0.3">
      <c r="C7722" s="128" t="str">
        <f t="shared" si="121"/>
        <v/>
      </c>
      <c r="Q7722" s="23"/>
    </row>
    <row r="7723" spans="3:17" x14ac:dyDescent="0.3">
      <c r="C7723" s="128" t="str">
        <f t="shared" si="121"/>
        <v/>
      </c>
      <c r="Q7723" s="23"/>
    </row>
    <row r="7724" spans="3:17" x14ac:dyDescent="0.3">
      <c r="C7724" s="128" t="str">
        <f t="shared" si="121"/>
        <v/>
      </c>
      <c r="Q7724" s="23"/>
    </row>
    <row r="7725" spans="3:17" x14ac:dyDescent="0.3">
      <c r="C7725" s="128" t="str">
        <f t="shared" si="121"/>
        <v/>
      </c>
      <c r="Q7725" s="23"/>
    </row>
    <row r="7726" spans="3:17" x14ac:dyDescent="0.3">
      <c r="C7726" s="128" t="str">
        <f t="shared" si="121"/>
        <v/>
      </c>
      <c r="Q7726" s="23"/>
    </row>
    <row r="7727" spans="3:17" x14ac:dyDescent="0.3">
      <c r="C7727" s="128" t="str">
        <f t="shared" si="121"/>
        <v/>
      </c>
      <c r="Q7727" s="23"/>
    </row>
    <row r="7728" spans="3:17" x14ac:dyDescent="0.3">
      <c r="C7728" s="128" t="str">
        <f t="shared" si="121"/>
        <v/>
      </c>
      <c r="Q7728" s="23"/>
    </row>
    <row r="7729" spans="3:17" x14ac:dyDescent="0.3">
      <c r="C7729" s="128" t="str">
        <f t="shared" si="121"/>
        <v/>
      </c>
      <c r="Q7729" s="23"/>
    </row>
    <row r="7730" spans="3:17" x14ac:dyDescent="0.3">
      <c r="C7730" s="128" t="str">
        <f t="shared" si="121"/>
        <v/>
      </c>
      <c r="Q7730" s="23"/>
    </row>
    <row r="7731" spans="3:17" x14ac:dyDescent="0.3">
      <c r="C7731" s="128" t="str">
        <f t="shared" si="121"/>
        <v/>
      </c>
      <c r="Q7731" s="23"/>
    </row>
    <row r="7732" spans="3:17" x14ac:dyDescent="0.3">
      <c r="C7732" s="128" t="str">
        <f t="shared" si="121"/>
        <v/>
      </c>
      <c r="Q7732" s="23"/>
    </row>
    <row r="7733" spans="3:17" x14ac:dyDescent="0.3">
      <c r="C7733" s="128" t="str">
        <f t="shared" si="121"/>
        <v/>
      </c>
      <c r="Q7733" s="23"/>
    </row>
    <row r="7734" spans="3:17" x14ac:dyDescent="0.3">
      <c r="C7734" s="128" t="str">
        <f t="shared" ref="C7734:C7797" si="122">LEFT(E7734,9)</f>
        <v/>
      </c>
      <c r="Q7734" s="23"/>
    </row>
    <row r="7735" spans="3:17" x14ac:dyDescent="0.3">
      <c r="C7735" s="128" t="str">
        <f t="shared" si="122"/>
        <v/>
      </c>
      <c r="Q7735" s="23"/>
    </row>
    <row r="7736" spans="3:17" x14ac:dyDescent="0.3">
      <c r="C7736" s="128" t="str">
        <f t="shared" si="122"/>
        <v/>
      </c>
      <c r="Q7736" s="23"/>
    </row>
    <row r="7737" spans="3:17" x14ac:dyDescent="0.3">
      <c r="C7737" s="128" t="str">
        <f t="shared" si="122"/>
        <v/>
      </c>
      <c r="Q7737" s="23"/>
    </row>
    <row r="7738" spans="3:17" x14ac:dyDescent="0.3">
      <c r="C7738" s="128" t="str">
        <f t="shared" si="122"/>
        <v/>
      </c>
      <c r="Q7738" s="23"/>
    </row>
    <row r="7739" spans="3:17" x14ac:dyDescent="0.3">
      <c r="C7739" s="128" t="str">
        <f t="shared" si="122"/>
        <v/>
      </c>
      <c r="Q7739" s="23"/>
    </row>
    <row r="7740" spans="3:17" x14ac:dyDescent="0.3">
      <c r="C7740" s="128" t="str">
        <f t="shared" si="122"/>
        <v/>
      </c>
      <c r="Q7740" s="23"/>
    </row>
    <row r="7741" spans="3:17" x14ac:dyDescent="0.3">
      <c r="C7741" s="128" t="str">
        <f t="shared" si="122"/>
        <v/>
      </c>
      <c r="Q7741" s="23"/>
    </row>
    <row r="7742" spans="3:17" x14ac:dyDescent="0.3">
      <c r="C7742" s="128" t="str">
        <f t="shared" si="122"/>
        <v/>
      </c>
      <c r="Q7742" s="23"/>
    </row>
    <row r="7743" spans="3:17" x14ac:dyDescent="0.3">
      <c r="C7743" s="128" t="str">
        <f t="shared" si="122"/>
        <v/>
      </c>
      <c r="Q7743" s="23"/>
    </row>
    <row r="7744" spans="3:17" x14ac:dyDescent="0.3">
      <c r="C7744" s="128" t="str">
        <f t="shared" si="122"/>
        <v/>
      </c>
      <c r="Q7744" s="23"/>
    </row>
    <row r="7745" spans="3:17" x14ac:dyDescent="0.3">
      <c r="C7745" s="128" t="str">
        <f t="shared" si="122"/>
        <v/>
      </c>
      <c r="Q7745" s="23"/>
    </row>
    <row r="7746" spans="3:17" x14ac:dyDescent="0.3">
      <c r="C7746" s="128" t="str">
        <f t="shared" si="122"/>
        <v/>
      </c>
      <c r="Q7746" s="23"/>
    </row>
    <row r="7747" spans="3:17" x14ac:dyDescent="0.3">
      <c r="C7747" s="128" t="str">
        <f t="shared" si="122"/>
        <v/>
      </c>
      <c r="Q7747" s="23"/>
    </row>
    <row r="7748" spans="3:17" x14ac:dyDescent="0.3">
      <c r="C7748" s="128" t="str">
        <f t="shared" si="122"/>
        <v/>
      </c>
      <c r="Q7748" s="23"/>
    </row>
    <row r="7749" spans="3:17" x14ac:dyDescent="0.3">
      <c r="C7749" s="128" t="str">
        <f t="shared" si="122"/>
        <v/>
      </c>
      <c r="Q7749" s="23"/>
    </row>
    <row r="7750" spans="3:17" x14ac:dyDescent="0.3">
      <c r="C7750" s="128" t="str">
        <f t="shared" si="122"/>
        <v/>
      </c>
      <c r="Q7750" s="23"/>
    </row>
    <row r="7751" spans="3:17" x14ac:dyDescent="0.3">
      <c r="C7751" s="128" t="str">
        <f t="shared" si="122"/>
        <v/>
      </c>
      <c r="Q7751" s="23"/>
    </row>
    <row r="7752" spans="3:17" x14ac:dyDescent="0.3">
      <c r="C7752" s="128" t="str">
        <f t="shared" si="122"/>
        <v/>
      </c>
      <c r="Q7752" s="23"/>
    </row>
    <row r="7753" spans="3:17" x14ac:dyDescent="0.3">
      <c r="C7753" s="128" t="str">
        <f t="shared" si="122"/>
        <v/>
      </c>
      <c r="Q7753" s="23"/>
    </row>
    <row r="7754" spans="3:17" x14ac:dyDescent="0.3">
      <c r="C7754" s="128" t="str">
        <f t="shared" si="122"/>
        <v/>
      </c>
      <c r="Q7754" s="23"/>
    </row>
    <row r="7755" spans="3:17" x14ac:dyDescent="0.3">
      <c r="C7755" s="128" t="str">
        <f t="shared" si="122"/>
        <v/>
      </c>
      <c r="Q7755" s="23"/>
    </row>
    <row r="7756" spans="3:17" x14ac:dyDescent="0.3">
      <c r="C7756" s="128" t="str">
        <f t="shared" si="122"/>
        <v/>
      </c>
      <c r="Q7756" s="23"/>
    </row>
    <row r="7757" spans="3:17" x14ac:dyDescent="0.3">
      <c r="C7757" s="128" t="str">
        <f t="shared" si="122"/>
        <v/>
      </c>
      <c r="Q7757" s="23"/>
    </row>
    <row r="7758" spans="3:17" x14ac:dyDescent="0.3">
      <c r="C7758" s="128" t="str">
        <f t="shared" si="122"/>
        <v/>
      </c>
      <c r="Q7758" s="23"/>
    </row>
    <row r="7759" spans="3:17" x14ac:dyDescent="0.3">
      <c r="C7759" s="128" t="str">
        <f t="shared" si="122"/>
        <v/>
      </c>
      <c r="Q7759" s="23"/>
    </row>
    <row r="7760" spans="3:17" x14ac:dyDescent="0.3">
      <c r="C7760" s="128" t="str">
        <f t="shared" si="122"/>
        <v/>
      </c>
      <c r="Q7760" s="23"/>
    </row>
    <row r="7761" spans="3:17" x14ac:dyDescent="0.3">
      <c r="C7761" s="128" t="str">
        <f t="shared" si="122"/>
        <v/>
      </c>
      <c r="Q7761" s="23"/>
    </row>
    <row r="7762" spans="3:17" x14ac:dyDescent="0.3">
      <c r="C7762" s="128" t="str">
        <f t="shared" si="122"/>
        <v/>
      </c>
      <c r="Q7762" s="23"/>
    </row>
    <row r="7763" spans="3:17" x14ac:dyDescent="0.3">
      <c r="C7763" s="128" t="str">
        <f t="shared" si="122"/>
        <v/>
      </c>
      <c r="Q7763" s="23"/>
    </row>
    <row r="7764" spans="3:17" x14ac:dyDescent="0.3">
      <c r="C7764" s="128" t="str">
        <f t="shared" si="122"/>
        <v/>
      </c>
      <c r="Q7764" s="23"/>
    </row>
    <row r="7765" spans="3:17" x14ac:dyDescent="0.3">
      <c r="C7765" s="128" t="str">
        <f t="shared" si="122"/>
        <v/>
      </c>
      <c r="Q7765" s="23"/>
    </row>
    <row r="7766" spans="3:17" x14ac:dyDescent="0.3">
      <c r="C7766" s="128" t="str">
        <f t="shared" si="122"/>
        <v/>
      </c>
      <c r="Q7766" s="23"/>
    </row>
    <row r="7767" spans="3:17" x14ac:dyDescent="0.3">
      <c r="C7767" s="128" t="str">
        <f t="shared" si="122"/>
        <v/>
      </c>
      <c r="Q7767" s="23"/>
    </row>
    <row r="7768" spans="3:17" x14ac:dyDescent="0.3">
      <c r="C7768" s="128" t="str">
        <f t="shared" si="122"/>
        <v/>
      </c>
      <c r="Q7768" s="23"/>
    </row>
    <row r="7769" spans="3:17" x14ac:dyDescent="0.3">
      <c r="C7769" s="128" t="str">
        <f t="shared" si="122"/>
        <v/>
      </c>
      <c r="Q7769" s="23"/>
    </row>
    <row r="7770" spans="3:17" x14ac:dyDescent="0.3">
      <c r="C7770" s="128" t="str">
        <f t="shared" si="122"/>
        <v/>
      </c>
      <c r="Q7770" s="23"/>
    </row>
    <row r="7771" spans="3:17" x14ac:dyDescent="0.3">
      <c r="C7771" s="128" t="str">
        <f t="shared" si="122"/>
        <v/>
      </c>
      <c r="Q7771" s="23"/>
    </row>
    <row r="7772" spans="3:17" x14ac:dyDescent="0.3">
      <c r="C7772" s="128" t="str">
        <f t="shared" si="122"/>
        <v/>
      </c>
      <c r="Q7772" s="23"/>
    </row>
    <row r="7773" spans="3:17" x14ac:dyDescent="0.3">
      <c r="C7773" s="128" t="str">
        <f t="shared" si="122"/>
        <v/>
      </c>
      <c r="Q7773" s="23"/>
    </row>
    <row r="7774" spans="3:17" x14ac:dyDescent="0.3">
      <c r="C7774" s="128" t="str">
        <f t="shared" si="122"/>
        <v/>
      </c>
      <c r="Q7774" s="23"/>
    </row>
    <row r="7775" spans="3:17" x14ac:dyDescent="0.3">
      <c r="C7775" s="128" t="str">
        <f t="shared" si="122"/>
        <v/>
      </c>
      <c r="Q7775" s="23"/>
    </row>
    <row r="7776" spans="3:17" x14ac:dyDescent="0.3">
      <c r="C7776" s="128" t="str">
        <f t="shared" si="122"/>
        <v/>
      </c>
      <c r="Q7776" s="23"/>
    </row>
    <row r="7777" spans="3:17" x14ac:dyDescent="0.3">
      <c r="C7777" s="128" t="str">
        <f t="shared" si="122"/>
        <v/>
      </c>
      <c r="Q7777" s="23"/>
    </row>
    <row r="7778" spans="3:17" x14ac:dyDescent="0.3">
      <c r="C7778" s="128" t="str">
        <f t="shared" si="122"/>
        <v/>
      </c>
      <c r="Q7778" s="23"/>
    </row>
    <row r="7779" spans="3:17" x14ac:dyDescent="0.3">
      <c r="C7779" s="128" t="str">
        <f t="shared" si="122"/>
        <v/>
      </c>
      <c r="Q7779" s="23"/>
    </row>
    <row r="7780" spans="3:17" x14ac:dyDescent="0.3">
      <c r="C7780" s="128" t="str">
        <f t="shared" si="122"/>
        <v/>
      </c>
      <c r="Q7780" s="23"/>
    </row>
    <row r="7781" spans="3:17" x14ac:dyDescent="0.3">
      <c r="C7781" s="128" t="str">
        <f t="shared" si="122"/>
        <v/>
      </c>
      <c r="Q7781" s="23"/>
    </row>
    <row r="7782" spans="3:17" x14ac:dyDescent="0.3">
      <c r="C7782" s="128" t="str">
        <f t="shared" si="122"/>
        <v/>
      </c>
      <c r="Q7782" s="23"/>
    </row>
    <row r="7783" spans="3:17" x14ac:dyDescent="0.3">
      <c r="C7783" s="128" t="str">
        <f t="shared" si="122"/>
        <v/>
      </c>
      <c r="Q7783" s="23"/>
    </row>
    <row r="7784" spans="3:17" x14ac:dyDescent="0.3">
      <c r="C7784" s="128" t="str">
        <f t="shared" si="122"/>
        <v/>
      </c>
      <c r="Q7784" s="23"/>
    </row>
    <row r="7785" spans="3:17" x14ac:dyDescent="0.3">
      <c r="C7785" s="128" t="str">
        <f t="shared" si="122"/>
        <v/>
      </c>
      <c r="Q7785" s="23"/>
    </row>
    <row r="7786" spans="3:17" x14ac:dyDescent="0.3">
      <c r="C7786" s="128" t="str">
        <f t="shared" si="122"/>
        <v/>
      </c>
      <c r="Q7786" s="23"/>
    </row>
    <row r="7787" spans="3:17" x14ac:dyDescent="0.3">
      <c r="C7787" s="128" t="str">
        <f t="shared" si="122"/>
        <v/>
      </c>
      <c r="Q7787" s="23"/>
    </row>
    <row r="7788" spans="3:17" x14ac:dyDescent="0.3">
      <c r="C7788" s="128" t="str">
        <f t="shared" si="122"/>
        <v/>
      </c>
      <c r="Q7788" s="23"/>
    </row>
    <row r="7789" spans="3:17" x14ac:dyDescent="0.3">
      <c r="C7789" s="128" t="str">
        <f t="shared" si="122"/>
        <v/>
      </c>
      <c r="Q7789" s="23"/>
    </row>
    <row r="7790" spans="3:17" x14ac:dyDescent="0.3">
      <c r="C7790" s="128" t="str">
        <f t="shared" si="122"/>
        <v/>
      </c>
      <c r="Q7790" s="23"/>
    </row>
    <row r="7791" spans="3:17" x14ac:dyDescent="0.3">
      <c r="C7791" s="128" t="str">
        <f t="shared" si="122"/>
        <v/>
      </c>
      <c r="Q7791" s="23"/>
    </row>
    <row r="7792" spans="3:17" x14ac:dyDescent="0.3">
      <c r="C7792" s="128" t="str">
        <f t="shared" si="122"/>
        <v/>
      </c>
      <c r="Q7792" s="23"/>
    </row>
    <row r="7793" spans="3:17" x14ac:dyDescent="0.3">
      <c r="C7793" s="128" t="str">
        <f t="shared" si="122"/>
        <v/>
      </c>
      <c r="Q7793" s="23"/>
    </row>
    <row r="7794" spans="3:17" x14ac:dyDescent="0.3">
      <c r="C7794" s="128" t="str">
        <f t="shared" si="122"/>
        <v/>
      </c>
      <c r="Q7794" s="23"/>
    </row>
    <row r="7795" spans="3:17" x14ac:dyDescent="0.3">
      <c r="C7795" s="128" t="str">
        <f t="shared" si="122"/>
        <v/>
      </c>
      <c r="Q7795" s="23"/>
    </row>
    <row r="7796" spans="3:17" x14ac:dyDescent="0.3">
      <c r="C7796" s="128" t="str">
        <f t="shared" si="122"/>
        <v/>
      </c>
      <c r="Q7796" s="23"/>
    </row>
    <row r="7797" spans="3:17" x14ac:dyDescent="0.3">
      <c r="C7797" s="128" t="str">
        <f t="shared" si="122"/>
        <v/>
      </c>
      <c r="Q7797" s="23"/>
    </row>
    <row r="7798" spans="3:17" x14ac:dyDescent="0.3">
      <c r="C7798" s="128" t="str">
        <f t="shared" ref="C7798:C7861" si="123">LEFT(E7798,9)</f>
        <v/>
      </c>
      <c r="Q7798" s="23"/>
    </row>
    <row r="7799" spans="3:17" x14ac:dyDescent="0.3">
      <c r="C7799" s="128" t="str">
        <f t="shared" si="123"/>
        <v/>
      </c>
      <c r="Q7799" s="23"/>
    </row>
    <row r="7800" spans="3:17" x14ac:dyDescent="0.3">
      <c r="C7800" s="128" t="str">
        <f t="shared" si="123"/>
        <v/>
      </c>
      <c r="Q7800" s="23"/>
    </row>
    <row r="7801" spans="3:17" x14ac:dyDescent="0.3">
      <c r="C7801" s="128" t="str">
        <f t="shared" si="123"/>
        <v/>
      </c>
      <c r="Q7801" s="23"/>
    </row>
    <row r="7802" spans="3:17" x14ac:dyDescent="0.3">
      <c r="C7802" s="128" t="str">
        <f t="shared" si="123"/>
        <v/>
      </c>
      <c r="Q7802" s="23"/>
    </row>
    <row r="7803" spans="3:17" x14ac:dyDescent="0.3">
      <c r="C7803" s="128" t="str">
        <f t="shared" si="123"/>
        <v/>
      </c>
      <c r="Q7803" s="23"/>
    </row>
    <row r="7804" spans="3:17" x14ac:dyDescent="0.3">
      <c r="C7804" s="128" t="str">
        <f t="shared" si="123"/>
        <v/>
      </c>
      <c r="Q7804" s="23"/>
    </row>
    <row r="7805" spans="3:17" x14ac:dyDescent="0.3">
      <c r="C7805" s="128" t="str">
        <f t="shared" si="123"/>
        <v/>
      </c>
      <c r="Q7805" s="23"/>
    </row>
    <row r="7806" spans="3:17" x14ac:dyDescent="0.3">
      <c r="C7806" s="128" t="str">
        <f t="shared" si="123"/>
        <v/>
      </c>
      <c r="Q7806" s="23"/>
    </row>
    <row r="7807" spans="3:17" x14ac:dyDescent="0.3">
      <c r="C7807" s="128" t="str">
        <f t="shared" si="123"/>
        <v/>
      </c>
      <c r="Q7807" s="23"/>
    </row>
    <row r="7808" spans="3:17" x14ac:dyDescent="0.3">
      <c r="C7808" s="128" t="str">
        <f t="shared" si="123"/>
        <v/>
      </c>
      <c r="Q7808" s="23"/>
    </row>
    <row r="7809" spans="3:17" x14ac:dyDescent="0.3">
      <c r="C7809" s="128" t="str">
        <f t="shared" si="123"/>
        <v/>
      </c>
      <c r="Q7809" s="23"/>
    </row>
    <row r="7810" spans="3:17" x14ac:dyDescent="0.3">
      <c r="C7810" s="128" t="str">
        <f t="shared" si="123"/>
        <v/>
      </c>
      <c r="Q7810" s="23"/>
    </row>
    <row r="7811" spans="3:17" x14ac:dyDescent="0.3">
      <c r="C7811" s="128" t="str">
        <f t="shared" si="123"/>
        <v/>
      </c>
      <c r="Q7811" s="23"/>
    </row>
    <row r="7812" spans="3:17" x14ac:dyDescent="0.3">
      <c r="C7812" s="128" t="str">
        <f t="shared" si="123"/>
        <v/>
      </c>
      <c r="Q7812" s="23"/>
    </row>
    <row r="7813" spans="3:17" x14ac:dyDescent="0.3">
      <c r="C7813" s="128" t="str">
        <f t="shared" si="123"/>
        <v/>
      </c>
      <c r="Q7813" s="23"/>
    </row>
    <row r="7814" spans="3:17" x14ac:dyDescent="0.3">
      <c r="C7814" s="128" t="str">
        <f t="shared" si="123"/>
        <v/>
      </c>
      <c r="Q7814" s="23"/>
    </row>
    <row r="7815" spans="3:17" x14ac:dyDescent="0.3">
      <c r="C7815" s="128" t="str">
        <f t="shared" si="123"/>
        <v/>
      </c>
      <c r="Q7815" s="23"/>
    </row>
    <row r="7816" spans="3:17" x14ac:dyDescent="0.3">
      <c r="C7816" s="128" t="str">
        <f t="shared" si="123"/>
        <v/>
      </c>
      <c r="Q7816" s="23"/>
    </row>
    <row r="7817" spans="3:17" x14ac:dyDescent="0.3">
      <c r="C7817" s="128" t="str">
        <f t="shared" si="123"/>
        <v/>
      </c>
      <c r="Q7817" s="23"/>
    </row>
    <row r="7818" spans="3:17" x14ac:dyDescent="0.3">
      <c r="C7818" s="128" t="str">
        <f t="shared" si="123"/>
        <v/>
      </c>
      <c r="Q7818" s="23"/>
    </row>
    <row r="7819" spans="3:17" x14ac:dyDescent="0.3">
      <c r="C7819" s="128" t="str">
        <f t="shared" si="123"/>
        <v/>
      </c>
      <c r="Q7819" s="23"/>
    </row>
    <row r="7820" spans="3:17" x14ac:dyDescent="0.3">
      <c r="C7820" s="128" t="str">
        <f t="shared" si="123"/>
        <v/>
      </c>
      <c r="Q7820" s="23"/>
    </row>
    <row r="7821" spans="3:17" x14ac:dyDescent="0.3">
      <c r="C7821" s="128" t="str">
        <f t="shared" si="123"/>
        <v/>
      </c>
      <c r="Q7821" s="23"/>
    </row>
    <row r="7822" spans="3:17" x14ac:dyDescent="0.3">
      <c r="C7822" s="128" t="str">
        <f t="shared" si="123"/>
        <v/>
      </c>
      <c r="Q7822" s="23"/>
    </row>
    <row r="7823" spans="3:17" x14ac:dyDescent="0.3">
      <c r="C7823" s="128" t="str">
        <f t="shared" si="123"/>
        <v/>
      </c>
      <c r="Q7823" s="23"/>
    </row>
    <row r="7824" spans="3:17" x14ac:dyDescent="0.3">
      <c r="C7824" s="128" t="str">
        <f t="shared" si="123"/>
        <v/>
      </c>
      <c r="Q7824" s="23"/>
    </row>
    <row r="7825" spans="3:17" x14ac:dyDescent="0.3">
      <c r="C7825" s="128" t="str">
        <f t="shared" si="123"/>
        <v/>
      </c>
      <c r="Q7825" s="23"/>
    </row>
    <row r="7826" spans="3:17" x14ac:dyDescent="0.3">
      <c r="C7826" s="128" t="str">
        <f t="shared" si="123"/>
        <v/>
      </c>
      <c r="Q7826" s="23"/>
    </row>
    <row r="7827" spans="3:17" x14ac:dyDescent="0.3">
      <c r="C7827" s="128" t="str">
        <f t="shared" si="123"/>
        <v/>
      </c>
      <c r="Q7827" s="23"/>
    </row>
    <row r="7828" spans="3:17" x14ac:dyDescent="0.3">
      <c r="C7828" s="128" t="str">
        <f t="shared" si="123"/>
        <v/>
      </c>
      <c r="Q7828" s="23"/>
    </row>
    <row r="7829" spans="3:17" x14ac:dyDescent="0.3">
      <c r="C7829" s="128" t="str">
        <f t="shared" si="123"/>
        <v/>
      </c>
      <c r="Q7829" s="23"/>
    </row>
    <row r="7830" spans="3:17" x14ac:dyDescent="0.3">
      <c r="C7830" s="128" t="str">
        <f t="shared" si="123"/>
        <v/>
      </c>
      <c r="Q7830" s="23"/>
    </row>
    <row r="7831" spans="3:17" x14ac:dyDescent="0.3">
      <c r="C7831" s="128" t="str">
        <f t="shared" si="123"/>
        <v/>
      </c>
      <c r="Q7831" s="23"/>
    </row>
    <row r="7832" spans="3:17" x14ac:dyDescent="0.3">
      <c r="C7832" s="128" t="str">
        <f t="shared" si="123"/>
        <v/>
      </c>
      <c r="Q7832" s="23"/>
    </row>
    <row r="7833" spans="3:17" x14ac:dyDescent="0.3">
      <c r="C7833" s="128" t="str">
        <f t="shared" si="123"/>
        <v/>
      </c>
      <c r="Q7833" s="23"/>
    </row>
    <row r="7834" spans="3:17" x14ac:dyDescent="0.3">
      <c r="C7834" s="128" t="str">
        <f t="shared" si="123"/>
        <v/>
      </c>
      <c r="Q7834" s="23"/>
    </row>
    <row r="7835" spans="3:17" x14ac:dyDescent="0.3">
      <c r="C7835" s="128" t="str">
        <f t="shared" si="123"/>
        <v/>
      </c>
      <c r="Q7835" s="23"/>
    </row>
    <row r="7836" spans="3:17" x14ac:dyDescent="0.3">
      <c r="C7836" s="128" t="str">
        <f t="shared" si="123"/>
        <v/>
      </c>
      <c r="Q7836" s="23"/>
    </row>
    <row r="7837" spans="3:17" x14ac:dyDescent="0.3">
      <c r="C7837" s="128" t="str">
        <f t="shared" si="123"/>
        <v/>
      </c>
      <c r="Q7837" s="23"/>
    </row>
    <row r="7838" spans="3:17" x14ac:dyDescent="0.3">
      <c r="C7838" s="128" t="str">
        <f t="shared" si="123"/>
        <v/>
      </c>
      <c r="Q7838" s="23"/>
    </row>
    <row r="7839" spans="3:17" x14ac:dyDescent="0.3">
      <c r="C7839" s="128" t="str">
        <f t="shared" si="123"/>
        <v/>
      </c>
      <c r="Q7839" s="23"/>
    </row>
    <row r="7840" spans="3:17" x14ac:dyDescent="0.3">
      <c r="C7840" s="128" t="str">
        <f t="shared" si="123"/>
        <v/>
      </c>
      <c r="Q7840" s="23"/>
    </row>
    <row r="7841" spans="3:17" x14ac:dyDescent="0.3">
      <c r="C7841" s="128" t="str">
        <f t="shared" si="123"/>
        <v/>
      </c>
      <c r="Q7841" s="23"/>
    </row>
    <row r="7842" spans="3:17" x14ac:dyDescent="0.3">
      <c r="C7842" s="128" t="str">
        <f t="shared" si="123"/>
        <v/>
      </c>
      <c r="Q7842" s="23"/>
    </row>
    <row r="7843" spans="3:17" x14ac:dyDescent="0.3">
      <c r="C7843" s="128" t="str">
        <f t="shared" si="123"/>
        <v/>
      </c>
      <c r="Q7843" s="23"/>
    </row>
    <row r="7844" spans="3:17" x14ac:dyDescent="0.3">
      <c r="C7844" s="128" t="str">
        <f t="shared" si="123"/>
        <v/>
      </c>
      <c r="Q7844" s="23"/>
    </row>
    <row r="7845" spans="3:17" x14ac:dyDescent="0.3">
      <c r="C7845" s="128" t="str">
        <f t="shared" si="123"/>
        <v/>
      </c>
      <c r="Q7845" s="23"/>
    </row>
    <row r="7846" spans="3:17" x14ac:dyDescent="0.3">
      <c r="C7846" s="128" t="str">
        <f t="shared" si="123"/>
        <v/>
      </c>
      <c r="Q7846" s="23"/>
    </row>
    <row r="7847" spans="3:17" x14ac:dyDescent="0.3">
      <c r="C7847" s="128" t="str">
        <f t="shared" si="123"/>
        <v/>
      </c>
      <c r="Q7847" s="23"/>
    </row>
    <row r="7848" spans="3:17" x14ac:dyDescent="0.3">
      <c r="C7848" s="128" t="str">
        <f t="shared" si="123"/>
        <v/>
      </c>
      <c r="Q7848" s="23"/>
    </row>
    <row r="7849" spans="3:17" x14ac:dyDescent="0.3">
      <c r="C7849" s="128" t="str">
        <f t="shared" si="123"/>
        <v/>
      </c>
      <c r="Q7849" s="23"/>
    </row>
    <row r="7850" spans="3:17" x14ac:dyDescent="0.3">
      <c r="C7850" s="128" t="str">
        <f t="shared" si="123"/>
        <v/>
      </c>
      <c r="Q7850" s="23"/>
    </row>
    <row r="7851" spans="3:17" x14ac:dyDescent="0.3">
      <c r="C7851" s="128" t="str">
        <f t="shared" si="123"/>
        <v/>
      </c>
      <c r="Q7851" s="23"/>
    </row>
    <row r="7852" spans="3:17" x14ac:dyDescent="0.3">
      <c r="C7852" s="128" t="str">
        <f t="shared" si="123"/>
        <v/>
      </c>
      <c r="Q7852" s="23"/>
    </row>
    <row r="7853" spans="3:17" x14ac:dyDescent="0.3">
      <c r="C7853" s="128" t="str">
        <f t="shared" si="123"/>
        <v/>
      </c>
      <c r="Q7853" s="23"/>
    </row>
    <row r="7854" spans="3:17" x14ac:dyDescent="0.3">
      <c r="C7854" s="128" t="str">
        <f t="shared" si="123"/>
        <v/>
      </c>
      <c r="Q7854" s="23"/>
    </row>
    <row r="7855" spans="3:17" x14ac:dyDescent="0.3">
      <c r="C7855" s="128" t="str">
        <f t="shared" si="123"/>
        <v/>
      </c>
      <c r="Q7855" s="23"/>
    </row>
    <row r="7856" spans="3:17" x14ac:dyDescent="0.3">
      <c r="C7856" s="128" t="str">
        <f t="shared" si="123"/>
        <v/>
      </c>
      <c r="Q7856" s="23"/>
    </row>
    <row r="7857" spans="3:17" x14ac:dyDescent="0.3">
      <c r="C7857" s="128" t="str">
        <f t="shared" si="123"/>
        <v/>
      </c>
      <c r="Q7857" s="23"/>
    </row>
    <row r="7858" spans="3:17" x14ac:dyDescent="0.3">
      <c r="C7858" s="128" t="str">
        <f t="shared" si="123"/>
        <v/>
      </c>
      <c r="Q7858" s="23"/>
    </row>
    <row r="7859" spans="3:17" x14ac:dyDescent="0.3">
      <c r="C7859" s="128" t="str">
        <f t="shared" si="123"/>
        <v/>
      </c>
      <c r="Q7859" s="23"/>
    </row>
    <row r="7860" spans="3:17" x14ac:dyDescent="0.3">
      <c r="C7860" s="128" t="str">
        <f t="shared" si="123"/>
        <v/>
      </c>
      <c r="Q7860" s="23"/>
    </row>
    <row r="7861" spans="3:17" x14ac:dyDescent="0.3">
      <c r="C7861" s="128" t="str">
        <f t="shared" si="123"/>
        <v/>
      </c>
      <c r="Q7861" s="23"/>
    </row>
    <row r="7862" spans="3:17" x14ac:dyDescent="0.3">
      <c r="C7862" s="128" t="str">
        <f t="shared" ref="C7862:C7925" si="124">LEFT(E7862,9)</f>
        <v/>
      </c>
      <c r="Q7862" s="23"/>
    </row>
    <row r="7863" spans="3:17" x14ac:dyDescent="0.3">
      <c r="C7863" s="128" t="str">
        <f t="shared" si="124"/>
        <v/>
      </c>
      <c r="Q7863" s="23"/>
    </row>
    <row r="7864" spans="3:17" x14ac:dyDescent="0.3">
      <c r="C7864" s="128" t="str">
        <f t="shared" si="124"/>
        <v/>
      </c>
      <c r="Q7864" s="23"/>
    </row>
    <row r="7865" spans="3:17" x14ac:dyDescent="0.3">
      <c r="C7865" s="128" t="str">
        <f t="shared" si="124"/>
        <v/>
      </c>
      <c r="Q7865" s="23"/>
    </row>
    <row r="7866" spans="3:17" x14ac:dyDescent="0.3">
      <c r="C7866" s="128" t="str">
        <f t="shared" si="124"/>
        <v/>
      </c>
      <c r="Q7866" s="23"/>
    </row>
    <row r="7867" spans="3:17" x14ac:dyDescent="0.3">
      <c r="C7867" s="128" t="str">
        <f t="shared" si="124"/>
        <v/>
      </c>
      <c r="Q7867" s="23"/>
    </row>
    <row r="7868" spans="3:17" x14ac:dyDescent="0.3">
      <c r="C7868" s="128" t="str">
        <f t="shared" si="124"/>
        <v/>
      </c>
      <c r="Q7868" s="23"/>
    </row>
    <row r="7869" spans="3:17" x14ac:dyDescent="0.3">
      <c r="C7869" s="128" t="str">
        <f t="shared" si="124"/>
        <v/>
      </c>
      <c r="Q7869" s="23"/>
    </row>
    <row r="7870" spans="3:17" x14ac:dyDescent="0.3">
      <c r="C7870" s="128" t="str">
        <f t="shared" si="124"/>
        <v/>
      </c>
      <c r="Q7870" s="23"/>
    </row>
    <row r="7871" spans="3:17" x14ac:dyDescent="0.3">
      <c r="C7871" s="128" t="str">
        <f t="shared" si="124"/>
        <v/>
      </c>
      <c r="Q7871" s="23"/>
    </row>
    <row r="7872" spans="3:17" x14ac:dyDescent="0.3">
      <c r="C7872" s="128" t="str">
        <f t="shared" si="124"/>
        <v/>
      </c>
      <c r="Q7872" s="23"/>
    </row>
    <row r="7873" spans="3:17" x14ac:dyDescent="0.3">
      <c r="C7873" s="128" t="str">
        <f t="shared" si="124"/>
        <v/>
      </c>
      <c r="Q7873" s="23"/>
    </row>
    <row r="7874" spans="3:17" x14ac:dyDescent="0.3">
      <c r="C7874" s="128" t="str">
        <f t="shared" si="124"/>
        <v/>
      </c>
      <c r="Q7874" s="23"/>
    </row>
    <row r="7875" spans="3:17" x14ac:dyDescent="0.3">
      <c r="C7875" s="128" t="str">
        <f t="shared" si="124"/>
        <v/>
      </c>
      <c r="Q7875" s="23"/>
    </row>
    <row r="7876" spans="3:17" x14ac:dyDescent="0.3">
      <c r="C7876" s="128" t="str">
        <f t="shared" si="124"/>
        <v/>
      </c>
      <c r="Q7876" s="23"/>
    </row>
    <row r="7877" spans="3:17" x14ac:dyDescent="0.3">
      <c r="C7877" s="128" t="str">
        <f t="shared" si="124"/>
        <v/>
      </c>
      <c r="Q7877" s="23"/>
    </row>
    <row r="7878" spans="3:17" x14ac:dyDescent="0.3">
      <c r="C7878" s="128" t="str">
        <f t="shared" si="124"/>
        <v/>
      </c>
      <c r="Q7878" s="23"/>
    </row>
    <row r="7879" spans="3:17" x14ac:dyDescent="0.3">
      <c r="C7879" s="128" t="str">
        <f t="shared" si="124"/>
        <v/>
      </c>
      <c r="Q7879" s="23"/>
    </row>
    <row r="7880" spans="3:17" x14ac:dyDescent="0.3">
      <c r="C7880" s="128" t="str">
        <f t="shared" si="124"/>
        <v/>
      </c>
      <c r="Q7880" s="23"/>
    </row>
    <row r="7881" spans="3:17" x14ac:dyDescent="0.3">
      <c r="C7881" s="128" t="str">
        <f t="shared" si="124"/>
        <v/>
      </c>
      <c r="Q7881" s="23"/>
    </row>
    <row r="7882" spans="3:17" x14ac:dyDescent="0.3">
      <c r="C7882" s="128" t="str">
        <f t="shared" si="124"/>
        <v/>
      </c>
      <c r="Q7882" s="23"/>
    </row>
    <row r="7883" spans="3:17" x14ac:dyDescent="0.3">
      <c r="C7883" s="128" t="str">
        <f t="shared" si="124"/>
        <v/>
      </c>
      <c r="Q7883" s="23"/>
    </row>
    <row r="7884" spans="3:17" x14ac:dyDescent="0.3">
      <c r="C7884" s="128" t="str">
        <f t="shared" si="124"/>
        <v/>
      </c>
      <c r="Q7884" s="23"/>
    </row>
    <row r="7885" spans="3:17" x14ac:dyDescent="0.3">
      <c r="C7885" s="128" t="str">
        <f t="shared" si="124"/>
        <v/>
      </c>
      <c r="Q7885" s="23"/>
    </row>
    <row r="7886" spans="3:17" x14ac:dyDescent="0.3">
      <c r="C7886" s="128" t="str">
        <f t="shared" si="124"/>
        <v/>
      </c>
      <c r="Q7886" s="23"/>
    </row>
    <row r="7887" spans="3:17" x14ac:dyDescent="0.3">
      <c r="C7887" s="128" t="str">
        <f t="shared" si="124"/>
        <v/>
      </c>
      <c r="Q7887" s="23"/>
    </row>
    <row r="7888" spans="3:17" x14ac:dyDescent="0.3">
      <c r="C7888" s="128" t="str">
        <f t="shared" si="124"/>
        <v/>
      </c>
      <c r="Q7888" s="23"/>
    </row>
    <row r="7889" spans="3:17" x14ac:dyDescent="0.3">
      <c r="C7889" s="128" t="str">
        <f t="shared" si="124"/>
        <v/>
      </c>
      <c r="Q7889" s="23"/>
    </row>
    <row r="7890" spans="3:17" x14ac:dyDescent="0.3">
      <c r="C7890" s="128" t="str">
        <f t="shared" si="124"/>
        <v/>
      </c>
      <c r="Q7890" s="23"/>
    </row>
    <row r="7891" spans="3:17" x14ac:dyDescent="0.3">
      <c r="C7891" s="128" t="str">
        <f t="shared" si="124"/>
        <v/>
      </c>
      <c r="Q7891" s="23"/>
    </row>
    <row r="7892" spans="3:17" x14ac:dyDescent="0.3">
      <c r="C7892" s="128" t="str">
        <f t="shared" si="124"/>
        <v/>
      </c>
      <c r="Q7892" s="23"/>
    </row>
    <row r="7893" spans="3:17" x14ac:dyDescent="0.3">
      <c r="C7893" s="128" t="str">
        <f t="shared" si="124"/>
        <v/>
      </c>
      <c r="Q7893" s="23"/>
    </row>
    <row r="7894" spans="3:17" x14ac:dyDescent="0.3">
      <c r="C7894" s="128" t="str">
        <f t="shared" si="124"/>
        <v/>
      </c>
      <c r="Q7894" s="23"/>
    </row>
    <row r="7895" spans="3:17" x14ac:dyDescent="0.3">
      <c r="C7895" s="128" t="str">
        <f t="shared" si="124"/>
        <v/>
      </c>
      <c r="Q7895" s="23"/>
    </row>
    <row r="7896" spans="3:17" x14ac:dyDescent="0.3">
      <c r="C7896" s="128" t="str">
        <f t="shared" si="124"/>
        <v/>
      </c>
      <c r="Q7896" s="23"/>
    </row>
    <row r="7897" spans="3:17" x14ac:dyDescent="0.3">
      <c r="C7897" s="128" t="str">
        <f t="shared" si="124"/>
        <v/>
      </c>
      <c r="Q7897" s="23"/>
    </row>
    <row r="7898" spans="3:17" x14ac:dyDescent="0.3">
      <c r="C7898" s="128" t="str">
        <f t="shared" si="124"/>
        <v/>
      </c>
      <c r="Q7898" s="23"/>
    </row>
    <row r="7899" spans="3:17" x14ac:dyDescent="0.3">
      <c r="C7899" s="128" t="str">
        <f t="shared" si="124"/>
        <v/>
      </c>
      <c r="Q7899" s="23"/>
    </row>
    <row r="7900" spans="3:17" x14ac:dyDescent="0.3">
      <c r="C7900" s="128" t="str">
        <f t="shared" si="124"/>
        <v/>
      </c>
      <c r="Q7900" s="23"/>
    </row>
    <row r="7901" spans="3:17" x14ac:dyDescent="0.3">
      <c r="C7901" s="128" t="str">
        <f t="shared" si="124"/>
        <v/>
      </c>
      <c r="Q7901" s="23"/>
    </row>
    <row r="7902" spans="3:17" x14ac:dyDescent="0.3">
      <c r="C7902" s="128" t="str">
        <f t="shared" si="124"/>
        <v/>
      </c>
      <c r="Q7902" s="23"/>
    </row>
    <row r="7903" spans="3:17" x14ac:dyDescent="0.3">
      <c r="C7903" s="128" t="str">
        <f t="shared" si="124"/>
        <v/>
      </c>
      <c r="Q7903" s="23"/>
    </row>
    <row r="7904" spans="3:17" x14ac:dyDescent="0.3">
      <c r="C7904" s="128" t="str">
        <f t="shared" si="124"/>
        <v/>
      </c>
      <c r="Q7904" s="23"/>
    </row>
    <row r="7905" spans="3:17" x14ac:dyDescent="0.3">
      <c r="C7905" s="128" t="str">
        <f t="shared" si="124"/>
        <v/>
      </c>
      <c r="Q7905" s="23"/>
    </row>
    <row r="7906" spans="3:17" x14ac:dyDescent="0.3">
      <c r="C7906" s="128" t="str">
        <f t="shared" si="124"/>
        <v/>
      </c>
      <c r="Q7906" s="23"/>
    </row>
    <row r="7907" spans="3:17" x14ac:dyDescent="0.3">
      <c r="C7907" s="128" t="str">
        <f t="shared" si="124"/>
        <v/>
      </c>
      <c r="Q7907" s="23"/>
    </row>
    <row r="7908" spans="3:17" x14ac:dyDescent="0.3">
      <c r="C7908" s="128" t="str">
        <f t="shared" si="124"/>
        <v/>
      </c>
      <c r="Q7908" s="23"/>
    </row>
    <row r="7909" spans="3:17" x14ac:dyDescent="0.3">
      <c r="C7909" s="128" t="str">
        <f t="shared" si="124"/>
        <v/>
      </c>
      <c r="Q7909" s="23"/>
    </row>
    <row r="7910" spans="3:17" x14ac:dyDescent="0.3">
      <c r="C7910" s="128" t="str">
        <f t="shared" si="124"/>
        <v/>
      </c>
      <c r="Q7910" s="23"/>
    </row>
    <row r="7911" spans="3:17" x14ac:dyDescent="0.3">
      <c r="C7911" s="128" t="str">
        <f t="shared" si="124"/>
        <v/>
      </c>
      <c r="Q7911" s="23"/>
    </row>
    <row r="7912" spans="3:17" x14ac:dyDescent="0.3">
      <c r="C7912" s="128" t="str">
        <f t="shared" si="124"/>
        <v/>
      </c>
      <c r="Q7912" s="23"/>
    </row>
    <row r="7913" spans="3:17" x14ac:dyDescent="0.3">
      <c r="C7913" s="128" t="str">
        <f t="shared" si="124"/>
        <v/>
      </c>
      <c r="Q7913" s="23"/>
    </row>
    <row r="7914" spans="3:17" x14ac:dyDescent="0.3">
      <c r="C7914" s="128" t="str">
        <f t="shared" si="124"/>
        <v/>
      </c>
      <c r="Q7914" s="23"/>
    </row>
    <row r="7915" spans="3:17" x14ac:dyDescent="0.3">
      <c r="C7915" s="128" t="str">
        <f t="shared" si="124"/>
        <v/>
      </c>
      <c r="Q7915" s="23"/>
    </row>
    <row r="7916" spans="3:17" x14ac:dyDescent="0.3">
      <c r="C7916" s="128" t="str">
        <f t="shared" si="124"/>
        <v/>
      </c>
      <c r="Q7916" s="23"/>
    </row>
    <row r="7917" spans="3:17" x14ac:dyDescent="0.3">
      <c r="C7917" s="128" t="str">
        <f t="shared" si="124"/>
        <v/>
      </c>
      <c r="Q7917" s="23"/>
    </row>
    <row r="7918" spans="3:17" x14ac:dyDescent="0.3">
      <c r="C7918" s="128" t="str">
        <f t="shared" si="124"/>
        <v/>
      </c>
      <c r="Q7918" s="23"/>
    </row>
    <row r="7919" spans="3:17" x14ac:dyDescent="0.3">
      <c r="C7919" s="128" t="str">
        <f t="shared" si="124"/>
        <v/>
      </c>
      <c r="Q7919" s="23"/>
    </row>
    <row r="7920" spans="3:17" x14ac:dyDescent="0.3">
      <c r="C7920" s="128" t="str">
        <f t="shared" si="124"/>
        <v/>
      </c>
      <c r="Q7920" s="23"/>
    </row>
    <row r="7921" spans="3:17" x14ac:dyDescent="0.3">
      <c r="C7921" s="128" t="str">
        <f t="shared" si="124"/>
        <v/>
      </c>
      <c r="Q7921" s="23"/>
    </row>
    <row r="7922" spans="3:17" x14ac:dyDescent="0.3">
      <c r="C7922" s="128" t="str">
        <f t="shared" si="124"/>
        <v/>
      </c>
      <c r="Q7922" s="23"/>
    </row>
    <row r="7923" spans="3:17" x14ac:dyDescent="0.3">
      <c r="C7923" s="128" t="str">
        <f t="shared" si="124"/>
        <v/>
      </c>
      <c r="Q7923" s="23"/>
    </row>
    <row r="7924" spans="3:17" x14ac:dyDescent="0.3">
      <c r="C7924" s="128" t="str">
        <f t="shared" si="124"/>
        <v/>
      </c>
      <c r="Q7924" s="23"/>
    </row>
    <row r="7925" spans="3:17" x14ac:dyDescent="0.3">
      <c r="C7925" s="128" t="str">
        <f t="shared" si="124"/>
        <v/>
      </c>
      <c r="Q7925" s="23"/>
    </row>
    <row r="7926" spans="3:17" x14ac:dyDescent="0.3">
      <c r="C7926" s="128" t="str">
        <f t="shared" ref="C7926:C7989" si="125">LEFT(E7926,9)</f>
        <v/>
      </c>
      <c r="Q7926" s="23"/>
    </row>
    <row r="7927" spans="3:17" x14ac:dyDescent="0.3">
      <c r="C7927" s="128" t="str">
        <f t="shared" si="125"/>
        <v/>
      </c>
      <c r="Q7927" s="23"/>
    </row>
    <row r="7928" spans="3:17" x14ac:dyDescent="0.3">
      <c r="C7928" s="128" t="str">
        <f t="shared" si="125"/>
        <v/>
      </c>
      <c r="Q7928" s="23"/>
    </row>
    <row r="7929" spans="3:17" x14ac:dyDescent="0.3">
      <c r="C7929" s="128" t="str">
        <f t="shared" si="125"/>
        <v/>
      </c>
      <c r="Q7929" s="23"/>
    </row>
    <row r="7930" spans="3:17" x14ac:dyDescent="0.3">
      <c r="C7930" s="128" t="str">
        <f t="shared" si="125"/>
        <v/>
      </c>
      <c r="Q7930" s="23"/>
    </row>
    <row r="7931" spans="3:17" x14ac:dyDescent="0.3">
      <c r="C7931" s="128" t="str">
        <f t="shared" si="125"/>
        <v/>
      </c>
      <c r="Q7931" s="23"/>
    </row>
    <row r="7932" spans="3:17" x14ac:dyDescent="0.3">
      <c r="C7932" s="128" t="str">
        <f t="shared" si="125"/>
        <v/>
      </c>
      <c r="Q7932" s="23"/>
    </row>
    <row r="7933" spans="3:17" x14ac:dyDescent="0.3">
      <c r="C7933" s="128" t="str">
        <f t="shared" si="125"/>
        <v/>
      </c>
      <c r="Q7933" s="23"/>
    </row>
    <row r="7934" spans="3:17" x14ac:dyDescent="0.3">
      <c r="C7934" s="128" t="str">
        <f t="shared" si="125"/>
        <v/>
      </c>
      <c r="Q7934" s="23"/>
    </row>
    <row r="7935" spans="3:17" x14ac:dyDescent="0.3">
      <c r="C7935" s="128" t="str">
        <f t="shared" si="125"/>
        <v/>
      </c>
      <c r="Q7935" s="23"/>
    </row>
    <row r="7936" spans="3:17" x14ac:dyDescent="0.3">
      <c r="C7936" s="128" t="str">
        <f t="shared" si="125"/>
        <v/>
      </c>
      <c r="Q7936" s="23"/>
    </row>
    <row r="7937" spans="3:17" x14ac:dyDescent="0.3">
      <c r="C7937" s="128" t="str">
        <f t="shared" si="125"/>
        <v/>
      </c>
      <c r="Q7937" s="23"/>
    </row>
    <row r="7938" spans="3:17" x14ac:dyDescent="0.3">
      <c r="C7938" s="128" t="str">
        <f t="shared" si="125"/>
        <v/>
      </c>
      <c r="Q7938" s="23"/>
    </row>
    <row r="7939" spans="3:17" x14ac:dyDescent="0.3">
      <c r="C7939" s="128" t="str">
        <f t="shared" si="125"/>
        <v/>
      </c>
      <c r="Q7939" s="23"/>
    </row>
    <row r="7940" spans="3:17" x14ac:dyDescent="0.3">
      <c r="C7940" s="128" t="str">
        <f t="shared" si="125"/>
        <v/>
      </c>
      <c r="Q7940" s="23"/>
    </row>
    <row r="7941" spans="3:17" x14ac:dyDescent="0.3">
      <c r="C7941" s="128" t="str">
        <f t="shared" si="125"/>
        <v/>
      </c>
      <c r="Q7941" s="23"/>
    </row>
    <row r="7942" spans="3:17" x14ac:dyDescent="0.3">
      <c r="C7942" s="128" t="str">
        <f t="shared" si="125"/>
        <v/>
      </c>
      <c r="Q7942" s="23"/>
    </row>
    <row r="7943" spans="3:17" x14ac:dyDescent="0.3">
      <c r="C7943" s="128" t="str">
        <f t="shared" si="125"/>
        <v/>
      </c>
      <c r="Q7943" s="23"/>
    </row>
    <row r="7944" spans="3:17" x14ac:dyDescent="0.3">
      <c r="C7944" s="128" t="str">
        <f t="shared" si="125"/>
        <v/>
      </c>
      <c r="Q7944" s="23"/>
    </row>
    <row r="7945" spans="3:17" x14ac:dyDescent="0.3">
      <c r="C7945" s="128" t="str">
        <f t="shared" si="125"/>
        <v/>
      </c>
      <c r="Q7945" s="23"/>
    </row>
    <row r="7946" spans="3:17" x14ac:dyDescent="0.3">
      <c r="C7946" s="128" t="str">
        <f t="shared" si="125"/>
        <v/>
      </c>
      <c r="Q7946" s="23"/>
    </row>
    <row r="7947" spans="3:17" x14ac:dyDescent="0.3">
      <c r="C7947" s="128" t="str">
        <f t="shared" si="125"/>
        <v/>
      </c>
      <c r="Q7947" s="23"/>
    </row>
    <row r="7948" spans="3:17" x14ac:dyDescent="0.3">
      <c r="C7948" s="128" t="str">
        <f t="shared" si="125"/>
        <v/>
      </c>
      <c r="Q7948" s="23"/>
    </row>
    <row r="7949" spans="3:17" x14ac:dyDescent="0.3">
      <c r="C7949" s="128" t="str">
        <f t="shared" si="125"/>
        <v/>
      </c>
      <c r="Q7949" s="23"/>
    </row>
    <row r="7950" spans="3:17" x14ac:dyDescent="0.3">
      <c r="C7950" s="128" t="str">
        <f t="shared" si="125"/>
        <v/>
      </c>
      <c r="Q7950" s="23"/>
    </row>
    <row r="7951" spans="3:17" x14ac:dyDescent="0.3">
      <c r="C7951" s="128" t="str">
        <f t="shared" si="125"/>
        <v/>
      </c>
      <c r="Q7951" s="23"/>
    </row>
    <row r="7952" spans="3:17" x14ac:dyDescent="0.3">
      <c r="C7952" s="128" t="str">
        <f t="shared" si="125"/>
        <v/>
      </c>
      <c r="Q7952" s="23"/>
    </row>
    <row r="7953" spans="3:17" x14ac:dyDescent="0.3">
      <c r="C7953" s="128" t="str">
        <f t="shared" si="125"/>
        <v/>
      </c>
      <c r="Q7953" s="23"/>
    </row>
    <row r="7954" spans="3:17" x14ac:dyDescent="0.3">
      <c r="C7954" s="128" t="str">
        <f t="shared" si="125"/>
        <v/>
      </c>
      <c r="Q7954" s="23"/>
    </row>
    <row r="7955" spans="3:17" x14ac:dyDescent="0.3">
      <c r="C7955" s="128" t="str">
        <f t="shared" si="125"/>
        <v/>
      </c>
      <c r="Q7955" s="23"/>
    </row>
    <row r="7956" spans="3:17" x14ac:dyDescent="0.3">
      <c r="C7956" s="128" t="str">
        <f t="shared" si="125"/>
        <v/>
      </c>
      <c r="Q7956" s="23"/>
    </row>
    <row r="7957" spans="3:17" x14ac:dyDescent="0.3">
      <c r="C7957" s="128" t="str">
        <f t="shared" si="125"/>
        <v/>
      </c>
      <c r="Q7957" s="23"/>
    </row>
    <row r="7958" spans="3:17" x14ac:dyDescent="0.3">
      <c r="C7958" s="128" t="str">
        <f t="shared" si="125"/>
        <v/>
      </c>
      <c r="Q7958" s="23"/>
    </row>
    <row r="7959" spans="3:17" x14ac:dyDescent="0.3">
      <c r="C7959" s="128" t="str">
        <f t="shared" si="125"/>
        <v/>
      </c>
      <c r="Q7959" s="23"/>
    </row>
    <row r="7960" spans="3:17" x14ac:dyDescent="0.3">
      <c r="C7960" s="128" t="str">
        <f t="shared" si="125"/>
        <v/>
      </c>
      <c r="Q7960" s="23"/>
    </row>
    <row r="7961" spans="3:17" x14ac:dyDescent="0.3">
      <c r="C7961" s="128" t="str">
        <f t="shared" si="125"/>
        <v/>
      </c>
      <c r="Q7961" s="23"/>
    </row>
    <row r="7962" spans="3:17" x14ac:dyDescent="0.3">
      <c r="C7962" s="128" t="str">
        <f t="shared" si="125"/>
        <v/>
      </c>
      <c r="Q7962" s="23"/>
    </row>
    <row r="7963" spans="3:17" x14ac:dyDescent="0.3">
      <c r="C7963" s="128" t="str">
        <f t="shared" si="125"/>
        <v/>
      </c>
      <c r="Q7963" s="23"/>
    </row>
    <row r="7964" spans="3:17" x14ac:dyDescent="0.3">
      <c r="C7964" s="128" t="str">
        <f t="shared" si="125"/>
        <v/>
      </c>
      <c r="Q7964" s="23"/>
    </row>
    <row r="7965" spans="3:17" x14ac:dyDescent="0.3">
      <c r="C7965" s="128" t="str">
        <f t="shared" si="125"/>
        <v/>
      </c>
      <c r="Q7965" s="23"/>
    </row>
    <row r="7966" spans="3:17" x14ac:dyDescent="0.3">
      <c r="C7966" s="128" t="str">
        <f t="shared" si="125"/>
        <v/>
      </c>
      <c r="Q7966" s="23"/>
    </row>
    <row r="7967" spans="3:17" x14ac:dyDescent="0.3">
      <c r="C7967" s="128" t="str">
        <f t="shared" si="125"/>
        <v/>
      </c>
      <c r="Q7967" s="23"/>
    </row>
    <row r="7968" spans="3:17" x14ac:dyDescent="0.3">
      <c r="C7968" s="128" t="str">
        <f t="shared" si="125"/>
        <v/>
      </c>
      <c r="Q7968" s="23"/>
    </row>
    <row r="7969" spans="3:17" x14ac:dyDescent="0.3">
      <c r="C7969" s="128" t="str">
        <f t="shared" si="125"/>
        <v/>
      </c>
      <c r="Q7969" s="23"/>
    </row>
    <row r="7970" spans="3:17" x14ac:dyDescent="0.3">
      <c r="C7970" s="128" t="str">
        <f t="shared" si="125"/>
        <v/>
      </c>
      <c r="Q7970" s="23"/>
    </row>
    <row r="7971" spans="3:17" x14ac:dyDescent="0.3">
      <c r="C7971" s="128" t="str">
        <f t="shared" si="125"/>
        <v/>
      </c>
      <c r="Q7971" s="23"/>
    </row>
    <row r="7972" spans="3:17" x14ac:dyDescent="0.3">
      <c r="C7972" s="128" t="str">
        <f t="shared" si="125"/>
        <v/>
      </c>
      <c r="Q7972" s="23"/>
    </row>
    <row r="7973" spans="3:17" x14ac:dyDescent="0.3">
      <c r="C7973" s="128" t="str">
        <f t="shared" si="125"/>
        <v/>
      </c>
      <c r="Q7973" s="23"/>
    </row>
    <row r="7974" spans="3:17" x14ac:dyDescent="0.3">
      <c r="C7974" s="128" t="str">
        <f t="shared" si="125"/>
        <v/>
      </c>
      <c r="Q7974" s="23"/>
    </row>
    <row r="7975" spans="3:17" x14ac:dyDescent="0.3">
      <c r="C7975" s="128" t="str">
        <f t="shared" si="125"/>
        <v/>
      </c>
      <c r="Q7975" s="23"/>
    </row>
    <row r="7976" spans="3:17" x14ac:dyDescent="0.3">
      <c r="C7976" s="128" t="str">
        <f t="shared" si="125"/>
        <v/>
      </c>
      <c r="Q7976" s="23"/>
    </row>
    <row r="7977" spans="3:17" x14ac:dyDescent="0.3">
      <c r="C7977" s="128" t="str">
        <f t="shared" si="125"/>
        <v/>
      </c>
      <c r="Q7977" s="23"/>
    </row>
    <row r="7978" spans="3:17" x14ac:dyDescent="0.3">
      <c r="C7978" s="128" t="str">
        <f t="shared" si="125"/>
        <v/>
      </c>
      <c r="Q7978" s="23"/>
    </row>
    <row r="7979" spans="3:17" x14ac:dyDescent="0.3">
      <c r="C7979" s="128" t="str">
        <f t="shared" si="125"/>
        <v/>
      </c>
      <c r="Q7979" s="23"/>
    </row>
    <row r="7980" spans="3:17" x14ac:dyDescent="0.3">
      <c r="C7980" s="128" t="str">
        <f t="shared" si="125"/>
        <v/>
      </c>
      <c r="Q7980" s="23"/>
    </row>
    <row r="7981" spans="3:17" x14ac:dyDescent="0.3">
      <c r="C7981" s="128" t="str">
        <f t="shared" si="125"/>
        <v/>
      </c>
      <c r="Q7981" s="23"/>
    </row>
    <row r="7982" spans="3:17" x14ac:dyDescent="0.3">
      <c r="C7982" s="128" t="str">
        <f t="shared" si="125"/>
        <v/>
      </c>
      <c r="Q7982" s="23"/>
    </row>
    <row r="7983" spans="3:17" x14ac:dyDescent="0.3">
      <c r="C7983" s="128" t="str">
        <f t="shared" si="125"/>
        <v/>
      </c>
      <c r="Q7983" s="23"/>
    </row>
    <row r="7984" spans="3:17" x14ac:dyDescent="0.3">
      <c r="C7984" s="128" t="str">
        <f t="shared" si="125"/>
        <v/>
      </c>
      <c r="Q7984" s="23"/>
    </row>
    <row r="7985" spans="3:17" x14ac:dyDescent="0.3">
      <c r="C7985" s="128" t="str">
        <f t="shared" si="125"/>
        <v/>
      </c>
      <c r="Q7985" s="23"/>
    </row>
    <row r="7986" spans="3:17" x14ac:dyDescent="0.3">
      <c r="C7986" s="128" t="str">
        <f t="shared" si="125"/>
        <v/>
      </c>
      <c r="Q7986" s="23"/>
    </row>
    <row r="7987" spans="3:17" x14ac:dyDescent="0.3">
      <c r="C7987" s="128" t="str">
        <f t="shared" si="125"/>
        <v/>
      </c>
      <c r="Q7987" s="23"/>
    </row>
    <row r="7988" spans="3:17" x14ac:dyDescent="0.3">
      <c r="C7988" s="128" t="str">
        <f t="shared" si="125"/>
        <v/>
      </c>
      <c r="Q7988" s="23"/>
    </row>
    <row r="7989" spans="3:17" x14ac:dyDescent="0.3">
      <c r="C7989" s="128" t="str">
        <f t="shared" si="125"/>
        <v/>
      </c>
      <c r="Q7989" s="23"/>
    </row>
    <row r="7990" spans="3:17" x14ac:dyDescent="0.3">
      <c r="C7990" s="128" t="str">
        <f t="shared" ref="C7990:C8053" si="126">LEFT(E7990,9)</f>
        <v/>
      </c>
      <c r="Q7990" s="23"/>
    </row>
    <row r="7991" spans="3:17" x14ac:dyDescent="0.3">
      <c r="C7991" s="128" t="str">
        <f t="shared" si="126"/>
        <v/>
      </c>
      <c r="Q7991" s="23"/>
    </row>
    <row r="7992" spans="3:17" x14ac:dyDescent="0.3">
      <c r="C7992" s="128" t="str">
        <f t="shared" si="126"/>
        <v/>
      </c>
      <c r="Q7992" s="23"/>
    </row>
    <row r="7993" spans="3:17" x14ac:dyDescent="0.3">
      <c r="C7993" s="128" t="str">
        <f t="shared" si="126"/>
        <v/>
      </c>
      <c r="Q7993" s="23"/>
    </row>
    <row r="7994" spans="3:17" x14ac:dyDescent="0.3">
      <c r="C7994" s="128" t="str">
        <f t="shared" si="126"/>
        <v/>
      </c>
      <c r="Q7994" s="23"/>
    </row>
    <row r="7995" spans="3:17" x14ac:dyDescent="0.3">
      <c r="C7995" s="128" t="str">
        <f t="shared" si="126"/>
        <v/>
      </c>
      <c r="Q7995" s="23"/>
    </row>
    <row r="7996" spans="3:17" x14ac:dyDescent="0.3">
      <c r="C7996" s="128" t="str">
        <f t="shared" si="126"/>
        <v/>
      </c>
      <c r="Q7996" s="23"/>
    </row>
    <row r="7997" spans="3:17" x14ac:dyDescent="0.3">
      <c r="C7997" s="128" t="str">
        <f t="shared" si="126"/>
        <v/>
      </c>
      <c r="Q7997" s="23"/>
    </row>
    <row r="7998" spans="3:17" x14ac:dyDescent="0.3">
      <c r="C7998" s="128" t="str">
        <f t="shared" si="126"/>
        <v/>
      </c>
      <c r="Q7998" s="23"/>
    </row>
    <row r="7999" spans="3:17" x14ac:dyDescent="0.3">
      <c r="C7999" s="128" t="str">
        <f t="shared" si="126"/>
        <v/>
      </c>
      <c r="Q7999" s="23"/>
    </row>
    <row r="8000" spans="3:17" x14ac:dyDescent="0.3">
      <c r="C8000" s="128" t="str">
        <f t="shared" si="126"/>
        <v/>
      </c>
      <c r="Q8000" s="23"/>
    </row>
    <row r="8001" spans="3:17" x14ac:dyDescent="0.3">
      <c r="C8001" s="128" t="str">
        <f t="shared" si="126"/>
        <v/>
      </c>
      <c r="Q8001" s="23"/>
    </row>
    <row r="8002" spans="3:17" x14ac:dyDescent="0.3">
      <c r="C8002" s="128" t="str">
        <f t="shared" si="126"/>
        <v/>
      </c>
      <c r="Q8002" s="23"/>
    </row>
    <row r="8003" spans="3:17" x14ac:dyDescent="0.3">
      <c r="C8003" s="128" t="str">
        <f t="shared" si="126"/>
        <v/>
      </c>
      <c r="Q8003" s="23"/>
    </row>
    <row r="8004" spans="3:17" x14ac:dyDescent="0.3">
      <c r="C8004" s="128" t="str">
        <f t="shared" si="126"/>
        <v/>
      </c>
      <c r="Q8004" s="23"/>
    </row>
    <row r="8005" spans="3:17" x14ac:dyDescent="0.3">
      <c r="C8005" s="128" t="str">
        <f t="shared" si="126"/>
        <v/>
      </c>
      <c r="Q8005" s="23"/>
    </row>
    <row r="8006" spans="3:17" x14ac:dyDescent="0.3">
      <c r="C8006" s="128" t="str">
        <f t="shared" si="126"/>
        <v/>
      </c>
      <c r="Q8006" s="23"/>
    </row>
    <row r="8007" spans="3:17" x14ac:dyDescent="0.3">
      <c r="C8007" s="128" t="str">
        <f t="shared" si="126"/>
        <v/>
      </c>
      <c r="Q8007" s="23"/>
    </row>
    <row r="8008" spans="3:17" x14ac:dyDescent="0.3">
      <c r="C8008" s="128" t="str">
        <f t="shared" si="126"/>
        <v/>
      </c>
      <c r="Q8008" s="23"/>
    </row>
    <row r="8009" spans="3:17" x14ac:dyDescent="0.3">
      <c r="C8009" s="128" t="str">
        <f t="shared" si="126"/>
        <v/>
      </c>
      <c r="Q8009" s="23"/>
    </row>
    <row r="8010" spans="3:17" x14ac:dyDescent="0.3">
      <c r="C8010" s="128" t="str">
        <f t="shared" si="126"/>
        <v/>
      </c>
      <c r="Q8010" s="23"/>
    </row>
    <row r="8011" spans="3:17" x14ac:dyDescent="0.3">
      <c r="C8011" s="128" t="str">
        <f t="shared" si="126"/>
        <v/>
      </c>
      <c r="Q8011" s="23"/>
    </row>
    <row r="8012" spans="3:17" x14ac:dyDescent="0.3">
      <c r="C8012" s="128" t="str">
        <f t="shared" si="126"/>
        <v/>
      </c>
      <c r="Q8012" s="23"/>
    </row>
    <row r="8013" spans="3:17" x14ac:dyDescent="0.3">
      <c r="C8013" s="128" t="str">
        <f t="shared" si="126"/>
        <v/>
      </c>
      <c r="Q8013" s="23"/>
    </row>
    <row r="8014" spans="3:17" x14ac:dyDescent="0.3">
      <c r="C8014" s="128" t="str">
        <f t="shared" si="126"/>
        <v/>
      </c>
      <c r="Q8014" s="23"/>
    </row>
    <row r="8015" spans="3:17" x14ac:dyDescent="0.3">
      <c r="C8015" s="128" t="str">
        <f t="shared" si="126"/>
        <v/>
      </c>
      <c r="Q8015" s="23"/>
    </row>
    <row r="8016" spans="3:17" x14ac:dyDescent="0.3">
      <c r="C8016" s="128" t="str">
        <f t="shared" si="126"/>
        <v/>
      </c>
      <c r="Q8016" s="23"/>
    </row>
    <row r="8017" spans="3:17" x14ac:dyDescent="0.3">
      <c r="C8017" s="128" t="str">
        <f t="shared" si="126"/>
        <v/>
      </c>
      <c r="Q8017" s="23"/>
    </row>
    <row r="8018" spans="3:17" x14ac:dyDescent="0.3">
      <c r="C8018" s="128" t="str">
        <f t="shared" si="126"/>
        <v/>
      </c>
      <c r="Q8018" s="23"/>
    </row>
    <row r="8019" spans="3:17" x14ac:dyDescent="0.3">
      <c r="C8019" s="128" t="str">
        <f t="shared" si="126"/>
        <v/>
      </c>
      <c r="Q8019" s="23"/>
    </row>
    <row r="8020" spans="3:17" x14ac:dyDescent="0.3">
      <c r="C8020" s="128" t="str">
        <f t="shared" si="126"/>
        <v/>
      </c>
      <c r="Q8020" s="23"/>
    </row>
    <row r="8021" spans="3:17" x14ac:dyDescent="0.3">
      <c r="C8021" s="128" t="str">
        <f t="shared" si="126"/>
        <v/>
      </c>
      <c r="Q8021" s="23"/>
    </row>
    <row r="8022" spans="3:17" x14ac:dyDescent="0.3">
      <c r="C8022" s="128" t="str">
        <f t="shared" si="126"/>
        <v/>
      </c>
      <c r="Q8022" s="23"/>
    </row>
    <row r="8023" spans="3:17" x14ac:dyDescent="0.3">
      <c r="C8023" s="128" t="str">
        <f t="shared" si="126"/>
        <v/>
      </c>
      <c r="Q8023" s="23"/>
    </row>
    <row r="8024" spans="3:17" x14ac:dyDescent="0.3">
      <c r="C8024" s="128" t="str">
        <f t="shared" si="126"/>
        <v/>
      </c>
      <c r="Q8024" s="23"/>
    </row>
    <row r="8025" spans="3:17" x14ac:dyDescent="0.3">
      <c r="C8025" s="128" t="str">
        <f t="shared" si="126"/>
        <v/>
      </c>
      <c r="Q8025" s="23"/>
    </row>
    <row r="8026" spans="3:17" x14ac:dyDescent="0.3">
      <c r="C8026" s="128" t="str">
        <f t="shared" si="126"/>
        <v/>
      </c>
      <c r="Q8026" s="23"/>
    </row>
    <row r="8027" spans="3:17" x14ac:dyDescent="0.3">
      <c r="C8027" s="128" t="str">
        <f t="shared" si="126"/>
        <v/>
      </c>
      <c r="Q8027" s="23"/>
    </row>
    <row r="8028" spans="3:17" x14ac:dyDescent="0.3">
      <c r="C8028" s="128" t="str">
        <f t="shared" si="126"/>
        <v/>
      </c>
      <c r="Q8028" s="23"/>
    </row>
    <row r="8029" spans="3:17" x14ac:dyDescent="0.3">
      <c r="C8029" s="128" t="str">
        <f t="shared" si="126"/>
        <v/>
      </c>
      <c r="Q8029" s="23"/>
    </row>
    <row r="8030" spans="3:17" x14ac:dyDescent="0.3">
      <c r="C8030" s="128" t="str">
        <f t="shared" si="126"/>
        <v/>
      </c>
      <c r="Q8030" s="23"/>
    </row>
    <row r="8031" spans="3:17" x14ac:dyDescent="0.3">
      <c r="C8031" s="128" t="str">
        <f t="shared" si="126"/>
        <v/>
      </c>
      <c r="Q8031" s="23"/>
    </row>
    <row r="8032" spans="3:17" x14ac:dyDescent="0.3">
      <c r="C8032" s="128" t="str">
        <f t="shared" si="126"/>
        <v/>
      </c>
      <c r="Q8032" s="23"/>
    </row>
    <row r="8033" spans="3:17" x14ac:dyDescent="0.3">
      <c r="C8033" s="128" t="str">
        <f t="shared" si="126"/>
        <v/>
      </c>
      <c r="Q8033" s="23"/>
    </row>
    <row r="8034" spans="3:17" x14ac:dyDescent="0.3">
      <c r="C8034" s="128" t="str">
        <f t="shared" si="126"/>
        <v/>
      </c>
      <c r="Q8034" s="23"/>
    </row>
    <row r="8035" spans="3:17" x14ac:dyDescent="0.3">
      <c r="C8035" s="128" t="str">
        <f t="shared" si="126"/>
        <v/>
      </c>
      <c r="Q8035" s="23"/>
    </row>
    <row r="8036" spans="3:17" x14ac:dyDescent="0.3">
      <c r="C8036" s="128" t="str">
        <f t="shared" si="126"/>
        <v/>
      </c>
      <c r="Q8036" s="23"/>
    </row>
    <row r="8037" spans="3:17" x14ac:dyDescent="0.3">
      <c r="C8037" s="128" t="str">
        <f t="shared" si="126"/>
        <v/>
      </c>
      <c r="Q8037" s="23"/>
    </row>
    <row r="8038" spans="3:17" x14ac:dyDescent="0.3">
      <c r="C8038" s="128" t="str">
        <f t="shared" si="126"/>
        <v/>
      </c>
      <c r="Q8038" s="23"/>
    </row>
    <row r="8039" spans="3:17" x14ac:dyDescent="0.3">
      <c r="C8039" s="128" t="str">
        <f t="shared" si="126"/>
        <v/>
      </c>
      <c r="Q8039" s="23"/>
    </row>
    <row r="8040" spans="3:17" x14ac:dyDescent="0.3">
      <c r="C8040" s="128" t="str">
        <f t="shared" si="126"/>
        <v/>
      </c>
      <c r="Q8040" s="23"/>
    </row>
    <row r="8041" spans="3:17" x14ac:dyDescent="0.3">
      <c r="C8041" s="128" t="str">
        <f t="shared" si="126"/>
        <v/>
      </c>
      <c r="Q8041" s="23"/>
    </row>
    <row r="8042" spans="3:17" x14ac:dyDescent="0.3">
      <c r="C8042" s="128" t="str">
        <f t="shared" si="126"/>
        <v/>
      </c>
      <c r="Q8042" s="23"/>
    </row>
    <row r="8043" spans="3:17" x14ac:dyDescent="0.3">
      <c r="C8043" s="128" t="str">
        <f t="shared" si="126"/>
        <v/>
      </c>
      <c r="Q8043" s="23"/>
    </row>
    <row r="8044" spans="3:17" x14ac:dyDescent="0.3">
      <c r="C8044" s="128" t="str">
        <f t="shared" si="126"/>
        <v/>
      </c>
      <c r="Q8044" s="23"/>
    </row>
    <row r="8045" spans="3:17" x14ac:dyDescent="0.3">
      <c r="C8045" s="128" t="str">
        <f t="shared" si="126"/>
        <v/>
      </c>
      <c r="Q8045" s="23"/>
    </row>
    <row r="8046" spans="3:17" x14ac:dyDescent="0.3">
      <c r="C8046" s="128" t="str">
        <f t="shared" si="126"/>
        <v/>
      </c>
      <c r="Q8046" s="23"/>
    </row>
    <row r="8047" spans="3:17" x14ac:dyDescent="0.3">
      <c r="C8047" s="128" t="str">
        <f t="shared" si="126"/>
        <v/>
      </c>
      <c r="Q8047" s="23"/>
    </row>
    <row r="8048" spans="3:17" x14ac:dyDescent="0.3">
      <c r="C8048" s="128" t="str">
        <f t="shared" si="126"/>
        <v/>
      </c>
      <c r="Q8048" s="23"/>
    </row>
    <row r="8049" spans="3:17" x14ac:dyDescent="0.3">
      <c r="C8049" s="128" t="str">
        <f t="shared" si="126"/>
        <v/>
      </c>
      <c r="Q8049" s="23"/>
    </row>
    <row r="8050" spans="3:17" x14ac:dyDescent="0.3">
      <c r="C8050" s="128" t="str">
        <f t="shared" si="126"/>
        <v/>
      </c>
      <c r="Q8050" s="23"/>
    </row>
    <row r="8051" spans="3:17" x14ac:dyDescent="0.3">
      <c r="C8051" s="128" t="str">
        <f t="shared" si="126"/>
        <v/>
      </c>
      <c r="Q8051" s="23"/>
    </row>
    <row r="8052" spans="3:17" x14ac:dyDescent="0.3">
      <c r="C8052" s="128" t="str">
        <f t="shared" si="126"/>
        <v/>
      </c>
      <c r="Q8052" s="23"/>
    </row>
    <row r="8053" spans="3:17" x14ac:dyDescent="0.3">
      <c r="C8053" s="128" t="str">
        <f t="shared" si="126"/>
        <v/>
      </c>
      <c r="Q8053" s="23"/>
    </row>
    <row r="8054" spans="3:17" x14ac:dyDescent="0.3">
      <c r="C8054" s="128" t="str">
        <f t="shared" ref="C8054:C8117" si="127">LEFT(E8054,9)</f>
        <v/>
      </c>
      <c r="Q8054" s="23"/>
    </row>
    <row r="8055" spans="3:17" x14ac:dyDescent="0.3">
      <c r="C8055" s="128" t="str">
        <f t="shared" si="127"/>
        <v/>
      </c>
      <c r="Q8055" s="23"/>
    </row>
    <row r="8056" spans="3:17" x14ac:dyDescent="0.3">
      <c r="C8056" s="128" t="str">
        <f t="shared" si="127"/>
        <v/>
      </c>
      <c r="Q8056" s="23"/>
    </row>
    <row r="8057" spans="3:17" x14ac:dyDescent="0.3">
      <c r="C8057" s="128" t="str">
        <f t="shared" si="127"/>
        <v/>
      </c>
      <c r="Q8057" s="23"/>
    </row>
    <row r="8058" spans="3:17" x14ac:dyDescent="0.3">
      <c r="C8058" s="128" t="str">
        <f t="shared" si="127"/>
        <v/>
      </c>
      <c r="Q8058" s="23"/>
    </row>
    <row r="8059" spans="3:17" x14ac:dyDescent="0.3">
      <c r="C8059" s="128" t="str">
        <f t="shared" si="127"/>
        <v/>
      </c>
      <c r="Q8059" s="23"/>
    </row>
    <row r="8060" spans="3:17" x14ac:dyDescent="0.3">
      <c r="C8060" s="128" t="str">
        <f t="shared" si="127"/>
        <v/>
      </c>
      <c r="Q8060" s="23"/>
    </row>
    <row r="8061" spans="3:17" x14ac:dyDescent="0.3">
      <c r="C8061" s="128" t="str">
        <f t="shared" si="127"/>
        <v/>
      </c>
      <c r="Q8061" s="23"/>
    </row>
    <row r="8062" spans="3:17" x14ac:dyDescent="0.3">
      <c r="C8062" s="128" t="str">
        <f t="shared" si="127"/>
        <v/>
      </c>
      <c r="Q8062" s="23"/>
    </row>
    <row r="8063" spans="3:17" x14ac:dyDescent="0.3">
      <c r="C8063" s="128" t="str">
        <f t="shared" si="127"/>
        <v/>
      </c>
      <c r="Q8063" s="23"/>
    </row>
    <row r="8064" spans="3:17" x14ac:dyDescent="0.3">
      <c r="C8064" s="128" t="str">
        <f t="shared" si="127"/>
        <v/>
      </c>
      <c r="Q8064" s="23"/>
    </row>
    <row r="8065" spans="3:17" x14ac:dyDescent="0.3">
      <c r="C8065" s="128" t="str">
        <f t="shared" si="127"/>
        <v/>
      </c>
      <c r="Q8065" s="23"/>
    </row>
    <row r="8066" spans="3:17" x14ac:dyDescent="0.3">
      <c r="C8066" s="128" t="str">
        <f t="shared" si="127"/>
        <v/>
      </c>
      <c r="Q8066" s="23"/>
    </row>
    <row r="8067" spans="3:17" x14ac:dyDescent="0.3">
      <c r="C8067" s="128" t="str">
        <f t="shared" si="127"/>
        <v/>
      </c>
      <c r="Q8067" s="23"/>
    </row>
    <row r="8068" spans="3:17" x14ac:dyDescent="0.3">
      <c r="C8068" s="128" t="str">
        <f t="shared" si="127"/>
        <v/>
      </c>
      <c r="Q8068" s="23"/>
    </row>
    <row r="8069" spans="3:17" x14ac:dyDescent="0.3">
      <c r="C8069" s="128" t="str">
        <f t="shared" si="127"/>
        <v/>
      </c>
      <c r="Q8069" s="23"/>
    </row>
    <row r="8070" spans="3:17" x14ac:dyDescent="0.3">
      <c r="C8070" s="128" t="str">
        <f t="shared" si="127"/>
        <v/>
      </c>
      <c r="Q8070" s="23"/>
    </row>
    <row r="8071" spans="3:17" x14ac:dyDescent="0.3">
      <c r="C8071" s="128" t="str">
        <f t="shared" si="127"/>
        <v/>
      </c>
      <c r="Q8071" s="23"/>
    </row>
    <row r="8072" spans="3:17" x14ac:dyDescent="0.3">
      <c r="C8072" s="128" t="str">
        <f t="shared" si="127"/>
        <v/>
      </c>
      <c r="Q8072" s="23"/>
    </row>
    <row r="8073" spans="3:17" x14ac:dyDescent="0.3">
      <c r="C8073" s="128" t="str">
        <f t="shared" si="127"/>
        <v/>
      </c>
      <c r="Q8073" s="23"/>
    </row>
    <row r="8074" spans="3:17" x14ac:dyDescent="0.3">
      <c r="C8074" s="128" t="str">
        <f t="shared" si="127"/>
        <v/>
      </c>
      <c r="Q8074" s="23"/>
    </row>
    <row r="8075" spans="3:17" x14ac:dyDescent="0.3">
      <c r="C8075" s="128" t="str">
        <f t="shared" si="127"/>
        <v/>
      </c>
      <c r="Q8075" s="23"/>
    </row>
    <row r="8076" spans="3:17" x14ac:dyDescent="0.3">
      <c r="C8076" s="128" t="str">
        <f t="shared" si="127"/>
        <v/>
      </c>
      <c r="Q8076" s="23"/>
    </row>
    <row r="8077" spans="3:17" x14ac:dyDescent="0.3">
      <c r="C8077" s="128" t="str">
        <f t="shared" si="127"/>
        <v/>
      </c>
      <c r="Q8077" s="23"/>
    </row>
    <row r="8078" spans="3:17" x14ac:dyDescent="0.3">
      <c r="C8078" s="128" t="str">
        <f t="shared" si="127"/>
        <v/>
      </c>
      <c r="Q8078" s="23"/>
    </row>
    <row r="8079" spans="3:17" x14ac:dyDescent="0.3">
      <c r="C8079" s="128" t="str">
        <f t="shared" si="127"/>
        <v/>
      </c>
      <c r="Q8079" s="23"/>
    </row>
    <row r="8080" spans="3:17" x14ac:dyDescent="0.3">
      <c r="C8080" s="128" t="str">
        <f t="shared" si="127"/>
        <v/>
      </c>
      <c r="Q8080" s="23"/>
    </row>
    <row r="8081" spans="3:17" x14ac:dyDescent="0.3">
      <c r="C8081" s="128" t="str">
        <f t="shared" si="127"/>
        <v/>
      </c>
      <c r="Q8081" s="23"/>
    </row>
    <row r="8082" spans="3:17" x14ac:dyDescent="0.3">
      <c r="C8082" s="128" t="str">
        <f t="shared" si="127"/>
        <v/>
      </c>
      <c r="Q8082" s="23"/>
    </row>
    <row r="8083" spans="3:17" x14ac:dyDescent="0.3">
      <c r="C8083" s="128" t="str">
        <f t="shared" si="127"/>
        <v/>
      </c>
      <c r="Q8083" s="23"/>
    </row>
    <row r="8084" spans="3:17" x14ac:dyDescent="0.3">
      <c r="C8084" s="128" t="str">
        <f t="shared" si="127"/>
        <v/>
      </c>
      <c r="Q8084" s="23"/>
    </row>
    <row r="8085" spans="3:17" x14ac:dyDescent="0.3">
      <c r="C8085" s="128" t="str">
        <f t="shared" si="127"/>
        <v/>
      </c>
      <c r="Q8085" s="23"/>
    </row>
    <row r="8086" spans="3:17" x14ac:dyDescent="0.3">
      <c r="C8086" s="128" t="str">
        <f t="shared" si="127"/>
        <v/>
      </c>
      <c r="Q8086" s="23"/>
    </row>
    <row r="8087" spans="3:17" x14ac:dyDescent="0.3">
      <c r="C8087" s="128" t="str">
        <f t="shared" si="127"/>
        <v/>
      </c>
      <c r="Q8087" s="23"/>
    </row>
    <row r="8088" spans="3:17" x14ac:dyDescent="0.3">
      <c r="C8088" s="128" t="str">
        <f t="shared" si="127"/>
        <v/>
      </c>
      <c r="Q8088" s="23"/>
    </row>
    <row r="8089" spans="3:17" x14ac:dyDescent="0.3">
      <c r="C8089" s="128" t="str">
        <f t="shared" si="127"/>
        <v/>
      </c>
      <c r="Q8089" s="23"/>
    </row>
    <row r="8090" spans="3:17" x14ac:dyDescent="0.3">
      <c r="C8090" s="128" t="str">
        <f t="shared" si="127"/>
        <v/>
      </c>
      <c r="Q8090" s="23"/>
    </row>
    <row r="8091" spans="3:17" x14ac:dyDescent="0.3">
      <c r="C8091" s="128" t="str">
        <f t="shared" si="127"/>
        <v/>
      </c>
      <c r="Q8091" s="23"/>
    </row>
    <row r="8092" spans="3:17" x14ac:dyDescent="0.3">
      <c r="C8092" s="128" t="str">
        <f t="shared" si="127"/>
        <v/>
      </c>
      <c r="Q8092" s="23"/>
    </row>
    <row r="8093" spans="3:17" x14ac:dyDescent="0.3">
      <c r="C8093" s="128" t="str">
        <f t="shared" si="127"/>
        <v/>
      </c>
      <c r="Q8093" s="23"/>
    </row>
    <row r="8094" spans="3:17" x14ac:dyDescent="0.3">
      <c r="C8094" s="128" t="str">
        <f t="shared" si="127"/>
        <v/>
      </c>
      <c r="Q8094" s="23"/>
    </row>
    <row r="8095" spans="3:17" x14ac:dyDescent="0.3">
      <c r="C8095" s="128" t="str">
        <f t="shared" si="127"/>
        <v/>
      </c>
      <c r="Q8095" s="23"/>
    </row>
    <row r="8096" spans="3:17" x14ac:dyDescent="0.3">
      <c r="C8096" s="128" t="str">
        <f t="shared" si="127"/>
        <v/>
      </c>
      <c r="Q8096" s="23"/>
    </row>
    <row r="8097" spans="3:17" x14ac:dyDescent="0.3">
      <c r="C8097" s="128" t="str">
        <f t="shared" si="127"/>
        <v/>
      </c>
      <c r="Q8097" s="23"/>
    </row>
    <row r="8098" spans="3:17" x14ac:dyDescent="0.3">
      <c r="C8098" s="128" t="str">
        <f t="shared" si="127"/>
        <v/>
      </c>
      <c r="Q8098" s="23"/>
    </row>
    <row r="8099" spans="3:17" x14ac:dyDescent="0.3">
      <c r="C8099" s="128" t="str">
        <f t="shared" si="127"/>
        <v/>
      </c>
      <c r="Q8099" s="23"/>
    </row>
    <row r="8100" spans="3:17" x14ac:dyDescent="0.3">
      <c r="C8100" s="128" t="str">
        <f t="shared" si="127"/>
        <v/>
      </c>
      <c r="Q8100" s="23"/>
    </row>
    <row r="8101" spans="3:17" x14ac:dyDescent="0.3">
      <c r="C8101" s="128" t="str">
        <f t="shared" si="127"/>
        <v/>
      </c>
      <c r="Q8101" s="23"/>
    </row>
    <row r="8102" spans="3:17" x14ac:dyDescent="0.3">
      <c r="C8102" s="128" t="str">
        <f t="shared" si="127"/>
        <v/>
      </c>
      <c r="Q8102" s="23"/>
    </row>
    <row r="8103" spans="3:17" x14ac:dyDescent="0.3">
      <c r="C8103" s="128" t="str">
        <f t="shared" si="127"/>
        <v/>
      </c>
      <c r="Q8103" s="23"/>
    </row>
    <row r="8104" spans="3:17" x14ac:dyDescent="0.3">
      <c r="C8104" s="128" t="str">
        <f t="shared" si="127"/>
        <v/>
      </c>
      <c r="Q8104" s="23"/>
    </row>
    <row r="8105" spans="3:17" x14ac:dyDescent="0.3">
      <c r="C8105" s="128" t="str">
        <f t="shared" si="127"/>
        <v/>
      </c>
      <c r="Q8105" s="23"/>
    </row>
    <row r="8106" spans="3:17" x14ac:dyDescent="0.3">
      <c r="C8106" s="128" t="str">
        <f t="shared" si="127"/>
        <v/>
      </c>
      <c r="Q8106" s="23"/>
    </row>
    <row r="8107" spans="3:17" x14ac:dyDescent="0.3">
      <c r="C8107" s="128" t="str">
        <f t="shared" si="127"/>
        <v/>
      </c>
      <c r="Q8107" s="23"/>
    </row>
    <row r="8108" spans="3:17" x14ac:dyDescent="0.3">
      <c r="C8108" s="128" t="str">
        <f t="shared" si="127"/>
        <v/>
      </c>
      <c r="Q8108" s="23"/>
    </row>
    <row r="8109" spans="3:17" x14ac:dyDescent="0.3">
      <c r="C8109" s="128" t="str">
        <f t="shared" si="127"/>
        <v/>
      </c>
      <c r="Q8109" s="23"/>
    </row>
    <row r="8110" spans="3:17" x14ac:dyDescent="0.3">
      <c r="C8110" s="128" t="str">
        <f t="shared" si="127"/>
        <v/>
      </c>
      <c r="Q8110" s="23"/>
    </row>
    <row r="8111" spans="3:17" x14ac:dyDescent="0.3">
      <c r="C8111" s="128" t="str">
        <f t="shared" si="127"/>
        <v/>
      </c>
      <c r="Q8111" s="23"/>
    </row>
    <row r="8112" spans="3:17" x14ac:dyDescent="0.3">
      <c r="C8112" s="128" t="str">
        <f t="shared" si="127"/>
        <v/>
      </c>
      <c r="Q8112" s="23"/>
    </row>
    <row r="8113" spans="3:17" x14ac:dyDescent="0.3">
      <c r="C8113" s="128" t="str">
        <f t="shared" si="127"/>
        <v/>
      </c>
      <c r="Q8113" s="23"/>
    </row>
    <row r="8114" spans="3:17" x14ac:dyDescent="0.3">
      <c r="C8114" s="128" t="str">
        <f t="shared" si="127"/>
        <v/>
      </c>
      <c r="Q8114" s="23"/>
    </row>
    <row r="8115" spans="3:17" x14ac:dyDescent="0.3">
      <c r="C8115" s="128" t="str">
        <f t="shared" si="127"/>
        <v/>
      </c>
      <c r="Q8115" s="23"/>
    </row>
    <row r="8116" spans="3:17" x14ac:dyDescent="0.3">
      <c r="C8116" s="128" t="str">
        <f t="shared" si="127"/>
        <v/>
      </c>
      <c r="Q8116" s="23"/>
    </row>
    <row r="8117" spans="3:17" x14ac:dyDescent="0.3">
      <c r="C8117" s="128" t="str">
        <f t="shared" si="127"/>
        <v/>
      </c>
      <c r="Q8117" s="23"/>
    </row>
    <row r="8118" spans="3:17" x14ac:dyDescent="0.3">
      <c r="C8118" s="128" t="str">
        <f t="shared" ref="C8118:C8181" si="128">LEFT(E8118,9)</f>
        <v/>
      </c>
      <c r="Q8118" s="23"/>
    </row>
    <row r="8119" spans="3:17" x14ac:dyDescent="0.3">
      <c r="C8119" s="128" t="str">
        <f t="shared" si="128"/>
        <v/>
      </c>
      <c r="Q8119" s="23"/>
    </row>
    <row r="8120" spans="3:17" x14ac:dyDescent="0.3">
      <c r="C8120" s="128" t="str">
        <f t="shared" si="128"/>
        <v/>
      </c>
      <c r="Q8120" s="23"/>
    </row>
    <row r="8121" spans="3:17" x14ac:dyDescent="0.3">
      <c r="C8121" s="128" t="str">
        <f t="shared" si="128"/>
        <v/>
      </c>
      <c r="Q8121" s="23"/>
    </row>
    <row r="8122" spans="3:17" x14ac:dyDescent="0.3">
      <c r="C8122" s="128" t="str">
        <f t="shared" si="128"/>
        <v/>
      </c>
      <c r="Q8122" s="23"/>
    </row>
    <row r="8123" spans="3:17" x14ac:dyDescent="0.3">
      <c r="C8123" s="128" t="str">
        <f t="shared" si="128"/>
        <v/>
      </c>
      <c r="Q8123" s="23"/>
    </row>
    <row r="8124" spans="3:17" x14ac:dyDescent="0.3">
      <c r="C8124" s="128" t="str">
        <f t="shared" si="128"/>
        <v/>
      </c>
      <c r="Q8124" s="23"/>
    </row>
    <row r="8125" spans="3:17" x14ac:dyDescent="0.3">
      <c r="C8125" s="128" t="str">
        <f t="shared" si="128"/>
        <v/>
      </c>
      <c r="Q8125" s="23"/>
    </row>
    <row r="8126" spans="3:17" x14ac:dyDescent="0.3">
      <c r="C8126" s="128" t="str">
        <f t="shared" si="128"/>
        <v/>
      </c>
      <c r="Q8126" s="23"/>
    </row>
    <row r="8127" spans="3:17" x14ac:dyDescent="0.3">
      <c r="C8127" s="128" t="str">
        <f t="shared" si="128"/>
        <v/>
      </c>
      <c r="Q8127" s="23"/>
    </row>
    <row r="8128" spans="3:17" x14ac:dyDescent="0.3">
      <c r="C8128" s="128" t="str">
        <f t="shared" si="128"/>
        <v/>
      </c>
      <c r="Q8128" s="23"/>
    </row>
    <row r="8129" spans="3:17" x14ac:dyDescent="0.3">
      <c r="C8129" s="128" t="str">
        <f t="shared" si="128"/>
        <v/>
      </c>
      <c r="Q8129" s="23"/>
    </row>
    <row r="8130" spans="3:17" x14ac:dyDescent="0.3">
      <c r="C8130" s="128" t="str">
        <f t="shared" si="128"/>
        <v/>
      </c>
      <c r="Q8130" s="23"/>
    </row>
    <row r="8131" spans="3:17" x14ac:dyDescent="0.3">
      <c r="C8131" s="128" t="str">
        <f t="shared" si="128"/>
        <v/>
      </c>
      <c r="Q8131" s="23"/>
    </row>
    <row r="8132" spans="3:17" x14ac:dyDescent="0.3">
      <c r="C8132" s="128" t="str">
        <f t="shared" si="128"/>
        <v/>
      </c>
      <c r="Q8132" s="23"/>
    </row>
    <row r="8133" spans="3:17" x14ac:dyDescent="0.3">
      <c r="C8133" s="128" t="str">
        <f t="shared" si="128"/>
        <v/>
      </c>
      <c r="Q8133" s="23"/>
    </row>
    <row r="8134" spans="3:17" x14ac:dyDescent="0.3">
      <c r="C8134" s="128" t="str">
        <f t="shared" si="128"/>
        <v/>
      </c>
      <c r="Q8134" s="23"/>
    </row>
    <row r="8135" spans="3:17" x14ac:dyDescent="0.3">
      <c r="C8135" s="128" t="str">
        <f t="shared" si="128"/>
        <v/>
      </c>
      <c r="Q8135" s="23"/>
    </row>
    <row r="8136" spans="3:17" x14ac:dyDescent="0.3">
      <c r="C8136" s="128" t="str">
        <f t="shared" si="128"/>
        <v/>
      </c>
      <c r="Q8136" s="23"/>
    </row>
    <row r="8137" spans="3:17" x14ac:dyDescent="0.3">
      <c r="C8137" s="128" t="str">
        <f t="shared" si="128"/>
        <v/>
      </c>
      <c r="Q8137" s="23"/>
    </row>
    <row r="8138" spans="3:17" x14ac:dyDescent="0.3">
      <c r="C8138" s="128" t="str">
        <f t="shared" si="128"/>
        <v/>
      </c>
      <c r="Q8138" s="23"/>
    </row>
    <row r="8139" spans="3:17" x14ac:dyDescent="0.3">
      <c r="C8139" s="128" t="str">
        <f t="shared" si="128"/>
        <v/>
      </c>
      <c r="Q8139" s="23"/>
    </row>
    <row r="8140" spans="3:17" x14ac:dyDescent="0.3">
      <c r="C8140" s="128" t="str">
        <f t="shared" si="128"/>
        <v/>
      </c>
      <c r="Q8140" s="23"/>
    </row>
    <row r="8141" spans="3:17" x14ac:dyDescent="0.3">
      <c r="C8141" s="128" t="str">
        <f t="shared" si="128"/>
        <v/>
      </c>
      <c r="Q8141" s="23"/>
    </row>
    <row r="8142" spans="3:17" x14ac:dyDescent="0.3">
      <c r="C8142" s="128" t="str">
        <f t="shared" si="128"/>
        <v/>
      </c>
      <c r="Q8142" s="23"/>
    </row>
    <row r="8143" spans="3:17" x14ac:dyDescent="0.3">
      <c r="C8143" s="128" t="str">
        <f t="shared" si="128"/>
        <v/>
      </c>
      <c r="Q8143" s="23"/>
    </row>
    <row r="8144" spans="3:17" x14ac:dyDescent="0.3">
      <c r="C8144" s="128" t="str">
        <f t="shared" si="128"/>
        <v/>
      </c>
      <c r="Q8144" s="23"/>
    </row>
    <row r="8145" spans="3:17" x14ac:dyDescent="0.3">
      <c r="C8145" s="128" t="str">
        <f t="shared" si="128"/>
        <v/>
      </c>
      <c r="Q8145" s="23"/>
    </row>
    <row r="8146" spans="3:17" x14ac:dyDescent="0.3">
      <c r="C8146" s="128" t="str">
        <f t="shared" si="128"/>
        <v/>
      </c>
      <c r="Q8146" s="23"/>
    </row>
    <row r="8147" spans="3:17" x14ac:dyDescent="0.3">
      <c r="C8147" s="128" t="str">
        <f t="shared" si="128"/>
        <v/>
      </c>
      <c r="Q8147" s="23"/>
    </row>
    <row r="8148" spans="3:17" x14ac:dyDescent="0.3">
      <c r="C8148" s="128" t="str">
        <f t="shared" si="128"/>
        <v/>
      </c>
      <c r="Q8148" s="23"/>
    </row>
    <row r="8149" spans="3:17" x14ac:dyDescent="0.3">
      <c r="C8149" s="128" t="str">
        <f t="shared" si="128"/>
        <v/>
      </c>
      <c r="Q8149" s="23"/>
    </row>
    <row r="8150" spans="3:17" x14ac:dyDescent="0.3">
      <c r="C8150" s="128" t="str">
        <f t="shared" si="128"/>
        <v/>
      </c>
      <c r="Q8150" s="23"/>
    </row>
    <row r="8151" spans="3:17" x14ac:dyDescent="0.3">
      <c r="C8151" s="128" t="str">
        <f t="shared" si="128"/>
        <v/>
      </c>
      <c r="Q8151" s="23"/>
    </row>
    <row r="8152" spans="3:17" x14ac:dyDescent="0.3">
      <c r="C8152" s="128" t="str">
        <f t="shared" si="128"/>
        <v/>
      </c>
      <c r="Q8152" s="23"/>
    </row>
    <row r="8153" spans="3:17" x14ac:dyDescent="0.3">
      <c r="C8153" s="128" t="str">
        <f t="shared" si="128"/>
        <v/>
      </c>
      <c r="Q8153" s="23"/>
    </row>
    <row r="8154" spans="3:17" x14ac:dyDescent="0.3">
      <c r="C8154" s="128" t="str">
        <f t="shared" si="128"/>
        <v/>
      </c>
      <c r="Q8154" s="23"/>
    </row>
    <row r="8155" spans="3:17" x14ac:dyDescent="0.3">
      <c r="C8155" s="128" t="str">
        <f t="shared" si="128"/>
        <v/>
      </c>
      <c r="Q8155" s="23"/>
    </row>
    <row r="8156" spans="3:17" x14ac:dyDescent="0.3">
      <c r="C8156" s="128" t="str">
        <f t="shared" si="128"/>
        <v/>
      </c>
      <c r="Q8156" s="23"/>
    </row>
    <row r="8157" spans="3:17" x14ac:dyDescent="0.3">
      <c r="C8157" s="128" t="str">
        <f t="shared" si="128"/>
        <v/>
      </c>
      <c r="Q8157" s="23"/>
    </row>
    <row r="8158" spans="3:17" x14ac:dyDescent="0.3">
      <c r="C8158" s="128" t="str">
        <f t="shared" si="128"/>
        <v/>
      </c>
      <c r="Q8158" s="23"/>
    </row>
    <row r="8159" spans="3:17" x14ac:dyDescent="0.3">
      <c r="C8159" s="128" t="str">
        <f t="shared" si="128"/>
        <v/>
      </c>
      <c r="Q8159" s="23"/>
    </row>
    <row r="8160" spans="3:17" x14ac:dyDescent="0.3">
      <c r="C8160" s="128" t="str">
        <f t="shared" si="128"/>
        <v/>
      </c>
      <c r="Q8160" s="23"/>
    </row>
    <row r="8161" spans="3:17" x14ac:dyDescent="0.3">
      <c r="C8161" s="128" t="str">
        <f t="shared" si="128"/>
        <v/>
      </c>
      <c r="Q8161" s="23"/>
    </row>
    <row r="8162" spans="3:17" x14ac:dyDescent="0.3">
      <c r="C8162" s="128" t="str">
        <f t="shared" si="128"/>
        <v/>
      </c>
      <c r="Q8162" s="23"/>
    </row>
    <row r="8163" spans="3:17" x14ac:dyDescent="0.3">
      <c r="C8163" s="128" t="str">
        <f t="shared" si="128"/>
        <v/>
      </c>
      <c r="Q8163" s="23"/>
    </row>
    <row r="8164" spans="3:17" x14ac:dyDescent="0.3">
      <c r="C8164" s="128" t="str">
        <f t="shared" si="128"/>
        <v/>
      </c>
      <c r="Q8164" s="23"/>
    </row>
    <row r="8165" spans="3:17" x14ac:dyDescent="0.3">
      <c r="C8165" s="128" t="str">
        <f t="shared" si="128"/>
        <v/>
      </c>
      <c r="Q8165" s="23"/>
    </row>
    <row r="8166" spans="3:17" x14ac:dyDescent="0.3">
      <c r="C8166" s="128" t="str">
        <f t="shared" si="128"/>
        <v/>
      </c>
      <c r="Q8166" s="23"/>
    </row>
    <row r="8167" spans="3:17" x14ac:dyDescent="0.3">
      <c r="C8167" s="128" t="str">
        <f t="shared" si="128"/>
        <v/>
      </c>
      <c r="Q8167" s="23"/>
    </row>
    <row r="8168" spans="3:17" x14ac:dyDescent="0.3">
      <c r="C8168" s="128" t="str">
        <f t="shared" si="128"/>
        <v/>
      </c>
      <c r="Q8168" s="23"/>
    </row>
    <row r="8169" spans="3:17" x14ac:dyDescent="0.3">
      <c r="C8169" s="128" t="str">
        <f t="shared" si="128"/>
        <v/>
      </c>
      <c r="Q8169" s="23"/>
    </row>
    <row r="8170" spans="3:17" x14ac:dyDescent="0.3">
      <c r="C8170" s="128" t="str">
        <f t="shared" si="128"/>
        <v/>
      </c>
      <c r="Q8170" s="23"/>
    </row>
    <row r="8171" spans="3:17" x14ac:dyDescent="0.3">
      <c r="C8171" s="128" t="str">
        <f t="shared" si="128"/>
        <v/>
      </c>
      <c r="Q8171" s="23"/>
    </row>
    <row r="8172" spans="3:17" x14ac:dyDescent="0.3">
      <c r="C8172" s="128" t="str">
        <f t="shared" si="128"/>
        <v/>
      </c>
      <c r="Q8172" s="23"/>
    </row>
    <row r="8173" spans="3:17" x14ac:dyDescent="0.3">
      <c r="C8173" s="128" t="str">
        <f t="shared" si="128"/>
        <v/>
      </c>
      <c r="Q8173" s="23"/>
    </row>
    <row r="8174" spans="3:17" x14ac:dyDescent="0.3">
      <c r="C8174" s="128" t="str">
        <f t="shared" si="128"/>
        <v/>
      </c>
      <c r="Q8174" s="23"/>
    </row>
    <row r="8175" spans="3:17" x14ac:dyDescent="0.3">
      <c r="C8175" s="128" t="str">
        <f t="shared" si="128"/>
        <v/>
      </c>
      <c r="Q8175" s="23"/>
    </row>
    <row r="8176" spans="3:17" x14ac:dyDescent="0.3">
      <c r="C8176" s="128" t="str">
        <f t="shared" si="128"/>
        <v/>
      </c>
      <c r="Q8176" s="23"/>
    </row>
    <row r="8177" spans="3:17" x14ac:dyDescent="0.3">
      <c r="C8177" s="128" t="str">
        <f t="shared" si="128"/>
        <v/>
      </c>
      <c r="Q8177" s="23"/>
    </row>
    <row r="8178" spans="3:17" x14ac:dyDescent="0.3">
      <c r="C8178" s="128" t="str">
        <f t="shared" si="128"/>
        <v/>
      </c>
      <c r="Q8178" s="23"/>
    </row>
    <row r="8179" spans="3:17" x14ac:dyDescent="0.3">
      <c r="C8179" s="128" t="str">
        <f t="shared" si="128"/>
        <v/>
      </c>
      <c r="Q8179" s="23"/>
    </row>
    <row r="8180" spans="3:17" x14ac:dyDescent="0.3">
      <c r="C8180" s="128" t="str">
        <f t="shared" si="128"/>
        <v/>
      </c>
      <c r="Q8180" s="23"/>
    </row>
    <row r="8181" spans="3:17" x14ac:dyDescent="0.3">
      <c r="C8181" s="128" t="str">
        <f t="shared" si="128"/>
        <v/>
      </c>
      <c r="Q8181" s="23"/>
    </row>
    <row r="8182" spans="3:17" x14ac:dyDescent="0.3">
      <c r="C8182" s="128" t="str">
        <f t="shared" ref="C8182:C8245" si="129">LEFT(E8182,9)</f>
        <v/>
      </c>
      <c r="Q8182" s="23"/>
    </row>
    <row r="8183" spans="3:17" x14ac:dyDescent="0.3">
      <c r="C8183" s="128" t="str">
        <f t="shared" si="129"/>
        <v/>
      </c>
      <c r="Q8183" s="23"/>
    </row>
    <row r="8184" spans="3:17" x14ac:dyDescent="0.3">
      <c r="C8184" s="128" t="str">
        <f t="shared" si="129"/>
        <v/>
      </c>
      <c r="Q8184" s="23"/>
    </row>
    <row r="8185" spans="3:17" x14ac:dyDescent="0.3">
      <c r="C8185" s="128" t="str">
        <f t="shared" si="129"/>
        <v/>
      </c>
      <c r="Q8185" s="23"/>
    </row>
    <row r="8186" spans="3:17" x14ac:dyDescent="0.3">
      <c r="C8186" s="128" t="str">
        <f t="shared" si="129"/>
        <v/>
      </c>
      <c r="Q8186" s="23"/>
    </row>
    <row r="8187" spans="3:17" x14ac:dyDescent="0.3">
      <c r="C8187" s="128" t="str">
        <f t="shared" si="129"/>
        <v/>
      </c>
      <c r="Q8187" s="23"/>
    </row>
    <row r="8188" spans="3:17" x14ac:dyDescent="0.3">
      <c r="C8188" s="128" t="str">
        <f t="shared" si="129"/>
        <v/>
      </c>
      <c r="Q8188" s="23"/>
    </row>
    <row r="8189" spans="3:17" x14ac:dyDescent="0.3">
      <c r="C8189" s="128" t="str">
        <f t="shared" si="129"/>
        <v/>
      </c>
      <c r="Q8189" s="23"/>
    </row>
    <row r="8190" spans="3:17" x14ac:dyDescent="0.3">
      <c r="C8190" s="128" t="str">
        <f t="shared" si="129"/>
        <v/>
      </c>
      <c r="Q8190" s="23"/>
    </row>
    <row r="8191" spans="3:17" x14ac:dyDescent="0.3">
      <c r="C8191" s="128" t="str">
        <f t="shared" si="129"/>
        <v/>
      </c>
      <c r="Q8191" s="23"/>
    </row>
    <row r="8192" spans="3:17" x14ac:dyDescent="0.3">
      <c r="C8192" s="128" t="str">
        <f t="shared" si="129"/>
        <v/>
      </c>
      <c r="Q8192" s="23"/>
    </row>
    <row r="8193" spans="3:17" x14ac:dyDescent="0.3">
      <c r="C8193" s="128" t="str">
        <f t="shared" si="129"/>
        <v/>
      </c>
      <c r="Q8193" s="23"/>
    </row>
    <row r="8194" spans="3:17" x14ac:dyDescent="0.3">
      <c r="C8194" s="128" t="str">
        <f t="shared" si="129"/>
        <v/>
      </c>
      <c r="Q8194" s="23"/>
    </row>
    <row r="8195" spans="3:17" x14ac:dyDescent="0.3">
      <c r="C8195" s="128" t="str">
        <f t="shared" si="129"/>
        <v/>
      </c>
      <c r="Q8195" s="23"/>
    </row>
    <row r="8196" spans="3:17" x14ac:dyDescent="0.3">
      <c r="C8196" s="128" t="str">
        <f t="shared" si="129"/>
        <v/>
      </c>
      <c r="Q8196" s="23"/>
    </row>
    <row r="8197" spans="3:17" x14ac:dyDescent="0.3">
      <c r="C8197" s="128" t="str">
        <f t="shared" si="129"/>
        <v/>
      </c>
      <c r="Q8197" s="23"/>
    </row>
    <row r="8198" spans="3:17" x14ac:dyDescent="0.3">
      <c r="C8198" s="128" t="str">
        <f t="shared" si="129"/>
        <v/>
      </c>
      <c r="Q8198" s="23"/>
    </row>
    <row r="8199" spans="3:17" x14ac:dyDescent="0.3">
      <c r="C8199" s="128" t="str">
        <f t="shared" si="129"/>
        <v/>
      </c>
      <c r="Q8199" s="23"/>
    </row>
    <row r="8200" spans="3:17" x14ac:dyDescent="0.3">
      <c r="C8200" s="128" t="str">
        <f t="shared" si="129"/>
        <v/>
      </c>
      <c r="Q8200" s="23"/>
    </row>
    <row r="8201" spans="3:17" x14ac:dyDescent="0.3">
      <c r="C8201" s="128" t="str">
        <f t="shared" si="129"/>
        <v/>
      </c>
      <c r="Q8201" s="23"/>
    </row>
    <row r="8202" spans="3:17" x14ac:dyDescent="0.3">
      <c r="C8202" s="128" t="str">
        <f t="shared" si="129"/>
        <v/>
      </c>
      <c r="Q8202" s="23"/>
    </row>
    <row r="8203" spans="3:17" x14ac:dyDescent="0.3">
      <c r="C8203" s="128" t="str">
        <f t="shared" si="129"/>
        <v/>
      </c>
      <c r="Q8203" s="23"/>
    </row>
    <row r="8204" spans="3:17" x14ac:dyDescent="0.3">
      <c r="C8204" s="128" t="str">
        <f t="shared" si="129"/>
        <v/>
      </c>
      <c r="Q8204" s="23"/>
    </row>
    <row r="8205" spans="3:17" x14ac:dyDescent="0.3">
      <c r="C8205" s="128" t="str">
        <f t="shared" si="129"/>
        <v/>
      </c>
      <c r="Q8205" s="23"/>
    </row>
    <row r="8206" spans="3:17" x14ac:dyDescent="0.3">
      <c r="C8206" s="128" t="str">
        <f t="shared" si="129"/>
        <v/>
      </c>
      <c r="Q8206" s="23"/>
    </row>
    <row r="8207" spans="3:17" x14ac:dyDescent="0.3">
      <c r="C8207" s="128" t="str">
        <f t="shared" si="129"/>
        <v/>
      </c>
      <c r="Q8207" s="23"/>
    </row>
    <row r="8208" spans="3:17" x14ac:dyDescent="0.3">
      <c r="C8208" s="128" t="str">
        <f t="shared" si="129"/>
        <v/>
      </c>
      <c r="Q8208" s="23"/>
    </row>
    <row r="8209" spans="3:17" x14ac:dyDescent="0.3">
      <c r="C8209" s="128" t="str">
        <f t="shared" si="129"/>
        <v/>
      </c>
      <c r="Q8209" s="23"/>
    </row>
    <row r="8210" spans="3:17" x14ac:dyDescent="0.3">
      <c r="C8210" s="128" t="str">
        <f t="shared" si="129"/>
        <v/>
      </c>
      <c r="Q8210" s="23"/>
    </row>
    <row r="8211" spans="3:17" x14ac:dyDescent="0.3">
      <c r="C8211" s="128" t="str">
        <f t="shared" si="129"/>
        <v/>
      </c>
      <c r="Q8211" s="23"/>
    </row>
    <row r="8212" spans="3:17" x14ac:dyDescent="0.3">
      <c r="C8212" s="128" t="str">
        <f t="shared" si="129"/>
        <v/>
      </c>
      <c r="Q8212" s="23"/>
    </row>
    <row r="8213" spans="3:17" x14ac:dyDescent="0.3">
      <c r="C8213" s="128" t="str">
        <f t="shared" si="129"/>
        <v/>
      </c>
      <c r="Q8213" s="23"/>
    </row>
    <row r="8214" spans="3:17" x14ac:dyDescent="0.3">
      <c r="C8214" s="128" t="str">
        <f t="shared" si="129"/>
        <v/>
      </c>
      <c r="Q8214" s="23"/>
    </row>
    <row r="8215" spans="3:17" x14ac:dyDescent="0.3">
      <c r="C8215" s="128" t="str">
        <f t="shared" si="129"/>
        <v/>
      </c>
      <c r="Q8215" s="23"/>
    </row>
    <row r="8216" spans="3:17" x14ac:dyDescent="0.3">
      <c r="C8216" s="128" t="str">
        <f t="shared" si="129"/>
        <v/>
      </c>
      <c r="Q8216" s="23"/>
    </row>
    <row r="8217" spans="3:17" x14ac:dyDescent="0.3">
      <c r="C8217" s="128" t="str">
        <f t="shared" si="129"/>
        <v/>
      </c>
      <c r="Q8217" s="23"/>
    </row>
    <row r="8218" spans="3:17" x14ac:dyDescent="0.3">
      <c r="C8218" s="128" t="str">
        <f t="shared" si="129"/>
        <v/>
      </c>
      <c r="Q8218" s="23"/>
    </row>
    <row r="8219" spans="3:17" x14ac:dyDescent="0.3">
      <c r="C8219" s="128" t="str">
        <f t="shared" si="129"/>
        <v/>
      </c>
      <c r="Q8219" s="23"/>
    </row>
    <row r="8220" spans="3:17" x14ac:dyDescent="0.3">
      <c r="C8220" s="128" t="str">
        <f t="shared" si="129"/>
        <v/>
      </c>
      <c r="Q8220" s="23"/>
    </row>
    <row r="8221" spans="3:17" x14ac:dyDescent="0.3">
      <c r="C8221" s="128" t="str">
        <f t="shared" si="129"/>
        <v/>
      </c>
      <c r="Q8221" s="23"/>
    </row>
    <row r="8222" spans="3:17" x14ac:dyDescent="0.3">
      <c r="C8222" s="128" t="str">
        <f t="shared" si="129"/>
        <v/>
      </c>
      <c r="Q8222" s="23"/>
    </row>
    <row r="8223" spans="3:17" x14ac:dyDescent="0.3">
      <c r="C8223" s="128" t="str">
        <f t="shared" si="129"/>
        <v/>
      </c>
      <c r="Q8223" s="23"/>
    </row>
    <row r="8224" spans="3:17" x14ac:dyDescent="0.3">
      <c r="C8224" s="128" t="str">
        <f t="shared" si="129"/>
        <v/>
      </c>
      <c r="Q8224" s="23"/>
    </row>
    <row r="8225" spans="3:17" x14ac:dyDescent="0.3">
      <c r="C8225" s="128" t="str">
        <f t="shared" si="129"/>
        <v/>
      </c>
      <c r="Q8225" s="23"/>
    </row>
    <row r="8226" spans="3:17" x14ac:dyDescent="0.3">
      <c r="C8226" s="128" t="str">
        <f t="shared" si="129"/>
        <v/>
      </c>
      <c r="Q8226" s="23"/>
    </row>
    <row r="8227" spans="3:17" x14ac:dyDescent="0.3">
      <c r="C8227" s="128" t="str">
        <f t="shared" si="129"/>
        <v/>
      </c>
      <c r="Q8227" s="23"/>
    </row>
    <row r="8228" spans="3:17" x14ac:dyDescent="0.3">
      <c r="C8228" s="128" t="str">
        <f t="shared" si="129"/>
        <v/>
      </c>
      <c r="Q8228" s="23"/>
    </row>
    <row r="8229" spans="3:17" x14ac:dyDescent="0.3">
      <c r="C8229" s="128" t="str">
        <f t="shared" si="129"/>
        <v/>
      </c>
      <c r="Q8229" s="23"/>
    </row>
    <row r="8230" spans="3:17" x14ac:dyDescent="0.3">
      <c r="C8230" s="128" t="str">
        <f t="shared" si="129"/>
        <v/>
      </c>
      <c r="Q8230" s="23"/>
    </row>
    <row r="8231" spans="3:17" x14ac:dyDescent="0.3">
      <c r="C8231" s="128" t="str">
        <f t="shared" si="129"/>
        <v/>
      </c>
      <c r="Q8231" s="23"/>
    </row>
    <row r="8232" spans="3:17" x14ac:dyDescent="0.3">
      <c r="C8232" s="128" t="str">
        <f t="shared" si="129"/>
        <v/>
      </c>
      <c r="Q8232" s="23"/>
    </row>
    <row r="8233" spans="3:17" x14ac:dyDescent="0.3">
      <c r="C8233" s="128" t="str">
        <f t="shared" si="129"/>
        <v/>
      </c>
      <c r="Q8233" s="23"/>
    </row>
    <row r="8234" spans="3:17" x14ac:dyDescent="0.3">
      <c r="C8234" s="128" t="str">
        <f t="shared" si="129"/>
        <v/>
      </c>
      <c r="Q8234" s="23"/>
    </row>
    <row r="8235" spans="3:17" x14ac:dyDescent="0.3">
      <c r="C8235" s="128" t="str">
        <f t="shared" si="129"/>
        <v/>
      </c>
      <c r="Q8235" s="23"/>
    </row>
    <row r="8236" spans="3:17" x14ac:dyDescent="0.3">
      <c r="C8236" s="128" t="str">
        <f t="shared" si="129"/>
        <v/>
      </c>
      <c r="Q8236" s="23"/>
    </row>
    <row r="8237" spans="3:17" x14ac:dyDescent="0.3">
      <c r="C8237" s="128" t="str">
        <f t="shared" si="129"/>
        <v/>
      </c>
      <c r="Q8237" s="23"/>
    </row>
    <row r="8238" spans="3:17" x14ac:dyDescent="0.3">
      <c r="C8238" s="128" t="str">
        <f t="shared" si="129"/>
        <v/>
      </c>
      <c r="Q8238" s="23"/>
    </row>
    <row r="8239" spans="3:17" x14ac:dyDescent="0.3">
      <c r="C8239" s="128" t="str">
        <f t="shared" si="129"/>
        <v/>
      </c>
      <c r="Q8239" s="23"/>
    </row>
    <row r="8240" spans="3:17" x14ac:dyDescent="0.3">
      <c r="C8240" s="128" t="str">
        <f t="shared" si="129"/>
        <v/>
      </c>
      <c r="Q8240" s="23"/>
    </row>
    <row r="8241" spans="3:17" x14ac:dyDescent="0.3">
      <c r="C8241" s="128" t="str">
        <f t="shared" si="129"/>
        <v/>
      </c>
      <c r="Q8241" s="23"/>
    </row>
    <row r="8242" spans="3:17" x14ac:dyDescent="0.3">
      <c r="C8242" s="128" t="str">
        <f t="shared" si="129"/>
        <v/>
      </c>
      <c r="Q8242" s="23"/>
    </row>
    <row r="8243" spans="3:17" x14ac:dyDescent="0.3">
      <c r="C8243" s="128" t="str">
        <f t="shared" si="129"/>
        <v/>
      </c>
      <c r="Q8243" s="23"/>
    </row>
    <row r="8244" spans="3:17" x14ac:dyDescent="0.3">
      <c r="C8244" s="128" t="str">
        <f t="shared" si="129"/>
        <v/>
      </c>
      <c r="Q8244" s="23"/>
    </row>
    <row r="8245" spans="3:17" x14ac:dyDescent="0.3">
      <c r="C8245" s="128" t="str">
        <f t="shared" si="129"/>
        <v/>
      </c>
      <c r="Q8245" s="23"/>
    </row>
    <row r="8246" spans="3:17" x14ac:dyDescent="0.3">
      <c r="C8246" s="128" t="str">
        <f t="shared" ref="C8246:C8309" si="130">LEFT(E8246,9)</f>
        <v/>
      </c>
      <c r="Q8246" s="23"/>
    </row>
    <row r="8247" spans="3:17" x14ac:dyDescent="0.3">
      <c r="C8247" s="128" t="str">
        <f t="shared" si="130"/>
        <v/>
      </c>
      <c r="Q8247" s="23"/>
    </row>
    <row r="8248" spans="3:17" x14ac:dyDescent="0.3">
      <c r="C8248" s="128" t="str">
        <f t="shared" si="130"/>
        <v/>
      </c>
      <c r="Q8248" s="23"/>
    </row>
    <row r="8249" spans="3:17" x14ac:dyDescent="0.3">
      <c r="C8249" s="128" t="str">
        <f t="shared" si="130"/>
        <v/>
      </c>
      <c r="Q8249" s="23"/>
    </row>
    <row r="8250" spans="3:17" x14ac:dyDescent="0.3">
      <c r="C8250" s="128" t="str">
        <f t="shared" si="130"/>
        <v/>
      </c>
      <c r="Q8250" s="23"/>
    </row>
    <row r="8251" spans="3:17" x14ac:dyDescent="0.3">
      <c r="C8251" s="128" t="str">
        <f t="shared" si="130"/>
        <v/>
      </c>
      <c r="Q8251" s="23"/>
    </row>
    <row r="8252" spans="3:17" x14ac:dyDescent="0.3">
      <c r="C8252" s="128" t="str">
        <f t="shared" si="130"/>
        <v/>
      </c>
      <c r="Q8252" s="23"/>
    </row>
    <row r="8253" spans="3:17" x14ac:dyDescent="0.3">
      <c r="C8253" s="128" t="str">
        <f t="shared" si="130"/>
        <v/>
      </c>
      <c r="Q8253" s="23"/>
    </row>
    <row r="8254" spans="3:17" x14ac:dyDescent="0.3">
      <c r="C8254" s="128" t="str">
        <f t="shared" si="130"/>
        <v/>
      </c>
      <c r="Q8254" s="23"/>
    </row>
    <row r="8255" spans="3:17" x14ac:dyDescent="0.3">
      <c r="C8255" s="128" t="str">
        <f t="shared" si="130"/>
        <v/>
      </c>
      <c r="Q8255" s="23"/>
    </row>
    <row r="8256" spans="3:17" x14ac:dyDescent="0.3">
      <c r="C8256" s="128" t="str">
        <f t="shared" si="130"/>
        <v/>
      </c>
      <c r="Q8256" s="23"/>
    </row>
    <row r="8257" spans="3:17" x14ac:dyDescent="0.3">
      <c r="C8257" s="128" t="str">
        <f t="shared" si="130"/>
        <v/>
      </c>
      <c r="Q8257" s="23"/>
    </row>
    <row r="8258" spans="3:17" x14ac:dyDescent="0.3">
      <c r="C8258" s="128" t="str">
        <f t="shared" si="130"/>
        <v/>
      </c>
      <c r="Q8258" s="23"/>
    </row>
    <row r="8259" spans="3:17" x14ac:dyDescent="0.3">
      <c r="C8259" s="128" t="str">
        <f t="shared" si="130"/>
        <v/>
      </c>
      <c r="Q8259" s="23"/>
    </row>
    <row r="8260" spans="3:17" x14ac:dyDescent="0.3">
      <c r="C8260" s="128" t="str">
        <f t="shared" si="130"/>
        <v/>
      </c>
      <c r="Q8260" s="23"/>
    </row>
    <row r="8261" spans="3:17" x14ac:dyDescent="0.3">
      <c r="C8261" s="128" t="str">
        <f t="shared" si="130"/>
        <v/>
      </c>
      <c r="Q8261" s="23"/>
    </row>
    <row r="8262" spans="3:17" x14ac:dyDescent="0.3">
      <c r="C8262" s="128" t="str">
        <f t="shared" si="130"/>
        <v/>
      </c>
      <c r="Q8262" s="23"/>
    </row>
    <row r="8263" spans="3:17" x14ac:dyDescent="0.3">
      <c r="C8263" s="128" t="str">
        <f t="shared" si="130"/>
        <v/>
      </c>
      <c r="Q8263" s="23"/>
    </row>
    <row r="8264" spans="3:17" x14ac:dyDescent="0.3">
      <c r="C8264" s="128" t="str">
        <f t="shared" si="130"/>
        <v/>
      </c>
      <c r="Q8264" s="23"/>
    </row>
    <row r="8265" spans="3:17" x14ac:dyDescent="0.3">
      <c r="C8265" s="128" t="str">
        <f t="shared" si="130"/>
        <v/>
      </c>
      <c r="Q8265" s="23"/>
    </row>
    <row r="8266" spans="3:17" x14ac:dyDescent="0.3">
      <c r="C8266" s="128" t="str">
        <f t="shared" si="130"/>
        <v/>
      </c>
      <c r="Q8266" s="23"/>
    </row>
    <row r="8267" spans="3:17" x14ac:dyDescent="0.3">
      <c r="C8267" s="128" t="str">
        <f t="shared" si="130"/>
        <v/>
      </c>
      <c r="Q8267" s="23"/>
    </row>
    <row r="8268" spans="3:17" x14ac:dyDescent="0.3">
      <c r="C8268" s="128" t="str">
        <f t="shared" si="130"/>
        <v/>
      </c>
      <c r="Q8268" s="23"/>
    </row>
    <row r="8269" spans="3:17" x14ac:dyDescent="0.3">
      <c r="C8269" s="128" t="str">
        <f t="shared" si="130"/>
        <v/>
      </c>
      <c r="Q8269" s="23"/>
    </row>
    <row r="8270" spans="3:17" x14ac:dyDescent="0.3">
      <c r="C8270" s="128" t="str">
        <f t="shared" si="130"/>
        <v/>
      </c>
      <c r="Q8270" s="23"/>
    </row>
    <row r="8271" spans="3:17" x14ac:dyDescent="0.3">
      <c r="C8271" s="128" t="str">
        <f t="shared" si="130"/>
        <v/>
      </c>
      <c r="Q8271" s="23"/>
    </row>
    <row r="8272" spans="3:17" x14ac:dyDescent="0.3">
      <c r="C8272" s="128" t="str">
        <f t="shared" si="130"/>
        <v/>
      </c>
      <c r="Q8272" s="23"/>
    </row>
    <row r="8273" spans="3:17" x14ac:dyDescent="0.3">
      <c r="C8273" s="128" t="str">
        <f t="shared" si="130"/>
        <v/>
      </c>
      <c r="Q8273" s="23"/>
    </row>
    <row r="8274" spans="3:17" x14ac:dyDescent="0.3">
      <c r="C8274" s="128" t="str">
        <f t="shared" si="130"/>
        <v/>
      </c>
      <c r="Q8274" s="23"/>
    </row>
    <row r="8275" spans="3:17" x14ac:dyDescent="0.3">
      <c r="C8275" s="128" t="str">
        <f t="shared" si="130"/>
        <v/>
      </c>
      <c r="Q8275" s="23"/>
    </row>
    <row r="8276" spans="3:17" x14ac:dyDescent="0.3">
      <c r="C8276" s="128" t="str">
        <f t="shared" si="130"/>
        <v/>
      </c>
      <c r="Q8276" s="23"/>
    </row>
    <row r="8277" spans="3:17" x14ac:dyDescent="0.3">
      <c r="C8277" s="128" t="str">
        <f t="shared" si="130"/>
        <v/>
      </c>
      <c r="Q8277" s="23"/>
    </row>
    <row r="8278" spans="3:17" x14ac:dyDescent="0.3">
      <c r="C8278" s="128" t="str">
        <f t="shared" si="130"/>
        <v/>
      </c>
      <c r="Q8278" s="23"/>
    </row>
    <row r="8279" spans="3:17" x14ac:dyDescent="0.3">
      <c r="C8279" s="128" t="str">
        <f t="shared" si="130"/>
        <v/>
      </c>
      <c r="Q8279" s="23"/>
    </row>
    <row r="8280" spans="3:17" x14ac:dyDescent="0.3">
      <c r="C8280" s="128" t="str">
        <f t="shared" si="130"/>
        <v/>
      </c>
      <c r="Q8280" s="23"/>
    </row>
    <row r="8281" spans="3:17" x14ac:dyDescent="0.3">
      <c r="C8281" s="128" t="str">
        <f t="shared" si="130"/>
        <v/>
      </c>
      <c r="Q8281" s="23"/>
    </row>
    <row r="8282" spans="3:17" x14ac:dyDescent="0.3">
      <c r="C8282" s="128" t="str">
        <f t="shared" si="130"/>
        <v/>
      </c>
      <c r="Q8282" s="23"/>
    </row>
    <row r="8283" spans="3:17" x14ac:dyDescent="0.3">
      <c r="C8283" s="128" t="str">
        <f t="shared" si="130"/>
        <v/>
      </c>
      <c r="Q8283" s="23"/>
    </row>
    <row r="8284" spans="3:17" x14ac:dyDescent="0.3">
      <c r="C8284" s="128" t="str">
        <f t="shared" si="130"/>
        <v/>
      </c>
      <c r="Q8284" s="23"/>
    </row>
    <row r="8285" spans="3:17" x14ac:dyDescent="0.3">
      <c r="C8285" s="128" t="str">
        <f t="shared" si="130"/>
        <v/>
      </c>
      <c r="Q8285" s="23"/>
    </row>
    <row r="8286" spans="3:17" x14ac:dyDescent="0.3">
      <c r="C8286" s="128" t="str">
        <f t="shared" si="130"/>
        <v/>
      </c>
      <c r="Q8286" s="23"/>
    </row>
    <row r="8287" spans="3:17" x14ac:dyDescent="0.3">
      <c r="C8287" s="128" t="str">
        <f t="shared" si="130"/>
        <v/>
      </c>
      <c r="Q8287" s="23"/>
    </row>
    <row r="8288" spans="3:17" x14ac:dyDescent="0.3">
      <c r="C8288" s="128" t="str">
        <f t="shared" si="130"/>
        <v/>
      </c>
      <c r="Q8288" s="23"/>
    </row>
    <row r="8289" spans="3:17" x14ac:dyDescent="0.3">
      <c r="C8289" s="128" t="str">
        <f t="shared" si="130"/>
        <v/>
      </c>
      <c r="Q8289" s="23"/>
    </row>
    <row r="8290" spans="3:17" x14ac:dyDescent="0.3">
      <c r="C8290" s="128" t="str">
        <f t="shared" si="130"/>
        <v/>
      </c>
      <c r="Q8290" s="23"/>
    </row>
    <row r="8291" spans="3:17" x14ac:dyDescent="0.3">
      <c r="C8291" s="128" t="str">
        <f t="shared" si="130"/>
        <v/>
      </c>
      <c r="Q8291" s="23"/>
    </row>
    <row r="8292" spans="3:17" x14ac:dyDescent="0.3">
      <c r="C8292" s="128" t="str">
        <f t="shared" si="130"/>
        <v/>
      </c>
      <c r="Q8292" s="23"/>
    </row>
    <row r="8293" spans="3:17" x14ac:dyDescent="0.3">
      <c r="C8293" s="128" t="str">
        <f t="shared" si="130"/>
        <v/>
      </c>
      <c r="Q8293" s="23"/>
    </row>
    <row r="8294" spans="3:17" x14ac:dyDescent="0.3">
      <c r="C8294" s="128" t="str">
        <f t="shared" si="130"/>
        <v/>
      </c>
      <c r="Q8294" s="23"/>
    </row>
    <row r="8295" spans="3:17" x14ac:dyDescent="0.3">
      <c r="C8295" s="128" t="str">
        <f t="shared" si="130"/>
        <v/>
      </c>
      <c r="Q8295" s="23"/>
    </row>
    <row r="8296" spans="3:17" x14ac:dyDescent="0.3">
      <c r="C8296" s="128" t="str">
        <f t="shared" si="130"/>
        <v/>
      </c>
      <c r="Q8296" s="23"/>
    </row>
    <row r="8297" spans="3:17" x14ac:dyDescent="0.3">
      <c r="C8297" s="128" t="str">
        <f t="shared" si="130"/>
        <v/>
      </c>
      <c r="Q8297" s="23"/>
    </row>
    <row r="8298" spans="3:17" x14ac:dyDescent="0.3">
      <c r="C8298" s="128" t="str">
        <f t="shared" si="130"/>
        <v/>
      </c>
      <c r="Q8298" s="23"/>
    </row>
    <row r="8299" spans="3:17" x14ac:dyDescent="0.3">
      <c r="C8299" s="128" t="str">
        <f t="shared" si="130"/>
        <v/>
      </c>
      <c r="Q8299" s="23"/>
    </row>
    <row r="8300" spans="3:17" x14ac:dyDescent="0.3">
      <c r="C8300" s="128" t="str">
        <f t="shared" si="130"/>
        <v/>
      </c>
      <c r="Q8300" s="23"/>
    </row>
    <row r="8301" spans="3:17" x14ac:dyDescent="0.3">
      <c r="C8301" s="128" t="str">
        <f t="shared" si="130"/>
        <v/>
      </c>
      <c r="Q8301" s="23"/>
    </row>
    <row r="8302" spans="3:17" x14ac:dyDescent="0.3">
      <c r="C8302" s="128" t="str">
        <f t="shared" si="130"/>
        <v/>
      </c>
      <c r="Q8302" s="23"/>
    </row>
    <row r="8303" spans="3:17" x14ac:dyDescent="0.3">
      <c r="C8303" s="128" t="str">
        <f t="shared" si="130"/>
        <v/>
      </c>
      <c r="Q8303" s="23"/>
    </row>
    <row r="8304" spans="3:17" x14ac:dyDescent="0.3">
      <c r="C8304" s="128" t="str">
        <f t="shared" si="130"/>
        <v/>
      </c>
      <c r="Q8304" s="23"/>
    </row>
    <row r="8305" spans="3:17" x14ac:dyDescent="0.3">
      <c r="C8305" s="128" t="str">
        <f t="shared" si="130"/>
        <v/>
      </c>
      <c r="Q8305" s="23"/>
    </row>
    <row r="8306" spans="3:17" x14ac:dyDescent="0.3">
      <c r="C8306" s="128" t="str">
        <f t="shared" si="130"/>
        <v/>
      </c>
      <c r="Q8306" s="23"/>
    </row>
    <row r="8307" spans="3:17" x14ac:dyDescent="0.3">
      <c r="C8307" s="128" t="str">
        <f t="shared" si="130"/>
        <v/>
      </c>
      <c r="Q8307" s="23"/>
    </row>
    <row r="8308" spans="3:17" x14ac:dyDescent="0.3">
      <c r="C8308" s="128" t="str">
        <f t="shared" si="130"/>
        <v/>
      </c>
      <c r="Q8308" s="23"/>
    </row>
    <row r="8309" spans="3:17" x14ac:dyDescent="0.3">
      <c r="C8309" s="128" t="str">
        <f t="shared" si="130"/>
        <v/>
      </c>
      <c r="Q8309" s="23"/>
    </row>
    <row r="8310" spans="3:17" x14ac:dyDescent="0.3">
      <c r="C8310" s="128" t="str">
        <f t="shared" ref="C8310:C8373" si="131">LEFT(E8310,9)</f>
        <v/>
      </c>
      <c r="Q8310" s="23"/>
    </row>
    <row r="8311" spans="3:17" x14ac:dyDescent="0.3">
      <c r="C8311" s="128" t="str">
        <f t="shared" si="131"/>
        <v/>
      </c>
      <c r="Q8311" s="23"/>
    </row>
    <row r="8312" spans="3:17" x14ac:dyDescent="0.3">
      <c r="C8312" s="128" t="str">
        <f t="shared" si="131"/>
        <v/>
      </c>
      <c r="Q8312" s="23"/>
    </row>
    <row r="8313" spans="3:17" x14ac:dyDescent="0.3">
      <c r="C8313" s="128" t="str">
        <f t="shared" si="131"/>
        <v/>
      </c>
      <c r="Q8313" s="23"/>
    </row>
    <row r="8314" spans="3:17" x14ac:dyDescent="0.3">
      <c r="C8314" s="128" t="str">
        <f t="shared" si="131"/>
        <v/>
      </c>
      <c r="Q8314" s="23"/>
    </row>
    <row r="8315" spans="3:17" x14ac:dyDescent="0.3">
      <c r="C8315" s="128" t="str">
        <f t="shared" si="131"/>
        <v/>
      </c>
      <c r="Q8315" s="23"/>
    </row>
    <row r="8316" spans="3:17" x14ac:dyDescent="0.3">
      <c r="C8316" s="128" t="str">
        <f t="shared" si="131"/>
        <v/>
      </c>
      <c r="Q8316" s="23"/>
    </row>
    <row r="8317" spans="3:17" x14ac:dyDescent="0.3">
      <c r="C8317" s="128" t="str">
        <f t="shared" si="131"/>
        <v/>
      </c>
      <c r="Q8317" s="23"/>
    </row>
    <row r="8318" spans="3:17" x14ac:dyDescent="0.3">
      <c r="C8318" s="128" t="str">
        <f t="shared" si="131"/>
        <v/>
      </c>
      <c r="Q8318" s="23"/>
    </row>
    <row r="8319" spans="3:17" x14ac:dyDescent="0.3">
      <c r="C8319" s="128" t="str">
        <f t="shared" si="131"/>
        <v/>
      </c>
      <c r="Q8319" s="23"/>
    </row>
    <row r="8320" spans="3:17" x14ac:dyDescent="0.3">
      <c r="C8320" s="128" t="str">
        <f t="shared" si="131"/>
        <v/>
      </c>
      <c r="Q8320" s="23"/>
    </row>
    <row r="8321" spans="3:17" x14ac:dyDescent="0.3">
      <c r="C8321" s="128" t="str">
        <f t="shared" si="131"/>
        <v/>
      </c>
      <c r="Q8321" s="23"/>
    </row>
    <row r="8322" spans="3:17" x14ac:dyDescent="0.3">
      <c r="C8322" s="128" t="str">
        <f t="shared" si="131"/>
        <v/>
      </c>
      <c r="Q8322" s="23"/>
    </row>
    <row r="8323" spans="3:17" x14ac:dyDescent="0.3">
      <c r="C8323" s="128" t="str">
        <f t="shared" si="131"/>
        <v/>
      </c>
      <c r="Q8323" s="23"/>
    </row>
    <row r="8324" spans="3:17" x14ac:dyDescent="0.3">
      <c r="C8324" s="128" t="str">
        <f t="shared" si="131"/>
        <v/>
      </c>
      <c r="Q8324" s="23"/>
    </row>
    <row r="8325" spans="3:17" x14ac:dyDescent="0.3">
      <c r="C8325" s="128" t="str">
        <f t="shared" si="131"/>
        <v/>
      </c>
      <c r="Q8325" s="23"/>
    </row>
    <row r="8326" spans="3:17" x14ac:dyDescent="0.3">
      <c r="C8326" s="128" t="str">
        <f t="shared" si="131"/>
        <v/>
      </c>
      <c r="Q8326" s="23"/>
    </row>
    <row r="8327" spans="3:17" x14ac:dyDescent="0.3">
      <c r="C8327" s="128" t="str">
        <f t="shared" si="131"/>
        <v/>
      </c>
      <c r="Q8327" s="23"/>
    </row>
    <row r="8328" spans="3:17" x14ac:dyDescent="0.3">
      <c r="C8328" s="128" t="str">
        <f t="shared" si="131"/>
        <v/>
      </c>
      <c r="Q8328" s="23"/>
    </row>
    <row r="8329" spans="3:17" x14ac:dyDescent="0.3">
      <c r="C8329" s="128" t="str">
        <f t="shared" si="131"/>
        <v/>
      </c>
      <c r="Q8329" s="23"/>
    </row>
    <row r="8330" spans="3:17" x14ac:dyDescent="0.3">
      <c r="C8330" s="128" t="str">
        <f t="shared" si="131"/>
        <v/>
      </c>
      <c r="Q8330" s="23"/>
    </row>
    <row r="8331" spans="3:17" x14ac:dyDescent="0.3">
      <c r="C8331" s="128" t="str">
        <f t="shared" si="131"/>
        <v/>
      </c>
      <c r="Q8331" s="23"/>
    </row>
    <row r="8332" spans="3:17" x14ac:dyDescent="0.3">
      <c r="C8332" s="128" t="str">
        <f t="shared" si="131"/>
        <v/>
      </c>
      <c r="Q8332" s="23"/>
    </row>
    <row r="8333" spans="3:17" x14ac:dyDescent="0.3">
      <c r="C8333" s="128" t="str">
        <f t="shared" si="131"/>
        <v/>
      </c>
      <c r="Q8333" s="23"/>
    </row>
    <row r="8334" spans="3:17" x14ac:dyDescent="0.3">
      <c r="C8334" s="128" t="str">
        <f t="shared" si="131"/>
        <v/>
      </c>
      <c r="Q8334" s="23"/>
    </row>
    <row r="8335" spans="3:17" x14ac:dyDescent="0.3">
      <c r="C8335" s="128" t="str">
        <f t="shared" si="131"/>
        <v/>
      </c>
      <c r="Q8335" s="23"/>
    </row>
    <row r="8336" spans="3:17" x14ac:dyDescent="0.3">
      <c r="C8336" s="128" t="str">
        <f t="shared" si="131"/>
        <v/>
      </c>
      <c r="Q8336" s="23"/>
    </row>
    <row r="8337" spans="3:17" x14ac:dyDescent="0.3">
      <c r="C8337" s="128" t="str">
        <f t="shared" si="131"/>
        <v/>
      </c>
      <c r="Q8337" s="23"/>
    </row>
    <row r="8338" spans="3:17" x14ac:dyDescent="0.3">
      <c r="C8338" s="128" t="str">
        <f t="shared" si="131"/>
        <v/>
      </c>
      <c r="Q8338" s="23"/>
    </row>
    <row r="8339" spans="3:17" x14ac:dyDescent="0.3">
      <c r="C8339" s="128" t="str">
        <f t="shared" si="131"/>
        <v/>
      </c>
      <c r="Q8339" s="23"/>
    </row>
    <row r="8340" spans="3:17" x14ac:dyDescent="0.3">
      <c r="C8340" s="128" t="str">
        <f t="shared" si="131"/>
        <v/>
      </c>
      <c r="Q8340" s="23"/>
    </row>
    <row r="8341" spans="3:17" x14ac:dyDescent="0.3">
      <c r="C8341" s="128" t="str">
        <f t="shared" si="131"/>
        <v/>
      </c>
      <c r="Q8341" s="23"/>
    </row>
    <row r="8342" spans="3:17" x14ac:dyDescent="0.3">
      <c r="C8342" s="128" t="str">
        <f t="shared" si="131"/>
        <v/>
      </c>
      <c r="Q8342" s="23"/>
    </row>
    <row r="8343" spans="3:17" x14ac:dyDescent="0.3">
      <c r="C8343" s="128" t="str">
        <f t="shared" si="131"/>
        <v/>
      </c>
      <c r="Q8343" s="23"/>
    </row>
    <row r="8344" spans="3:17" x14ac:dyDescent="0.3">
      <c r="C8344" s="128" t="str">
        <f t="shared" si="131"/>
        <v/>
      </c>
      <c r="Q8344" s="23"/>
    </row>
    <row r="8345" spans="3:17" x14ac:dyDescent="0.3">
      <c r="C8345" s="128" t="str">
        <f t="shared" si="131"/>
        <v/>
      </c>
      <c r="Q8345" s="23"/>
    </row>
    <row r="8346" spans="3:17" x14ac:dyDescent="0.3">
      <c r="C8346" s="128" t="str">
        <f t="shared" si="131"/>
        <v/>
      </c>
      <c r="Q8346" s="23"/>
    </row>
    <row r="8347" spans="3:17" x14ac:dyDescent="0.3">
      <c r="C8347" s="128" t="str">
        <f t="shared" si="131"/>
        <v/>
      </c>
      <c r="Q8347" s="23"/>
    </row>
    <row r="8348" spans="3:17" x14ac:dyDescent="0.3">
      <c r="C8348" s="128" t="str">
        <f t="shared" si="131"/>
        <v/>
      </c>
      <c r="Q8348" s="23"/>
    </row>
    <row r="8349" spans="3:17" x14ac:dyDescent="0.3">
      <c r="C8349" s="128" t="str">
        <f t="shared" si="131"/>
        <v/>
      </c>
      <c r="Q8349" s="23"/>
    </row>
    <row r="8350" spans="3:17" x14ac:dyDescent="0.3">
      <c r="C8350" s="128" t="str">
        <f t="shared" si="131"/>
        <v/>
      </c>
      <c r="Q8350" s="23"/>
    </row>
    <row r="8351" spans="3:17" x14ac:dyDescent="0.3">
      <c r="C8351" s="128" t="str">
        <f t="shared" si="131"/>
        <v/>
      </c>
      <c r="Q8351" s="23"/>
    </row>
    <row r="8352" spans="3:17" x14ac:dyDescent="0.3">
      <c r="C8352" s="128" t="str">
        <f t="shared" si="131"/>
        <v/>
      </c>
      <c r="Q8352" s="23"/>
    </row>
    <row r="8353" spans="3:17" x14ac:dyDescent="0.3">
      <c r="C8353" s="128" t="str">
        <f t="shared" si="131"/>
        <v/>
      </c>
      <c r="Q8353" s="23"/>
    </row>
    <row r="8354" spans="3:17" x14ac:dyDescent="0.3">
      <c r="C8354" s="128" t="str">
        <f t="shared" si="131"/>
        <v/>
      </c>
      <c r="Q8354" s="23"/>
    </row>
    <row r="8355" spans="3:17" x14ac:dyDescent="0.3">
      <c r="C8355" s="128" t="str">
        <f t="shared" si="131"/>
        <v/>
      </c>
      <c r="Q8355" s="23"/>
    </row>
    <row r="8356" spans="3:17" x14ac:dyDescent="0.3">
      <c r="C8356" s="128" t="str">
        <f t="shared" si="131"/>
        <v/>
      </c>
      <c r="Q8356" s="23"/>
    </row>
    <row r="8357" spans="3:17" x14ac:dyDescent="0.3">
      <c r="C8357" s="128" t="str">
        <f t="shared" si="131"/>
        <v/>
      </c>
      <c r="Q8357" s="23"/>
    </row>
    <row r="8358" spans="3:17" x14ac:dyDescent="0.3">
      <c r="C8358" s="128" t="str">
        <f t="shared" si="131"/>
        <v/>
      </c>
      <c r="Q8358" s="23"/>
    </row>
    <row r="8359" spans="3:17" x14ac:dyDescent="0.3">
      <c r="C8359" s="128" t="str">
        <f t="shared" si="131"/>
        <v/>
      </c>
      <c r="Q8359" s="23"/>
    </row>
    <row r="8360" spans="3:17" x14ac:dyDescent="0.3">
      <c r="C8360" s="128" t="str">
        <f t="shared" si="131"/>
        <v/>
      </c>
      <c r="Q8360" s="23"/>
    </row>
    <row r="8361" spans="3:17" x14ac:dyDescent="0.3">
      <c r="C8361" s="128" t="str">
        <f t="shared" si="131"/>
        <v/>
      </c>
      <c r="Q8361" s="23"/>
    </row>
    <row r="8362" spans="3:17" x14ac:dyDescent="0.3">
      <c r="C8362" s="128" t="str">
        <f t="shared" si="131"/>
        <v/>
      </c>
      <c r="Q8362" s="23"/>
    </row>
    <row r="8363" spans="3:17" x14ac:dyDescent="0.3">
      <c r="C8363" s="128" t="str">
        <f t="shared" si="131"/>
        <v/>
      </c>
      <c r="Q8363" s="23"/>
    </row>
    <row r="8364" spans="3:17" x14ac:dyDescent="0.3">
      <c r="C8364" s="128" t="str">
        <f t="shared" si="131"/>
        <v/>
      </c>
      <c r="Q8364" s="23"/>
    </row>
    <row r="8365" spans="3:17" x14ac:dyDescent="0.3">
      <c r="C8365" s="128" t="str">
        <f t="shared" si="131"/>
        <v/>
      </c>
      <c r="Q8365" s="23"/>
    </row>
    <row r="8366" spans="3:17" x14ac:dyDescent="0.3">
      <c r="C8366" s="128" t="str">
        <f t="shared" si="131"/>
        <v/>
      </c>
      <c r="Q8366" s="23"/>
    </row>
    <row r="8367" spans="3:17" x14ac:dyDescent="0.3">
      <c r="C8367" s="128" t="str">
        <f t="shared" si="131"/>
        <v/>
      </c>
      <c r="Q8367" s="23"/>
    </row>
    <row r="8368" spans="3:17" x14ac:dyDescent="0.3">
      <c r="C8368" s="128" t="str">
        <f t="shared" si="131"/>
        <v/>
      </c>
      <c r="Q8368" s="23"/>
    </row>
    <row r="8369" spans="3:17" x14ac:dyDescent="0.3">
      <c r="C8369" s="128" t="str">
        <f t="shared" si="131"/>
        <v/>
      </c>
      <c r="Q8369" s="23"/>
    </row>
    <row r="8370" spans="3:17" x14ac:dyDescent="0.3">
      <c r="C8370" s="128" t="str">
        <f t="shared" si="131"/>
        <v/>
      </c>
      <c r="Q8370" s="23"/>
    </row>
    <row r="8371" spans="3:17" x14ac:dyDescent="0.3">
      <c r="C8371" s="128" t="str">
        <f t="shared" si="131"/>
        <v/>
      </c>
      <c r="Q8371" s="23"/>
    </row>
    <row r="8372" spans="3:17" x14ac:dyDescent="0.3">
      <c r="C8372" s="128" t="str">
        <f t="shared" si="131"/>
        <v/>
      </c>
      <c r="Q8372" s="23"/>
    </row>
    <row r="8373" spans="3:17" x14ac:dyDescent="0.3">
      <c r="C8373" s="128" t="str">
        <f t="shared" si="131"/>
        <v/>
      </c>
      <c r="Q8373" s="23"/>
    </row>
    <row r="8374" spans="3:17" x14ac:dyDescent="0.3">
      <c r="C8374" s="128" t="str">
        <f t="shared" ref="C8374:C8437" si="132">LEFT(E8374,9)</f>
        <v/>
      </c>
      <c r="Q8374" s="23"/>
    </row>
    <row r="8375" spans="3:17" x14ac:dyDescent="0.3">
      <c r="C8375" s="128" t="str">
        <f t="shared" si="132"/>
        <v/>
      </c>
      <c r="Q8375" s="23"/>
    </row>
    <row r="8376" spans="3:17" x14ac:dyDescent="0.3">
      <c r="C8376" s="128" t="str">
        <f t="shared" si="132"/>
        <v/>
      </c>
      <c r="Q8376" s="23"/>
    </row>
    <row r="8377" spans="3:17" x14ac:dyDescent="0.3">
      <c r="C8377" s="128" t="str">
        <f t="shared" si="132"/>
        <v/>
      </c>
      <c r="Q8377" s="23"/>
    </row>
    <row r="8378" spans="3:17" x14ac:dyDescent="0.3">
      <c r="C8378" s="128" t="str">
        <f t="shared" si="132"/>
        <v/>
      </c>
      <c r="Q8378" s="23"/>
    </row>
    <row r="8379" spans="3:17" x14ac:dyDescent="0.3">
      <c r="C8379" s="128" t="str">
        <f t="shared" si="132"/>
        <v/>
      </c>
      <c r="Q8379" s="23"/>
    </row>
    <row r="8380" spans="3:17" x14ac:dyDescent="0.3">
      <c r="C8380" s="128" t="str">
        <f t="shared" si="132"/>
        <v/>
      </c>
      <c r="Q8380" s="23"/>
    </row>
    <row r="8381" spans="3:17" x14ac:dyDescent="0.3">
      <c r="C8381" s="128" t="str">
        <f t="shared" si="132"/>
        <v/>
      </c>
      <c r="Q8381" s="23"/>
    </row>
    <row r="8382" spans="3:17" x14ac:dyDescent="0.3">
      <c r="C8382" s="128" t="str">
        <f t="shared" si="132"/>
        <v/>
      </c>
      <c r="Q8382" s="23"/>
    </row>
    <row r="8383" spans="3:17" x14ac:dyDescent="0.3">
      <c r="C8383" s="128" t="str">
        <f t="shared" si="132"/>
        <v/>
      </c>
      <c r="Q8383" s="23"/>
    </row>
    <row r="8384" spans="3:17" x14ac:dyDescent="0.3">
      <c r="C8384" s="128" t="str">
        <f t="shared" si="132"/>
        <v/>
      </c>
      <c r="Q8384" s="23"/>
    </row>
    <row r="8385" spans="3:17" x14ac:dyDescent="0.3">
      <c r="C8385" s="128" t="str">
        <f t="shared" si="132"/>
        <v/>
      </c>
      <c r="Q8385" s="23"/>
    </row>
    <row r="8386" spans="3:17" x14ac:dyDescent="0.3">
      <c r="C8386" s="128" t="str">
        <f t="shared" si="132"/>
        <v/>
      </c>
      <c r="Q8386" s="23"/>
    </row>
    <row r="8387" spans="3:17" x14ac:dyDescent="0.3">
      <c r="C8387" s="128" t="str">
        <f t="shared" si="132"/>
        <v/>
      </c>
      <c r="Q8387" s="23"/>
    </row>
    <row r="8388" spans="3:17" x14ac:dyDescent="0.3">
      <c r="C8388" s="128" t="str">
        <f t="shared" si="132"/>
        <v/>
      </c>
      <c r="Q8388" s="23"/>
    </row>
    <row r="8389" spans="3:17" x14ac:dyDescent="0.3">
      <c r="C8389" s="128" t="str">
        <f t="shared" si="132"/>
        <v/>
      </c>
      <c r="Q8389" s="23"/>
    </row>
    <row r="8390" spans="3:17" x14ac:dyDescent="0.3">
      <c r="C8390" s="128" t="str">
        <f t="shared" si="132"/>
        <v/>
      </c>
      <c r="Q8390" s="23"/>
    </row>
    <row r="8391" spans="3:17" x14ac:dyDescent="0.3">
      <c r="C8391" s="128" t="str">
        <f t="shared" si="132"/>
        <v/>
      </c>
      <c r="Q8391" s="23"/>
    </row>
    <row r="8392" spans="3:17" x14ac:dyDescent="0.3">
      <c r="C8392" s="128" t="str">
        <f t="shared" si="132"/>
        <v/>
      </c>
      <c r="Q8392" s="23"/>
    </row>
    <row r="8393" spans="3:17" x14ac:dyDescent="0.3">
      <c r="C8393" s="128" t="str">
        <f t="shared" si="132"/>
        <v/>
      </c>
      <c r="Q8393" s="23"/>
    </row>
    <row r="8394" spans="3:17" x14ac:dyDescent="0.3">
      <c r="C8394" s="128" t="str">
        <f t="shared" si="132"/>
        <v/>
      </c>
      <c r="Q8394" s="23"/>
    </row>
    <row r="8395" spans="3:17" x14ac:dyDescent="0.3">
      <c r="C8395" s="128" t="str">
        <f t="shared" si="132"/>
        <v/>
      </c>
      <c r="Q8395" s="23"/>
    </row>
    <row r="8396" spans="3:17" x14ac:dyDescent="0.3">
      <c r="C8396" s="128" t="str">
        <f t="shared" si="132"/>
        <v/>
      </c>
      <c r="Q8396" s="23"/>
    </row>
    <row r="8397" spans="3:17" x14ac:dyDescent="0.3">
      <c r="C8397" s="128" t="str">
        <f t="shared" si="132"/>
        <v/>
      </c>
      <c r="Q8397" s="23"/>
    </row>
    <row r="8398" spans="3:17" x14ac:dyDescent="0.3">
      <c r="C8398" s="128" t="str">
        <f t="shared" si="132"/>
        <v/>
      </c>
      <c r="Q8398" s="23"/>
    </row>
    <row r="8399" spans="3:17" x14ac:dyDescent="0.3">
      <c r="C8399" s="128" t="str">
        <f t="shared" si="132"/>
        <v/>
      </c>
      <c r="Q8399" s="23"/>
    </row>
    <row r="8400" spans="3:17" x14ac:dyDescent="0.3">
      <c r="C8400" s="128" t="str">
        <f t="shared" si="132"/>
        <v/>
      </c>
      <c r="Q8400" s="23"/>
    </row>
    <row r="8401" spans="3:17" x14ac:dyDescent="0.3">
      <c r="C8401" s="128" t="str">
        <f t="shared" si="132"/>
        <v/>
      </c>
      <c r="Q8401" s="23"/>
    </row>
    <row r="8402" spans="3:17" x14ac:dyDescent="0.3">
      <c r="C8402" s="128" t="str">
        <f t="shared" si="132"/>
        <v/>
      </c>
      <c r="Q8402" s="23"/>
    </row>
    <row r="8403" spans="3:17" x14ac:dyDescent="0.3">
      <c r="C8403" s="128" t="str">
        <f t="shared" si="132"/>
        <v/>
      </c>
      <c r="Q8403" s="23"/>
    </row>
    <row r="8404" spans="3:17" x14ac:dyDescent="0.3">
      <c r="C8404" s="128" t="str">
        <f t="shared" si="132"/>
        <v/>
      </c>
      <c r="Q8404" s="23"/>
    </row>
    <row r="8405" spans="3:17" x14ac:dyDescent="0.3">
      <c r="C8405" s="128" t="str">
        <f t="shared" si="132"/>
        <v/>
      </c>
      <c r="Q8405" s="23"/>
    </row>
    <row r="8406" spans="3:17" x14ac:dyDescent="0.3">
      <c r="C8406" s="128" t="str">
        <f t="shared" si="132"/>
        <v/>
      </c>
      <c r="Q8406" s="23"/>
    </row>
    <row r="8407" spans="3:17" x14ac:dyDescent="0.3">
      <c r="C8407" s="128" t="str">
        <f t="shared" si="132"/>
        <v/>
      </c>
      <c r="Q8407" s="23"/>
    </row>
    <row r="8408" spans="3:17" x14ac:dyDescent="0.3">
      <c r="C8408" s="128" t="str">
        <f t="shared" si="132"/>
        <v/>
      </c>
      <c r="Q8408" s="23"/>
    </row>
    <row r="8409" spans="3:17" x14ac:dyDescent="0.3">
      <c r="C8409" s="128" t="str">
        <f t="shared" si="132"/>
        <v/>
      </c>
      <c r="Q8409" s="23"/>
    </row>
    <row r="8410" spans="3:17" x14ac:dyDescent="0.3">
      <c r="C8410" s="128" t="str">
        <f t="shared" si="132"/>
        <v/>
      </c>
      <c r="Q8410" s="23"/>
    </row>
    <row r="8411" spans="3:17" x14ac:dyDescent="0.3">
      <c r="C8411" s="128" t="str">
        <f t="shared" si="132"/>
        <v/>
      </c>
      <c r="Q8411" s="23"/>
    </row>
    <row r="8412" spans="3:17" x14ac:dyDescent="0.3">
      <c r="C8412" s="128" t="str">
        <f t="shared" si="132"/>
        <v/>
      </c>
      <c r="Q8412" s="23"/>
    </row>
    <row r="8413" spans="3:17" x14ac:dyDescent="0.3">
      <c r="C8413" s="128" t="str">
        <f t="shared" si="132"/>
        <v/>
      </c>
      <c r="Q8413" s="23"/>
    </row>
    <row r="8414" spans="3:17" x14ac:dyDescent="0.3">
      <c r="C8414" s="128" t="str">
        <f t="shared" si="132"/>
        <v/>
      </c>
      <c r="Q8414" s="23"/>
    </row>
    <row r="8415" spans="3:17" x14ac:dyDescent="0.3">
      <c r="C8415" s="128" t="str">
        <f t="shared" si="132"/>
        <v/>
      </c>
      <c r="Q8415" s="23"/>
    </row>
    <row r="8416" spans="3:17" x14ac:dyDescent="0.3">
      <c r="C8416" s="128" t="str">
        <f t="shared" si="132"/>
        <v/>
      </c>
      <c r="Q8416" s="23"/>
    </row>
    <row r="8417" spans="3:17" x14ac:dyDescent="0.3">
      <c r="C8417" s="128" t="str">
        <f t="shared" si="132"/>
        <v/>
      </c>
      <c r="Q8417" s="23"/>
    </row>
    <row r="8418" spans="3:17" x14ac:dyDescent="0.3">
      <c r="C8418" s="128" t="str">
        <f t="shared" si="132"/>
        <v/>
      </c>
      <c r="Q8418" s="23"/>
    </row>
    <row r="8419" spans="3:17" x14ac:dyDescent="0.3">
      <c r="C8419" s="128" t="str">
        <f t="shared" si="132"/>
        <v/>
      </c>
      <c r="Q8419" s="23"/>
    </row>
    <row r="8420" spans="3:17" x14ac:dyDescent="0.3">
      <c r="C8420" s="128" t="str">
        <f t="shared" si="132"/>
        <v/>
      </c>
      <c r="Q8420" s="23"/>
    </row>
    <row r="8421" spans="3:17" x14ac:dyDescent="0.3">
      <c r="C8421" s="128" t="str">
        <f t="shared" si="132"/>
        <v/>
      </c>
      <c r="Q8421" s="23"/>
    </row>
    <row r="8422" spans="3:17" x14ac:dyDescent="0.3">
      <c r="C8422" s="128" t="str">
        <f t="shared" si="132"/>
        <v/>
      </c>
      <c r="Q8422" s="23"/>
    </row>
    <row r="8423" spans="3:17" x14ac:dyDescent="0.3">
      <c r="C8423" s="128" t="str">
        <f t="shared" si="132"/>
        <v/>
      </c>
      <c r="Q8423" s="23"/>
    </row>
    <row r="8424" spans="3:17" x14ac:dyDescent="0.3">
      <c r="C8424" s="128" t="str">
        <f t="shared" si="132"/>
        <v/>
      </c>
      <c r="Q8424" s="23"/>
    </row>
    <row r="8425" spans="3:17" x14ac:dyDescent="0.3">
      <c r="C8425" s="128" t="str">
        <f t="shared" si="132"/>
        <v/>
      </c>
      <c r="Q8425" s="23"/>
    </row>
    <row r="8426" spans="3:17" x14ac:dyDescent="0.3">
      <c r="C8426" s="128" t="str">
        <f t="shared" si="132"/>
        <v/>
      </c>
      <c r="Q8426" s="23"/>
    </row>
    <row r="8427" spans="3:17" x14ac:dyDescent="0.3">
      <c r="C8427" s="128" t="str">
        <f t="shared" si="132"/>
        <v/>
      </c>
      <c r="Q8427" s="23"/>
    </row>
    <row r="8428" spans="3:17" x14ac:dyDescent="0.3">
      <c r="C8428" s="128" t="str">
        <f t="shared" si="132"/>
        <v/>
      </c>
      <c r="Q8428" s="23"/>
    </row>
    <row r="8429" spans="3:17" x14ac:dyDescent="0.3">
      <c r="C8429" s="128" t="str">
        <f t="shared" si="132"/>
        <v/>
      </c>
      <c r="Q8429" s="23"/>
    </row>
    <row r="8430" spans="3:17" x14ac:dyDescent="0.3">
      <c r="C8430" s="128" t="str">
        <f t="shared" si="132"/>
        <v/>
      </c>
      <c r="Q8430" s="23"/>
    </row>
    <row r="8431" spans="3:17" x14ac:dyDescent="0.3">
      <c r="C8431" s="128" t="str">
        <f t="shared" si="132"/>
        <v/>
      </c>
      <c r="Q8431" s="23"/>
    </row>
    <row r="8432" spans="3:17" x14ac:dyDescent="0.3">
      <c r="C8432" s="128" t="str">
        <f t="shared" si="132"/>
        <v/>
      </c>
      <c r="Q8432" s="23"/>
    </row>
    <row r="8433" spans="3:17" x14ac:dyDescent="0.3">
      <c r="C8433" s="128" t="str">
        <f t="shared" si="132"/>
        <v/>
      </c>
      <c r="Q8433" s="23"/>
    </row>
    <row r="8434" spans="3:17" x14ac:dyDescent="0.3">
      <c r="C8434" s="128" t="str">
        <f t="shared" si="132"/>
        <v/>
      </c>
      <c r="Q8434" s="23"/>
    </row>
    <row r="8435" spans="3:17" x14ac:dyDescent="0.3">
      <c r="C8435" s="128" t="str">
        <f t="shared" si="132"/>
        <v/>
      </c>
      <c r="Q8435" s="23"/>
    </row>
    <row r="8436" spans="3:17" x14ac:dyDescent="0.3">
      <c r="C8436" s="128" t="str">
        <f t="shared" si="132"/>
        <v/>
      </c>
      <c r="Q8436" s="23"/>
    </row>
    <row r="8437" spans="3:17" x14ac:dyDescent="0.3">
      <c r="C8437" s="128" t="str">
        <f t="shared" si="132"/>
        <v/>
      </c>
      <c r="Q8437" s="23"/>
    </row>
    <row r="8438" spans="3:17" x14ac:dyDescent="0.3">
      <c r="C8438" s="128" t="str">
        <f t="shared" ref="C8438:C8501" si="133">LEFT(E8438,9)</f>
        <v/>
      </c>
      <c r="Q8438" s="23"/>
    </row>
    <row r="8439" spans="3:17" x14ac:dyDescent="0.3">
      <c r="C8439" s="128" t="str">
        <f t="shared" si="133"/>
        <v/>
      </c>
      <c r="Q8439" s="23"/>
    </row>
    <row r="8440" spans="3:17" x14ac:dyDescent="0.3">
      <c r="C8440" s="128" t="str">
        <f t="shared" si="133"/>
        <v/>
      </c>
      <c r="Q8440" s="23"/>
    </row>
    <row r="8441" spans="3:17" x14ac:dyDescent="0.3">
      <c r="C8441" s="128" t="str">
        <f t="shared" si="133"/>
        <v/>
      </c>
      <c r="Q8441" s="23"/>
    </row>
    <row r="8442" spans="3:17" x14ac:dyDescent="0.3">
      <c r="C8442" s="128" t="str">
        <f t="shared" si="133"/>
        <v/>
      </c>
      <c r="Q8442" s="23"/>
    </row>
    <row r="8443" spans="3:17" x14ac:dyDescent="0.3">
      <c r="C8443" s="128" t="str">
        <f t="shared" si="133"/>
        <v/>
      </c>
      <c r="Q8443" s="23"/>
    </row>
    <row r="8444" spans="3:17" x14ac:dyDescent="0.3">
      <c r="C8444" s="128" t="str">
        <f t="shared" si="133"/>
        <v/>
      </c>
      <c r="Q8444" s="23"/>
    </row>
    <row r="8445" spans="3:17" x14ac:dyDescent="0.3">
      <c r="C8445" s="128" t="str">
        <f t="shared" si="133"/>
        <v/>
      </c>
      <c r="Q8445" s="23"/>
    </row>
    <row r="8446" spans="3:17" x14ac:dyDescent="0.3">
      <c r="C8446" s="128" t="str">
        <f t="shared" si="133"/>
        <v/>
      </c>
      <c r="Q8446" s="23"/>
    </row>
    <row r="8447" spans="3:17" x14ac:dyDescent="0.3">
      <c r="C8447" s="128" t="str">
        <f t="shared" si="133"/>
        <v/>
      </c>
      <c r="Q8447" s="23"/>
    </row>
    <row r="8448" spans="3:17" x14ac:dyDescent="0.3">
      <c r="C8448" s="128" t="str">
        <f t="shared" si="133"/>
        <v/>
      </c>
      <c r="Q8448" s="23"/>
    </row>
    <row r="8449" spans="3:17" x14ac:dyDescent="0.3">
      <c r="C8449" s="128" t="str">
        <f t="shared" si="133"/>
        <v/>
      </c>
      <c r="Q8449" s="23"/>
    </row>
    <row r="8450" spans="3:17" x14ac:dyDescent="0.3">
      <c r="C8450" s="128" t="str">
        <f t="shared" si="133"/>
        <v/>
      </c>
      <c r="Q8450" s="23"/>
    </row>
    <row r="8451" spans="3:17" x14ac:dyDescent="0.3">
      <c r="C8451" s="128" t="str">
        <f t="shared" si="133"/>
        <v/>
      </c>
      <c r="Q8451" s="23"/>
    </row>
    <row r="8452" spans="3:17" x14ac:dyDescent="0.3">
      <c r="C8452" s="128" t="str">
        <f t="shared" si="133"/>
        <v/>
      </c>
      <c r="Q8452" s="23"/>
    </row>
    <row r="8453" spans="3:17" x14ac:dyDescent="0.3">
      <c r="C8453" s="128" t="str">
        <f t="shared" si="133"/>
        <v/>
      </c>
      <c r="Q8453" s="23"/>
    </row>
    <row r="8454" spans="3:17" x14ac:dyDescent="0.3">
      <c r="C8454" s="128" t="str">
        <f t="shared" si="133"/>
        <v/>
      </c>
      <c r="Q8454" s="23"/>
    </row>
    <row r="8455" spans="3:17" x14ac:dyDescent="0.3">
      <c r="C8455" s="128" t="str">
        <f t="shared" si="133"/>
        <v/>
      </c>
      <c r="Q8455" s="23"/>
    </row>
    <row r="8456" spans="3:17" x14ac:dyDescent="0.3">
      <c r="C8456" s="128" t="str">
        <f t="shared" si="133"/>
        <v/>
      </c>
      <c r="Q8456" s="23"/>
    </row>
    <row r="8457" spans="3:17" x14ac:dyDescent="0.3">
      <c r="C8457" s="128" t="str">
        <f t="shared" si="133"/>
        <v/>
      </c>
      <c r="Q8457" s="23"/>
    </row>
    <row r="8458" spans="3:17" x14ac:dyDescent="0.3">
      <c r="C8458" s="128" t="str">
        <f t="shared" si="133"/>
        <v/>
      </c>
      <c r="Q8458" s="23"/>
    </row>
    <row r="8459" spans="3:17" x14ac:dyDescent="0.3">
      <c r="C8459" s="128" t="str">
        <f t="shared" si="133"/>
        <v/>
      </c>
      <c r="Q8459" s="23"/>
    </row>
    <row r="8460" spans="3:17" x14ac:dyDescent="0.3">
      <c r="C8460" s="128" t="str">
        <f t="shared" si="133"/>
        <v/>
      </c>
      <c r="Q8460" s="23"/>
    </row>
    <row r="8461" spans="3:17" x14ac:dyDescent="0.3">
      <c r="C8461" s="128" t="str">
        <f t="shared" si="133"/>
        <v/>
      </c>
      <c r="Q8461" s="23"/>
    </row>
    <row r="8462" spans="3:17" x14ac:dyDescent="0.3">
      <c r="C8462" s="128" t="str">
        <f t="shared" si="133"/>
        <v/>
      </c>
      <c r="Q8462" s="23"/>
    </row>
    <row r="8463" spans="3:17" x14ac:dyDescent="0.3">
      <c r="C8463" s="128" t="str">
        <f t="shared" si="133"/>
        <v/>
      </c>
      <c r="Q8463" s="23"/>
    </row>
    <row r="8464" spans="3:17" x14ac:dyDescent="0.3">
      <c r="C8464" s="128" t="str">
        <f t="shared" si="133"/>
        <v/>
      </c>
      <c r="Q8464" s="23"/>
    </row>
    <row r="8465" spans="3:17" x14ac:dyDescent="0.3">
      <c r="C8465" s="128" t="str">
        <f t="shared" si="133"/>
        <v/>
      </c>
      <c r="Q8465" s="23"/>
    </row>
    <row r="8466" spans="3:17" x14ac:dyDescent="0.3">
      <c r="C8466" s="128" t="str">
        <f t="shared" si="133"/>
        <v/>
      </c>
      <c r="Q8466" s="23"/>
    </row>
    <row r="8467" spans="3:17" x14ac:dyDescent="0.3">
      <c r="C8467" s="128" t="str">
        <f t="shared" si="133"/>
        <v/>
      </c>
      <c r="Q8467" s="23"/>
    </row>
    <row r="8468" spans="3:17" x14ac:dyDescent="0.3">
      <c r="C8468" s="128" t="str">
        <f t="shared" si="133"/>
        <v/>
      </c>
      <c r="Q8468" s="23"/>
    </row>
    <row r="8469" spans="3:17" x14ac:dyDescent="0.3">
      <c r="C8469" s="128" t="str">
        <f t="shared" si="133"/>
        <v/>
      </c>
      <c r="Q8469" s="23"/>
    </row>
    <row r="8470" spans="3:17" x14ac:dyDescent="0.3">
      <c r="C8470" s="128" t="str">
        <f t="shared" si="133"/>
        <v/>
      </c>
      <c r="Q8470" s="23"/>
    </row>
    <row r="8471" spans="3:17" x14ac:dyDescent="0.3">
      <c r="C8471" s="128" t="str">
        <f t="shared" si="133"/>
        <v/>
      </c>
      <c r="Q8471" s="23"/>
    </row>
    <row r="8472" spans="3:17" x14ac:dyDescent="0.3">
      <c r="C8472" s="128" t="str">
        <f t="shared" si="133"/>
        <v/>
      </c>
      <c r="Q8472" s="23"/>
    </row>
    <row r="8473" spans="3:17" x14ac:dyDescent="0.3">
      <c r="C8473" s="128" t="str">
        <f t="shared" si="133"/>
        <v/>
      </c>
      <c r="Q8473" s="23"/>
    </row>
    <row r="8474" spans="3:17" x14ac:dyDescent="0.3">
      <c r="C8474" s="128" t="str">
        <f t="shared" si="133"/>
        <v/>
      </c>
      <c r="Q8474" s="23"/>
    </row>
    <row r="8475" spans="3:17" x14ac:dyDescent="0.3">
      <c r="C8475" s="128" t="str">
        <f t="shared" si="133"/>
        <v/>
      </c>
      <c r="Q8475" s="23"/>
    </row>
    <row r="8476" spans="3:17" x14ac:dyDescent="0.3">
      <c r="C8476" s="128" t="str">
        <f t="shared" si="133"/>
        <v/>
      </c>
      <c r="Q8476" s="23"/>
    </row>
    <row r="8477" spans="3:17" x14ac:dyDescent="0.3">
      <c r="C8477" s="128" t="str">
        <f t="shared" si="133"/>
        <v/>
      </c>
      <c r="Q8477" s="23"/>
    </row>
    <row r="8478" spans="3:17" x14ac:dyDescent="0.3">
      <c r="C8478" s="128" t="str">
        <f t="shared" si="133"/>
        <v/>
      </c>
      <c r="Q8478" s="23"/>
    </row>
    <row r="8479" spans="3:17" x14ac:dyDescent="0.3">
      <c r="C8479" s="128" t="str">
        <f t="shared" si="133"/>
        <v/>
      </c>
      <c r="Q8479" s="23"/>
    </row>
    <row r="8480" spans="3:17" x14ac:dyDescent="0.3">
      <c r="C8480" s="128" t="str">
        <f t="shared" si="133"/>
        <v/>
      </c>
      <c r="Q8480" s="23"/>
    </row>
    <row r="8481" spans="3:17" x14ac:dyDescent="0.3">
      <c r="C8481" s="128" t="str">
        <f t="shared" si="133"/>
        <v/>
      </c>
      <c r="Q8481" s="23"/>
    </row>
    <row r="8482" spans="3:17" x14ac:dyDescent="0.3">
      <c r="C8482" s="128" t="str">
        <f t="shared" si="133"/>
        <v/>
      </c>
      <c r="Q8482" s="23"/>
    </row>
    <row r="8483" spans="3:17" x14ac:dyDescent="0.3">
      <c r="C8483" s="128" t="str">
        <f t="shared" si="133"/>
        <v/>
      </c>
      <c r="Q8483" s="23"/>
    </row>
    <row r="8484" spans="3:17" x14ac:dyDescent="0.3">
      <c r="C8484" s="128" t="str">
        <f t="shared" si="133"/>
        <v/>
      </c>
      <c r="Q8484" s="23"/>
    </row>
    <row r="8485" spans="3:17" x14ac:dyDescent="0.3">
      <c r="C8485" s="128" t="str">
        <f t="shared" si="133"/>
        <v/>
      </c>
      <c r="Q8485" s="23"/>
    </row>
    <row r="8486" spans="3:17" x14ac:dyDescent="0.3">
      <c r="C8486" s="128" t="str">
        <f t="shared" si="133"/>
        <v/>
      </c>
      <c r="Q8486" s="23"/>
    </row>
    <row r="8487" spans="3:17" x14ac:dyDescent="0.3">
      <c r="C8487" s="128" t="str">
        <f t="shared" si="133"/>
        <v/>
      </c>
      <c r="Q8487" s="23"/>
    </row>
    <row r="8488" spans="3:17" x14ac:dyDescent="0.3">
      <c r="C8488" s="128" t="str">
        <f t="shared" si="133"/>
        <v/>
      </c>
      <c r="Q8488" s="23"/>
    </row>
    <row r="8489" spans="3:17" x14ac:dyDescent="0.3">
      <c r="C8489" s="128" t="str">
        <f t="shared" si="133"/>
        <v/>
      </c>
      <c r="Q8489" s="23"/>
    </row>
    <row r="8490" spans="3:17" x14ac:dyDescent="0.3">
      <c r="C8490" s="128" t="str">
        <f t="shared" si="133"/>
        <v/>
      </c>
      <c r="Q8490" s="23"/>
    </row>
    <row r="8491" spans="3:17" x14ac:dyDescent="0.3">
      <c r="C8491" s="128" t="str">
        <f t="shared" si="133"/>
        <v/>
      </c>
      <c r="Q8491" s="23"/>
    </row>
    <row r="8492" spans="3:17" x14ac:dyDescent="0.3">
      <c r="C8492" s="128" t="str">
        <f t="shared" si="133"/>
        <v/>
      </c>
      <c r="Q8492" s="23"/>
    </row>
    <row r="8493" spans="3:17" x14ac:dyDescent="0.3">
      <c r="C8493" s="128" t="str">
        <f t="shared" si="133"/>
        <v/>
      </c>
      <c r="Q8493" s="23"/>
    </row>
    <row r="8494" spans="3:17" x14ac:dyDescent="0.3">
      <c r="C8494" s="128" t="str">
        <f t="shared" si="133"/>
        <v/>
      </c>
      <c r="Q8494" s="23"/>
    </row>
    <row r="8495" spans="3:17" x14ac:dyDescent="0.3">
      <c r="C8495" s="128" t="str">
        <f t="shared" si="133"/>
        <v/>
      </c>
      <c r="Q8495" s="23"/>
    </row>
    <row r="8496" spans="3:17" x14ac:dyDescent="0.3">
      <c r="C8496" s="128" t="str">
        <f t="shared" si="133"/>
        <v/>
      </c>
      <c r="Q8496" s="23"/>
    </row>
    <row r="8497" spans="3:17" x14ac:dyDescent="0.3">
      <c r="C8497" s="128" t="str">
        <f t="shared" si="133"/>
        <v/>
      </c>
      <c r="Q8497" s="23"/>
    </row>
    <row r="8498" spans="3:17" x14ac:dyDescent="0.3">
      <c r="C8498" s="128" t="str">
        <f t="shared" si="133"/>
        <v/>
      </c>
      <c r="Q8498" s="23"/>
    </row>
    <row r="8499" spans="3:17" x14ac:dyDescent="0.3">
      <c r="C8499" s="128" t="str">
        <f t="shared" si="133"/>
        <v/>
      </c>
      <c r="Q8499" s="23"/>
    </row>
    <row r="8500" spans="3:17" x14ac:dyDescent="0.3">
      <c r="C8500" s="128" t="str">
        <f t="shared" si="133"/>
        <v/>
      </c>
      <c r="Q8500" s="23"/>
    </row>
    <row r="8501" spans="3:17" x14ac:dyDescent="0.3">
      <c r="C8501" s="128" t="str">
        <f t="shared" si="133"/>
        <v/>
      </c>
      <c r="Q8501" s="23"/>
    </row>
    <row r="8502" spans="3:17" x14ac:dyDescent="0.3">
      <c r="C8502" s="128" t="str">
        <f t="shared" ref="C8502:C8565" si="134">LEFT(E8502,9)</f>
        <v/>
      </c>
      <c r="Q8502" s="23"/>
    </row>
    <row r="8503" spans="3:17" x14ac:dyDescent="0.3">
      <c r="C8503" s="128" t="str">
        <f t="shared" si="134"/>
        <v/>
      </c>
      <c r="Q8503" s="23"/>
    </row>
    <row r="8504" spans="3:17" x14ac:dyDescent="0.3">
      <c r="C8504" s="128" t="str">
        <f t="shared" si="134"/>
        <v/>
      </c>
      <c r="Q8504" s="23"/>
    </row>
    <row r="8505" spans="3:17" x14ac:dyDescent="0.3">
      <c r="C8505" s="128" t="str">
        <f t="shared" si="134"/>
        <v/>
      </c>
      <c r="Q8505" s="23"/>
    </row>
    <row r="8506" spans="3:17" x14ac:dyDescent="0.3">
      <c r="C8506" s="128" t="str">
        <f t="shared" si="134"/>
        <v/>
      </c>
      <c r="Q8506" s="23"/>
    </row>
    <row r="8507" spans="3:17" x14ac:dyDescent="0.3">
      <c r="C8507" s="128" t="str">
        <f t="shared" si="134"/>
        <v/>
      </c>
      <c r="Q8507" s="23"/>
    </row>
    <row r="8508" spans="3:17" x14ac:dyDescent="0.3">
      <c r="C8508" s="128" t="str">
        <f t="shared" si="134"/>
        <v/>
      </c>
      <c r="Q8508" s="23"/>
    </row>
    <row r="8509" spans="3:17" x14ac:dyDescent="0.3">
      <c r="C8509" s="128" t="str">
        <f t="shared" si="134"/>
        <v/>
      </c>
      <c r="Q8509" s="23"/>
    </row>
    <row r="8510" spans="3:17" x14ac:dyDescent="0.3">
      <c r="C8510" s="128" t="str">
        <f t="shared" si="134"/>
        <v/>
      </c>
      <c r="Q8510" s="23"/>
    </row>
    <row r="8511" spans="3:17" x14ac:dyDescent="0.3">
      <c r="C8511" s="128" t="str">
        <f t="shared" si="134"/>
        <v/>
      </c>
      <c r="Q8511" s="23"/>
    </row>
    <row r="8512" spans="3:17" x14ac:dyDescent="0.3">
      <c r="C8512" s="128" t="str">
        <f t="shared" si="134"/>
        <v/>
      </c>
      <c r="Q8512" s="23"/>
    </row>
    <row r="8513" spans="3:17" x14ac:dyDescent="0.3">
      <c r="C8513" s="128" t="str">
        <f t="shared" si="134"/>
        <v/>
      </c>
      <c r="Q8513" s="23"/>
    </row>
    <row r="8514" spans="3:17" x14ac:dyDescent="0.3">
      <c r="C8514" s="128" t="str">
        <f t="shared" si="134"/>
        <v/>
      </c>
      <c r="Q8514" s="23"/>
    </row>
    <row r="8515" spans="3:17" x14ac:dyDescent="0.3">
      <c r="C8515" s="128" t="str">
        <f t="shared" si="134"/>
        <v/>
      </c>
      <c r="Q8515" s="23"/>
    </row>
    <row r="8516" spans="3:17" x14ac:dyDescent="0.3">
      <c r="C8516" s="128" t="str">
        <f t="shared" si="134"/>
        <v/>
      </c>
      <c r="Q8516" s="23"/>
    </row>
    <row r="8517" spans="3:17" x14ac:dyDescent="0.3">
      <c r="C8517" s="128" t="str">
        <f t="shared" si="134"/>
        <v/>
      </c>
      <c r="Q8517" s="23"/>
    </row>
    <row r="8518" spans="3:17" x14ac:dyDescent="0.3">
      <c r="C8518" s="128" t="str">
        <f t="shared" si="134"/>
        <v/>
      </c>
      <c r="Q8518" s="23"/>
    </row>
    <row r="8519" spans="3:17" x14ac:dyDescent="0.3">
      <c r="C8519" s="128" t="str">
        <f t="shared" si="134"/>
        <v/>
      </c>
      <c r="Q8519" s="23"/>
    </row>
    <row r="8520" spans="3:17" x14ac:dyDescent="0.3">
      <c r="C8520" s="128" t="str">
        <f t="shared" si="134"/>
        <v/>
      </c>
      <c r="Q8520" s="23"/>
    </row>
    <row r="8521" spans="3:17" x14ac:dyDescent="0.3">
      <c r="C8521" s="128" t="str">
        <f t="shared" si="134"/>
        <v/>
      </c>
      <c r="Q8521" s="23"/>
    </row>
    <row r="8522" spans="3:17" x14ac:dyDescent="0.3">
      <c r="C8522" s="128" t="str">
        <f t="shared" si="134"/>
        <v/>
      </c>
      <c r="Q8522" s="23"/>
    </row>
    <row r="8523" spans="3:17" x14ac:dyDescent="0.3">
      <c r="C8523" s="128" t="str">
        <f t="shared" si="134"/>
        <v/>
      </c>
      <c r="Q8523" s="23"/>
    </row>
    <row r="8524" spans="3:17" x14ac:dyDescent="0.3">
      <c r="C8524" s="128" t="str">
        <f t="shared" si="134"/>
        <v/>
      </c>
      <c r="Q8524" s="23"/>
    </row>
    <row r="8525" spans="3:17" x14ac:dyDescent="0.3">
      <c r="C8525" s="128" t="str">
        <f t="shared" si="134"/>
        <v/>
      </c>
      <c r="Q8525" s="23"/>
    </row>
    <row r="8526" spans="3:17" x14ac:dyDescent="0.3">
      <c r="C8526" s="128" t="str">
        <f t="shared" si="134"/>
        <v/>
      </c>
      <c r="Q8526" s="23"/>
    </row>
    <row r="8527" spans="3:17" x14ac:dyDescent="0.3">
      <c r="C8527" s="128" t="str">
        <f t="shared" si="134"/>
        <v/>
      </c>
      <c r="Q8527" s="23"/>
    </row>
    <row r="8528" spans="3:17" x14ac:dyDescent="0.3">
      <c r="C8528" s="128" t="str">
        <f t="shared" si="134"/>
        <v/>
      </c>
      <c r="Q8528" s="23"/>
    </row>
    <row r="8529" spans="3:17" x14ac:dyDescent="0.3">
      <c r="C8529" s="128" t="str">
        <f t="shared" si="134"/>
        <v/>
      </c>
      <c r="Q8529" s="23"/>
    </row>
    <row r="8530" spans="3:17" x14ac:dyDescent="0.3">
      <c r="C8530" s="128" t="str">
        <f t="shared" si="134"/>
        <v/>
      </c>
      <c r="Q8530" s="23"/>
    </row>
    <row r="8531" spans="3:17" x14ac:dyDescent="0.3">
      <c r="C8531" s="128" t="str">
        <f t="shared" si="134"/>
        <v/>
      </c>
      <c r="Q8531" s="23"/>
    </row>
    <row r="8532" spans="3:17" x14ac:dyDescent="0.3">
      <c r="C8532" s="128" t="str">
        <f t="shared" si="134"/>
        <v/>
      </c>
      <c r="Q8532" s="23"/>
    </row>
    <row r="8533" spans="3:17" x14ac:dyDescent="0.3">
      <c r="C8533" s="128" t="str">
        <f t="shared" si="134"/>
        <v/>
      </c>
      <c r="Q8533" s="23"/>
    </row>
    <row r="8534" spans="3:17" x14ac:dyDescent="0.3">
      <c r="C8534" s="128" t="str">
        <f t="shared" si="134"/>
        <v/>
      </c>
      <c r="Q8534" s="23"/>
    </row>
    <row r="8535" spans="3:17" x14ac:dyDescent="0.3">
      <c r="C8535" s="128" t="str">
        <f t="shared" si="134"/>
        <v/>
      </c>
      <c r="Q8535" s="23"/>
    </row>
    <row r="8536" spans="3:17" x14ac:dyDescent="0.3">
      <c r="C8536" s="128" t="str">
        <f t="shared" si="134"/>
        <v/>
      </c>
      <c r="Q8536" s="23"/>
    </row>
    <row r="8537" spans="3:17" x14ac:dyDescent="0.3">
      <c r="C8537" s="128" t="str">
        <f t="shared" si="134"/>
        <v/>
      </c>
      <c r="Q8537" s="23"/>
    </row>
    <row r="8538" spans="3:17" x14ac:dyDescent="0.3">
      <c r="C8538" s="128" t="str">
        <f t="shared" si="134"/>
        <v/>
      </c>
      <c r="Q8538" s="23"/>
    </row>
    <row r="8539" spans="3:17" x14ac:dyDescent="0.3">
      <c r="C8539" s="128" t="str">
        <f t="shared" si="134"/>
        <v/>
      </c>
      <c r="Q8539" s="23"/>
    </row>
    <row r="8540" spans="3:17" x14ac:dyDescent="0.3">
      <c r="C8540" s="128" t="str">
        <f t="shared" si="134"/>
        <v/>
      </c>
      <c r="Q8540" s="23"/>
    </row>
    <row r="8541" spans="3:17" x14ac:dyDescent="0.3">
      <c r="C8541" s="128" t="str">
        <f t="shared" si="134"/>
        <v/>
      </c>
      <c r="Q8541" s="23"/>
    </row>
    <row r="8542" spans="3:17" x14ac:dyDescent="0.3">
      <c r="C8542" s="128" t="str">
        <f t="shared" si="134"/>
        <v/>
      </c>
      <c r="Q8542" s="23"/>
    </row>
    <row r="8543" spans="3:17" x14ac:dyDescent="0.3">
      <c r="C8543" s="128" t="str">
        <f t="shared" si="134"/>
        <v/>
      </c>
      <c r="Q8543" s="23"/>
    </row>
    <row r="8544" spans="3:17" x14ac:dyDescent="0.3">
      <c r="C8544" s="128" t="str">
        <f t="shared" si="134"/>
        <v/>
      </c>
      <c r="Q8544" s="23"/>
    </row>
    <row r="8545" spans="3:17" x14ac:dyDescent="0.3">
      <c r="C8545" s="128" t="str">
        <f t="shared" si="134"/>
        <v/>
      </c>
      <c r="Q8545" s="23"/>
    </row>
    <row r="8546" spans="3:17" x14ac:dyDescent="0.3">
      <c r="C8546" s="128" t="str">
        <f t="shared" si="134"/>
        <v/>
      </c>
      <c r="Q8546" s="23"/>
    </row>
    <row r="8547" spans="3:17" x14ac:dyDescent="0.3">
      <c r="C8547" s="128" t="str">
        <f t="shared" si="134"/>
        <v/>
      </c>
      <c r="Q8547" s="23"/>
    </row>
    <row r="8548" spans="3:17" x14ac:dyDescent="0.3">
      <c r="C8548" s="128" t="str">
        <f t="shared" si="134"/>
        <v/>
      </c>
      <c r="Q8548" s="23"/>
    </row>
    <row r="8549" spans="3:17" x14ac:dyDescent="0.3">
      <c r="C8549" s="128" t="str">
        <f t="shared" si="134"/>
        <v/>
      </c>
      <c r="Q8549" s="23"/>
    </row>
    <row r="8550" spans="3:17" x14ac:dyDescent="0.3">
      <c r="C8550" s="128" t="str">
        <f t="shared" si="134"/>
        <v/>
      </c>
      <c r="Q8550" s="23"/>
    </row>
    <row r="8551" spans="3:17" x14ac:dyDescent="0.3">
      <c r="C8551" s="128" t="str">
        <f t="shared" si="134"/>
        <v/>
      </c>
      <c r="Q8551" s="23"/>
    </row>
    <row r="8552" spans="3:17" x14ac:dyDescent="0.3">
      <c r="C8552" s="128" t="str">
        <f t="shared" si="134"/>
        <v/>
      </c>
      <c r="Q8552" s="23"/>
    </row>
    <row r="8553" spans="3:17" x14ac:dyDescent="0.3">
      <c r="C8553" s="128" t="str">
        <f t="shared" si="134"/>
        <v/>
      </c>
      <c r="Q8553" s="23"/>
    </row>
    <row r="8554" spans="3:17" x14ac:dyDescent="0.3">
      <c r="C8554" s="128" t="str">
        <f t="shared" si="134"/>
        <v/>
      </c>
      <c r="Q8554" s="23"/>
    </row>
    <row r="8555" spans="3:17" x14ac:dyDescent="0.3">
      <c r="C8555" s="128" t="str">
        <f t="shared" si="134"/>
        <v/>
      </c>
      <c r="Q8555" s="23"/>
    </row>
    <row r="8556" spans="3:17" x14ac:dyDescent="0.3">
      <c r="C8556" s="128" t="str">
        <f t="shared" si="134"/>
        <v/>
      </c>
      <c r="Q8556" s="23"/>
    </row>
    <row r="8557" spans="3:17" x14ac:dyDescent="0.3">
      <c r="C8557" s="128" t="str">
        <f t="shared" si="134"/>
        <v/>
      </c>
      <c r="Q8557" s="23"/>
    </row>
    <row r="8558" spans="3:17" x14ac:dyDescent="0.3">
      <c r="C8558" s="128" t="str">
        <f t="shared" si="134"/>
        <v/>
      </c>
      <c r="Q8558" s="23"/>
    </row>
    <row r="8559" spans="3:17" x14ac:dyDescent="0.3">
      <c r="C8559" s="128" t="str">
        <f t="shared" si="134"/>
        <v/>
      </c>
      <c r="Q8559" s="23"/>
    </row>
    <row r="8560" spans="3:17" x14ac:dyDescent="0.3">
      <c r="C8560" s="128" t="str">
        <f t="shared" si="134"/>
        <v/>
      </c>
      <c r="Q8560" s="23"/>
    </row>
    <row r="8561" spans="3:17" x14ac:dyDescent="0.3">
      <c r="C8561" s="128" t="str">
        <f t="shared" si="134"/>
        <v/>
      </c>
      <c r="Q8561" s="23"/>
    </row>
    <row r="8562" spans="3:17" x14ac:dyDescent="0.3">
      <c r="C8562" s="128" t="str">
        <f t="shared" si="134"/>
        <v/>
      </c>
      <c r="Q8562" s="23"/>
    </row>
    <row r="8563" spans="3:17" x14ac:dyDescent="0.3">
      <c r="C8563" s="128" t="str">
        <f t="shared" si="134"/>
        <v/>
      </c>
      <c r="Q8563" s="23"/>
    </row>
    <row r="8564" spans="3:17" x14ac:dyDescent="0.3">
      <c r="C8564" s="128" t="str">
        <f t="shared" si="134"/>
        <v/>
      </c>
      <c r="Q8564" s="23"/>
    </row>
    <row r="8565" spans="3:17" x14ac:dyDescent="0.3">
      <c r="C8565" s="128" t="str">
        <f t="shared" si="134"/>
        <v/>
      </c>
      <c r="Q8565" s="23"/>
    </row>
    <row r="8566" spans="3:17" x14ac:dyDescent="0.3">
      <c r="C8566" s="128" t="str">
        <f t="shared" ref="C8566:C8629" si="135">LEFT(E8566,9)</f>
        <v/>
      </c>
      <c r="Q8566" s="23"/>
    </row>
    <row r="8567" spans="3:17" x14ac:dyDescent="0.3">
      <c r="C8567" s="128" t="str">
        <f t="shared" si="135"/>
        <v/>
      </c>
      <c r="Q8567" s="23"/>
    </row>
    <row r="8568" spans="3:17" x14ac:dyDescent="0.3">
      <c r="C8568" s="128" t="str">
        <f t="shared" si="135"/>
        <v/>
      </c>
      <c r="Q8568" s="23"/>
    </row>
    <row r="8569" spans="3:17" x14ac:dyDescent="0.3">
      <c r="C8569" s="128" t="str">
        <f t="shared" si="135"/>
        <v/>
      </c>
      <c r="Q8569" s="23"/>
    </row>
    <row r="8570" spans="3:17" x14ac:dyDescent="0.3">
      <c r="C8570" s="128" t="str">
        <f t="shared" si="135"/>
        <v/>
      </c>
      <c r="Q8570" s="23"/>
    </row>
    <row r="8571" spans="3:17" x14ac:dyDescent="0.3">
      <c r="C8571" s="128" t="str">
        <f t="shared" si="135"/>
        <v/>
      </c>
      <c r="Q8571" s="23"/>
    </row>
    <row r="8572" spans="3:17" x14ac:dyDescent="0.3">
      <c r="C8572" s="128" t="str">
        <f t="shared" si="135"/>
        <v/>
      </c>
      <c r="Q8572" s="23"/>
    </row>
    <row r="8573" spans="3:17" x14ac:dyDescent="0.3">
      <c r="C8573" s="128" t="str">
        <f t="shared" si="135"/>
        <v/>
      </c>
      <c r="Q8573" s="23"/>
    </row>
    <row r="8574" spans="3:17" x14ac:dyDescent="0.3">
      <c r="C8574" s="128" t="str">
        <f t="shared" si="135"/>
        <v/>
      </c>
      <c r="Q8574" s="23"/>
    </row>
    <row r="8575" spans="3:17" x14ac:dyDescent="0.3">
      <c r="C8575" s="128" t="str">
        <f t="shared" si="135"/>
        <v/>
      </c>
      <c r="Q8575" s="23"/>
    </row>
    <row r="8576" spans="3:17" x14ac:dyDescent="0.3">
      <c r="C8576" s="128" t="str">
        <f t="shared" si="135"/>
        <v/>
      </c>
      <c r="Q8576" s="23"/>
    </row>
    <row r="8577" spans="3:17" x14ac:dyDescent="0.3">
      <c r="C8577" s="128" t="str">
        <f t="shared" si="135"/>
        <v/>
      </c>
      <c r="Q8577" s="23"/>
    </row>
    <row r="8578" spans="3:17" x14ac:dyDescent="0.3">
      <c r="C8578" s="128" t="str">
        <f t="shared" si="135"/>
        <v/>
      </c>
      <c r="Q8578" s="23"/>
    </row>
    <row r="8579" spans="3:17" x14ac:dyDescent="0.3">
      <c r="C8579" s="128" t="str">
        <f t="shared" si="135"/>
        <v/>
      </c>
      <c r="Q8579" s="23"/>
    </row>
    <row r="8580" spans="3:17" x14ac:dyDescent="0.3">
      <c r="C8580" s="128" t="str">
        <f t="shared" si="135"/>
        <v/>
      </c>
      <c r="Q8580" s="23"/>
    </row>
    <row r="8581" spans="3:17" x14ac:dyDescent="0.3">
      <c r="C8581" s="128" t="str">
        <f t="shared" si="135"/>
        <v/>
      </c>
      <c r="Q8581" s="23"/>
    </row>
    <row r="8582" spans="3:17" x14ac:dyDescent="0.3">
      <c r="C8582" s="128" t="str">
        <f t="shared" si="135"/>
        <v/>
      </c>
      <c r="Q8582" s="23"/>
    </row>
    <row r="8583" spans="3:17" x14ac:dyDescent="0.3">
      <c r="C8583" s="128" t="str">
        <f t="shared" si="135"/>
        <v/>
      </c>
      <c r="Q8583" s="23"/>
    </row>
    <row r="8584" spans="3:17" x14ac:dyDescent="0.3">
      <c r="C8584" s="128" t="str">
        <f t="shared" si="135"/>
        <v/>
      </c>
      <c r="Q8584" s="23"/>
    </row>
    <row r="8585" spans="3:17" x14ac:dyDescent="0.3">
      <c r="C8585" s="128" t="str">
        <f t="shared" si="135"/>
        <v/>
      </c>
      <c r="Q8585" s="23"/>
    </row>
    <row r="8586" spans="3:17" x14ac:dyDescent="0.3">
      <c r="C8586" s="128" t="str">
        <f t="shared" si="135"/>
        <v/>
      </c>
      <c r="Q8586" s="23"/>
    </row>
    <row r="8587" spans="3:17" x14ac:dyDescent="0.3">
      <c r="C8587" s="128" t="str">
        <f t="shared" si="135"/>
        <v/>
      </c>
      <c r="Q8587" s="23"/>
    </row>
    <row r="8588" spans="3:17" x14ac:dyDescent="0.3">
      <c r="C8588" s="128" t="str">
        <f t="shared" si="135"/>
        <v/>
      </c>
      <c r="Q8588" s="23"/>
    </row>
    <row r="8589" spans="3:17" x14ac:dyDescent="0.3">
      <c r="C8589" s="128" t="str">
        <f t="shared" si="135"/>
        <v/>
      </c>
      <c r="Q8589" s="23"/>
    </row>
    <row r="8590" spans="3:17" x14ac:dyDescent="0.3">
      <c r="C8590" s="128" t="str">
        <f t="shared" si="135"/>
        <v/>
      </c>
      <c r="Q8590" s="23"/>
    </row>
    <row r="8591" spans="3:17" x14ac:dyDescent="0.3">
      <c r="C8591" s="128" t="str">
        <f t="shared" si="135"/>
        <v/>
      </c>
      <c r="Q8591" s="23"/>
    </row>
    <row r="8592" spans="3:17" x14ac:dyDescent="0.3">
      <c r="C8592" s="128" t="str">
        <f t="shared" si="135"/>
        <v/>
      </c>
      <c r="Q8592" s="23"/>
    </row>
    <row r="8593" spans="3:17" x14ac:dyDescent="0.3">
      <c r="C8593" s="128" t="str">
        <f t="shared" si="135"/>
        <v/>
      </c>
      <c r="Q8593" s="23"/>
    </row>
    <row r="8594" spans="3:17" x14ac:dyDescent="0.3">
      <c r="C8594" s="128" t="str">
        <f t="shared" si="135"/>
        <v/>
      </c>
      <c r="Q8594" s="23"/>
    </row>
    <row r="8595" spans="3:17" x14ac:dyDescent="0.3">
      <c r="C8595" s="128" t="str">
        <f t="shared" si="135"/>
        <v/>
      </c>
      <c r="Q8595" s="23"/>
    </row>
    <row r="8596" spans="3:17" x14ac:dyDescent="0.3">
      <c r="C8596" s="128" t="str">
        <f t="shared" si="135"/>
        <v/>
      </c>
      <c r="Q8596" s="23"/>
    </row>
    <row r="8597" spans="3:17" x14ac:dyDescent="0.3">
      <c r="C8597" s="128" t="str">
        <f t="shared" si="135"/>
        <v/>
      </c>
      <c r="Q8597" s="23"/>
    </row>
    <row r="8598" spans="3:17" x14ac:dyDescent="0.3">
      <c r="C8598" s="128" t="str">
        <f t="shared" si="135"/>
        <v/>
      </c>
      <c r="Q8598" s="23"/>
    </row>
    <row r="8599" spans="3:17" x14ac:dyDescent="0.3">
      <c r="C8599" s="128" t="str">
        <f t="shared" si="135"/>
        <v/>
      </c>
      <c r="Q8599" s="23"/>
    </row>
    <row r="8600" spans="3:17" x14ac:dyDescent="0.3">
      <c r="C8600" s="128" t="str">
        <f t="shared" si="135"/>
        <v/>
      </c>
      <c r="Q8600" s="23"/>
    </row>
    <row r="8601" spans="3:17" x14ac:dyDescent="0.3">
      <c r="C8601" s="128" t="str">
        <f t="shared" si="135"/>
        <v/>
      </c>
      <c r="Q8601" s="23"/>
    </row>
    <row r="8602" spans="3:17" x14ac:dyDescent="0.3">
      <c r="C8602" s="128" t="str">
        <f t="shared" si="135"/>
        <v/>
      </c>
      <c r="Q8602" s="23"/>
    </row>
    <row r="8603" spans="3:17" x14ac:dyDescent="0.3">
      <c r="C8603" s="128" t="str">
        <f t="shared" si="135"/>
        <v/>
      </c>
      <c r="Q8603" s="23"/>
    </row>
    <row r="8604" spans="3:17" x14ac:dyDescent="0.3">
      <c r="C8604" s="128" t="str">
        <f t="shared" si="135"/>
        <v/>
      </c>
      <c r="Q8604" s="23"/>
    </row>
    <row r="8605" spans="3:17" x14ac:dyDescent="0.3">
      <c r="C8605" s="128" t="str">
        <f t="shared" si="135"/>
        <v/>
      </c>
      <c r="Q8605" s="23"/>
    </row>
    <row r="8606" spans="3:17" x14ac:dyDescent="0.3">
      <c r="C8606" s="128" t="str">
        <f t="shared" si="135"/>
        <v/>
      </c>
      <c r="Q8606" s="23"/>
    </row>
    <row r="8607" spans="3:17" x14ac:dyDescent="0.3">
      <c r="C8607" s="128" t="str">
        <f t="shared" si="135"/>
        <v/>
      </c>
      <c r="Q8607" s="23"/>
    </row>
    <row r="8608" spans="3:17" x14ac:dyDescent="0.3">
      <c r="C8608" s="128" t="str">
        <f t="shared" si="135"/>
        <v/>
      </c>
      <c r="Q8608" s="23"/>
    </row>
    <row r="8609" spans="3:17" x14ac:dyDescent="0.3">
      <c r="C8609" s="128" t="str">
        <f t="shared" si="135"/>
        <v/>
      </c>
      <c r="Q8609" s="23"/>
    </row>
    <row r="8610" spans="3:17" x14ac:dyDescent="0.3">
      <c r="C8610" s="128" t="str">
        <f t="shared" si="135"/>
        <v/>
      </c>
      <c r="Q8610" s="23"/>
    </row>
    <row r="8611" spans="3:17" x14ac:dyDescent="0.3">
      <c r="C8611" s="128" t="str">
        <f t="shared" si="135"/>
        <v/>
      </c>
      <c r="Q8611" s="23"/>
    </row>
    <row r="8612" spans="3:17" x14ac:dyDescent="0.3">
      <c r="C8612" s="128" t="str">
        <f t="shared" si="135"/>
        <v/>
      </c>
      <c r="Q8612" s="23"/>
    </row>
    <row r="8613" spans="3:17" x14ac:dyDescent="0.3">
      <c r="C8613" s="128" t="str">
        <f t="shared" si="135"/>
        <v/>
      </c>
      <c r="Q8613" s="23"/>
    </row>
    <row r="8614" spans="3:17" x14ac:dyDescent="0.3">
      <c r="C8614" s="128" t="str">
        <f t="shared" si="135"/>
        <v/>
      </c>
      <c r="Q8614" s="23"/>
    </row>
    <row r="8615" spans="3:17" x14ac:dyDescent="0.3">
      <c r="C8615" s="128" t="str">
        <f t="shared" si="135"/>
        <v/>
      </c>
      <c r="Q8615" s="23"/>
    </row>
    <row r="8616" spans="3:17" x14ac:dyDescent="0.3">
      <c r="C8616" s="128" t="str">
        <f t="shared" si="135"/>
        <v/>
      </c>
      <c r="Q8616" s="23"/>
    </row>
    <row r="8617" spans="3:17" x14ac:dyDescent="0.3">
      <c r="C8617" s="128" t="str">
        <f t="shared" si="135"/>
        <v/>
      </c>
      <c r="Q8617" s="23"/>
    </row>
    <row r="8618" spans="3:17" x14ac:dyDescent="0.3">
      <c r="C8618" s="128" t="str">
        <f t="shared" si="135"/>
        <v/>
      </c>
      <c r="Q8618" s="23"/>
    </row>
    <row r="8619" spans="3:17" x14ac:dyDescent="0.3">
      <c r="C8619" s="128" t="str">
        <f t="shared" si="135"/>
        <v/>
      </c>
      <c r="Q8619" s="23"/>
    </row>
    <row r="8620" spans="3:17" x14ac:dyDescent="0.3">
      <c r="C8620" s="128" t="str">
        <f t="shared" si="135"/>
        <v/>
      </c>
      <c r="Q8620" s="23"/>
    </row>
    <row r="8621" spans="3:17" x14ac:dyDescent="0.3">
      <c r="C8621" s="128" t="str">
        <f t="shared" si="135"/>
        <v/>
      </c>
      <c r="Q8621" s="23"/>
    </row>
    <row r="8622" spans="3:17" x14ac:dyDescent="0.3">
      <c r="C8622" s="128" t="str">
        <f t="shared" si="135"/>
        <v/>
      </c>
      <c r="Q8622" s="23"/>
    </row>
    <row r="8623" spans="3:17" x14ac:dyDescent="0.3">
      <c r="C8623" s="128" t="str">
        <f t="shared" si="135"/>
        <v/>
      </c>
      <c r="Q8623" s="23"/>
    </row>
    <row r="8624" spans="3:17" x14ac:dyDescent="0.3">
      <c r="C8624" s="128" t="str">
        <f t="shared" si="135"/>
        <v/>
      </c>
      <c r="Q8624" s="23"/>
    </row>
    <row r="8625" spans="3:17" x14ac:dyDescent="0.3">
      <c r="C8625" s="128" t="str">
        <f t="shared" si="135"/>
        <v/>
      </c>
      <c r="Q8625" s="23"/>
    </row>
    <row r="8626" spans="3:17" x14ac:dyDescent="0.3">
      <c r="C8626" s="128" t="str">
        <f t="shared" si="135"/>
        <v/>
      </c>
      <c r="Q8626" s="23"/>
    </row>
    <row r="8627" spans="3:17" x14ac:dyDescent="0.3">
      <c r="C8627" s="128" t="str">
        <f t="shared" si="135"/>
        <v/>
      </c>
      <c r="Q8627" s="23"/>
    </row>
    <row r="8628" spans="3:17" x14ac:dyDescent="0.3">
      <c r="C8628" s="128" t="str">
        <f t="shared" si="135"/>
        <v/>
      </c>
      <c r="Q8628" s="23"/>
    </row>
    <row r="8629" spans="3:17" x14ac:dyDescent="0.3">
      <c r="C8629" s="128" t="str">
        <f t="shared" si="135"/>
        <v/>
      </c>
      <c r="Q8629" s="23"/>
    </row>
    <row r="8630" spans="3:17" x14ac:dyDescent="0.3">
      <c r="C8630" s="128" t="str">
        <f t="shared" ref="C8630:C8693" si="136">LEFT(E8630,9)</f>
        <v/>
      </c>
      <c r="Q8630" s="23"/>
    </row>
    <row r="8631" spans="3:17" x14ac:dyDescent="0.3">
      <c r="C8631" s="128" t="str">
        <f t="shared" si="136"/>
        <v/>
      </c>
      <c r="Q8631" s="23"/>
    </row>
    <row r="8632" spans="3:17" x14ac:dyDescent="0.3">
      <c r="C8632" s="128" t="str">
        <f t="shared" si="136"/>
        <v/>
      </c>
      <c r="Q8632" s="23"/>
    </row>
    <row r="8633" spans="3:17" x14ac:dyDescent="0.3">
      <c r="C8633" s="128" t="str">
        <f t="shared" si="136"/>
        <v/>
      </c>
      <c r="Q8633" s="23"/>
    </row>
    <row r="8634" spans="3:17" x14ac:dyDescent="0.3">
      <c r="C8634" s="128" t="str">
        <f t="shared" si="136"/>
        <v/>
      </c>
      <c r="Q8634" s="23"/>
    </row>
    <row r="8635" spans="3:17" x14ac:dyDescent="0.3">
      <c r="C8635" s="128" t="str">
        <f t="shared" si="136"/>
        <v/>
      </c>
      <c r="Q8635" s="23"/>
    </row>
    <row r="8636" spans="3:17" x14ac:dyDescent="0.3">
      <c r="C8636" s="128" t="str">
        <f t="shared" si="136"/>
        <v/>
      </c>
      <c r="Q8636" s="23"/>
    </row>
    <row r="8637" spans="3:17" x14ac:dyDescent="0.3">
      <c r="C8637" s="128" t="str">
        <f t="shared" si="136"/>
        <v/>
      </c>
      <c r="Q8637" s="23"/>
    </row>
    <row r="8638" spans="3:17" x14ac:dyDescent="0.3">
      <c r="C8638" s="128" t="str">
        <f t="shared" si="136"/>
        <v/>
      </c>
      <c r="Q8638" s="23"/>
    </row>
    <row r="8639" spans="3:17" x14ac:dyDescent="0.3">
      <c r="C8639" s="128" t="str">
        <f t="shared" si="136"/>
        <v/>
      </c>
      <c r="Q8639" s="23"/>
    </row>
    <row r="8640" spans="3:17" x14ac:dyDescent="0.3">
      <c r="C8640" s="128" t="str">
        <f t="shared" si="136"/>
        <v/>
      </c>
      <c r="Q8640" s="23"/>
    </row>
    <row r="8641" spans="3:17" x14ac:dyDescent="0.3">
      <c r="C8641" s="128" t="str">
        <f t="shared" si="136"/>
        <v/>
      </c>
      <c r="Q8641" s="23"/>
    </row>
    <row r="8642" spans="3:17" x14ac:dyDescent="0.3">
      <c r="C8642" s="128" t="str">
        <f t="shared" si="136"/>
        <v/>
      </c>
      <c r="Q8642" s="23"/>
    </row>
    <row r="8643" spans="3:17" x14ac:dyDescent="0.3">
      <c r="C8643" s="128" t="str">
        <f t="shared" si="136"/>
        <v/>
      </c>
      <c r="Q8643" s="23"/>
    </row>
    <row r="8644" spans="3:17" x14ac:dyDescent="0.3">
      <c r="C8644" s="128" t="str">
        <f t="shared" si="136"/>
        <v/>
      </c>
      <c r="Q8644" s="23"/>
    </row>
    <row r="8645" spans="3:17" x14ac:dyDescent="0.3">
      <c r="C8645" s="128" t="str">
        <f t="shared" si="136"/>
        <v/>
      </c>
      <c r="Q8645" s="23"/>
    </row>
    <row r="8646" spans="3:17" x14ac:dyDescent="0.3">
      <c r="C8646" s="128" t="str">
        <f t="shared" si="136"/>
        <v/>
      </c>
      <c r="Q8646" s="23"/>
    </row>
    <row r="8647" spans="3:17" x14ac:dyDescent="0.3">
      <c r="C8647" s="128" t="str">
        <f t="shared" si="136"/>
        <v/>
      </c>
      <c r="Q8647" s="23"/>
    </row>
    <row r="8648" spans="3:17" x14ac:dyDescent="0.3">
      <c r="C8648" s="128" t="str">
        <f t="shared" si="136"/>
        <v/>
      </c>
      <c r="Q8648" s="23"/>
    </row>
    <row r="8649" spans="3:17" x14ac:dyDescent="0.3">
      <c r="C8649" s="128" t="str">
        <f t="shared" si="136"/>
        <v/>
      </c>
      <c r="Q8649" s="23"/>
    </row>
    <row r="8650" spans="3:17" x14ac:dyDescent="0.3">
      <c r="C8650" s="128" t="str">
        <f t="shared" si="136"/>
        <v/>
      </c>
      <c r="Q8650" s="23"/>
    </row>
    <row r="8651" spans="3:17" x14ac:dyDescent="0.3">
      <c r="C8651" s="128" t="str">
        <f t="shared" si="136"/>
        <v/>
      </c>
      <c r="Q8651" s="23"/>
    </row>
    <row r="8652" spans="3:17" x14ac:dyDescent="0.3">
      <c r="C8652" s="128" t="str">
        <f t="shared" si="136"/>
        <v/>
      </c>
      <c r="Q8652" s="23"/>
    </row>
    <row r="8653" spans="3:17" x14ac:dyDescent="0.3">
      <c r="C8653" s="128" t="str">
        <f t="shared" si="136"/>
        <v/>
      </c>
      <c r="Q8653" s="23"/>
    </row>
    <row r="8654" spans="3:17" x14ac:dyDescent="0.3">
      <c r="C8654" s="128" t="str">
        <f t="shared" si="136"/>
        <v/>
      </c>
      <c r="Q8654" s="23"/>
    </row>
    <row r="8655" spans="3:17" x14ac:dyDescent="0.3">
      <c r="C8655" s="128" t="str">
        <f t="shared" si="136"/>
        <v/>
      </c>
      <c r="Q8655" s="23"/>
    </row>
    <row r="8656" spans="3:17" x14ac:dyDescent="0.3">
      <c r="C8656" s="128" t="str">
        <f t="shared" si="136"/>
        <v/>
      </c>
      <c r="Q8656" s="23"/>
    </row>
    <row r="8657" spans="3:17" x14ac:dyDescent="0.3">
      <c r="C8657" s="128" t="str">
        <f t="shared" si="136"/>
        <v/>
      </c>
      <c r="Q8657" s="23"/>
    </row>
    <row r="8658" spans="3:17" x14ac:dyDescent="0.3">
      <c r="C8658" s="128" t="str">
        <f t="shared" si="136"/>
        <v/>
      </c>
      <c r="Q8658" s="23"/>
    </row>
    <row r="8659" spans="3:17" x14ac:dyDescent="0.3">
      <c r="C8659" s="128" t="str">
        <f t="shared" si="136"/>
        <v/>
      </c>
      <c r="Q8659" s="23"/>
    </row>
    <row r="8660" spans="3:17" x14ac:dyDescent="0.3">
      <c r="C8660" s="128" t="str">
        <f t="shared" si="136"/>
        <v/>
      </c>
      <c r="Q8660" s="23"/>
    </row>
    <row r="8661" spans="3:17" x14ac:dyDescent="0.3">
      <c r="C8661" s="128" t="str">
        <f t="shared" si="136"/>
        <v/>
      </c>
      <c r="Q8661" s="23"/>
    </row>
    <row r="8662" spans="3:17" x14ac:dyDescent="0.3">
      <c r="C8662" s="128" t="str">
        <f t="shared" si="136"/>
        <v/>
      </c>
      <c r="Q8662" s="23"/>
    </row>
    <row r="8663" spans="3:17" x14ac:dyDescent="0.3">
      <c r="C8663" s="128" t="str">
        <f t="shared" si="136"/>
        <v/>
      </c>
      <c r="Q8663" s="23"/>
    </row>
    <row r="8664" spans="3:17" x14ac:dyDescent="0.3">
      <c r="C8664" s="128" t="str">
        <f t="shared" si="136"/>
        <v/>
      </c>
      <c r="Q8664" s="23"/>
    </row>
    <row r="8665" spans="3:17" x14ac:dyDescent="0.3">
      <c r="C8665" s="128" t="str">
        <f t="shared" si="136"/>
        <v/>
      </c>
      <c r="Q8665" s="23"/>
    </row>
    <row r="8666" spans="3:17" x14ac:dyDescent="0.3">
      <c r="C8666" s="128" t="str">
        <f t="shared" si="136"/>
        <v/>
      </c>
      <c r="Q8666" s="23"/>
    </row>
    <row r="8667" spans="3:17" x14ac:dyDescent="0.3">
      <c r="C8667" s="128" t="str">
        <f t="shared" si="136"/>
        <v/>
      </c>
      <c r="Q8667" s="23"/>
    </row>
    <row r="8668" spans="3:17" x14ac:dyDescent="0.3">
      <c r="C8668" s="128" t="str">
        <f t="shared" si="136"/>
        <v/>
      </c>
      <c r="Q8668" s="23"/>
    </row>
    <row r="8669" spans="3:17" x14ac:dyDescent="0.3">
      <c r="C8669" s="128" t="str">
        <f t="shared" si="136"/>
        <v/>
      </c>
      <c r="Q8669" s="23"/>
    </row>
    <row r="8670" spans="3:17" x14ac:dyDescent="0.3">
      <c r="C8670" s="128" t="str">
        <f t="shared" si="136"/>
        <v/>
      </c>
      <c r="Q8670" s="23"/>
    </row>
    <row r="8671" spans="3:17" x14ac:dyDescent="0.3">
      <c r="C8671" s="128" t="str">
        <f t="shared" si="136"/>
        <v/>
      </c>
      <c r="Q8671" s="23"/>
    </row>
    <row r="8672" spans="3:17" x14ac:dyDescent="0.3">
      <c r="C8672" s="128" t="str">
        <f t="shared" si="136"/>
        <v/>
      </c>
      <c r="Q8672" s="23"/>
    </row>
    <row r="8673" spans="3:17" x14ac:dyDescent="0.3">
      <c r="C8673" s="128" t="str">
        <f t="shared" si="136"/>
        <v/>
      </c>
      <c r="Q8673" s="23"/>
    </row>
    <row r="8674" spans="3:17" x14ac:dyDescent="0.3">
      <c r="C8674" s="128" t="str">
        <f t="shared" si="136"/>
        <v/>
      </c>
      <c r="Q8674" s="23"/>
    </row>
    <row r="8675" spans="3:17" x14ac:dyDescent="0.3">
      <c r="C8675" s="128" t="str">
        <f t="shared" si="136"/>
        <v/>
      </c>
      <c r="Q8675" s="23"/>
    </row>
    <row r="8676" spans="3:17" x14ac:dyDescent="0.3">
      <c r="C8676" s="128" t="str">
        <f t="shared" si="136"/>
        <v/>
      </c>
      <c r="Q8676" s="23"/>
    </row>
    <row r="8677" spans="3:17" x14ac:dyDescent="0.3">
      <c r="C8677" s="128" t="str">
        <f t="shared" si="136"/>
        <v/>
      </c>
      <c r="Q8677" s="23"/>
    </row>
    <row r="8678" spans="3:17" x14ac:dyDescent="0.3">
      <c r="C8678" s="128" t="str">
        <f t="shared" si="136"/>
        <v/>
      </c>
      <c r="Q8678" s="23"/>
    </row>
    <row r="8679" spans="3:17" x14ac:dyDescent="0.3">
      <c r="C8679" s="128" t="str">
        <f t="shared" si="136"/>
        <v/>
      </c>
      <c r="Q8679" s="23"/>
    </row>
    <row r="8680" spans="3:17" x14ac:dyDescent="0.3">
      <c r="C8680" s="128" t="str">
        <f t="shared" si="136"/>
        <v/>
      </c>
      <c r="Q8680" s="23"/>
    </row>
    <row r="8681" spans="3:17" x14ac:dyDescent="0.3">
      <c r="C8681" s="128" t="str">
        <f t="shared" si="136"/>
        <v/>
      </c>
      <c r="Q8681" s="23"/>
    </row>
    <row r="8682" spans="3:17" x14ac:dyDescent="0.3">
      <c r="C8682" s="128" t="str">
        <f t="shared" si="136"/>
        <v/>
      </c>
      <c r="Q8682" s="23"/>
    </row>
    <row r="8683" spans="3:17" x14ac:dyDescent="0.3">
      <c r="C8683" s="128" t="str">
        <f t="shared" si="136"/>
        <v/>
      </c>
      <c r="Q8683" s="23"/>
    </row>
    <row r="8684" spans="3:17" x14ac:dyDescent="0.3">
      <c r="C8684" s="128" t="str">
        <f t="shared" si="136"/>
        <v/>
      </c>
      <c r="Q8684" s="23"/>
    </row>
    <row r="8685" spans="3:17" x14ac:dyDescent="0.3">
      <c r="C8685" s="128" t="str">
        <f t="shared" si="136"/>
        <v/>
      </c>
      <c r="Q8685" s="23"/>
    </row>
    <row r="8686" spans="3:17" x14ac:dyDescent="0.3">
      <c r="C8686" s="128" t="str">
        <f t="shared" si="136"/>
        <v/>
      </c>
      <c r="Q8686" s="23"/>
    </row>
    <row r="8687" spans="3:17" x14ac:dyDescent="0.3">
      <c r="C8687" s="128" t="str">
        <f t="shared" si="136"/>
        <v/>
      </c>
      <c r="Q8687" s="23"/>
    </row>
    <row r="8688" spans="3:17" x14ac:dyDescent="0.3">
      <c r="C8688" s="128" t="str">
        <f t="shared" si="136"/>
        <v/>
      </c>
      <c r="Q8688" s="23"/>
    </row>
    <row r="8689" spans="3:17" x14ac:dyDescent="0.3">
      <c r="C8689" s="128" t="str">
        <f t="shared" si="136"/>
        <v/>
      </c>
      <c r="Q8689" s="23"/>
    </row>
    <row r="8690" spans="3:17" x14ac:dyDescent="0.3">
      <c r="C8690" s="128" t="str">
        <f t="shared" si="136"/>
        <v/>
      </c>
      <c r="Q8690" s="23"/>
    </row>
    <row r="8691" spans="3:17" x14ac:dyDescent="0.3">
      <c r="C8691" s="128" t="str">
        <f t="shared" si="136"/>
        <v/>
      </c>
      <c r="Q8691" s="23"/>
    </row>
    <row r="8692" spans="3:17" x14ac:dyDescent="0.3">
      <c r="C8692" s="128" t="str">
        <f t="shared" si="136"/>
        <v/>
      </c>
      <c r="Q8692" s="23"/>
    </row>
    <row r="8693" spans="3:17" x14ac:dyDescent="0.3">
      <c r="C8693" s="128" t="str">
        <f t="shared" si="136"/>
        <v/>
      </c>
      <c r="Q8693" s="23"/>
    </row>
    <row r="8694" spans="3:17" x14ac:dyDescent="0.3">
      <c r="C8694" s="128" t="str">
        <f t="shared" ref="C8694:C8757" si="137">LEFT(E8694,9)</f>
        <v/>
      </c>
      <c r="Q8694" s="23"/>
    </row>
    <row r="8695" spans="3:17" x14ac:dyDescent="0.3">
      <c r="C8695" s="128" t="str">
        <f t="shared" si="137"/>
        <v/>
      </c>
      <c r="Q8695" s="23"/>
    </row>
    <row r="8696" spans="3:17" x14ac:dyDescent="0.3">
      <c r="C8696" s="128" t="str">
        <f t="shared" si="137"/>
        <v/>
      </c>
      <c r="Q8696" s="23"/>
    </row>
    <row r="8697" spans="3:17" x14ac:dyDescent="0.3">
      <c r="C8697" s="128" t="str">
        <f t="shared" si="137"/>
        <v/>
      </c>
      <c r="Q8697" s="23"/>
    </row>
    <row r="8698" spans="3:17" x14ac:dyDescent="0.3">
      <c r="C8698" s="128" t="str">
        <f t="shared" si="137"/>
        <v/>
      </c>
      <c r="Q8698" s="23"/>
    </row>
    <row r="8699" spans="3:17" x14ac:dyDescent="0.3">
      <c r="C8699" s="128" t="str">
        <f t="shared" si="137"/>
        <v/>
      </c>
      <c r="Q8699" s="23"/>
    </row>
    <row r="8700" spans="3:17" x14ac:dyDescent="0.3">
      <c r="C8700" s="128" t="str">
        <f t="shared" si="137"/>
        <v/>
      </c>
      <c r="Q8700" s="23"/>
    </row>
    <row r="8701" spans="3:17" x14ac:dyDescent="0.3">
      <c r="C8701" s="128" t="str">
        <f t="shared" si="137"/>
        <v/>
      </c>
      <c r="Q8701" s="23"/>
    </row>
    <row r="8702" spans="3:17" x14ac:dyDescent="0.3">
      <c r="C8702" s="128" t="str">
        <f t="shared" si="137"/>
        <v/>
      </c>
      <c r="Q8702" s="23"/>
    </row>
    <row r="8703" spans="3:17" x14ac:dyDescent="0.3">
      <c r="C8703" s="128" t="str">
        <f t="shared" si="137"/>
        <v/>
      </c>
      <c r="Q8703" s="23"/>
    </row>
    <row r="8704" spans="3:17" x14ac:dyDescent="0.3">
      <c r="C8704" s="128" t="str">
        <f t="shared" si="137"/>
        <v/>
      </c>
      <c r="Q8704" s="23"/>
    </row>
    <row r="8705" spans="3:17" x14ac:dyDescent="0.3">
      <c r="C8705" s="128" t="str">
        <f t="shared" si="137"/>
        <v/>
      </c>
      <c r="Q8705" s="23"/>
    </row>
    <row r="8706" spans="3:17" x14ac:dyDescent="0.3">
      <c r="C8706" s="128" t="str">
        <f t="shared" si="137"/>
        <v/>
      </c>
      <c r="Q8706" s="23"/>
    </row>
    <row r="8707" spans="3:17" x14ac:dyDescent="0.3">
      <c r="C8707" s="128" t="str">
        <f t="shared" si="137"/>
        <v/>
      </c>
      <c r="Q8707" s="23"/>
    </row>
    <row r="8708" spans="3:17" x14ac:dyDescent="0.3">
      <c r="C8708" s="128" t="str">
        <f t="shared" si="137"/>
        <v/>
      </c>
      <c r="Q8708" s="23"/>
    </row>
    <row r="8709" spans="3:17" x14ac:dyDescent="0.3">
      <c r="C8709" s="128" t="str">
        <f t="shared" si="137"/>
        <v/>
      </c>
      <c r="Q8709" s="23"/>
    </row>
    <row r="8710" spans="3:17" x14ac:dyDescent="0.3">
      <c r="C8710" s="128" t="str">
        <f t="shared" si="137"/>
        <v/>
      </c>
      <c r="Q8710" s="23"/>
    </row>
    <row r="8711" spans="3:17" x14ac:dyDescent="0.3">
      <c r="C8711" s="128" t="str">
        <f t="shared" si="137"/>
        <v/>
      </c>
      <c r="Q8711" s="23"/>
    </row>
    <row r="8712" spans="3:17" x14ac:dyDescent="0.3">
      <c r="C8712" s="128" t="str">
        <f t="shared" si="137"/>
        <v/>
      </c>
      <c r="Q8712" s="23"/>
    </row>
    <row r="8713" spans="3:17" x14ac:dyDescent="0.3">
      <c r="C8713" s="128" t="str">
        <f t="shared" si="137"/>
        <v/>
      </c>
      <c r="Q8713" s="23"/>
    </row>
    <row r="8714" spans="3:17" x14ac:dyDescent="0.3">
      <c r="C8714" s="128" t="str">
        <f t="shared" si="137"/>
        <v/>
      </c>
      <c r="Q8714" s="23"/>
    </row>
    <row r="8715" spans="3:17" x14ac:dyDescent="0.3">
      <c r="C8715" s="128" t="str">
        <f t="shared" si="137"/>
        <v/>
      </c>
      <c r="Q8715" s="23"/>
    </row>
    <row r="8716" spans="3:17" x14ac:dyDescent="0.3">
      <c r="C8716" s="128" t="str">
        <f t="shared" si="137"/>
        <v/>
      </c>
      <c r="Q8716" s="23"/>
    </row>
    <row r="8717" spans="3:17" x14ac:dyDescent="0.3">
      <c r="C8717" s="128" t="str">
        <f t="shared" si="137"/>
        <v/>
      </c>
      <c r="Q8717" s="23"/>
    </row>
    <row r="8718" spans="3:17" x14ac:dyDescent="0.3">
      <c r="C8718" s="128" t="str">
        <f t="shared" si="137"/>
        <v/>
      </c>
      <c r="Q8718" s="23"/>
    </row>
    <row r="8719" spans="3:17" x14ac:dyDescent="0.3">
      <c r="C8719" s="128" t="str">
        <f t="shared" si="137"/>
        <v/>
      </c>
      <c r="Q8719" s="23"/>
    </row>
    <row r="8720" spans="3:17" x14ac:dyDescent="0.3">
      <c r="C8720" s="128" t="str">
        <f t="shared" si="137"/>
        <v/>
      </c>
      <c r="Q8720" s="23"/>
    </row>
    <row r="8721" spans="3:17" x14ac:dyDescent="0.3">
      <c r="C8721" s="128" t="str">
        <f t="shared" si="137"/>
        <v/>
      </c>
      <c r="Q8721" s="23"/>
    </row>
    <row r="8722" spans="3:17" x14ac:dyDescent="0.3">
      <c r="C8722" s="128" t="str">
        <f t="shared" si="137"/>
        <v/>
      </c>
      <c r="Q8722" s="23"/>
    </row>
    <row r="8723" spans="3:17" x14ac:dyDescent="0.3">
      <c r="C8723" s="128" t="str">
        <f t="shared" si="137"/>
        <v/>
      </c>
      <c r="Q8723" s="23"/>
    </row>
    <row r="8724" spans="3:17" x14ac:dyDescent="0.3">
      <c r="C8724" s="128" t="str">
        <f t="shared" si="137"/>
        <v/>
      </c>
      <c r="Q8724" s="23"/>
    </row>
    <row r="8725" spans="3:17" x14ac:dyDescent="0.3">
      <c r="C8725" s="128" t="str">
        <f t="shared" si="137"/>
        <v/>
      </c>
      <c r="Q8725" s="23"/>
    </row>
    <row r="8726" spans="3:17" x14ac:dyDescent="0.3">
      <c r="C8726" s="128" t="str">
        <f t="shared" si="137"/>
        <v/>
      </c>
      <c r="Q8726" s="23"/>
    </row>
    <row r="8727" spans="3:17" x14ac:dyDescent="0.3">
      <c r="C8727" s="128" t="str">
        <f t="shared" si="137"/>
        <v/>
      </c>
      <c r="Q8727" s="23"/>
    </row>
    <row r="8728" spans="3:17" x14ac:dyDescent="0.3">
      <c r="C8728" s="128" t="str">
        <f t="shared" si="137"/>
        <v/>
      </c>
      <c r="Q8728" s="23"/>
    </row>
    <row r="8729" spans="3:17" x14ac:dyDescent="0.3">
      <c r="C8729" s="128" t="str">
        <f t="shared" si="137"/>
        <v/>
      </c>
      <c r="Q8729" s="23"/>
    </row>
    <row r="8730" spans="3:17" x14ac:dyDescent="0.3">
      <c r="C8730" s="128" t="str">
        <f t="shared" si="137"/>
        <v/>
      </c>
      <c r="Q8730" s="23"/>
    </row>
    <row r="8731" spans="3:17" x14ac:dyDescent="0.3">
      <c r="C8731" s="128" t="str">
        <f t="shared" si="137"/>
        <v/>
      </c>
      <c r="Q8731" s="23"/>
    </row>
    <row r="8732" spans="3:17" x14ac:dyDescent="0.3">
      <c r="C8732" s="128" t="str">
        <f t="shared" si="137"/>
        <v/>
      </c>
      <c r="Q8732" s="23"/>
    </row>
    <row r="8733" spans="3:17" x14ac:dyDescent="0.3">
      <c r="C8733" s="128" t="str">
        <f t="shared" si="137"/>
        <v/>
      </c>
      <c r="Q8733" s="23"/>
    </row>
    <row r="8734" spans="3:17" x14ac:dyDescent="0.3">
      <c r="C8734" s="128" t="str">
        <f t="shared" si="137"/>
        <v/>
      </c>
      <c r="Q8734" s="23"/>
    </row>
    <row r="8735" spans="3:17" x14ac:dyDescent="0.3">
      <c r="C8735" s="128" t="str">
        <f t="shared" si="137"/>
        <v/>
      </c>
      <c r="Q8735" s="23"/>
    </row>
    <row r="8736" spans="3:17" x14ac:dyDescent="0.3">
      <c r="C8736" s="128" t="str">
        <f t="shared" si="137"/>
        <v/>
      </c>
      <c r="Q8736" s="23"/>
    </row>
    <row r="8737" spans="3:17" x14ac:dyDescent="0.3">
      <c r="C8737" s="128" t="str">
        <f t="shared" si="137"/>
        <v/>
      </c>
      <c r="Q8737" s="23"/>
    </row>
    <row r="8738" spans="3:17" x14ac:dyDescent="0.3">
      <c r="C8738" s="128" t="str">
        <f t="shared" si="137"/>
        <v/>
      </c>
      <c r="Q8738" s="23"/>
    </row>
    <row r="8739" spans="3:17" x14ac:dyDescent="0.3">
      <c r="C8739" s="128" t="str">
        <f t="shared" si="137"/>
        <v/>
      </c>
      <c r="Q8739" s="23"/>
    </row>
    <row r="8740" spans="3:17" x14ac:dyDescent="0.3">
      <c r="C8740" s="128" t="str">
        <f t="shared" si="137"/>
        <v/>
      </c>
      <c r="Q8740" s="23"/>
    </row>
    <row r="8741" spans="3:17" x14ac:dyDescent="0.3">
      <c r="C8741" s="128" t="str">
        <f t="shared" si="137"/>
        <v/>
      </c>
      <c r="Q8741" s="23"/>
    </row>
    <row r="8742" spans="3:17" x14ac:dyDescent="0.3">
      <c r="C8742" s="128" t="str">
        <f t="shared" si="137"/>
        <v/>
      </c>
      <c r="Q8742" s="23"/>
    </row>
    <row r="8743" spans="3:17" x14ac:dyDescent="0.3">
      <c r="C8743" s="128" t="str">
        <f t="shared" si="137"/>
        <v/>
      </c>
      <c r="Q8743" s="23"/>
    </row>
    <row r="8744" spans="3:17" x14ac:dyDescent="0.3">
      <c r="C8744" s="128" t="str">
        <f t="shared" si="137"/>
        <v/>
      </c>
      <c r="Q8744" s="23"/>
    </row>
    <row r="8745" spans="3:17" x14ac:dyDescent="0.3">
      <c r="C8745" s="128" t="str">
        <f t="shared" si="137"/>
        <v/>
      </c>
      <c r="Q8745" s="23"/>
    </row>
    <row r="8746" spans="3:17" x14ac:dyDescent="0.3">
      <c r="C8746" s="128" t="str">
        <f t="shared" si="137"/>
        <v/>
      </c>
      <c r="Q8746" s="23"/>
    </row>
    <row r="8747" spans="3:17" x14ac:dyDescent="0.3">
      <c r="C8747" s="128" t="str">
        <f t="shared" si="137"/>
        <v/>
      </c>
      <c r="Q8747" s="23"/>
    </row>
    <row r="8748" spans="3:17" x14ac:dyDescent="0.3">
      <c r="C8748" s="128" t="str">
        <f t="shared" si="137"/>
        <v/>
      </c>
      <c r="Q8748" s="23"/>
    </row>
    <row r="8749" spans="3:17" x14ac:dyDescent="0.3">
      <c r="C8749" s="128" t="str">
        <f t="shared" si="137"/>
        <v/>
      </c>
      <c r="Q8749" s="23"/>
    </row>
    <row r="8750" spans="3:17" x14ac:dyDescent="0.3">
      <c r="C8750" s="128" t="str">
        <f t="shared" si="137"/>
        <v/>
      </c>
      <c r="Q8750" s="23"/>
    </row>
    <row r="8751" spans="3:17" x14ac:dyDescent="0.3">
      <c r="C8751" s="128" t="str">
        <f t="shared" si="137"/>
        <v/>
      </c>
      <c r="Q8751" s="23"/>
    </row>
    <row r="8752" spans="3:17" x14ac:dyDescent="0.3">
      <c r="C8752" s="128" t="str">
        <f t="shared" si="137"/>
        <v/>
      </c>
      <c r="Q8752" s="23"/>
    </row>
    <row r="8753" spans="3:17" x14ac:dyDescent="0.3">
      <c r="C8753" s="128" t="str">
        <f t="shared" si="137"/>
        <v/>
      </c>
      <c r="Q8753" s="23"/>
    </row>
    <row r="8754" spans="3:17" x14ac:dyDescent="0.3">
      <c r="C8754" s="128" t="str">
        <f t="shared" si="137"/>
        <v/>
      </c>
      <c r="Q8754" s="23"/>
    </row>
    <row r="8755" spans="3:17" x14ac:dyDescent="0.3">
      <c r="C8755" s="128" t="str">
        <f t="shared" si="137"/>
        <v/>
      </c>
      <c r="Q8755" s="23"/>
    </row>
    <row r="8756" spans="3:17" x14ac:dyDescent="0.3">
      <c r="C8756" s="128" t="str">
        <f t="shared" si="137"/>
        <v/>
      </c>
      <c r="Q8756" s="23"/>
    </row>
    <row r="8757" spans="3:17" x14ac:dyDescent="0.3">
      <c r="C8757" s="128" t="str">
        <f t="shared" si="137"/>
        <v/>
      </c>
      <c r="Q8757" s="23"/>
    </row>
    <row r="8758" spans="3:17" x14ac:dyDescent="0.3">
      <c r="C8758" s="128" t="str">
        <f t="shared" ref="C8758:C8821" si="138">LEFT(E8758,9)</f>
        <v/>
      </c>
      <c r="Q8758" s="23"/>
    </row>
    <row r="8759" spans="3:17" x14ac:dyDescent="0.3">
      <c r="C8759" s="128" t="str">
        <f t="shared" si="138"/>
        <v/>
      </c>
      <c r="Q8759" s="23"/>
    </row>
    <row r="8760" spans="3:17" x14ac:dyDescent="0.3">
      <c r="C8760" s="128" t="str">
        <f t="shared" si="138"/>
        <v/>
      </c>
      <c r="Q8760" s="23"/>
    </row>
    <row r="8761" spans="3:17" x14ac:dyDescent="0.3">
      <c r="C8761" s="128" t="str">
        <f t="shared" si="138"/>
        <v/>
      </c>
      <c r="Q8761" s="23"/>
    </row>
    <row r="8762" spans="3:17" x14ac:dyDescent="0.3">
      <c r="C8762" s="128" t="str">
        <f t="shared" si="138"/>
        <v/>
      </c>
      <c r="Q8762" s="23"/>
    </row>
    <row r="8763" spans="3:17" x14ac:dyDescent="0.3">
      <c r="C8763" s="128" t="str">
        <f t="shared" si="138"/>
        <v/>
      </c>
      <c r="Q8763" s="23"/>
    </row>
    <row r="8764" spans="3:17" x14ac:dyDescent="0.3">
      <c r="C8764" s="128" t="str">
        <f t="shared" si="138"/>
        <v/>
      </c>
      <c r="Q8764" s="23"/>
    </row>
    <row r="8765" spans="3:17" x14ac:dyDescent="0.3">
      <c r="C8765" s="128" t="str">
        <f t="shared" si="138"/>
        <v/>
      </c>
      <c r="Q8765" s="23"/>
    </row>
    <row r="8766" spans="3:17" x14ac:dyDescent="0.3">
      <c r="C8766" s="128" t="str">
        <f t="shared" si="138"/>
        <v/>
      </c>
      <c r="Q8766" s="23"/>
    </row>
    <row r="8767" spans="3:17" x14ac:dyDescent="0.3">
      <c r="C8767" s="128" t="str">
        <f t="shared" si="138"/>
        <v/>
      </c>
      <c r="Q8767" s="23"/>
    </row>
    <row r="8768" spans="3:17" x14ac:dyDescent="0.3">
      <c r="C8768" s="128" t="str">
        <f t="shared" si="138"/>
        <v/>
      </c>
      <c r="Q8768" s="23"/>
    </row>
    <row r="8769" spans="3:17" x14ac:dyDescent="0.3">
      <c r="C8769" s="128" t="str">
        <f t="shared" si="138"/>
        <v/>
      </c>
      <c r="Q8769" s="23"/>
    </row>
    <row r="8770" spans="3:17" x14ac:dyDescent="0.3">
      <c r="C8770" s="128" t="str">
        <f t="shared" si="138"/>
        <v/>
      </c>
      <c r="Q8770" s="23"/>
    </row>
    <row r="8771" spans="3:17" x14ac:dyDescent="0.3">
      <c r="C8771" s="128" t="str">
        <f t="shared" si="138"/>
        <v/>
      </c>
      <c r="Q8771" s="23"/>
    </row>
    <row r="8772" spans="3:17" x14ac:dyDescent="0.3">
      <c r="C8772" s="128" t="str">
        <f t="shared" si="138"/>
        <v/>
      </c>
      <c r="Q8772" s="23"/>
    </row>
    <row r="8773" spans="3:17" x14ac:dyDescent="0.3">
      <c r="C8773" s="128" t="str">
        <f t="shared" si="138"/>
        <v/>
      </c>
      <c r="Q8773" s="23"/>
    </row>
    <row r="8774" spans="3:17" x14ac:dyDescent="0.3">
      <c r="C8774" s="128" t="str">
        <f t="shared" si="138"/>
        <v/>
      </c>
      <c r="Q8774" s="23"/>
    </row>
    <row r="8775" spans="3:17" x14ac:dyDescent="0.3">
      <c r="C8775" s="128" t="str">
        <f t="shared" si="138"/>
        <v/>
      </c>
      <c r="Q8775" s="23"/>
    </row>
    <row r="8776" spans="3:17" x14ac:dyDescent="0.3">
      <c r="C8776" s="128" t="str">
        <f t="shared" si="138"/>
        <v/>
      </c>
      <c r="Q8776" s="23"/>
    </row>
    <row r="8777" spans="3:17" x14ac:dyDescent="0.3">
      <c r="C8777" s="128" t="str">
        <f t="shared" si="138"/>
        <v/>
      </c>
      <c r="Q8777" s="23"/>
    </row>
    <row r="8778" spans="3:17" x14ac:dyDescent="0.3">
      <c r="C8778" s="128" t="str">
        <f t="shared" si="138"/>
        <v/>
      </c>
      <c r="Q8778" s="23"/>
    </row>
    <row r="8779" spans="3:17" x14ac:dyDescent="0.3">
      <c r="C8779" s="128" t="str">
        <f t="shared" si="138"/>
        <v/>
      </c>
      <c r="Q8779" s="23"/>
    </row>
    <row r="8780" spans="3:17" x14ac:dyDescent="0.3">
      <c r="C8780" s="128" t="str">
        <f t="shared" si="138"/>
        <v/>
      </c>
      <c r="Q8780" s="23"/>
    </row>
    <row r="8781" spans="3:17" x14ac:dyDescent="0.3">
      <c r="C8781" s="128" t="str">
        <f t="shared" si="138"/>
        <v/>
      </c>
      <c r="Q8781" s="23"/>
    </row>
    <row r="8782" spans="3:17" x14ac:dyDescent="0.3">
      <c r="C8782" s="128" t="str">
        <f t="shared" si="138"/>
        <v/>
      </c>
      <c r="Q8782" s="23"/>
    </row>
    <row r="8783" spans="3:17" x14ac:dyDescent="0.3">
      <c r="C8783" s="128" t="str">
        <f t="shared" si="138"/>
        <v/>
      </c>
      <c r="Q8783" s="23"/>
    </row>
    <row r="8784" spans="3:17" x14ac:dyDescent="0.3">
      <c r="C8784" s="128" t="str">
        <f t="shared" si="138"/>
        <v/>
      </c>
      <c r="Q8784" s="23"/>
    </row>
    <row r="8785" spans="3:17" x14ac:dyDescent="0.3">
      <c r="C8785" s="128" t="str">
        <f t="shared" si="138"/>
        <v/>
      </c>
      <c r="Q8785" s="23"/>
    </row>
    <row r="8786" spans="3:17" x14ac:dyDescent="0.3">
      <c r="C8786" s="128" t="str">
        <f t="shared" si="138"/>
        <v/>
      </c>
      <c r="Q8786" s="23"/>
    </row>
    <row r="8787" spans="3:17" x14ac:dyDescent="0.3">
      <c r="C8787" s="128" t="str">
        <f t="shared" si="138"/>
        <v/>
      </c>
      <c r="Q8787" s="23"/>
    </row>
    <row r="8788" spans="3:17" x14ac:dyDescent="0.3">
      <c r="C8788" s="128" t="str">
        <f t="shared" si="138"/>
        <v/>
      </c>
      <c r="Q8788" s="23"/>
    </row>
    <row r="8789" spans="3:17" x14ac:dyDescent="0.3">
      <c r="C8789" s="128" t="str">
        <f t="shared" si="138"/>
        <v/>
      </c>
      <c r="Q8789" s="23"/>
    </row>
    <row r="8790" spans="3:17" x14ac:dyDescent="0.3">
      <c r="C8790" s="128" t="str">
        <f t="shared" si="138"/>
        <v/>
      </c>
      <c r="Q8790" s="23"/>
    </row>
    <row r="8791" spans="3:17" x14ac:dyDescent="0.3">
      <c r="C8791" s="128" t="str">
        <f t="shared" si="138"/>
        <v/>
      </c>
      <c r="Q8791" s="23"/>
    </row>
    <row r="8792" spans="3:17" x14ac:dyDescent="0.3">
      <c r="C8792" s="128" t="str">
        <f t="shared" si="138"/>
        <v/>
      </c>
      <c r="Q8792" s="23"/>
    </row>
    <row r="8793" spans="3:17" x14ac:dyDescent="0.3">
      <c r="C8793" s="128" t="str">
        <f t="shared" si="138"/>
        <v/>
      </c>
      <c r="Q8793" s="23"/>
    </row>
    <row r="8794" spans="3:17" x14ac:dyDescent="0.3">
      <c r="C8794" s="128" t="str">
        <f t="shared" si="138"/>
        <v/>
      </c>
      <c r="Q8794" s="23"/>
    </row>
    <row r="8795" spans="3:17" x14ac:dyDescent="0.3">
      <c r="C8795" s="128" t="str">
        <f t="shared" si="138"/>
        <v/>
      </c>
      <c r="Q8795" s="23"/>
    </row>
    <row r="8796" spans="3:17" x14ac:dyDescent="0.3">
      <c r="C8796" s="128" t="str">
        <f t="shared" si="138"/>
        <v/>
      </c>
      <c r="Q8796" s="23"/>
    </row>
    <row r="8797" spans="3:17" x14ac:dyDescent="0.3">
      <c r="C8797" s="128" t="str">
        <f t="shared" si="138"/>
        <v/>
      </c>
      <c r="Q8797" s="23"/>
    </row>
    <row r="8798" spans="3:17" x14ac:dyDescent="0.3">
      <c r="C8798" s="128" t="str">
        <f t="shared" si="138"/>
        <v/>
      </c>
      <c r="Q8798" s="23"/>
    </row>
    <row r="8799" spans="3:17" x14ac:dyDescent="0.3">
      <c r="C8799" s="128" t="str">
        <f t="shared" si="138"/>
        <v/>
      </c>
      <c r="Q8799" s="23"/>
    </row>
    <row r="8800" spans="3:17" x14ac:dyDescent="0.3">
      <c r="C8800" s="128" t="str">
        <f t="shared" si="138"/>
        <v/>
      </c>
      <c r="Q8800" s="23"/>
    </row>
    <row r="8801" spans="3:17" x14ac:dyDescent="0.3">
      <c r="C8801" s="128" t="str">
        <f t="shared" si="138"/>
        <v/>
      </c>
      <c r="Q8801" s="23"/>
    </row>
    <row r="8802" spans="3:17" x14ac:dyDescent="0.3">
      <c r="C8802" s="128" t="str">
        <f t="shared" si="138"/>
        <v/>
      </c>
      <c r="Q8802" s="23"/>
    </row>
    <row r="8803" spans="3:17" x14ac:dyDescent="0.3">
      <c r="C8803" s="128" t="str">
        <f t="shared" si="138"/>
        <v/>
      </c>
      <c r="Q8803" s="23"/>
    </row>
    <row r="8804" spans="3:17" x14ac:dyDescent="0.3">
      <c r="C8804" s="128" t="str">
        <f t="shared" si="138"/>
        <v/>
      </c>
      <c r="Q8804" s="23"/>
    </row>
    <row r="8805" spans="3:17" x14ac:dyDescent="0.3">
      <c r="C8805" s="128" t="str">
        <f t="shared" si="138"/>
        <v/>
      </c>
      <c r="Q8805" s="23"/>
    </row>
    <row r="8806" spans="3:17" x14ac:dyDescent="0.3">
      <c r="C8806" s="128" t="str">
        <f t="shared" si="138"/>
        <v/>
      </c>
      <c r="Q8806" s="23"/>
    </row>
    <row r="8807" spans="3:17" x14ac:dyDescent="0.3">
      <c r="C8807" s="128" t="str">
        <f t="shared" si="138"/>
        <v/>
      </c>
      <c r="Q8807" s="23"/>
    </row>
    <row r="8808" spans="3:17" x14ac:dyDescent="0.3">
      <c r="C8808" s="128" t="str">
        <f t="shared" si="138"/>
        <v/>
      </c>
      <c r="Q8808" s="23"/>
    </row>
    <row r="8809" spans="3:17" x14ac:dyDescent="0.3">
      <c r="C8809" s="128" t="str">
        <f t="shared" si="138"/>
        <v/>
      </c>
      <c r="Q8809" s="23"/>
    </row>
    <row r="8810" spans="3:17" x14ac:dyDescent="0.3">
      <c r="C8810" s="128" t="str">
        <f t="shared" si="138"/>
        <v/>
      </c>
      <c r="Q8810" s="23"/>
    </row>
    <row r="8811" spans="3:17" x14ac:dyDescent="0.3">
      <c r="C8811" s="128" t="str">
        <f t="shared" si="138"/>
        <v/>
      </c>
      <c r="Q8811" s="23"/>
    </row>
    <row r="8812" spans="3:17" x14ac:dyDescent="0.3">
      <c r="C8812" s="128" t="str">
        <f t="shared" si="138"/>
        <v/>
      </c>
      <c r="Q8812" s="23"/>
    </row>
    <row r="8813" spans="3:17" x14ac:dyDescent="0.3">
      <c r="C8813" s="128" t="str">
        <f t="shared" si="138"/>
        <v/>
      </c>
      <c r="Q8813" s="23"/>
    </row>
    <row r="8814" spans="3:17" x14ac:dyDescent="0.3">
      <c r="C8814" s="128" t="str">
        <f t="shared" si="138"/>
        <v/>
      </c>
      <c r="Q8814" s="23"/>
    </row>
    <row r="8815" spans="3:17" x14ac:dyDescent="0.3">
      <c r="C8815" s="128" t="str">
        <f t="shared" si="138"/>
        <v/>
      </c>
      <c r="Q8815" s="23"/>
    </row>
    <row r="8816" spans="3:17" x14ac:dyDescent="0.3">
      <c r="C8816" s="128" t="str">
        <f t="shared" si="138"/>
        <v/>
      </c>
      <c r="Q8816" s="23"/>
    </row>
    <row r="8817" spans="3:17" x14ac:dyDescent="0.3">
      <c r="C8817" s="128" t="str">
        <f t="shared" si="138"/>
        <v/>
      </c>
      <c r="Q8817" s="23"/>
    </row>
    <row r="8818" spans="3:17" x14ac:dyDescent="0.3">
      <c r="C8818" s="128" t="str">
        <f t="shared" si="138"/>
        <v/>
      </c>
      <c r="Q8818" s="23"/>
    </row>
    <row r="8819" spans="3:17" x14ac:dyDescent="0.3">
      <c r="C8819" s="128" t="str">
        <f t="shared" si="138"/>
        <v/>
      </c>
      <c r="Q8819" s="23"/>
    </row>
    <row r="8820" spans="3:17" x14ac:dyDescent="0.3">
      <c r="C8820" s="128" t="str">
        <f t="shared" si="138"/>
        <v/>
      </c>
      <c r="Q8820" s="23"/>
    </row>
    <row r="8821" spans="3:17" x14ac:dyDescent="0.3">
      <c r="C8821" s="128" t="str">
        <f t="shared" si="138"/>
        <v/>
      </c>
      <c r="Q8821" s="23"/>
    </row>
    <row r="8822" spans="3:17" x14ac:dyDescent="0.3">
      <c r="C8822" s="128" t="str">
        <f t="shared" ref="C8822:C8885" si="139">LEFT(E8822,9)</f>
        <v/>
      </c>
      <c r="Q8822" s="23"/>
    </row>
    <row r="8823" spans="3:17" x14ac:dyDescent="0.3">
      <c r="C8823" s="128" t="str">
        <f t="shared" si="139"/>
        <v/>
      </c>
      <c r="Q8823" s="23"/>
    </row>
    <row r="8824" spans="3:17" x14ac:dyDescent="0.3">
      <c r="C8824" s="128" t="str">
        <f t="shared" si="139"/>
        <v/>
      </c>
      <c r="Q8824" s="23"/>
    </row>
    <row r="8825" spans="3:17" x14ac:dyDescent="0.3">
      <c r="C8825" s="128" t="str">
        <f t="shared" si="139"/>
        <v/>
      </c>
      <c r="Q8825" s="23"/>
    </row>
    <row r="8826" spans="3:17" x14ac:dyDescent="0.3">
      <c r="C8826" s="128" t="str">
        <f t="shared" si="139"/>
        <v/>
      </c>
      <c r="Q8826" s="23"/>
    </row>
    <row r="8827" spans="3:17" x14ac:dyDescent="0.3">
      <c r="C8827" s="128" t="str">
        <f t="shared" si="139"/>
        <v/>
      </c>
      <c r="Q8827" s="23"/>
    </row>
    <row r="8828" spans="3:17" x14ac:dyDescent="0.3">
      <c r="C8828" s="128" t="str">
        <f t="shared" si="139"/>
        <v/>
      </c>
      <c r="Q8828" s="23"/>
    </row>
    <row r="8829" spans="3:17" x14ac:dyDescent="0.3">
      <c r="C8829" s="128" t="str">
        <f t="shared" si="139"/>
        <v/>
      </c>
      <c r="Q8829" s="23"/>
    </row>
    <row r="8830" spans="3:17" x14ac:dyDescent="0.3">
      <c r="C8830" s="128" t="str">
        <f t="shared" si="139"/>
        <v/>
      </c>
      <c r="Q8830" s="23"/>
    </row>
    <row r="8831" spans="3:17" x14ac:dyDescent="0.3">
      <c r="C8831" s="128" t="str">
        <f t="shared" si="139"/>
        <v/>
      </c>
      <c r="Q8831" s="23"/>
    </row>
    <row r="8832" spans="3:17" x14ac:dyDescent="0.3">
      <c r="C8832" s="128" t="str">
        <f t="shared" si="139"/>
        <v/>
      </c>
      <c r="Q8832" s="23"/>
    </row>
    <row r="8833" spans="3:17" x14ac:dyDescent="0.3">
      <c r="C8833" s="128" t="str">
        <f t="shared" si="139"/>
        <v/>
      </c>
      <c r="Q8833" s="23"/>
    </row>
    <row r="8834" spans="3:17" x14ac:dyDescent="0.3">
      <c r="C8834" s="128" t="str">
        <f t="shared" si="139"/>
        <v/>
      </c>
      <c r="Q8834" s="23"/>
    </row>
    <row r="8835" spans="3:17" x14ac:dyDescent="0.3">
      <c r="C8835" s="128" t="str">
        <f t="shared" si="139"/>
        <v/>
      </c>
      <c r="Q8835" s="23"/>
    </row>
    <row r="8836" spans="3:17" x14ac:dyDescent="0.3">
      <c r="C8836" s="128" t="str">
        <f t="shared" si="139"/>
        <v/>
      </c>
      <c r="Q8836" s="23"/>
    </row>
    <row r="8837" spans="3:17" x14ac:dyDescent="0.3">
      <c r="C8837" s="128" t="str">
        <f t="shared" si="139"/>
        <v/>
      </c>
      <c r="Q8837" s="23"/>
    </row>
    <row r="8838" spans="3:17" x14ac:dyDescent="0.3">
      <c r="C8838" s="128" t="str">
        <f t="shared" si="139"/>
        <v/>
      </c>
      <c r="Q8838" s="23"/>
    </row>
    <row r="8839" spans="3:17" x14ac:dyDescent="0.3">
      <c r="C8839" s="128" t="str">
        <f t="shared" si="139"/>
        <v/>
      </c>
      <c r="Q8839" s="23"/>
    </row>
    <row r="8840" spans="3:17" x14ac:dyDescent="0.3">
      <c r="C8840" s="128" t="str">
        <f t="shared" si="139"/>
        <v/>
      </c>
      <c r="Q8840" s="23"/>
    </row>
    <row r="8841" spans="3:17" x14ac:dyDescent="0.3">
      <c r="C8841" s="128" t="str">
        <f t="shared" si="139"/>
        <v/>
      </c>
      <c r="Q8841" s="23"/>
    </row>
    <row r="8842" spans="3:17" x14ac:dyDescent="0.3">
      <c r="C8842" s="128" t="str">
        <f t="shared" si="139"/>
        <v/>
      </c>
      <c r="Q8842" s="23"/>
    </row>
    <row r="8843" spans="3:17" x14ac:dyDescent="0.3">
      <c r="C8843" s="128" t="str">
        <f t="shared" si="139"/>
        <v/>
      </c>
      <c r="Q8843" s="23"/>
    </row>
    <row r="8844" spans="3:17" x14ac:dyDescent="0.3">
      <c r="C8844" s="128" t="str">
        <f t="shared" si="139"/>
        <v/>
      </c>
      <c r="Q8844" s="23"/>
    </row>
    <row r="8845" spans="3:17" x14ac:dyDescent="0.3">
      <c r="C8845" s="128" t="str">
        <f t="shared" si="139"/>
        <v/>
      </c>
      <c r="Q8845" s="23"/>
    </row>
    <row r="8846" spans="3:17" x14ac:dyDescent="0.3">
      <c r="C8846" s="128" t="str">
        <f t="shared" si="139"/>
        <v/>
      </c>
      <c r="Q8846" s="23"/>
    </row>
    <row r="8847" spans="3:17" x14ac:dyDescent="0.3">
      <c r="C8847" s="128" t="str">
        <f t="shared" si="139"/>
        <v/>
      </c>
      <c r="Q8847" s="23"/>
    </row>
    <row r="8848" spans="3:17" x14ac:dyDescent="0.3">
      <c r="C8848" s="128" t="str">
        <f t="shared" si="139"/>
        <v/>
      </c>
      <c r="Q8848" s="23"/>
    </row>
    <row r="8849" spans="3:17" x14ac:dyDescent="0.3">
      <c r="C8849" s="128" t="str">
        <f t="shared" si="139"/>
        <v/>
      </c>
      <c r="Q8849" s="23"/>
    </row>
    <row r="8850" spans="3:17" x14ac:dyDescent="0.3">
      <c r="C8850" s="128" t="str">
        <f t="shared" si="139"/>
        <v/>
      </c>
      <c r="Q8850" s="23"/>
    </row>
    <row r="8851" spans="3:17" x14ac:dyDescent="0.3">
      <c r="C8851" s="128" t="str">
        <f t="shared" si="139"/>
        <v/>
      </c>
      <c r="Q8851" s="23"/>
    </row>
    <row r="8852" spans="3:17" x14ac:dyDescent="0.3">
      <c r="C8852" s="128" t="str">
        <f t="shared" si="139"/>
        <v/>
      </c>
      <c r="Q8852" s="23"/>
    </row>
    <row r="8853" spans="3:17" x14ac:dyDescent="0.3">
      <c r="C8853" s="128" t="str">
        <f t="shared" si="139"/>
        <v/>
      </c>
      <c r="Q8853" s="23"/>
    </row>
    <row r="8854" spans="3:17" x14ac:dyDescent="0.3">
      <c r="C8854" s="128" t="str">
        <f t="shared" si="139"/>
        <v/>
      </c>
      <c r="Q8854" s="23"/>
    </row>
    <row r="8855" spans="3:17" x14ac:dyDescent="0.3">
      <c r="C8855" s="128" t="str">
        <f t="shared" si="139"/>
        <v/>
      </c>
      <c r="Q8855" s="23"/>
    </row>
    <row r="8856" spans="3:17" x14ac:dyDescent="0.3">
      <c r="C8856" s="128" t="str">
        <f t="shared" si="139"/>
        <v/>
      </c>
      <c r="Q8856" s="23"/>
    </row>
    <row r="8857" spans="3:17" x14ac:dyDescent="0.3">
      <c r="C8857" s="128" t="str">
        <f t="shared" si="139"/>
        <v/>
      </c>
      <c r="Q8857" s="23"/>
    </row>
    <row r="8858" spans="3:17" x14ac:dyDescent="0.3">
      <c r="C8858" s="128" t="str">
        <f t="shared" si="139"/>
        <v/>
      </c>
      <c r="Q8858" s="23"/>
    </row>
    <row r="8859" spans="3:17" x14ac:dyDescent="0.3">
      <c r="C8859" s="128" t="str">
        <f t="shared" si="139"/>
        <v/>
      </c>
      <c r="Q8859" s="23"/>
    </row>
    <row r="8860" spans="3:17" x14ac:dyDescent="0.3">
      <c r="C8860" s="128" t="str">
        <f t="shared" si="139"/>
        <v/>
      </c>
      <c r="Q8860" s="23"/>
    </row>
    <row r="8861" spans="3:17" x14ac:dyDescent="0.3">
      <c r="C8861" s="128" t="str">
        <f t="shared" si="139"/>
        <v/>
      </c>
      <c r="Q8861" s="23"/>
    </row>
    <row r="8862" spans="3:17" x14ac:dyDescent="0.3">
      <c r="C8862" s="128" t="str">
        <f t="shared" si="139"/>
        <v/>
      </c>
      <c r="Q8862" s="23"/>
    </row>
    <row r="8863" spans="3:17" x14ac:dyDescent="0.3">
      <c r="C8863" s="128" t="str">
        <f t="shared" si="139"/>
        <v/>
      </c>
      <c r="Q8863" s="23"/>
    </row>
    <row r="8864" spans="3:17" x14ac:dyDescent="0.3">
      <c r="C8864" s="128" t="str">
        <f t="shared" si="139"/>
        <v/>
      </c>
      <c r="Q8864" s="23"/>
    </row>
    <row r="8865" spans="3:17" x14ac:dyDescent="0.3">
      <c r="C8865" s="128" t="str">
        <f t="shared" si="139"/>
        <v/>
      </c>
      <c r="Q8865" s="23"/>
    </row>
    <row r="8866" spans="3:17" x14ac:dyDescent="0.3">
      <c r="C8866" s="128" t="str">
        <f t="shared" si="139"/>
        <v/>
      </c>
      <c r="Q8866" s="23"/>
    </row>
    <row r="8867" spans="3:17" x14ac:dyDescent="0.3">
      <c r="C8867" s="128" t="str">
        <f t="shared" si="139"/>
        <v/>
      </c>
      <c r="Q8867" s="23"/>
    </row>
    <row r="8868" spans="3:17" x14ac:dyDescent="0.3">
      <c r="C8868" s="128" t="str">
        <f t="shared" si="139"/>
        <v/>
      </c>
      <c r="Q8868" s="23"/>
    </row>
    <row r="8869" spans="3:17" x14ac:dyDescent="0.3">
      <c r="C8869" s="128" t="str">
        <f t="shared" si="139"/>
        <v/>
      </c>
      <c r="Q8869" s="23"/>
    </row>
    <row r="8870" spans="3:17" x14ac:dyDescent="0.3">
      <c r="C8870" s="128" t="str">
        <f t="shared" si="139"/>
        <v/>
      </c>
      <c r="Q8870" s="23"/>
    </row>
    <row r="8871" spans="3:17" x14ac:dyDescent="0.3">
      <c r="C8871" s="128" t="str">
        <f t="shared" si="139"/>
        <v/>
      </c>
      <c r="Q8871" s="23"/>
    </row>
    <row r="8872" spans="3:17" x14ac:dyDescent="0.3">
      <c r="C8872" s="128" t="str">
        <f t="shared" si="139"/>
        <v/>
      </c>
      <c r="Q8872" s="23"/>
    </row>
    <row r="8873" spans="3:17" x14ac:dyDescent="0.3">
      <c r="C8873" s="128" t="str">
        <f t="shared" si="139"/>
        <v/>
      </c>
      <c r="Q8873" s="23"/>
    </row>
    <row r="8874" spans="3:17" x14ac:dyDescent="0.3">
      <c r="C8874" s="128" t="str">
        <f t="shared" si="139"/>
        <v/>
      </c>
      <c r="Q8874" s="23"/>
    </row>
    <row r="8875" spans="3:17" x14ac:dyDescent="0.3">
      <c r="C8875" s="128" t="str">
        <f t="shared" si="139"/>
        <v/>
      </c>
      <c r="Q8875" s="23"/>
    </row>
    <row r="8876" spans="3:17" x14ac:dyDescent="0.3">
      <c r="C8876" s="128" t="str">
        <f t="shared" si="139"/>
        <v/>
      </c>
      <c r="Q8876" s="23"/>
    </row>
    <row r="8877" spans="3:17" x14ac:dyDescent="0.3">
      <c r="C8877" s="128" t="str">
        <f t="shared" si="139"/>
        <v/>
      </c>
      <c r="Q8877" s="23"/>
    </row>
    <row r="8878" spans="3:17" x14ac:dyDescent="0.3">
      <c r="C8878" s="128" t="str">
        <f t="shared" si="139"/>
        <v/>
      </c>
      <c r="Q8878" s="23"/>
    </row>
    <row r="8879" spans="3:17" x14ac:dyDescent="0.3">
      <c r="C8879" s="128" t="str">
        <f t="shared" si="139"/>
        <v/>
      </c>
      <c r="Q8879" s="23"/>
    </row>
    <row r="8880" spans="3:17" x14ac:dyDescent="0.3">
      <c r="C8880" s="128" t="str">
        <f t="shared" si="139"/>
        <v/>
      </c>
      <c r="Q8880" s="23"/>
    </row>
    <row r="8881" spans="3:17" x14ac:dyDescent="0.3">
      <c r="C8881" s="128" t="str">
        <f t="shared" si="139"/>
        <v/>
      </c>
      <c r="Q8881" s="23"/>
    </row>
    <row r="8882" spans="3:17" x14ac:dyDescent="0.3">
      <c r="C8882" s="128" t="str">
        <f t="shared" si="139"/>
        <v/>
      </c>
      <c r="Q8882" s="23"/>
    </row>
    <row r="8883" spans="3:17" x14ac:dyDescent="0.3">
      <c r="C8883" s="128" t="str">
        <f t="shared" si="139"/>
        <v/>
      </c>
      <c r="Q8883" s="23"/>
    </row>
    <row r="8884" spans="3:17" x14ac:dyDescent="0.3">
      <c r="C8884" s="128" t="str">
        <f t="shared" si="139"/>
        <v/>
      </c>
      <c r="Q8884" s="23"/>
    </row>
    <row r="8885" spans="3:17" x14ac:dyDescent="0.3">
      <c r="C8885" s="128" t="str">
        <f t="shared" si="139"/>
        <v/>
      </c>
      <c r="Q8885" s="23"/>
    </row>
    <row r="8886" spans="3:17" x14ac:dyDescent="0.3">
      <c r="C8886" s="128" t="str">
        <f t="shared" ref="C8886:C8949" si="140">LEFT(E8886,9)</f>
        <v/>
      </c>
      <c r="Q8886" s="23"/>
    </row>
    <row r="8887" spans="3:17" x14ac:dyDescent="0.3">
      <c r="C8887" s="128" t="str">
        <f t="shared" si="140"/>
        <v/>
      </c>
      <c r="Q8887" s="23"/>
    </row>
    <row r="8888" spans="3:17" x14ac:dyDescent="0.3">
      <c r="C8888" s="128" t="str">
        <f t="shared" si="140"/>
        <v/>
      </c>
      <c r="Q8888" s="23"/>
    </row>
    <row r="8889" spans="3:17" x14ac:dyDescent="0.3">
      <c r="C8889" s="128" t="str">
        <f t="shared" si="140"/>
        <v/>
      </c>
      <c r="Q8889" s="23"/>
    </row>
    <row r="8890" spans="3:17" x14ac:dyDescent="0.3">
      <c r="C8890" s="128" t="str">
        <f t="shared" si="140"/>
        <v/>
      </c>
      <c r="Q8890" s="23"/>
    </row>
    <row r="8891" spans="3:17" x14ac:dyDescent="0.3">
      <c r="C8891" s="128" t="str">
        <f t="shared" si="140"/>
        <v/>
      </c>
      <c r="Q8891" s="23"/>
    </row>
    <row r="8892" spans="3:17" x14ac:dyDescent="0.3">
      <c r="C8892" s="128" t="str">
        <f t="shared" si="140"/>
        <v/>
      </c>
      <c r="Q8892" s="23"/>
    </row>
    <row r="8893" spans="3:17" x14ac:dyDescent="0.3">
      <c r="C8893" s="128" t="str">
        <f t="shared" si="140"/>
        <v/>
      </c>
      <c r="Q8893" s="23"/>
    </row>
    <row r="8894" spans="3:17" x14ac:dyDescent="0.3">
      <c r="C8894" s="128" t="str">
        <f t="shared" si="140"/>
        <v/>
      </c>
      <c r="Q8894" s="23"/>
    </row>
    <row r="8895" spans="3:17" x14ac:dyDescent="0.3">
      <c r="C8895" s="128" t="str">
        <f t="shared" si="140"/>
        <v/>
      </c>
      <c r="Q8895" s="23"/>
    </row>
    <row r="8896" spans="3:17" x14ac:dyDescent="0.3">
      <c r="C8896" s="128" t="str">
        <f t="shared" si="140"/>
        <v/>
      </c>
      <c r="Q8896" s="23"/>
    </row>
    <row r="8897" spans="3:17" x14ac:dyDescent="0.3">
      <c r="C8897" s="128" t="str">
        <f t="shared" si="140"/>
        <v/>
      </c>
      <c r="Q8897" s="23"/>
    </row>
    <row r="8898" spans="3:17" x14ac:dyDescent="0.3">
      <c r="C8898" s="128" t="str">
        <f t="shared" si="140"/>
        <v/>
      </c>
      <c r="Q8898" s="23"/>
    </row>
    <row r="8899" spans="3:17" x14ac:dyDescent="0.3">
      <c r="C8899" s="128" t="str">
        <f t="shared" si="140"/>
        <v/>
      </c>
      <c r="Q8899" s="23"/>
    </row>
    <row r="8900" spans="3:17" x14ac:dyDescent="0.3">
      <c r="C8900" s="128" t="str">
        <f t="shared" si="140"/>
        <v/>
      </c>
      <c r="Q8900" s="23"/>
    </row>
    <row r="8901" spans="3:17" x14ac:dyDescent="0.3">
      <c r="C8901" s="128" t="str">
        <f t="shared" si="140"/>
        <v/>
      </c>
      <c r="Q8901" s="23"/>
    </row>
    <row r="8902" spans="3:17" x14ac:dyDescent="0.3">
      <c r="C8902" s="128" t="str">
        <f t="shared" si="140"/>
        <v/>
      </c>
      <c r="Q8902" s="23"/>
    </row>
    <row r="8903" spans="3:17" x14ac:dyDescent="0.3">
      <c r="C8903" s="128" t="str">
        <f t="shared" si="140"/>
        <v/>
      </c>
      <c r="Q8903" s="23"/>
    </row>
    <row r="8904" spans="3:17" x14ac:dyDescent="0.3">
      <c r="C8904" s="128" t="str">
        <f t="shared" si="140"/>
        <v/>
      </c>
      <c r="Q8904" s="23"/>
    </row>
    <row r="8905" spans="3:17" x14ac:dyDescent="0.3">
      <c r="C8905" s="128" t="str">
        <f t="shared" si="140"/>
        <v/>
      </c>
      <c r="Q8905" s="23"/>
    </row>
    <row r="8906" spans="3:17" x14ac:dyDescent="0.3">
      <c r="C8906" s="128" t="str">
        <f t="shared" si="140"/>
        <v/>
      </c>
      <c r="Q8906" s="23"/>
    </row>
    <row r="8907" spans="3:17" x14ac:dyDescent="0.3">
      <c r="C8907" s="128" t="str">
        <f t="shared" si="140"/>
        <v/>
      </c>
      <c r="Q8907" s="23"/>
    </row>
    <row r="8908" spans="3:17" x14ac:dyDescent="0.3">
      <c r="C8908" s="128" t="str">
        <f t="shared" si="140"/>
        <v/>
      </c>
      <c r="Q8908" s="23"/>
    </row>
    <row r="8909" spans="3:17" x14ac:dyDescent="0.3">
      <c r="C8909" s="128" t="str">
        <f t="shared" si="140"/>
        <v/>
      </c>
      <c r="Q8909" s="23"/>
    </row>
    <row r="8910" spans="3:17" x14ac:dyDescent="0.3">
      <c r="C8910" s="128" t="str">
        <f t="shared" si="140"/>
        <v/>
      </c>
      <c r="Q8910" s="23"/>
    </row>
    <row r="8911" spans="3:17" x14ac:dyDescent="0.3">
      <c r="C8911" s="128" t="str">
        <f t="shared" si="140"/>
        <v/>
      </c>
      <c r="Q8911" s="23"/>
    </row>
    <row r="8912" spans="3:17" x14ac:dyDescent="0.3">
      <c r="C8912" s="128" t="str">
        <f t="shared" si="140"/>
        <v/>
      </c>
      <c r="Q8912" s="23"/>
    </row>
    <row r="8913" spans="3:17" x14ac:dyDescent="0.3">
      <c r="C8913" s="128" t="str">
        <f t="shared" si="140"/>
        <v/>
      </c>
      <c r="Q8913" s="23"/>
    </row>
    <row r="8914" spans="3:17" x14ac:dyDescent="0.3">
      <c r="C8914" s="128" t="str">
        <f t="shared" si="140"/>
        <v/>
      </c>
      <c r="Q8914" s="23"/>
    </row>
    <row r="8915" spans="3:17" x14ac:dyDescent="0.3">
      <c r="C8915" s="128" t="str">
        <f t="shared" si="140"/>
        <v/>
      </c>
      <c r="Q8915" s="23"/>
    </row>
    <row r="8916" spans="3:17" x14ac:dyDescent="0.3">
      <c r="C8916" s="128" t="str">
        <f t="shared" si="140"/>
        <v/>
      </c>
      <c r="Q8916" s="23"/>
    </row>
    <row r="8917" spans="3:17" x14ac:dyDescent="0.3">
      <c r="C8917" s="128" t="str">
        <f t="shared" si="140"/>
        <v/>
      </c>
      <c r="Q8917" s="23"/>
    </row>
    <row r="8918" spans="3:17" x14ac:dyDescent="0.3">
      <c r="C8918" s="128" t="str">
        <f t="shared" si="140"/>
        <v/>
      </c>
      <c r="Q8918" s="23"/>
    </row>
    <row r="8919" spans="3:17" x14ac:dyDescent="0.3">
      <c r="C8919" s="128" t="str">
        <f t="shared" si="140"/>
        <v/>
      </c>
      <c r="Q8919" s="23"/>
    </row>
    <row r="8920" spans="3:17" x14ac:dyDescent="0.3">
      <c r="C8920" s="128" t="str">
        <f t="shared" si="140"/>
        <v/>
      </c>
      <c r="Q8920" s="23"/>
    </row>
    <row r="8921" spans="3:17" x14ac:dyDescent="0.3">
      <c r="C8921" s="128" t="str">
        <f t="shared" si="140"/>
        <v/>
      </c>
      <c r="Q8921" s="23"/>
    </row>
    <row r="8922" spans="3:17" x14ac:dyDescent="0.3">
      <c r="C8922" s="128" t="str">
        <f t="shared" si="140"/>
        <v/>
      </c>
      <c r="Q8922" s="23"/>
    </row>
    <row r="8923" spans="3:17" x14ac:dyDescent="0.3">
      <c r="C8923" s="128" t="str">
        <f t="shared" si="140"/>
        <v/>
      </c>
      <c r="Q8923" s="23"/>
    </row>
    <row r="8924" spans="3:17" x14ac:dyDescent="0.3">
      <c r="C8924" s="128" t="str">
        <f t="shared" si="140"/>
        <v/>
      </c>
      <c r="Q8924" s="23"/>
    </row>
    <row r="8925" spans="3:17" x14ac:dyDescent="0.3">
      <c r="C8925" s="128" t="str">
        <f t="shared" si="140"/>
        <v/>
      </c>
      <c r="Q8925" s="23"/>
    </row>
    <row r="8926" spans="3:17" x14ac:dyDescent="0.3">
      <c r="C8926" s="128" t="str">
        <f t="shared" si="140"/>
        <v/>
      </c>
      <c r="Q8926" s="23"/>
    </row>
    <row r="8927" spans="3:17" x14ac:dyDescent="0.3">
      <c r="C8927" s="128" t="str">
        <f t="shared" si="140"/>
        <v/>
      </c>
      <c r="Q8927" s="23"/>
    </row>
    <row r="8928" spans="3:17" x14ac:dyDescent="0.3">
      <c r="C8928" s="128" t="str">
        <f t="shared" si="140"/>
        <v/>
      </c>
      <c r="Q8928" s="23"/>
    </row>
    <row r="8929" spans="3:17" x14ac:dyDescent="0.3">
      <c r="C8929" s="128" t="str">
        <f t="shared" si="140"/>
        <v/>
      </c>
      <c r="Q8929" s="23"/>
    </row>
    <row r="8930" spans="3:17" x14ac:dyDescent="0.3">
      <c r="C8930" s="128" t="str">
        <f t="shared" si="140"/>
        <v/>
      </c>
      <c r="Q8930" s="23"/>
    </row>
    <row r="8931" spans="3:17" x14ac:dyDescent="0.3">
      <c r="C8931" s="128" t="str">
        <f t="shared" si="140"/>
        <v/>
      </c>
      <c r="Q8931" s="23"/>
    </row>
    <row r="8932" spans="3:17" x14ac:dyDescent="0.3">
      <c r="C8932" s="128" t="str">
        <f t="shared" si="140"/>
        <v/>
      </c>
      <c r="Q8932" s="23"/>
    </row>
    <row r="8933" spans="3:17" x14ac:dyDescent="0.3">
      <c r="C8933" s="128" t="str">
        <f t="shared" si="140"/>
        <v/>
      </c>
      <c r="Q8933" s="23"/>
    </row>
    <row r="8934" spans="3:17" x14ac:dyDescent="0.3">
      <c r="C8934" s="128" t="str">
        <f t="shared" si="140"/>
        <v/>
      </c>
      <c r="Q8934" s="23"/>
    </row>
    <row r="8935" spans="3:17" x14ac:dyDescent="0.3">
      <c r="C8935" s="128" t="str">
        <f t="shared" si="140"/>
        <v/>
      </c>
      <c r="Q8935" s="23"/>
    </row>
    <row r="8936" spans="3:17" x14ac:dyDescent="0.3">
      <c r="C8936" s="128" t="str">
        <f t="shared" si="140"/>
        <v/>
      </c>
      <c r="Q8936" s="23"/>
    </row>
    <row r="8937" spans="3:17" x14ac:dyDescent="0.3">
      <c r="C8937" s="128" t="str">
        <f t="shared" si="140"/>
        <v/>
      </c>
      <c r="Q8937" s="23"/>
    </row>
    <row r="8938" spans="3:17" x14ac:dyDescent="0.3">
      <c r="C8938" s="128" t="str">
        <f t="shared" si="140"/>
        <v/>
      </c>
      <c r="Q8938" s="23"/>
    </row>
    <row r="8939" spans="3:17" x14ac:dyDescent="0.3">
      <c r="C8939" s="128" t="str">
        <f t="shared" si="140"/>
        <v/>
      </c>
      <c r="Q8939" s="23"/>
    </row>
    <row r="8940" spans="3:17" x14ac:dyDescent="0.3">
      <c r="C8940" s="128" t="str">
        <f t="shared" si="140"/>
        <v/>
      </c>
      <c r="Q8940" s="23"/>
    </row>
    <row r="8941" spans="3:17" x14ac:dyDescent="0.3">
      <c r="C8941" s="128" t="str">
        <f t="shared" si="140"/>
        <v/>
      </c>
      <c r="Q8941" s="23"/>
    </row>
    <row r="8942" spans="3:17" x14ac:dyDescent="0.3">
      <c r="C8942" s="128" t="str">
        <f t="shared" si="140"/>
        <v/>
      </c>
      <c r="Q8942" s="23"/>
    </row>
    <row r="8943" spans="3:17" x14ac:dyDescent="0.3">
      <c r="C8943" s="128" t="str">
        <f t="shared" si="140"/>
        <v/>
      </c>
      <c r="Q8943" s="23"/>
    </row>
    <row r="8944" spans="3:17" x14ac:dyDescent="0.3">
      <c r="C8944" s="128" t="str">
        <f t="shared" si="140"/>
        <v/>
      </c>
      <c r="Q8944" s="23"/>
    </row>
    <row r="8945" spans="3:17" x14ac:dyDescent="0.3">
      <c r="C8945" s="128" t="str">
        <f t="shared" si="140"/>
        <v/>
      </c>
      <c r="Q8945" s="23"/>
    </row>
    <row r="8946" spans="3:17" x14ac:dyDescent="0.3">
      <c r="C8946" s="128" t="str">
        <f t="shared" si="140"/>
        <v/>
      </c>
      <c r="Q8946" s="23"/>
    </row>
    <row r="8947" spans="3:17" x14ac:dyDescent="0.3">
      <c r="C8947" s="128" t="str">
        <f t="shared" si="140"/>
        <v/>
      </c>
      <c r="Q8947" s="23"/>
    </row>
    <row r="8948" spans="3:17" x14ac:dyDescent="0.3">
      <c r="C8948" s="128" t="str">
        <f t="shared" si="140"/>
        <v/>
      </c>
      <c r="Q8948" s="23"/>
    </row>
    <row r="8949" spans="3:17" x14ac:dyDescent="0.3">
      <c r="C8949" s="128" t="str">
        <f t="shared" si="140"/>
        <v/>
      </c>
      <c r="Q8949" s="23"/>
    </row>
    <row r="8950" spans="3:17" x14ac:dyDescent="0.3">
      <c r="C8950" s="128" t="str">
        <f t="shared" ref="C8950:C9013" si="141">LEFT(E8950,9)</f>
        <v/>
      </c>
      <c r="Q8950" s="23"/>
    </row>
    <row r="8951" spans="3:17" x14ac:dyDescent="0.3">
      <c r="C8951" s="128" t="str">
        <f t="shared" si="141"/>
        <v/>
      </c>
      <c r="Q8951" s="23"/>
    </row>
    <row r="8952" spans="3:17" x14ac:dyDescent="0.3">
      <c r="C8952" s="128" t="str">
        <f t="shared" si="141"/>
        <v/>
      </c>
      <c r="Q8952" s="23"/>
    </row>
    <row r="8953" spans="3:17" x14ac:dyDescent="0.3">
      <c r="C8953" s="128" t="str">
        <f t="shared" si="141"/>
        <v/>
      </c>
      <c r="Q8953" s="23"/>
    </row>
    <row r="8954" spans="3:17" x14ac:dyDescent="0.3">
      <c r="C8954" s="128" t="str">
        <f t="shared" si="141"/>
        <v/>
      </c>
      <c r="Q8954" s="23"/>
    </row>
    <row r="8955" spans="3:17" x14ac:dyDescent="0.3">
      <c r="C8955" s="128" t="str">
        <f t="shared" si="141"/>
        <v/>
      </c>
      <c r="Q8955" s="23"/>
    </row>
    <row r="8956" spans="3:17" x14ac:dyDescent="0.3">
      <c r="C8956" s="128" t="str">
        <f t="shared" si="141"/>
        <v/>
      </c>
      <c r="Q8956" s="23"/>
    </row>
    <row r="8957" spans="3:17" x14ac:dyDescent="0.3">
      <c r="C8957" s="128" t="str">
        <f t="shared" si="141"/>
        <v/>
      </c>
      <c r="Q8957" s="23"/>
    </row>
    <row r="8958" spans="3:17" x14ac:dyDescent="0.3">
      <c r="C8958" s="128" t="str">
        <f t="shared" si="141"/>
        <v/>
      </c>
      <c r="Q8958" s="23"/>
    </row>
    <row r="8959" spans="3:17" x14ac:dyDescent="0.3">
      <c r="C8959" s="128" t="str">
        <f t="shared" si="141"/>
        <v/>
      </c>
      <c r="Q8959" s="23"/>
    </row>
    <row r="8960" spans="3:17" x14ac:dyDescent="0.3">
      <c r="C8960" s="128" t="str">
        <f t="shared" si="141"/>
        <v/>
      </c>
      <c r="Q8960" s="23"/>
    </row>
    <row r="8961" spans="3:17" x14ac:dyDescent="0.3">
      <c r="C8961" s="128" t="str">
        <f t="shared" si="141"/>
        <v/>
      </c>
      <c r="Q8961" s="23"/>
    </row>
    <row r="8962" spans="3:17" x14ac:dyDescent="0.3">
      <c r="C8962" s="128" t="str">
        <f t="shared" si="141"/>
        <v/>
      </c>
      <c r="Q8962" s="23"/>
    </row>
    <row r="8963" spans="3:17" x14ac:dyDescent="0.3">
      <c r="C8963" s="128" t="str">
        <f t="shared" si="141"/>
        <v/>
      </c>
      <c r="Q8963" s="23"/>
    </row>
    <row r="8964" spans="3:17" x14ac:dyDescent="0.3">
      <c r="C8964" s="128" t="str">
        <f t="shared" si="141"/>
        <v/>
      </c>
      <c r="Q8964" s="23"/>
    </row>
    <row r="8965" spans="3:17" x14ac:dyDescent="0.3">
      <c r="C8965" s="128" t="str">
        <f t="shared" si="141"/>
        <v/>
      </c>
      <c r="Q8965" s="23"/>
    </row>
    <row r="8966" spans="3:17" x14ac:dyDescent="0.3">
      <c r="C8966" s="128" t="str">
        <f t="shared" si="141"/>
        <v/>
      </c>
      <c r="Q8966" s="23"/>
    </row>
    <row r="8967" spans="3:17" x14ac:dyDescent="0.3">
      <c r="C8967" s="128" t="str">
        <f t="shared" si="141"/>
        <v/>
      </c>
      <c r="Q8967" s="23"/>
    </row>
    <row r="8968" spans="3:17" x14ac:dyDescent="0.3">
      <c r="C8968" s="128" t="str">
        <f t="shared" si="141"/>
        <v/>
      </c>
      <c r="Q8968" s="23"/>
    </row>
    <row r="8969" spans="3:17" x14ac:dyDescent="0.3">
      <c r="C8969" s="128" t="str">
        <f t="shared" si="141"/>
        <v/>
      </c>
      <c r="Q8969" s="23"/>
    </row>
    <row r="8970" spans="3:17" x14ac:dyDescent="0.3">
      <c r="C8970" s="128" t="str">
        <f t="shared" si="141"/>
        <v/>
      </c>
      <c r="Q8970" s="23"/>
    </row>
    <row r="8971" spans="3:17" x14ac:dyDescent="0.3">
      <c r="C8971" s="128" t="str">
        <f t="shared" si="141"/>
        <v/>
      </c>
      <c r="Q8971" s="23"/>
    </row>
    <row r="8972" spans="3:17" x14ac:dyDescent="0.3">
      <c r="C8972" s="128" t="str">
        <f t="shared" si="141"/>
        <v/>
      </c>
      <c r="Q8972" s="23"/>
    </row>
    <row r="8973" spans="3:17" x14ac:dyDescent="0.3">
      <c r="C8973" s="128" t="str">
        <f t="shared" si="141"/>
        <v/>
      </c>
      <c r="Q8973" s="23"/>
    </row>
    <row r="8974" spans="3:17" x14ac:dyDescent="0.3">
      <c r="C8974" s="128" t="str">
        <f t="shared" si="141"/>
        <v/>
      </c>
      <c r="Q8974" s="23"/>
    </row>
    <row r="8975" spans="3:17" x14ac:dyDescent="0.3">
      <c r="C8975" s="128" t="str">
        <f t="shared" si="141"/>
        <v/>
      </c>
      <c r="Q8975" s="23"/>
    </row>
    <row r="8976" spans="3:17" x14ac:dyDescent="0.3">
      <c r="C8976" s="128" t="str">
        <f t="shared" si="141"/>
        <v/>
      </c>
      <c r="Q8976" s="23"/>
    </row>
    <row r="8977" spans="3:17" x14ac:dyDescent="0.3">
      <c r="C8977" s="128" t="str">
        <f t="shared" si="141"/>
        <v/>
      </c>
      <c r="Q8977" s="23"/>
    </row>
    <row r="8978" spans="3:17" x14ac:dyDescent="0.3">
      <c r="C8978" s="128" t="str">
        <f t="shared" si="141"/>
        <v/>
      </c>
      <c r="Q8978" s="23"/>
    </row>
    <row r="8979" spans="3:17" x14ac:dyDescent="0.3">
      <c r="C8979" s="128" t="str">
        <f t="shared" si="141"/>
        <v/>
      </c>
      <c r="Q8979" s="23"/>
    </row>
    <row r="8980" spans="3:17" x14ac:dyDescent="0.3">
      <c r="C8980" s="128" t="str">
        <f t="shared" si="141"/>
        <v/>
      </c>
      <c r="Q8980" s="23"/>
    </row>
    <row r="8981" spans="3:17" x14ac:dyDescent="0.3">
      <c r="C8981" s="128" t="str">
        <f t="shared" si="141"/>
        <v/>
      </c>
      <c r="Q8981" s="23"/>
    </row>
    <row r="8982" spans="3:17" x14ac:dyDescent="0.3">
      <c r="C8982" s="128" t="str">
        <f t="shared" si="141"/>
        <v/>
      </c>
      <c r="Q8982" s="23"/>
    </row>
    <row r="8983" spans="3:17" x14ac:dyDescent="0.3">
      <c r="C8983" s="128" t="str">
        <f t="shared" si="141"/>
        <v/>
      </c>
      <c r="Q8983" s="23"/>
    </row>
    <row r="8984" spans="3:17" x14ac:dyDescent="0.3">
      <c r="C8984" s="128" t="str">
        <f t="shared" si="141"/>
        <v/>
      </c>
      <c r="Q8984" s="23"/>
    </row>
    <row r="8985" spans="3:17" x14ac:dyDescent="0.3">
      <c r="C8985" s="128" t="str">
        <f t="shared" si="141"/>
        <v/>
      </c>
      <c r="Q8985" s="23"/>
    </row>
    <row r="8986" spans="3:17" x14ac:dyDescent="0.3">
      <c r="C8986" s="128" t="str">
        <f t="shared" si="141"/>
        <v/>
      </c>
      <c r="Q8986" s="23"/>
    </row>
    <row r="8987" spans="3:17" x14ac:dyDescent="0.3">
      <c r="C8987" s="128" t="str">
        <f t="shared" si="141"/>
        <v/>
      </c>
      <c r="Q8987" s="23"/>
    </row>
    <row r="8988" spans="3:17" x14ac:dyDescent="0.3">
      <c r="C8988" s="128" t="str">
        <f t="shared" si="141"/>
        <v/>
      </c>
      <c r="Q8988" s="23"/>
    </row>
    <row r="8989" spans="3:17" x14ac:dyDescent="0.3">
      <c r="C8989" s="128" t="str">
        <f t="shared" si="141"/>
        <v/>
      </c>
      <c r="Q8989" s="23"/>
    </row>
    <row r="8990" spans="3:17" x14ac:dyDescent="0.3">
      <c r="C8990" s="128" t="str">
        <f t="shared" si="141"/>
        <v/>
      </c>
      <c r="Q8990" s="23"/>
    </row>
    <row r="8991" spans="3:17" x14ac:dyDescent="0.3">
      <c r="C8991" s="128" t="str">
        <f t="shared" si="141"/>
        <v/>
      </c>
      <c r="Q8991" s="23"/>
    </row>
    <row r="8992" spans="3:17" x14ac:dyDescent="0.3">
      <c r="C8992" s="128" t="str">
        <f t="shared" si="141"/>
        <v/>
      </c>
      <c r="Q8992" s="23"/>
    </row>
    <row r="8993" spans="3:17" x14ac:dyDescent="0.3">
      <c r="C8993" s="128" t="str">
        <f t="shared" si="141"/>
        <v/>
      </c>
      <c r="Q8993" s="23"/>
    </row>
    <row r="8994" spans="3:17" x14ac:dyDescent="0.3">
      <c r="C8994" s="128" t="str">
        <f t="shared" si="141"/>
        <v/>
      </c>
      <c r="Q8994" s="23"/>
    </row>
    <row r="8995" spans="3:17" x14ac:dyDescent="0.3">
      <c r="C8995" s="128" t="str">
        <f t="shared" si="141"/>
        <v/>
      </c>
      <c r="Q8995" s="23"/>
    </row>
    <row r="8996" spans="3:17" x14ac:dyDescent="0.3">
      <c r="C8996" s="128" t="str">
        <f t="shared" si="141"/>
        <v/>
      </c>
      <c r="Q8996" s="23"/>
    </row>
    <row r="8997" spans="3:17" x14ac:dyDescent="0.3">
      <c r="C8997" s="128" t="str">
        <f t="shared" si="141"/>
        <v/>
      </c>
      <c r="Q8997" s="23"/>
    </row>
    <row r="8998" spans="3:17" x14ac:dyDescent="0.3">
      <c r="C8998" s="128" t="str">
        <f t="shared" si="141"/>
        <v/>
      </c>
      <c r="Q8998" s="23"/>
    </row>
    <row r="8999" spans="3:17" x14ac:dyDescent="0.3">
      <c r="C8999" s="128" t="str">
        <f t="shared" si="141"/>
        <v/>
      </c>
      <c r="Q8999" s="23"/>
    </row>
    <row r="9000" spans="3:17" x14ac:dyDescent="0.3">
      <c r="C9000" s="128" t="str">
        <f t="shared" si="141"/>
        <v/>
      </c>
      <c r="Q9000" s="23"/>
    </row>
    <row r="9001" spans="3:17" x14ac:dyDescent="0.3">
      <c r="C9001" s="128" t="str">
        <f t="shared" si="141"/>
        <v/>
      </c>
      <c r="Q9001" s="23"/>
    </row>
    <row r="9002" spans="3:17" x14ac:dyDescent="0.3">
      <c r="C9002" s="128" t="str">
        <f t="shared" si="141"/>
        <v/>
      </c>
      <c r="Q9002" s="23"/>
    </row>
    <row r="9003" spans="3:17" x14ac:dyDescent="0.3">
      <c r="C9003" s="128" t="str">
        <f t="shared" si="141"/>
        <v/>
      </c>
      <c r="Q9003" s="23"/>
    </row>
    <row r="9004" spans="3:17" x14ac:dyDescent="0.3">
      <c r="C9004" s="128" t="str">
        <f t="shared" si="141"/>
        <v/>
      </c>
      <c r="Q9004" s="23"/>
    </row>
    <row r="9005" spans="3:17" x14ac:dyDescent="0.3">
      <c r="C9005" s="128" t="str">
        <f t="shared" si="141"/>
        <v/>
      </c>
      <c r="Q9005" s="23"/>
    </row>
    <row r="9006" spans="3:17" x14ac:dyDescent="0.3">
      <c r="C9006" s="128" t="str">
        <f t="shared" si="141"/>
        <v/>
      </c>
      <c r="Q9006" s="23"/>
    </row>
    <row r="9007" spans="3:17" x14ac:dyDescent="0.3">
      <c r="C9007" s="128" t="str">
        <f t="shared" si="141"/>
        <v/>
      </c>
      <c r="Q9007" s="23"/>
    </row>
    <row r="9008" spans="3:17" x14ac:dyDescent="0.3">
      <c r="C9008" s="128" t="str">
        <f t="shared" si="141"/>
        <v/>
      </c>
      <c r="Q9008" s="23"/>
    </row>
    <row r="9009" spans="3:17" x14ac:dyDescent="0.3">
      <c r="C9009" s="128" t="str">
        <f t="shared" si="141"/>
        <v/>
      </c>
      <c r="Q9009" s="23"/>
    </row>
    <row r="9010" spans="3:17" x14ac:dyDescent="0.3">
      <c r="C9010" s="128" t="str">
        <f t="shared" si="141"/>
        <v/>
      </c>
      <c r="Q9010" s="23"/>
    </row>
    <row r="9011" spans="3:17" x14ac:dyDescent="0.3">
      <c r="C9011" s="128" t="str">
        <f t="shared" si="141"/>
        <v/>
      </c>
      <c r="Q9011" s="23"/>
    </row>
    <row r="9012" spans="3:17" x14ac:dyDescent="0.3">
      <c r="C9012" s="128" t="str">
        <f t="shared" si="141"/>
        <v/>
      </c>
      <c r="Q9012" s="23"/>
    </row>
    <row r="9013" spans="3:17" x14ac:dyDescent="0.3">
      <c r="C9013" s="128" t="str">
        <f t="shared" si="141"/>
        <v/>
      </c>
      <c r="Q9013" s="23"/>
    </row>
    <row r="9014" spans="3:17" x14ac:dyDescent="0.3">
      <c r="C9014" s="128" t="str">
        <f t="shared" ref="C9014:C9081" si="142">LEFT(E9014,9)</f>
        <v/>
      </c>
      <c r="Q9014" s="23"/>
    </row>
    <row r="9015" spans="3:17" x14ac:dyDescent="0.3">
      <c r="C9015" s="128" t="str">
        <f t="shared" si="142"/>
        <v/>
      </c>
      <c r="Q9015" s="23"/>
    </row>
    <row r="9016" spans="3:17" x14ac:dyDescent="0.3">
      <c r="C9016" s="128" t="str">
        <f t="shared" si="142"/>
        <v/>
      </c>
      <c r="Q9016" s="23"/>
    </row>
    <row r="9017" spans="3:17" x14ac:dyDescent="0.3">
      <c r="C9017" s="128" t="str">
        <f t="shared" si="142"/>
        <v/>
      </c>
      <c r="Q9017" s="23"/>
    </row>
    <row r="9018" spans="3:17" x14ac:dyDescent="0.3">
      <c r="C9018" s="128" t="str">
        <f t="shared" si="142"/>
        <v/>
      </c>
      <c r="Q9018" s="23"/>
    </row>
    <row r="9019" spans="3:17" x14ac:dyDescent="0.3">
      <c r="C9019" s="128" t="str">
        <f t="shared" si="142"/>
        <v/>
      </c>
      <c r="Q9019" s="23"/>
    </row>
    <row r="9020" spans="3:17" x14ac:dyDescent="0.3">
      <c r="C9020" s="128" t="str">
        <f t="shared" si="142"/>
        <v/>
      </c>
      <c r="Q9020" s="23"/>
    </row>
    <row r="9021" spans="3:17" x14ac:dyDescent="0.3">
      <c r="C9021" s="128" t="str">
        <f t="shared" si="142"/>
        <v/>
      </c>
      <c r="Q9021" s="23"/>
    </row>
    <row r="9022" spans="3:17" x14ac:dyDescent="0.3">
      <c r="C9022" s="128" t="str">
        <f t="shared" si="142"/>
        <v/>
      </c>
      <c r="Q9022" s="23"/>
    </row>
    <row r="9023" spans="3:17" x14ac:dyDescent="0.3">
      <c r="C9023" s="128" t="str">
        <f t="shared" si="142"/>
        <v/>
      </c>
      <c r="Q9023" s="23"/>
    </row>
    <row r="9024" spans="3:17" x14ac:dyDescent="0.3">
      <c r="C9024" s="128" t="str">
        <f t="shared" si="142"/>
        <v/>
      </c>
      <c r="Q9024" s="23"/>
    </row>
    <row r="9025" spans="3:17" x14ac:dyDescent="0.3">
      <c r="C9025" s="128" t="str">
        <f t="shared" si="142"/>
        <v/>
      </c>
      <c r="Q9025" s="23"/>
    </row>
    <row r="9026" spans="3:17" x14ac:dyDescent="0.3">
      <c r="C9026" s="128" t="str">
        <f t="shared" si="142"/>
        <v/>
      </c>
      <c r="Q9026" s="23"/>
    </row>
    <row r="9027" spans="3:17" x14ac:dyDescent="0.3">
      <c r="C9027" s="128" t="str">
        <f t="shared" si="142"/>
        <v/>
      </c>
      <c r="Q9027" s="23"/>
    </row>
    <row r="9028" spans="3:17" x14ac:dyDescent="0.3">
      <c r="C9028" s="128" t="str">
        <f t="shared" si="142"/>
        <v/>
      </c>
      <c r="Q9028" s="23"/>
    </row>
    <row r="9029" spans="3:17" x14ac:dyDescent="0.3">
      <c r="C9029" s="128" t="str">
        <f t="shared" si="142"/>
        <v/>
      </c>
      <c r="Q9029" s="23"/>
    </row>
    <row r="9030" spans="3:17" x14ac:dyDescent="0.3">
      <c r="C9030" s="128" t="str">
        <f t="shared" si="142"/>
        <v/>
      </c>
      <c r="Q9030" s="23"/>
    </row>
    <row r="9031" spans="3:17" x14ac:dyDescent="0.3">
      <c r="C9031" s="128" t="str">
        <f t="shared" si="142"/>
        <v/>
      </c>
      <c r="Q9031" s="23"/>
    </row>
    <row r="9032" spans="3:17" x14ac:dyDescent="0.3">
      <c r="C9032" s="128" t="str">
        <f t="shared" si="142"/>
        <v/>
      </c>
      <c r="Q9032" s="23"/>
    </row>
    <row r="9033" spans="3:17" x14ac:dyDescent="0.3">
      <c r="C9033" s="128" t="str">
        <f t="shared" si="142"/>
        <v/>
      </c>
      <c r="Q9033" s="23"/>
    </row>
    <row r="9034" spans="3:17" x14ac:dyDescent="0.3">
      <c r="C9034" s="128" t="str">
        <f t="shared" si="142"/>
        <v/>
      </c>
      <c r="Q9034" s="23"/>
    </row>
    <row r="9035" spans="3:17" x14ac:dyDescent="0.3">
      <c r="C9035" s="128" t="str">
        <f t="shared" si="142"/>
        <v/>
      </c>
      <c r="Q9035" s="23"/>
    </row>
    <row r="9036" spans="3:17" x14ac:dyDescent="0.3">
      <c r="C9036" s="128" t="str">
        <f t="shared" si="142"/>
        <v/>
      </c>
      <c r="Q9036" s="23"/>
    </row>
    <row r="9037" spans="3:17" x14ac:dyDescent="0.3">
      <c r="C9037" s="128" t="str">
        <f t="shared" si="142"/>
        <v/>
      </c>
      <c r="Q9037" s="23"/>
    </row>
    <row r="9038" spans="3:17" x14ac:dyDescent="0.3">
      <c r="C9038" s="128" t="str">
        <f t="shared" si="142"/>
        <v/>
      </c>
      <c r="Q9038" s="23"/>
    </row>
    <row r="9039" spans="3:17" x14ac:dyDescent="0.3">
      <c r="C9039" s="128" t="str">
        <f t="shared" si="142"/>
        <v/>
      </c>
      <c r="Q9039" s="23"/>
    </row>
    <row r="9040" spans="3:17" x14ac:dyDescent="0.3">
      <c r="C9040" s="128" t="str">
        <f t="shared" si="142"/>
        <v/>
      </c>
      <c r="Q9040" s="23"/>
    </row>
    <row r="9041" spans="3:17" x14ac:dyDescent="0.3">
      <c r="C9041" s="128" t="str">
        <f t="shared" si="142"/>
        <v/>
      </c>
      <c r="Q9041" s="23"/>
    </row>
    <row r="9042" spans="3:17" x14ac:dyDescent="0.3">
      <c r="C9042" s="128" t="str">
        <f t="shared" si="142"/>
        <v/>
      </c>
      <c r="Q9042" s="23"/>
    </row>
    <row r="9043" spans="3:17" x14ac:dyDescent="0.3">
      <c r="C9043" s="128" t="str">
        <f t="shared" si="142"/>
        <v/>
      </c>
      <c r="Q9043" s="23"/>
    </row>
    <row r="9044" spans="3:17" x14ac:dyDescent="0.3">
      <c r="C9044" s="128" t="str">
        <f t="shared" si="142"/>
        <v/>
      </c>
      <c r="Q9044" s="23"/>
    </row>
    <row r="9045" spans="3:17" x14ac:dyDescent="0.3">
      <c r="C9045" s="128" t="str">
        <f t="shared" si="142"/>
        <v/>
      </c>
      <c r="Q9045" s="23"/>
    </row>
    <row r="9046" spans="3:17" x14ac:dyDescent="0.3">
      <c r="C9046" s="128" t="str">
        <f t="shared" si="142"/>
        <v/>
      </c>
      <c r="Q9046" s="23"/>
    </row>
    <row r="9047" spans="3:17" x14ac:dyDescent="0.3">
      <c r="C9047" s="128" t="str">
        <f t="shared" si="142"/>
        <v/>
      </c>
      <c r="Q9047" s="23"/>
    </row>
    <row r="9048" spans="3:17" x14ac:dyDescent="0.3">
      <c r="C9048" s="128" t="str">
        <f t="shared" si="142"/>
        <v/>
      </c>
      <c r="Q9048" s="23"/>
    </row>
    <row r="9049" spans="3:17" x14ac:dyDescent="0.3">
      <c r="C9049" s="128" t="str">
        <f t="shared" si="142"/>
        <v/>
      </c>
      <c r="Q9049" s="23"/>
    </row>
    <row r="9050" spans="3:17" x14ac:dyDescent="0.3">
      <c r="C9050" s="128" t="str">
        <f t="shared" si="142"/>
        <v/>
      </c>
      <c r="Q9050" s="23"/>
    </row>
    <row r="9051" spans="3:17" x14ac:dyDescent="0.3">
      <c r="C9051" s="128" t="str">
        <f t="shared" si="142"/>
        <v/>
      </c>
      <c r="Q9051" s="23"/>
    </row>
    <row r="9052" spans="3:17" x14ac:dyDescent="0.3">
      <c r="C9052" s="128" t="str">
        <f t="shared" si="142"/>
        <v/>
      </c>
      <c r="Q9052" s="23"/>
    </row>
    <row r="9053" spans="3:17" x14ac:dyDescent="0.3">
      <c r="C9053" s="128" t="str">
        <f t="shared" si="142"/>
        <v/>
      </c>
      <c r="Q9053" s="23"/>
    </row>
    <row r="9054" spans="3:17" x14ac:dyDescent="0.3">
      <c r="C9054" s="128" t="str">
        <f t="shared" si="142"/>
        <v/>
      </c>
      <c r="Q9054" s="23"/>
    </row>
    <row r="9055" spans="3:17" x14ac:dyDescent="0.3">
      <c r="C9055" s="128" t="str">
        <f t="shared" si="142"/>
        <v/>
      </c>
      <c r="Q9055" s="23"/>
    </row>
    <row r="9056" spans="3:17" x14ac:dyDescent="0.3">
      <c r="C9056" s="128" t="str">
        <f t="shared" si="142"/>
        <v/>
      </c>
      <c r="Q9056" s="23"/>
    </row>
    <row r="9057" spans="3:17" x14ac:dyDescent="0.3">
      <c r="C9057" s="128" t="str">
        <f t="shared" si="142"/>
        <v/>
      </c>
      <c r="Q9057" s="23"/>
    </row>
    <row r="9058" spans="3:17" x14ac:dyDescent="0.3">
      <c r="C9058" s="128" t="str">
        <f t="shared" si="142"/>
        <v/>
      </c>
      <c r="Q9058" s="23"/>
    </row>
    <row r="9059" spans="3:17" x14ac:dyDescent="0.3">
      <c r="C9059" s="128" t="str">
        <f t="shared" si="142"/>
        <v/>
      </c>
      <c r="Q9059" s="23"/>
    </row>
    <row r="9060" spans="3:17" x14ac:dyDescent="0.3">
      <c r="C9060" s="128" t="str">
        <f t="shared" si="142"/>
        <v/>
      </c>
      <c r="Q9060" s="23"/>
    </row>
    <row r="9061" spans="3:17" x14ac:dyDescent="0.3">
      <c r="C9061" s="128" t="str">
        <f t="shared" si="142"/>
        <v/>
      </c>
      <c r="Q9061" s="23"/>
    </row>
    <row r="9062" spans="3:17" x14ac:dyDescent="0.3">
      <c r="C9062" s="128" t="str">
        <f t="shared" si="142"/>
        <v/>
      </c>
      <c r="Q9062" s="23"/>
    </row>
    <row r="9063" spans="3:17" x14ac:dyDescent="0.3">
      <c r="C9063" s="128" t="str">
        <f t="shared" si="142"/>
        <v/>
      </c>
      <c r="Q9063" s="23"/>
    </row>
    <row r="9064" spans="3:17" x14ac:dyDescent="0.3">
      <c r="C9064" s="128" t="str">
        <f t="shared" si="142"/>
        <v/>
      </c>
      <c r="Q9064" s="23"/>
    </row>
    <row r="9065" spans="3:17" x14ac:dyDescent="0.3">
      <c r="C9065" s="128" t="str">
        <f t="shared" si="142"/>
        <v/>
      </c>
      <c r="Q9065" s="23"/>
    </row>
    <row r="9066" spans="3:17" x14ac:dyDescent="0.3">
      <c r="C9066" s="128" t="str">
        <f t="shared" si="142"/>
        <v/>
      </c>
      <c r="Q9066" s="23"/>
    </row>
    <row r="9067" spans="3:17" x14ac:dyDescent="0.3">
      <c r="C9067" s="128" t="str">
        <f t="shared" si="142"/>
        <v/>
      </c>
      <c r="Q9067" s="23"/>
    </row>
    <row r="9068" spans="3:17" x14ac:dyDescent="0.3">
      <c r="C9068" s="128" t="str">
        <f t="shared" si="142"/>
        <v/>
      </c>
      <c r="Q9068" s="23"/>
    </row>
    <row r="9069" spans="3:17" x14ac:dyDescent="0.3">
      <c r="C9069" s="128" t="str">
        <f t="shared" si="142"/>
        <v/>
      </c>
      <c r="Q9069" s="23"/>
    </row>
    <row r="9070" spans="3:17" x14ac:dyDescent="0.3">
      <c r="C9070" s="128" t="str">
        <f t="shared" si="142"/>
        <v/>
      </c>
      <c r="Q9070" s="23"/>
    </row>
    <row r="9071" spans="3:17" x14ac:dyDescent="0.3">
      <c r="C9071" s="128" t="str">
        <f t="shared" si="142"/>
        <v/>
      </c>
      <c r="Q9071" s="23"/>
    </row>
    <row r="9072" spans="3:17" x14ac:dyDescent="0.3">
      <c r="C9072" s="128" t="str">
        <f t="shared" si="142"/>
        <v/>
      </c>
      <c r="Q9072" s="23"/>
    </row>
    <row r="9073" spans="3:17" x14ac:dyDescent="0.3">
      <c r="C9073" s="128" t="str">
        <f t="shared" si="142"/>
        <v/>
      </c>
      <c r="Q9073" s="23"/>
    </row>
    <row r="9074" spans="3:17" x14ac:dyDescent="0.3">
      <c r="C9074" s="128" t="str">
        <f t="shared" si="142"/>
        <v/>
      </c>
      <c r="Q9074" s="23"/>
    </row>
    <row r="9075" spans="3:17" x14ac:dyDescent="0.3">
      <c r="C9075" s="128" t="str">
        <f t="shared" si="142"/>
        <v/>
      </c>
      <c r="Q9075" s="23"/>
    </row>
    <row r="9076" spans="3:17" x14ac:dyDescent="0.3">
      <c r="C9076" s="128" t="str">
        <f t="shared" si="142"/>
        <v/>
      </c>
      <c r="Q9076" s="23"/>
    </row>
    <row r="9077" spans="3:17" x14ac:dyDescent="0.3">
      <c r="C9077" s="128" t="str">
        <f t="shared" si="142"/>
        <v/>
      </c>
      <c r="Q9077" s="23"/>
    </row>
    <row r="9078" spans="3:17" x14ac:dyDescent="0.3">
      <c r="C9078" s="128" t="str">
        <f t="shared" si="142"/>
        <v/>
      </c>
      <c r="Q9078" s="23"/>
    </row>
    <row r="9079" spans="3:17" x14ac:dyDescent="0.3">
      <c r="C9079" s="128" t="str">
        <f t="shared" si="142"/>
        <v/>
      </c>
      <c r="Q9079" s="23"/>
    </row>
    <row r="9080" spans="3:17" x14ac:dyDescent="0.3">
      <c r="C9080" s="128" t="str">
        <f t="shared" si="142"/>
        <v/>
      </c>
      <c r="Q9080" s="23"/>
    </row>
    <row r="9081" spans="3:17" x14ac:dyDescent="0.3">
      <c r="C9081" s="128" t="str">
        <f t="shared" si="142"/>
        <v/>
      </c>
      <c r="Q9081" s="23"/>
    </row>
    <row r="9082" spans="3:17" x14ac:dyDescent="0.3">
      <c r="Q9082" s="23"/>
    </row>
  </sheetData>
  <autoFilter ref="A1:Q9081" xr:uid="{BDA42C63-6603-451E-806D-DA8961581493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3A27-DC7B-489C-A751-F1D8190FBD38}">
  <sheetPr filterMode="1"/>
  <dimension ref="A1:L2903"/>
  <sheetViews>
    <sheetView workbookViewId="0">
      <selection activeCell="G2919" sqref="G2919"/>
    </sheetView>
  </sheetViews>
  <sheetFormatPr defaultRowHeight="14.4" x14ac:dyDescent="0.3"/>
  <cols>
    <col min="1" max="1" width="12.33203125" bestFit="1" customWidth="1"/>
    <col min="2" max="2" width="56.6640625" customWidth="1"/>
    <col min="3" max="3" width="17.33203125" style="152" bestFit="1" customWidth="1"/>
    <col min="4" max="4" width="60.33203125" style="153" customWidth="1"/>
    <col min="5" max="5" width="6.33203125" bestFit="1" customWidth="1"/>
    <col min="6" max="6" width="7.109375" bestFit="1" customWidth="1"/>
    <col min="7" max="7" width="30.88671875" bestFit="1" customWidth="1"/>
    <col min="8" max="8" width="6.109375" bestFit="1" customWidth="1"/>
    <col min="9" max="9" width="37.6640625" bestFit="1" customWidth="1"/>
    <col min="10" max="10" width="15.44140625" bestFit="1" customWidth="1"/>
    <col min="11" max="11" width="9.33203125" bestFit="1" customWidth="1"/>
    <col min="12" max="12" width="20.6640625" style="153" bestFit="1" customWidth="1"/>
  </cols>
  <sheetData>
    <row r="1" spans="1:12" x14ac:dyDescent="0.3">
      <c r="A1" s="22" t="s">
        <v>1151</v>
      </c>
      <c r="B1" s="22" t="s">
        <v>7293</v>
      </c>
      <c r="C1" s="152" t="s">
        <v>7294</v>
      </c>
      <c r="D1" s="153" t="s">
        <v>7295</v>
      </c>
      <c r="E1" s="22" t="s">
        <v>7296</v>
      </c>
      <c r="F1" s="22" t="s">
        <v>7297</v>
      </c>
      <c r="G1" s="22" t="s">
        <v>7298</v>
      </c>
      <c r="H1" s="22" t="s">
        <v>7299</v>
      </c>
      <c r="I1" s="22" t="s">
        <v>7300</v>
      </c>
      <c r="J1" s="22" t="s">
        <v>7301</v>
      </c>
      <c r="K1" s="22" t="s">
        <v>7302</v>
      </c>
      <c r="L1" s="153" t="s">
        <v>7303</v>
      </c>
    </row>
    <row r="2" spans="1:12" hidden="1" x14ac:dyDescent="0.3">
      <c r="A2" s="154" t="s">
        <v>7304</v>
      </c>
      <c r="B2" s="154" t="s">
        <v>7305</v>
      </c>
      <c r="C2" s="152" t="s">
        <v>7306</v>
      </c>
      <c r="D2" s="153" t="s">
        <v>7307</v>
      </c>
      <c r="E2" s="154" t="s">
        <v>36</v>
      </c>
      <c r="F2" s="154" t="s">
        <v>7308</v>
      </c>
      <c r="G2" s="154" t="s">
        <v>7309</v>
      </c>
      <c r="H2" s="154" t="s">
        <v>7310</v>
      </c>
      <c r="I2" s="154" t="s">
        <v>7311</v>
      </c>
      <c r="J2" s="154" t="s">
        <v>7312</v>
      </c>
      <c r="K2" s="154" t="s">
        <v>4</v>
      </c>
      <c r="L2" s="155">
        <v>2.4351871100000002</v>
      </c>
    </row>
    <row r="3" spans="1:12" hidden="1" x14ac:dyDescent="0.3">
      <c r="A3" s="154" t="s">
        <v>7313</v>
      </c>
      <c r="B3" s="154" t="s">
        <v>7314</v>
      </c>
      <c r="C3" s="152" t="s">
        <v>2137</v>
      </c>
      <c r="D3" s="153" t="s">
        <v>7315</v>
      </c>
      <c r="E3" s="154" t="s">
        <v>36</v>
      </c>
      <c r="F3" s="154" t="s">
        <v>7308</v>
      </c>
      <c r="G3" s="154" t="s">
        <v>7309</v>
      </c>
      <c r="H3" s="154" t="s">
        <v>7310</v>
      </c>
      <c r="I3" s="154" t="s">
        <v>7311</v>
      </c>
      <c r="J3" s="154" t="s">
        <v>7312</v>
      </c>
      <c r="K3" s="154" t="s">
        <v>4</v>
      </c>
      <c r="L3" s="155">
        <v>1.74691537</v>
      </c>
    </row>
    <row r="4" spans="1:12" hidden="1" x14ac:dyDescent="0.3">
      <c r="A4" s="154" t="s">
        <v>7316</v>
      </c>
      <c r="B4" s="154" t="s">
        <v>7317</v>
      </c>
      <c r="C4" s="152" t="s">
        <v>7318</v>
      </c>
      <c r="D4" s="153" t="s">
        <v>7319</v>
      </c>
      <c r="E4" s="154" t="s">
        <v>36</v>
      </c>
      <c r="F4" s="154" t="s">
        <v>7308</v>
      </c>
      <c r="G4" s="154" t="s">
        <v>7309</v>
      </c>
      <c r="H4" s="154" t="s">
        <v>7310</v>
      </c>
      <c r="I4" s="154" t="s">
        <v>7311</v>
      </c>
      <c r="J4" s="154" t="s">
        <v>7312</v>
      </c>
      <c r="K4" s="154" t="s">
        <v>4</v>
      </c>
      <c r="L4" s="155">
        <v>2.8220686599999998</v>
      </c>
    </row>
    <row r="5" spans="1:12" hidden="1" x14ac:dyDescent="0.3">
      <c r="A5" s="154" t="s">
        <v>7320</v>
      </c>
      <c r="B5" s="154" t="s">
        <v>7321</v>
      </c>
      <c r="C5" s="152" t="s">
        <v>2139</v>
      </c>
      <c r="D5" s="153" t="s">
        <v>7322</v>
      </c>
      <c r="E5" s="154" t="s">
        <v>36</v>
      </c>
      <c r="F5" s="154" t="s">
        <v>7308</v>
      </c>
      <c r="G5" s="154" t="s">
        <v>7309</v>
      </c>
      <c r="H5" s="154" t="s">
        <v>7310</v>
      </c>
      <c r="I5" s="154" t="s">
        <v>7311</v>
      </c>
      <c r="J5" s="154" t="s">
        <v>7312</v>
      </c>
      <c r="K5" s="154" t="s">
        <v>4</v>
      </c>
      <c r="L5" s="155">
        <v>2.8219198099999998</v>
      </c>
    </row>
    <row r="6" spans="1:12" hidden="1" x14ac:dyDescent="0.3">
      <c r="A6" s="154" t="s">
        <v>7323</v>
      </c>
      <c r="B6" s="154" t="s">
        <v>7324</v>
      </c>
      <c r="C6" s="152" t="s">
        <v>7325</v>
      </c>
      <c r="D6" s="153" t="s">
        <v>7326</v>
      </c>
      <c r="E6" s="154" t="s">
        <v>36</v>
      </c>
      <c r="F6" s="154" t="s">
        <v>7308</v>
      </c>
      <c r="G6" s="154" t="s">
        <v>7309</v>
      </c>
      <c r="H6" s="154" t="s">
        <v>7310</v>
      </c>
      <c r="I6" s="154" t="s">
        <v>7311</v>
      </c>
      <c r="J6" s="154" t="s">
        <v>7312</v>
      </c>
      <c r="K6" s="154" t="s">
        <v>4</v>
      </c>
      <c r="L6" s="155">
        <v>4.3191529500000003</v>
      </c>
    </row>
    <row r="7" spans="1:12" hidden="1" x14ac:dyDescent="0.3">
      <c r="A7" s="154" t="s">
        <v>7327</v>
      </c>
      <c r="B7" s="154" t="s">
        <v>7328</v>
      </c>
      <c r="C7" s="152" t="s">
        <v>2141</v>
      </c>
      <c r="D7" s="153" t="s">
        <v>7329</v>
      </c>
      <c r="E7" s="154" t="s">
        <v>36</v>
      </c>
      <c r="F7" s="154" t="s">
        <v>7308</v>
      </c>
      <c r="G7" s="154" t="s">
        <v>7309</v>
      </c>
      <c r="H7" s="154" t="s">
        <v>7310</v>
      </c>
      <c r="I7" s="154" t="s">
        <v>7311</v>
      </c>
      <c r="J7" s="154" t="s">
        <v>7312</v>
      </c>
      <c r="K7" s="154" t="s">
        <v>4</v>
      </c>
      <c r="L7" s="155">
        <v>5.6060959500000003</v>
      </c>
    </row>
    <row r="8" spans="1:12" hidden="1" x14ac:dyDescent="0.3">
      <c r="A8" s="154" t="s">
        <v>7330</v>
      </c>
      <c r="B8" s="154" t="s">
        <v>7331</v>
      </c>
      <c r="C8" s="152" t="s">
        <v>2143</v>
      </c>
      <c r="D8" s="153" t="s">
        <v>7332</v>
      </c>
      <c r="E8" s="154" t="s">
        <v>36</v>
      </c>
      <c r="F8" s="154" t="s">
        <v>7308</v>
      </c>
      <c r="G8" s="154" t="s">
        <v>7309</v>
      </c>
      <c r="H8" s="154" t="s">
        <v>7310</v>
      </c>
      <c r="I8" s="154" t="s">
        <v>7311</v>
      </c>
      <c r="J8" s="154" t="s">
        <v>7312</v>
      </c>
      <c r="K8" s="154" t="s">
        <v>4</v>
      </c>
      <c r="L8" s="155">
        <v>18.771157880000001</v>
      </c>
    </row>
    <row r="9" spans="1:12" hidden="1" x14ac:dyDescent="0.3">
      <c r="A9" s="154" t="s">
        <v>7333</v>
      </c>
      <c r="B9" s="154" t="s">
        <v>7334</v>
      </c>
      <c r="C9" s="152" t="s">
        <v>2145</v>
      </c>
      <c r="D9" s="153" t="s">
        <v>7335</v>
      </c>
      <c r="E9" s="154" t="s">
        <v>36</v>
      </c>
      <c r="F9" s="154" t="s">
        <v>7308</v>
      </c>
      <c r="G9" s="154" t="s">
        <v>7309</v>
      </c>
      <c r="H9" s="154" t="s">
        <v>7310</v>
      </c>
      <c r="I9" s="154" t="s">
        <v>7311</v>
      </c>
      <c r="J9" s="154" t="s">
        <v>7312</v>
      </c>
      <c r="K9" s="154" t="s">
        <v>4</v>
      </c>
      <c r="L9" s="155">
        <v>2.8824094900000001</v>
      </c>
    </row>
    <row r="10" spans="1:12" hidden="1" x14ac:dyDescent="0.3">
      <c r="A10" s="154" t="s">
        <v>7336</v>
      </c>
      <c r="B10" s="154" t="s">
        <v>7337</v>
      </c>
      <c r="C10" s="152" t="s">
        <v>2147</v>
      </c>
      <c r="D10" s="153" t="s">
        <v>7338</v>
      </c>
      <c r="E10" s="154" t="s">
        <v>36</v>
      </c>
      <c r="F10" s="154" t="s">
        <v>7308</v>
      </c>
      <c r="G10" s="154" t="s">
        <v>7309</v>
      </c>
      <c r="H10" s="154" t="s">
        <v>7310</v>
      </c>
      <c r="I10" s="154" t="s">
        <v>7311</v>
      </c>
      <c r="J10" s="154" t="s">
        <v>7312</v>
      </c>
      <c r="K10" s="154" t="s">
        <v>4</v>
      </c>
      <c r="L10" s="155">
        <v>2.8853893300000002</v>
      </c>
    </row>
    <row r="11" spans="1:12" hidden="1" x14ac:dyDescent="0.3">
      <c r="A11" s="154" t="s">
        <v>7339</v>
      </c>
      <c r="B11" s="154" t="s">
        <v>7340</v>
      </c>
      <c r="C11" s="152" t="s">
        <v>7341</v>
      </c>
      <c r="D11" s="153" t="s">
        <v>7342</v>
      </c>
      <c r="E11" s="154" t="s">
        <v>36</v>
      </c>
      <c r="F11" s="154" t="s">
        <v>7308</v>
      </c>
      <c r="G11" s="154" t="s">
        <v>7309</v>
      </c>
      <c r="H11" s="154" t="s">
        <v>7310</v>
      </c>
      <c r="I11" s="154" t="s">
        <v>7311</v>
      </c>
      <c r="J11" s="154" t="s">
        <v>7312</v>
      </c>
      <c r="K11" s="154" t="s">
        <v>4</v>
      </c>
      <c r="L11" s="155">
        <v>2.4005296199999999</v>
      </c>
    </row>
    <row r="12" spans="1:12" hidden="1" x14ac:dyDescent="0.3">
      <c r="A12" s="154" t="s">
        <v>7343</v>
      </c>
      <c r="B12" s="154" t="s">
        <v>7344</v>
      </c>
      <c r="C12" s="152" t="s">
        <v>2149</v>
      </c>
      <c r="D12" s="153" t="s">
        <v>7345</v>
      </c>
      <c r="E12" s="154" t="s">
        <v>36</v>
      </c>
      <c r="F12" s="154" t="s">
        <v>7308</v>
      </c>
      <c r="G12" s="154" t="s">
        <v>7309</v>
      </c>
      <c r="H12" s="154" t="s">
        <v>7310</v>
      </c>
      <c r="I12" s="154" t="s">
        <v>7311</v>
      </c>
      <c r="J12" s="154" t="s">
        <v>7312</v>
      </c>
      <c r="K12" s="154" t="s">
        <v>4</v>
      </c>
      <c r="L12" s="155">
        <v>7.5214583099999999</v>
      </c>
    </row>
    <row r="13" spans="1:12" hidden="1" x14ac:dyDescent="0.3">
      <c r="A13" s="154" t="s">
        <v>7346</v>
      </c>
      <c r="B13" s="154" t="s">
        <v>7347</v>
      </c>
      <c r="C13" s="152" t="s">
        <v>2151</v>
      </c>
      <c r="D13" s="153" t="s">
        <v>7348</v>
      </c>
      <c r="E13" s="154" t="s">
        <v>36</v>
      </c>
      <c r="F13" s="154" t="s">
        <v>7308</v>
      </c>
      <c r="G13" s="154" t="s">
        <v>7309</v>
      </c>
      <c r="H13" s="154" t="s">
        <v>7310</v>
      </c>
      <c r="I13" s="154" t="s">
        <v>7311</v>
      </c>
      <c r="J13" s="154" t="s">
        <v>7312</v>
      </c>
      <c r="K13" s="154" t="s">
        <v>4</v>
      </c>
      <c r="L13" s="155">
        <v>2.9123126799999999</v>
      </c>
    </row>
    <row r="14" spans="1:12" hidden="1" x14ac:dyDescent="0.3">
      <c r="A14" s="154" t="s">
        <v>7349</v>
      </c>
      <c r="B14" s="154" t="s">
        <v>7350</v>
      </c>
      <c r="C14" s="152" t="s">
        <v>2153</v>
      </c>
      <c r="D14" s="153" t="s">
        <v>7351</v>
      </c>
      <c r="E14" s="154" t="s">
        <v>36</v>
      </c>
      <c r="F14" s="154" t="s">
        <v>7308</v>
      </c>
      <c r="G14" s="154" t="s">
        <v>7309</v>
      </c>
      <c r="H14" s="154" t="s">
        <v>7310</v>
      </c>
      <c r="I14" s="154" t="s">
        <v>7311</v>
      </c>
      <c r="J14" s="154" t="s">
        <v>7312</v>
      </c>
      <c r="K14" s="154" t="s">
        <v>4</v>
      </c>
      <c r="L14" s="155">
        <v>3.3481078399999999</v>
      </c>
    </row>
    <row r="15" spans="1:12" hidden="1" x14ac:dyDescent="0.3">
      <c r="A15" s="154" t="s">
        <v>7352</v>
      </c>
      <c r="B15" s="154" t="s">
        <v>7353</v>
      </c>
      <c r="C15" s="152" t="s">
        <v>2155</v>
      </c>
      <c r="D15" s="153" t="s">
        <v>7354</v>
      </c>
      <c r="E15" s="154" t="s">
        <v>36</v>
      </c>
      <c r="F15" s="154" t="s">
        <v>7308</v>
      </c>
      <c r="G15" s="154" t="s">
        <v>7309</v>
      </c>
      <c r="H15" s="154" t="s">
        <v>7310</v>
      </c>
      <c r="I15" s="154" t="s">
        <v>7311</v>
      </c>
      <c r="J15" s="154" t="s">
        <v>7312</v>
      </c>
      <c r="K15" s="154" t="s">
        <v>4</v>
      </c>
      <c r="L15" s="155">
        <v>98.400849769999994</v>
      </c>
    </row>
    <row r="16" spans="1:12" hidden="1" x14ac:dyDescent="0.3">
      <c r="A16" s="154" t="s">
        <v>7355</v>
      </c>
      <c r="B16" s="154" t="s">
        <v>7356</v>
      </c>
      <c r="C16" s="152" t="s">
        <v>2157</v>
      </c>
      <c r="D16" s="153" t="s">
        <v>7357</v>
      </c>
      <c r="E16" s="154" t="s">
        <v>36</v>
      </c>
      <c r="F16" s="154" t="s">
        <v>7308</v>
      </c>
      <c r="G16" s="154" t="s">
        <v>7309</v>
      </c>
      <c r="H16" s="154" t="s">
        <v>7310</v>
      </c>
      <c r="I16" s="154" t="s">
        <v>7311</v>
      </c>
      <c r="J16" s="154" t="s">
        <v>7312</v>
      </c>
      <c r="K16" s="154" t="s">
        <v>4</v>
      </c>
      <c r="L16" s="155">
        <v>98.400849769999994</v>
      </c>
    </row>
    <row r="17" spans="1:12" hidden="1" x14ac:dyDescent="0.3">
      <c r="A17" s="154" t="s">
        <v>7358</v>
      </c>
      <c r="B17" s="154" t="s">
        <v>7359</v>
      </c>
      <c r="C17" s="152" t="s">
        <v>7360</v>
      </c>
      <c r="D17" s="153" t="s">
        <v>7361</v>
      </c>
      <c r="E17" s="154" t="s">
        <v>36</v>
      </c>
      <c r="F17" s="154" t="s">
        <v>7308</v>
      </c>
      <c r="G17" s="154" t="s">
        <v>7309</v>
      </c>
      <c r="H17" s="154" t="s">
        <v>7310</v>
      </c>
      <c r="I17" s="154" t="s">
        <v>7311</v>
      </c>
      <c r="J17" s="154" t="s">
        <v>7312</v>
      </c>
      <c r="K17" s="154" t="s">
        <v>4</v>
      </c>
      <c r="L17" s="155">
        <v>6.7348959300000004</v>
      </c>
    </row>
    <row r="18" spans="1:12" hidden="1" x14ac:dyDescent="0.3">
      <c r="A18" s="154" t="s">
        <v>7362</v>
      </c>
      <c r="B18" s="154" t="s">
        <v>7363</v>
      </c>
      <c r="C18" s="152" t="s">
        <v>7364</v>
      </c>
      <c r="D18" s="153" t="s">
        <v>7365</v>
      </c>
      <c r="E18" s="154" t="s">
        <v>36</v>
      </c>
      <c r="F18" s="154" t="s">
        <v>7308</v>
      </c>
      <c r="G18" s="154" t="s">
        <v>7309</v>
      </c>
      <c r="H18" s="154" t="s">
        <v>7310</v>
      </c>
      <c r="I18" s="154" t="s">
        <v>7311</v>
      </c>
      <c r="J18" s="154" t="s">
        <v>7312</v>
      </c>
      <c r="K18" s="154" t="s">
        <v>4</v>
      </c>
      <c r="L18" s="155">
        <v>6.7348959300000004</v>
      </c>
    </row>
    <row r="19" spans="1:12" hidden="1" x14ac:dyDescent="0.3">
      <c r="A19" s="154" t="s">
        <v>7366</v>
      </c>
      <c r="B19" s="154" t="s">
        <v>7367</v>
      </c>
      <c r="C19" s="152" t="s">
        <v>1646</v>
      </c>
      <c r="D19" s="153" t="s">
        <v>7368</v>
      </c>
      <c r="E19" s="154" t="s">
        <v>36</v>
      </c>
      <c r="F19" s="154" t="s">
        <v>7308</v>
      </c>
      <c r="G19" s="154" t="s">
        <v>7309</v>
      </c>
      <c r="H19" s="154" t="s">
        <v>7310</v>
      </c>
      <c r="I19" s="154" t="s">
        <v>7311</v>
      </c>
      <c r="J19" s="154" t="s">
        <v>7312</v>
      </c>
      <c r="K19" s="154" t="s">
        <v>4</v>
      </c>
      <c r="L19" s="155">
        <v>5.08771035</v>
      </c>
    </row>
    <row r="20" spans="1:12" hidden="1" x14ac:dyDescent="0.3">
      <c r="A20" s="154" t="s">
        <v>7369</v>
      </c>
      <c r="B20" s="154" t="s">
        <v>7370</v>
      </c>
      <c r="C20" s="152" t="s">
        <v>2159</v>
      </c>
      <c r="D20" s="153" t="s">
        <v>7371</v>
      </c>
      <c r="E20" s="154" t="s">
        <v>36</v>
      </c>
      <c r="F20" s="154" t="s">
        <v>7308</v>
      </c>
      <c r="G20" s="154" t="s">
        <v>7309</v>
      </c>
      <c r="H20" s="154" t="s">
        <v>7310</v>
      </c>
      <c r="I20" s="154" t="s">
        <v>7311</v>
      </c>
      <c r="J20" s="154" t="s">
        <v>7312</v>
      </c>
      <c r="K20" s="154" t="s">
        <v>4</v>
      </c>
      <c r="L20" s="155">
        <v>2.8794377299999998</v>
      </c>
    </row>
    <row r="21" spans="1:12" hidden="1" x14ac:dyDescent="0.3">
      <c r="A21" s="154" t="s">
        <v>7372</v>
      </c>
      <c r="B21" s="154" t="s">
        <v>7373</v>
      </c>
      <c r="C21" s="152" t="s">
        <v>7374</v>
      </c>
      <c r="D21" s="153" t="s">
        <v>7375</v>
      </c>
      <c r="E21" s="154" t="s">
        <v>36</v>
      </c>
      <c r="F21" s="154" t="s">
        <v>7308</v>
      </c>
      <c r="G21" s="154" t="s">
        <v>7309</v>
      </c>
      <c r="H21" s="154" t="s">
        <v>7310</v>
      </c>
      <c r="I21" s="154" t="s">
        <v>7311</v>
      </c>
      <c r="J21" s="154" t="s">
        <v>7312</v>
      </c>
      <c r="K21" s="154" t="s">
        <v>4</v>
      </c>
      <c r="L21" s="155">
        <v>23.50973432</v>
      </c>
    </row>
    <row r="22" spans="1:12" hidden="1" x14ac:dyDescent="0.3">
      <c r="A22" s="154" t="s">
        <v>7376</v>
      </c>
      <c r="B22" s="154" t="s">
        <v>7377</v>
      </c>
      <c r="C22" s="152" t="s">
        <v>7378</v>
      </c>
      <c r="D22" s="153" t="s">
        <v>7379</v>
      </c>
      <c r="E22" s="154" t="s">
        <v>36</v>
      </c>
      <c r="F22" s="154" t="s">
        <v>7308</v>
      </c>
      <c r="G22" s="154" t="s">
        <v>7309</v>
      </c>
      <c r="H22" s="154" t="s">
        <v>7310</v>
      </c>
      <c r="I22" s="154" t="s">
        <v>7311</v>
      </c>
      <c r="J22" s="154" t="s">
        <v>7312</v>
      </c>
      <c r="K22" s="154" t="s">
        <v>4</v>
      </c>
      <c r="L22" s="155">
        <v>25.769798519999998</v>
      </c>
    </row>
    <row r="23" spans="1:12" hidden="1" x14ac:dyDescent="0.3">
      <c r="A23" s="154" t="s">
        <v>7380</v>
      </c>
      <c r="B23" s="154" t="s">
        <v>7381</v>
      </c>
      <c r="C23" s="152" t="s">
        <v>2161</v>
      </c>
      <c r="D23" s="153" t="s">
        <v>7382</v>
      </c>
      <c r="E23" s="154" t="s">
        <v>36</v>
      </c>
      <c r="F23" s="154" t="s">
        <v>7308</v>
      </c>
      <c r="G23" s="154" t="s">
        <v>7309</v>
      </c>
      <c r="H23" s="154" t="s">
        <v>7310</v>
      </c>
      <c r="I23" s="154" t="s">
        <v>7311</v>
      </c>
      <c r="J23" s="154" t="s">
        <v>7312</v>
      </c>
      <c r="K23" s="154" t="s">
        <v>4</v>
      </c>
      <c r="L23" s="155">
        <v>10.05676409</v>
      </c>
    </row>
    <row r="24" spans="1:12" hidden="1" x14ac:dyDescent="0.3">
      <c r="A24" s="154" t="s">
        <v>7383</v>
      </c>
      <c r="B24" s="154" t="s">
        <v>7384</v>
      </c>
      <c r="C24" s="152" t="s">
        <v>2163</v>
      </c>
      <c r="D24" s="153" t="s">
        <v>7385</v>
      </c>
      <c r="E24" s="154" t="s">
        <v>36</v>
      </c>
      <c r="F24" s="154" t="s">
        <v>7308</v>
      </c>
      <c r="G24" s="154" t="s">
        <v>7309</v>
      </c>
      <c r="H24" s="154" t="s">
        <v>7310</v>
      </c>
      <c r="I24" s="154" t="s">
        <v>7311</v>
      </c>
      <c r="J24" s="154" t="s">
        <v>7312</v>
      </c>
      <c r="K24" s="154" t="s">
        <v>4</v>
      </c>
      <c r="L24" s="155">
        <v>2.9791115000000001</v>
      </c>
    </row>
    <row r="25" spans="1:12" hidden="1" x14ac:dyDescent="0.3">
      <c r="A25" s="154" t="s">
        <v>7386</v>
      </c>
      <c r="B25" s="154" t="s">
        <v>7387</v>
      </c>
      <c r="C25" s="152" t="s">
        <v>2165</v>
      </c>
      <c r="D25" s="153" t="s">
        <v>7388</v>
      </c>
      <c r="E25" s="154" t="s">
        <v>36</v>
      </c>
      <c r="F25" s="154" t="s">
        <v>7308</v>
      </c>
      <c r="G25" s="154" t="s">
        <v>7309</v>
      </c>
      <c r="H25" s="154" t="s">
        <v>7310</v>
      </c>
      <c r="I25" s="154" t="s">
        <v>7311</v>
      </c>
      <c r="J25" s="154" t="s">
        <v>7312</v>
      </c>
      <c r="K25" s="154" t="s">
        <v>4</v>
      </c>
      <c r="L25" s="155">
        <v>5.73458019</v>
      </c>
    </row>
    <row r="26" spans="1:12" hidden="1" x14ac:dyDescent="0.3">
      <c r="A26" s="154" t="s">
        <v>7389</v>
      </c>
      <c r="B26" s="154" t="s">
        <v>7390</v>
      </c>
      <c r="C26" s="152" t="s">
        <v>7391</v>
      </c>
      <c r="D26" s="153" t="s">
        <v>7392</v>
      </c>
      <c r="E26" s="154" t="s">
        <v>36</v>
      </c>
      <c r="F26" s="154" t="s">
        <v>7308</v>
      </c>
      <c r="G26" s="154" t="s">
        <v>7309</v>
      </c>
      <c r="H26" s="154" t="s">
        <v>7310</v>
      </c>
      <c r="I26" s="154" t="s">
        <v>7311</v>
      </c>
      <c r="J26" s="154" t="s">
        <v>7312</v>
      </c>
      <c r="K26" s="154" t="s">
        <v>4</v>
      </c>
      <c r="L26" s="155">
        <v>1.94915339</v>
      </c>
    </row>
    <row r="27" spans="1:12" hidden="1" x14ac:dyDescent="0.3">
      <c r="A27" s="154" t="s">
        <v>7393</v>
      </c>
      <c r="B27" s="154" t="s">
        <v>7394</v>
      </c>
      <c r="C27" s="152" t="s">
        <v>7395</v>
      </c>
      <c r="D27" s="153" t="s">
        <v>7396</v>
      </c>
      <c r="E27" s="154" t="s">
        <v>36</v>
      </c>
      <c r="F27" s="154" t="s">
        <v>7308</v>
      </c>
      <c r="G27" s="154" t="s">
        <v>7309</v>
      </c>
      <c r="H27" s="154" t="s">
        <v>7310</v>
      </c>
      <c r="I27" s="154" t="s">
        <v>7311</v>
      </c>
      <c r="J27" s="154" t="s">
        <v>7312</v>
      </c>
      <c r="K27" s="154" t="s">
        <v>4</v>
      </c>
      <c r="L27" s="155">
        <v>2.2862793099999998</v>
      </c>
    </row>
    <row r="28" spans="1:12" hidden="1" x14ac:dyDescent="0.3">
      <c r="A28" s="154" t="s">
        <v>7397</v>
      </c>
      <c r="B28" s="154" t="s">
        <v>7398</v>
      </c>
      <c r="C28" s="152" t="s">
        <v>7399</v>
      </c>
      <c r="D28" s="153" t="s">
        <v>7400</v>
      </c>
      <c r="E28" s="154" t="s">
        <v>36</v>
      </c>
      <c r="F28" s="154" t="s">
        <v>7308</v>
      </c>
      <c r="G28" s="154" t="s">
        <v>7309</v>
      </c>
      <c r="H28" s="154" t="s">
        <v>7310</v>
      </c>
      <c r="I28" s="154" t="s">
        <v>7311</v>
      </c>
      <c r="J28" s="154" t="s">
        <v>7312</v>
      </c>
      <c r="K28" s="154" t="s">
        <v>4</v>
      </c>
      <c r="L28" s="155">
        <v>1.73566278</v>
      </c>
    </row>
    <row r="29" spans="1:12" hidden="1" x14ac:dyDescent="0.3">
      <c r="A29" s="154" t="s">
        <v>7401</v>
      </c>
      <c r="B29" s="154" t="s">
        <v>7402</v>
      </c>
      <c r="C29" s="152" t="s">
        <v>7403</v>
      </c>
      <c r="D29" s="153" t="s">
        <v>7404</v>
      </c>
      <c r="E29" s="154" t="s">
        <v>36</v>
      </c>
      <c r="F29" s="154" t="s">
        <v>7308</v>
      </c>
      <c r="G29" s="154" t="s">
        <v>7309</v>
      </c>
      <c r="H29" s="154" t="s">
        <v>7310</v>
      </c>
      <c r="I29" s="154" t="s">
        <v>7311</v>
      </c>
      <c r="J29" s="154" t="s">
        <v>7312</v>
      </c>
      <c r="K29" s="154" t="s">
        <v>4</v>
      </c>
      <c r="L29" s="155">
        <v>0.59973202999999997</v>
      </c>
    </row>
    <row r="30" spans="1:12" hidden="1" x14ac:dyDescent="0.3">
      <c r="A30" s="154" t="s">
        <v>7405</v>
      </c>
      <c r="B30" s="154" t="s">
        <v>7406</v>
      </c>
      <c r="C30" s="152" t="s">
        <v>1540</v>
      </c>
      <c r="D30" s="153" t="s">
        <v>7407</v>
      </c>
      <c r="E30" s="154" t="s">
        <v>36</v>
      </c>
      <c r="F30" s="154" t="s">
        <v>7308</v>
      </c>
      <c r="G30" s="154" t="s">
        <v>7309</v>
      </c>
      <c r="H30" s="154" t="s">
        <v>7310</v>
      </c>
      <c r="I30" s="154" t="s">
        <v>7311</v>
      </c>
      <c r="J30" s="154" t="s">
        <v>7312</v>
      </c>
      <c r="K30" s="154" t="s">
        <v>4</v>
      </c>
      <c r="L30" s="155">
        <v>3.9899047400000001</v>
      </c>
    </row>
    <row r="31" spans="1:12" hidden="1" x14ac:dyDescent="0.3">
      <c r="A31" s="154" t="s">
        <v>7408</v>
      </c>
      <c r="B31" s="154" t="s">
        <v>7409</v>
      </c>
      <c r="C31" s="152" t="s">
        <v>7410</v>
      </c>
      <c r="D31" s="153" t="s">
        <v>7411</v>
      </c>
      <c r="E31" s="154" t="s">
        <v>36</v>
      </c>
      <c r="F31" s="154" t="s">
        <v>7308</v>
      </c>
      <c r="G31" s="154" t="s">
        <v>7309</v>
      </c>
      <c r="H31" s="154" t="s">
        <v>7310</v>
      </c>
      <c r="I31" s="154" t="s">
        <v>7311</v>
      </c>
      <c r="J31" s="154" t="s">
        <v>7312</v>
      </c>
      <c r="K31" s="154" t="s">
        <v>4</v>
      </c>
      <c r="L31" s="155">
        <v>2.1457477800000002</v>
      </c>
    </row>
    <row r="32" spans="1:12" hidden="1" x14ac:dyDescent="0.3">
      <c r="A32" s="154" t="s">
        <v>7412</v>
      </c>
      <c r="B32" s="154" t="s">
        <v>7413</v>
      </c>
      <c r="C32" s="152" t="s">
        <v>7414</v>
      </c>
      <c r="D32" s="153" t="s">
        <v>7415</v>
      </c>
      <c r="E32" s="154" t="s">
        <v>36</v>
      </c>
      <c r="F32" s="154" t="s">
        <v>7308</v>
      </c>
      <c r="G32" s="154" t="s">
        <v>7309</v>
      </c>
      <c r="H32" s="154" t="s">
        <v>7310</v>
      </c>
      <c r="I32" s="154" t="s">
        <v>7311</v>
      </c>
      <c r="J32" s="154" t="s">
        <v>7312</v>
      </c>
      <c r="K32" s="154" t="s">
        <v>4</v>
      </c>
      <c r="L32" s="155">
        <v>2.1627986699999999</v>
      </c>
    </row>
    <row r="33" spans="1:12" hidden="1" x14ac:dyDescent="0.3">
      <c r="A33" s="154" t="s">
        <v>7416</v>
      </c>
      <c r="B33" s="154" t="s">
        <v>7417</v>
      </c>
      <c r="C33" s="152" t="s">
        <v>7418</v>
      </c>
      <c r="D33" s="153" t="s">
        <v>7419</v>
      </c>
      <c r="E33" s="154" t="s">
        <v>36</v>
      </c>
      <c r="F33" s="154" t="s">
        <v>7308</v>
      </c>
      <c r="G33" s="154" t="s">
        <v>7309</v>
      </c>
      <c r="H33" s="154" t="s">
        <v>7310</v>
      </c>
      <c r="I33" s="154" t="s">
        <v>7311</v>
      </c>
      <c r="J33" s="154" t="s">
        <v>7312</v>
      </c>
      <c r="K33" s="154" t="s">
        <v>4</v>
      </c>
      <c r="L33" s="155">
        <v>4.9309008499999996</v>
      </c>
    </row>
    <row r="34" spans="1:12" hidden="1" x14ac:dyDescent="0.3">
      <c r="A34" s="154" t="s">
        <v>7420</v>
      </c>
      <c r="B34" s="154" t="s">
        <v>7421</v>
      </c>
      <c r="C34" s="152" t="s">
        <v>7422</v>
      </c>
      <c r="D34" s="153" t="s">
        <v>7423</v>
      </c>
      <c r="E34" s="154" t="s">
        <v>36</v>
      </c>
      <c r="F34" s="154" t="s">
        <v>7308</v>
      </c>
      <c r="G34" s="154" t="s">
        <v>7309</v>
      </c>
      <c r="H34" s="154" t="s">
        <v>7310</v>
      </c>
      <c r="I34" s="154" t="s">
        <v>7311</v>
      </c>
      <c r="J34" s="154" t="s">
        <v>7312</v>
      </c>
      <c r="K34" s="154" t="s">
        <v>4</v>
      </c>
      <c r="L34" s="155">
        <v>4.7632617899999996</v>
      </c>
    </row>
    <row r="35" spans="1:12" hidden="1" x14ac:dyDescent="0.3">
      <c r="A35" s="154" t="s">
        <v>7424</v>
      </c>
      <c r="B35" s="154" t="s">
        <v>7425</v>
      </c>
      <c r="C35" s="152" t="s">
        <v>1388</v>
      </c>
      <c r="D35" s="153" t="s">
        <v>7426</v>
      </c>
      <c r="E35" s="154" t="s">
        <v>36</v>
      </c>
      <c r="F35" s="154" t="s">
        <v>7308</v>
      </c>
      <c r="G35" s="154" t="s">
        <v>7309</v>
      </c>
      <c r="H35" s="154" t="s">
        <v>7427</v>
      </c>
      <c r="I35" s="154" t="s">
        <v>7428</v>
      </c>
      <c r="J35" s="154" t="s">
        <v>7312</v>
      </c>
      <c r="K35" s="154" t="s">
        <v>4</v>
      </c>
      <c r="L35" s="155">
        <v>40.574264190000001</v>
      </c>
    </row>
    <row r="36" spans="1:12" hidden="1" x14ac:dyDescent="0.3">
      <c r="A36" s="154" t="s">
        <v>7429</v>
      </c>
      <c r="B36" s="154" t="s">
        <v>7430</v>
      </c>
      <c r="C36" s="152" t="s">
        <v>2172</v>
      </c>
      <c r="D36" s="153" t="s">
        <v>7431</v>
      </c>
      <c r="E36" s="154" t="s">
        <v>36</v>
      </c>
      <c r="F36" s="154" t="s">
        <v>7308</v>
      </c>
      <c r="G36" s="154" t="s">
        <v>7309</v>
      </c>
      <c r="H36" s="154" t="s">
        <v>7310</v>
      </c>
      <c r="I36" s="154" t="s">
        <v>7311</v>
      </c>
      <c r="J36" s="154" t="s">
        <v>7312</v>
      </c>
      <c r="K36" s="154" t="s">
        <v>4</v>
      </c>
      <c r="L36" s="155">
        <v>9.8564699200000003</v>
      </c>
    </row>
    <row r="37" spans="1:12" hidden="1" x14ac:dyDescent="0.3">
      <c r="A37" s="154" t="s">
        <v>7432</v>
      </c>
      <c r="B37" s="154" t="s">
        <v>7433</v>
      </c>
      <c r="C37" s="152" t="s">
        <v>7434</v>
      </c>
      <c r="D37" s="153" t="s">
        <v>7435</v>
      </c>
      <c r="E37" s="154" t="s">
        <v>36</v>
      </c>
      <c r="F37" s="154" t="s">
        <v>7308</v>
      </c>
      <c r="G37" s="154" t="s">
        <v>7309</v>
      </c>
      <c r="H37" s="154" t="s">
        <v>7310</v>
      </c>
      <c r="I37" s="154" t="s">
        <v>7311</v>
      </c>
      <c r="J37" s="154" t="s">
        <v>7312</v>
      </c>
      <c r="K37" s="154" t="s">
        <v>4</v>
      </c>
      <c r="L37" s="155">
        <v>10.333844149999999</v>
      </c>
    </row>
    <row r="38" spans="1:12" hidden="1" x14ac:dyDescent="0.3">
      <c r="A38" s="154" t="s">
        <v>7436</v>
      </c>
      <c r="B38" s="154" t="s">
        <v>7437</v>
      </c>
      <c r="C38" s="152" t="s">
        <v>2174</v>
      </c>
      <c r="D38" s="153" t="s">
        <v>7438</v>
      </c>
      <c r="E38" s="154" t="s">
        <v>36</v>
      </c>
      <c r="F38" s="154" t="s">
        <v>7308</v>
      </c>
      <c r="G38" s="154" t="s">
        <v>7309</v>
      </c>
      <c r="H38" s="154" t="s">
        <v>7310</v>
      </c>
      <c r="I38" s="154" t="s">
        <v>7311</v>
      </c>
      <c r="J38" s="154" t="s">
        <v>7312</v>
      </c>
      <c r="K38" s="154" t="s">
        <v>4</v>
      </c>
      <c r="L38" s="155">
        <v>4.9242142199999996</v>
      </c>
    </row>
    <row r="39" spans="1:12" hidden="1" x14ac:dyDescent="0.3">
      <c r="A39" s="154" t="s">
        <v>7439</v>
      </c>
      <c r="B39" s="154" t="s">
        <v>7440</v>
      </c>
      <c r="C39" s="152" t="s">
        <v>7441</v>
      </c>
      <c r="D39" s="153" t="s">
        <v>7442</v>
      </c>
      <c r="E39" s="154" t="s">
        <v>36</v>
      </c>
      <c r="F39" s="154" t="s">
        <v>7308</v>
      </c>
      <c r="G39" s="154" t="s">
        <v>7309</v>
      </c>
      <c r="H39" s="154" t="s">
        <v>7310</v>
      </c>
      <c r="I39" s="154" t="s">
        <v>7311</v>
      </c>
      <c r="J39" s="154" t="s">
        <v>7312</v>
      </c>
      <c r="K39" s="154" t="s">
        <v>4</v>
      </c>
      <c r="L39" s="155">
        <v>25.357555309999999</v>
      </c>
    </row>
    <row r="40" spans="1:12" hidden="1" x14ac:dyDescent="0.3">
      <c r="A40" s="154" t="s">
        <v>7443</v>
      </c>
      <c r="B40" s="154" t="s">
        <v>7444</v>
      </c>
      <c r="C40" s="152" t="s">
        <v>7445</v>
      </c>
      <c r="D40" s="153" t="s">
        <v>7446</v>
      </c>
      <c r="E40" s="154" t="s">
        <v>36</v>
      </c>
      <c r="F40" s="154" t="s">
        <v>7308</v>
      </c>
      <c r="G40" s="154" t="s">
        <v>7309</v>
      </c>
      <c r="H40" s="154" t="s">
        <v>7310</v>
      </c>
      <c r="I40" s="154" t="s">
        <v>7311</v>
      </c>
      <c r="J40" s="154" t="s">
        <v>7312</v>
      </c>
      <c r="K40" s="154" t="s">
        <v>4</v>
      </c>
      <c r="L40" s="155">
        <v>4.3434865</v>
      </c>
    </row>
    <row r="41" spans="1:12" hidden="1" x14ac:dyDescent="0.3">
      <c r="A41" s="154" t="s">
        <v>7447</v>
      </c>
      <c r="B41" s="154" t="s">
        <v>7448</v>
      </c>
      <c r="C41" s="152" t="s">
        <v>2176</v>
      </c>
      <c r="D41" s="153" t="s">
        <v>7449</v>
      </c>
      <c r="E41" s="154" t="s">
        <v>36</v>
      </c>
      <c r="F41" s="154" t="s">
        <v>7308</v>
      </c>
      <c r="G41" s="154" t="s">
        <v>7309</v>
      </c>
      <c r="H41" s="154" t="s">
        <v>7310</v>
      </c>
      <c r="I41" s="154" t="s">
        <v>7311</v>
      </c>
      <c r="J41" s="154" t="s">
        <v>7312</v>
      </c>
      <c r="K41" s="154" t="s">
        <v>4</v>
      </c>
      <c r="L41" s="155">
        <v>155.32460796000001</v>
      </c>
    </row>
    <row r="42" spans="1:12" hidden="1" x14ac:dyDescent="0.3">
      <c r="A42" s="154" t="s">
        <v>7450</v>
      </c>
      <c r="B42" s="154" t="s">
        <v>7451</v>
      </c>
      <c r="C42" s="152" t="s">
        <v>2178</v>
      </c>
      <c r="D42" s="153" t="s">
        <v>7452</v>
      </c>
      <c r="E42" s="154" t="s">
        <v>36</v>
      </c>
      <c r="F42" s="154" t="s">
        <v>7308</v>
      </c>
      <c r="G42" s="154" t="s">
        <v>7309</v>
      </c>
      <c r="H42" s="154" t="s">
        <v>7310</v>
      </c>
      <c r="I42" s="154" t="s">
        <v>7311</v>
      </c>
      <c r="J42" s="154" t="s">
        <v>7312</v>
      </c>
      <c r="K42" s="154" t="s">
        <v>4</v>
      </c>
      <c r="L42" s="155">
        <v>34.808045319999998</v>
      </c>
    </row>
    <row r="43" spans="1:12" hidden="1" x14ac:dyDescent="0.3">
      <c r="A43" s="154" t="s">
        <v>7453</v>
      </c>
      <c r="B43" s="154" t="s">
        <v>7454</v>
      </c>
      <c r="C43" s="152" t="s">
        <v>7455</v>
      </c>
      <c r="D43" s="153" t="s">
        <v>7456</v>
      </c>
      <c r="E43" s="154" t="s">
        <v>36</v>
      </c>
      <c r="F43" s="154" t="s">
        <v>7308</v>
      </c>
      <c r="G43" s="154" t="s">
        <v>7309</v>
      </c>
      <c r="H43" s="154" t="s">
        <v>7310</v>
      </c>
      <c r="I43" s="154" t="s">
        <v>7311</v>
      </c>
      <c r="J43" s="154" t="s">
        <v>7312</v>
      </c>
      <c r="K43" s="154" t="s">
        <v>4</v>
      </c>
      <c r="L43" s="155">
        <v>208.05586208</v>
      </c>
    </row>
    <row r="44" spans="1:12" hidden="1" x14ac:dyDescent="0.3">
      <c r="A44" s="154" t="s">
        <v>7457</v>
      </c>
      <c r="B44" s="154" t="s">
        <v>7458</v>
      </c>
      <c r="C44" s="152" t="s">
        <v>2180</v>
      </c>
      <c r="D44" s="153" t="s">
        <v>7459</v>
      </c>
      <c r="E44" s="154" t="s">
        <v>36</v>
      </c>
      <c r="F44" s="154" t="s">
        <v>7308</v>
      </c>
      <c r="G44" s="154" t="s">
        <v>7309</v>
      </c>
      <c r="H44" s="154" t="s">
        <v>7310</v>
      </c>
      <c r="I44" s="154" t="s">
        <v>7311</v>
      </c>
      <c r="J44" s="154" t="s">
        <v>7312</v>
      </c>
      <c r="K44" s="154" t="s">
        <v>4</v>
      </c>
      <c r="L44" s="155">
        <v>138.92899030000001</v>
      </c>
    </row>
    <row r="45" spans="1:12" hidden="1" x14ac:dyDescent="0.3">
      <c r="A45" s="154" t="s">
        <v>7460</v>
      </c>
      <c r="B45" s="154" t="s">
        <v>7461</v>
      </c>
      <c r="C45" s="152" t="s">
        <v>7462</v>
      </c>
      <c r="D45" s="153" t="s">
        <v>7463</v>
      </c>
      <c r="E45" s="154" t="s">
        <v>36</v>
      </c>
      <c r="F45" s="154" t="s">
        <v>7308</v>
      </c>
      <c r="G45" s="154" t="s">
        <v>7309</v>
      </c>
      <c r="H45" s="154" t="s">
        <v>7310</v>
      </c>
      <c r="I45" s="154" t="s">
        <v>7311</v>
      </c>
      <c r="J45" s="154" t="s">
        <v>7312</v>
      </c>
      <c r="K45" s="154" t="s">
        <v>4</v>
      </c>
      <c r="L45" s="155">
        <v>96.858125180000002</v>
      </c>
    </row>
    <row r="46" spans="1:12" hidden="1" x14ac:dyDescent="0.3">
      <c r="A46" s="154" t="s">
        <v>7464</v>
      </c>
      <c r="B46" s="154" t="s">
        <v>7465</v>
      </c>
      <c r="C46" s="152" t="s">
        <v>2182</v>
      </c>
      <c r="D46" s="153" t="s">
        <v>7466</v>
      </c>
      <c r="E46" s="154" t="s">
        <v>36</v>
      </c>
      <c r="F46" s="154" t="s">
        <v>7308</v>
      </c>
      <c r="G46" s="154" t="s">
        <v>7309</v>
      </c>
      <c r="H46" s="154" t="s">
        <v>7310</v>
      </c>
      <c r="I46" s="154" t="s">
        <v>7311</v>
      </c>
      <c r="J46" s="154" t="s">
        <v>7312</v>
      </c>
      <c r="K46" s="154" t="s">
        <v>4</v>
      </c>
      <c r="L46" s="155">
        <v>133.43980105</v>
      </c>
    </row>
    <row r="47" spans="1:12" hidden="1" x14ac:dyDescent="0.3">
      <c r="A47" s="154" t="s">
        <v>7467</v>
      </c>
      <c r="B47" s="154" t="s">
        <v>7468</v>
      </c>
      <c r="C47" s="152" t="s">
        <v>1648</v>
      </c>
      <c r="D47" s="153" t="s">
        <v>7469</v>
      </c>
      <c r="E47" s="154" t="s">
        <v>36</v>
      </c>
      <c r="F47" s="154" t="s">
        <v>7308</v>
      </c>
      <c r="G47" s="154" t="s">
        <v>7309</v>
      </c>
      <c r="H47" s="154" t="s">
        <v>7310</v>
      </c>
      <c r="I47" s="154" t="s">
        <v>7311</v>
      </c>
      <c r="J47" s="154" t="s">
        <v>7312</v>
      </c>
      <c r="K47" s="154" t="s">
        <v>4</v>
      </c>
      <c r="L47" s="155">
        <v>110.48233448000001</v>
      </c>
    </row>
    <row r="48" spans="1:12" hidden="1" x14ac:dyDescent="0.3">
      <c r="A48" s="154" t="s">
        <v>7470</v>
      </c>
      <c r="B48" s="154" t="s">
        <v>7471</v>
      </c>
      <c r="C48" s="152" t="s">
        <v>2184</v>
      </c>
      <c r="D48" s="153" t="s">
        <v>7472</v>
      </c>
      <c r="E48" s="154" t="s">
        <v>36</v>
      </c>
      <c r="F48" s="154" t="s">
        <v>7308</v>
      </c>
      <c r="G48" s="154" t="s">
        <v>7309</v>
      </c>
      <c r="H48" s="154" t="s">
        <v>7310</v>
      </c>
      <c r="I48" s="154" t="s">
        <v>7311</v>
      </c>
      <c r="J48" s="154" t="s">
        <v>7312</v>
      </c>
      <c r="K48" s="154" t="s">
        <v>4</v>
      </c>
      <c r="L48" s="155">
        <v>35.42129817</v>
      </c>
    </row>
    <row r="49" spans="1:12" hidden="1" x14ac:dyDescent="0.3">
      <c r="A49" s="154" t="s">
        <v>7473</v>
      </c>
      <c r="B49" s="154" t="s">
        <v>7474</v>
      </c>
      <c r="C49" s="152" t="s">
        <v>2186</v>
      </c>
      <c r="D49" s="153" t="s">
        <v>7475</v>
      </c>
      <c r="E49" s="154" t="s">
        <v>36</v>
      </c>
      <c r="F49" s="154" t="s">
        <v>7308</v>
      </c>
      <c r="G49" s="154" t="s">
        <v>7309</v>
      </c>
      <c r="H49" s="154" t="s">
        <v>7310</v>
      </c>
      <c r="I49" s="154" t="s">
        <v>7311</v>
      </c>
      <c r="J49" s="154" t="s">
        <v>7312</v>
      </c>
      <c r="K49" s="154" t="s">
        <v>4</v>
      </c>
      <c r="L49" s="155">
        <v>29.721410970000001</v>
      </c>
    </row>
    <row r="50" spans="1:12" hidden="1" x14ac:dyDescent="0.3">
      <c r="A50" s="154" t="s">
        <v>7476</v>
      </c>
      <c r="B50" s="154" t="s">
        <v>7477</v>
      </c>
      <c r="C50" s="152" t="s">
        <v>2188</v>
      </c>
      <c r="D50" s="153" t="s">
        <v>7478</v>
      </c>
      <c r="E50" s="154" t="s">
        <v>36</v>
      </c>
      <c r="F50" s="154" t="s">
        <v>7308</v>
      </c>
      <c r="G50" s="154" t="s">
        <v>7309</v>
      </c>
      <c r="H50" s="154" t="s">
        <v>7310</v>
      </c>
      <c r="I50" s="154" t="s">
        <v>7311</v>
      </c>
      <c r="J50" s="154" t="s">
        <v>7312</v>
      </c>
      <c r="K50" s="154" t="s">
        <v>4</v>
      </c>
      <c r="L50" s="155">
        <v>3.14986517</v>
      </c>
    </row>
    <row r="51" spans="1:12" hidden="1" x14ac:dyDescent="0.3">
      <c r="A51" s="154" t="s">
        <v>7479</v>
      </c>
      <c r="B51" s="154" t="s">
        <v>7480</v>
      </c>
      <c r="C51" s="152" t="s">
        <v>2192</v>
      </c>
      <c r="D51" s="153" t="s">
        <v>7481</v>
      </c>
      <c r="E51" s="154" t="s">
        <v>36</v>
      </c>
      <c r="F51" s="154" t="s">
        <v>7308</v>
      </c>
      <c r="G51" s="154" t="s">
        <v>7309</v>
      </c>
      <c r="H51" s="154" t="s">
        <v>7310</v>
      </c>
      <c r="I51" s="154" t="s">
        <v>7311</v>
      </c>
      <c r="J51" s="154" t="s">
        <v>7312</v>
      </c>
      <c r="K51" s="154" t="s">
        <v>4</v>
      </c>
      <c r="L51" s="155">
        <v>104.32166812</v>
      </c>
    </row>
    <row r="52" spans="1:12" hidden="1" x14ac:dyDescent="0.3">
      <c r="A52" s="154" t="s">
        <v>7482</v>
      </c>
      <c r="B52" s="154" t="s">
        <v>7483</v>
      </c>
      <c r="C52" s="152" t="s">
        <v>2194</v>
      </c>
      <c r="D52" s="153" t="s">
        <v>7484</v>
      </c>
      <c r="E52" s="154" t="s">
        <v>36</v>
      </c>
      <c r="F52" s="154" t="s">
        <v>7308</v>
      </c>
      <c r="G52" s="154" t="s">
        <v>7309</v>
      </c>
      <c r="H52" s="154" t="s">
        <v>7310</v>
      </c>
      <c r="I52" s="154" t="s">
        <v>7311</v>
      </c>
      <c r="J52" s="154" t="s">
        <v>7312</v>
      </c>
      <c r="K52" s="154" t="s">
        <v>4</v>
      </c>
      <c r="L52" s="155">
        <v>198.85412883000001</v>
      </c>
    </row>
    <row r="53" spans="1:12" hidden="1" x14ac:dyDescent="0.3">
      <c r="A53" s="154" t="s">
        <v>7485</v>
      </c>
      <c r="B53" s="154" t="s">
        <v>7486</v>
      </c>
      <c r="C53" s="152" t="s">
        <v>7487</v>
      </c>
      <c r="D53" s="153" t="s">
        <v>7488</v>
      </c>
      <c r="E53" s="154" t="s">
        <v>36</v>
      </c>
      <c r="F53" s="154" t="s">
        <v>7308</v>
      </c>
      <c r="G53" s="154" t="s">
        <v>7309</v>
      </c>
      <c r="H53" s="154" t="s">
        <v>7310</v>
      </c>
      <c r="I53" s="154" t="s">
        <v>7311</v>
      </c>
      <c r="J53" s="154" t="s">
        <v>7312</v>
      </c>
      <c r="K53" s="154" t="s">
        <v>4</v>
      </c>
      <c r="L53" s="155">
        <v>19.157495090000001</v>
      </c>
    </row>
    <row r="54" spans="1:12" hidden="1" x14ac:dyDescent="0.3">
      <c r="A54" s="154" t="s">
        <v>7489</v>
      </c>
      <c r="B54" s="154" t="s">
        <v>7490</v>
      </c>
      <c r="C54" s="152" t="s">
        <v>2196</v>
      </c>
      <c r="D54" s="153" t="s">
        <v>7491</v>
      </c>
      <c r="E54" s="154" t="s">
        <v>36</v>
      </c>
      <c r="F54" s="154" t="s">
        <v>7308</v>
      </c>
      <c r="G54" s="154" t="s">
        <v>7309</v>
      </c>
      <c r="H54" s="154" t="s">
        <v>7310</v>
      </c>
      <c r="I54" s="154" t="s">
        <v>7311</v>
      </c>
      <c r="J54" s="154" t="s">
        <v>7312</v>
      </c>
      <c r="K54" s="154" t="s">
        <v>4</v>
      </c>
      <c r="L54" s="155">
        <v>15.080418269999999</v>
      </c>
    </row>
    <row r="55" spans="1:12" hidden="1" x14ac:dyDescent="0.3">
      <c r="A55" s="154" t="s">
        <v>7492</v>
      </c>
      <c r="B55" s="154" t="s">
        <v>7493</v>
      </c>
      <c r="C55" s="152" t="s">
        <v>1650</v>
      </c>
      <c r="D55" s="153" t="s">
        <v>7494</v>
      </c>
      <c r="E55" s="154" t="s">
        <v>36</v>
      </c>
      <c r="F55" s="154" t="s">
        <v>7308</v>
      </c>
      <c r="G55" s="154" t="s">
        <v>7309</v>
      </c>
      <c r="H55" s="154" t="s">
        <v>7310</v>
      </c>
      <c r="I55" s="154" t="s">
        <v>7311</v>
      </c>
      <c r="J55" s="154" t="s">
        <v>7312</v>
      </c>
      <c r="K55" s="154" t="s">
        <v>4</v>
      </c>
      <c r="L55" s="155">
        <v>30.784752610000002</v>
      </c>
    </row>
    <row r="56" spans="1:12" hidden="1" x14ac:dyDescent="0.3">
      <c r="A56" s="154" t="s">
        <v>7495</v>
      </c>
      <c r="B56" s="154" t="s">
        <v>7496</v>
      </c>
      <c r="C56" s="152" t="s">
        <v>1234</v>
      </c>
      <c r="D56" s="153" t="s">
        <v>7497</v>
      </c>
      <c r="E56" s="154" t="s">
        <v>36</v>
      </c>
      <c r="F56" s="154" t="s">
        <v>7308</v>
      </c>
      <c r="G56" s="154" t="s">
        <v>7309</v>
      </c>
      <c r="H56" s="154" t="s">
        <v>7310</v>
      </c>
      <c r="I56" s="154" t="s">
        <v>7311</v>
      </c>
      <c r="J56" s="154" t="s">
        <v>7312</v>
      </c>
      <c r="K56" s="154" t="s">
        <v>4</v>
      </c>
      <c r="L56" s="155">
        <v>29.760050060000001</v>
      </c>
    </row>
    <row r="57" spans="1:12" hidden="1" x14ac:dyDescent="0.3">
      <c r="A57" s="154" t="s">
        <v>7498</v>
      </c>
      <c r="B57" s="154" t="s">
        <v>7499</v>
      </c>
      <c r="C57" s="152" t="s">
        <v>1310</v>
      </c>
      <c r="D57" s="153" t="s">
        <v>7500</v>
      </c>
      <c r="E57" s="154" t="s">
        <v>36</v>
      </c>
      <c r="F57" s="154" t="s">
        <v>7308</v>
      </c>
      <c r="G57" s="154" t="s">
        <v>7309</v>
      </c>
      <c r="H57" s="154" t="s">
        <v>7310</v>
      </c>
      <c r="I57" s="154" t="s">
        <v>7311</v>
      </c>
      <c r="J57" s="154" t="s">
        <v>7312</v>
      </c>
      <c r="K57" s="154" t="s">
        <v>4</v>
      </c>
      <c r="L57" s="155">
        <v>26.78978553</v>
      </c>
    </row>
    <row r="58" spans="1:12" hidden="1" x14ac:dyDescent="0.3">
      <c r="A58" s="154" t="s">
        <v>7501</v>
      </c>
      <c r="B58" s="154" t="s">
        <v>7502</v>
      </c>
      <c r="C58" s="152" t="s">
        <v>1436</v>
      </c>
      <c r="D58" s="153" t="s">
        <v>7503</v>
      </c>
      <c r="E58" s="154" t="s">
        <v>36</v>
      </c>
      <c r="F58" s="154" t="s">
        <v>7308</v>
      </c>
      <c r="G58" s="154" t="s">
        <v>7309</v>
      </c>
      <c r="H58" s="154" t="s">
        <v>7310</v>
      </c>
      <c r="I58" s="154" t="s">
        <v>7311</v>
      </c>
      <c r="J58" s="154" t="s">
        <v>7312</v>
      </c>
      <c r="K58" s="154" t="s">
        <v>4</v>
      </c>
      <c r="L58" s="155">
        <v>20.617703599999999</v>
      </c>
    </row>
    <row r="59" spans="1:12" hidden="1" x14ac:dyDescent="0.3">
      <c r="A59" s="154" t="s">
        <v>7504</v>
      </c>
      <c r="B59" s="154" t="s">
        <v>7505</v>
      </c>
      <c r="C59" s="152" t="s">
        <v>1588</v>
      </c>
      <c r="D59" s="153" t="s">
        <v>7506</v>
      </c>
      <c r="E59" s="154" t="s">
        <v>36</v>
      </c>
      <c r="F59" s="154" t="s">
        <v>7308</v>
      </c>
      <c r="G59" s="154" t="s">
        <v>7309</v>
      </c>
      <c r="H59" s="154" t="s">
        <v>7310</v>
      </c>
      <c r="I59" s="154" t="s">
        <v>7311</v>
      </c>
      <c r="J59" s="154" t="s">
        <v>7312</v>
      </c>
      <c r="K59" s="154" t="s">
        <v>4</v>
      </c>
      <c r="L59" s="155">
        <v>14.13110127</v>
      </c>
    </row>
    <row r="60" spans="1:12" hidden="1" x14ac:dyDescent="0.3">
      <c r="A60" s="154" t="s">
        <v>7507</v>
      </c>
      <c r="B60" s="154" t="s">
        <v>7508</v>
      </c>
      <c r="C60" s="152" t="s">
        <v>1422</v>
      </c>
      <c r="D60" s="153" t="s">
        <v>7509</v>
      </c>
      <c r="E60" s="154" t="s">
        <v>36</v>
      </c>
      <c r="F60" s="154" t="s">
        <v>7308</v>
      </c>
      <c r="G60" s="154" t="s">
        <v>7309</v>
      </c>
      <c r="H60" s="154" t="s">
        <v>7310</v>
      </c>
      <c r="I60" s="154" t="s">
        <v>7311</v>
      </c>
      <c r="J60" s="154" t="s">
        <v>7312</v>
      </c>
      <c r="K60" s="154" t="s">
        <v>4</v>
      </c>
      <c r="L60" s="155">
        <v>14.33906678</v>
      </c>
    </row>
    <row r="61" spans="1:12" hidden="1" x14ac:dyDescent="0.3">
      <c r="A61" s="154" t="s">
        <v>7510</v>
      </c>
      <c r="B61" s="154" t="s">
        <v>7511</v>
      </c>
      <c r="C61" s="152" t="s">
        <v>1268</v>
      </c>
      <c r="D61" s="153" t="s">
        <v>7512</v>
      </c>
      <c r="E61" s="154" t="s">
        <v>36</v>
      </c>
      <c r="F61" s="154" t="s">
        <v>7308</v>
      </c>
      <c r="G61" s="154" t="s">
        <v>7309</v>
      </c>
      <c r="H61" s="154" t="s">
        <v>7310</v>
      </c>
      <c r="I61" s="154" t="s">
        <v>7311</v>
      </c>
      <c r="J61" s="154" t="s">
        <v>7312</v>
      </c>
      <c r="K61" s="154" t="s">
        <v>4</v>
      </c>
      <c r="L61" s="155">
        <v>14.339094859999999</v>
      </c>
    </row>
    <row r="62" spans="1:12" hidden="1" x14ac:dyDescent="0.3">
      <c r="A62" s="154" t="s">
        <v>7513</v>
      </c>
      <c r="B62" s="154" t="s">
        <v>7514</v>
      </c>
      <c r="C62" s="152" t="s">
        <v>7515</v>
      </c>
      <c r="D62" s="153" t="s">
        <v>7516</v>
      </c>
      <c r="E62" s="154" t="s">
        <v>36</v>
      </c>
      <c r="F62" s="154" t="s">
        <v>7308</v>
      </c>
      <c r="G62" s="154" t="s">
        <v>7309</v>
      </c>
      <c r="H62" s="154" t="s">
        <v>7310</v>
      </c>
      <c r="I62" s="154" t="s">
        <v>7311</v>
      </c>
      <c r="J62" s="154" t="s">
        <v>7312</v>
      </c>
      <c r="K62" s="154" t="s">
        <v>4</v>
      </c>
      <c r="L62" s="155">
        <v>17.160761969999999</v>
      </c>
    </row>
    <row r="63" spans="1:12" hidden="1" x14ac:dyDescent="0.3">
      <c r="A63" s="154" t="s">
        <v>7517</v>
      </c>
      <c r="B63" s="154" t="s">
        <v>7518</v>
      </c>
      <c r="C63" s="152" t="s">
        <v>7519</v>
      </c>
      <c r="D63" s="153" t="s">
        <v>7520</v>
      </c>
      <c r="E63" s="154" t="s">
        <v>36</v>
      </c>
      <c r="F63" s="154" t="s">
        <v>7308</v>
      </c>
      <c r="G63" s="154" t="s">
        <v>7309</v>
      </c>
      <c r="H63" s="154" t="s">
        <v>7310</v>
      </c>
      <c r="I63" s="154" t="s">
        <v>7311</v>
      </c>
      <c r="J63" s="154" t="s">
        <v>7312</v>
      </c>
      <c r="K63" s="154" t="s">
        <v>4</v>
      </c>
      <c r="L63" s="155">
        <v>18.365416530000001</v>
      </c>
    </row>
    <row r="64" spans="1:12" hidden="1" x14ac:dyDescent="0.3">
      <c r="A64" s="154" t="s">
        <v>7521</v>
      </c>
      <c r="B64" s="154" t="s">
        <v>7522</v>
      </c>
      <c r="C64" s="152" t="s">
        <v>7523</v>
      </c>
      <c r="D64" s="153" t="s">
        <v>7524</v>
      </c>
      <c r="E64" s="154" t="s">
        <v>36</v>
      </c>
      <c r="F64" s="154" t="s">
        <v>7308</v>
      </c>
      <c r="G64" s="154" t="s">
        <v>7309</v>
      </c>
      <c r="H64" s="154" t="s">
        <v>7310</v>
      </c>
      <c r="I64" s="154" t="s">
        <v>7311</v>
      </c>
      <c r="J64" s="154" t="s">
        <v>7312</v>
      </c>
      <c r="K64" s="154" t="s">
        <v>4</v>
      </c>
      <c r="L64" s="155">
        <v>7.7243869199999997</v>
      </c>
    </row>
    <row r="65" spans="1:12" hidden="1" x14ac:dyDescent="0.3">
      <c r="A65" s="154" t="s">
        <v>7525</v>
      </c>
      <c r="B65" s="154" t="s">
        <v>7526</v>
      </c>
      <c r="C65" s="152" t="s">
        <v>1418</v>
      </c>
      <c r="D65" s="153" t="s">
        <v>7527</v>
      </c>
      <c r="E65" s="154" t="s">
        <v>36</v>
      </c>
      <c r="F65" s="154" t="s">
        <v>7308</v>
      </c>
      <c r="G65" s="154" t="s">
        <v>7309</v>
      </c>
      <c r="H65" s="154" t="s">
        <v>7310</v>
      </c>
      <c r="I65" s="154" t="s">
        <v>7311</v>
      </c>
      <c r="J65" s="154" t="s">
        <v>7312</v>
      </c>
      <c r="K65" s="154" t="s">
        <v>4</v>
      </c>
      <c r="L65" s="155">
        <v>15.764249530000001</v>
      </c>
    </row>
    <row r="66" spans="1:12" hidden="1" x14ac:dyDescent="0.3">
      <c r="A66" s="154" t="s">
        <v>7528</v>
      </c>
      <c r="B66" s="154" t="s">
        <v>7529</v>
      </c>
      <c r="C66" s="152" t="s">
        <v>1663</v>
      </c>
      <c r="D66" s="153" t="s">
        <v>7530</v>
      </c>
      <c r="E66" s="154" t="s">
        <v>36</v>
      </c>
      <c r="F66" s="154" t="s">
        <v>7308</v>
      </c>
      <c r="G66" s="154" t="s">
        <v>7309</v>
      </c>
      <c r="H66" s="154" t="s">
        <v>7310</v>
      </c>
      <c r="I66" s="154" t="s">
        <v>7311</v>
      </c>
      <c r="J66" s="154" t="s">
        <v>7312</v>
      </c>
      <c r="K66" s="154" t="s">
        <v>4</v>
      </c>
      <c r="L66" s="155">
        <v>2.5277465100000001</v>
      </c>
    </row>
    <row r="67" spans="1:12" hidden="1" x14ac:dyDescent="0.3">
      <c r="A67" s="154" t="s">
        <v>7531</v>
      </c>
      <c r="B67" s="154" t="s">
        <v>7532</v>
      </c>
      <c r="C67" s="152" t="s">
        <v>1462</v>
      </c>
      <c r="D67" s="153" t="s">
        <v>7533</v>
      </c>
      <c r="E67" s="154" t="s">
        <v>36</v>
      </c>
      <c r="F67" s="154" t="s">
        <v>7308</v>
      </c>
      <c r="G67" s="154" t="s">
        <v>7309</v>
      </c>
      <c r="H67" s="154" t="s">
        <v>7310</v>
      </c>
      <c r="I67" s="154" t="s">
        <v>7311</v>
      </c>
      <c r="J67" s="154" t="s">
        <v>7312</v>
      </c>
      <c r="K67" s="154" t="s">
        <v>4</v>
      </c>
      <c r="L67" s="155">
        <v>2.5294424599999998</v>
      </c>
    </row>
    <row r="68" spans="1:12" hidden="1" x14ac:dyDescent="0.3">
      <c r="A68" s="154" t="s">
        <v>7534</v>
      </c>
      <c r="B68" s="154" t="s">
        <v>7535</v>
      </c>
      <c r="C68" s="152" t="s">
        <v>1669</v>
      </c>
      <c r="D68" s="153" t="s">
        <v>7536</v>
      </c>
      <c r="E68" s="154" t="s">
        <v>36</v>
      </c>
      <c r="F68" s="154" t="s">
        <v>7308</v>
      </c>
      <c r="G68" s="154" t="s">
        <v>7309</v>
      </c>
      <c r="H68" s="154" t="s">
        <v>7310</v>
      </c>
      <c r="I68" s="154" t="s">
        <v>7311</v>
      </c>
      <c r="J68" s="154" t="s">
        <v>7312</v>
      </c>
      <c r="K68" s="154" t="s">
        <v>4</v>
      </c>
      <c r="L68" s="155">
        <v>1.8071928100000001</v>
      </c>
    </row>
    <row r="69" spans="1:12" hidden="1" x14ac:dyDescent="0.3">
      <c r="A69" s="154" t="s">
        <v>7537</v>
      </c>
      <c r="B69" s="154" t="s">
        <v>7538</v>
      </c>
      <c r="C69" s="152" t="s">
        <v>1626</v>
      </c>
      <c r="D69" s="153" t="s">
        <v>7539</v>
      </c>
      <c r="E69" s="154" t="s">
        <v>36</v>
      </c>
      <c r="F69" s="154" t="s">
        <v>7308</v>
      </c>
      <c r="G69" s="154" t="s">
        <v>7309</v>
      </c>
      <c r="H69" s="154" t="s">
        <v>7310</v>
      </c>
      <c r="I69" s="154" t="s">
        <v>7311</v>
      </c>
      <c r="J69" s="154" t="s">
        <v>7312</v>
      </c>
      <c r="K69" s="154" t="s">
        <v>4</v>
      </c>
      <c r="L69" s="155">
        <v>92.214437579999995</v>
      </c>
    </row>
    <row r="70" spans="1:12" hidden="1" x14ac:dyDescent="0.3">
      <c r="A70" s="154" t="s">
        <v>7540</v>
      </c>
      <c r="B70" s="154" t="s">
        <v>7541</v>
      </c>
      <c r="C70" s="152" t="s">
        <v>2199</v>
      </c>
      <c r="D70" s="153" t="s">
        <v>7542</v>
      </c>
      <c r="E70" s="154" t="s">
        <v>36</v>
      </c>
      <c r="F70" s="154" t="s">
        <v>7308</v>
      </c>
      <c r="G70" s="154" t="s">
        <v>7309</v>
      </c>
      <c r="H70" s="154" t="s">
        <v>7310</v>
      </c>
      <c r="I70" s="154" t="s">
        <v>7311</v>
      </c>
      <c r="J70" s="154" t="s">
        <v>7312</v>
      </c>
      <c r="K70" s="154" t="s">
        <v>4</v>
      </c>
      <c r="L70" s="155">
        <v>92.214437579999995</v>
      </c>
    </row>
    <row r="71" spans="1:12" hidden="1" x14ac:dyDescent="0.3">
      <c r="A71" s="154" t="s">
        <v>7543</v>
      </c>
      <c r="B71" s="154" t="s">
        <v>7544</v>
      </c>
      <c r="C71" s="152" t="s">
        <v>2201</v>
      </c>
      <c r="D71" s="153" t="s">
        <v>7545</v>
      </c>
      <c r="E71" s="154" t="s">
        <v>36</v>
      </c>
      <c r="F71" s="154" t="s">
        <v>7308</v>
      </c>
      <c r="G71" s="154" t="s">
        <v>7309</v>
      </c>
      <c r="H71" s="154" t="s">
        <v>7310</v>
      </c>
      <c r="I71" s="154" t="s">
        <v>7311</v>
      </c>
      <c r="J71" s="154" t="s">
        <v>7312</v>
      </c>
      <c r="K71" s="154" t="s">
        <v>4</v>
      </c>
      <c r="L71" s="155">
        <v>35.695098270000003</v>
      </c>
    </row>
    <row r="72" spans="1:12" hidden="1" x14ac:dyDescent="0.3">
      <c r="A72" s="154" t="s">
        <v>7546</v>
      </c>
      <c r="B72" s="154" t="s">
        <v>7547</v>
      </c>
      <c r="C72" s="152" t="s">
        <v>2203</v>
      </c>
      <c r="D72" s="153" t="s">
        <v>7548</v>
      </c>
      <c r="E72" s="154" t="s">
        <v>36</v>
      </c>
      <c r="F72" s="154" t="s">
        <v>7308</v>
      </c>
      <c r="G72" s="154" t="s">
        <v>7309</v>
      </c>
      <c r="H72" s="154" t="s">
        <v>7310</v>
      </c>
      <c r="I72" s="154" t="s">
        <v>7311</v>
      </c>
      <c r="J72" s="154" t="s">
        <v>7312</v>
      </c>
      <c r="K72" s="154" t="s">
        <v>4</v>
      </c>
      <c r="L72" s="155">
        <v>16.683091019999999</v>
      </c>
    </row>
    <row r="73" spans="1:12" hidden="1" x14ac:dyDescent="0.3">
      <c r="A73" s="154" t="s">
        <v>7549</v>
      </c>
      <c r="B73" s="154" t="s">
        <v>7550</v>
      </c>
      <c r="C73" s="152" t="s">
        <v>2205</v>
      </c>
      <c r="D73" s="153" t="s">
        <v>7551</v>
      </c>
      <c r="E73" s="154" t="s">
        <v>36</v>
      </c>
      <c r="F73" s="154" t="s">
        <v>7308</v>
      </c>
      <c r="G73" s="154" t="s">
        <v>7309</v>
      </c>
      <c r="H73" s="154" t="s">
        <v>7310</v>
      </c>
      <c r="I73" s="154" t="s">
        <v>7311</v>
      </c>
      <c r="J73" s="154" t="s">
        <v>7312</v>
      </c>
      <c r="K73" s="154" t="s">
        <v>4</v>
      </c>
      <c r="L73" s="155">
        <v>16.98192233</v>
      </c>
    </row>
    <row r="74" spans="1:12" hidden="1" x14ac:dyDescent="0.3">
      <c r="A74" s="154" t="s">
        <v>7552</v>
      </c>
      <c r="B74" s="154" t="s">
        <v>7553</v>
      </c>
      <c r="C74" s="152" t="s">
        <v>1342</v>
      </c>
      <c r="D74" s="153" t="s">
        <v>7554</v>
      </c>
      <c r="E74" s="154" t="s">
        <v>36</v>
      </c>
      <c r="F74" s="154" t="s">
        <v>7308</v>
      </c>
      <c r="G74" s="154" t="s">
        <v>7309</v>
      </c>
      <c r="H74" s="154" t="s">
        <v>7310</v>
      </c>
      <c r="I74" s="154" t="s">
        <v>7311</v>
      </c>
      <c r="J74" s="154" t="s">
        <v>7312</v>
      </c>
      <c r="K74" s="154" t="s">
        <v>4</v>
      </c>
      <c r="L74" s="155">
        <v>4.0717374399999997</v>
      </c>
    </row>
    <row r="75" spans="1:12" hidden="1" x14ac:dyDescent="0.3">
      <c r="A75" s="154" t="s">
        <v>7555</v>
      </c>
      <c r="B75" s="154" t="s">
        <v>7556</v>
      </c>
      <c r="C75" s="152" t="s">
        <v>7557</v>
      </c>
      <c r="D75" s="153" t="s">
        <v>7558</v>
      </c>
      <c r="E75" s="154" t="s">
        <v>757</v>
      </c>
      <c r="F75" s="154" t="s">
        <v>7308</v>
      </c>
      <c r="G75" s="154" t="s">
        <v>7309</v>
      </c>
      <c r="H75" s="154" t="s">
        <v>7310</v>
      </c>
      <c r="I75" s="154" t="s">
        <v>7311</v>
      </c>
      <c r="J75" s="154" t="s">
        <v>7312</v>
      </c>
      <c r="K75" s="154" t="s">
        <v>4</v>
      </c>
      <c r="L75" s="155">
        <v>18.822652189999999</v>
      </c>
    </row>
    <row r="76" spans="1:12" hidden="1" x14ac:dyDescent="0.3">
      <c r="A76" s="154" t="s">
        <v>7559</v>
      </c>
      <c r="B76" s="154" t="s">
        <v>7560</v>
      </c>
      <c r="C76" s="152" t="s">
        <v>1280</v>
      </c>
      <c r="D76" s="153" t="s">
        <v>7561</v>
      </c>
      <c r="E76" s="154" t="s">
        <v>36</v>
      </c>
      <c r="F76" s="154" t="s">
        <v>7308</v>
      </c>
      <c r="G76" s="154" t="s">
        <v>7309</v>
      </c>
      <c r="H76" s="154" t="s">
        <v>7310</v>
      </c>
      <c r="I76" s="154" t="s">
        <v>7311</v>
      </c>
      <c r="J76" s="154" t="s">
        <v>7312</v>
      </c>
      <c r="K76" s="154" t="s">
        <v>4</v>
      </c>
      <c r="L76" s="155">
        <v>14.96096034</v>
      </c>
    </row>
    <row r="77" spans="1:12" hidden="1" x14ac:dyDescent="0.3">
      <c r="A77" s="154" t="s">
        <v>7562</v>
      </c>
      <c r="B77" s="154" t="s">
        <v>7563</v>
      </c>
      <c r="C77" s="152" t="s">
        <v>7564</v>
      </c>
      <c r="D77" s="153" t="s">
        <v>7565</v>
      </c>
      <c r="E77" s="154" t="s">
        <v>36</v>
      </c>
      <c r="F77" s="154" t="s">
        <v>7308</v>
      </c>
      <c r="G77" s="154" t="s">
        <v>7309</v>
      </c>
      <c r="H77" s="154" t="s">
        <v>7566</v>
      </c>
      <c r="I77" s="154" t="s">
        <v>7567</v>
      </c>
      <c r="J77" s="154" t="s">
        <v>7312</v>
      </c>
      <c r="K77" s="154" t="s">
        <v>4</v>
      </c>
      <c r="L77" s="155">
        <v>149.99506288000001</v>
      </c>
    </row>
    <row r="78" spans="1:12" hidden="1" x14ac:dyDescent="0.3">
      <c r="A78" s="154" t="s">
        <v>7568</v>
      </c>
      <c r="B78" s="154" t="s">
        <v>7569</v>
      </c>
      <c r="C78" s="152" t="s">
        <v>2208</v>
      </c>
      <c r="D78" s="153" t="s">
        <v>7570</v>
      </c>
      <c r="E78" s="154" t="s">
        <v>36</v>
      </c>
      <c r="F78" s="154" t="s">
        <v>7308</v>
      </c>
      <c r="G78" s="154" t="s">
        <v>7309</v>
      </c>
      <c r="H78" s="154" t="s">
        <v>7566</v>
      </c>
      <c r="I78" s="154" t="s">
        <v>7567</v>
      </c>
      <c r="J78" s="154" t="s">
        <v>7312</v>
      </c>
      <c r="K78" s="154" t="s">
        <v>4</v>
      </c>
      <c r="L78" s="155">
        <v>145.94711677999999</v>
      </c>
    </row>
    <row r="79" spans="1:12" hidden="1" x14ac:dyDescent="0.3">
      <c r="A79" s="154" t="s">
        <v>7571</v>
      </c>
      <c r="B79" s="154" t="s">
        <v>7572</v>
      </c>
      <c r="C79" s="152" t="s">
        <v>7573</v>
      </c>
      <c r="D79" s="153" t="s">
        <v>7574</v>
      </c>
      <c r="E79" s="154" t="s">
        <v>36</v>
      </c>
      <c r="F79" s="154" t="s">
        <v>7308</v>
      </c>
      <c r="G79" s="154" t="s">
        <v>7309</v>
      </c>
      <c r="H79" s="154" t="s">
        <v>7566</v>
      </c>
      <c r="I79" s="154" t="s">
        <v>7567</v>
      </c>
      <c r="J79" s="154" t="s">
        <v>7312</v>
      </c>
      <c r="K79" s="154" t="s">
        <v>4</v>
      </c>
      <c r="L79" s="155">
        <v>51.09539109</v>
      </c>
    </row>
    <row r="80" spans="1:12" hidden="1" x14ac:dyDescent="0.3">
      <c r="A80" s="154" t="s">
        <v>7575</v>
      </c>
      <c r="B80" s="154" t="s">
        <v>7576</v>
      </c>
      <c r="C80" s="152" t="s">
        <v>2210</v>
      </c>
      <c r="D80" s="153" t="s">
        <v>7577</v>
      </c>
      <c r="E80" s="154" t="s">
        <v>36</v>
      </c>
      <c r="F80" s="154" t="s">
        <v>7308</v>
      </c>
      <c r="G80" s="154" t="s">
        <v>7309</v>
      </c>
      <c r="H80" s="154" t="s">
        <v>7566</v>
      </c>
      <c r="I80" s="154" t="s">
        <v>7567</v>
      </c>
      <c r="J80" s="154" t="s">
        <v>7312</v>
      </c>
      <c r="K80" s="154" t="s">
        <v>4</v>
      </c>
      <c r="L80" s="155">
        <v>90.677962399999998</v>
      </c>
    </row>
    <row r="81" spans="1:12" hidden="1" x14ac:dyDescent="0.3">
      <c r="A81" s="154" t="s">
        <v>7578</v>
      </c>
      <c r="B81" s="154" t="s">
        <v>7579</v>
      </c>
      <c r="C81" s="152" t="s">
        <v>2214</v>
      </c>
      <c r="D81" s="153" t="s">
        <v>7580</v>
      </c>
      <c r="E81" s="154" t="s">
        <v>36</v>
      </c>
      <c r="F81" s="154" t="s">
        <v>7308</v>
      </c>
      <c r="G81" s="154" t="s">
        <v>7309</v>
      </c>
      <c r="H81" s="154" t="s">
        <v>7566</v>
      </c>
      <c r="I81" s="154" t="s">
        <v>7567</v>
      </c>
      <c r="J81" s="154" t="s">
        <v>7312</v>
      </c>
      <c r="K81" s="154" t="s">
        <v>4</v>
      </c>
      <c r="L81" s="155">
        <v>49.025498880000001</v>
      </c>
    </row>
    <row r="82" spans="1:12" hidden="1" x14ac:dyDescent="0.3">
      <c r="A82" s="154" t="s">
        <v>7581</v>
      </c>
      <c r="B82" s="154" t="s">
        <v>7582</v>
      </c>
      <c r="C82" s="152" t="s">
        <v>7583</v>
      </c>
      <c r="D82" s="153" t="s">
        <v>7584</v>
      </c>
      <c r="E82" s="154" t="s">
        <v>36</v>
      </c>
      <c r="F82" s="154" t="s">
        <v>7308</v>
      </c>
      <c r="G82" s="154" t="s">
        <v>7309</v>
      </c>
      <c r="H82" s="154" t="s">
        <v>7566</v>
      </c>
      <c r="I82" s="154" t="s">
        <v>7567</v>
      </c>
      <c r="J82" s="154" t="s">
        <v>7312</v>
      </c>
      <c r="K82" s="154" t="s">
        <v>4</v>
      </c>
      <c r="L82" s="155">
        <v>97.886695180000004</v>
      </c>
    </row>
    <row r="83" spans="1:12" hidden="1" x14ac:dyDescent="0.3">
      <c r="A83" s="154" t="s">
        <v>7585</v>
      </c>
      <c r="B83" s="154" t="s">
        <v>7586</v>
      </c>
      <c r="C83" s="152" t="s">
        <v>7587</v>
      </c>
      <c r="D83" s="153" t="s">
        <v>7588</v>
      </c>
      <c r="E83" s="154" t="s">
        <v>36</v>
      </c>
      <c r="F83" s="154" t="s">
        <v>7308</v>
      </c>
      <c r="G83" s="154" t="s">
        <v>7309</v>
      </c>
      <c r="H83" s="154" t="s">
        <v>7566</v>
      </c>
      <c r="I83" s="154" t="s">
        <v>7567</v>
      </c>
      <c r="J83" s="154" t="s">
        <v>7312</v>
      </c>
      <c r="K83" s="154" t="s">
        <v>4</v>
      </c>
      <c r="L83" s="155">
        <v>40.112101269999997</v>
      </c>
    </row>
    <row r="84" spans="1:12" hidden="1" x14ac:dyDescent="0.3">
      <c r="A84" s="154" t="s">
        <v>7589</v>
      </c>
      <c r="B84" s="154" t="s">
        <v>7590</v>
      </c>
      <c r="C84" s="152" t="s">
        <v>7591</v>
      </c>
      <c r="D84" s="153" t="s">
        <v>7592</v>
      </c>
      <c r="E84" s="154" t="s">
        <v>36</v>
      </c>
      <c r="F84" s="154" t="s">
        <v>7308</v>
      </c>
      <c r="G84" s="154" t="s">
        <v>7309</v>
      </c>
      <c r="H84" s="154" t="s">
        <v>7566</v>
      </c>
      <c r="I84" s="154" t="s">
        <v>7567</v>
      </c>
      <c r="J84" s="154" t="s">
        <v>7312</v>
      </c>
      <c r="K84" s="154" t="s">
        <v>4</v>
      </c>
      <c r="L84" s="155">
        <v>49.447881379999998</v>
      </c>
    </row>
    <row r="85" spans="1:12" hidden="1" x14ac:dyDescent="0.3">
      <c r="A85" s="154" t="s">
        <v>7593</v>
      </c>
      <c r="B85" s="154" t="s">
        <v>7594</v>
      </c>
      <c r="C85" s="152" t="s">
        <v>1386</v>
      </c>
      <c r="D85" s="153" t="s">
        <v>7595</v>
      </c>
      <c r="E85" s="154" t="s">
        <v>36</v>
      </c>
      <c r="F85" s="154" t="s">
        <v>7308</v>
      </c>
      <c r="G85" s="154" t="s">
        <v>7309</v>
      </c>
      <c r="H85" s="154" t="s">
        <v>7566</v>
      </c>
      <c r="I85" s="154" t="s">
        <v>7567</v>
      </c>
      <c r="J85" s="154" t="s">
        <v>7312</v>
      </c>
      <c r="K85" s="154" t="s">
        <v>4</v>
      </c>
      <c r="L85" s="155">
        <v>125.92283791</v>
      </c>
    </row>
    <row r="86" spans="1:12" hidden="1" x14ac:dyDescent="0.3">
      <c r="A86" s="154" t="s">
        <v>7596</v>
      </c>
      <c r="B86" s="154" t="s">
        <v>7597</v>
      </c>
      <c r="C86" s="152" t="s">
        <v>1284</v>
      </c>
      <c r="D86" s="153" t="s">
        <v>7598</v>
      </c>
      <c r="E86" s="154" t="s">
        <v>36</v>
      </c>
      <c r="F86" s="154" t="s">
        <v>7308</v>
      </c>
      <c r="G86" s="154" t="s">
        <v>7309</v>
      </c>
      <c r="H86" s="154" t="s">
        <v>7599</v>
      </c>
      <c r="I86" s="154" t="s">
        <v>7600</v>
      </c>
      <c r="J86" s="154" t="s">
        <v>7312</v>
      </c>
      <c r="K86" s="154" t="s">
        <v>4</v>
      </c>
      <c r="L86" s="155">
        <v>14.80246706</v>
      </c>
    </row>
    <row r="87" spans="1:12" hidden="1" x14ac:dyDescent="0.3">
      <c r="A87" s="154" t="s">
        <v>7601</v>
      </c>
      <c r="B87" s="154" t="s">
        <v>7602</v>
      </c>
      <c r="C87" s="152" t="s">
        <v>1244</v>
      </c>
      <c r="D87" s="153" t="s">
        <v>7603</v>
      </c>
      <c r="E87" s="154" t="s">
        <v>36</v>
      </c>
      <c r="F87" s="154" t="s">
        <v>7308</v>
      </c>
      <c r="G87" s="154" t="s">
        <v>7309</v>
      </c>
      <c r="H87" s="154" t="s">
        <v>7599</v>
      </c>
      <c r="I87" s="154" t="s">
        <v>7600</v>
      </c>
      <c r="J87" s="154" t="s">
        <v>7312</v>
      </c>
      <c r="K87" s="154" t="s">
        <v>4</v>
      </c>
      <c r="L87" s="155">
        <v>10.67805579</v>
      </c>
    </row>
    <row r="88" spans="1:12" hidden="1" x14ac:dyDescent="0.3">
      <c r="A88" s="154" t="s">
        <v>7604</v>
      </c>
      <c r="B88" s="154" t="s">
        <v>7605</v>
      </c>
      <c r="C88" s="152" t="s">
        <v>1238</v>
      </c>
      <c r="D88" s="153" t="s">
        <v>7606</v>
      </c>
      <c r="E88" s="154" t="s">
        <v>36</v>
      </c>
      <c r="F88" s="154" t="s">
        <v>7308</v>
      </c>
      <c r="G88" s="154" t="s">
        <v>7309</v>
      </c>
      <c r="H88" s="154" t="s">
        <v>7599</v>
      </c>
      <c r="I88" s="154" t="s">
        <v>7600</v>
      </c>
      <c r="J88" s="154" t="s">
        <v>7312</v>
      </c>
      <c r="K88" s="154" t="s">
        <v>4</v>
      </c>
      <c r="L88" s="155">
        <v>10.68674088</v>
      </c>
    </row>
    <row r="89" spans="1:12" hidden="1" x14ac:dyDescent="0.3">
      <c r="A89" s="154" t="s">
        <v>7607</v>
      </c>
      <c r="B89" s="154" t="s">
        <v>7608</v>
      </c>
      <c r="C89" s="152" t="s">
        <v>7609</v>
      </c>
      <c r="D89" s="153" t="s">
        <v>7610</v>
      </c>
      <c r="E89" s="154" t="s">
        <v>36</v>
      </c>
      <c r="F89" s="154" t="s">
        <v>7308</v>
      </c>
      <c r="G89" s="154" t="s">
        <v>7309</v>
      </c>
      <c r="H89" s="154" t="s">
        <v>7566</v>
      </c>
      <c r="I89" s="154" t="s">
        <v>7567</v>
      </c>
      <c r="J89" s="154" t="s">
        <v>7312</v>
      </c>
      <c r="K89" s="154" t="s">
        <v>4</v>
      </c>
      <c r="L89" s="155">
        <v>144.34091358000001</v>
      </c>
    </row>
    <row r="90" spans="1:12" hidden="1" x14ac:dyDescent="0.3">
      <c r="A90" s="154" t="s">
        <v>7611</v>
      </c>
      <c r="B90" s="154" t="s">
        <v>7612</v>
      </c>
      <c r="C90" s="152" t="s">
        <v>1348</v>
      </c>
      <c r="D90" s="153" t="s">
        <v>7613</v>
      </c>
      <c r="E90" s="154" t="s">
        <v>36</v>
      </c>
      <c r="F90" s="154" t="s">
        <v>7308</v>
      </c>
      <c r="G90" s="154" t="s">
        <v>7309</v>
      </c>
      <c r="H90" s="154" t="s">
        <v>7310</v>
      </c>
      <c r="I90" s="154" t="s">
        <v>7311</v>
      </c>
      <c r="J90" s="154" t="s">
        <v>7312</v>
      </c>
      <c r="K90" s="154" t="s">
        <v>4</v>
      </c>
      <c r="L90" s="155">
        <v>16.020295730000001</v>
      </c>
    </row>
    <row r="91" spans="1:12" hidden="1" x14ac:dyDescent="0.3">
      <c r="A91" s="154" t="s">
        <v>7614</v>
      </c>
      <c r="B91" s="154" t="s">
        <v>7615</v>
      </c>
      <c r="C91" s="152" t="s">
        <v>1444</v>
      </c>
      <c r="D91" s="153" t="s">
        <v>7616</v>
      </c>
      <c r="E91" s="154" t="s">
        <v>36</v>
      </c>
      <c r="F91" s="154" t="s">
        <v>7308</v>
      </c>
      <c r="G91" s="154" t="s">
        <v>7309</v>
      </c>
      <c r="H91" s="154" t="s">
        <v>7310</v>
      </c>
      <c r="I91" s="154" t="s">
        <v>7311</v>
      </c>
      <c r="J91" s="154" t="s">
        <v>7312</v>
      </c>
      <c r="K91" s="154" t="s">
        <v>4</v>
      </c>
      <c r="L91" s="155">
        <v>13.29072266</v>
      </c>
    </row>
    <row r="92" spans="1:12" hidden="1" x14ac:dyDescent="0.3">
      <c r="A92" s="154" t="s">
        <v>7617</v>
      </c>
      <c r="B92" s="154" t="s">
        <v>7618</v>
      </c>
      <c r="C92" s="152" t="s">
        <v>1260</v>
      </c>
      <c r="D92" s="153" t="s">
        <v>7619</v>
      </c>
      <c r="E92" s="154" t="s">
        <v>36</v>
      </c>
      <c r="F92" s="154" t="s">
        <v>7308</v>
      </c>
      <c r="G92" s="154" t="s">
        <v>7309</v>
      </c>
      <c r="H92" s="154" t="s">
        <v>7310</v>
      </c>
      <c r="I92" s="154" t="s">
        <v>7311</v>
      </c>
      <c r="J92" s="154" t="s">
        <v>7312</v>
      </c>
      <c r="K92" s="154" t="s">
        <v>4</v>
      </c>
      <c r="L92" s="155">
        <v>5.4032142700000003</v>
      </c>
    </row>
    <row r="93" spans="1:12" hidden="1" x14ac:dyDescent="0.3">
      <c r="A93" s="154" t="s">
        <v>7620</v>
      </c>
      <c r="B93" s="154" t="s">
        <v>7621</v>
      </c>
      <c r="C93" s="152" t="s">
        <v>7622</v>
      </c>
      <c r="D93" s="153" t="s">
        <v>7623</v>
      </c>
      <c r="E93" s="154" t="s">
        <v>36</v>
      </c>
      <c r="F93" s="154" t="s">
        <v>7308</v>
      </c>
      <c r="G93" s="154" t="s">
        <v>7309</v>
      </c>
      <c r="H93" s="154" t="s">
        <v>7310</v>
      </c>
      <c r="I93" s="154" t="s">
        <v>7311</v>
      </c>
      <c r="J93" s="154" t="s">
        <v>7312</v>
      </c>
      <c r="K93" s="154" t="s">
        <v>4</v>
      </c>
      <c r="L93" s="155">
        <v>27.716521409999999</v>
      </c>
    </row>
    <row r="94" spans="1:12" hidden="1" x14ac:dyDescent="0.3">
      <c r="A94" s="154" t="s">
        <v>7624</v>
      </c>
      <c r="B94" s="154" t="s">
        <v>7625</v>
      </c>
      <c r="C94" s="152" t="s">
        <v>1689</v>
      </c>
      <c r="D94" s="153" t="s">
        <v>7626</v>
      </c>
      <c r="E94" s="154" t="s">
        <v>36</v>
      </c>
      <c r="F94" s="154" t="s">
        <v>7308</v>
      </c>
      <c r="G94" s="154" t="s">
        <v>7309</v>
      </c>
      <c r="H94" s="154" t="s">
        <v>7310</v>
      </c>
      <c r="I94" s="154" t="s">
        <v>7311</v>
      </c>
      <c r="J94" s="154" t="s">
        <v>7312</v>
      </c>
      <c r="K94" s="154" t="s">
        <v>4</v>
      </c>
      <c r="L94" s="155">
        <v>16.121770699999999</v>
      </c>
    </row>
    <row r="95" spans="1:12" hidden="1" x14ac:dyDescent="0.3">
      <c r="A95" s="154" t="s">
        <v>7627</v>
      </c>
      <c r="B95" s="154" t="s">
        <v>7628</v>
      </c>
      <c r="C95" s="152" t="s">
        <v>1691</v>
      </c>
      <c r="D95" s="153" t="s">
        <v>7629</v>
      </c>
      <c r="E95" s="154" t="s">
        <v>36</v>
      </c>
      <c r="F95" s="154" t="s">
        <v>7308</v>
      </c>
      <c r="G95" s="154" t="s">
        <v>7309</v>
      </c>
      <c r="H95" s="154" t="s">
        <v>7310</v>
      </c>
      <c r="I95" s="154" t="s">
        <v>7311</v>
      </c>
      <c r="J95" s="154" t="s">
        <v>7312</v>
      </c>
      <c r="K95" s="154" t="s">
        <v>4</v>
      </c>
      <c r="L95" s="155">
        <v>16.398046220000001</v>
      </c>
    </row>
    <row r="96" spans="1:12" hidden="1" x14ac:dyDescent="0.3">
      <c r="A96" s="154" t="s">
        <v>7630</v>
      </c>
      <c r="B96" s="154" t="s">
        <v>7631</v>
      </c>
      <c r="C96" s="152" t="s">
        <v>1486</v>
      </c>
      <c r="D96" s="153" t="s">
        <v>7632</v>
      </c>
      <c r="E96" s="154" t="s">
        <v>36</v>
      </c>
      <c r="F96" s="154" t="s">
        <v>7308</v>
      </c>
      <c r="G96" s="154" t="s">
        <v>7309</v>
      </c>
      <c r="H96" s="154" t="s">
        <v>7310</v>
      </c>
      <c r="I96" s="154" t="s">
        <v>7311</v>
      </c>
      <c r="J96" s="154" t="s">
        <v>7312</v>
      </c>
      <c r="K96" s="154" t="s">
        <v>4</v>
      </c>
      <c r="L96" s="155">
        <v>7.9756008899999999</v>
      </c>
    </row>
    <row r="97" spans="1:12" hidden="1" x14ac:dyDescent="0.3">
      <c r="A97" s="154" t="s">
        <v>7633</v>
      </c>
      <c r="B97" s="154" t="s">
        <v>7634</v>
      </c>
      <c r="C97" s="152" t="s">
        <v>1468</v>
      </c>
      <c r="D97" s="153" t="s">
        <v>7635</v>
      </c>
      <c r="E97" s="154" t="s">
        <v>36</v>
      </c>
      <c r="F97" s="154" t="s">
        <v>7308</v>
      </c>
      <c r="G97" s="154" t="s">
        <v>7309</v>
      </c>
      <c r="H97" s="154" t="s">
        <v>7310</v>
      </c>
      <c r="I97" s="154" t="s">
        <v>7311</v>
      </c>
      <c r="J97" s="154" t="s">
        <v>7312</v>
      </c>
      <c r="K97" s="154" t="s">
        <v>4</v>
      </c>
      <c r="L97" s="155">
        <v>7.97098336</v>
      </c>
    </row>
    <row r="98" spans="1:12" hidden="1" x14ac:dyDescent="0.3">
      <c r="A98" s="154" t="s">
        <v>7636</v>
      </c>
      <c r="B98" s="154" t="s">
        <v>7637</v>
      </c>
      <c r="C98" s="152" t="s">
        <v>1697</v>
      </c>
      <c r="D98" s="153" t="s">
        <v>7638</v>
      </c>
      <c r="E98" s="154" t="s">
        <v>36</v>
      </c>
      <c r="F98" s="154" t="s">
        <v>7308</v>
      </c>
      <c r="G98" s="154" t="s">
        <v>7309</v>
      </c>
      <c r="H98" s="154" t="s">
        <v>7310</v>
      </c>
      <c r="I98" s="154" t="s">
        <v>7311</v>
      </c>
      <c r="J98" s="154" t="s">
        <v>7312</v>
      </c>
      <c r="K98" s="154" t="s">
        <v>4</v>
      </c>
      <c r="L98" s="155">
        <v>14.7444194</v>
      </c>
    </row>
    <row r="99" spans="1:12" hidden="1" x14ac:dyDescent="0.3">
      <c r="A99" s="154" t="s">
        <v>7639</v>
      </c>
      <c r="B99" s="154" t="s">
        <v>7640</v>
      </c>
      <c r="C99" s="152" t="s">
        <v>1484</v>
      </c>
      <c r="D99" s="153" t="s">
        <v>7641</v>
      </c>
      <c r="E99" s="154" t="s">
        <v>36</v>
      </c>
      <c r="F99" s="154" t="s">
        <v>7308</v>
      </c>
      <c r="G99" s="154" t="s">
        <v>7309</v>
      </c>
      <c r="H99" s="154" t="s">
        <v>7310</v>
      </c>
      <c r="I99" s="154" t="s">
        <v>7311</v>
      </c>
      <c r="J99" s="154" t="s">
        <v>7312</v>
      </c>
      <c r="K99" s="154" t="s">
        <v>4</v>
      </c>
      <c r="L99" s="155">
        <v>16.127846779999999</v>
      </c>
    </row>
    <row r="100" spans="1:12" hidden="1" x14ac:dyDescent="0.3">
      <c r="A100" s="154" t="s">
        <v>7642</v>
      </c>
      <c r="B100" s="154" t="s">
        <v>7643</v>
      </c>
      <c r="C100" s="152" t="s">
        <v>1396</v>
      </c>
      <c r="D100" s="153" t="s">
        <v>7644</v>
      </c>
      <c r="E100" s="154" t="s">
        <v>36</v>
      </c>
      <c r="F100" s="154" t="s">
        <v>7308</v>
      </c>
      <c r="G100" s="154" t="s">
        <v>7309</v>
      </c>
      <c r="H100" s="154" t="s">
        <v>7310</v>
      </c>
      <c r="I100" s="154" t="s">
        <v>7311</v>
      </c>
      <c r="J100" s="154" t="s">
        <v>7312</v>
      </c>
      <c r="K100" s="154" t="s">
        <v>4</v>
      </c>
      <c r="L100" s="155">
        <v>7.2467792800000002</v>
      </c>
    </row>
    <row r="101" spans="1:12" hidden="1" x14ac:dyDescent="0.3">
      <c r="A101" s="154" t="s">
        <v>7645</v>
      </c>
      <c r="B101" s="154" t="s">
        <v>7646</v>
      </c>
      <c r="C101" s="152" t="s">
        <v>1705</v>
      </c>
      <c r="D101" s="153" t="s">
        <v>7647</v>
      </c>
      <c r="E101" s="154" t="s">
        <v>36</v>
      </c>
      <c r="F101" s="154" t="s">
        <v>7308</v>
      </c>
      <c r="G101" s="154" t="s">
        <v>7309</v>
      </c>
      <c r="H101" s="154" t="s">
        <v>7310</v>
      </c>
      <c r="I101" s="154" t="s">
        <v>7311</v>
      </c>
      <c r="J101" s="154" t="s">
        <v>7312</v>
      </c>
      <c r="K101" s="154" t="s">
        <v>4</v>
      </c>
      <c r="L101" s="155">
        <v>7.42935619</v>
      </c>
    </row>
    <row r="102" spans="1:12" hidden="1" x14ac:dyDescent="0.3">
      <c r="A102" s="154" t="s">
        <v>7648</v>
      </c>
      <c r="B102" s="154" t="s">
        <v>7649</v>
      </c>
      <c r="C102" s="152" t="s">
        <v>1312</v>
      </c>
      <c r="D102" s="153" t="s">
        <v>7650</v>
      </c>
      <c r="E102" s="154" t="s">
        <v>36</v>
      </c>
      <c r="F102" s="154" t="s">
        <v>7308</v>
      </c>
      <c r="G102" s="154" t="s">
        <v>7309</v>
      </c>
      <c r="H102" s="154" t="s">
        <v>7310</v>
      </c>
      <c r="I102" s="154" t="s">
        <v>7311</v>
      </c>
      <c r="J102" s="154" t="s">
        <v>7312</v>
      </c>
      <c r="K102" s="154" t="s">
        <v>4</v>
      </c>
      <c r="L102" s="155">
        <v>11.631984129999999</v>
      </c>
    </row>
    <row r="103" spans="1:12" hidden="1" x14ac:dyDescent="0.3">
      <c r="A103" s="154" t="s">
        <v>7651</v>
      </c>
      <c r="B103" s="154" t="s">
        <v>7652</v>
      </c>
      <c r="C103" s="152" t="s">
        <v>1334</v>
      </c>
      <c r="D103" s="153" t="s">
        <v>7653</v>
      </c>
      <c r="E103" s="154" t="s">
        <v>36</v>
      </c>
      <c r="F103" s="154" t="s">
        <v>7308</v>
      </c>
      <c r="G103" s="154" t="s">
        <v>7309</v>
      </c>
      <c r="H103" s="154" t="s">
        <v>7310</v>
      </c>
      <c r="I103" s="154" t="s">
        <v>7311</v>
      </c>
      <c r="J103" s="154" t="s">
        <v>7312</v>
      </c>
      <c r="K103" s="154" t="s">
        <v>4</v>
      </c>
      <c r="L103" s="155">
        <v>20.07701681</v>
      </c>
    </row>
    <row r="104" spans="1:12" hidden="1" x14ac:dyDescent="0.3">
      <c r="A104" s="154" t="s">
        <v>7654</v>
      </c>
      <c r="B104" s="154" t="s">
        <v>7655</v>
      </c>
      <c r="C104" s="152" t="s">
        <v>1711</v>
      </c>
      <c r="D104" s="153" t="s">
        <v>7656</v>
      </c>
      <c r="E104" s="154" t="s">
        <v>36</v>
      </c>
      <c r="F104" s="154" t="s">
        <v>7308</v>
      </c>
      <c r="G104" s="154" t="s">
        <v>7309</v>
      </c>
      <c r="H104" s="154" t="s">
        <v>7310</v>
      </c>
      <c r="I104" s="154" t="s">
        <v>7311</v>
      </c>
      <c r="J104" s="154" t="s">
        <v>7312</v>
      </c>
      <c r="K104" s="154" t="s">
        <v>4</v>
      </c>
      <c r="L104" s="155">
        <v>22.674805679999999</v>
      </c>
    </row>
    <row r="105" spans="1:12" hidden="1" x14ac:dyDescent="0.3">
      <c r="A105" s="154" t="s">
        <v>7657</v>
      </c>
      <c r="B105" s="154" t="s">
        <v>7658</v>
      </c>
      <c r="C105" s="152" t="s">
        <v>2217</v>
      </c>
      <c r="D105" s="153" t="s">
        <v>7659</v>
      </c>
      <c r="E105" s="154" t="s">
        <v>36</v>
      </c>
      <c r="F105" s="154" t="s">
        <v>7308</v>
      </c>
      <c r="G105" s="154" t="s">
        <v>7309</v>
      </c>
      <c r="H105" s="154" t="s">
        <v>7310</v>
      </c>
      <c r="I105" s="154" t="s">
        <v>7311</v>
      </c>
      <c r="J105" s="154" t="s">
        <v>7312</v>
      </c>
      <c r="K105" s="154" t="s">
        <v>4</v>
      </c>
      <c r="L105" s="155">
        <v>4.8598403299999999</v>
      </c>
    </row>
    <row r="106" spans="1:12" hidden="1" x14ac:dyDescent="0.3">
      <c r="A106" s="154" t="s">
        <v>7660</v>
      </c>
      <c r="B106" s="154" t="s">
        <v>7563</v>
      </c>
      <c r="C106" s="152" t="s">
        <v>1366</v>
      </c>
      <c r="D106" s="153" t="s">
        <v>7661</v>
      </c>
      <c r="E106" s="154" t="s">
        <v>36</v>
      </c>
      <c r="F106" s="154" t="s">
        <v>7308</v>
      </c>
      <c r="G106" s="154" t="s">
        <v>7309</v>
      </c>
      <c r="H106" s="154" t="s">
        <v>7566</v>
      </c>
      <c r="I106" s="154" t="s">
        <v>7567</v>
      </c>
      <c r="J106" s="154" t="s">
        <v>7312</v>
      </c>
      <c r="K106" s="154" t="s">
        <v>4</v>
      </c>
      <c r="L106" s="155">
        <v>149.12189452999999</v>
      </c>
    </row>
    <row r="107" spans="1:12" hidden="1" x14ac:dyDescent="0.3">
      <c r="A107" s="154" t="s">
        <v>7662</v>
      </c>
      <c r="B107" s="154" t="s">
        <v>7569</v>
      </c>
      <c r="C107" s="152" t="s">
        <v>1580</v>
      </c>
      <c r="D107" s="153" t="s">
        <v>7663</v>
      </c>
      <c r="E107" s="154" t="s">
        <v>36</v>
      </c>
      <c r="F107" s="154" t="s">
        <v>7308</v>
      </c>
      <c r="G107" s="154" t="s">
        <v>7309</v>
      </c>
      <c r="H107" s="154" t="s">
        <v>7566</v>
      </c>
      <c r="I107" s="154" t="s">
        <v>7567</v>
      </c>
      <c r="J107" s="154" t="s">
        <v>7312</v>
      </c>
      <c r="K107" s="154" t="s">
        <v>4</v>
      </c>
      <c r="L107" s="155">
        <v>148.92104789000001</v>
      </c>
    </row>
    <row r="108" spans="1:12" hidden="1" x14ac:dyDescent="0.3">
      <c r="A108" s="154" t="s">
        <v>7664</v>
      </c>
      <c r="B108" s="154" t="s">
        <v>7665</v>
      </c>
      <c r="C108" s="152" t="s">
        <v>2219</v>
      </c>
      <c r="D108" s="153" t="s">
        <v>7666</v>
      </c>
      <c r="E108" s="154" t="s">
        <v>36</v>
      </c>
      <c r="F108" s="154" t="s">
        <v>7308</v>
      </c>
      <c r="G108" s="154" t="s">
        <v>7309</v>
      </c>
      <c r="H108" s="154" t="s">
        <v>7566</v>
      </c>
      <c r="I108" s="154" t="s">
        <v>7567</v>
      </c>
      <c r="J108" s="154" t="s">
        <v>7312</v>
      </c>
      <c r="K108" s="154" t="s">
        <v>4</v>
      </c>
      <c r="L108" s="155">
        <v>145.07433161</v>
      </c>
    </row>
    <row r="109" spans="1:12" hidden="1" x14ac:dyDescent="0.3">
      <c r="A109" s="154" t="s">
        <v>7667</v>
      </c>
      <c r="B109" s="154" t="s">
        <v>7668</v>
      </c>
      <c r="C109" s="152" t="s">
        <v>1717</v>
      </c>
      <c r="D109" s="153" t="s">
        <v>7669</v>
      </c>
      <c r="E109" s="154" t="s">
        <v>36</v>
      </c>
      <c r="F109" s="154" t="s">
        <v>7308</v>
      </c>
      <c r="G109" s="154" t="s">
        <v>7309</v>
      </c>
      <c r="H109" s="154" t="s">
        <v>7566</v>
      </c>
      <c r="I109" s="154" t="s">
        <v>7567</v>
      </c>
      <c r="J109" s="154" t="s">
        <v>7312</v>
      </c>
      <c r="K109" s="154" t="s">
        <v>4</v>
      </c>
      <c r="L109" s="155">
        <v>51.788480239999998</v>
      </c>
    </row>
    <row r="110" spans="1:12" hidden="1" x14ac:dyDescent="0.3">
      <c r="A110" s="154" t="s">
        <v>7670</v>
      </c>
      <c r="B110" s="154" t="s">
        <v>7671</v>
      </c>
      <c r="C110" s="152" t="s">
        <v>1576</v>
      </c>
      <c r="D110" s="153" t="s">
        <v>7672</v>
      </c>
      <c r="E110" s="154" t="s">
        <v>36</v>
      </c>
      <c r="F110" s="154" t="s">
        <v>7308</v>
      </c>
      <c r="G110" s="154" t="s">
        <v>7309</v>
      </c>
      <c r="H110" s="154" t="s">
        <v>7566</v>
      </c>
      <c r="I110" s="154" t="s">
        <v>7567</v>
      </c>
      <c r="J110" s="154" t="s">
        <v>7312</v>
      </c>
      <c r="K110" s="154" t="s">
        <v>4</v>
      </c>
      <c r="L110" s="155">
        <v>90.904504320000001</v>
      </c>
    </row>
    <row r="111" spans="1:12" hidden="1" x14ac:dyDescent="0.3">
      <c r="A111" s="154" t="s">
        <v>7673</v>
      </c>
      <c r="B111" s="154" t="s">
        <v>7674</v>
      </c>
      <c r="C111" s="152" t="s">
        <v>1460</v>
      </c>
      <c r="D111" s="153" t="s">
        <v>7675</v>
      </c>
      <c r="E111" s="154" t="s">
        <v>36</v>
      </c>
      <c r="F111" s="154" t="s">
        <v>7308</v>
      </c>
      <c r="G111" s="154" t="s">
        <v>7309</v>
      </c>
      <c r="H111" s="154" t="s">
        <v>7566</v>
      </c>
      <c r="I111" s="154" t="s">
        <v>7567</v>
      </c>
      <c r="J111" s="154" t="s">
        <v>7312</v>
      </c>
      <c r="K111" s="154" t="s">
        <v>4</v>
      </c>
      <c r="L111" s="155">
        <v>53.693659439999998</v>
      </c>
    </row>
    <row r="112" spans="1:12" hidden="1" x14ac:dyDescent="0.3">
      <c r="A112" s="154" t="s">
        <v>7676</v>
      </c>
      <c r="B112" s="154" t="s">
        <v>7677</v>
      </c>
      <c r="C112" s="152" t="s">
        <v>2221</v>
      </c>
      <c r="D112" s="153" t="s">
        <v>7678</v>
      </c>
      <c r="E112" s="154" t="s">
        <v>36</v>
      </c>
      <c r="F112" s="154" t="s">
        <v>7308</v>
      </c>
      <c r="G112" s="154" t="s">
        <v>7309</v>
      </c>
      <c r="H112" s="154" t="s">
        <v>7566</v>
      </c>
      <c r="I112" s="154" t="s">
        <v>7567</v>
      </c>
      <c r="J112" s="154" t="s">
        <v>7312</v>
      </c>
      <c r="K112" s="154" t="s">
        <v>4</v>
      </c>
      <c r="L112" s="155">
        <v>91.670307789999995</v>
      </c>
    </row>
    <row r="113" spans="1:12" hidden="1" x14ac:dyDescent="0.3">
      <c r="A113" s="154" t="s">
        <v>7679</v>
      </c>
      <c r="B113" s="154" t="s">
        <v>7680</v>
      </c>
      <c r="C113" s="152" t="s">
        <v>1723</v>
      </c>
      <c r="D113" s="153" t="s">
        <v>7681</v>
      </c>
      <c r="E113" s="154" t="s">
        <v>36</v>
      </c>
      <c r="F113" s="154" t="s">
        <v>7308</v>
      </c>
      <c r="G113" s="154" t="s">
        <v>7309</v>
      </c>
      <c r="H113" s="154" t="s">
        <v>7566</v>
      </c>
      <c r="I113" s="154" t="s">
        <v>7567</v>
      </c>
      <c r="J113" s="154" t="s">
        <v>7312</v>
      </c>
      <c r="K113" s="154" t="s">
        <v>4</v>
      </c>
      <c r="L113" s="155">
        <v>44.256803349999998</v>
      </c>
    </row>
    <row r="114" spans="1:12" hidden="1" x14ac:dyDescent="0.3">
      <c r="A114" s="154" t="s">
        <v>7682</v>
      </c>
      <c r="B114" s="154" t="s">
        <v>7683</v>
      </c>
      <c r="C114" s="152" t="s">
        <v>2223</v>
      </c>
      <c r="D114" s="153" t="s">
        <v>7684</v>
      </c>
      <c r="E114" s="154" t="s">
        <v>36</v>
      </c>
      <c r="F114" s="154" t="s">
        <v>7308</v>
      </c>
      <c r="G114" s="154" t="s">
        <v>7309</v>
      </c>
      <c r="H114" s="154" t="s">
        <v>7566</v>
      </c>
      <c r="I114" s="154" t="s">
        <v>7567</v>
      </c>
      <c r="J114" s="154" t="s">
        <v>7312</v>
      </c>
      <c r="K114" s="154" t="s">
        <v>4</v>
      </c>
      <c r="L114" s="155">
        <v>43.764749739999999</v>
      </c>
    </row>
    <row r="115" spans="1:12" hidden="1" x14ac:dyDescent="0.3">
      <c r="A115" s="154" t="s">
        <v>7685</v>
      </c>
      <c r="B115" s="154" t="s">
        <v>7686</v>
      </c>
      <c r="C115" s="152" t="s">
        <v>7687</v>
      </c>
      <c r="D115" s="153" t="s">
        <v>7688</v>
      </c>
      <c r="E115" s="154" t="s">
        <v>36</v>
      </c>
      <c r="F115" s="154" t="s">
        <v>7308</v>
      </c>
      <c r="G115" s="154" t="s">
        <v>7309</v>
      </c>
      <c r="H115" s="154" t="s">
        <v>7310</v>
      </c>
      <c r="I115" s="154" t="s">
        <v>7311</v>
      </c>
      <c r="J115" s="154" t="s">
        <v>7312</v>
      </c>
      <c r="K115" s="154" t="s">
        <v>4</v>
      </c>
      <c r="L115" s="155">
        <v>24.218690939999998</v>
      </c>
    </row>
    <row r="116" spans="1:12" hidden="1" x14ac:dyDescent="0.3">
      <c r="A116" s="154" t="s">
        <v>7689</v>
      </c>
      <c r="B116" s="154" t="s">
        <v>7690</v>
      </c>
      <c r="C116" s="152" t="s">
        <v>7691</v>
      </c>
      <c r="D116" s="153" t="s">
        <v>7692</v>
      </c>
      <c r="E116" s="154" t="s">
        <v>36</v>
      </c>
      <c r="F116" s="154" t="s">
        <v>7308</v>
      </c>
      <c r="G116" s="154" t="s">
        <v>7309</v>
      </c>
      <c r="H116" s="154" t="s">
        <v>7310</v>
      </c>
      <c r="I116" s="154" t="s">
        <v>7311</v>
      </c>
      <c r="J116" s="154" t="s">
        <v>7312</v>
      </c>
      <c r="K116" s="154" t="s">
        <v>4</v>
      </c>
      <c r="L116" s="155">
        <v>24.3526974</v>
      </c>
    </row>
    <row r="117" spans="1:12" hidden="1" x14ac:dyDescent="0.3">
      <c r="A117" s="154" t="s">
        <v>7693</v>
      </c>
      <c r="B117" s="154" t="s">
        <v>7694</v>
      </c>
      <c r="C117" s="152" t="s">
        <v>1398</v>
      </c>
      <c r="D117" s="153" t="s">
        <v>7695</v>
      </c>
      <c r="E117" s="154" t="s">
        <v>36</v>
      </c>
      <c r="F117" s="154" t="s">
        <v>7308</v>
      </c>
      <c r="G117" s="154" t="s">
        <v>7309</v>
      </c>
      <c r="H117" s="154" t="s">
        <v>7310</v>
      </c>
      <c r="I117" s="154" t="s">
        <v>7311</v>
      </c>
      <c r="J117" s="154" t="s">
        <v>7312</v>
      </c>
      <c r="K117" s="154" t="s">
        <v>4</v>
      </c>
      <c r="L117" s="155">
        <v>10.47855259</v>
      </c>
    </row>
    <row r="118" spans="1:12" hidden="1" x14ac:dyDescent="0.3">
      <c r="A118" s="154" t="s">
        <v>7696</v>
      </c>
      <c r="B118" s="154" t="s">
        <v>7697</v>
      </c>
      <c r="C118" s="152" t="s">
        <v>1274</v>
      </c>
      <c r="D118" s="153" t="s">
        <v>7698</v>
      </c>
      <c r="E118" s="154" t="s">
        <v>36</v>
      </c>
      <c r="F118" s="154" t="s">
        <v>7308</v>
      </c>
      <c r="G118" s="154" t="s">
        <v>7309</v>
      </c>
      <c r="H118" s="154" t="s">
        <v>7310</v>
      </c>
      <c r="I118" s="154" t="s">
        <v>7311</v>
      </c>
      <c r="J118" s="154" t="s">
        <v>7312</v>
      </c>
      <c r="K118" s="154" t="s">
        <v>4</v>
      </c>
      <c r="L118" s="155">
        <v>46.586734270000001</v>
      </c>
    </row>
    <row r="119" spans="1:12" hidden="1" x14ac:dyDescent="0.3">
      <c r="A119" s="154" t="s">
        <v>7699</v>
      </c>
      <c r="B119" s="154" t="s">
        <v>7700</v>
      </c>
      <c r="C119" s="152" t="s">
        <v>1246</v>
      </c>
      <c r="D119" s="153" t="s">
        <v>7701</v>
      </c>
      <c r="E119" s="154" t="s">
        <v>36</v>
      </c>
      <c r="F119" s="154" t="s">
        <v>7308</v>
      </c>
      <c r="G119" s="154" t="s">
        <v>7309</v>
      </c>
      <c r="H119" s="154" t="s">
        <v>7310</v>
      </c>
      <c r="I119" s="154" t="s">
        <v>7311</v>
      </c>
      <c r="J119" s="154" t="s">
        <v>7312</v>
      </c>
      <c r="K119" s="154" t="s">
        <v>4</v>
      </c>
      <c r="L119" s="155">
        <v>38.893914530000004</v>
      </c>
    </row>
    <row r="120" spans="1:12" hidden="1" x14ac:dyDescent="0.3">
      <c r="A120" s="154" t="s">
        <v>7702</v>
      </c>
      <c r="B120" s="154" t="s">
        <v>7703</v>
      </c>
      <c r="C120" s="152" t="s">
        <v>1394</v>
      </c>
      <c r="D120" s="153" t="s">
        <v>7704</v>
      </c>
      <c r="E120" s="154" t="s">
        <v>36</v>
      </c>
      <c r="F120" s="154" t="s">
        <v>7308</v>
      </c>
      <c r="G120" s="154" t="s">
        <v>7309</v>
      </c>
      <c r="H120" s="154" t="s">
        <v>7310</v>
      </c>
      <c r="I120" s="154" t="s">
        <v>7311</v>
      </c>
      <c r="J120" s="154" t="s">
        <v>7312</v>
      </c>
      <c r="K120" s="154" t="s">
        <v>4</v>
      </c>
      <c r="L120" s="155">
        <v>8.4921837900000003</v>
      </c>
    </row>
    <row r="121" spans="1:12" hidden="1" x14ac:dyDescent="0.3">
      <c r="A121" s="154" t="s">
        <v>7705</v>
      </c>
      <c r="B121" s="154" t="s">
        <v>7706</v>
      </c>
      <c r="C121" s="152" t="s">
        <v>1733</v>
      </c>
      <c r="D121" s="153" t="s">
        <v>7707</v>
      </c>
      <c r="E121" s="154" t="s">
        <v>36</v>
      </c>
      <c r="F121" s="154" t="s">
        <v>7308</v>
      </c>
      <c r="G121" s="154" t="s">
        <v>7309</v>
      </c>
      <c r="H121" s="154" t="s">
        <v>7310</v>
      </c>
      <c r="I121" s="154" t="s">
        <v>7311</v>
      </c>
      <c r="J121" s="154" t="s">
        <v>7312</v>
      </c>
      <c r="K121" s="154" t="s">
        <v>4</v>
      </c>
      <c r="L121" s="155">
        <v>29.7241295</v>
      </c>
    </row>
    <row r="122" spans="1:12" hidden="1" x14ac:dyDescent="0.3">
      <c r="A122" s="154" t="s">
        <v>7708</v>
      </c>
      <c r="B122" s="154" t="s">
        <v>7709</v>
      </c>
      <c r="C122" s="152" t="s">
        <v>2229</v>
      </c>
      <c r="D122" s="153" t="s">
        <v>7710</v>
      </c>
      <c r="E122" s="154" t="s">
        <v>36</v>
      </c>
      <c r="F122" s="154" t="s">
        <v>7308</v>
      </c>
      <c r="G122" s="154" t="s">
        <v>7309</v>
      </c>
      <c r="H122" s="154" t="s">
        <v>7310</v>
      </c>
      <c r="I122" s="154" t="s">
        <v>7311</v>
      </c>
      <c r="J122" s="154" t="s">
        <v>7312</v>
      </c>
      <c r="K122" s="154" t="s">
        <v>4</v>
      </c>
      <c r="L122" s="155">
        <v>29.69711886</v>
      </c>
    </row>
    <row r="123" spans="1:12" hidden="1" x14ac:dyDescent="0.3">
      <c r="A123" s="154" t="s">
        <v>7711</v>
      </c>
      <c r="B123" s="154" t="s">
        <v>7712</v>
      </c>
      <c r="C123" s="152" t="s">
        <v>2233</v>
      </c>
      <c r="D123" s="153" t="s">
        <v>7713</v>
      </c>
      <c r="E123" s="154" t="s">
        <v>36</v>
      </c>
      <c r="F123" s="154" t="s">
        <v>7308</v>
      </c>
      <c r="G123" s="154" t="s">
        <v>7309</v>
      </c>
      <c r="H123" s="154" t="s">
        <v>7310</v>
      </c>
      <c r="I123" s="154" t="s">
        <v>7311</v>
      </c>
      <c r="J123" s="154" t="s">
        <v>7312</v>
      </c>
      <c r="K123" s="154" t="s">
        <v>4</v>
      </c>
      <c r="L123" s="155">
        <v>3.1580527699999998</v>
      </c>
    </row>
    <row r="124" spans="1:12" hidden="1" x14ac:dyDescent="0.3">
      <c r="A124" s="154" t="s">
        <v>7714</v>
      </c>
      <c r="B124" s="154" t="s">
        <v>7715</v>
      </c>
      <c r="C124" s="152" t="s">
        <v>1737</v>
      </c>
      <c r="D124" s="153" t="s">
        <v>7716</v>
      </c>
      <c r="E124" s="154" t="s">
        <v>36</v>
      </c>
      <c r="F124" s="154" t="s">
        <v>7308</v>
      </c>
      <c r="G124" s="154" t="s">
        <v>7309</v>
      </c>
      <c r="H124" s="154" t="s">
        <v>7310</v>
      </c>
      <c r="I124" s="154" t="s">
        <v>7311</v>
      </c>
      <c r="J124" s="154" t="s">
        <v>7312</v>
      </c>
      <c r="K124" s="154" t="s">
        <v>4</v>
      </c>
      <c r="L124" s="155">
        <v>29.696156859999999</v>
      </c>
    </row>
    <row r="125" spans="1:12" hidden="1" x14ac:dyDescent="0.3">
      <c r="A125" s="154" t="s">
        <v>7717</v>
      </c>
      <c r="B125" s="154" t="s">
        <v>7718</v>
      </c>
      <c r="C125" s="152" t="s">
        <v>1741</v>
      </c>
      <c r="D125" s="153" t="s">
        <v>7719</v>
      </c>
      <c r="E125" s="154" t="s">
        <v>36</v>
      </c>
      <c r="F125" s="154" t="s">
        <v>7308</v>
      </c>
      <c r="G125" s="154" t="s">
        <v>7309</v>
      </c>
      <c r="H125" s="154" t="s">
        <v>7310</v>
      </c>
      <c r="I125" s="154" t="s">
        <v>7311</v>
      </c>
      <c r="J125" s="154" t="s">
        <v>7312</v>
      </c>
      <c r="K125" s="154" t="s">
        <v>4</v>
      </c>
      <c r="L125" s="155">
        <v>29.691697730000001</v>
      </c>
    </row>
    <row r="126" spans="1:12" hidden="1" x14ac:dyDescent="0.3">
      <c r="A126" s="154" t="s">
        <v>7720</v>
      </c>
      <c r="B126" s="154" t="s">
        <v>7721</v>
      </c>
      <c r="C126" s="152" t="s">
        <v>1743</v>
      </c>
      <c r="D126" s="153" t="s">
        <v>7722</v>
      </c>
      <c r="E126" s="154" t="s">
        <v>36</v>
      </c>
      <c r="F126" s="154" t="s">
        <v>7308</v>
      </c>
      <c r="G126" s="154" t="s">
        <v>7309</v>
      </c>
      <c r="H126" s="154" t="s">
        <v>7310</v>
      </c>
      <c r="I126" s="154" t="s">
        <v>7311</v>
      </c>
      <c r="J126" s="154" t="s">
        <v>7312</v>
      </c>
      <c r="K126" s="154" t="s">
        <v>4</v>
      </c>
      <c r="L126" s="155">
        <v>42.728737520000003</v>
      </c>
    </row>
    <row r="127" spans="1:12" hidden="1" x14ac:dyDescent="0.3">
      <c r="A127" s="154" t="s">
        <v>7723</v>
      </c>
      <c r="B127" s="154" t="s">
        <v>7724</v>
      </c>
      <c r="C127" s="152" t="s">
        <v>2271</v>
      </c>
      <c r="D127" s="153" t="s">
        <v>7725</v>
      </c>
      <c r="E127" s="154" t="s">
        <v>36</v>
      </c>
      <c r="F127" s="154" t="s">
        <v>7308</v>
      </c>
      <c r="G127" s="154" t="s">
        <v>7309</v>
      </c>
      <c r="H127" s="154" t="s">
        <v>7726</v>
      </c>
      <c r="I127" s="154" t="s">
        <v>7727</v>
      </c>
      <c r="J127" s="154" t="s">
        <v>7312</v>
      </c>
      <c r="K127" s="154" t="s">
        <v>4</v>
      </c>
      <c r="L127" s="155">
        <v>8.8176362000000008</v>
      </c>
    </row>
    <row r="128" spans="1:12" hidden="1" x14ac:dyDescent="0.3">
      <c r="A128" s="154" t="s">
        <v>7728</v>
      </c>
      <c r="B128" s="154" t="s">
        <v>7729</v>
      </c>
      <c r="C128" s="152" t="s">
        <v>7730</v>
      </c>
      <c r="D128" s="153" t="s">
        <v>7731</v>
      </c>
      <c r="E128" s="154" t="s">
        <v>36</v>
      </c>
      <c r="F128" s="154" t="s">
        <v>7308</v>
      </c>
      <c r="G128" s="154" t="s">
        <v>7309</v>
      </c>
      <c r="H128" s="154" t="s">
        <v>7726</v>
      </c>
      <c r="I128" s="154" t="s">
        <v>7727</v>
      </c>
      <c r="J128" s="154" t="s">
        <v>7312</v>
      </c>
      <c r="K128" s="154" t="s">
        <v>4</v>
      </c>
      <c r="L128" s="155">
        <v>8.7722429399999999</v>
      </c>
    </row>
    <row r="129" spans="1:12" hidden="1" x14ac:dyDescent="0.3">
      <c r="A129" s="154" t="s">
        <v>7732</v>
      </c>
      <c r="B129" s="154" t="s">
        <v>7733</v>
      </c>
      <c r="C129" s="152" t="s">
        <v>2274</v>
      </c>
      <c r="D129" s="153" t="s">
        <v>7734</v>
      </c>
      <c r="E129" s="154" t="s">
        <v>36</v>
      </c>
      <c r="F129" s="154" t="s">
        <v>7308</v>
      </c>
      <c r="G129" s="154" t="s">
        <v>7309</v>
      </c>
      <c r="H129" s="154" t="s">
        <v>7726</v>
      </c>
      <c r="I129" s="154" t="s">
        <v>7727</v>
      </c>
      <c r="J129" s="154" t="s">
        <v>7312</v>
      </c>
      <c r="K129" s="154" t="s">
        <v>4</v>
      </c>
      <c r="L129" s="155">
        <v>24.600247020000001</v>
      </c>
    </row>
    <row r="130" spans="1:12" hidden="1" x14ac:dyDescent="0.3">
      <c r="A130" s="154" t="s">
        <v>7735</v>
      </c>
      <c r="B130" s="154" t="s">
        <v>7736</v>
      </c>
      <c r="C130" s="152" t="s">
        <v>7737</v>
      </c>
      <c r="D130" s="153" t="s">
        <v>7738</v>
      </c>
      <c r="E130" s="154" t="s">
        <v>36</v>
      </c>
      <c r="F130" s="154" t="s">
        <v>7308</v>
      </c>
      <c r="G130" s="154" t="s">
        <v>7309</v>
      </c>
      <c r="H130" s="154" t="s">
        <v>7726</v>
      </c>
      <c r="I130" s="154" t="s">
        <v>7727</v>
      </c>
      <c r="J130" s="154" t="s">
        <v>7312</v>
      </c>
      <c r="K130" s="154" t="s">
        <v>4</v>
      </c>
      <c r="L130" s="155">
        <v>7.7595706900000003</v>
      </c>
    </row>
    <row r="131" spans="1:12" hidden="1" x14ac:dyDescent="0.3">
      <c r="A131" s="154" t="s">
        <v>7739</v>
      </c>
      <c r="B131" s="154" t="s">
        <v>7740</v>
      </c>
      <c r="C131" s="152" t="s">
        <v>7741</v>
      </c>
      <c r="D131" s="153" t="s">
        <v>7742</v>
      </c>
      <c r="E131" s="154" t="s">
        <v>36</v>
      </c>
      <c r="F131" s="154" t="s">
        <v>7308</v>
      </c>
      <c r="G131" s="154" t="s">
        <v>7309</v>
      </c>
      <c r="H131" s="154" t="s">
        <v>7726</v>
      </c>
      <c r="I131" s="154" t="s">
        <v>7727</v>
      </c>
      <c r="J131" s="154" t="s">
        <v>7312</v>
      </c>
      <c r="K131" s="154" t="s">
        <v>4</v>
      </c>
      <c r="L131" s="155">
        <v>7.4896528099999999</v>
      </c>
    </row>
    <row r="132" spans="1:12" hidden="1" x14ac:dyDescent="0.3">
      <c r="A132" s="154" t="s">
        <v>7743</v>
      </c>
      <c r="B132" s="154" t="s">
        <v>7744</v>
      </c>
      <c r="C132" s="152" t="s">
        <v>2276</v>
      </c>
      <c r="D132" s="153" t="s">
        <v>7745</v>
      </c>
      <c r="E132" s="154" t="s">
        <v>36</v>
      </c>
      <c r="F132" s="154" t="s">
        <v>7308</v>
      </c>
      <c r="G132" s="154" t="s">
        <v>7309</v>
      </c>
      <c r="H132" s="154" t="s">
        <v>7726</v>
      </c>
      <c r="I132" s="154" t="s">
        <v>7727</v>
      </c>
      <c r="J132" s="154" t="s">
        <v>7312</v>
      </c>
      <c r="K132" s="154" t="s">
        <v>4</v>
      </c>
      <c r="L132" s="155">
        <v>4.3302083400000004</v>
      </c>
    </row>
    <row r="133" spans="1:12" hidden="1" x14ac:dyDescent="0.3">
      <c r="A133" s="154" t="s">
        <v>7746</v>
      </c>
      <c r="B133" s="154" t="s">
        <v>7747</v>
      </c>
      <c r="C133" s="152" t="s">
        <v>2278</v>
      </c>
      <c r="D133" s="153" t="s">
        <v>7748</v>
      </c>
      <c r="E133" s="154" t="s">
        <v>36</v>
      </c>
      <c r="F133" s="154" t="s">
        <v>7308</v>
      </c>
      <c r="G133" s="154" t="s">
        <v>7309</v>
      </c>
      <c r="H133" s="154" t="s">
        <v>7726</v>
      </c>
      <c r="I133" s="154" t="s">
        <v>7727</v>
      </c>
      <c r="J133" s="154" t="s">
        <v>7312</v>
      </c>
      <c r="K133" s="154" t="s">
        <v>4</v>
      </c>
      <c r="L133" s="155">
        <v>5.4275648099999998</v>
      </c>
    </row>
    <row r="134" spans="1:12" hidden="1" x14ac:dyDescent="0.3">
      <c r="A134" s="154" t="s">
        <v>7749</v>
      </c>
      <c r="B134" s="154" t="s">
        <v>7750</v>
      </c>
      <c r="C134" s="152" t="s">
        <v>7751</v>
      </c>
      <c r="D134" s="153" t="s">
        <v>7752</v>
      </c>
      <c r="E134" s="154" t="s">
        <v>36</v>
      </c>
      <c r="F134" s="154" t="s">
        <v>7308</v>
      </c>
      <c r="G134" s="154" t="s">
        <v>7309</v>
      </c>
      <c r="H134" s="154" t="s">
        <v>7726</v>
      </c>
      <c r="I134" s="154" t="s">
        <v>7727</v>
      </c>
      <c r="J134" s="154" t="s">
        <v>7312</v>
      </c>
      <c r="K134" s="154" t="s">
        <v>4</v>
      </c>
      <c r="L134" s="155">
        <v>8.8533399700000004</v>
      </c>
    </row>
    <row r="135" spans="1:12" hidden="1" x14ac:dyDescent="0.3">
      <c r="A135" s="154" t="s">
        <v>7753</v>
      </c>
      <c r="B135" s="154" t="s">
        <v>7754</v>
      </c>
      <c r="C135" s="152" t="s">
        <v>1635</v>
      </c>
      <c r="D135" s="153" t="s">
        <v>7755</v>
      </c>
      <c r="E135" s="154" t="s">
        <v>36</v>
      </c>
      <c r="F135" s="154" t="s">
        <v>7308</v>
      </c>
      <c r="G135" s="154" t="s">
        <v>7309</v>
      </c>
      <c r="H135" s="154" t="s">
        <v>7726</v>
      </c>
      <c r="I135" s="154" t="s">
        <v>7727</v>
      </c>
      <c r="J135" s="154" t="s">
        <v>7312</v>
      </c>
      <c r="K135" s="154" t="s">
        <v>4</v>
      </c>
      <c r="L135" s="155">
        <v>11.5806007</v>
      </c>
    </row>
    <row r="136" spans="1:12" hidden="1" x14ac:dyDescent="0.3">
      <c r="A136" s="154" t="s">
        <v>7756</v>
      </c>
      <c r="B136" s="154" t="s">
        <v>7757</v>
      </c>
      <c r="C136" s="152" t="s">
        <v>7758</v>
      </c>
      <c r="D136" s="153" t="s">
        <v>7759</v>
      </c>
      <c r="E136" s="154" t="s">
        <v>36</v>
      </c>
      <c r="F136" s="154" t="s">
        <v>7308</v>
      </c>
      <c r="G136" s="154" t="s">
        <v>7309</v>
      </c>
      <c r="H136" s="154" t="s">
        <v>7726</v>
      </c>
      <c r="I136" s="154" t="s">
        <v>7727</v>
      </c>
      <c r="J136" s="154" t="s">
        <v>7312</v>
      </c>
      <c r="K136" s="154" t="s">
        <v>4</v>
      </c>
      <c r="L136" s="155">
        <v>12.83030555</v>
      </c>
    </row>
    <row r="137" spans="1:12" hidden="1" x14ac:dyDescent="0.3">
      <c r="A137" s="154" t="s">
        <v>7760</v>
      </c>
      <c r="B137" s="154" t="s">
        <v>7761</v>
      </c>
      <c r="C137" s="152" t="s">
        <v>7762</v>
      </c>
      <c r="D137" s="153" t="s">
        <v>7763</v>
      </c>
      <c r="E137" s="154" t="s">
        <v>36</v>
      </c>
      <c r="F137" s="154" t="s">
        <v>7308</v>
      </c>
      <c r="G137" s="154" t="s">
        <v>7309</v>
      </c>
      <c r="H137" s="154" t="s">
        <v>7726</v>
      </c>
      <c r="I137" s="154" t="s">
        <v>7727</v>
      </c>
      <c r="J137" s="154" t="s">
        <v>7312</v>
      </c>
      <c r="K137" s="154" t="s">
        <v>4</v>
      </c>
      <c r="L137" s="155">
        <v>7.1875868399999998</v>
      </c>
    </row>
    <row r="138" spans="1:12" hidden="1" x14ac:dyDescent="0.3">
      <c r="A138" s="154" t="s">
        <v>7764</v>
      </c>
      <c r="B138" s="154" t="s">
        <v>7765</v>
      </c>
      <c r="C138" s="152" t="s">
        <v>2280</v>
      </c>
      <c r="D138" s="153" t="s">
        <v>7766</v>
      </c>
      <c r="E138" s="154" t="s">
        <v>36</v>
      </c>
      <c r="F138" s="154" t="s">
        <v>7308</v>
      </c>
      <c r="G138" s="154" t="s">
        <v>7309</v>
      </c>
      <c r="H138" s="154" t="s">
        <v>7726</v>
      </c>
      <c r="I138" s="154" t="s">
        <v>7727</v>
      </c>
      <c r="J138" s="154" t="s">
        <v>7312</v>
      </c>
      <c r="K138" s="154" t="s">
        <v>4</v>
      </c>
      <c r="L138" s="155">
        <v>4.5297434799999996</v>
      </c>
    </row>
    <row r="139" spans="1:12" hidden="1" x14ac:dyDescent="0.3">
      <c r="A139" s="154" t="s">
        <v>7767</v>
      </c>
      <c r="B139" s="154" t="s">
        <v>7768</v>
      </c>
      <c r="C139" s="152" t="s">
        <v>2282</v>
      </c>
      <c r="D139" s="153" t="s">
        <v>7769</v>
      </c>
      <c r="E139" s="154" t="s">
        <v>36</v>
      </c>
      <c r="F139" s="154" t="s">
        <v>7308</v>
      </c>
      <c r="G139" s="154" t="s">
        <v>7309</v>
      </c>
      <c r="H139" s="154" t="s">
        <v>7726</v>
      </c>
      <c r="I139" s="154" t="s">
        <v>7727</v>
      </c>
      <c r="J139" s="154" t="s">
        <v>7312</v>
      </c>
      <c r="K139" s="154" t="s">
        <v>4</v>
      </c>
      <c r="L139" s="155">
        <v>5.2262791899999996</v>
      </c>
    </row>
    <row r="140" spans="1:12" hidden="1" x14ac:dyDescent="0.3">
      <c r="A140" s="154" t="s">
        <v>7770</v>
      </c>
      <c r="B140" s="154" t="s">
        <v>7771</v>
      </c>
      <c r="C140" s="152" t="s">
        <v>2284</v>
      </c>
      <c r="D140" s="153" t="s">
        <v>7772</v>
      </c>
      <c r="E140" s="154" t="s">
        <v>36</v>
      </c>
      <c r="F140" s="154" t="s">
        <v>7308</v>
      </c>
      <c r="G140" s="154" t="s">
        <v>7309</v>
      </c>
      <c r="H140" s="154" t="s">
        <v>7726</v>
      </c>
      <c r="I140" s="154" t="s">
        <v>7727</v>
      </c>
      <c r="J140" s="154" t="s">
        <v>7312</v>
      </c>
      <c r="K140" s="154" t="s">
        <v>4</v>
      </c>
      <c r="L140" s="155">
        <v>6.1346080399999998</v>
      </c>
    </row>
    <row r="141" spans="1:12" hidden="1" x14ac:dyDescent="0.3">
      <c r="A141" s="154" t="s">
        <v>7773</v>
      </c>
      <c r="B141" s="154" t="s">
        <v>7774</v>
      </c>
      <c r="C141" s="152" t="s">
        <v>1566</v>
      </c>
      <c r="D141" s="153" t="s">
        <v>7775</v>
      </c>
      <c r="E141" s="154" t="s">
        <v>36</v>
      </c>
      <c r="F141" s="154" t="s">
        <v>7308</v>
      </c>
      <c r="G141" s="154" t="s">
        <v>7309</v>
      </c>
      <c r="H141" s="154" t="s">
        <v>7726</v>
      </c>
      <c r="I141" s="154" t="s">
        <v>7727</v>
      </c>
      <c r="J141" s="154" t="s">
        <v>7312</v>
      </c>
      <c r="K141" s="154" t="s">
        <v>4</v>
      </c>
      <c r="L141" s="155">
        <v>8.5991285099999999</v>
      </c>
    </row>
    <row r="142" spans="1:12" hidden="1" x14ac:dyDescent="0.3">
      <c r="A142" s="154" t="s">
        <v>7776</v>
      </c>
      <c r="B142" s="154" t="s">
        <v>7777</v>
      </c>
      <c r="C142" s="152" t="s">
        <v>2286</v>
      </c>
      <c r="D142" s="153" t="s">
        <v>7778</v>
      </c>
      <c r="E142" s="154" t="s">
        <v>36</v>
      </c>
      <c r="F142" s="154" t="s">
        <v>7308</v>
      </c>
      <c r="G142" s="154" t="s">
        <v>7309</v>
      </c>
      <c r="H142" s="154" t="s">
        <v>7726</v>
      </c>
      <c r="I142" s="154" t="s">
        <v>7727</v>
      </c>
      <c r="J142" s="154" t="s">
        <v>7312</v>
      </c>
      <c r="K142" s="154" t="s">
        <v>4</v>
      </c>
      <c r="L142" s="155">
        <v>6.0182850999999999</v>
      </c>
    </row>
    <row r="143" spans="1:12" hidden="1" x14ac:dyDescent="0.3">
      <c r="A143" s="154" t="s">
        <v>7779</v>
      </c>
      <c r="B143" s="154" t="s">
        <v>7780</v>
      </c>
      <c r="C143" s="152" t="s">
        <v>7781</v>
      </c>
      <c r="D143" s="153" t="s">
        <v>7782</v>
      </c>
      <c r="E143" s="154" t="s">
        <v>36</v>
      </c>
      <c r="F143" s="154" t="s">
        <v>7308</v>
      </c>
      <c r="G143" s="154" t="s">
        <v>7309</v>
      </c>
      <c r="H143" s="154" t="s">
        <v>7726</v>
      </c>
      <c r="I143" s="154" t="s">
        <v>7727</v>
      </c>
      <c r="J143" s="154" t="s">
        <v>7312</v>
      </c>
      <c r="K143" s="154" t="s">
        <v>4</v>
      </c>
      <c r="L143" s="155">
        <v>1.6202149800000001</v>
      </c>
    </row>
    <row r="144" spans="1:12" hidden="1" x14ac:dyDescent="0.3">
      <c r="A144" s="154" t="s">
        <v>7783</v>
      </c>
      <c r="B144" s="154" t="s">
        <v>7784</v>
      </c>
      <c r="C144" s="152" t="s">
        <v>2288</v>
      </c>
      <c r="D144" s="153" t="s">
        <v>7785</v>
      </c>
      <c r="E144" s="154" t="s">
        <v>36</v>
      </c>
      <c r="F144" s="154" t="s">
        <v>7308</v>
      </c>
      <c r="G144" s="154" t="s">
        <v>7309</v>
      </c>
      <c r="H144" s="154" t="s">
        <v>7726</v>
      </c>
      <c r="I144" s="154" t="s">
        <v>7727</v>
      </c>
      <c r="J144" s="154" t="s">
        <v>7312</v>
      </c>
      <c r="K144" s="154" t="s">
        <v>4</v>
      </c>
      <c r="L144" s="155">
        <v>1.66182897</v>
      </c>
    </row>
    <row r="145" spans="1:12" hidden="1" x14ac:dyDescent="0.3">
      <c r="A145" s="154" t="s">
        <v>7786</v>
      </c>
      <c r="B145" s="154" t="s">
        <v>7787</v>
      </c>
      <c r="C145" s="152" t="s">
        <v>2290</v>
      </c>
      <c r="D145" s="153" t="s">
        <v>7788</v>
      </c>
      <c r="E145" s="154" t="s">
        <v>36</v>
      </c>
      <c r="F145" s="154" t="s">
        <v>7308</v>
      </c>
      <c r="G145" s="154" t="s">
        <v>7309</v>
      </c>
      <c r="H145" s="154" t="s">
        <v>7726</v>
      </c>
      <c r="I145" s="154" t="s">
        <v>7727</v>
      </c>
      <c r="J145" s="154" t="s">
        <v>7312</v>
      </c>
      <c r="K145" s="154" t="s">
        <v>4</v>
      </c>
      <c r="L145" s="155">
        <v>4.0787763300000002</v>
      </c>
    </row>
    <row r="146" spans="1:12" hidden="1" x14ac:dyDescent="0.3">
      <c r="A146" s="154" t="s">
        <v>7789</v>
      </c>
      <c r="B146" s="154" t="s">
        <v>7790</v>
      </c>
      <c r="C146" s="152" t="s">
        <v>2292</v>
      </c>
      <c r="D146" s="153" t="s">
        <v>7791</v>
      </c>
      <c r="E146" s="154" t="s">
        <v>36</v>
      </c>
      <c r="F146" s="154" t="s">
        <v>7308</v>
      </c>
      <c r="G146" s="154" t="s">
        <v>7309</v>
      </c>
      <c r="H146" s="154" t="s">
        <v>7726</v>
      </c>
      <c r="I146" s="154" t="s">
        <v>7727</v>
      </c>
      <c r="J146" s="154" t="s">
        <v>7312</v>
      </c>
      <c r="K146" s="154" t="s">
        <v>4</v>
      </c>
      <c r="L146" s="155">
        <v>3.2363848399999999</v>
      </c>
    </row>
    <row r="147" spans="1:12" hidden="1" x14ac:dyDescent="0.3">
      <c r="A147" s="154" t="s">
        <v>7792</v>
      </c>
      <c r="B147" s="154" t="s">
        <v>7793</v>
      </c>
      <c r="C147" s="152" t="s">
        <v>7794</v>
      </c>
      <c r="D147" s="153" t="s">
        <v>7795</v>
      </c>
      <c r="E147" s="154" t="s">
        <v>36</v>
      </c>
      <c r="F147" s="154" t="s">
        <v>7308</v>
      </c>
      <c r="G147" s="154" t="s">
        <v>7309</v>
      </c>
      <c r="H147" s="154" t="s">
        <v>7726</v>
      </c>
      <c r="I147" s="154" t="s">
        <v>7727</v>
      </c>
      <c r="J147" s="154" t="s">
        <v>7312</v>
      </c>
      <c r="K147" s="154" t="s">
        <v>4</v>
      </c>
      <c r="L147" s="155">
        <v>8.1999523399999994</v>
      </c>
    </row>
    <row r="148" spans="1:12" hidden="1" x14ac:dyDescent="0.3">
      <c r="A148" s="154" t="s">
        <v>7796</v>
      </c>
      <c r="B148" s="154" t="s">
        <v>7797</v>
      </c>
      <c r="C148" s="152" t="s">
        <v>7798</v>
      </c>
      <c r="D148" s="153" t="s">
        <v>7799</v>
      </c>
      <c r="E148" s="154" t="s">
        <v>36</v>
      </c>
      <c r="F148" s="154" t="s">
        <v>7308</v>
      </c>
      <c r="G148" s="154" t="s">
        <v>7309</v>
      </c>
      <c r="H148" s="154" t="s">
        <v>7726</v>
      </c>
      <c r="I148" s="154" t="s">
        <v>7727</v>
      </c>
      <c r="J148" s="154" t="s">
        <v>7312</v>
      </c>
      <c r="K148" s="154" t="s">
        <v>4</v>
      </c>
      <c r="L148" s="155">
        <v>5.2213509900000004</v>
      </c>
    </row>
    <row r="149" spans="1:12" hidden="1" x14ac:dyDescent="0.3">
      <c r="A149" s="154" t="s">
        <v>7800</v>
      </c>
      <c r="B149" s="154" t="s">
        <v>7801</v>
      </c>
      <c r="C149" s="152" t="s">
        <v>7802</v>
      </c>
      <c r="D149" s="153" t="s">
        <v>7803</v>
      </c>
      <c r="E149" s="154" t="s">
        <v>36</v>
      </c>
      <c r="F149" s="154" t="s">
        <v>7308</v>
      </c>
      <c r="G149" s="154" t="s">
        <v>7309</v>
      </c>
      <c r="H149" s="154" t="s">
        <v>7726</v>
      </c>
      <c r="I149" s="154" t="s">
        <v>7727</v>
      </c>
      <c r="J149" s="154" t="s">
        <v>7312</v>
      </c>
      <c r="K149" s="154" t="s">
        <v>4</v>
      </c>
      <c r="L149" s="155">
        <v>5.0338239500000004</v>
      </c>
    </row>
    <row r="150" spans="1:12" hidden="1" x14ac:dyDescent="0.3">
      <c r="A150" s="154" t="s">
        <v>7804</v>
      </c>
      <c r="B150" s="154" t="s">
        <v>7805</v>
      </c>
      <c r="C150" s="152" t="s">
        <v>7806</v>
      </c>
      <c r="D150" s="153" t="s">
        <v>7807</v>
      </c>
      <c r="E150" s="154" t="s">
        <v>36</v>
      </c>
      <c r="F150" s="154" t="s">
        <v>7308</v>
      </c>
      <c r="G150" s="154" t="s">
        <v>7309</v>
      </c>
      <c r="H150" s="154" t="s">
        <v>7726</v>
      </c>
      <c r="I150" s="154" t="s">
        <v>7727</v>
      </c>
      <c r="J150" s="154" t="s">
        <v>7312</v>
      </c>
      <c r="K150" s="154" t="s">
        <v>4</v>
      </c>
      <c r="L150" s="155">
        <v>3.0381521600000001</v>
      </c>
    </row>
    <row r="151" spans="1:12" hidden="1" x14ac:dyDescent="0.3">
      <c r="A151" s="154" t="s">
        <v>7808</v>
      </c>
      <c r="B151" s="154" t="s">
        <v>7809</v>
      </c>
      <c r="C151" s="152" t="s">
        <v>2294</v>
      </c>
      <c r="D151" s="153" t="s">
        <v>7810</v>
      </c>
      <c r="E151" s="154" t="s">
        <v>36</v>
      </c>
      <c r="F151" s="154" t="s">
        <v>7308</v>
      </c>
      <c r="G151" s="154" t="s">
        <v>7309</v>
      </c>
      <c r="H151" s="154" t="s">
        <v>7726</v>
      </c>
      <c r="I151" s="154" t="s">
        <v>7727</v>
      </c>
      <c r="J151" s="154" t="s">
        <v>7312</v>
      </c>
      <c r="K151" s="154" t="s">
        <v>4</v>
      </c>
      <c r="L151" s="155">
        <v>6.3015899299999996</v>
      </c>
    </row>
    <row r="152" spans="1:12" hidden="1" x14ac:dyDescent="0.3">
      <c r="A152" s="154" t="s">
        <v>7811</v>
      </c>
      <c r="B152" s="154" t="s">
        <v>7812</v>
      </c>
      <c r="C152" s="152" t="s">
        <v>7813</v>
      </c>
      <c r="D152" s="153" t="s">
        <v>7814</v>
      </c>
      <c r="E152" s="154" t="s">
        <v>36</v>
      </c>
      <c r="F152" s="154" t="s">
        <v>7308</v>
      </c>
      <c r="G152" s="154" t="s">
        <v>7309</v>
      </c>
      <c r="H152" s="154" t="s">
        <v>7726</v>
      </c>
      <c r="I152" s="154" t="s">
        <v>7727</v>
      </c>
      <c r="J152" s="154" t="s">
        <v>7312</v>
      </c>
      <c r="K152" s="154" t="s">
        <v>4</v>
      </c>
      <c r="L152" s="155">
        <v>14.45481788</v>
      </c>
    </row>
    <row r="153" spans="1:12" hidden="1" x14ac:dyDescent="0.3">
      <c r="A153" s="154" t="s">
        <v>7815</v>
      </c>
      <c r="B153" s="154" t="s">
        <v>7816</v>
      </c>
      <c r="C153" s="152" t="s">
        <v>7817</v>
      </c>
      <c r="D153" s="153" t="s">
        <v>7818</v>
      </c>
      <c r="E153" s="154" t="s">
        <v>36</v>
      </c>
      <c r="F153" s="154" t="s">
        <v>7308</v>
      </c>
      <c r="G153" s="154" t="s">
        <v>7309</v>
      </c>
      <c r="H153" s="154" t="s">
        <v>7726</v>
      </c>
      <c r="I153" s="154" t="s">
        <v>7727</v>
      </c>
      <c r="J153" s="154" t="s">
        <v>7312</v>
      </c>
      <c r="K153" s="154" t="s">
        <v>4</v>
      </c>
      <c r="L153" s="155">
        <v>4.6364599399999999</v>
      </c>
    </row>
    <row r="154" spans="1:12" hidden="1" x14ac:dyDescent="0.3">
      <c r="A154" s="154" t="s">
        <v>7819</v>
      </c>
      <c r="B154" s="154" t="s">
        <v>7820</v>
      </c>
      <c r="C154" s="152" t="s">
        <v>7821</v>
      </c>
      <c r="D154" s="153" t="s">
        <v>7822</v>
      </c>
      <c r="E154" s="154" t="s">
        <v>36</v>
      </c>
      <c r="F154" s="154" t="s">
        <v>7308</v>
      </c>
      <c r="G154" s="154" t="s">
        <v>7309</v>
      </c>
      <c r="H154" s="154" t="s">
        <v>7726</v>
      </c>
      <c r="I154" s="154" t="s">
        <v>7727</v>
      </c>
      <c r="J154" s="154" t="s">
        <v>7312</v>
      </c>
      <c r="K154" s="154" t="s">
        <v>4</v>
      </c>
      <c r="L154" s="155">
        <v>0.43977701000000002</v>
      </c>
    </row>
    <row r="155" spans="1:12" hidden="1" x14ac:dyDescent="0.3">
      <c r="A155" s="154" t="s">
        <v>7823</v>
      </c>
      <c r="B155" s="154" t="s">
        <v>7824</v>
      </c>
      <c r="C155" s="152" t="s">
        <v>7825</v>
      </c>
      <c r="D155" s="153" t="s">
        <v>7826</v>
      </c>
      <c r="E155" s="154" t="s">
        <v>36</v>
      </c>
      <c r="F155" s="154" t="s">
        <v>7308</v>
      </c>
      <c r="G155" s="154" t="s">
        <v>7309</v>
      </c>
      <c r="H155" s="154" t="s">
        <v>7726</v>
      </c>
      <c r="I155" s="154" t="s">
        <v>7727</v>
      </c>
      <c r="J155" s="154" t="s">
        <v>7312</v>
      </c>
      <c r="K155" s="154" t="s">
        <v>4</v>
      </c>
      <c r="L155" s="155">
        <v>1.0614724499999999</v>
      </c>
    </row>
    <row r="156" spans="1:12" hidden="1" x14ac:dyDescent="0.3">
      <c r="A156" s="154" t="s">
        <v>7827</v>
      </c>
      <c r="B156" s="154" t="s">
        <v>7828</v>
      </c>
      <c r="C156" s="152" t="s">
        <v>7829</v>
      </c>
      <c r="D156" s="153" t="s">
        <v>7830</v>
      </c>
      <c r="E156" s="154" t="s">
        <v>36</v>
      </c>
      <c r="F156" s="154" t="s">
        <v>7308</v>
      </c>
      <c r="G156" s="154" t="s">
        <v>7309</v>
      </c>
      <c r="H156" s="154" t="s">
        <v>7726</v>
      </c>
      <c r="I156" s="154" t="s">
        <v>7727</v>
      </c>
      <c r="J156" s="154" t="s">
        <v>7312</v>
      </c>
      <c r="K156" s="154" t="s">
        <v>4</v>
      </c>
      <c r="L156" s="155">
        <v>85.139863219999995</v>
      </c>
    </row>
    <row r="157" spans="1:12" hidden="1" x14ac:dyDescent="0.3">
      <c r="A157" s="154" t="s">
        <v>7831</v>
      </c>
      <c r="B157" s="154" t="s">
        <v>7832</v>
      </c>
      <c r="C157" s="152" t="s">
        <v>7833</v>
      </c>
      <c r="D157" s="153" t="s">
        <v>7834</v>
      </c>
      <c r="E157" s="154" t="s">
        <v>36</v>
      </c>
      <c r="F157" s="154" t="s">
        <v>7308</v>
      </c>
      <c r="G157" s="154" t="s">
        <v>7309</v>
      </c>
      <c r="H157" s="154" t="s">
        <v>7726</v>
      </c>
      <c r="I157" s="154" t="s">
        <v>7727</v>
      </c>
      <c r="J157" s="154" t="s">
        <v>7312</v>
      </c>
      <c r="K157" s="154" t="s">
        <v>4</v>
      </c>
      <c r="L157" s="155">
        <v>0.94527797000000002</v>
      </c>
    </row>
    <row r="158" spans="1:12" hidden="1" x14ac:dyDescent="0.3">
      <c r="A158" s="154" t="s">
        <v>7835</v>
      </c>
      <c r="B158" s="154" t="s">
        <v>7836</v>
      </c>
      <c r="C158" s="152" t="s">
        <v>2296</v>
      </c>
      <c r="D158" s="153" t="s">
        <v>7837</v>
      </c>
      <c r="E158" s="154" t="s">
        <v>36</v>
      </c>
      <c r="F158" s="154" t="s">
        <v>7308</v>
      </c>
      <c r="G158" s="154" t="s">
        <v>7309</v>
      </c>
      <c r="H158" s="154" t="s">
        <v>7726</v>
      </c>
      <c r="I158" s="154" t="s">
        <v>7727</v>
      </c>
      <c r="J158" s="154" t="s">
        <v>7312</v>
      </c>
      <c r="K158" s="154" t="s">
        <v>4</v>
      </c>
      <c r="L158" s="155">
        <v>8.9757397500000007</v>
      </c>
    </row>
    <row r="159" spans="1:12" hidden="1" x14ac:dyDescent="0.3">
      <c r="A159" s="154" t="s">
        <v>7838</v>
      </c>
      <c r="B159" s="154" t="s">
        <v>7839</v>
      </c>
      <c r="C159" s="152" t="s">
        <v>7840</v>
      </c>
      <c r="D159" s="153" t="s">
        <v>7841</v>
      </c>
      <c r="E159" s="154" t="s">
        <v>36</v>
      </c>
      <c r="F159" s="154" t="s">
        <v>7308</v>
      </c>
      <c r="G159" s="154" t="s">
        <v>7309</v>
      </c>
      <c r="H159" s="154" t="s">
        <v>7726</v>
      </c>
      <c r="I159" s="154" t="s">
        <v>7727</v>
      </c>
      <c r="J159" s="154" t="s">
        <v>7312</v>
      </c>
      <c r="K159" s="154" t="s">
        <v>4</v>
      </c>
      <c r="L159" s="155">
        <v>75.478141160000007</v>
      </c>
    </row>
    <row r="160" spans="1:12" hidden="1" x14ac:dyDescent="0.3">
      <c r="A160" s="154" t="s">
        <v>7842</v>
      </c>
      <c r="B160" s="154" t="s">
        <v>7843</v>
      </c>
      <c r="C160" s="152" t="s">
        <v>2298</v>
      </c>
      <c r="D160" s="153" t="s">
        <v>7844</v>
      </c>
      <c r="E160" s="154" t="s">
        <v>36</v>
      </c>
      <c r="F160" s="154" t="s">
        <v>7308</v>
      </c>
      <c r="G160" s="154" t="s">
        <v>7309</v>
      </c>
      <c r="H160" s="154" t="s">
        <v>7726</v>
      </c>
      <c r="I160" s="154" t="s">
        <v>7727</v>
      </c>
      <c r="J160" s="154" t="s">
        <v>7312</v>
      </c>
      <c r="K160" s="154" t="s">
        <v>4</v>
      </c>
      <c r="L160" s="155">
        <v>7.7344855099999998</v>
      </c>
    </row>
    <row r="161" spans="1:12" hidden="1" x14ac:dyDescent="0.3">
      <c r="A161" s="154" t="s">
        <v>7845</v>
      </c>
      <c r="B161" s="154" t="s">
        <v>7846</v>
      </c>
      <c r="C161" s="152" t="s">
        <v>7847</v>
      </c>
      <c r="D161" s="153" t="s">
        <v>7848</v>
      </c>
      <c r="E161" s="154" t="s">
        <v>36</v>
      </c>
      <c r="F161" s="154" t="s">
        <v>7849</v>
      </c>
      <c r="G161" s="154" t="s">
        <v>7850</v>
      </c>
      <c r="H161" s="154" t="s">
        <v>7851</v>
      </c>
      <c r="I161" s="154" t="s">
        <v>7852</v>
      </c>
      <c r="J161" s="154" t="s">
        <v>7312</v>
      </c>
      <c r="K161" s="154" t="s">
        <v>4</v>
      </c>
      <c r="L161" s="155">
        <v>14.821464690000001</v>
      </c>
    </row>
    <row r="162" spans="1:12" hidden="1" x14ac:dyDescent="0.3">
      <c r="A162" s="154" t="s">
        <v>7853</v>
      </c>
      <c r="B162" s="154" t="s">
        <v>7854</v>
      </c>
      <c r="C162" s="152" t="s">
        <v>2300</v>
      </c>
      <c r="D162" s="153" t="s">
        <v>7855</v>
      </c>
      <c r="E162" s="154" t="s">
        <v>36</v>
      </c>
      <c r="F162" s="154" t="s">
        <v>7308</v>
      </c>
      <c r="G162" s="154" t="s">
        <v>7309</v>
      </c>
      <c r="H162" s="154" t="s">
        <v>7726</v>
      </c>
      <c r="I162" s="154" t="s">
        <v>7727</v>
      </c>
      <c r="J162" s="154" t="s">
        <v>7312</v>
      </c>
      <c r="K162" s="154" t="s">
        <v>4</v>
      </c>
      <c r="L162" s="155">
        <v>7.0723209200000001</v>
      </c>
    </row>
    <row r="163" spans="1:12" hidden="1" x14ac:dyDescent="0.3">
      <c r="A163" s="154" t="s">
        <v>7856</v>
      </c>
      <c r="B163" s="154" t="s">
        <v>7857</v>
      </c>
      <c r="C163" s="152" t="s">
        <v>1276</v>
      </c>
      <c r="D163" s="153" t="s">
        <v>7858</v>
      </c>
      <c r="E163" s="154" t="s">
        <v>36</v>
      </c>
      <c r="F163" s="154" t="s">
        <v>7308</v>
      </c>
      <c r="G163" s="154" t="s">
        <v>7309</v>
      </c>
      <c r="H163" s="154" t="s">
        <v>7726</v>
      </c>
      <c r="I163" s="154" t="s">
        <v>7727</v>
      </c>
      <c r="J163" s="154" t="s">
        <v>7312</v>
      </c>
      <c r="K163" s="154" t="s">
        <v>4</v>
      </c>
      <c r="L163" s="155">
        <v>5.1492667900000004</v>
      </c>
    </row>
    <row r="164" spans="1:12" hidden="1" x14ac:dyDescent="0.3">
      <c r="A164" s="154" t="s">
        <v>7859</v>
      </c>
      <c r="B164" s="154" t="s">
        <v>7860</v>
      </c>
      <c r="C164" s="152" t="s">
        <v>2302</v>
      </c>
      <c r="D164" s="153" t="s">
        <v>7861</v>
      </c>
      <c r="E164" s="154" t="s">
        <v>36</v>
      </c>
      <c r="F164" s="154" t="s">
        <v>7308</v>
      </c>
      <c r="G164" s="154" t="s">
        <v>7309</v>
      </c>
      <c r="H164" s="154" t="s">
        <v>7726</v>
      </c>
      <c r="I164" s="154" t="s">
        <v>7727</v>
      </c>
      <c r="J164" s="154" t="s">
        <v>7312</v>
      </c>
      <c r="K164" s="154" t="s">
        <v>4</v>
      </c>
      <c r="L164" s="155">
        <v>4.58351591</v>
      </c>
    </row>
    <row r="165" spans="1:12" hidden="1" x14ac:dyDescent="0.3">
      <c r="A165" s="154" t="s">
        <v>7862</v>
      </c>
      <c r="B165" s="154" t="s">
        <v>7863</v>
      </c>
      <c r="C165" s="152" t="s">
        <v>2304</v>
      </c>
      <c r="D165" s="153" t="s">
        <v>7864</v>
      </c>
      <c r="E165" s="154" t="s">
        <v>36</v>
      </c>
      <c r="F165" s="154" t="s">
        <v>7308</v>
      </c>
      <c r="G165" s="154" t="s">
        <v>7309</v>
      </c>
      <c r="H165" s="154" t="s">
        <v>7726</v>
      </c>
      <c r="I165" s="154" t="s">
        <v>7727</v>
      </c>
      <c r="J165" s="154" t="s">
        <v>7312</v>
      </c>
      <c r="K165" s="154" t="s">
        <v>4</v>
      </c>
      <c r="L165" s="155">
        <v>10.11053991</v>
      </c>
    </row>
    <row r="166" spans="1:12" hidden="1" x14ac:dyDescent="0.3">
      <c r="A166" s="154" t="s">
        <v>7865</v>
      </c>
      <c r="B166" s="154" t="s">
        <v>7866</v>
      </c>
      <c r="C166" s="152" t="s">
        <v>2306</v>
      </c>
      <c r="D166" s="153" t="s">
        <v>7867</v>
      </c>
      <c r="E166" s="154" t="s">
        <v>36</v>
      </c>
      <c r="F166" s="154" t="s">
        <v>7308</v>
      </c>
      <c r="G166" s="154" t="s">
        <v>7309</v>
      </c>
      <c r="H166" s="154" t="s">
        <v>7726</v>
      </c>
      <c r="I166" s="154" t="s">
        <v>7727</v>
      </c>
      <c r="J166" s="154" t="s">
        <v>7312</v>
      </c>
      <c r="K166" s="154" t="s">
        <v>4</v>
      </c>
      <c r="L166" s="155">
        <v>12.14491211</v>
      </c>
    </row>
    <row r="167" spans="1:12" hidden="1" x14ac:dyDescent="0.3">
      <c r="A167" s="154" t="s">
        <v>7868</v>
      </c>
      <c r="B167" s="154" t="s">
        <v>7869</v>
      </c>
      <c r="C167" s="152" t="s">
        <v>7870</v>
      </c>
      <c r="D167" s="153" t="s">
        <v>7871</v>
      </c>
      <c r="E167" s="154" t="s">
        <v>36</v>
      </c>
      <c r="F167" s="154" t="s">
        <v>7308</v>
      </c>
      <c r="G167" s="154" t="s">
        <v>7309</v>
      </c>
      <c r="H167" s="154" t="s">
        <v>7726</v>
      </c>
      <c r="I167" s="154" t="s">
        <v>7727</v>
      </c>
      <c r="J167" s="154" t="s">
        <v>7312</v>
      </c>
      <c r="K167" s="154" t="s">
        <v>4</v>
      </c>
      <c r="L167" s="155">
        <v>11.292489229999999</v>
      </c>
    </row>
    <row r="168" spans="1:12" hidden="1" x14ac:dyDescent="0.3">
      <c r="A168" s="154" t="s">
        <v>7872</v>
      </c>
      <c r="B168" s="154" t="s">
        <v>7873</v>
      </c>
      <c r="C168" s="152" t="s">
        <v>2308</v>
      </c>
      <c r="D168" s="153" t="s">
        <v>7874</v>
      </c>
      <c r="E168" s="154" t="s">
        <v>36</v>
      </c>
      <c r="F168" s="154" t="s">
        <v>7308</v>
      </c>
      <c r="G168" s="154" t="s">
        <v>7309</v>
      </c>
      <c r="H168" s="154" t="s">
        <v>7726</v>
      </c>
      <c r="I168" s="154" t="s">
        <v>7727</v>
      </c>
      <c r="J168" s="154" t="s">
        <v>7312</v>
      </c>
      <c r="K168" s="154" t="s">
        <v>4</v>
      </c>
      <c r="L168" s="155">
        <v>59.673241849999997</v>
      </c>
    </row>
    <row r="169" spans="1:12" hidden="1" x14ac:dyDescent="0.3">
      <c r="A169" s="154" t="s">
        <v>7875</v>
      </c>
      <c r="B169" s="154" t="s">
        <v>7876</v>
      </c>
      <c r="C169" s="152" t="s">
        <v>1426</v>
      </c>
      <c r="D169" s="153" t="s">
        <v>7877</v>
      </c>
      <c r="E169" s="154" t="s">
        <v>36</v>
      </c>
      <c r="F169" s="154" t="s">
        <v>7308</v>
      </c>
      <c r="G169" s="154" t="s">
        <v>7309</v>
      </c>
      <c r="H169" s="154" t="s">
        <v>7726</v>
      </c>
      <c r="I169" s="154" t="s">
        <v>7727</v>
      </c>
      <c r="J169" s="154" t="s">
        <v>7312</v>
      </c>
      <c r="K169" s="154" t="s">
        <v>4</v>
      </c>
      <c r="L169" s="155">
        <v>1.0475333</v>
      </c>
    </row>
    <row r="170" spans="1:12" hidden="1" x14ac:dyDescent="0.3">
      <c r="A170" s="154" t="s">
        <v>7878</v>
      </c>
      <c r="B170" s="154" t="s">
        <v>7879</v>
      </c>
      <c r="C170" s="152" t="s">
        <v>7880</v>
      </c>
      <c r="D170" s="153" t="s">
        <v>7881</v>
      </c>
      <c r="E170" s="154" t="s">
        <v>36</v>
      </c>
      <c r="F170" s="154" t="s">
        <v>7849</v>
      </c>
      <c r="G170" s="154" t="s">
        <v>7850</v>
      </c>
      <c r="H170" s="154" t="s">
        <v>7882</v>
      </c>
      <c r="I170" s="154" t="s">
        <v>7883</v>
      </c>
      <c r="J170" s="154" t="s">
        <v>7312</v>
      </c>
      <c r="K170" s="154" t="s">
        <v>4</v>
      </c>
      <c r="L170" s="155">
        <v>0.99775999999999998</v>
      </c>
    </row>
    <row r="171" spans="1:12" hidden="1" x14ac:dyDescent="0.3">
      <c r="A171" s="154" t="s">
        <v>7884</v>
      </c>
      <c r="B171" s="154" t="s">
        <v>7885</v>
      </c>
      <c r="C171" s="152" t="s">
        <v>2311</v>
      </c>
      <c r="D171" s="153" t="s">
        <v>7886</v>
      </c>
      <c r="E171" s="154" t="s">
        <v>36</v>
      </c>
      <c r="F171" s="154" t="s">
        <v>7849</v>
      </c>
      <c r="G171" s="154" t="s">
        <v>7850</v>
      </c>
      <c r="H171" s="154" t="s">
        <v>7882</v>
      </c>
      <c r="I171" s="154" t="s">
        <v>7883</v>
      </c>
      <c r="J171" s="154" t="s">
        <v>7312</v>
      </c>
      <c r="K171" s="154" t="s">
        <v>4</v>
      </c>
      <c r="L171" s="155">
        <v>1.0036197899999999</v>
      </c>
    </row>
    <row r="172" spans="1:12" hidden="1" x14ac:dyDescent="0.3">
      <c r="A172" s="154" t="s">
        <v>7887</v>
      </c>
      <c r="B172" s="154" t="s">
        <v>7888</v>
      </c>
      <c r="C172" s="152" t="s">
        <v>7889</v>
      </c>
      <c r="D172" s="153" t="s">
        <v>7890</v>
      </c>
      <c r="E172" s="154" t="s">
        <v>36</v>
      </c>
      <c r="F172" s="154" t="s">
        <v>7849</v>
      </c>
      <c r="G172" s="154" t="s">
        <v>7850</v>
      </c>
      <c r="H172" s="154" t="s">
        <v>7882</v>
      </c>
      <c r="I172" s="154" t="s">
        <v>7883</v>
      </c>
      <c r="J172" s="154" t="s">
        <v>7312</v>
      </c>
      <c r="K172" s="154" t="s">
        <v>4</v>
      </c>
      <c r="L172" s="155">
        <v>0.99775000000000003</v>
      </c>
    </row>
    <row r="173" spans="1:12" hidden="1" x14ac:dyDescent="0.3">
      <c r="A173" s="154" t="s">
        <v>7891</v>
      </c>
      <c r="B173" s="154" t="s">
        <v>7892</v>
      </c>
      <c r="C173" s="152" t="s">
        <v>7893</v>
      </c>
      <c r="D173" s="153" t="s">
        <v>7894</v>
      </c>
      <c r="E173" s="154" t="s">
        <v>36</v>
      </c>
      <c r="F173" s="154" t="s">
        <v>7849</v>
      </c>
      <c r="G173" s="154" t="s">
        <v>7850</v>
      </c>
      <c r="H173" s="154" t="s">
        <v>7882</v>
      </c>
      <c r="I173" s="154" t="s">
        <v>7883</v>
      </c>
      <c r="J173" s="154" t="s">
        <v>7312</v>
      </c>
      <c r="K173" s="154" t="s">
        <v>4</v>
      </c>
      <c r="L173" s="155">
        <v>0.99769938000000002</v>
      </c>
    </row>
    <row r="174" spans="1:12" hidden="1" x14ac:dyDescent="0.3">
      <c r="A174" s="154" t="s">
        <v>7895</v>
      </c>
      <c r="B174" s="154" t="s">
        <v>7896</v>
      </c>
      <c r="C174" s="152" t="s">
        <v>2313</v>
      </c>
      <c r="D174" s="153" t="s">
        <v>7897</v>
      </c>
      <c r="E174" s="154" t="s">
        <v>36</v>
      </c>
      <c r="F174" s="154" t="s">
        <v>7849</v>
      </c>
      <c r="G174" s="154" t="s">
        <v>7850</v>
      </c>
      <c r="H174" s="154" t="s">
        <v>7882</v>
      </c>
      <c r="I174" s="154" t="s">
        <v>7883</v>
      </c>
      <c r="J174" s="154" t="s">
        <v>7312</v>
      </c>
      <c r="K174" s="154" t="s">
        <v>4</v>
      </c>
      <c r="L174" s="155">
        <v>1.00353333</v>
      </c>
    </row>
    <row r="175" spans="1:12" hidden="1" x14ac:dyDescent="0.3">
      <c r="A175" s="154" t="s">
        <v>7898</v>
      </c>
      <c r="B175" s="154" t="s">
        <v>7899</v>
      </c>
      <c r="C175" s="152" t="s">
        <v>7900</v>
      </c>
      <c r="D175" s="153" t="s">
        <v>7901</v>
      </c>
      <c r="E175" s="154" t="s">
        <v>36</v>
      </c>
      <c r="F175" s="154" t="s">
        <v>7849</v>
      </c>
      <c r="G175" s="154" t="s">
        <v>7850</v>
      </c>
      <c r="H175" s="154" t="s">
        <v>7882</v>
      </c>
      <c r="I175" s="154" t="s">
        <v>7883</v>
      </c>
      <c r="J175" s="154" t="s">
        <v>7312</v>
      </c>
      <c r="K175" s="154" t="s">
        <v>4</v>
      </c>
      <c r="L175" s="155">
        <v>1.0035869500000001</v>
      </c>
    </row>
    <row r="176" spans="1:12" hidden="1" x14ac:dyDescent="0.3">
      <c r="A176" s="154" t="s">
        <v>7902</v>
      </c>
      <c r="B176" s="154" t="s">
        <v>7903</v>
      </c>
      <c r="C176" s="152" t="s">
        <v>7904</v>
      </c>
      <c r="D176" s="153" t="s">
        <v>7905</v>
      </c>
      <c r="E176" s="154" t="s">
        <v>36</v>
      </c>
      <c r="F176" s="154" t="s">
        <v>7849</v>
      </c>
      <c r="G176" s="154" t="s">
        <v>7850</v>
      </c>
      <c r="H176" s="154" t="s">
        <v>7882</v>
      </c>
      <c r="I176" s="154" t="s">
        <v>7883</v>
      </c>
      <c r="J176" s="154" t="s">
        <v>7312</v>
      </c>
      <c r="K176" s="154" t="s">
        <v>4</v>
      </c>
      <c r="L176" s="155">
        <v>0.99777777000000001</v>
      </c>
    </row>
    <row r="177" spans="1:12" hidden="1" x14ac:dyDescent="0.3">
      <c r="A177" s="154" t="s">
        <v>7906</v>
      </c>
      <c r="B177" s="154" t="s">
        <v>7907</v>
      </c>
      <c r="C177" s="152" t="s">
        <v>7908</v>
      </c>
      <c r="D177" s="153" t="s">
        <v>7909</v>
      </c>
      <c r="E177" s="154" t="s">
        <v>36</v>
      </c>
      <c r="F177" s="154" t="s">
        <v>7849</v>
      </c>
      <c r="G177" s="154" t="s">
        <v>7850</v>
      </c>
      <c r="H177" s="154" t="s">
        <v>7882</v>
      </c>
      <c r="I177" s="154" t="s">
        <v>7883</v>
      </c>
      <c r="J177" s="154" t="s">
        <v>7312</v>
      </c>
      <c r="K177" s="154" t="s">
        <v>4</v>
      </c>
      <c r="L177" s="155">
        <v>0.9977528</v>
      </c>
    </row>
    <row r="178" spans="1:12" hidden="1" x14ac:dyDescent="0.3">
      <c r="A178" s="154" t="s">
        <v>7910</v>
      </c>
      <c r="B178" s="154" t="s">
        <v>7911</v>
      </c>
      <c r="C178" s="152" t="s">
        <v>7912</v>
      </c>
      <c r="D178" s="153" t="s">
        <v>7913</v>
      </c>
      <c r="E178" s="154" t="s">
        <v>36</v>
      </c>
      <c r="F178" s="154" t="s">
        <v>7849</v>
      </c>
      <c r="G178" s="154" t="s">
        <v>7850</v>
      </c>
      <c r="H178" s="154" t="s">
        <v>7882</v>
      </c>
      <c r="I178" s="154" t="s">
        <v>7883</v>
      </c>
      <c r="J178" s="154" t="s">
        <v>7312</v>
      </c>
      <c r="K178" s="154" t="s">
        <v>4</v>
      </c>
      <c r="L178" s="155">
        <v>3.8994952199999999</v>
      </c>
    </row>
    <row r="179" spans="1:12" hidden="1" x14ac:dyDescent="0.3">
      <c r="A179" s="154" t="s">
        <v>7914</v>
      </c>
      <c r="B179" s="154" t="s">
        <v>7915</v>
      </c>
      <c r="C179" s="152" t="s">
        <v>7916</v>
      </c>
      <c r="D179" s="153" t="s">
        <v>7917</v>
      </c>
      <c r="E179" s="154" t="s">
        <v>36</v>
      </c>
      <c r="F179" s="154" t="s">
        <v>7849</v>
      </c>
      <c r="G179" s="154" t="s">
        <v>7850</v>
      </c>
      <c r="H179" s="154" t="s">
        <v>7882</v>
      </c>
      <c r="I179" s="154" t="s">
        <v>7883</v>
      </c>
      <c r="J179" s="154" t="s">
        <v>7312</v>
      </c>
      <c r="K179" s="154" t="s">
        <v>4</v>
      </c>
      <c r="L179" s="155">
        <v>3.8377684200000002</v>
      </c>
    </row>
    <row r="180" spans="1:12" hidden="1" x14ac:dyDescent="0.3">
      <c r="A180" s="154" t="s">
        <v>7918</v>
      </c>
      <c r="B180" s="154" t="s">
        <v>7919</v>
      </c>
      <c r="C180" s="152" t="s">
        <v>7920</v>
      </c>
      <c r="D180" s="153" t="s">
        <v>7921</v>
      </c>
      <c r="E180" s="154" t="s">
        <v>36</v>
      </c>
      <c r="F180" s="154" t="s">
        <v>7849</v>
      </c>
      <c r="G180" s="154" t="s">
        <v>7850</v>
      </c>
      <c r="H180" s="154" t="s">
        <v>7882</v>
      </c>
      <c r="I180" s="154" t="s">
        <v>7883</v>
      </c>
      <c r="J180" s="154" t="s">
        <v>7312</v>
      </c>
      <c r="K180" s="154" t="s">
        <v>4</v>
      </c>
      <c r="L180" s="155">
        <v>3.4913464099999998</v>
      </c>
    </row>
    <row r="181" spans="1:12" hidden="1" x14ac:dyDescent="0.3">
      <c r="A181" s="154" t="s">
        <v>7922</v>
      </c>
      <c r="B181" s="154" t="s">
        <v>7923</v>
      </c>
      <c r="C181" s="152" t="s">
        <v>7924</v>
      </c>
      <c r="D181" s="153" t="s">
        <v>7925</v>
      </c>
      <c r="E181" s="154" t="s">
        <v>36</v>
      </c>
      <c r="F181" s="154" t="s">
        <v>7849</v>
      </c>
      <c r="G181" s="154" t="s">
        <v>7850</v>
      </c>
      <c r="H181" s="154" t="s">
        <v>7882</v>
      </c>
      <c r="I181" s="154" t="s">
        <v>7883</v>
      </c>
      <c r="J181" s="154" t="s">
        <v>7312</v>
      </c>
      <c r="K181" s="154" t="s">
        <v>4</v>
      </c>
      <c r="L181" s="155">
        <v>3.49395451</v>
      </c>
    </row>
    <row r="182" spans="1:12" hidden="1" x14ac:dyDescent="0.3">
      <c r="A182" s="154" t="s">
        <v>7926</v>
      </c>
      <c r="B182" s="154" t="s">
        <v>7927</v>
      </c>
      <c r="C182" s="152" t="s">
        <v>2315</v>
      </c>
      <c r="D182" s="153" t="s">
        <v>7928</v>
      </c>
      <c r="E182" s="154" t="s">
        <v>36</v>
      </c>
      <c r="F182" s="154" t="s">
        <v>7849</v>
      </c>
      <c r="G182" s="154" t="s">
        <v>7850</v>
      </c>
      <c r="H182" s="154" t="s">
        <v>7882</v>
      </c>
      <c r="I182" s="154" t="s">
        <v>7883</v>
      </c>
      <c r="J182" s="154" t="s">
        <v>7312</v>
      </c>
      <c r="K182" s="154" t="s">
        <v>4</v>
      </c>
      <c r="L182" s="155">
        <v>0.35258215999999998</v>
      </c>
    </row>
    <row r="183" spans="1:12" hidden="1" x14ac:dyDescent="0.3">
      <c r="A183" s="154" t="s">
        <v>7929</v>
      </c>
      <c r="B183" s="154" t="s">
        <v>7930</v>
      </c>
      <c r="C183" s="152" t="s">
        <v>7931</v>
      </c>
      <c r="D183" s="153" t="s">
        <v>7932</v>
      </c>
      <c r="E183" s="154" t="s">
        <v>36</v>
      </c>
      <c r="F183" s="154" t="s">
        <v>7849</v>
      </c>
      <c r="G183" s="154" t="s">
        <v>7850</v>
      </c>
      <c r="H183" s="154" t="s">
        <v>7882</v>
      </c>
      <c r="I183" s="154" t="s">
        <v>7883</v>
      </c>
      <c r="J183" s="154" t="s">
        <v>7312</v>
      </c>
      <c r="K183" s="154" t="s">
        <v>4</v>
      </c>
      <c r="L183" s="155">
        <v>1.0317998500000001</v>
      </c>
    </row>
    <row r="184" spans="1:12" hidden="1" x14ac:dyDescent="0.3">
      <c r="A184" s="154" t="s">
        <v>7933</v>
      </c>
      <c r="B184" s="154" t="s">
        <v>7934</v>
      </c>
      <c r="C184" s="152" t="s">
        <v>7935</v>
      </c>
      <c r="D184" s="153" t="s">
        <v>7936</v>
      </c>
      <c r="E184" s="154" t="s">
        <v>36</v>
      </c>
      <c r="F184" s="154" t="s">
        <v>7849</v>
      </c>
      <c r="G184" s="154" t="s">
        <v>7850</v>
      </c>
      <c r="H184" s="154" t="s">
        <v>7882</v>
      </c>
      <c r="I184" s="154" t="s">
        <v>7883</v>
      </c>
      <c r="J184" s="154" t="s">
        <v>7312</v>
      </c>
      <c r="K184" s="154" t="s">
        <v>4</v>
      </c>
      <c r="L184" s="155">
        <v>6.9297967800000002</v>
      </c>
    </row>
    <row r="185" spans="1:12" hidden="1" x14ac:dyDescent="0.3">
      <c r="A185" s="154" t="s">
        <v>7937</v>
      </c>
      <c r="B185" s="154" t="s">
        <v>7938</v>
      </c>
      <c r="C185" s="152" t="s">
        <v>7939</v>
      </c>
      <c r="D185" s="153" t="s">
        <v>7940</v>
      </c>
      <c r="E185" s="154" t="s">
        <v>36</v>
      </c>
      <c r="F185" s="154" t="s">
        <v>7849</v>
      </c>
      <c r="G185" s="154" t="s">
        <v>7850</v>
      </c>
      <c r="H185" s="154" t="s">
        <v>7882</v>
      </c>
      <c r="I185" s="154" t="s">
        <v>7883</v>
      </c>
      <c r="J185" s="154" t="s">
        <v>7312</v>
      </c>
      <c r="K185" s="154" t="s">
        <v>4</v>
      </c>
      <c r="L185" s="155">
        <v>6.6352893399999999</v>
      </c>
    </row>
    <row r="186" spans="1:12" hidden="1" x14ac:dyDescent="0.3">
      <c r="A186" s="154" t="s">
        <v>7941</v>
      </c>
      <c r="B186" s="154" t="s">
        <v>7942</v>
      </c>
      <c r="C186" s="152" t="s">
        <v>7943</v>
      </c>
      <c r="D186" s="153" t="s">
        <v>7944</v>
      </c>
      <c r="E186" s="154" t="s">
        <v>36</v>
      </c>
      <c r="F186" s="154" t="s">
        <v>7849</v>
      </c>
      <c r="G186" s="154" t="s">
        <v>7850</v>
      </c>
      <c r="H186" s="154" t="s">
        <v>7882</v>
      </c>
      <c r="I186" s="154" t="s">
        <v>7883</v>
      </c>
      <c r="J186" s="154" t="s">
        <v>7312</v>
      </c>
      <c r="K186" s="154" t="s">
        <v>4</v>
      </c>
      <c r="L186" s="155">
        <v>5.6717922200000004</v>
      </c>
    </row>
    <row r="187" spans="1:12" hidden="1" x14ac:dyDescent="0.3">
      <c r="A187" s="154" t="s">
        <v>7945</v>
      </c>
      <c r="B187" s="154" t="s">
        <v>7946</v>
      </c>
      <c r="C187" s="152" t="s">
        <v>7947</v>
      </c>
      <c r="D187" s="153" t="s">
        <v>7948</v>
      </c>
      <c r="E187" s="154" t="s">
        <v>36</v>
      </c>
      <c r="F187" s="154" t="s">
        <v>7849</v>
      </c>
      <c r="G187" s="154" t="s">
        <v>7850</v>
      </c>
      <c r="H187" s="154" t="s">
        <v>7882</v>
      </c>
      <c r="I187" s="154" t="s">
        <v>7883</v>
      </c>
      <c r="J187" s="154" t="s">
        <v>7312</v>
      </c>
      <c r="K187" s="154" t="s">
        <v>4</v>
      </c>
      <c r="L187" s="155">
        <v>6.1519178600000002</v>
      </c>
    </row>
    <row r="188" spans="1:12" hidden="1" x14ac:dyDescent="0.3">
      <c r="A188" s="154" t="s">
        <v>7949</v>
      </c>
      <c r="B188" s="154" t="s">
        <v>7950</v>
      </c>
      <c r="C188" s="152" t="s">
        <v>7951</v>
      </c>
      <c r="D188" s="153" t="s">
        <v>7952</v>
      </c>
      <c r="E188" s="154" t="s">
        <v>36</v>
      </c>
      <c r="F188" s="154" t="s">
        <v>7849</v>
      </c>
      <c r="G188" s="154" t="s">
        <v>7850</v>
      </c>
      <c r="H188" s="154" t="s">
        <v>7882</v>
      </c>
      <c r="I188" s="154" t="s">
        <v>7883</v>
      </c>
      <c r="J188" s="154" t="s">
        <v>7312</v>
      </c>
      <c r="K188" s="154" t="s">
        <v>4</v>
      </c>
      <c r="L188" s="155">
        <v>2.5604930000000001E-2</v>
      </c>
    </row>
    <row r="189" spans="1:12" hidden="1" x14ac:dyDescent="0.3">
      <c r="A189" s="154" t="s">
        <v>7953</v>
      </c>
      <c r="B189" s="154" t="s">
        <v>7954</v>
      </c>
      <c r="C189" s="152" t="s">
        <v>2317</v>
      </c>
      <c r="D189" s="153" t="s">
        <v>7955</v>
      </c>
      <c r="E189" s="154" t="s">
        <v>36</v>
      </c>
      <c r="F189" s="154" t="s">
        <v>7849</v>
      </c>
      <c r="G189" s="154" t="s">
        <v>7850</v>
      </c>
      <c r="H189" s="154" t="s">
        <v>7882</v>
      </c>
      <c r="I189" s="154" t="s">
        <v>7883</v>
      </c>
      <c r="J189" s="154" t="s">
        <v>7312</v>
      </c>
      <c r="K189" s="154" t="s">
        <v>4</v>
      </c>
      <c r="L189" s="155">
        <v>1.8470174500000001</v>
      </c>
    </row>
    <row r="190" spans="1:12" hidden="1" x14ac:dyDescent="0.3">
      <c r="A190" s="154" t="s">
        <v>7956</v>
      </c>
      <c r="B190" s="154" t="s">
        <v>7957</v>
      </c>
      <c r="C190" s="152" t="s">
        <v>2319</v>
      </c>
      <c r="D190" s="153" t="s">
        <v>7958</v>
      </c>
      <c r="E190" s="154" t="s">
        <v>36</v>
      </c>
      <c r="F190" s="154" t="s">
        <v>7849</v>
      </c>
      <c r="G190" s="154" t="s">
        <v>7850</v>
      </c>
      <c r="H190" s="154" t="s">
        <v>7882</v>
      </c>
      <c r="I190" s="154" t="s">
        <v>7883</v>
      </c>
      <c r="J190" s="154" t="s">
        <v>7312</v>
      </c>
      <c r="K190" s="154" t="s">
        <v>4</v>
      </c>
      <c r="L190" s="155">
        <v>1.84348768</v>
      </c>
    </row>
    <row r="191" spans="1:12" hidden="1" x14ac:dyDescent="0.3">
      <c r="A191" s="154" t="s">
        <v>7959</v>
      </c>
      <c r="B191" s="154" t="s">
        <v>7960</v>
      </c>
      <c r="C191" s="152" t="s">
        <v>2321</v>
      </c>
      <c r="D191" s="153" t="s">
        <v>7961</v>
      </c>
      <c r="E191" s="154" t="s">
        <v>36</v>
      </c>
      <c r="F191" s="154" t="s">
        <v>7849</v>
      </c>
      <c r="G191" s="154" t="s">
        <v>7850</v>
      </c>
      <c r="H191" s="154" t="s">
        <v>7882</v>
      </c>
      <c r="I191" s="154" t="s">
        <v>7883</v>
      </c>
      <c r="J191" s="154" t="s">
        <v>7312</v>
      </c>
      <c r="K191" s="154" t="s">
        <v>4</v>
      </c>
      <c r="L191" s="155">
        <v>1.9874775200000001</v>
      </c>
    </row>
    <row r="192" spans="1:12" hidden="1" x14ac:dyDescent="0.3">
      <c r="A192" s="154" t="s">
        <v>7962</v>
      </c>
      <c r="B192" s="154" t="s">
        <v>7963</v>
      </c>
      <c r="C192" s="152" t="s">
        <v>2323</v>
      </c>
      <c r="D192" s="153" t="s">
        <v>7964</v>
      </c>
      <c r="E192" s="154" t="s">
        <v>36</v>
      </c>
      <c r="F192" s="154" t="s">
        <v>7849</v>
      </c>
      <c r="G192" s="154" t="s">
        <v>7850</v>
      </c>
      <c r="H192" s="154" t="s">
        <v>7882</v>
      </c>
      <c r="I192" s="154" t="s">
        <v>7883</v>
      </c>
      <c r="J192" s="154" t="s">
        <v>7312</v>
      </c>
      <c r="K192" s="154" t="s">
        <v>4</v>
      </c>
      <c r="L192" s="155">
        <v>1.9874821899999999</v>
      </c>
    </row>
    <row r="193" spans="1:12" hidden="1" x14ac:dyDescent="0.3">
      <c r="A193" s="154" t="s">
        <v>7965</v>
      </c>
      <c r="B193" s="154" t="s">
        <v>7966</v>
      </c>
      <c r="C193" s="152" t="s">
        <v>7967</v>
      </c>
      <c r="D193" s="153" t="s">
        <v>7968</v>
      </c>
      <c r="E193" s="154" t="s">
        <v>36</v>
      </c>
      <c r="F193" s="154" t="s">
        <v>7849</v>
      </c>
      <c r="G193" s="154" t="s">
        <v>7850</v>
      </c>
      <c r="H193" s="154" t="s">
        <v>7882</v>
      </c>
      <c r="I193" s="154" t="s">
        <v>7883</v>
      </c>
      <c r="J193" s="154" t="s">
        <v>7312</v>
      </c>
      <c r="K193" s="154" t="s">
        <v>4</v>
      </c>
      <c r="L193" s="155">
        <v>1.4599491099999999</v>
      </c>
    </row>
    <row r="194" spans="1:12" hidden="1" x14ac:dyDescent="0.3">
      <c r="A194" s="154" t="s">
        <v>7969</v>
      </c>
      <c r="B194" s="154" t="s">
        <v>7970</v>
      </c>
      <c r="C194" s="152" t="s">
        <v>2325</v>
      </c>
      <c r="D194" s="153" t="s">
        <v>7971</v>
      </c>
      <c r="E194" s="154" t="s">
        <v>36</v>
      </c>
      <c r="F194" s="154" t="s">
        <v>7849</v>
      </c>
      <c r="G194" s="154" t="s">
        <v>7850</v>
      </c>
      <c r="H194" s="154" t="s">
        <v>7882</v>
      </c>
      <c r="I194" s="154" t="s">
        <v>7883</v>
      </c>
      <c r="J194" s="154" t="s">
        <v>7312</v>
      </c>
      <c r="K194" s="154" t="s">
        <v>4</v>
      </c>
      <c r="L194" s="155">
        <v>1.4613050599999999</v>
      </c>
    </row>
    <row r="195" spans="1:12" hidden="1" x14ac:dyDescent="0.3">
      <c r="A195" s="154" t="s">
        <v>7972</v>
      </c>
      <c r="B195" s="154" t="s">
        <v>7973</v>
      </c>
      <c r="C195" s="152" t="s">
        <v>7974</v>
      </c>
      <c r="D195" s="153" t="s">
        <v>7975</v>
      </c>
      <c r="E195" s="154" t="s">
        <v>36</v>
      </c>
      <c r="F195" s="154" t="s">
        <v>7849</v>
      </c>
      <c r="G195" s="154" t="s">
        <v>7850</v>
      </c>
      <c r="H195" s="154" t="s">
        <v>7882</v>
      </c>
      <c r="I195" s="154" t="s">
        <v>7883</v>
      </c>
      <c r="J195" s="154" t="s">
        <v>7312</v>
      </c>
      <c r="K195" s="154" t="s">
        <v>4</v>
      </c>
      <c r="L195" s="155">
        <v>1.0219435100000001</v>
      </c>
    </row>
    <row r="196" spans="1:12" hidden="1" x14ac:dyDescent="0.3">
      <c r="A196" s="154" t="s">
        <v>7976</v>
      </c>
      <c r="B196" s="154" t="s">
        <v>7977</v>
      </c>
      <c r="C196" s="152" t="s">
        <v>7978</v>
      </c>
      <c r="D196" s="153" t="s">
        <v>7979</v>
      </c>
      <c r="E196" s="154" t="s">
        <v>36</v>
      </c>
      <c r="F196" s="154" t="s">
        <v>7849</v>
      </c>
      <c r="G196" s="154" t="s">
        <v>7850</v>
      </c>
      <c r="H196" s="154" t="s">
        <v>7882</v>
      </c>
      <c r="I196" s="154" t="s">
        <v>7883</v>
      </c>
      <c r="J196" s="154" t="s">
        <v>7312</v>
      </c>
      <c r="K196" s="154" t="s">
        <v>4</v>
      </c>
      <c r="L196" s="155">
        <v>1.0176173100000001</v>
      </c>
    </row>
    <row r="197" spans="1:12" hidden="1" x14ac:dyDescent="0.3">
      <c r="A197" s="154" t="s">
        <v>7980</v>
      </c>
      <c r="B197" s="154" t="s">
        <v>7981</v>
      </c>
      <c r="C197" s="152" t="s">
        <v>7982</v>
      </c>
      <c r="D197" s="153" t="s">
        <v>7983</v>
      </c>
      <c r="E197" s="154" t="s">
        <v>36</v>
      </c>
      <c r="F197" s="154" t="s">
        <v>7849</v>
      </c>
      <c r="G197" s="154" t="s">
        <v>7850</v>
      </c>
      <c r="H197" s="154" t="s">
        <v>7882</v>
      </c>
      <c r="I197" s="154" t="s">
        <v>7883</v>
      </c>
      <c r="J197" s="154" t="s">
        <v>7312</v>
      </c>
      <c r="K197" s="154" t="s">
        <v>4</v>
      </c>
      <c r="L197" s="155">
        <v>237.50438323</v>
      </c>
    </row>
    <row r="198" spans="1:12" hidden="1" x14ac:dyDescent="0.3">
      <c r="A198" s="154" t="s">
        <v>7984</v>
      </c>
      <c r="B198" s="154" t="s">
        <v>7985</v>
      </c>
      <c r="C198" s="152" t="s">
        <v>7986</v>
      </c>
      <c r="D198" s="153" t="s">
        <v>7987</v>
      </c>
      <c r="E198" s="154" t="s">
        <v>36</v>
      </c>
      <c r="F198" s="154" t="s">
        <v>7849</v>
      </c>
      <c r="G198" s="154" t="s">
        <v>7850</v>
      </c>
      <c r="H198" s="154" t="s">
        <v>7882</v>
      </c>
      <c r="I198" s="154" t="s">
        <v>7883</v>
      </c>
      <c r="J198" s="154" t="s">
        <v>7312</v>
      </c>
      <c r="K198" s="154" t="s">
        <v>4</v>
      </c>
      <c r="L198" s="155">
        <v>237.51490125999999</v>
      </c>
    </row>
    <row r="199" spans="1:12" hidden="1" x14ac:dyDescent="0.3">
      <c r="A199" s="154" t="s">
        <v>7988</v>
      </c>
      <c r="B199" s="154" t="s">
        <v>7989</v>
      </c>
      <c r="C199" s="152" t="s">
        <v>7990</v>
      </c>
      <c r="D199" s="153" t="s">
        <v>7991</v>
      </c>
      <c r="E199" s="154" t="s">
        <v>36</v>
      </c>
      <c r="F199" s="154" t="s">
        <v>7849</v>
      </c>
      <c r="G199" s="154" t="s">
        <v>7850</v>
      </c>
      <c r="H199" s="154" t="s">
        <v>7882</v>
      </c>
      <c r="I199" s="154" t="s">
        <v>7883</v>
      </c>
      <c r="J199" s="154" t="s">
        <v>7312</v>
      </c>
      <c r="K199" s="154" t="s">
        <v>4</v>
      </c>
      <c r="L199" s="155">
        <v>237.24036379</v>
      </c>
    </row>
    <row r="200" spans="1:12" hidden="1" x14ac:dyDescent="0.3">
      <c r="A200" s="154" t="s">
        <v>7992</v>
      </c>
      <c r="B200" s="154" t="s">
        <v>7993</v>
      </c>
      <c r="C200" s="152" t="s">
        <v>7994</v>
      </c>
      <c r="D200" s="153" t="s">
        <v>7995</v>
      </c>
      <c r="E200" s="154" t="s">
        <v>36</v>
      </c>
      <c r="F200" s="154" t="s">
        <v>7849</v>
      </c>
      <c r="G200" s="154" t="s">
        <v>7850</v>
      </c>
      <c r="H200" s="154" t="s">
        <v>7882</v>
      </c>
      <c r="I200" s="154" t="s">
        <v>7883</v>
      </c>
      <c r="J200" s="154" t="s">
        <v>7312</v>
      </c>
      <c r="K200" s="154" t="s">
        <v>4</v>
      </c>
      <c r="L200" s="155">
        <v>237.24818802999999</v>
      </c>
    </row>
    <row r="201" spans="1:12" hidden="1" x14ac:dyDescent="0.3">
      <c r="A201" s="154" t="s">
        <v>7996</v>
      </c>
      <c r="B201" s="154" t="s">
        <v>7997</v>
      </c>
      <c r="C201" s="152" t="s">
        <v>7998</v>
      </c>
      <c r="D201" s="153" t="s">
        <v>7999</v>
      </c>
      <c r="E201" s="154" t="s">
        <v>36</v>
      </c>
      <c r="F201" s="154" t="s">
        <v>7849</v>
      </c>
      <c r="G201" s="154" t="s">
        <v>7850</v>
      </c>
      <c r="H201" s="154" t="s">
        <v>7882</v>
      </c>
      <c r="I201" s="154" t="s">
        <v>7883</v>
      </c>
      <c r="J201" s="154" t="s">
        <v>7312</v>
      </c>
      <c r="K201" s="154" t="s">
        <v>4</v>
      </c>
      <c r="L201" s="155">
        <v>4.36784207</v>
      </c>
    </row>
    <row r="202" spans="1:12" hidden="1" x14ac:dyDescent="0.3">
      <c r="A202" s="154" t="s">
        <v>8000</v>
      </c>
      <c r="B202" s="154" t="s">
        <v>8001</v>
      </c>
      <c r="C202" s="152" t="s">
        <v>8002</v>
      </c>
      <c r="D202" s="153" t="s">
        <v>8003</v>
      </c>
      <c r="E202" s="154" t="s">
        <v>36</v>
      </c>
      <c r="F202" s="154" t="s">
        <v>7849</v>
      </c>
      <c r="G202" s="154" t="s">
        <v>7850</v>
      </c>
      <c r="H202" s="154" t="s">
        <v>7882</v>
      </c>
      <c r="I202" s="154" t="s">
        <v>7883</v>
      </c>
      <c r="J202" s="154" t="s">
        <v>7312</v>
      </c>
      <c r="K202" s="154" t="s">
        <v>4</v>
      </c>
      <c r="L202" s="155">
        <v>4.3509953499999998</v>
      </c>
    </row>
    <row r="203" spans="1:12" hidden="1" x14ac:dyDescent="0.3">
      <c r="A203" s="154" t="s">
        <v>8004</v>
      </c>
      <c r="B203" s="154" t="s">
        <v>8005</v>
      </c>
      <c r="C203" s="152" t="s">
        <v>8006</v>
      </c>
      <c r="D203" s="153" t="s">
        <v>8007</v>
      </c>
      <c r="E203" s="154" t="s">
        <v>36</v>
      </c>
      <c r="F203" s="154" t="s">
        <v>7849</v>
      </c>
      <c r="G203" s="154" t="s">
        <v>7850</v>
      </c>
      <c r="H203" s="154" t="s">
        <v>7882</v>
      </c>
      <c r="I203" s="154" t="s">
        <v>7883</v>
      </c>
      <c r="J203" s="154" t="s">
        <v>7312</v>
      </c>
      <c r="K203" s="154" t="s">
        <v>4</v>
      </c>
      <c r="L203" s="155">
        <v>0.12801999999999999</v>
      </c>
    </row>
    <row r="204" spans="1:12" hidden="1" x14ac:dyDescent="0.3">
      <c r="A204" s="154" t="s">
        <v>8008</v>
      </c>
      <c r="B204" s="154" t="s">
        <v>8009</v>
      </c>
      <c r="C204" s="152" t="s">
        <v>8010</v>
      </c>
      <c r="D204" s="153" t="s">
        <v>8011</v>
      </c>
      <c r="E204" s="154" t="s">
        <v>36</v>
      </c>
      <c r="F204" s="154" t="s">
        <v>7849</v>
      </c>
      <c r="G204" s="154" t="s">
        <v>7850</v>
      </c>
      <c r="H204" s="154" t="s">
        <v>7882</v>
      </c>
      <c r="I204" s="154" t="s">
        <v>7883</v>
      </c>
      <c r="J204" s="154" t="s">
        <v>7312</v>
      </c>
      <c r="K204" s="154" t="s">
        <v>4</v>
      </c>
      <c r="L204" s="155">
        <v>0.12801999999999999</v>
      </c>
    </row>
    <row r="205" spans="1:12" hidden="1" x14ac:dyDescent="0.3">
      <c r="A205" s="154" t="s">
        <v>8012</v>
      </c>
      <c r="B205" s="154" t="s">
        <v>8013</v>
      </c>
      <c r="C205" s="152" t="s">
        <v>2327</v>
      </c>
      <c r="D205" s="153" t="s">
        <v>8014</v>
      </c>
      <c r="E205" s="154" t="s">
        <v>36</v>
      </c>
      <c r="F205" s="154" t="s">
        <v>7849</v>
      </c>
      <c r="G205" s="154" t="s">
        <v>7850</v>
      </c>
      <c r="H205" s="154" t="s">
        <v>7882</v>
      </c>
      <c r="I205" s="154" t="s">
        <v>7883</v>
      </c>
      <c r="J205" s="154" t="s">
        <v>7312</v>
      </c>
      <c r="K205" s="154" t="s">
        <v>4</v>
      </c>
      <c r="L205" s="155">
        <v>1.85422862</v>
      </c>
    </row>
    <row r="206" spans="1:12" hidden="1" x14ac:dyDescent="0.3">
      <c r="A206" s="154" t="s">
        <v>8015</v>
      </c>
      <c r="B206" s="154" t="s">
        <v>8016</v>
      </c>
      <c r="C206" s="152" t="s">
        <v>2329</v>
      </c>
      <c r="D206" s="153" t="s">
        <v>8017</v>
      </c>
      <c r="E206" s="154" t="s">
        <v>36</v>
      </c>
      <c r="F206" s="154" t="s">
        <v>7849</v>
      </c>
      <c r="G206" s="154" t="s">
        <v>7850</v>
      </c>
      <c r="H206" s="154" t="s">
        <v>7882</v>
      </c>
      <c r="I206" s="154" t="s">
        <v>7883</v>
      </c>
      <c r="J206" s="154" t="s">
        <v>7312</v>
      </c>
      <c r="K206" s="154" t="s">
        <v>4</v>
      </c>
      <c r="L206" s="155">
        <v>1.8544318500000001</v>
      </c>
    </row>
    <row r="207" spans="1:12" hidden="1" x14ac:dyDescent="0.3">
      <c r="A207" s="154" t="s">
        <v>8018</v>
      </c>
      <c r="B207" s="154" t="s">
        <v>8019</v>
      </c>
      <c r="C207" s="152" t="s">
        <v>8020</v>
      </c>
      <c r="D207" s="153" t="s">
        <v>8021</v>
      </c>
      <c r="E207" s="154" t="s">
        <v>36</v>
      </c>
      <c r="F207" s="154" t="s">
        <v>7849</v>
      </c>
      <c r="G207" s="154" t="s">
        <v>7850</v>
      </c>
      <c r="H207" s="154" t="s">
        <v>8022</v>
      </c>
      <c r="I207" s="154" t="s">
        <v>8023</v>
      </c>
      <c r="J207" s="154" t="s">
        <v>7312</v>
      </c>
      <c r="K207" s="154" t="s">
        <v>4</v>
      </c>
      <c r="L207" s="155">
        <v>3.2419816799999999</v>
      </c>
    </row>
    <row r="208" spans="1:12" hidden="1" x14ac:dyDescent="0.3">
      <c r="A208" s="154" t="s">
        <v>8024</v>
      </c>
      <c r="B208" s="154" t="s">
        <v>8025</v>
      </c>
      <c r="C208" s="152" t="s">
        <v>8026</v>
      </c>
      <c r="D208" s="153" t="s">
        <v>8027</v>
      </c>
      <c r="E208" s="154" t="s">
        <v>36</v>
      </c>
      <c r="F208" s="154" t="s">
        <v>7849</v>
      </c>
      <c r="G208" s="154" t="s">
        <v>7850</v>
      </c>
      <c r="H208" s="154" t="s">
        <v>8022</v>
      </c>
      <c r="I208" s="154" t="s">
        <v>8023</v>
      </c>
      <c r="J208" s="154" t="s">
        <v>7312</v>
      </c>
      <c r="K208" s="154" t="s">
        <v>4</v>
      </c>
      <c r="L208" s="155">
        <v>3.24198305</v>
      </c>
    </row>
    <row r="209" spans="1:12" hidden="1" x14ac:dyDescent="0.3">
      <c r="A209" s="154" t="s">
        <v>8028</v>
      </c>
      <c r="B209" s="154" t="s">
        <v>8029</v>
      </c>
      <c r="C209" s="152" t="s">
        <v>8030</v>
      </c>
      <c r="D209" s="153" t="s">
        <v>8031</v>
      </c>
      <c r="E209" s="154" t="s">
        <v>36</v>
      </c>
      <c r="F209" s="154" t="s">
        <v>7849</v>
      </c>
      <c r="G209" s="154" t="s">
        <v>7850</v>
      </c>
      <c r="H209" s="154" t="s">
        <v>8022</v>
      </c>
      <c r="I209" s="154" t="s">
        <v>8023</v>
      </c>
      <c r="J209" s="154" t="s">
        <v>7312</v>
      </c>
      <c r="K209" s="154" t="s">
        <v>4</v>
      </c>
      <c r="L209" s="155">
        <v>4.8093159200000004</v>
      </c>
    </row>
    <row r="210" spans="1:12" hidden="1" x14ac:dyDescent="0.3">
      <c r="A210" s="154" t="s">
        <v>8032</v>
      </c>
      <c r="B210" s="154" t="s">
        <v>8033</v>
      </c>
      <c r="C210" s="152" t="s">
        <v>8034</v>
      </c>
      <c r="D210" s="153" t="s">
        <v>8035</v>
      </c>
      <c r="E210" s="154" t="s">
        <v>36</v>
      </c>
      <c r="F210" s="154" t="s">
        <v>7849</v>
      </c>
      <c r="G210" s="154" t="s">
        <v>7850</v>
      </c>
      <c r="H210" s="154" t="s">
        <v>8022</v>
      </c>
      <c r="I210" s="154" t="s">
        <v>8023</v>
      </c>
      <c r="J210" s="154" t="s">
        <v>7312</v>
      </c>
      <c r="K210" s="154" t="s">
        <v>4</v>
      </c>
      <c r="L210" s="155">
        <v>4.4337561499999998</v>
      </c>
    </row>
    <row r="211" spans="1:12" hidden="1" x14ac:dyDescent="0.3">
      <c r="A211" s="154" t="s">
        <v>8036</v>
      </c>
      <c r="B211" s="154" t="s">
        <v>8037</v>
      </c>
      <c r="C211" s="152" t="s">
        <v>1230</v>
      </c>
      <c r="D211" s="153" t="s">
        <v>8038</v>
      </c>
      <c r="E211" s="154" t="s">
        <v>36</v>
      </c>
      <c r="F211" s="154" t="s">
        <v>7849</v>
      </c>
      <c r="G211" s="154" t="s">
        <v>7850</v>
      </c>
      <c r="H211" s="154" t="s">
        <v>7882</v>
      </c>
      <c r="I211" s="154" t="s">
        <v>7883</v>
      </c>
      <c r="J211" s="154" t="s">
        <v>7312</v>
      </c>
      <c r="K211" s="154" t="s">
        <v>4</v>
      </c>
      <c r="L211" s="155">
        <v>1.68570229</v>
      </c>
    </row>
    <row r="212" spans="1:12" hidden="1" x14ac:dyDescent="0.3">
      <c r="A212" s="154" t="s">
        <v>8039</v>
      </c>
      <c r="B212" s="154" t="s">
        <v>8040</v>
      </c>
      <c r="C212" s="152" t="s">
        <v>1228</v>
      </c>
      <c r="D212" s="153" t="s">
        <v>8041</v>
      </c>
      <c r="E212" s="154" t="s">
        <v>36</v>
      </c>
      <c r="F212" s="154" t="s">
        <v>7849</v>
      </c>
      <c r="G212" s="154" t="s">
        <v>7850</v>
      </c>
      <c r="H212" s="154" t="s">
        <v>7882</v>
      </c>
      <c r="I212" s="154" t="s">
        <v>7883</v>
      </c>
      <c r="J212" s="154" t="s">
        <v>7312</v>
      </c>
      <c r="K212" s="154" t="s">
        <v>4</v>
      </c>
      <c r="L212" s="155">
        <v>1.68743222</v>
      </c>
    </row>
    <row r="213" spans="1:12" hidden="1" x14ac:dyDescent="0.3">
      <c r="A213" s="154" t="s">
        <v>8042</v>
      </c>
      <c r="B213" s="154" t="s">
        <v>8043</v>
      </c>
      <c r="C213" s="152" t="s">
        <v>1296</v>
      </c>
      <c r="D213" s="153" t="s">
        <v>8044</v>
      </c>
      <c r="E213" s="154" t="s">
        <v>36</v>
      </c>
      <c r="F213" s="154" t="s">
        <v>7849</v>
      </c>
      <c r="G213" s="154" t="s">
        <v>7850</v>
      </c>
      <c r="H213" s="154" t="s">
        <v>7882</v>
      </c>
      <c r="I213" s="154" t="s">
        <v>7883</v>
      </c>
      <c r="J213" s="154" t="s">
        <v>7312</v>
      </c>
      <c r="K213" s="154" t="s">
        <v>4</v>
      </c>
      <c r="L213" s="155">
        <v>1.14620514</v>
      </c>
    </row>
    <row r="214" spans="1:12" hidden="1" x14ac:dyDescent="0.3">
      <c r="A214" s="154" t="s">
        <v>8045</v>
      </c>
      <c r="B214" s="154" t="s">
        <v>8046</v>
      </c>
      <c r="C214" s="152" t="s">
        <v>1298</v>
      </c>
      <c r="D214" s="153" t="s">
        <v>8047</v>
      </c>
      <c r="E214" s="154" t="s">
        <v>36</v>
      </c>
      <c r="F214" s="154" t="s">
        <v>7849</v>
      </c>
      <c r="G214" s="154" t="s">
        <v>7850</v>
      </c>
      <c r="H214" s="154" t="s">
        <v>7882</v>
      </c>
      <c r="I214" s="154" t="s">
        <v>7883</v>
      </c>
      <c r="J214" s="154" t="s">
        <v>7312</v>
      </c>
      <c r="K214" s="154" t="s">
        <v>4</v>
      </c>
      <c r="L214" s="155">
        <v>1.14710847</v>
      </c>
    </row>
    <row r="215" spans="1:12" hidden="1" x14ac:dyDescent="0.3">
      <c r="A215" s="154" t="s">
        <v>8048</v>
      </c>
      <c r="B215" s="154" t="s">
        <v>8049</v>
      </c>
      <c r="C215" s="152" t="s">
        <v>8050</v>
      </c>
      <c r="D215" s="153" t="s">
        <v>8051</v>
      </c>
      <c r="E215" s="154" t="s">
        <v>36</v>
      </c>
      <c r="F215" s="154" t="s">
        <v>8052</v>
      </c>
      <c r="G215" s="154" t="s">
        <v>8053</v>
      </c>
      <c r="H215" s="154" t="s">
        <v>8054</v>
      </c>
      <c r="I215" s="154" t="s">
        <v>8055</v>
      </c>
      <c r="J215" s="154" t="s">
        <v>8056</v>
      </c>
      <c r="K215" s="154" t="s">
        <v>8057</v>
      </c>
      <c r="L215" s="155">
        <v>11.01220408</v>
      </c>
    </row>
    <row r="216" spans="1:12" hidden="1" x14ac:dyDescent="0.3">
      <c r="A216" s="154" t="s">
        <v>8058</v>
      </c>
      <c r="B216" s="154" t="s">
        <v>8059</v>
      </c>
      <c r="C216" s="152" t="s">
        <v>8060</v>
      </c>
      <c r="D216" s="153" t="s">
        <v>8061</v>
      </c>
      <c r="E216" s="154" t="s">
        <v>36</v>
      </c>
      <c r="F216" s="154" t="s">
        <v>8052</v>
      </c>
      <c r="G216" s="154" t="s">
        <v>8053</v>
      </c>
      <c r="H216" s="154" t="s">
        <v>8062</v>
      </c>
      <c r="I216" s="154" t="s">
        <v>8063</v>
      </c>
      <c r="J216" s="154" t="s">
        <v>8056</v>
      </c>
      <c r="K216" s="154" t="s">
        <v>8057</v>
      </c>
      <c r="L216" s="155">
        <v>0.51559038000000001</v>
      </c>
    </row>
    <row r="217" spans="1:12" hidden="1" x14ac:dyDescent="0.3">
      <c r="A217" s="154" t="s">
        <v>8064</v>
      </c>
      <c r="B217" s="154" t="s">
        <v>8065</v>
      </c>
      <c r="C217" s="152" t="s">
        <v>2109</v>
      </c>
      <c r="D217" s="153" t="s">
        <v>8066</v>
      </c>
      <c r="E217" s="154" t="s">
        <v>36</v>
      </c>
      <c r="F217" s="154" t="s">
        <v>8052</v>
      </c>
      <c r="G217" s="154" t="s">
        <v>8053</v>
      </c>
      <c r="H217" s="154" t="s">
        <v>8067</v>
      </c>
      <c r="I217" s="154" t="s">
        <v>8068</v>
      </c>
      <c r="J217" s="154" t="s">
        <v>8056</v>
      </c>
      <c r="K217" s="154" t="s">
        <v>8057</v>
      </c>
      <c r="L217" s="155">
        <v>0.20779307</v>
      </c>
    </row>
    <row r="218" spans="1:12" hidden="1" x14ac:dyDescent="0.3">
      <c r="A218" s="154" t="s">
        <v>8069</v>
      </c>
      <c r="B218" s="154" t="s">
        <v>8070</v>
      </c>
      <c r="C218" s="152" t="s">
        <v>8071</v>
      </c>
      <c r="D218" s="153" t="s">
        <v>8072</v>
      </c>
      <c r="E218" s="154" t="s">
        <v>36</v>
      </c>
      <c r="F218" s="154" t="s">
        <v>8052</v>
      </c>
      <c r="G218" s="154" t="s">
        <v>8053</v>
      </c>
      <c r="H218" s="154" t="s">
        <v>8067</v>
      </c>
      <c r="I218" s="154" t="s">
        <v>8068</v>
      </c>
      <c r="J218" s="154" t="s">
        <v>8056</v>
      </c>
      <c r="K218" s="154" t="s">
        <v>8057</v>
      </c>
      <c r="L218" s="155">
        <v>0.16504514000000001</v>
      </c>
    </row>
    <row r="219" spans="1:12" hidden="1" x14ac:dyDescent="0.3">
      <c r="A219" s="154" t="s">
        <v>8073</v>
      </c>
      <c r="B219" s="154" t="s">
        <v>8074</v>
      </c>
      <c r="C219" s="152" t="s">
        <v>8075</v>
      </c>
      <c r="D219" s="153" t="s">
        <v>8076</v>
      </c>
      <c r="E219" s="154" t="s">
        <v>36</v>
      </c>
      <c r="F219" s="154" t="s">
        <v>8052</v>
      </c>
      <c r="G219" s="154" t="s">
        <v>8053</v>
      </c>
      <c r="H219" s="154" t="s">
        <v>8062</v>
      </c>
      <c r="I219" s="154" t="s">
        <v>8063</v>
      </c>
      <c r="J219" s="154" t="s">
        <v>8056</v>
      </c>
      <c r="K219" s="154" t="s">
        <v>8057</v>
      </c>
      <c r="L219" s="155">
        <v>7.5218110000000005E-2</v>
      </c>
    </row>
    <row r="220" spans="1:12" hidden="1" x14ac:dyDescent="0.3">
      <c r="A220" s="154" t="s">
        <v>8077</v>
      </c>
      <c r="B220" s="154" t="s">
        <v>8078</v>
      </c>
      <c r="C220" s="152" t="s">
        <v>8079</v>
      </c>
      <c r="D220" s="153" t="s">
        <v>8080</v>
      </c>
      <c r="E220" s="154" t="s">
        <v>36</v>
      </c>
      <c r="F220" s="154" t="s">
        <v>8052</v>
      </c>
      <c r="G220" s="154" t="s">
        <v>8053</v>
      </c>
      <c r="H220" s="154" t="s">
        <v>7310</v>
      </c>
      <c r="I220" s="154" t="s">
        <v>7311</v>
      </c>
      <c r="J220" s="154" t="s">
        <v>8056</v>
      </c>
      <c r="K220" s="154" t="s">
        <v>8057</v>
      </c>
      <c r="L220" s="155">
        <v>1.2406540100000001</v>
      </c>
    </row>
    <row r="221" spans="1:12" hidden="1" x14ac:dyDescent="0.3">
      <c r="A221" s="154" t="s">
        <v>8081</v>
      </c>
      <c r="B221" s="154" t="s">
        <v>8082</v>
      </c>
      <c r="C221" s="152" t="s">
        <v>8083</v>
      </c>
      <c r="D221" s="153" t="s">
        <v>8084</v>
      </c>
      <c r="E221" s="154" t="s">
        <v>36</v>
      </c>
      <c r="F221" s="154" t="s">
        <v>8052</v>
      </c>
      <c r="G221" s="154" t="s">
        <v>8053</v>
      </c>
      <c r="H221" s="154" t="s">
        <v>8085</v>
      </c>
      <c r="I221" s="154" t="s">
        <v>8086</v>
      </c>
      <c r="J221" s="154" t="s">
        <v>8056</v>
      </c>
      <c r="K221" s="154" t="s">
        <v>8057</v>
      </c>
      <c r="L221" s="155">
        <v>6.2547380099999996</v>
      </c>
    </row>
    <row r="222" spans="1:12" hidden="1" x14ac:dyDescent="0.3">
      <c r="A222" s="154" t="s">
        <v>8087</v>
      </c>
      <c r="B222" s="154" t="s">
        <v>8088</v>
      </c>
      <c r="C222" s="152" t="s">
        <v>8089</v>
      </c>
      <c r="D222" s="153" t="s">
        <v>8090</v>
      </c>
      <c r="E222" s="154" t="s">
        <v>36</v>
      </c>
      <c r="F222" s="154" t="s">
        <v>8052</v>
      </c>
      <c r="G222" s="154" t="s">
        <v>8053</v>
      </c>
      <c r="H222" s="154" t="s">
        <v>8085</v>
      </c>
      <c r="I222" s="154" t="s">
        <v>8086</v>
      </c>
      <c r="J222" s="154" t="s">
        <v>8056</v>
      </c>
      <c r="K222" s="154" t="s">
        <v>8057</v>
      </c>
      <c r="L222" s="155">
        <v>0.60103417999999997</v>
      </c>
    </row>
    <row r="223" spans="1:12" hidden="1" x14ac:dyDescent="0.3">
      <c r="A223" s="154" t="s">
        <v>8091</v>
      </c>
      <c r="B223" s="154" t="s">
        <v>8092</v>
      </c>
      <c r="C223" s="152" t="s">
        <v>8093</v>
      </c>
      <c r="D223" s="153" t="s">
        <v>8094</v>
      </c>
      <c r="E223" s="154" t="s">
        <v>36</v>
      </c>
      <c r="F223" s="154" t="s">
        <v>8052</v>
      </c>
      <c r="G223" s="154" t="s">
        <v>8053</v>
      </c>
      <c r="H223" s="154" t="s">
        <v>8085</v>
      </c>
      <c r="I223" s="154" t="s">
        <v>8086</v>
      </c>
      <c r="J223" s="154" t="s">
        <v>8056</v>
      </c>
      <c r="K223" s="154" t="s">
        <v>8057</v>
      </c>
      <c r="L223" s="155">
        <v>0.51026512000000002</v>
      </c>
    </row>
    <row r="224" spans="1:12" hidden="1" x14ac:dyDescent="0.3">
      <c r="A224" s="154" t="s">
        <v>8095</v>
      </c>
      <c r="B224" s="154" t="s">
        <v>8096</v>
      </c>
      <c r="C224" s="152" t="s">
        <v>8097</v>
      </c>
      <c r="D224" s="153" t="s">
        <v>8098</v>
      </c>
      <c r="E224" s="154" t="s">
        <v>36</v>
      </c>
      <c r="F224" s="154" t="s">
        <v>8052</v>
      </c>
      <c r="G224" s="154" t="s">
        <v>8053</v>
      </c>
      <c r="H224" s="154" t="s">
        <v>8085</v>
      </c>
      <c r="I224" s="154" t="s">
        <v>8086</v>
      </c>
      <c r="J224" s="154" t="s">
        <v>8056</v>
      </c>
      <c r="K224" s="154" t="s">
        <v>8057</v>
      </c>
      <c r="L224" s="155">
        <v>6.8228516099999998</v>
      </c>
    </row>
    <row r="225" spans="1:12" hidden="1" x14ac:dyDescent="0.3">
      <c r="A225" s="154" t="s">
        <v>8099</v>
      </c>
      <c r="B225" s="154" t="s">
        <v>8100</v>
      </c>
      <c r="C225" s="152" t="s">
        <v>2334</v>
      </c>
      <c r="D225" s="153" t="s">
        <v>8101</v>
      </c>
      <c r="E225" s="154" t="s">
        <v>36</v>
      </c>
      <c r="F225" s="154" t="s">
        <v>8052</v>
      </c>
      <c r="G225" s="154" t="s">
        <v>8053</v>
      </c>
      <c r="H225" s="154" t="s">
        <v>8085</v>
      </c>
      <c r="I225" s="154" t="s">
        <v>8086</v>
      </c>
      <c r="J225" s="154" t="s">
        <v>8056</v>
      </c>
      <c r="K225" s="154" t="s">
        <v>8057</v>
      </c>
      <c r="L225" s="155">
        <v>0.21152656</v>
      </c>
    </row>
    <row r="226" spans="1:12" hidden="1" x14ac:dyDescent="0.3">
      <c r="A226" s="154" t="s">
        <v>8102</v>
      </c>
      <c r="B226" s="154" t="s">
        <v>8103</v>
      </c>
      <c r="C226" s="152" t="s">
        <v>2336</v>
      </c>
      <c r="D226" s="153" t="s">
        <v>8104</v>
      </c>
      <c r="E226" s="154" t="s">
        <v>36</v>
      </c>
      <c r="F226" s="154" t="s">
        <v>8052</v>
      </c>
      <c r="G226" s="154" t="s">
        <v>8053</v>
      </c>
      <c r="H226" s="154" t="s">
        <v>8085</v>
      </c>
      <c r="I226" s="154" t="s">
        <v>8086</v>
      </c>
      <c r="J226" s="154" t="s">
        <v>8056</v>
      </c>
      <c r="K226" s="154" t="s">
        <v>8057</v>
      </c>
      <c r="L226" s="155">
        <v>0.13043358999999999</v>
      </c>
    </row>
    <row r="227" spans="1:12" hidden="1" x14ac:dyDescent="0.3">
      <c r="A227" s="154" t="s">
        <v>8105</v>
      </c>
      <c r="B227" s="154" t="s">
        <v>8106</v>
      </c>
      <c r="C227" s="152" t="s">
        <v>2342</v>
      </c>
      <c r="D227" s="153" t="s">
        <v>8107</v>
      </c>
      <c r="E227" s="154" t="s">
        <v>36</v>
      </c>
      <c r="F227" s="154" t="s">
        <v>8052</v>
      </c>
      <c r="G227" s="154" t="s">
        <v>8053</v>
      </c>
      <c r="H227" s="154" t="s">
        <v>8085</v>
      </c>
      <c r="I227" s="154" t="s">
        <v>8086</v>
      </c>
      <c r="J227" s="154" t="s">
        <v>8056</v>
      </c>
      <c r="K227" s="154" t="s">
        <v>8057</v>
      </c>
      <c r="L227" s="155">
        <v>0.18120409000000001</v>
      </c>
    </row>
    <row r="228" spans="1:12" hidden="1" x14ac:dyDescent="0.3">
      <c r="A228" s="154" t="s">
        <v>8108</v>
      </c>
      <c r="B228" s="154" t="s">
        <v>8109</v>
      </c>
      <c r="C228" s="152" t="s">
        <v>2338</v>
      </c>
      <c r="D228" s="153" t="s">
        <v>8110</v>
      </c>
      <c r="E228" s="154" t="s">
        <v>36</v>
      </c>
      <c r="F228" s="154" t="s">
        <v>8052</v>
      </c>
      <c r="G228" s="154" t="s">
        <v>8053</v>
      </c>
      <c r="H228" s="154" t="s">
        <v>8085</v>
      </c>
      <c r="I228" s="154" t="s">
        <v>8086</v>
      </c>
      <c r="J228" s="154" t="s">
        <v>8056</v>
      </c>
      <c r="K228" s="154" t="s">
        <v>8057</v>
      </c>
      <c r="L228" s="155">
        <v>0.18120337</v>
      </c>
    </row>
    <row r="229" spans="1:12" hidden="1" x14ac:dyDescent="0.3">
      <c r="A229" s="154" t="s">
        <v>8111</v>
      </c>
      <c r="B229" s="154" t="s">
        <v>8112</v>
      </c>
      <c r="C229" s="152" t="s">
        <v>8113</v>
      </c>
      <c r="D229" s="153" t="s">
        <v>8114</v>
      </c>
      <c r="E229" s="154" t="s">
        <v>36</v>
      </c>
      <c r="F229" s="154" t="s">
        <v>8052</v>
      </c>
      <c r="G229" s="154" t="s">
        <v>8053</v>
      </c>
      <c r="H229" s="154" t="s">
        <v>8115</v>
      </c>
      <c r="I229" s="154" t="s">
        <v>8116</v>
      </c>
      <c r="J229" s="154" t="s">
        <v>8056</v>
      </c>
      <c r="K229" s="154" t="s">
        <v>8057</v>
      </c>
      <c r="L229" s="155">
        <v>14.92595466</v>
      </c>
    </row>
    <row r="230" spans="1:12" hidden="1" x14ac:dyDescent="0.3">
      <c r="A230" s="154" t="s">
        <v>8117</v>
      </c>
      <c r="B230" s="154" t="s">
        <v>8118</v>
      </c>
      <c r="C230" s="152" t="s">
        <v>8119</v>
      </c>
      <c r="D230" s="153" t="s">
        <v>8120</v>
      </c>
      <c r="E230" s="154" t="s">
        <v>36</v>
      </c>
      <c r="F230" s="154" t="s">
        <v>8052</v>
      </c>
      <c r="G230" s="154" t="s">
        <v>8053</v>
      </c>
      <c r="H230" s="154" t="s">
        <v>8115</v>
      </c>
      <c r="I230" s="154" t="s">
        <v>8116</v>
      </c>
      <c r="J230" s="154" t="s">
        <v>8056</v>
      </c>
      <c r="K230" s="154" t="s">
        <v>8057</v>
      </c>
      <c r="L230" s="155">
        <v>5.72427654</v>
      </c>
    </row>
    <row r="231" spans="1:12" hidden="1" x14ac:dyDescent="0.3">
      <c r="A231" s="154" t="s">
        <v>8121</v>
      </c>
      <c r="B231" s="154" t="s">
        <v>8122</v>
      </c>
      <c r="C231" s="152" t="s">
        <v>8123</v>
      </c>
      <c r="D231" s="153" t="s">
        <v>8124</v>
      </c>
      <c r="E231" s="154" t="s">
        <v>36</v>
      </c>
      <c r="F231" s="154" t="s">
        <v>8052</v>
      </c>
      <c r="G231" s="154" t="s">
        <v>8053</v>
      </c>
      <c r="H231" s="154" t="s">
        <v>8115</v>
      </c>
      <c r="I231" s="154" t="s">
        <v>8116</v>
      </c>
      <c r="J231" s="154" t="s">
        <v>8056</v>
      </c>
      <c r="K231" s="154" t="s">
        <v>8057</v>
      </c>
      <c r="L231" s="155">
        <v>0.5965956</v>
      </c>
    </row>
    <row r="232" spans="1:12" hidden="1" x14ac:dyDescent="0.3">
      <c r="A232" s="154" t="s">
        <v>8125</v>
      </c>
      <c r="B232" s="154" t="s">
        <v>8126</v>
      </c>
      <c r="C232" s="152" t="s">
        <v>1504</v>
      </c>
      <c r="D232" s="153" t="s">
        <v>8127</v>
      </c>
      <c r="E232" s="154" t="s">
        <v>36</v>
      </c>
      <c r="F232" s="154" t="s">
        <v>8052</v>
      </c>
      <c r="G232" s="154" t="s">
        <v>8053</v>
      </c>
      <c r="H232" s="154" t="s">
        <v>8054</v>
      </c>
      <c r="I232" s="154" t="s">
        <v>8055</v>
      </c>
      <c r="J232" s="154" t="s">
        <v>8056</v>
      </c>
      <c r="K232" s="154" t="s">
        <v>8057</v>
      </c>
      <c r="L232" s="155">
        <v>21.192745819999999</v>
      </c>
    </row>
    <row r="233" spans="1:12" hidden="1" x14ac:dyDescent="0.3">
      <c r="A233" s="154" t="s">
        <v>8128</v>
      </c>
      <c r="B233" s="154" t="s">
        <v>8129</v>
      </c>
      <c r="C233" s="152" t="s">
        <v>2349</v>
      </c>
      <c r="D233" s="153" t="s">
        <v>8130</v>
      </c>
      <c r="E233" s="154" t="s">
        <v>36</v>
      </c>
      <c r="F233" s="154" t="s">
        <v>8052</v>
      </c>
      <c r="G233" s="154" t="s">
        <v>8053</v>
      </c>
      <c r="H233" s="154" t="s">
        <v>8054</v>
      </c>
      <c r="I233" s="154" t="s">
        <v>8055</v>
      </c>
      <c r="J233" s="154" t="s">
        <v>8056</v>
      </c>
      <c r="K233" s="154" t="s">
        <v>8057</v>
      </c>
      <c r="L233" s="155">
        <v>2.7971305399999999</v>
      </c>
    </row>
    <row r="234" spans="1:12" hidden="1" x14ac:dyDescent="0.3">
      <c r="A234" s="154" t="s">
        <v>8131</v>
      </c>
      <c r="B234" s="154" t="s">
        <v>8132</v>
      </c>
      <c r="C234" s="152" t="s">
        <v>8133</v>
      </c>
      <c r="D234" s="153" t="s">
        <v>8134</v>
      </c>
      <c r="E234" s="154" t="s">
        <v>36</v>
      </c>
      <c r="F234" s="154" t="s">
        <v>8052</v>
      </c>
      <c r="G234" s="154" t="s">
        <v>8053</v>
      </c>
      <c r="H234" s="154" t="s">
        <v>8054</v>
      </c>
      <c r="I234" s="154" t="s">
        <v>8055</v>
      </c>
      <c r="J234" s="154" t="s">
        <v>8056</v>
      </c>
      <c r="K234" s="154" t="s">
        <v>8057</v>
      </c>
      <c r="L234" s="155">
        <v>1.54884822</v>
      </c>
    </row>
    <row r="235" spans="1:12" hidden="1" x14ac:dyDescent="0.3">
      <c r="A235" s="154" t="s">
        <v>8135</v>
      </c>
      <c r="B235" s="154" t="s">
        <v>8136</v>
      </c>
      <c r="C235" s="152" t="s">
        <v>2347</v>
      </c>
      <c r="D235" s="153" t="s">
        <v>8137</v>
      </c>
      <c r="E235" s="154" t="s">
        <v>36</v>
      </c>
      <c r="F235" s="154" t="s">
        <v>8052</v>
      </c>
      <c r="G235" s="154" t="s">
        <v>8053</v>
      </c>
      <c r="H235" s="154" t="s">
        <v>8054</v>
      </c>
      <c r="I235" s="154" t="s">
        <v>8055</v>
      </c>
      <c r="J235" s="154" t="s">
        <v>8056</v>
      </c>
      <c r="K235" s="154" t="s">
        <v>8057</v>
      </c>
      <c r="L235" s="155">
        <v>4.5583137599999999</v>
      </c>
    </row>
    <row r="236" spans="1:12" hidden="1" x14ac:dyDescent="0.3">
      <c r="A236" s="154" t="s">
        <v>8138</v>
      </c>
      <c r="B236" s="154" t="s">
        <v>8139</v>
      </c>
      <c r="C236" s="152" t="s">
        <v>8140</v>
      </c>
      <c r="D236" s="153" t="s">
        <v>8141</v>
      </c>
      <c r="E236" s="154" t="s">
        <v>36</v>
      </c>
      <c r="F236" s="154" t="s">
        <v>8052</v>
      </c>
      <c r="G236" s="154" t="s">
        <v>8053</v>
      </c>
      <c r="H236" s="154" t="s">
        <v>8054</v>
      </c>
      <c r="I236" s="154" t="s">
        <v>8055</v>
      </c>
      <c r="J236" s="154" t="s">
        <v>8056</v>
      </c>
      <c r="K236" s="154" t="s">
        <v>8057</v>
      </c>
      <c r="L236" s="155">
        <v>13.32179056</v>
      </c>
    </row>
    <row r="237" spans="1:12" hidden="1" x14ac:dyDescent="0.3">
      <c r="A237" s="154" t="s">
        <v>8142</v>
      </c>
      <c r="B237" s="154" t="s">
        <v>8143</v>
      </c>
      <c r="C237" s="152" t="s">
        <v>8144</v>
      </c>
      <c r="D237" s="153" t="s">
        <v>8145</v>
      </c>
      <c r="E237" s="154" t="s">
        <v>36</v>
      </c>
      <c r="F237" s="154" t="s">
        <v>8052</v>
      </c>
      <c r="G237" s="154" t="s">
        <v>8053</v>
      </c>
      <c r="H237" s="154" t="s">
        <v>8054</v>
      </c>
      <c r="I237" s="154" t="s">
        <v>8055</v>
      </c>
      <c r="J237" s="154" t="s">
        <v>8056</v>
      </c>
      <c r="K237" s="154" t="s">
        <v>8057</v>
      </c>
      <c r="L237" s="155">
        <v>4.29635152</v>
      </c>
    </row>
    <row r="238" spans="1:12" hidden="1" x14ac:dyDescent="0.3">
      <c r="A238" s="154" t="s">
        <v>8146</v>
      </c>
      <c r="B238" s="154" t="s">
        <v>8147</v>
      </c>
      <c r="C238" s="152" t="s">
        <v>8148</v>
      </c>
      <c r="D238" s="153" t="s">
        <v>8149</v>
      </c>
      <c r="E238" s="154" t="s">
        <v>36</v>
      </c>
      <c r="F238" s="154" t="s">
        <v>8052</v>
      </c>
      <c r="G238" s="154" t="s">
        <v>8053</v>
      </c>
      <c r="H238" s="154" t="s">
        <v>8054</v>
      </c>
      <c r="I238" s="154" t="s">
        <v>8055</v>
      </c>
      <c r="J238" s="154" t="s">
        <v>8056</v>
      </c>
      <c r="K238" s="154" t="s">
        <v>8057</v>
      </c>
      <c r="L238" s="155">
        <v>2.3622426000000001</v>
      </c>
    </row>
    <row r="239" spans="1:12" hidden="1" x14ac:dyDescent="0.3">
      <c r="A239" s="154" t="s">
        <v>8150</v>
      </c>
      <c r="B239" s="154" t="s">
        <v>8151</v>
      </c>
      <c r="C239" s="152" t="s">
        <v>2353</v>
      </c>
      <c r="D239" s="153" t="s">
        <v>8152</v>
      </c>
      <c r="E239" s="154" t="s">
        <v>36</v>
      </c>
      <c r="F239" s="154" t="s">
        <v>8052</v>
      </c>
      <c r="G239" s="154" t="s">
        <v>8053</v>
      </c>
      <c r="H239" s="154" t="s">
        <v>8054</v>
      </c>
      <c r="I239" s="154" t="s">
        <v>8055</v>
      </c>
      <c r="J239" s="154" t="s">
        <v>8056</v>
      </c>
      <c r="K239" s="154" t="s">
        <v>8057</v>
      </c>
      <c r="L239" s="155">
        <v>1.3489840900000001</v>
      </c>
    </row>
    <row r="240" spans="1:12" hidden="1" x14ac:dyDescent="0.3">
      <c r="A240" s="154" t="s">
        <v>8153</v>
      </c>
      <c r="B240" s="154" t="s">
        <v>8154</v>
      </c>
      <c r="C240" s="152" t="s">
        <v>8155</v>
      </c>
      <c r="D240" s="153" t="s">
        <v>8156</v>
      </c>
      <c r="E240" s="154" t="s">
        <v>36</v>
      </c>
      <c r="F240" s="154" t="s">
        <v>8052</v>
      </c>
      <c r="G240" s="154" t="s">
        <v>8053</v>
      </c>
      <c r="H240" s="154" t="s">
        <v>8054</v>
      </c>
      <c r="I240" s="154" t="s">
        <v>8055</v>
      </c>
      <c r="J240" s="154" t="s">
        <v>8056</v>
      </c>
      <c r="K240" s="154" t="s">
        <v>8057</v>
      </c>
      <c r="L240" s="155">
        <v>3.1684225600000002</v>
      </c>
    </row>
    <row r="241" spans="1:12" hidden="1" x14ac:dyDescent="0.3">
      <c r="A241" s="154" t="s">
        <v>8157</v>
      </c>
      <c r="B241" s="154" t="s">
        <v>8158</v>
      </c>
      <c r="C241" s="152" t="s">
        <v>2357</v>
      </c>
      <c r="D241" s="153" t="s">
        <v>8159</v>
      </c>
      <c r="E241" s="154" t="s">
        <v>36</v>
      </c>
      <c r="F241" s="154" t="s">
        <v>8052</v>
      </c>
      <c r="G241" s="154" t="s">
        <v>8053</v>
      </c>
      <c r="H241" s="154" t="s">
        <v>8054</v>
      </c>
      <c r="I241" s="154" t="s">
        <v>8055</v>
      </c>
      <c r="J241" s="154" t="s">
        <v>8056</v>
      </c>
      <c r="K241" s="154" t="s">
        <v>8057</v>
      </c>
      <c r="L241" s="155">
        <v>3.3790252199999999</v>
      </c>
    </row>
    <row r="242" spans="1:12" hidden="1" x14ac:dyDescent="0.3">
      <c r="A242" s="154" t="s">
        <v>8160</v>
      </c>
      <c r="B242" s="154" t="s">
        <v>8161</v>
      </c>
      <c r="C242" s="152" t="s">
        <v>8162</v>
      </c>
      <c r="D242" s="153" t="s">
        <v>8163</v>
      </c>
      <c r="E242" s="154" t="s">
        <v>36</v>
      </c>
      <c r="F242" s="154" t="s">
        <v>8052</v>
      </c>
      <c r="G242" s="154" t="s">
        <v>8053</v>
      </c>
      <c r="H242" s="154" t="s">
        <v>8054</v>
      </c>
      <c r="I242" s="154" t="s">
        <v>8055</v>
      </c>
      <c r="J242" s="154" t="s">
        <v>8056</v>
      </c>
      <c r="K242" s="154" t="s">
        <v>8057</v>
      </c>
      <c r="L242" s="155">
        <v>5.0197504500000001</v>
      </c>
    </row>
    <row r="243" spans="1:12" hidden="1" x14ac:dyDescent="0.3">
      <c r="A243" s="154" t="s">
        <v>8164</v>
      </c>
      <c r="B243" s="154" t="s">
        <v>8165</v>
      </c>
      <c r="C243" s="152" t="s">
        <v>8166</v>
      </c>
      <c r="D243" s="153" t="s">
        <v>8167</v>
      </c>
      <c r="E243" s="154" t="s">
        <v>36</v>
      </c>
      <c r="F243" s="154" t="s">
        <v>8052</v>
      </c>
      <c r="G243" s="154" t="s">
        <v>8053</v>
      </c>
      <c r="H243" s="154" t="s">
        <v>8085</v>
      </c>
      <c r="I243" s="154" t="s">
        <v>8086</v>
      </c>
      <c r="J243" s="154" t="s">
        <v>8056</v>
      </c>
      <c r="K243" s="154" t="s">
        <v>8057</v>
      </c>
      <c r="L243" s="155">
        <v>5.7871964699999996</v>
      </c>
    </row>
    <row r="244" spans="1:12" hidden="1" x14ac:dyDescent="0.3">
      <c r="A244" s="154" t="s">
        <v>8168</v>
      </c>
      <c r="B244" s="154" t="s">
        <v>8169</v>
      </c>
      <c r="C244" s="152" t="s">
        <v>8170</v>
      </c>
      <c r="D244" s="153" t="s">
        <v>8171</v>
      </c>
      <c r="E244" s="154" t="s">
        <v>36</v>
      </c>
      <c r="F244" s="154" t="s">
        <v>8052</v>
      </c>
      <c r="G244" s="154" t="s">
        <v>8053</v>
      </c>
      <c r="H244" s="154" t="s">
        <v>8085</v>
      </c>
      <c r="I244" s="154" t="s">
        <v>8086</v>
      </c>
      <c r="J244" s="154" t="s">
        <v>8056</v>
      </c>
      <c r="K244" s="154" t="s">
        <v>8057</v>
      </c>
      <c r="L244" s="155">
        <v>5.8463070300000002</v>
      </c>
    </row>
    <row r="245" spans="1:12" hidden="1" x14ac:dyDescent="0.3">
      <c r="A245" s="154" t="s">
        <v>8172</v>
      </c>
      <c r="B245" s="154" t="s">
        <v>8173</v>
      </c>
      <c r="C245" s="152" t="s">
        <v>8174</v>
      </c>
      <c r="D245" s="153" t="s">
        <v>8175</v>
      </c>
      <c r="E245" s="154" t="s">
        <v>36</v>
      </c>
      <c r="F245" s="154" t="s">
        <v>8052</v>
      </c>
      <c r="G245" s="154" t="s">
        <v>8053</v>
      </c>
      <c r="H245" s="154" t="s">
        <v>8085</v>
      </c>
      <c r="I245" s="154" t="s">
        <v>8086</v>
      </c>
      <c r="J245" s="154" t="s">
        <v>8056</v>
      </c>
      <c r="K245" s="154" t="s">
        <v>8057</v>
      </c>
      <c r="L245" s="155">
        <v>31.444402669999999</v>
      </c>
    </row>
    <row r="246" spans="1:12" hidden="1" x14ac:dyDescent="0.3">
      <c r="A246" s="154" t="s">
        <v>8176</v>
      </c>
      <c r="B246" s="154" t="s">
        <v>8177</v>
      </c>
      <c r="C246" s="152" t="s">
        <v>8178</v>
      </c>
      <c r="D246" s="153" t="s">
        <v>8179</v>
      </c>
      <c r="E246" s="154" t="s">
        <v>36</v>
      </c>
      <c r="F246" s="154" t="s">
        <v>8052</v>
      </c>
      <c r="G246" s="154" t="s">
        <v>8053</v>
      </c>
      <c r="H246" s="154" t="s">
        <v>8085</v>
      </c>
      <c r="I246" s="154" t="s">
        <v>8086</v>
      </c>
      <c r="J246" s="154" t="s">
        <v>8056</v>
      </c>
      <c r="K246" s="154" t="s">
        <v>8057</v>
      </c>
      <c r="L246" s="155">
        <v>9.9200665699999995</v>
      </c>
    </row>
    <row r="247" spans="1:12" hidden="1" x14ac:dyDescent="0.3">
      <c r="A247" s="154" t="s">
        <v>8180</v>
      </c>
      <c r="B247" s="154" t="s">
        <v>8181</v>
      </c>
      <c r="C247" s="152" t="s">
        <v>8182</v>
      </c>
      <c r="D247" s="153" t="s">
        <v>8183</v>
      </c>
      <c r="E247" s="154" t="s">
        <v>36</v>
      </c>
      <c r="F247" s="154" t="s">
        <v>8052</v>
      </c>
      <c r="G247" s="154" t="s">
        <v>8053</v>
      </c>
      <c r="H247" s="154" t="s">
        <v>7310</v>
      </c>
      <c r="I247" s="154" t="s">
        <v>7311</v>
      </c>
      <c r="J247" s="154" t="s">
        <v>8056</v>
      </c>
      <c r="K247" s="154" t="s">
        <v>8057</v>
      </c>
      <c r="L247" s="155">
        <v>1.4967992000000001</v>
      </c>
    </row>
    <row r="248" spans="1:12" hidden="1" x14ac:dyDescent="0.3">
      <c r="A248" s="154" t="s">
        <v>8184</v>
      </c>
      <c r="B248" s="154" t="s">
        <v>8185</v>
      </c>
      <c r="C248" s="152" t="s">
        <v>8186</v>
      </c>
      <c r="D248" s="153" t="s">
        <v>8187</v>
      </c>
      <c r="E248" s="154" t="s">
        <v>36</v>
      </c>
      <c r="F248" s="154" t="s">
        <v>8052</v>
      </c>
      <c r="G248" s="154" t="s">
        <v>8053</v>
      </c>
      <c r="H248" s="154" t="s">
        <v>7310</v>
      </c>
      <c r="I248" s="154" t="s">
        <v>7311</v>
      </c>
      <c r="J248" s="154" t="s">
        <v>8056</v>
      </c>
      <c r="K248" s="154" t="s">
        <v>8057</v>
      </c>
      <c r="L248" s="155">
        <v>0.77065030000000001</v>
      </c>
    </row>
    <row r="249" spans="1:12" hidden="1" x14ac:dyDescent="0.3">
      <c r="A249" s="154" t="s">
        <v>8188</v>
      </c>
      <c r="B249" s="154" t="s">
        <v>7370</v>
      </c>
      <c r="C249" s="152" t="s">
        <v>8189</v>
      </c>
      <c r="D249" s="153" t="s">
        <v>8190</v>
      </c>
      <c r="E249" s="154" t="s">
        <v>36</v>
      </c>
      <c r="F249" s="154" t="s">
        <v>8052</v>
      </c>
      <c r="G249" s="154" t="s">
        <v>8053</v>
      </c>
      <c r="H249" s="154" t="s">
        <v>7310</v>
      </c>
      <c r="I249" s="154" t="s">
        <v>7311</v>
      </c>
      <c r="J249" s="154" t="s">
        <v>8056</v>
      </c>
      <c r="K249" s="154" t="s">
        <v>8057</v>
      </c>
      <c r="L249" s="155">
        <v>1.82971113</v>
      </c>
    </row>
    <row r="250" spans="1:12" hidden="1" x14ac:dyDescent="0.3">
      <c r="A250" s="154" t="s">
        <v>8191</v>
      </c>
      <c r="B250" s="154" t="s">
        <v>8192</v>
      </c>
      <c r="C250" s="152" t="s">
        <v>8193</v>
      </c>
      <c r="D250" s="153" t="s">
        <v>8194</v>
      </c>
      <c r="E250" s="154" t="s">
        <v>36</v>
      </c>
      <c r="F250" s="154" t="s">
        <v>8052</v>
      </c>
      <c r="G250" s="154" t="s">
        <v>8053</v>
      </c>
      <c r="H250" s="154" t="s">
        <v>7310</v>
      </c>
      <c r="I250" s="154" t="s">
        <v>7311</v>
      </c>
      <c r="J250" s="154" t="s">
        <v>8056</v>
      </c>
      <c r="K250" s="154" t="s">
        <v>8057</v>
      </c>
      <c r="L250" s="155">
        <v>0.70237179999999999</v>
      </c>
    </row>
    <row r="251" spans="1:12" hidden="1" x14ac:dyDescent="0.3">
      <c r="A251" s="154" t="s">
        <v>8195</v>
      </c>
      <c r="B251" s="154" t="s">
        <v>8196</v>
      </c>
      <c r="C251" s="152" t="s">
        <v>8197</v>
      </c>
      <c r="D251" s="153" t="s">
        <v>8198</v>
      </c>
      <c r="E251" s="154" t="s">
        <v>36</v>
      </c>
      <c r="F251" s="154" t="s">
        <v>8052</v>
      </c>
      <c r="G251" s="154" t="s">
        <v>8053</v>
      </c>
      <c r="H251" s="154" t="s">
        <v>7310</v>
      </c>
      <c r="I251" s="154" t="s">
        <v>7311</v>
      </c>
      <c r="J251" s="154" t="s">
        <v>8056</v>
      </c>
      <c r="K251" s="154" t="s">
        <v>8057</v>
      </c>
      <c r="L251" s="155">
        <v>0.67636441000000003</v>
      </c>
    </row>
    <row r="252" spans="1:12" hidden="1" x14ac:dyDescent="0.3">
      <c r="A252" s="154" t="s">
        <v>8199</v>
      </c>
      <c r="B252" s="154" t="s">
        <v>8200</v>
      </c>
      <c r="C252" s="152" t="s">
        <v>1248</v>
      </c>
      <c r="D252" s="153" t="s">
        <v>8201</v>
      </c>
      <c r="E252" s="154" t="s">
        <v>36</v>
      </c>
      <c r="F252" s="154" t="s">
        <v>8052</v>
      </c>
      <c r="G252" s="154" t="s">
        <v>8053</v>
      </c>
      <c r="H252" s="154" t="s">
        <v>8202</v>
      </c>
      <c r="I252" s="154" t="s">
        <v>8203</v>
      </c>
      <c r="J252" s="154" t="s">
        <v>8056</v>
      </c>
      <c r="K252" s="154" t="s">
        <v>8057</v>
      </c>
      <c r="L252" s="155">
        <v>5.3380381000000003</v>
      </c>
    </row>
    <row r="253" spans="1:12" hidden="1" x14ac:dyDescent="0.3">
      <c r="A253" s="154" t="s">
        <v>8204</v>
      </c>
      <c r="B253" s="154" t="s">
        <v>8205</v>
      </c>
      <c r="C253" s="152" t="s">
        <v>8206</v>
      </c>
      <c r="D253" s="153" t="s">
        <v>8207</v>
      </c>
      <c r="E253" s="154" t="s">
        <v>36</v>
      </c>
      <c r="F253" s="154" t="s">
        <v>8052</v>
      </c>
      <c r="G253" s="154" t="s">
        <v>8053</v>
      </c>
      <c r="H253" s="154" t="s">
        <v>8202</v>
      </c>
      <c r="I253" s="154" t="s">
        <v>8203</v>
      </c>
      <c r="J253" s="154" t="s">
        <v>8056</v>
      </c>
      <c r="K253" s="154" t="s">
        <v>8057</v>
      </c>
      <c r="L253" s="155">
        <v>6.86138212</v>
      </c>
    </row>
    <row r="254" spans="1:12" hidden="1" x14ac:dyDescent="0.3">
      <c r="A254" s="154" t="s">
        <v>8208</v>
      </c>
      <c r="B254" s="154" t="s">
        <v>8209</v>
      </c>
      <c r="C254" s="152" t="s">
        <v>8210</v>
      </c>
      <c r="D254" s="153" t="s">
        <v>8211</v>
      </c>
      <c r="E254" s="154" t="s">
        <v>36</v>
      </c>
      <c r="F254" s="154" t="s">
        <v>8052</v>
      </c>
      <c r="G254" s="154" t="s">
        <v>8053</v>
      </c>
      <c r="H254" s="154" t="s">
        <v>8202</v>
      </c>
      <c r="I254" s="154" t="s">
        <v>8203</v>
      </c>
      <c r="J254" s="154" t="s">
        <v>8056</v>
      </c>
      <c r="K254" s="154" t="s">
        <v>8057</v>
      </c>
      <c r="L254" s="155">
        <v>1.3308644999999999</v>
      </c>
    </row>
    <row r="255" spans="1:12" hidden="1" x14ac:dyDescent="0.3">
      <c r="A255" s="154" t="s">
        <v>8212</v>
      </c>
      <c r="B255" s="154" t="s">
        <v>8213</v>
      </c>
      <c r="C255" s="152" t="s">
        <v>8214</v>
      </c>
      <c r="D255" s="153" t="s">
        <v>8215</v>
      </c>
      <c r="E255" s="154" t="s">
        <v>36</v>
      </c>
      <c r="F255" s="154" t="s">
        <v>8052</v>
      </c>
      <c r="G255" s="154" t="s">
        <v>8053</v>
      </c>
      <c r="H255" s="154" t="s">
        <v>8202</v>
      </c>
      <c r="I255" s="154" t="s">
        <v>8203</v>
      </c>
      <c r="J255" s="154" t="s">
        <v>8056</v>
      </c>
      <c r="K255" s="154" t="s">
        <v>8057</v>
      </c>
      <c r="L255" s="155">
        <v>8.2706955200000003</v>
      </c>
    </row>
    <row r="256" spans="1:12" hidden="1" x14ac:dyDescent="0.3">
      <c r="A256" s="154" t="s">
        <v>8216</v>
      </c>
      <c r="B256" s="154" t="s">
        <v>8217</v>
      </c>
      <c r="C256" s="152" t="s">
        <v>8218</v>
      </c>
      <c r="D256" s="153" t="s">
        <v>8219</v>
      </c>
      <c r="E256" s="154" t="s">
        <v>36</v>
      </c>
      <c r="F256" s="154" t="s">
        <v>8052</v>
      </c>
      <c r="G256" s="154" t="s">
        <v>8053</v>
      </c>
      <c r="H256" s="154" t="s">
        <v>8202</v>
      </c>
      <c r="I256" s="154" t="s">
        <v>8203</v>
      </c>
      <c r="J256" s="154" t="s">
        <v>8056</v>
      </c>
      <c r="K256" s="154" t="s">
        <v>8057</v>
      </c>
      <c r="L256" s="155">
        <v>5.5189423199999998</v>
      </c>
    </row>
    <row r="257" spans="1:12" hidden="1" x14ac:dyDescent="0.3">
      <c r="A257" s="154" t="s">
        <v>8220</v>
      </c>
      <c r="B257" s="154" t="s">
        <v>8221</v>
      </c>
      <c r="C257" s="152" t="s">
        <v>1272</v>
      </c>
      <c r="D257" s="153" t="s">
        <v>8222</v>
      </c>
      <c r="E257" s="154" t="s">
        <v>36</v>
      </c>
      <c r="F257" s="154" t="s">
        <v>8052</v>
      </c>
      <c r="G257" s="154" t="s">
        <v>8053</v>
      </c>
      <c r="H257" s="154" t="s">
        <v>8202</v>
      </c>
      <c r="I257" s="154" t="s">
        <v>8203</v>
      </c>
      <c r="J257" s="154" t="s">
        <v>8056</v>
      </c>
      <c r="K257" s="154" t="s">
        <v>8057</v>
      </c>
      <c r="L257" s="155">
        <v>7.3236848800000001</v>
      </c>
    </row>
    <row r="258" spans="1:12" hidden="1" x14ac:dyDescent="0.3">
      <c r="A258" s="154" t="s">
        <v>8223</v>
      </c>
      <c r="B258" s="154" t="s">
        <v>8224</v>
      </c>
      <c r="C258" s="152" t="s">
        <v>1492</v>
      </c>
      <c r="D258" s="153" t="s">
        <v>8225</v>
      </c>
      <c r="E258" s="154" t="s">
        <v>36</v>
      </c>
      <c r="F258" s="154" t="s">
        <v>8052</v>
      </c>
      <c r="G258" s="154" t="s">
        <v>8053</v>
      </c>
      <c r="H258" s="154" t="s">
        <v>8202</v>
      </c>
      <c r="I258" s="154" t="s">
        <v>8203</v>
      </c>
      <c r="J258" s="154" t="s">
        <v>8056</v>
      </c>
      <c r="K258" s="154" t="s">
        <v>8057</v>
      </c>
      <c r="L258" s="155">
        <v>1.6344608899999999</v>
      </c>
    </row>
    <row r="259" spans="1:12" hidden="1" x14ac:dyDescent="0.3">
      <c r="A259" s="154" t="s">
        <v>8226</v>
      </c>
      <c r="B259" s="154" t="s">
        <v>8227</v>
      </c>
      <c r="C259" s="152" t="s">
        <v>2362</v>
      </c>
      <c r="D259" s="153" t="s">
        <v>8228</v>
      </c>
      <c r="E259" s="154" t="s">
        <v>36</v>
      </c>
      <c r="F259" s="154" t="s">
        <v>8052</v>
      </c>
      <c r="G259" s="154" t="s">
        <v>8053</v>
      </c>
      <c r="H259" s="154" t="s">
        <v>8085</v>
      </c>
      <c r="I259" s="154" t="s">
        <v>8086</v>
      </c>
      <c r="J259" s="154" t="s">
        <v>8056</v>
      </c>
      <c r="K259" s="154" t="s">
        <v>8057</v>
      </c>
      <c r="L259" s="155">
        <v>2.0794657499999998</v>
      </c>
    </row>
    <row r="260" spans="1:12" hidden="1" x14ac:dyDescent="0.3">
      <c r="A260" s="154" t="s">
        <v>8229</v>
      </c>
      <c r="B260" s="154" t="s">
        <v>8230</v>
      </c>
      <c r="C260" s="152" t="s">
        <v>8231</v>
      </c>
      <c r="D260" s="153" t="s">
        <v>8232</v>
      </c>
      <c r="E260" s="154" t="s">
        <v>36</v>
      </c>
      <c r="F260" s="154" t="s">
        <v>8052</v>
      </c>
      <c r="G260" s="154" t="s">
        <v>8053</v>
      </c>
      <c r="H260" s="154" t="s">
        <v>8233</v>
      </c>
      <c r="I260" s="154" t="s">
        <v>8234</v>
      </c>
      <c r="J260" s="154" t="s">
        <v>8056</v>
      </c>
      <c r="K260" s="154" t="s">
        <v>8057</v>
      </c>
      <c r="L260" s="155">
        <v>0.39597580999999998</v>
      </c>
    </row>
    <row r="261" spans="1:12" hidden="1" x14ac:dyDescent="0.3">
      <c r="A261" s="154" t="s">
        <v>8235</v>
      </c>
      <c r="B261" s="154" t="s">
        <v>8236</v>
      </c>
      <c r="C261" s="152" t="s">
        <v>8237</v>
      </c>
      <c r="D261" s="153" t="s">
        <v>8238</v>
      </c>
      <c r="E261" s="154" t="s">
        <v>36</v>
      </c>
      <c r="F261" s="154" t="s">
        <v>8052</v>
      </c>
      <c r="G261" s="154" t="s">
        <v>8053</v>
      </c>
      <c r="H261" s="154" t="s">
        <v>8233</v>
      </c>
      <c r="I261" s="154" t="s">
        <v>8234</v>
      </c>
      <c r="J261" s="154" t="s">
        <v>8056</v>
      </c>
      <c r="K261" s="154" t="s">
        <v>8057</v>
      </c>
      <c r="L261" s="155">
        <v>0.15290698999999999</v>
      </c>
    </row>
    <row r="262" spans="1:12" hidden="1" x14ac:dyDescent="0.3">
      <c r="A262" s="154" t="s">
        <v>8239</v>
      </c>
      <c r="B262" s="154" t="s">
        <v>8240</v>
      </c>
      <c r="C262" s="152" t="s">
        <v>8241</v>
      </c>
      <c r="D262" s="153" t="s">
        <v>8242</v>
      </c>
      <c r="E262" s="154" t="s">
        <v>36</v>
      </c>
      <c r="F262" s="154" t="s">
        <v>8052</v>
      </c>
      <c r="G262" s="154" t="s">
        <v>8053</v>
      </c>
      <c r="H262" s="154" t="s">
        <v>8233</v>
      </c>
      <c r="I262" s="154" t="s">
        <v>8234</v>
      </c>
      <c r="J262" s="154" t="s">
        <v>8056</v>
      </c>
      <c r="K262" s="154" t="s">
        <v>8057</v>
      </c>
      <c r="L262" s="155">
        <v>0.39515997000000003</v>
      </c>
    </row>
    <row r="263" spans="1:12" hidden="1" x14ac:dyDescent="0.3">
      <c r="A263" s="154" t="s">
        <v>8243</v>
      </c>
      <c r="B263" s="154" t="s">
        <v>8244</v>
      </c>
      <c r="C263" s="152" t="s">
        <v>8245</v>
      </c>
      <c r="D263" s="153" t="s">
        <v>8246</v>
      </c>
      <c r="E263" s="154" t="s">
        <v>36</v>
      </c>
      <c r="F263" s="154" t="s">
        <v>8052</v>
      </c>
      <c r="G263" s="154" t="s">
        <v>8053</v>
      </c>
      <c r="H263" s="154" t="s">
        <v>8233</v>
      </c>
      <c r="I263" s="154" t="s">
        <v>8234</v>
      </c>
      <c r="J263" s="154" t="s">
        <v>8056</v>
      </c>
      <c r="K263" s="154" t="s">
        <v>8057</v>
      </c>
      <c r="L263" s="155">
        <v>0.15297384999999999</v>
      </c>
    </row>
    <row r="264" spans="1:12" hidden="1" x14ac:dyDescent="0.3">
      <c r="A264" s="154" t="s">
        <v>8247</v>
      </c>
      <c r="B264" s="154" t="s">
        <v>8248</v>
      </c>
      <c r="C264" s="152" t="s">
        <v>8249</v>
      </c>
      <c r="D264" s="153" t="s">
        <v>8250</v>
      </c>
      <c r="E264" s="154" t="s">
        <v>36</v>
      </c>
      <c r="F264" s="154" t="s">
        <v>8052</v>
      </c>
      <c r="G264" s="154" t="s">
        <v>8053</v>
      </c>
      <c r="H264" s="154" t="s">
        <v>8054</v>
      </c>
      <c r="I264" s="154" t="s">
        <v>8055</v>
      </c>
      <c r="J264" s="154" t="s">
        <v>8056</v>
      </c>
      <c r="K264" s="154" t="s">
        <v>8057</v>
      </c>
      <c r="L264" s="155">
        <v>2.0172979400000002</v>
      </c>
    </row>
    <row r="265" spans="1:12" hidden="1" x14ac:dyDescent="0.3">
      <c r="A265" s="154" t="s">
        <v>8251</v>
      </c>
      <c r="B265" s="154" t="s">
        <v>8252</v>
      </c>
      <c r="C265" s="152" t="s">
        <v>1326</v>
      </c>
      <c r="D265" s="153" t="s">
        <v>8253</v>
      </c>
      <c r="E265" s="154" t="s">
        <v>36</v>
      </c>
      <c r="F265" s="154" t="s">
        <v>8052</v>
      </c>
      <c r="G265" s="154" t="s">
        <v>8053</v>
      </c>
      <c r="H265" s="154" t="s">
        <v>8233</v>
      </c>
      <c r="I265" s="154" t="s">
        <v>8234</v>
      </c>
      <c r="J265" s="154" t="s">
        <v>8056</v>
      </c>
      <c r="K265" s="154" t="s">
        <v>8057</v>
      </c>
      <c r="L265" s="155">
        <v>3.23E-6</v>
      </c>
    </row>
    <row r="266" spans="1:12" hidden="1" x14ac:dyDescent="0.3">
      <c r="A266" s="154" t="s">
        <v>8254</v>
      </c>
      <c r="B266" s="154" t="s">
        <v>8255</v>
      </c>
      <c r="C266" s="152" t="s">
        <v>1232</v>
      </c>
      <c r="D266" s="153" t="s">
        <v>8256</v>
      </c>
      <c r="E266" s="154" t="s">
        <v>36</v>
      </c>
      <c r="F266" s="154" t="s">
        <v>8052</v>
      </c>
      <c r="G266" s="154" t="s">
        <v>8053</v>
      </c>
      <c r="H266" s="154" t="s">
        <v>8233</v>
      </c>
      <c r="I266" s="154" t="s">
        <v>8234</v>
      </c>
      <c r="J266" s="154" t="s">
        <v>8056</v>
      </c>
      <c r="K266" s="154" t="s">
        <v>8057</v>
      </c>
      <c r="L266" s="155">
        <v>0.16072858000000001</v>
      </c>
    </row>
    <row r="267" spans="1:12" hidden="1" x14ac:dyDescent="0.3">
      <c r="A267" s="154" t="s">
        <v>8257</v>
      </c>
      <c r="B267" s="154" t="s">
        <v>8258</v>
      </c>
      <c r="C267" s="152" t="s">
        <v>8259</v>
      </c>
      <c r="D267" s="153" t="s">
        <v>8260</v>
      </c>
      <c r="E267" s="154" t="s">
        <v>36</v>
      </c>
      <c r="F267" s="154" t="s">
        <v>8052</v>
      </c>
      <c r="G267" s="154" t="s">
        <v>8053</v>
      </c>
      <c r="H267" s="154" t="s">
        <v>8233</v>
      </c>
      <c r="I267" s="154" t="s">
        <v>8234</v>
      </c>
      <c r="J267" s="154" t="s">
        <v>8056</v>
      </c>
      <c r="K267" s="154" t="s">
        <v>8057</v>
      </c>
      <c r="L267" s="155">
        <v>0.45796301</v>
      </c>
    </row>
    <row r="268" spans="1:12" hidden="1" x14ac:dyDescent="0.3">
      <c r="A268" s="154" t="s">
        <v>8261</v>
      </c>
      <c r="B268" s="154" t="s">
        <v>8262</v>
      </c>
      <c r="C268" s="152" t="s">
        <v>2365</v>
      </c>
      <c r="D268" s="153" t="s">
        <v>8263</v>
      </c>
      <c r="E268" s="154" t="s">
        <v>36</v>
      </c>
      <c r="F268" s="154" t="s">
        <v>8052</v>
      </c>
      <c r="G268" s="154" t="s">
        <v>8053</v>
      </c>
      <c r="H268" s="154" t="s">
        <v>8054</v>
      </c>
      <c r="I268" s="154" t="s">
        <v>8055</v>
      </c>
      <c r="J268" s="154" t="s">
        <v>8056</v>
      </c>
      <c r="K268" s="154" t="s">
        <v>8057</v>
      </c>
      <c r="L268" s="155">
        <v>22.379913980000001</v>
      </c>
    </row>
    <row r="269" spans="1:12" hidden="1" x14ac:dyDescent="0.3">
      <c r="A269" s="154" t="s">
        <v>8264</v>
      </c>
      <c r="B269" s="154" t="s">
        <v>8265</v>
      </c>
      <c r="C269" s="152" t="s">
        <v>8266</v>
      </c>
      <c r="D269" s="153" t="s">
        <v>8267</v>
      </c>
      <c r="E269" s="154" t="s">
        <v>36</v>
      </c>
      <c r="F269" s="154" t="s">
        <v>8052</v>
      </c>
      <c r="G269" s="154" t="s">
        <v>8053</v>
      </c>
      <c r="H269" s="154" t="s">
        <v>8054</v>
      </c>
      <c r="I269" s="154" t="s">
        <v>8055</v>
      </c>
      <c r="J269" s="154" t="s">
        <v>8056</v>
      </c>
      <c r="K269" s="154" t="s">
        <v>8057</v>
      </c>
      <c r="L269" s="155">
        <v>50.766183030000001</v>
      </c>
    </row>
    <row r="270" spans="1:12" hidden="1" x14ac:dyDescent="0.3">
      <c r="A270" s="154" t="s">
        <v>8268</v>
      </c>
      <c r="B270" s="154" t="s">
        <v>8269</v>
      </c>
      <c r="C270" s="152" t="s">
        <v>8270</v>
      </c>
      <c r="D270" s="153" t="s">
        <v>8271</v>
      </c>
      <c r="E270" s="154" t="s">
        <v>36</v>
      </c>
      <c r="F270" s="154" t="s">
        <v>8052</v>
      </c>
      <c r="G270" s="154" t="s">
        <v>8053</v>
      </c>
      <c r="H270" s="154" t="s">
        <v>8054</v>
      </c>
      <c r="I270" s="154" t="s">
        <v>8055</v>
      </c>
      <c r="J270" s="154" t="s">
        <v>8056</v>
      </c>
      <c r="K270" s="154" t="s">
        <v>8057</v>
      </c>
      <c r="L270" s="155">
        <v>5.3017649999999996</v>
      </c>
    </row>
    <row r="271" spans="1:12" hidden="1" x14ac:dyDescent="0.3">
      <c r="A271" s="154" t="s">
        <v>8272</v>
      </c>
      <c r="B271" s="154" t="s">
        <v>8273</v>
      </c>
      <c r="C271" s="152" t="s">
        <v>8274</v>
      </c>
      <c r="D271" s="153" t="s">
        <v>8275</v>
      </c>
      <c r="E271" s="154" t="s">
        <v>36</v>
      </c>
      <c r="F271" s="154" t="s">
        <v>8052</v>
      </c>
      <c r="G271" s="154" t="s">
        <v>8053</v>
      </c>
      <c r="H271" s="154" t="s">
        <v>7726</v>
      </c>
      <c r="I271" s="154" t="s">
        <v>7727</v>
      </c>
      <c r="J271" s="154" t="s">
        <v>8056</v>
      </c>
      <c r="K271" s="154" t="s">
        <v>8057</v>
      </c>
      <c r="L271" s="155">
        <v>7.7488132800000002</v>
      </c>
    </row>
    <row r="272" spans="1:12" hidden="1" x14ac:dyDescent="0.3">
      <c r="A272" s="154" t="s">
        <v>8276</v>
      </c>
      <c r="B272" s="154" t="s">
        <v>8277</v>
      </c>
      <c r="C272" s="152" t="s">
        <v>8278</v>
      </c>
      <c r="D272" s="153" t="s">
        <v>8279</v>
      </c>
      <c r="E272" s="154" t="s">
        <v>36</v>
      </c>
      <c r="F272" s="154" t="s">
        <v>8052</v>
      </c>
      <c r="G272" s="154" t="s">
        <v>8053</v>
      </c>
      <c r="H272" s="154" t="s">
        <v>7726</v>
      </c>
      <c r="I272" s="154" t="s">
        <v>7727</v>
      </c>
      <c r="J272" s="154" t="s">
        <v>8056</v>
      </c>
      <c r="K272" s="154" t="s">
        <v>8057</v>
      </c>
      <c r="L272" s="155">
        <v>7.7034175400000002</v>
      </c>
    </row>
    <row r="273" spans="1:12" hidden="1" x14ac:dyDescent="0.3">
      <c r="A273" s="154" t="s">
        <v>8280</v>
      </c>
      <c r="B273" s="154" t="s">
        <v>8281</v>
      </c>
      <c r="C273" s="152" t="s">
        <v>8282</v>
      </c>
      <c r="D273" s="153" t="s">
        <v>8283</v>
      </c>
      <c r="E273" s="154" t="s">
        <v>36</v>
      </c>
      <c r="F273" s="154" t="s">
        <v>8052</v>
      </c>
      <c r="G273" s="154" t="s">
        <v>8053</v>
      </c>
      <c r="H273" s="154" t="s">
        <v>7726</v>
      </c>
      <c r="I273" s="154" t="s">
        <v>7727</v>
      </c>
      <c r="J273" s="154" t="s">
        <v>8056</v>
      </c>
      <c r="K273" s="154" t="s">
        <v>8057</v>
      </c>
      <c r="L273" s="155">
        <v>24.44206548</v>
      </c>
    </row>
    <row r="274" spans="1:12" hidden="1" x14ac:dyDescent="0.3">
      <c r="A274" s="154" t="s">
        <v>8284</v>
      </c>
      <c r="B274" s="154" t="s">
        <v>8285</v>
      </c>
      <c r="C274" s="152" t="s">
        <v>8286</v>
      </c>
      <c r="D274" s="153" t="s">
        <v>8287</v>
      </c>
      <c r="E274" s="154" t="s">
        <v>36</v>
      </c>
      <c r="F274" s="154" t="s">
        <v>8052</v>
      </c>
      <c r="G274" s="154" t="s">
        <v>8053</v>
      </c>
      <c r="H274" s="154" t="s">
        <v>7726</v>
      </c>
      <c r="I274" s="154" t="s">
        <v>7727</v>
      </c>
      <c r="J274" s="154" t="s">
        <v>8056</v>
      </c>
      <c r="K274" s="154" t="s">
        <v>8057</v>
      </c>
      <c r="L274" s="155">
        <v>6.55132139</v>
      </c>
    </row>
    <row r="275" spans="1:12" hidden="1" x14ac:dyDescent="0.3">
      <c r="A275" s="154" t="s">
        <v>8288</v>
      </c>
      <c r="B275" s="154" t="s">
        <v>8289</v>
      </c>
      <c r="C275" s="152" t="s">
        <v>8290</v>
      </c>
      <c r="D275" s="153" t="s">
        <v>8291</v>
      </c>
      <c r="E275" s="154" t="s">
        <v>36</v>
      </c>
      <c r="F275" s="154" t="s">
        <v>8052</v>
      </c>
      <c r="G275" s="154" t="s">
        <v>8053</v>
      </c>
      <c r="H275" s="154" t="s">
        <v>7726</v>
      </c>
      <c r="I275" s="154" t="s">
        <v>7727</v>
      </c>
      <c r="J275" s="154" t="s">
        <v>8056</v>
      </c>
      <c r="K275" s="154" t="s">
        <v>8057</v>
      </c>
      <c r="L275" s="155">
        <v>6.2814206199999996</v>
      </c>
    </row>
    <row r="276" spans="1:12" hidden="1" x14ac:dyDescent="0.3">
      <c r="A276" s="154" t="s">
        <v>8292</v>
      </c>
      <c r="B276" s="154" t="s">
        <v>8293</v>
      </c>
      <c r="C276" s="152" t="s">
        <v>8294</v>
      </c>
      <c r="D276" s="153" t="s">
        <v>8295</v>
      </c>
      <c r="E276" s="154" t="s">
        <v>36</v>
      </c>
      <c r="F276" s="154" t="s">
        <v>8052</v>
      </c>
      <c r="G276" s="154" t="s">
        <v>8053</v>
      </c>
      <c r="H276" s="154" t="s">
        <v>7726</v>
      </c>
      <c r="I276" s="154" t="s">
        <v>7727</v>
      </c>
      <c r="J276" s="154" t="s">
        <v>8056</v>
      </c>
      <c r="K276" s="154" t="s">
        <v>8057</v>
      </c>
      <c r="L276" s="155">
        <v>7.7844962200000003</v>
      </c>
    </row>
    <row r="277" spans="1:12" hidden="1" x14ac:dyDescent="0.3">
      <c r="A277" s="154" t="s">
        <v>8296</v>
      </c>
      <c r="B277" s="154" t="s">
        <v>8297</v>
      </c>
      <c r="C277" s="152" t="s">
        <v>2367</v>
      </c>
      <c r="D277" s="153" t="s">
        <v>8298</v>
      </c>
      <c r="E277" s="154" t="s">
        <v>36</v>
      </c>
      <c r="F277" s="154" t="s">
        <v>8052</v>
      </c>
      <c r="G277" s="154" t="s">
        <v>8053</v>
      </c>
      <c r="H277" s="154" t="s">
        <v>7726</v>
      </c>
      <c r="I277" s="154" t="s">
        <v>7727</v>
      </c>
      <c r="J277" s="154" t="s">
        <v>8056</v>
      </c>
      <c r="K277" s="154" t="s">
        <v>8057</v>
      </c>
      <c r="L277" s="155">
        <v>8.4668660100000004</v>
      </c>
    </row>
    <row r="278" spans="1:12" hidden="1" x14ac:dyDescent="0.3">
      <c r="A278" s="154" t="s">
        <v>8299</v>
      </c>
      <c r="B278" s="154" t="s">
        <v>8300</v>
      </c>
      <c r="C278" s="152" t="s">
        <v>1640</v>
      </c>
      <c r="D278" s="153" t="s">
        <v>8301</v>
      </c>
      <c r="E278" s="154" t="s">
        <v>36</v>
      </c>
      <c r="F278" s="154" t="s">
        <v>8052</v>
      </c>
      <c r="G278" s="154" t="s">
        <v>8053</v>
      </c>
      <c r="H278" s="154" t="s">
        <v>7726</v>
      </c>
      <c r="I278" s="154" t="s">
        <v>7727</v>
      </c>
      <c r="J278" s="154" t="s">
        <v>8056</v>
      </c>
      <c r="K278" s="154" t="s">
        <v>8057</v>
      </c>
      <c r="L278" s="155">
        <v>0.28541727</v>
      </c>
    </row>
    <row r="279" spans="1:12" hidden="1" x14ac:dyDescent="0.3">
      <c r="A279" s="154" t="s">
        <v>8302</v>
      </c>
      <c r="B279" s="154" t="s">
        <v>8303</v>
      </c>
      <c r="C279" s="152" t="s">
        <v>8304</v>
      </c>
      <c r="D279" s="153" t="s">
        <v>8305</v>
      </c>
      <c r="E279" s="154" t="s">
        <v>36</v>
      </c>
      <c r="F279" s="154" t="s">
        <v>8052</v>
      </c>
      <c r="G279" s="154" t="s">
        <v>8053</v>
      </c>
      <c r="H279" s="154" t="s">
        <v>7726</v>
      </c>
      <c r="I279" s="154" t="s">
        <v>7727</v>
      </c>
      <c r="J279" s="154" t="s">
        <v>8056</v>
      </c>
      <c r="K279" s="154" t="s">
        <v>8057</v>
      </c>
      <c r="L279" s="155">
        <v>11.557105549999999</v>
      </c>
    </row>
    <row r="280" spans="1:12" hidden="1" x14ac:dyDescent="0.3">
      <c r="A280" s="154" t="s">
        <v>8306</v>
      </c>
      <c r="B280" s="154" t="s">
        <v>8307</v>
      </c>
      <c r="C280" s="152" t="s">
        <v>8308</v>
      </c>
      <c r="D280" s="153" t="s">
        <v>8309</v>
      </c>
      <c r="E280" s="154" t="s">
        <v>36</v>
      </c>
      <c r="F280" s="154" t="s">
        <v>8052</v>
      </c>
      <c r="G280" s="154" t="s">
        <v>8053</v>
      </c>
      <c r="H280" s="154" t="s">
        <v>7726</v>
      </c>
      <c r="I280" s="154" t="s">
        <v>7727</v>
      </c>
      <c r="J280" s="154" t="s">
        <v>8056</v>
      </c>
      <c r="K280" s="154" t="s">
        <v>8057</v>
      </c>
      <c r="L280" s="155">
        <v>5.9863368399999999</v>
      </c>
    </row>
    <row r="281" spans="1:12" hidden="1" x14ac:dyDescent="0.3">
      <c r="A281" s="154" t="s">
        <v>8310</v>
      </c>
      <c r="B281" s="154" t="s">
        <v>8311</v>
      </c>
      <c r="C281" s="152" t="s">
        <v>8312</v>
      </c>
      <c r="D281" s="153" t="s">
        <v>8313</v>
      </c>
      <c r="E281" s="154" t="s">
        <v>36</v>
      </c>
      <c r="F281" s="154" t="s">
        <v>8052</v>
      </c>
      <c r="G281" s="154" t="s">
        <v>8053</v>
      </c>
      <c r="H281" s="154" t="s">
        <v>7310</v>
      </c>
      <c r="I281" s="154" t="s">
        <v>7311</v>
      </c>
      <c r="J281" s="154" t="s">
        <v>8056</v>
      </c>
      <c r="K281" s="154" t="s">
        <v>8057</v>
      </c>
      <c r="L281" s="155">
        <v>1.14863972</v>
      </c>
    </row>
    <row r="282" spans="1:12" hidden="1" x14ac:dyDescent="0.3">
      <c r="A282" s="154" t="s">
        <v>8314</v>
      </c>
      <c r="B282" s="154" t="s">
        <v>8315</v>
      </c>
      <c r="C282" s="152" t="s">
        <v>8316</v>
      </c>
      <c r="D282" s="153" t="s">
        <v>8317</v>
      </c>
      <c r="E282" s="154" t="s">
        <v>36</v>
      </c>
      <c r="F282" s="154" t="s">
        <v>8052</v>
      </c>
      <c r="G282" s="154" t="s">
        <v>8053</v>
      </c>
      <c r="H282" s="154" t="s">
        <v>8054</v>
      </c>
      <c r="I282" s="154" t="s">
        <v>8055</v>
      </c>
      <c r="J282" s="154" t="s">
        <v>8056</v>
      </c>
      <c r="K282" s="154" t="s">
        <v>8057</v>
      </c>
      <c r="L282" s="155">
        <v>10.7624996</v>
      </c>
    </row>
    <row r="283" spans="1:12" hidden="1" x14ac:dyDescent="0.3">
      <c r="A283" s="154" t="s">
        <v>8318</v>
      </c>
      <c r="B283" s="154" t="s">
        <v>8319</v>
      </c>
      <c r="C283" s="152" t="s">
        <v>2369</v>
      </c>
      <c r="D283" s="153" t="s">
        <v>8320</v>
      </c>
      <c r="E283" s="154" t="s">
        <v>36</v>
      </c>
      <c r="F283" s="154" t="s">
        <v>8052</v>
      </c>
      <c r="G283" s="154" t="s">
        <v>8053</v>
      </c>
      <c r="H283" s="154" t="s">
        <v>8054</v>
      </c>
      <c r="I283" s="154" t="s">
        <v>8055</v>
      </c>
      <c r="J283" s="154" t="s">
        <v>8056</v>
      </c>
      <c r="K283" s="154" t="s">
        <v>8057</v>
      </c>
      <c r="L283" s="155">
        <v>9.3584376299999992</v>
      </c>
    </row>
    <row r="284" spans="1:12" hidden="1" x14ac:dyDescent="0.3">
      <c r="A284" s="154" t="s">
        <v>8321</v>
      </c>
      <c r="B284" s="154" t="s">
        <v>8322</v>
      </c>
      <c r="C284" s="152" t="s">
        <v>2373</v>
      </c>
      <c r="D284" s="153" t="s">
        <v>8323</v>
      </c>
      <c r="E284" s="154" t="s">
        <v>36</v>
      </c>
      <c r="F284" s="154" t="s">
        <v>8052</v>
      </c>
      <c r="G284" s="154" t="s">
        <v>8053</v>
      </c>
      <c r="H284" s="154" t="s">
        <v>8054</v>
      </c>
      <c r="I284" s="154" t="s">
        <v>8055</v>
      </c>
      <c r="J284" s="154" t="s">
        <v>8056</v>
      </c>
      <c r="K284" s="154" t="s">
        <v>8057</v>
      </c>
      <c r="L284" s="155">
        <v>9.0318103799999996</v>
      </c>
    </row>
    <row r="285" spans="1:12" hidden="1" x14ac:dyDescent="0.3">
      <c r="A285" s="154" t="s">
        <v>8324</v>
      </c>
      <c r="B285" s="154" t="s">
        <v>8325</v>
      </c>
      <c r="C285" s="152" t="s">
        <v>8326</v>
      </c>
      <c r="D285" s="153" t="s">
        <v>8327</v>
      </c>
      <c r="E285" s="154" t="s">
        <v>36</v>
      </c>
      <c r="F285" s="154" t="s">
        <v>8052</v>
      </c>
      <c r="G285" s="154" t="s">
        <v>8053</v>
      </c>
      <c r="H285" s="154" t="s">
        <v>7310</v>
      </c>
      <c r="I285" s="154" t="s">
        <v>7311</v>
      </c>
      <c r="J285" s="154" t="s">
        <v>8056</v>
      </c>
      <c r="K285" s="154" t="s">
        <v>8057</v>
      </c>
      <c r="L285" s="155">
        <v>0.76430823999999997</v>
      </c>
    </row>
    <row r="286" spans="1:12" hidden="1" x14ac:dyDescent="0.3">
      <c r="A286" s="154" t="s">
        <v>8328</v>
      </c>
      <c r="B286" s="154" t="s">
        <v>8329</v>
      </c>
      <c r="C286" s="152" t="s">
        <v>8330</v>
      </c>
      <c r="D286" s="153" t="s">
        <v>8331</v>
      </c>
      <c r="E286" s="154" t="s">
        <v>36</v>
      </c>
      <c r="F286" s="154" t="s">
        <v>8052</v>
      </c>
      <c r="G286" s="154" t="s">
        <v>8053</v>
      </c>
      <c r="H286" s="154" t="s">
        <v>7310</v>
      </c>
      <c r="I286" s="154" t="s">
        <v>7311</v>
      </c>
      <c r="J286" s="154" t="s">
        <v>8056</v>
      </c>
      <c r="K286" s="154" t="s">
        <v>8057</v>
      </c>
      <c r="L286" s="155">
        <v>0.76430823999999997</v>
      </c>
    </row>
    <row r="287" spans="1:12" hidden="1" x14ac:dyDescent="0.3">
      <c r="A287" s="154" t="s">
        <v>8332</v>
      </c>
      <c r="B287" s="154" t="s">
        <v>8333</v>
      </c>
      <c r="C287" s="152" t="s">
        <v>8334</v>
      </c>
      <c r="D287" s="153" t="s">
        <v>8335</v>
      </c>
      <c r="E287" s="154" t="s">
        <v>36</v>
      </c>
      <c r="F287" s="154" t="s">
        <v>8052</v>
      </c>
      <c r="G287" s="154" t="s">
        <v>8053</v>
      </c>
      <c r="H287" s="154" t="s">
        <v>7310</v>
      </c>
      <c r="I287" s="154" t="s">
        <v>7311</v>
      </c>
      <c r="J287" s="154" t="s">
        <v>8056</v>
      </c>
      <c r="K287" s="154" t="s">
        <v>8057</v>
      </c>
      <c r="L287" s="155">
        <v>0.76430823999999997</v>
      </c>
    </row>
    <row r="288" spans="1:12" hidden="1" x14ac:dyDescent="0.3">
      <c r="A288" s="154" t="s">
        <v>8336</v>
      </c>
      <c r="B288" s="154" t="s">
        <v>8337</v>
      </c>
      <c r="C288" s="152" t="s">
        <v>8338</v>
      </c>
      <c r="D288" s="153" t="s">
        <v>8339</v>
      </c>
      <c r="E288" s="154" t="s">
        <v>36</v>
      </c>
      <c r="F288" s="154" t="s">
        <v>8052</v>
      </c>
      <c r="G288" s="154" t="s">
        <v>8053</v>
      </c>
      <c r="H288" s="154" t="s">
        <v>7310</v>
      </c>
      <c r="I288" s="154" t="s">
        <v>7311</v>
      </c>
      <c r="J288" s="154" t="s">
        <v>8056</v>
      </c>
      <c r="K288" s="154" t="s">
        <v>8057</v>
      </c>
      <c r="L288" s="155">
        <v>0.76430823999999997</v>
      </c>
    </row>
    <row r="289" spans="1:12" hidden="1" x14ac:dyDescent="0.3">
      <c r="A289" s="154" t="s">
        <v>8340</v>
      </c>
      <c r="B289" s="154" t="s">
        <v>8341</v>
      </c>
      <c r="C289" s="152" t="s">
        <v>8342</v>
      </c>
      <c r="D289" s="153" t="s">
        <v>8343</v>
      </c>
      <c r="E289" s="154" t="s">
        <v>36</v>
      </c>
      <c r="F289" s="154" t="s">
        <v>8052</v>
      </c>
      <c r="G289" s="154" t="s">
        <v>8053</v>
      </c>
      <c r="H289" s="154" t="s">
        <v>8054</v>
      </c>
      <c r="I289" s="154" t="s">
        <v>8055</v>
      </c>
      <c r="J289" s="154" t="s">
        <v>8056</v>
      </c>
      <c r="K289" s="154" t="s">
        <v>8057</v>
      </c>
      <c r="L289" s="155">
        <v>10.7624996</v>
      </c>
    </row>
    <row r="290" spans="1:12" hidden="1" x14ac:dyDescent="0.3">
      <c r="A290" s="154" t="s">
        <v>8344</v>
      </c>
      <c r="B290" s="154" t="s">
        <v>8345</v>
      </c>
      <c r="C290" s="152" t="s">
        <v>2115</v>
      </c>
      <c r="D290" s="153" t="s">
        <v>8346</v>
      </c>
      <c r="E290" s="154" t="s">
        <v>36</v>
      </c>
      <c r="F290" s="154" t="s">
        <v>8052</v>
      </c>
      <c r="G290" s="154" t="s">
        <v>8053</v>
      </c>
      <c r="H290" s="154" t="s">
        <v>8233</v>
      </c>
      <c r="I290" s="154" t="s">
        <v>8234</v>
      </c>
      <c r="J290" s="154" t="s">
        <v>8056</v>
      </c>
      <c r="K290" s="154" t="s">
        <v>8057</v>
      </c>
      <c r="L290" s="155">
        <v>1.3527193099999999</v>
      </c>
    </row>
    <row r="291" spans="1:12" hidden="1" x14ac:dyDescent="0.3">
      <c r="A291" s="154" t="s">
        <v>8347</v>
      </c>
      <c r="B291" s="154" t="s">
        <v>8348</v>
      </c>
      <c r="C291" s="152" t="s">
        <v>8349</v>
      </c>
      <c r="D291" s="153" t="s">
        <v>8350</v>
      </c>
      <c r="E291" s="154" t="s">
        <v>36</v>
      </c>
      <c r="F291" s="154" t="s">
        <v>8052</v>
      </c>
      <c r="G291" s="154" t="s">
        <v>8053</v>
      </c>
      <c r="H291" s="154" t="s">
        <v>7726</v>
      </c>
      <c r="I291" s="154" t="s">
        <v>7727</v>
      </c>
      <c r="J291" s="154" t="s">
        <v>8056</v>
      </c>
      <c r="K291" s="154" t="s">
        <v>8057</v>
      </c>
      <c r="L291" s="155">
        <v>0.71311327000000002</v>
      </c>
    </row>
    <row r="292" spans="1:12" hidden="1" x14ac:dyDescent="0.3">
      <c r="A292" s="154" t="s">
        <v>8351</v>
      </c>
      <c r="B292" s="154" t="s">
        <v>8352</v>
      </c>
      <c r="C292" s="152" t="s">
        <v>2377</v>
      </c>
      <c r="D292" s="153" t="s">
        <v>8353</v>
      </c>
      <c r="E292" s="154" t="s">
        <v>36</v>
      </c>
      <c r="F292" s="154" t="s">
        <v>8052</v>
      </c>
      <c r="G292" s="154" t="s">
        <v>8053</v>
      </c>
      <c r="H292" s="154" t="s">
        <v>7726</v>
      </c>
      <c r="I292" s="154" t="s">
        <v>7727</v>
      </c>
      <c r="J292" s="154" t="s">
        <v>8056</v>
      </c>
      <c r="K292" s="154" t="s">
        <v>8057</v>
      </c>
      <c r="L292" s="155">
        <v>1.82200791</v>
      </c>
    </row>
    <row r="293" spans="1:12" hidden="1" x14ac:dyDescent="0.3">
      <c r="A293" s="154" t="s">
        <v>8354</v>
      </c>
      <c r="B293" s="154" t="s">
        <v>8355</v>
      </c>
      <c r="C293" s="152" t="s">
        <v>2379</v>
      </c>
      <c r="D293" s="153" t="s">
        <v>8356</v>
      </c>
      <c r="E293" s="154" t="s">
        <v>36</v>
      </c>
      <c r="F293" s="154" t="s">
        <v>8052</v>
      </c>
      <c r="G293" s="154" t="s">
        <v>8053</v>
      </c>
      <c r="H293" s="154" t="s">
        <v>7726</v>
      </c>
      <c r="I293" s="154" t="s">
        <v>7727</v>
      </c>
      <c r="J293" s="154" t="s">
        <v>8056</v>
      </c>
      <c r="K293" s="154" t="s">
        <v>8057</v>
      </c>
      <c r="L293" s="155">
        <v>3.4650106900000002</v>
      </c>
    </row>
    <row r="294" spans="1:12" hidden="1" x14ac:dyDescent="0.3">
      <c r="A294" s="154" t="s">
        <v>8357</v>
      </c>
      <c r="B294" s="154" t="s">
        <v>7780</v>
      </c>
      <c r="C294" s="152" t="s">
        <v>8358</v>
      </c>
      <c r="D294" s="153" t="s">
        <v>8359</v>
      </c>
      <c r="E294" s="154" t="s">
        <v>36</v>
      </c>
      <c r="F294" s="154" t="s">
        <v>8052</v>
      </c>
      <c r="G294" s="154" t="s">
        <v>8053</v>
      </c>
      <c r="H294" s="154" t="s">
        <v>7726</v>
      </c>
      <c r="I294" s="154" t="s">
        <v>7727</v>
      </c>
      <c r="J294" s="154" t="s">
        <v>8056</v>
      </c>
      <c r="K294" s="154" t="s">
        <v>8057</v>
      </c>
      <c r="L294" s="155">
        <v>1.4153851500000001</v>
      </c>
    </row>
    <row r="295" spans="1:12" hidden="1" x14ac:dyDescent="0.3">
      <c r="A295" s="154" t="s">
        <v>8360</v>
      </c>
      <c r="B295" s="154" t="s">
        <v>7784</v>
      </c>
      <c r="C295" s="152" t="s">
        <v>8361</v>
      </c>
      <c r="D295" s="153" t="s">
        <v>8362</v>
      </c>
      <c r="E295" s="154" t="s">
        <v>36</v>
      </c>
      <c r="F295" s="154" t="s">
        <v>8052</v>
      </c>
      <c r="G295" s="154" t="s">
        <v>8053</v>
      </c>
      <c r="H295" s="154" t="s">
        <v>7726</v>
      </c>
      <c r="I295" s="154" t="s">
        <v>7727</v>
      </c>
      <c r="J295" s="154" t="s">
        <v>8056</v>
      </c>
      <c r="K295" s="154" t="s">
        <v>8057</v>
      </c>
      <c r="L295" s="155">
        <v>1.45182897</v>
      </c>
    </row>
    <row r="296" spans="1:12" hidden="1" x14ac:dyDescent="0.3">
      <c r="A296" s="154" t="s">
        <v>8363</v>
      </c>
      <c r="B296" s="154" t="s">
        <v>8364</v>
      </c>
      <c r="C296" s="152" t="s">
        <v>2395</v>
      </c>
      <c r="D296" s="153" t="s">
        <v>8365</v>
      </c>
      <c r="E296" s="154" t="s">
        <v>36</v>
      </c>
      <c r="F296" s="154" t="s">
        <v>8052</v>
      </c>
      <c r="G296" s="154" t="s">
        <v>8053</v>
      </c>
      <c r="H296" s="154" t="s">
        <v>7310</v>
      </c>
      <c r="I296" s="154" t="s">
        <v>7311</v>
      </c>
      <c r="J296" s="154" t="s">
        <v>8056</v>
      </c>
      <c r="K296" s="154" t="s">
        <v>8057</v>
      </c>
      <c r="L296" s="155">
        <v>1.1970021099999999</v>
      </c>
    </row>
    <row r="297" spans="1:12" hidden="1" x14ac:dyDescent="0.3">
      <c r="A297" s="154" t="s">
        <v>8366</v>
      </c>
      <c r="B297" s="154" t="s">
        <v>8367</v>
      </c>
      <c r="C297" s="152" t="s">
        <v>2383</v>
      </c>
      <c r="D297" s="153" t="s">
        <v>8368</v>
      </c>
      <c r="E297" s="154" t="s">
        <v>36</v>
      </c>
      <c r="F297" s="154" t="s">
        <v>8052</v>
      </c>
      <c r="G297" s="154" t="s">
        <v>8053</v>
      </c>
      <c r="H297" s="154" t="s">
        <v>7310</v>
      </c>
      <c r="I297" s="154" t="s">
        <v>7311</v>
      </c>
      <c r="J297" s="154" t="s">
        <v>8056</v>
      </c>
      <c r="K297" s="154" t="s">
        <v>8057</v>
      </c>
      <c r="L297" s="155">
        <v>0.91074427999999996</v>
      </c>
    </row>
    <row r="298" spans="1:12" hidden="1" x14ac:dyDescent="0.3">
      <c r="A298" s="154" t="s">
        <v>8369</v>
      </c>
      <c r="B298" s="154" t="s">
        <v>8370</v>
      </c>
      <c r="C298" s="152" t="s">
        <v>2387</v>
      </c>
      <c r="D298" s="153" t="s">
        <v>8371</v>
      </c>
      <c r="E298" s="154" t="s">
        <v>36</v>
      </c>
      <c r="F298" s="154" t="s">
        <v>8052</v>
      </c>
      <c r="G298" s="154" t="s">
        <v>8053</v>
      </c>
      <c r="H298" s="154" t="s">
        <v>7310</v>
      </c>
      <c r="I298" s="154" t="s">
        <v>7311</v>
      </c>
      <c r="J298" s="154" t="s">
        <v>8056</v>
      </c>
      <c r="K298" s="154" t="s">
        <v>8057</v>
      </c>
      <c r="L298" s="155">
        <v>0.89772098</v>
      </c>
    </row>
    <row r="299" spans="1:12" hidden="1" x14ac:dyDescent="0.3">
      <c r="A299" s="154" t="s">
        <v>8372</v>
      </c>
      <c r="B299" s="154" t="s">
        <v>8373</v>
      </c>
      <c r="C299" s="152" t="s">
        <v>2391</v>
      </c>
      <c r="D299" s="153" t="s">
        <v>8374</v>
      </c>
      <c r="E299" s="154" t="s">
        <v>36</v>
      </c>
      <c r="F299" s="154" t="s">
        <v>8052</v>
      </c>
      <c r="G299" s="154" t="s">
        <v>8053</v>
      </c>
      <c r="H299" s="154" t="s">
        <v>7310</v>
      </c>
      <c r="I299" s="154" t="s">
        <v>7311</v>
      </c>
      <c r="J299" s="154" t="s">
        <v>8056</v>
      </c>
      <c r="K299" s="154" t="s">
        <v>8057</v>
      </c>
      <c r="L299" s="155">
        <v>0.83260451000000002</v>
      </c>
    </row>
    <row r="300" spans="1:12" hidden="1" x14ac:dyDescent="0.3">
      <c r="A300" s="154" t="s">
        <v>8375</v>
      </c>
      <c r="B300" s="154" t="s">
        <v>8376</v>
      </c>
      <c r="C300" s="152" t="s">
        <v>2399</v>
      </c>
      <c r="D300" s="153" t="s">
        <v>8377</v>
      </c>
      <c r="E300" s="154" t="s">
        <v>36</v>
      </c>
      <c r="F300" s="154" t="s">
        <v>8052</v>
      </c>
      <c r="G300" s="154" t="s">
        <v>8053</v>
      </c>
      <c r="H300" s="154" t="s">
        <v>7310</v>
      </c>
      <c r="I300" s="154" t="s">
        <v>7311</v>
      </c>
      <c r="J300" s="154" t="s">
        <v>8056</v>
      </c>
      <c r="K300" s="154" t="s">
        <v>8057</v>
      </c>
      <c r="L300" s="155">
        <v>0.41405734999999999</v>
      </c>
    </row>
    <row r="301" spans="1:12" hidden="1" x14ac:dyDescent="0.3">
      <c r="A301" s="154" t="s">
        <v>8378</v>
      </c>
      <c r="B301" s="154" t="s">
        <v>8379</v>
      </c>
      <c r="C301" s="152" t="s">
        <v>2403</v>
      </c>
      <c r="D301" s="153" t="s">
        <v>8380</v>
      </c>
      <c r="E301" s="154" t="s">
        <v>36</v>
      </c>
      <c r="F301" s="154" t="s">
        <v>8052</v>
      </c>
      <c r="G301" s="154" t="s">
        <v>8053</v>
      </c>
      <c r="H301" s="154" t="s">
        <v>7310</v>
      </c>
      <c r="I301" s="154" t="s">
        <v>7311</v>
      </c>
      <c r="J301" s="154" t="s">
        <v>8056</v>
      </c>
      <c r="K301" s="154" t="s">
        <v>8057</v>
      </c>
      <c r="L301" s="155">
        <v>0.40320460000000002</v>
      </c>
    </row>
    <row r="302" spans="1:12" hidden="1" x14ac:dyDescent="0.3">
      <c r="A302" s="154" t="s">
        <v>8381</v>
      </c>
      <c r="B302" s="154" t="s">
        <v>8382</v>
      </c>
      <c r="C302" s="152" t="s">
        <v>2407</v>
      </c>
      <c r="D302" s="153" t="s">
        <v>8383</v>
      </c>
      <c r="E302" s="154" t="s">
        <v>36</v>
      </c>
      <c r="F302" s="154" t="s">
        <v>8052</v>
      </c>
      <c r="G302" s="154" t="s">
        <v>8053</v>
      </c>
      <c r="H302" s="154" t="s">
        <v>7310</v>
      </c>
      <c r="I302" s="154" t="s">
        <v>7311</v>
      </c>
      <c r="J302" s="154" t="s">
        <v>8056</v>
      </c>
      <c r="K302" s="154" t="s">
        <v>8057</v>
      </c>
      <c r="L302" s="155">
        <v>0.31855317999999999</v>
      </c>
    </row>
    <row r="303" spans="1:12" hidden="1" x14ac:dyDescent="0.3">
      <c r="A303" s="154" t="s">
        <v>8384</v>
      </c>
      <c r="B303" s="154" t="s">
        <v>8385</v>
      </c>
      <c r="C303" s="152" t="s">
        <v>8386</v>
      </c>
      <c r="D303" s="153" t="s">
        <v>8387</v>
      </c>
      <c r="E303" s="154" t="s">
        <v>36</v>
      </c>
      <c r="F303" s="154" t="s">
        <v>8052</v>
      </c>
      <c r="G303" s="154" t="s">
        <v>8053</v>
      </c>
      <c r="H303" s="154" t="s">
        <v>7310</v>
      </c>
      <c r="I303" s="154" t="s">
        <v>7311</v>
      </c>
      <c r="J303" s="154" t="s">
        <v>8056</v>
      </c>
      <c r="K303" s="154" t="s">
        <v>8057</v>
      </c>
      <c r="L303" s="155">
        <v>24.102990850000001</v>
      </c>
    </row>
    <row r="304" spans="1:12" hidden="1" x14ac:dyDescent="0.3">
      <c r="A304" s="154" t="s">
        <v>8388</v>
      </c>
      <c r="B304" s="154" t="s">
        <v>8389</v>
      </c>
      <c r="C304" s="152" t="s">
        <v>8390</v>
      </c>
      <c r="D304" s="153" t="s">
        <v>8391</v>
      </c>
      <c r="E304" s="154" t="s">
        <v>36</v>
      </c>
      <c r="F304" s="154" t="s">
        <v>8052</v>
      </c>
      <c r="G304" s="154" t="s">
        <v>8053</v>
      </c>
      <c r="H304" s="154" t="s">
        <v>7726</v>
      </c>
      <c r="I304" s="154" t="s">
        <v>7727</v>
      </c>
      <c r="J304" s="154" t="s">
        <v>8056</v>
      </c>
      <c r="K304" s="154" t="s">
        <v>8057</v>
      </c>
      <c r="L304" s="155">
        <v>10.34095597</v>
      </c>
    </row>
    <row r="305" spans="1:12" hidden="1" x14ac:dyDescent="0.3">
      <c r="A305" s="154" t="s">
        <v>8392</v>
      </c>
      <c r="B305" s="154" t="s">
        <v>8393</v>
      </c>
      <c r="C305" s="152" t="s">
        <v>8394</v>
      </c>
      <c r="D305" s="153" t="s">
        <v>8395</v>
      </c>
      <c r="E305" s="154" t="s">
        <v>36</v>
      </c>
      <c r="F305" s="154" t="s">
        <v>8052</v>
      </c>
      <c r="G305" s="154" t="s">
        <v>8053</v>
      </c>
      <c r="H305" s="154" t="s">
        <v>7726</v>
      </c>
      <c r="I305" s="154" t="s">
        <v>7727</v>
      </c>
      <c r="J305" s="154" t="s">
        <v>8056</v>
      </c>
      <c r="K305" s="154" t="s">
        <v>8057</v>
      </c>
      <c r="L305" s="155">
        <v>2.696523E-2</v>
      </c>
    </row>
    <row r="306" spans="1:12" hidden="1" x14ac:dyDescent="0.3">
      <c r="A306" s="154" t="s">
        <v>8396</v>
      </c>
      <c r="B306" s="154" t="s">
        <v>8397</v>
      </c>
      <c r="C306" s="152" t="s">
        <v>8398</v>
      </c>
      <c r="D306" s="153" t="s">
        <v>8399</v>
      </c>
      <c r="E306" s="154" t="s">
        <v>36</v>
      </c>
      <c r="F306" s="154" t="s">
        <v>8052</v>
      </c>
      <c r="G306" s="154" t="s">
        <v>8053</v>
      </c>
      <c r="H306" s="154" t="s">
        <v>7726</v>
      </c>
      <c r="I306" s="154" t="s">
        <v>7727</v>
      </c>
      <c r="J306" s="154" t="s">
        <v>8056</v>
      </c>
      <c r="K306" s="154" t="s">
        <v>8057</v>
      </c>
      <c r="L306" s="155">
        <v>1.60922641</v>
      </c>
    </row>
    <row r="307" spans="1:12" hidden="1" x14ac:dyDescent="0.3">
      <c r="A307" s="154" t="s">
        <v>8400</v>
      </c>
      <c r="B307" s="154" t="s">
        <v>8401</v>
      </c>
      <c r="C307" s="152" t="s">
        <v>8402</v>
      </c>
      <c r="D307" s="153" t="s">
        <v>8403</v>
      </c>
      <c r="E307" s="154" t="s">
        <v>36</v>
      </c>
      <c r="F307" s="154" t="s">
        <v>8052</v>
      </c>
      <c r="G307" s="154" t="s">
        <v>8053</v>
      </c>
      <c r="H307" s="154" t="s">
        <v>7726</v>
      </c>
      <c r="I307" s="154" t="s">
        <v>7727</v>
      </c>
      <c r="J307" s="154" t="s">
        <v>8056</v>
      </c>
      <c r="K307" s="154" t="s">
        <v>8057</v>
      </c>
      <c r="L307" s="155">
        <v>0.35079315999999999</v>
      </c>
    </row>
    <row r="308" spans="1:12" hidden="1" x14ac:dyDescent="0.3">
      <c r="A308" s="154" t="s">
        <v>8404</v>
      </c>
      <c r="B308" s="154" t="s">
        <v>8405</v>
      </c>
      <c r="C308" s="152" t="s">
        <v>8406</v>
      </c>
      <c r="D308" s="153" t="s">
        <v>8407</v>
      </c>
      <c r="E308" s="154" t="s">
        <v>36</v>
      </c>
      <c r="F308" s="154" t="s">
        <v>8052</v>
      </c>
      <c r="G308" s="154" t="s">
        <v>8053</v>
      </c>
      <c r="H308" s="154" t="s">
        <v>7310</v>
      </c>
      <c r="I308" s="154" t="s">
        <v>7311</v>
      </c>
      <c r="J308" s="154" t="s">
        <v>8056</v>
      </c>
      <c r="K308" s="154" t="s">
        <v>8057</v>
      </c>
      <c r="L308" s="155">
        <v>22.262610810000002</v>
      </c>
    </row>
    <row r="309" spans="1:12" hidden="1" x14ac:dyDescent="0.3">
      <c r="A309" s="154" t="s">
        <v>8408</v>
      </c>
      <c r="B309" s="154" t="s">
        <v>8409</v>
      </c>
      <c r="C309" s="152" t="s">
        <v>8410</v>
      </c>
      <c r="D309" s="153" t="s">
        <v>8411</v>
      </c>
      <c r="E309" s="154" t="s">
        <v>36</v>
      </c>
      <c r="F309" s="154" t="s">
        <v>8052</v>
      </c>
      <c r="G309" s="154" t="s">
        <v>8053</v>
      </c>
      <c r="H309" s="154" t="s">
        <v>7310</v>
      </c>
      <c r="I309" s="154" t="s">
        <v>7311</v>
      </c>
      <c r="J309" s="154" t="s">
        <v>8056</v>
      </c>
      <c r="K309" s="154" t="s">
        <v>8057</v>
      </c>
      <c r="L309" s="155">
        <v>67.892273169999996</v>
      </c>
    </row>
    <row r="310" spans="1:12" hidden="1" x14ac:dyDescent="0.3">
      <c r="A310" s="154" t="s">
        <v>8412</v>
      </c>
      <c r="B310" s="154" t="s">
        <v>8413</v>
      </c>
      <c r="C310" s="152" t="s">
        <v>8414</v>
      </c>
      <c r="D310" s="153" t="s">
        <v>8415</v>
      </c>
      <c r="E310" s="154" t="s">
        <v>36</v>
      </c>
      <c r="F310" s="154" t="s">
        <v>8052</v>
      </c>
      <c r="G310" s="154" t="s">
        <v>8053</v>
      </c>
      <c r="H310" s="154" t="s">
        <v>7726</v>
      </c>
      <c r="I310" s="154" t="s">
        <v>7727</v>
      </c>
      <c r="J310" s="154" t="s">
        <v>8056</v>
      </c>
      <c r="K310" s="154" t="s">
        <v>8057</v>
      </c>
      <c r="L310" s="155">
        <v>4.3439212300000003</v>
      </c>
    </row>
    <row r="311" spans="1:12" hidden="1" x14ac:dyDescent="0.3">
      <c r="A311" s="154" t="s">
        <v>8416</v>
      </c>
      <c r="B311" s="154" t="s">
        <v>8417</v>
      </c>
      <c r="C311" s="152" t="s">
        <v>8418</v>
      </c>
      <c r="D311" s="153" t="s">
        <v>8419</v>
      </c>
      <c r="E311" s="154" t="s">
        <v>36</v>
      </c>
      <c r="F311" s="154" t="s">
        <v>8052</v>
      </c>
      <c r="G311" s="154" t="s">
        <v>8053</v>
      </c>
      <c r="H311" s="154" t="s">
        <v>7726</v>
      </c>
      <c r="I311" s="154" t="s">
        <v>7727</v>
      </c>
      <c r="J311" s="154" t="s">
        <v>8056</v>
      </c>
      <c r="K311" s="154" t="s">
        <v>8057</v>
      </c>
      <c r="L311" s="155">
        <v>0.13932785</v>
      </c>
    </row>
    <row r="312" spans="1:12" hidden="1" x14ac:dyDescent="0.3">
      <c r="A312" s="154" t="s">
        <v>8420</v>
      </c>
      <c r="B312" s="154" t="s">
        <v>8421</v>
      </c>
      <c r="C312" s="152" t="s">
        <v>8422</v>
      </c>
      <c r="D312" s="153" t="s">
        <v>8423</v>
      </c>
      <c r="E312" s="154" t="s">
        <v>36</v>
      </c>
      <c r="F312" s="154" t="s">
        <v>8052</v>
      </c>
      <c r="G312" s="154" t="s">
        <v>8053</v>
      </c>
      <c r="H312" s="154" t="s">
        <v>7726</v>
      </c>
      <c r="I312" s="154" t="s">
        <v>7727</v>
      </c>
      <c r="J312" s="154" t="s">
        <v>8056</v>
      </c>
      <c r="K312" s="154" t="s">
        <v>8057</v>
      </c>
      <c r="L312" s="155">
        <v>0.33834561000000002</v>
      </c>
    </row>
    <row r="313" spans="1:12" hidden="1" x14ac:dyDescent="0.3">
      <c r="A313" s="154" t="s">
        <v>8424</v>
      </c>
      <c r="B313" s="154" t="s">
        <v>8425</v>
      </c>
      <c r="C313" s="152" t="s">
        <v>8426</v>
      </c>
      <c r="D313" s="153" t="s">
        <v>8427</v>
      </c>
      <c r="E313" s="154" t="s">
        <v>36</v>
      </c>
      <c r="F313" s="154" t="s">
        <v>8052</v>
      </c>
      <c r="G313" s="154" t="s">
        <v>8053</v>
      </c>
      <c r="H313" s="154" t="s">
        <v>7726</v>
      </c>
      <c r="I313" s="154" t="s">
        <v>7727</v>
      </c>
      <c r="J313" s="154" t="s">
        <v>8056</v>
      </c>
      <c r="K313" s="154" t="s">
        <v>8057</v>
      </c>
      <c r="L313" s="155">
        <v>4.2745710900000002</v>
      </c>
    </row>
    <row r="314" spans="1:12" hidden="1" x14ac:dyDescent="0.3">
      <c r="A314" s="154" t="s">
        <v>8428</v>
      </c>
      <c r="B314" s="154" t="s">
        <v>8429</v>
      </c>
      <c r="C314" s="152" t="s">
        <v>8430</v>
      </c>
      <c r="D314" s="153" t="s">
        <v>8431</v>
      </c>
      <c r="E314" s="154" t="s">
        <v>36</v>
      </c>
      <c r="F314" s="154" t="s">
        <v>8052</v>
      </c>
      <c r="G314" s="154" t="s">
        <v>8053</v>
      </c>
      <c r="H314" s="154" t="s">
        <v>7726</v>
      </c>
      <c r="I314" s="154" t="s">
        <v>7727</v>
      </c>
      <c r="J314" s="154" t="s">
        <v>8056</v>
      </c>
      <c r="K314" s="154" t="s">
        <v>8057</v>
      </c>
      <c r="L314" s="155">
        <v>2.02272908</v>
      </c>
    </row>
    <row r="315" spans="1:12" hidden="1" x14ac:dyDescent="0.3">
      <c r="A315" s="154" t="s">
        <v>8432</v>
      </c>
      <c r="B315" s="154" t="s">
        <v>8433</v>
      </c>
      <c r="C315" s="152" t="s">
        <v>2411</v>
      </c>
      <c r="D315" s="153" t="s">
        <v>8434</v>
      </c>
      <c r="E315" s="154" t="s">
        <v>36</v>
      </c>
      <c r="F315" s="154" t="s">
        <v>8052</v>
      </c>
      <c r="G315" s="154" t="s">
        <v>8053</v>
      </c>
      <c r="H315" s="154" t="s">
        <v>7310</v>
      </c>
      <c r="I315" s="154" t="s">
        <v>7311</v>
      </c>
      <c r="J315" s="154" t="s">
        <v>8056</v>
      </c>
      <c r="K315" s="154" t="s">
        <v>8057</v>
      </c>
      <c r="L315" s="155">
        <v>10.04593184</v>
      </c>
    </row>
    <row r="316" spans="1:12" hidden="1" x14ac:dyDescent="0.3">
      <c r="A316" s="154" t="s">
        <v>8435</v>
      </c>
      <c r="B316" s="154" t="s">
        <v>8436</v>
      </c>
      <c r="C316" s="152" t="s">
        <v>1464</v>
      </c>
      <c r="D316" s="153" t="s">
        <v>8437</v>
      </c>
      <c r="E316" s="154" t="s">
        <v>36</v>
      </c>
      <c r="F316" s="154" t="s">
        <v>8052</v>
      </c>
      <c r="G316" s="154" t="s">
        <v>8053</v>
      </c>
      <c r="H316" s="154" t="s">
        <v>7310</v>
      </c>
      <c r="I316" s="154" t="s">
        <v>7311</v>
      </c>
      <c r="J316" s="154" t="s">
        <v>8056</v>
      </c>
      <c r="K316" s="154" t="s">
        <v>8057</v>
      </c>
      <c r="L316" s="155">
        <v>18.562141390000001</v>
      </c>
    </row>
    <row r="317" spans="1:12" hidden="1" x14ac:dyDescent="0.3">
      <c r="A317" s="154" t="s">
        <v>8438</v>
      </c>
      <c r="B317" s="154" t="s">
        <v>8439</v>
      </c>
      <c r="C317" s="152" t="s">
        <v>1314</v>
      </c>
      <c r="D317" s="153" t="s">
        <v>8440</v>
      </c>
      <c r="E317" s="154" t="s">
        <v>36</v>
      </c>
      <c r="F317" s="154" t="s">
        <v>8052</v>
      </c>
      <c r="G317" s="154" t="s">
        <v>8053</v>
      </c>
      <c r="H317" s="154" t="s">
        <v>7310</v>
      </c>
      <c r="I317" s="154" t="s">
        <v>7311</v>
      </c>
      <c r="J317" s="154" t="s">
        <v>8056</v>
      </c>
      <c r="K317" s="154" t="s">
        <v>8057</v>
      </c>
      <c r="L317" s="155">
        <v>10.594284</v>
      </c>
    </row>
    <row r="318" spans="1:12" hidden="1" x14ac:dyDescent="0.3">
      <c r="A318" s="154" t="s">
        <v>8441</v>
      </c>
      <c r="B318" s="154" t="s">
        <v>8442</v>
      </c>
      <c r="C318" s="152" t="s">
        <v>1316</v>
      </c>
      <c r="D318" s="153" t="s">
        <v>8443</v>
      </c>
      <c r="E318" s="154" t="s">
        <v>36</v>
      </c>
      <c r="F318" s="154" t="s">
        <v>8052</v>
      </c>
      <c r="G318" s="154" t="s">
        <v>8053</v>
      </c>
      <c r="H318" s="154" t="s">
        <v>7310</v>
      </c>
      <c r="I318" s="154" t="s">
        <v>7311</v>
      </c>
      <c r="J318" s="154" t="s">
        <v>8056</v>
      </c>
      <c r="K318" s="154" t="s">
        <v>8057</v>
      </c>
      <c r="L318" s="155">
        <v>14.56191958</v>
      </c>
    </row>
    <row r="319" spans="1:12" hidden="1" x14ac:dyDescent="0.3">
      <c r="A319" s="154" t="s">
        <v>8444</v>
      </c>
      <c r="B319" s="154" t="s">
        <v>8445</v>
      </c>
      <c r="C319" s="152" t="s">
        <v>2413</v>
      </c>
      <c r="D319" s="153" t="s">
        <v>8446</v>
      </c>
      <c r="E319" s="154" t="s">
        <v>36</v>
      </c>
      <c r="F319" s="154" t="s">
        <v>8052</v>
      </c>
      <c r="G319" s="154" t="s">
        <v>8053</v>
      </c>
      <c r="H319" s="154" t="s">
        <v>7310</v>
      </c>
      <c r="I319" s="154" t="s">
        <v>7311</v>
      </c>
      <c r="J319" s="154" t="s">
        <v>8056</v>
      </c>
      <c r="K319" s="154" t="s">
        <v>8057</v>
      </c>
      <c r="L319" s="155">
        <v>6.7933051600000001</v>
      </c>
    </row>
    <row r="320" spans="1:12" hidden="1" x14ac:dyDescent="0.3">
      <c r="A320" s="154" t="s">
        <v>8447</v>
      </c>
      <c r="B320" s="154" t="s">
        <v>8448</v>
      </c>
      <c r="C320" s="152" t="s">
        <v>1438</v>
      </c>
      <c r="D320" s="153" t="s">
        <v>8449</v>
      </c>
      <c r="E320" s="154" t="s">
        <v>36</v>
      </c>
      <c r="F320" s="154" t="s">
        <v>8052</v>
      </c>
      <c r="G320" s="154" t="s">
        <v>8053</v>
      </c>
      <c r="H320" s="154" t="s">
        <v>7310</v>
      </c>
      <c r="I320" s="154" t="s">
        <v>7311</v>
      </c>
      <c r="J320" s="154" t="s">
        <v>8056</v>
      </c>
      <c r="K320" s="154" t="s">
        <v>8057</v>
      </c>
      <c r="L320" s="155">
        <v>11.658679530000001</v>
      </c>
    </row>
    <row r="321" spans="1:12" hidden="1" x14ac:dyDescent="0.3">
      <c r="A321" s="154" t="s">
        <v>8450</v>
      </c>
      <c r="B321" s="154" t="s">
        <v>8451</v>
      </c>
      <c r="C321" s="152" t="s">
        <v>1336</v>
      </c>
      <c r="D321" s="153" t="s">
        <v>8452</v>
      </c>
      <c r="E321" s="154" t="s">
        <v>36</v>
      </c>
      <c r="F321" s="154" t="s">
        <v>8052</v>
      </c>
      <c r="G321" s="154" t="s">
        <v>8053</v>
      </c>
      <c r="H321" s="154" t="s">
        <v>7310</v>
      </c>
      <c r="I321" s="154" t="s">
        <v>7311</v>
      </c>
      <c r="J321" s="154" t="s">
        <v>8056</v>
      </c>
      <c r="K321" s="154" t="s">
        <v>8057</v>
      </c>
      <c r="L321" s="155">
        <v>4.8911961899999996</v>
      </c>
    </row>
    <row r="322" spans="1:12" hidden="1" x14ac:dyDescent="0.3">
      <c r="A322" s="154" t="s">
        <v>8453</v>
      </c>
      <c r="B322" s="154" t="s">
        <v>8454</v>
      </c>
      <c r="C322" s="152" t="s">
        <v>2415</v>
      </c>
      <c r="D322" s="153" t="s">
        <v>8455</v>
      </c>
      <c r="E322" s="154" t="s">
        <v>36</v>
      </c>
      <c r="F322" s="154" t="s">
        <v>8052</v>
      </c>
      <c r="G322" s="154" t="s">
        <v>8053</v>
      </c>
      <c r="H322" s="154" t="s">
        <v>7310</v>
      </c>
      <c r="I322" s="154" t="s">
        <v>7311</v>
      </c>
      <c r="J322" s="154" t="s">
        <v>8056</v>
      </c>
      <c r="K322" s="154" t="s">
        <v>8057</v>
      </c>
      <c r="L322" s="155">
        <v>7.7345065200000001</v>
      </c>
    </row>
    <row r="323" spans="1:12" hidden="1" x14ac:dyDescent="0.3">
      <c r="A323" s="154" t="s">
        <v>8456</v>
      </c>
      <c r="B323" s="154" t="s">
        <v>8457</v>
      </c>
      <c r="C323" s="152" t="s">
        <v>8458</v>
      </c>
      <c r="D323" s="153" t="s">
        <v>8459</v>
      </c>
      <c r="E323" s="154" t="s">
        <v>36</v>
      </c>
      <c r="F323" s="154" t="s">
        <v>8052</v>
      </c>
      <c r="G323" s="154" t="s">
        <v>8053</v>
      </c>
      <c r="H323" s="154" t="s">
        <v>7882</v>
      </c>
      <c r="I323" s="154" t="s">
        <v>7883</v>
      </c>
      <c r="J323" s="154" t="s">
        <v>8056</v>
      </c>
      <c r="K323" s="154" t="s">
        <v>8057</v>
      </c>
      <c r="L323" s="155">
        <v>0.36454767999999999</v>
      </c>
    </row>
    <row r="324" spans="1:12" hidden="1" x14ac:dyDescent="0.3">
      <c r="A324" s="154" t="s">
        <v>8460</v>
      </c>
      <c r="B324" s="154" t="s">
        <v>8461</v>
      </c>
      <c r="C324" s="152" t="s">
        <v>8462</v>
      </c>
      <c r="D324" s="153" t="s">
        <v>8463</v>
      </c>
      <c r="E324" s="154" t="s">
        <v>36</v>
      </c>
      <c r="F324" s="154" t="s">
        <v>8052</v>
      </c>
      <c r="G324" s="154" t="s">
        <v>8053</v>
      </c>
      <c r="H324" s="154" t="s">
        <v>7882</v>
      </c>
      <c r="I324" s="154" t="s">
        <v>7883</v>
      </c>
      <c r="J324" s="154" t="s">
        <v>8056</v>
      </c>
      <c r="K324" s="154" t="s">
        <v>8057</v>
      </c>
      <c r="L324" s="155">
        <v>0.24719505999999999</v>
      </c>
    </row>
    <row r="325" spans="1:12" hidden="1" x14ac:dyDescent="0.3">
      <c r="A325" s="154" t="s">
        <v>8464</v>
      </c>
      <c r="B325" s="154" t="s">
        <v>8465</v>
      </c>
      <c r="C325" s="152" t="s">
        <v>8466</v>
      </c>
      <c r="D325" s="153" t="s">
        <v>8467</v>
      </c>
      <c r="E325" s="154" t="s">
        <v>40</v>
      </c>
      <c r="F325" s="154" t="s">
        <v>8052</v>
      </c>
      <c r="G325" s="154" t="s">
        <v>8053</v>
      </c>
      <c r="H325" s="154" t="s">
        <v>7310</v>
      </c>
      <c r="I325" s="154" t="s">
        <v>7311</v>
      </c>
      <c r="J325" s="154" t="s">
        <v>8056</v>
      </c>
      <c r="K325" s="154" t="s">
        <v>8057</v>
      </c>
      <c r="L325" s="155">
        <v>15.318872020000001</v>
      </c>
    </row>
    <row r="326" spans="1:12" hidden="1" x14ac:dyDescent="0.3">
      <c r="A326" s="154" t="s">
        <v>8468</v>
      </c>
      <c r="B326" s="154" t="s">
        <v>8469</v>
      </c>
      <c r="C326" s="152" t="s">
        <v>1330</v>
      </c>
      <c r="D326" s="153" t="s">
        <v>8470</v>
      </c>
      <c r="E326" s="154" t="s">
        <v>36</v>
      </c>
      <c r="F326" s="154" t="s">
        <v>8052</v>
      </c>
      <c r="G326" s="154" t="s">
        <v>8053</v>
      </c>
      <c r="H326" s="154" t="s">
        <v>7310</v>
      </c>
      <c r="I326" s="154" t="s">
        <v>7311</v>
      </c>
      <c r="J326" s="154" t="s">
        <v>8056</v>
      </c>
      <c r="K326" s="154" t="s">
        <v>8057</v>
      </c>
      <c r="L326" s="155">
        <v>13.69749245</v>
      </c>
    </row>
    <row r="327" spans="1:12" hidden="1" x14ac:dyDescent="0.3">
      <c r="A327" s="154" t="s">
        <v>8471</v>
      </c>
      <c r="B327" s="154" t="s">
        <v>8472</v>
      </c>
      <c r="C327" s="152" t="s">
        <v>2417</v>
      </c>
      <c r="D327" s="153" t="s">
        <v>8473</v>
      </c>
      <c r="E327" s="154" t="s">
        <v>36</v>
      </c>
      <c r="F327" s="154" t="s">
        <v>8052</v>
      </c>
      <c r="G327" s="154" t="s">
        <v>8053</v>
      </c>
      <c r="H327" s="154" t="s">
        <v>8233</v>
      </c>
      <c r="I327" s="154" t="s">
        <v>8234</v>
      </c>
      <c r="J327" s="154" t="s">
        <v>8056</v>
      </c>
      <c r="K327" s="154" t="s">
        <v>8057</v>
      </c>
      <c r="L327" s="155">
        <v>8.085407E-2</v>
      </c>
    </row>
    <row r="328" spans="1:12" hidden="1" x14ac:dyDescent="0.3">
      <c r="A328" s="154" t="s">
        <v>8474</v>
      </c>
      <c r="B328" s="154" t="s">
        <v>8475</v>
      </c>
      <c r="C328" s="152" t="s">
        <v>8476</v>
      </c>
      <c r="D328" s="153" t="s">
        <v>8477</v>
      </c>
      <c r="E328" s="154" t="s">
        <v>36</v>
      </c>
      <c r="F328" s="154" t="s">
        <v>8052</v>
      </c>
      <c r="G328" s="154" t="s">
        <v>8053</v>
      </c>
      <c r="H328" s="154" t="s">
        <v>7726</v>
      </c>
      <c r="I328" s="154" t="s">
        <v>7727</v>
      </c>
      <c r="J328" s="154" t="s">
        <v>8056</v>
      </c>
      <c r="K328" s="154" t="s">
        <v>8057</v>
      </c>
      <c r="L328" s="155">
        <v>0.57713678999999996</v>
      </c>
    </row>
    <row r="329" spans="1:12" hidden="1" x14ac:dyDescent="0.3">
      <c r="A329" s="154" t="s">
        <v>8478</v>
      </c>
      <c r="B329" s="154" t="s">
        <v>8479</v>
      </c>
      <c r="C329" s="152" t="s">
        <v>8480</v>
      </c>
      <c r="D329" s="153" t="s">
        <v>8481</v>
      </c>
      <c r="E329" s="154" t="s">
        <v>36</v>
      </c>
      <c r="F329" s="154" t="s">
        <v>8052</v>
      </c>
      <c r="G329" s="154" t="s">
        <v>8053</v>
      </c>
      <c r="H329" s="154" t="s">
        <v>7726</v>
      </c>
      <c r="I329" s="154" t="s">
        <v>7727</v>
      </c>
      <c r="J329" s="154" t="s">
        <v>8056</v>
      </c>
      <c r="K329" s="154" t="s">
        <v>8057</v>
      </c>
      <c r="L329" s="155">
        <v>3.05700861</v>
      </c>
    </row>
    <row r="330" spans="1:12" hidden="1" x14ac:dyDescent="0.3">
      <c r="A330" s="154" t="s">
        <v>8482</v>
      </c>
      <c r="B330" s="154" t="s">
        <v>8483</v>
      </c>
      <c r="C330" s="152" t="s">
        <v>8484</v>
      </c>
      <c r="D330" s="153" t="s">
        <v>8485</v>
      </c>
      <c r="E330" s="154" t="s">
        <v>36</v>
      </c>
      <c r="F330" s="154" t="s">
        <v>8052</v>
      </c>
      <c r="G330" s="154" t="s">
        <v>8053</v>
      </c>
      <c r="H330" s="154" t="s">
        <v>7726</v>
      </c>
      <c r="I330" s="154" t="s">
        <v>7727</v>
      </c>
      <c r="J330" s="154" t="s">
        <v>8056</v>
      </c>
      <c r="K330" s="154" t="s">
        <v>8057</v>
      </c>
      <c r="L330" s="155">
        <v>0.23467621999999999</v>
      </c>
    </row>
    <row r="331" spans="1:12" hidden="1" x14ac:dyDescent="0.3">
      <c r="A331" s="154" t="s">
        <v>8486</v>
      </c>
      <c r="B331" s="154" t="s">
        <v>8487</v>
      </c>
      <c r="C331" s="152" t="s">
        <v>8488</v>
      </c>
      <c r="D331" s="153" t="s">
        <v>8489</v>
      </c>
      <c r="E331" s="154" t="s">
        <v>36</v>
      </c>
      <c r="F331" s="154" t="s">
        <v>8052</v>
      </c>
      <c r="G331" s="154" t="s">
        <v>8053</v>
      </c>
      <c r="H331" s="154" t="s">
        <v>7726</v>
      </c>
      <c r="I331" s="154" t="s">
        <v>7727</v>
      </c>
      <c r="J331" s="154" t="s">
        <v>8056</v>
      </c>
      <c r="K331" s="154" t="s">
        <v>8057</v>
      </c>
      <c r="L331" s="155">
        <v>23.148617309999999</v>
      </c>
    </row>
    <row r="332" spans="1:12" hidden="1" x14ac:dyDescent="0.3">
      <c r="A332" s="154" t="s">
        <v>8490</v>
      </c>
      <c r="B332" s="154" t="s">
        <v>8491</v>
      </c>
      <c r="C332" s="152" t="s">
        <v>8492</v>
      </c>
      <c r="D332" s="153" t="s">
        <v>8493</v>
      </c>
      <c r="E332" s="154" t="s">
        <v>36</v>
      </c>
      <c r="F332" s="154" t="s">
        <v>8052</v>
      </c>
      <c r="G332" s="154" t="s">
        <v>8053</v>
      </c>
      <c r="H332" s="154" t="s">
        <v>7726</v>
      </c>
      <c r="I332" s="154" t="s">
        <v>7727</v>
      </c>
      <c r="J332" s="154" t="s">
        <v>8056</v>
      </c>
      <c r="K332" s="154" t="s">
        <v>8057</v>
      </c>
      <c r="L332" s="155">
        <v>17.136269930000001</v>
      </c>
    </row>
    <row r="333" spans="1:12" hidden="1" x14ac:dyDescent="0.3">
      <c r="A333" s="154" t="s">
        <v>8494</v>
      </c>
      <c r="B333" s="154" t="s">
        <v>8495</v>
      </c>
      <c r="C333" s="152" t="s">
        <v>8496</v>
      </c>
      <c r="D333" s="153" t="s">
        <v>8497</v>
      </c>
      <c r="E333" s="154" t="s">
        <v>36</v>
      </c>
      <c r="F333" s="154" t="s">
        <v>8052</v>
      </c>
      <c r="G333" s="154" t="s">
        <v>8053</v>
      </c>
      <c r="H333" s="154" t="s">
        <v>7726</v>
      </c>
      <c r="I333" s="154" t="s">
        <v>7727</v>
      </c>
      <c r="J333" s="154" t="s">
        <v>8056</v>
      </c>
      <c r="K333" s="154" t="s">
        <v>8057</v>
      </c>
      <c r="L333" s="155">
        <v>2.8846783899999999</v>
      </c>
    </row>
    <row r="334" spans="1:12" hidden="1" x14ac:dyDescent="0.3">
      <c r="A334" s="154" t="s">
        <v>8498</v>
      </c>
      <c r="B334" s="154" t="s">
        <v>8499</v>
      </c>
      <c r="C334" s="152" t="s">
        <v>8500</v>
      </c>
      <c r="D334" s="153" t="s">
        <v>8501</v>
      </c>
      <c r="E334" s="154" t="s">
        <v>36</v>
      </c>
      <c r="F334" s="154" t="s">
        <v>8052</v>
      </c>
      <c r="G334" s="154" t="s">
        <v>8053</v>
      </c>
      <c r="H334" s="154" t="s">
        <v>7726</v>
      </c>
      <c r="I334" s="154" t="s">
        <v>7727</v>
      </c>
      <c r="J334" s="154" t="s">
        <v>8056</v>
      </c>
      <c r="K334" s="154" t="s">
        <v>8057</v>
      </c>
      <c r="L334" s="155">
        <v>18.333228890000001</v>
      </c>
    </row>
    <row r="335" spans="1:12" hidden="1" x14ac:dyDescent="0.3">
      <c r="A335" s="154" t="s">
        <v>8502</v>
      </c>
      <c r="B335" s="154" t="s">
        <v>8503</v>
      </c>
      <c r="C335" s="152" t="s">
        <v>8504</v>
      </c>
      <c r="D335" s="153" t="s">
        <v>8505</v>
      </c>
      <c r="E335" s="154" t="s">
        <v>36</v>
      </c>
      <c r="F335" s="154" t="s">
        <v>8052</v>
      </c>
      <c r="G335" s="154" t="s">
        <v>8053</v>
      </c>
      <c r="H335" s="154" t="s">
        <v>7882</v>
      </c>
      <c r="I335" s="154" t="s">
        <v>7883</v>
      </c>
      <c r="J335" s="154" t="s">
        <v>8056</v>
      </c>
      <c r="K335" s="154" t="s">
        <v>8057</v>
      </c>
      <c r="L335" s="155">
        <v>0.29497600000000002</v>
      </c>
    </row>
    <row r="336" spans="1:12" hidden="1" x14ac:dyDescent="0.3">
      <c r="A336" s="154" t="s">
        <v>8506</v>
      </c>
      <c r="B336" s="154" t="s">
        <v>8507</v>
      </c>
      <c r="C336" s="152" t="s">
        <v>8508</v>
      </c>
      <c r="D336" s="153" t="s">
        <v>8509</v>
      </c>
      <c r="E336" s="154" t="s">
        <v>36</v>
      </c>
      <c r="F336" s="154" t="s">
        <v>8052</v>
      </c>
      <c r="G336" s="154" t="s">
        <v>8053</v>
      </c>
      <c r="H336" s="154" t="s">
        <v>7882</v>
      </c>
      <c r="I336" s="154" t="s">
        <v>7883</v>
      </c>
      <c r="J336" s="154" t="s">
        <v>8056</v>
      </c>
      <c r="K336" s="154" t="s">
        <v>8057</v>
      </c>
      <c r="L336" s="155">
        <v>0.29497600000000002</v>
      </c>
    </row>
    <row r="337" spans="1:12" hidden="1" x14ac:dyDescent="0.3">
      <c r="A337" s="154" t="s">
        <v>8510</v>
      </c>
      <c r="B337" s="154" t="s">
        <v>8511</v>
      </c>
      <c r="C337" s="152" t="s">
        <v>8512</v>
      </c>
      <c r="D337" s="153" t="s">
        <v>8513</v>
      </c>
      <c r="E337" s="154" t="s">
        <v>36</v>
      </c>
      <c r="F337" s="154" t="s">
        <v>8052</v>
      </c>
      <c r="G337" s="154" t="s">
        <v>8053</v>
      </c>
      <c r="H337" s="154" t="s">
        <v>7726</v>
      </c>
      <c r="I337" s="154" t="s">
        <v>7727</v>
      </c>
      <c r="J337" s="154" t="s">
        <v>8056</v>
      </c>
      <c r="K337" s="154" t="s">
        <v>8057</v>
      </c>
      <c r="L337" s="155">
        <v>7.3555430299999998</v>
      </c>
    </row>
    <row r="338" spans="1:12" hidden="1" x14ac:dyDescent="0.3">
      <c r="A338" s="154" t="s">
        <v>8514</v>
      </c>
      <c r="B338" s="154" t="s">
        <v>8515</v>
      </c>
      <c r="C338" s="152" t="s">
        <v>8516</v>
      </c>
      <c r="D338" s="153" t="s">
        <v>8517</v>
      </c>
      <c r="E338" s="154" t="s">
        <v>36</v>
      </c>
      <c r="F338" s="154" t="s">
        <v>8052</v>
      </c>
      <c r="G338" s="154" t="s">
        <v>8053</v>
      </c>
      <c r="H338" s="154" t="s">
        <v>7726</v>
      </c>
      <c r="I338" s="154" t="s">
        <v>7727</v>
      </c>
      <c r="J338" s="154" t="s">
        <v>8056</v>
      </c>
      <c r="K338" s="154" t="s">
        <v>8057</v>
      </c>
      <c r="L338" s="155">
        <v>9.7815438500000003</v>
      </c>
    </row>
    <row r="339" spans="1:12" hidden="1" x14ac:dyDescent="0.3">
      <c r="A339" s="154" t="s">
        <v>8518</v>
      </c>
      <c r="B339" s="154" t="s">
        <v>8519</v>
      </c>
      <c r="C339" s="152" t="s">
        <v>8520</v>
      </c>
      <c r="D339" s="153" t="s">
        <v>8521</v>
      </c>
      <c r="E339" s="154" t="s">
        <v>36</v>
      </c>
      <c r="F339" s="154" t="s">
        <v>8052</v>
      </c>
      <c r="G339" s="154" t="s">
        <v>8053</v>
      </c>
      <c r="H339" s="154" t="s">
        <v>8522</v>
      </c>
      <c r="I339" s="154" t="s">
        <v>8523</v>
      </c>
      <c r="J339" s="154" t="s">
        <v>8056</v>
      </c>
      <c r="K339" s="154" t="s">
        <v>8057</v>
      </c>
      <c r="L339" s="155">
        <v>2.07691282</v>
      </c>
    </row>
    <row r="340" spans="1:12" hidden="1" x14ac:dyDescent="0.3">
      <c r="A340" s="154" t="s">
        <v>8524</v>
      </c>
      <c r="B340" s="154" t="s">
        <v>8525</v>
      </c>
      <c r="C340" s="152" t="s">
        <v>2419</v>
      </c>
      <c r="D340" s="153" t="s">
        <v>8526</v>
      </c>
      <c r="E340" s="154" t="s">
        <v>36</v>
      </c>
      <c r="F340" s="154" t="s">
        <v>8052</v>
      </c>
      <c r="G340" s="154" t="s">
        <v>8053</v>
      </c>
      <c r="H340" s="154" t="s">
        <v>7726</v>
      </c>
      <c r="I340" s="154" t="s">
        <v>7727</v>
      </c>
      <c r="J340" s="154" t="s">
        <v>8056</v>
      </c>
      <c r="K340" s="154" t="s">
        <v>8057</v>
      </c>
      <c r="L340" s="155">
        <v>3.7756646200000001</v>
      </c>
    </row>
    <row r="341" spans="1:12" hidden="1" x14ac:dyDescent="0.3">
      <c r="A341" s="154" t="s">
        <v>8527</v>
      </c>
      <c r="B341" s="154" t="s">
        <v>8528</v>
      </c>
      <c r="C341" s="152" t="s">
        <v>8529</v>
      </c>
      <c r="D341" s="153" t="s">
        <v>8530</v>
      </c>
      <c r="E341" s="154" t="s">
        <v>36</v>
      </c>
      <c r="F341" s="154" t="s">
        <v>8052</v>
      </c>
      <c r="G341" s="154" t="s">
        <v>8053</v>
      </c>
      <c r="H341" s="154" t="s">
        <v>8115</v>
      </c>
      <c r="I341" s="154" t="s">
        <v>8116</v>
      </c>
      <c r="J341" s="154" t="s">
        <v>8056</v>
      </c>
      <c r="K341" s="154" t="s">
        <v>8057</v>
      </c>
      <c r="L341" s="155">
        <v>9.5605716100000002</v>
      </c>
    </row>
    <row r="342" spans="1:12" hidden="1" x14ac:dyDescent="0.3">
      <c r="A342" s="154" t="s">
        <v>8531</v>
      </c>
      <c r="B342" s="154" t="s">
        <v>8532</v>
      </c>
      <c r="C342" s="152" t="s">
        <v>2426</v>
      </c>
      <c r="D342" s="153" t="s">
        <v>8533</v>
      </c>
      <c r="E342" s="154" t="s">
        <v>36</v>
      </c>
      <c r="F342" s="154" t="s">
        <v>8052</v>
      </c>
      <c r="G342" s="154" t="s">
        <v>8053</v>
      </c>
      <c r="H342" s="154" t="s">
        <v>8115</v>
      </c>
      <c r="I342" s="154" t="s">
        <v>8116</v>
      </c>
      <c r="J342" s="154" t="s">
        <v>8056</v>
      </c>
      <c r="K342" s="154" t="s">
        <v>8057</v>
      </c>
      <c r="L342" s="155">
        <v>9.5638674800000008</v>
      </c>
    </row>
    <row r="343" spans="1:12" hidden="1" x14ac:dyDescent="0.3">
      <c r="A343" s="154" t="s">
        <v>8534</v>
      </c>
      <c r="B343" s="154" t="s">
        <v>8535</v>
      </c>
      <c r="C343" s="152" t="s">
        <v>8536</v>
      </c>
      <c r="D343" s="153" t="s">
        <v>8537</v>
      </c>
      <c r="E343" s="154" t="s">
        <v>36</v>
      </c>
      <c r="F343" s="154" t="s">
        <v>8052</v>
      </c>
      <c r="G343" s="154" t="s">
        <v>8053</v>
      </c>
      <c r="H343" s="154" t="s">
        <v>7726</v>
      </c>
      <c r="I343" s="154" t="s">
        <v>7727</v>
      </c>
      <c r="J343" s="154" t="s">
        <v>8056</v>
      </c>
      <c r="K343" s="154" t="s">
        <v>8057</v>
      </c>
      <c r="L343" s="155">
        <v>8.4903449599999998</v>
      </c>
    </row>
    <row r="344" spans="1:12" hidden="1" x14ac:dyDescent="0.3">
      <c r="A344" s="154" t="s">
        <v>8538</v>
      </c>
      <c r="B344" s="154" t="s">
        <v>8539</v>
      </c>
      <c r="C344" s="152" t="s">
        <v>8540</v>
      </c>
      <c r="D344" s="153" t="s">
        <v>8541</v>
      </c>
      <c r="E344" s="154" t="s">
        <v>36</v>
      </c>
      <c r="F344" s="154" t="s">
        <v>8052</v>
      </c>
      <c r="G344" s="154" t="s">
        <v>8053</v>
      </c>
      <c r="H344" s="154" t="s">
        <v>7726</v>
      </c>
      <c r="I344" s="154" t="s">
        <v>7727</v>
      </c>
      <c r="J344" s="154" t="s">
        <v>8056</v>
      </c>
      <c r="K344" s="154" t="s">
        <v>8057</v>
      </c>
      <c r="L344" s="155">
        <v>10.402062109999999</v>
      </c>
    </row>
    <row r="345" spans="1:12" hidden="1" x14ac:dyDescent="0.3">
      <c r="A345" s="154" t="s">
        <v>8542</v>
      </c>
      <c r="B345" s="154" t="s">
        <v>8543</v>
      </c>
      <c r="C345" s="152" t="s">
        <v>8544</v>
      </c>
      <c r="D345" s="153" t="s">
        <v>8545</v>
      </c>
      <c r="E345" s="154" t="s">
        <v>36</v>
      </c>
      <c r="F345" s="154" t="s">
        <v>8052</v>
      </c>
      <c r="G345" s="154" t="s">
        <v>8053</v>
      </c>
      <c r="H345" s="154" t="s">
        <v>7882</v>
      </c>
      <c r="I345" s="154" t="s">
        <v>7883</v>
      </c>
      <c r="J345" s="154" t="s">
        <v>8056</v>
      </c>
      <c r="K345" s="154" t="s">
        <v>8057</v>
      </c>
      <c r="L345" s="155">
        <v>0.22451053000000001</v>
      </c>
    </row>
    <row r="346" spans="1:12" hidden="1" x14ac:dyDescent="0.3">
      <c r="A346" s="154" t="s">
        <v>8546</v>
      </c>
      <c r="B346" s="154" t="s">
        <v>8547</v>
      </c>
      <c r="C346" s="152" t="s">
        <v>8548</v>
      </c>
      <c r="D346" s="153" t="s">
        <v>8549</v>
      </c>
      <c r="E346" s="154" t="s">
        <v>36</v>
      </c>
      <c r="F346" s="154" t="s">
        <v>8052</v>
      </c>
      <c r="G346" s="154" t="s">
        <v>8053</v>
      </c>
      <c r="H346" s="154" t="s">
        <v>7726</v>
      </c>
      <c r="I346" s="154" t="s">
        <v>7727</v>
      </c>
      <c r="J346" s="154" t="s">
        <v>8056</v>
      </c>
      <c r="K346" s="154" t="s">
        <v>8057</v>
      </c>
      <c r="L346" s="155">
        <v>2.2936627399999998</v>
      </c>
    </row>
    <row r="347" spans="1:12" hidden="1" x14ac:dyDescent="0.3">
      <c r="A347" s="154" t="s">
        <v>8550</v>
      </c>
      <c r="B347" s="154" t="s">
        <v>8551</v>
      </c>
      <c r="C347" s="152" t="s">
        <v>8552</v>
      </c>
      <c r="D347" s="153" t="s">
        <v>8553</v>
      </c>
      <c r="E347" s="154" t="s">
        <v>36</v>
      </c>
      <c r="F347" s="154" t="s">
        <v>8052</v>
      </c>
      <c r="G347" s="154" t="s">
        <v>8053</v>
      </c>
      <c r="H347" s="154" t="s">
        <v>7726</v>
      </c>
      <c r="I347" s="154" t="s">
        <v>7727</v>
      </c>
      <c r="J347" s="154" t="s">
        <v>8056</v>
      </c>
      <c r="K347" s="154" t="s">
        <v>8057</v>
      </c>
      <c r="L347" s="155">
        <v>9.4659594400000007</v>
      </c>
    </row>
    <row r="348" spans="1:12" hidden="1" x14ac:dyDescent="0.3">
      <c r="A348" s="154" t="s">
        <v>8554</v>
      </c>
      <c r="B348" s="154" t="s">
        <v>8555</v>
      </c>
      <c r="C348" s="152" t="s">
        <v>2428</v>
      </c>
      <c r="D348" s="153" t="s">
        <v>8556</v>
      </c>
      <c r="E348" s="154" t="s">
        <v>36</v>
      </c>
      <c r="F348" s="154" t="s">
        <v>8052</v>
      </c>
      <c r="G348" s="154" t="s">
        <v>8053</v>
      </c>
      <c r="H348" s="154" t="s">
        <v>7882</v>
      </c>
      <c r="I348" s="154" t="s">
        <v>7883</v>
      </c>
      <c r="J348" s="154" t="s">
        <v>8056</v>
      </c>
      <c r="K348" s="154" t="s">
        <v>8057</v>
      </c>
      <c r="L348" s="155">
        <v>0.29931495000000002</v>
      </c>
    </row>
    <row r="349" spans="1:12" hidden="1" x14ac:dyDescent="0.3">
      <c r="A349" s="154" t="s">
        <v>8557</v>
      </c>
      <c r="B349" s="154" t="s">
        <v>8558</v>
      </c>
      <c r="C349" s="152" t="s">
        <v>2430</v>
      </c>
      <c r="D349" s="153" t="s">
        <v>8559</v>
      </c>
      <c r="E349" s="154" t="s">
        <v>36</v>
      </c>
      <c r="F349" s="154" t="s">
        <v>8052</v>
      </c>
      <c r="G349" s="154" t="s">
        <v>8053</v>
      </c>
      <c r="H349" s="154" t="s">
        <v>7882</v>
      </c>
      <c r="I349" s="154" t="s">
        <v>7883</v>
      </c>
      <c r="J349" s="154" t="s">
        <v>8056</v>
      </c>
      <c r="K349" s="154" t="s">
        <v>8057</v>
      </c>
      <c r="L349" s="155">
        <v>0.29931495000000002</v>
      </c>
    </row>
    <row r="350" spans="1:12" hidden="1" x14ac:dyDescent="0.3">
      <c r="A350" s="154" t="s">
        <v>8560</v>
      </c>
      <c r="B350" s="154" t="s">
        <v>8561</v>
      </c>
      <c r="C350" s="152" t="s">
        <v>2432</v>
      </c>
      <c r="D350" s="153" t="s">
        <v>8562</v>
      </c>
      <c r="E350" s="154" t="s">
        <v>36</v>
      </c>
      <c r="F350" s="154" t="s">
        <v>8052</v>
      </c>
      <c r="G350" s="154" t="s">
        <v>8053</v>
      </c>
      <c r="H350" s="154" t="s">
        <v>7882</v>
      </c>
      <c r="I350" s="154" t="s">
        <v>7883</v>
      </c>
      <c r="J350" s="154" t="s">
        <v>8056</v>
      </c>
      <c r="K350" s="154" t="s">
        <v>8057</v>
      </c>
      <c r="L350" s="155">
        <v>0.26224373000000001</v>
      </c>
    </row>
    <row r="351" spans="1:12" hidden="1" x14ac:dyDescent="0.3">
      <c r="A351" s="154" t="s">
        <v>8563</v>
      </c>
      <c r="B351" s="154" t="s">
        <v>8564</v>
      </c>
      <c r="C351" s="152" t="s">
        <v>8565</v>
      </c>
      <c r="D351" s="153" t="s">
        <v>8566</v>
      </c>
      <c r="E351" s="154" t="s">
        <v>36</v>
      </c>
      <c r="F351" s="154" t="s">
        <v>8052</v>
      </c>
      <c r="G351" s="154" t="s">
        <v>8053</v>
      </c>
      <c r="H351" s="154" t="s">
        <v>7882</v>
      </c>
      <c r="I351" s="154" t="s">
        <v>7883</v>
      </c>
      <c r="J351" s="154" t="s">
        <v>8056</v>
      </c>
      <c r="K351" s="154" t="s">
        <v>8057</v>
      </c>
      <c r="L351" s="155">
        <v>0.27240101999999999</v>
      </c>
    </row>
    <row r="352" spans="1:12" hidden="1" x14ac:dyDescent="0.3">
      <c r="A352" s="154" t="s">
        <v>8567</v>
      </c>
      <c r="B352" s="154" t="s">
        <v>8568</v>
      </c>
      <c r="C352" s="152" t="s">
        <v>8569</v>
      </c>
      <c r="D352" s="153" t="s">
        <v>8570</v>
      </c>
      <c r="E352" s="154" t="s">
        <v>36</v>
      </c>
      <c r="F352" s="154" t="s">
        <v>8052</v>
      </c>
      <c r="G352" s="154" t="s">
        <v>8053</v>
      </c>
      <c r="H352" s="154" t="s">
        <v>8233</v>
      </c>
      <c r="I352" s="154" t="s">
        <v>8234</v>
      </c>
      <c r="J352" s="154" t="s">
        <v>8056</v>
      </c>
      <c r="K352" s="154" t="s">
        <v>8057</v>
      </c>
      <c r="L352" s="155">
        <v>0.55649994000000003</v>
      </c>
    </row>
    <row r="353" spans="1:12" hidden="1" x14ac:dyDescent="0.3">
      <c r="A353" s="154" t="s">
        <v>8571</v>
      </c>
      <c r="B353" s="154" t="s">
        <v>8572</v>
      </c>
      <c r="C353" s="152" t="s">
        <v>8573</v>
      </c>
      <c r="D353" s="153" t="s">
        <v>8574</v>
      </c>
      <c r="E353" s="154" t="s">
        <v>36</v>
      </c>
      <c r="F353" s="154" t="s">
        <v>8052</v>
      </c>
      <c r="G353" s="154" t="s">
        <v>8053</v>
      </c>
      <c r="H353" s="154" t="s">
        <v>7726</v>
      </c>
      <c r="I353" s="154" t="s">
        <v>7727</v>
      </c>
      <c r="J353" s="154" t="s">
        <v>8056</v>
      </c>
      <c r="K353" s="154" t="s">
        <v>8057</v>
      </c>
      <c r="L353" s="155">
        <v>1.4441672800000001</v>
      </c>
    </row>
    <row r="354" spans="1:12" hidden="1" x14ac:dyDescent="0.3">
      <c r="A354" s="154" t="s">
        <v>8575</v>
      </c>
      <c r="B354" s="154" t="s">
        <v>8576</v>
      </c>
      <c r="C354" s="152" t="s">
        <v>8577</v>
      </c>
      <c r="D354" s="153" t="s">
        <v>8578</v>
      </c>
      <c r="E354" s="154" t="s">
        <v>36</v>
      </c>
      <c r="F354" s="154" t="s">
        <v>8052</v>
      </c>
      <c r="G354" s="154" t="s">
        <v>8053</v>
      </c>
      <c r="H354" s="154" t="s">
        <v>7726</v>
      </c>
      <c r="I354" s="154" t="s">
        <v>7727</v>
      </c>
      <c r="J354" s="154" t="s">
        <v>8056</v>
      </c>
      <c r="K354" s="154" t="s">
        <v>8057</v>
      </c>
      <c r="L354" s="155">
        <v>2.15242887</v>
      </c>
    </row>
    <row r="355" spans="1:12" hidden="1" x14ac:dyDescent="0.3">
      <c r="A355" s="154" t="s">
        <v>8579</v>
      </c>
      <c r="B355" s="154" t="s">
        <v>8580</v>
      </c>
      <c r="C355" s="152" t="s">
        <v>8581</v>
      </c>
      <c r="D355" s="153" t="s">
        <v>8582</v>
      </c>
      <c r="E355" s="154" t="s">
        <v>36</v>
      </c>
      <c r="F355" s="154" t="s">
        <v>8052</v>
      </c>
      <c r="G355" s="154" t="s">
        <v>8053</v>
      </c>
      <c r="H355" s="154" t="s">
        <v>7726</v>
      </c>
      <c r="I355" s="154" t="s">
        <v>7727</v>
      </c>
      <c r="J355" s="154" t="s">
        <v>8056</v>
      </c>
      <c r="K355" s="154" t="s">
        <v>8057</v>
      </c>
      <c r="L355" s="155">
        <v>1.9828789</v>
      </c>
    </row>
    <row r="356" spans="1:12" hidden="1" x14ac:dyDescent="0.3">
      <c r="A356" s="154" t="s">
        <v>8583</v>
      </c>
      <c r="B356" s="154" t="s">
        <v>8584</v>
      </c>
      <c r="C356" s="152" t="s">
        <v>2434</v>
      </c>
      <c r="D356" s="153" t="s">
        <v>8585</v>
      </c>
      <c r="E356" s="154" t="s">
        <v>36</v>
      </c>
      <c r="F356" s="154" t="s">
        <v>8052</v>
      </c>
      <c r="G356" s="154" t="s">
        <v>8053</v>
      </c>
      <c r="H356" s="154" t="s">
        <v>8085</v>
      </c>
      <c r="I356" s="154" t="s">
        <v>8086</v>
      </c>
      <c r="J356" s="154" t="s">
        <v>8056</v>
      </c>
      <c r="K356" s="154" t="s">
        <v>8057</v>
      </c>
      <c r="L356" s="155">
        <v>0.10509053</v>
      </c>
    </row>
    <row r="357" spans="1:12" hidden="1" x14ac:dyDescent="0.3">
      <c r="A357" s="154" t="s">
        <v>8586</v>
      </c>
      <c r="B357" s="154" t="s">
        <v>8587</v>
      </c>
      <c r="C357" s="152" t="s">
        <v>1256</v>
      </c>
      <c r="D357" s="153" t="s">
        <v>8588</v>
      </c>
      <c r="E357" s="154" t="s">
        <v>36</v>
      </c>
      <c r="F357" s="154" t="s">
        <v>8052</v>
      </c>
      <c r="G357" s="154" t="s">
        <v>8053</v>
      </c>
      <c r="H357" s="154" t="s">
        <v>7310</v>
      </c>
      <c r="I357" s="154" t="s">
        <v>7311</v>
      </c>
      <c r="J357" s="154" t="s">
        <v>8056</v>
      </c>
      <c r="K357" s="154" t="s">
        <v>8057</v>
      </c>
      <c r="L357" s="155">
        <v>10.09838394</v>
      </c>
    </row>
    <row r="358" spans="1:12" hidden="1" x14ac:dyDescent="0.3">
      <c r="A358" s="154" t="s">
        <v>8589</v>
      </c>
      <c r="B358" s="154" t="s">
        <v>8590</v>
      </c>
      <c r="C358" s="152" t="s">
        <v>1434</v>
      </c>
      <c r="D358" s="153" t="s">
        <v>8591</v>
      </c>
      <c r="E358" s="154" t="s">
        <v>36</v>
      </c>
      <c r="F358" s="154" t="s">
        <v>8052</v>
      </c>
      <c r="G358" s="154" t="s">
        <v>8053</v>
      </c>
      <c r="H358" s="154" t="s">
        <v>7310</v>
      </c>
      <c r="I358" s="154" t="s">
        <v>7311</v>
      </c>
      <c r="J358" s="154" t="s">
        <v>8056</v>
      </c>
      <c r="K358" s="154" t="s">
        <v>8057</v>
      </c>
      <c r="L358" s="155">
        <v>17.536966240000002</v>
      </c>
    </row>
    <row r="359" spans="1:12" hidden="1" x14ac:dyDescent="0.3">
      <c r="A359" s="154" t="s">
        <v>8592</v>
      </c>
      <c r="B359" s="154" t="s">
        <v>8593</v>
      </c>
      <c r="C359" s="152" t="s">
        <v>2438</v>
      </c>
      <c r="D359" s="153" t="s">
        <v>8594</v>
      </c>
      <c r="E359" s="154" t="s">
        <v>36</v>
      </c>
      <c r="F359" s="154" t="s">
        <v>8052</v>
      </c>
      <c r="G359" s="154" t="s">
        <v>8053</v>
      </c>
      <c r="H359" s="154" t="s">
        <v>7882</v>
      </c>
      <c r="I359" s="154" t="s">
        <v>7883</v>
      </c>
      <c r="J359" s="154" t="s">
        <v>8056</v>
      </c>
      <c r="K359" s="154" t="s">
        <v>8057</v>
      </c>
      <c r="L359" s="155">
        <v>0.48759908000000002</v>
      </c>
    </row>
    <row r="360" spans="1:12" hidden="1" x14ac:dyDescent="0.3">
      <c r="A360" s="154" t="s">
        <v>8595</v>
      </c>
      <c r="B360" s="154" t="s">
        <v>8596</v>
      </c>
      <c r="C360" s="152" t="s">
        <v>1600</v>
      </c>
      <c r="D360" s="153" t="s">
        <v>8597</v>
      </c>
      <c r="E360" s="154" t="s">
        <v>36</v>
      </c>
      <c r="F360" s="154" t="s">
        <v>8052</v>
      </c>
      <c r="G360" s="154" t="s">
        <v>8053</v>
      </c>
      <c r="H360" s="154" t="s">
        <v>7882</v>
      </c>
      <c r="I360" s="154" t="s">
        <v>7883</v>
      </c>
      <c r="J360" s="154" t="s">
        <v>8056</v>
      </c>
      <c r="K360" s="154" t="s">
        <v>8057</v>
      </c>
      <c r="L360" s="155">
        <v>0.48333991999999998</v>
      </c>
    </row>
    <row r="361" spans="1:12" hidden="1" x14ac:dyDescent="0.3">
      <c r="A361" s="154" t="s">
        <v>8598</v>
      </c>
      <c r="B361" s="154" t="s">
        <v>8599</v>
      </c>
      <c r="C361" s="152" t="s">
        <v>8600</v>
      </c>
      <c r="D361" s="153" t="s">
        <v>8601</v>
      </c>
      <c r="E361" s="154" t="s">
        <v>36</v>
      </c>
      <c r="F361" s="154" t="s">
        <v>8052</v>
      </c>
      <c r="G361" s="154" t="s">
        <v>8053</v>
      </c>
      <c r="H361" s="154" t="s">
        <v>7882</v>
      </c>
      <c r="I361" s="154" t="s">
        <v>7883</v>
      </c>
      <c r="J361" s="154" t="s">
        <v>8056</v>
      </c>
      <c r="K361" s="154" t="s">
        <v>8057</v>
      </c>
      <c r="L361" s="155">
        <v>0.37548218999999999</v>
      </c>
    </row>
    <row r="362" spans="1:12" hidden="1" x14ac:dyDescent="0.3">
      <c r="A362" s="154" t="s">
        <v>8602</v>
      </c>
      <c r="B362" s="154" t="s">
        <v>8603</v>
      </c>
      <c r="C362" s="152" t="s">
        <v>8604</v>
      </c>
      <c r="D362" s="153" t="s">
        <v>8605</v>
      </c>
      <c r="E362" s="154" t="s">
        <v>36</v>
      </c>
      <c r="F362" s="154" t="s">
        <v>8052</v>
      </c>
      <c r="G362" s="154" t="s">
        <v>8053</v>
      </c>
      <c r="H362" s="154" t="s">
        <v>7882</v>
      </c>
      <c r="I362" s="154" t="s">
        <v>7883</v>
      </c>
      <c r="J362" s="154" t="s">
        <v>8056</v>
      </c>
      <c r="K362" s="154" t="s">
        <v>8057</v>
      </c>
      <c r="L362" s="155">
        <v>0.42726737999999997</v>
      </c>
    </row>
    <row r="363" spans="1:12" hidden="1" x14ac:dyDescent="0.3">
      <c r="A363" s="154" t="s">
        <v>8606</v>
      </c>
      <c r="B363" s="154" t="s">
        <v>8607</v>
      </c>
      <c r="C363" s="152" t="s">
        <v>1406</v>
      </c>
      <c r="D363" s="153" t="s">
        <v>8608</v>
      </c>
      <c r="E363" s="154" t="s">
        <v>36</v>
      </c>
      <c r="F363" s="154" t="s">
        <v>8052</v>
      </c>
      <c r="G363" s="154" t="s">
        <v>8053</v>
      </c>
      <c r="H363" s="154" t="s">
        <v>8609</v>
      </c>
      <c r="I363" s="154" t="s">
        <v>8610</v>
      </c>
      <c r="J363" s="154" t="s">
        <v>8056</v>
      </c>
      <c r="K363" s="154" t="s">
        <v>8057</v>
      </c>
      <c r="L363" s="155">
        <v>2.8785141799999998</v>
      </c>
    </row>
    <row r="364" spans="1:12" hidden="1" x14ac:dyDescent="0.3">
      <c r="A364" s="154" t="s">
        <v>8611</v>
      </c>
      <c r="B364" s="154" t="s">
        <v>8612</v>
      </c>
      <c r="C364" s="152" t="s">
        <v>1837</v>
      </c>
      <c r="D364" s="153" t="s">
        <v>8613</v>
      </c>
      <c r="E364" s="154" t="s">
        <v>36</v>
      </c>
      <c r="F364" s="154" t="s">
        <v>8052</v>
      </c>
      <c r="G364" s="154" t="s">
        <v>8053</v>
      </c>
      <c r="H364" s="154" t="s">
        <v>8609</v>
      </c>
      <c r="I364" s="154" t="s">
        <v>8610</v>
      </c>
      <c r="J364" s="154" t="s">
        <v>8056</v>
      </c>
      <c r="K364" s="154" t="s">
        <v>8057</v>
      </c>
      <c r="L364" s="155">
        <v>4.4518994699999999</v>
      </c>
    </row>
    <row r="365" spans="1:12" hidden="1" x14ac:dyDescent="0.3">
      <c r="A365" s="154" t="s">
        <v>8614</v>
      </c>
      <c r="B365" s="154" t="s">
        <v>8615</v>
      </c>
      <c r="C365" s="152" t="s">
        <v>1376</v>
      </c>
      <c r="D365" s="153" t="s">
        <v>8616</v>
      </c>
      <c r="E365" s="154" t="s">
        <v>36</v>
      </c>
      <c r="F365" s="154" t="s">
        <v>8052</v>
      </c>
      <c r="G365" s="154" t="s">
        <v>8053</v>
      </c>
      <c r="H365" s="154" t="s">
        <v>8609</v>
      </c>
      <c r="I365" s="154" t="s">
        <v>8610</v>
      </c>
      <c r="J365" s="154" t="s">
        <v>8056</v>
      </c>
      <c r="K365" s="154" t="s">
        <v>8057</v>
      </c>
      <c r="L365" s="155">
        <v>4.4597921500000002</v>
      </c>
    </row>
    <row r="366" spans="1:12" hidden="1" x14ac:dyDescent="0.3">
      <c r="A366" s="154" t="s">
        <v>8617</v>
      </c>
      <c r="B366" s="154" t="s">
        <v>8618</v>
      </c>
      <c r="C366" s="152" t="s">
        <v>1328</v>
      </c>
      <c r="D366" s="153" t="s">
        <v>8619</v>
      </c>
      <c r="E366" s="154" t="s">
        <v>36</v>
      </c>
      <c r="F366" s="154" t="s">
        <v>8052</v>
      </c>
      <c r="G366" s="154" t="s">
        <v>8053</v>
      </c>
      <c r="H366" s="154" t="s">
        <v>8609</v>
      </c>
      <c r="I366" s="154" t="s">
        <v>8610</v>
      </c>
      <c r="J366" s="154" t="s">
        <v>8056</v>
      </c>
      <c r="K366" s="154" t="s">
        <v>8057</v>
      </c>
      <c r="L366" s="155">
        <v>0.38297339000000002</v>
      </c>
    </row>
    <row r="367" spans="1:12" hidden="1" x14ac:dyDescent="0.3">
      <c r="A367" s="154" t="s">
        <v>8620</v>
      </c>
      <c r="B367" s="154" t="s">
        <v>8621</v>
      </c>
      <c r="C367" s="152" t="s">
        <v>8622</v>
      </c>
      <c r="D367" s="153" t="s">
        <v>8623</v>
      </c>
      <c r="E367" s="154" t="s">
        <v>36</v>
      </c>
      <c r="F367" s="154" t="s">
        <v>8052</v>
      </c>
      <c r="G367" s="154" t="s">
        <v>8053</v>
      </c>
      <c r="H367" s="154" t="s">
        <v>7726</v>
      </c>
      <c r="I367" s="154" t="s">
        <v>7727</v>
      </c>
      <c r="J367" s="154" t="s">
        <v>8056</v>
      </c>
      <c r="K367" s="154" t="s">
        <v>8057</v>
      </c>
      <c r="L367" s="155">
        <v>2.19174734</v>
      </c>
    </row>
    <row r="368" spans="1:12" hidden="1" x14ac:dyDescent="0.3">
      <c r="A368" s="154" t="s">
        <v>8624</v>
      </c>
      <c r="B368" s="154" t="s">
        <v>8625</v>
      </c>
      <c r="C368" s="152" t="s">
        <v>8626</v>
      </c>
      <c r="D368" s="153" t="s">
        <v>8627</v>
      </c>
      <c r="E368" s="154" t="s">
        <v>36</v>
      </c>
      <c r="F368" s="154" t="s">
        <v>8052</v>
      </c>
      <c r="G368" s="154" t="s">
        <v>8053</v>
      </c>
      <c r="H368" s="154" t="s">
        <v>7726</v>
      </c>
      <c r="I368" s="154" t="s">
        <v>7727</v>
      </c>
      <c r="J368" s="154" t="s">
        <v>8056</v>
      </c>
      <c r="K368" s="154" t="s">
        <v>8057</v>
      </c>
      <c r="L368" s="155">
        <v>1.0878868399999999</v>
      </c>
    </row>
    <row r="369" spans="1:12" hidden="1" x14ac:dyDescent="0.3">
      <c r="A369" s="154" t="s">
        <v>8628</v>
      </c>
      <c r="B369" s="154" t="s">
        <v>8629</v>
      </c>
      <c r="C369" s="152" t="s">
        <v>1849</v>
      </c>
      <c r="D369" s="153" t="s">
        <v>8630</v>
      </c>
      <c r="E369" s="154" t="s">
        <v>36</v>
      </c>
      <c r="F369" s="154" t="s">
        <v>8052</v>
      </c>
      <c r="G369" s="154" t="s">
        <v>8053</v>
      </c>
      <c r="H369" s="154" t="s">
        <v>8609</v>
      </c>
      <c r="I369" s="154" t="s">
        <v>8610</v>
      </c>
      <c r="J369" s="154" t="s">
        <v>8056</v>
      </c>
      <c r="K369" s="154" t="s">
        <v>8057</v>
      </c>
      <c r="L369" s="155">
        <v>0.72475376999999996</v>
      </c>
    </row>
    <row r="370" spans="1:12" hidden="1" x14ac:dyDescent="0.3">
      <c r="A370" s="154" t="s">
        <v>8631</v>
      </c>
      <c r="B370" s="154" t="s">
        <v>8632</v>
      </c>
      <c r="C370" s="152" t="s">
        <v>1851</v>
      </c>
      <c r="D370" s="153" t="s">
        <v>8633</v>
      </c>
      <c r="E370" s="154" t="s">
        <v>36</v>
      </c>
      <c r="F370" s="154" t="s">
        <v>8052</v>
      </c>
      <c r="G370" s="154" t="s">
        <v>8053</v>
      </c>
      <c r="H370" s="154" t="s">
        <v>8609</v>
      </c>
      <c r="I370" s="154" t="s">
        <v>8610</v>
      </c>
      <c r="J370" s="154" t="s">
        <v>8056</v>
      </c>
      <c r="K370" s="154" t="s">
        <v>8057</v>
      </c>
      <c r="L370" s="155">
        <v>0.72506128999999997</v>
      </c>
    </row>
    <row r="371" spans="1:12" hidden="1" x14ac:dyDescent="0.3">
      <c r="A371" s="154" t="s">
        <v>8634</v>
      </c>
      <c r="B371" s="154" t="s">
        <v>8635</v>
      </c>
      <c r="C371" s="152" t="s">
        <v>1556</v>
      </c>
      <c r="D371" s="153" t="s">
        <v>8636</v>
      </c>
      <c r="E371" s="154" t="s">
        <v>36</v>
      </c>
      <c r="F371" s="154" t="s">
        <v>8052</v>
      </c>
      <c r="G371" s="154" t="s">
        <v>8053</v>
      </c>
      <c r="H371" s="154" t="s">
        <v>8609</v>
      </c>
      <c r="I371" s="154" t="s">
        <v>8610</v>
      </c>
      <c r="J371" s="154" t="s">
        <v>8056</v>
      </c>
      <c r="K371" s="154" t="s">
        <v>8057</v>
      </c>
      <c r="L371" s="155">
        <v>0.33272659999999998</v>
      </c>
    </row>
    <row r="372" spans="1:12" hidden="1" x14ac:dyDescent="0.3">
      <c r="A372" s="154" t="s">
        <v>8637</v>
      </c>
      <c r="B372" s="154" t="s">
        <v>8638</v>
      </c>
      <c r="C372" s="152" t="s">
        <v>2441</v>
      </c>
      <c r="D372" s="153" t="s">
        <v>8639</v>
      </c>
      <c r="E372" s="154" t="s">
        <v>36</v>
      </c>
      <c r="F372" s="154" t="s">
        <v>8052</v>
      </c>
      <c r="G372" s="154" t="s">
        <v>8053</v>
      </c>
      <c r="H372" s="154" t="s">
        <v>7310</v>
      </c>
      <c r="I372" s="154" t="s">
        <v>7311</v>
      </c>
      <c r="J372" s="154" t="s">
        <v>8056</v>
      </c>
      <c r="K372" s="154" t="s">
        <v>8057</v>
      </c>
      <c r="L372" s="155">
        <v>6.7764252300000001</v>
      </c>
    </row>
    <row r="373" spans="1:12" hidden="1" x14ac:dyDescent="0.3">
      <c r="A373" s="154" t="s">
        <v>8640</v>
      </c>
      <c r="B373" s="154" t="s">
        <v>8641</v>
      </c>
      <c r="C373" s="152" t="s">
        <v>1442</v>
      </c>
      <c r="D373" s="153" t="s">
        <v>8642</v>
      </c>
      <c r="E373" s="154" t="s">
        <v>36</v>
      </c>
      <c r="F373" s="154" t="s">
        <v>8052</v>
      </c>
      <c r="G373" s="154" t="s">
        <v>8053</v>
      </c>
      <c r="H373" s="154" t="s">
        <v>7310</v>
      </c>
      <c r="I373" s="154" t="s">
        <v>7311</v>
      </c>
      <c r="J373" s="154" t="s">
        <v>8056</v>
      </c>
      <c r="K373" s="154" t="s">
        <v>8057</v>
      </c>
      <c r="L373" s="155">
        <v>5.7153923400000002</v>
      </c>
    </row>
    <row r="374" spans="1:12" hidden="1" x14ac:dyDescent="0.3">
      <c r="A374" s="154" t="s">
        <v>8643</v>
      </c>
      <c r="B374" s="154" t="s">
        <v>8644</v>
      </c>
      <c r="C374" s="152" t="s">
        <v>1534</v>
      </c>
      <c r="D374" s="153" t="s">
        <v>8645</v>
      </c>
      <c r="E374" s="154" t="s">
        <v>36</v>
      </c>
      <c r="F374" s="154" t="s">
        <v>8052</v>
      </c>
      <c r="G374" s="154" t="s">
        <v>8053</v>
      </c>
      <c r="H374" s="154" t="s">
        <v>8609</v>
      </c>
      <c r="I374" s="154" t="s">
        <v>8610</v>
      </c>
      <c r="J374" s="154" t="s">
        <v>8056</v>
      </c>
      <c r="K374" s="154" t="s">
        <v>8057</v>
      </c>
      <c r="L374" s="155">
        <v>1.16392896</v>
      </c>
    </row>
    <row r="375" spans="1:12" hidden="1" x14ac:dyDescent="0.3">
      <c r="A375" s="154" t="s">
        <v>8646</v>
      </c>
      <c r="B375" s="154" t="s">
        <v>8647</v>
      </c>
      <c r="C375" s="152" t="s">
        <v>1859</v>
      </c>
      <c r="D375" s="153" t="s">
        <v>8648</v>
      </c>
      <c r="E375" s="154" t="s">
        <v>36</v>
      </c>
      <c r="F375" s="154" t="s">
        <v>8052</v>
      </c>
      <c r="G375" s="154" t="s">
        <v>8053</v>
      </c>
      <c r="H375" s="154" t="s">
        <v>8609</v>
      </c>
      <c r="I375" s="154" t="s">
        <v>8610</v>
      </c>
      <c r="J375" s="154" t="s">
        <v>8056</v>
      </c>
      <c r="K375" s="154" t="s">
        <v>8057</v>
      </c>
      <c r="L375" s="155">
        <v>1.46575221</v>
      </c>
    </row>
    <row r="376" spans="1:12" hidden="1" x14ac:dyDescent="0.3">
      <c r="A376" s="154" t="s">
        <v>8649</v>
      </c>
      <c r="B376" s="154" t="s">
        <v>8650</v>
      </c>
      <c r="C376" s="152" t="s">
        <v>1340</v>
      </c>
      <c r="D376" s="153" t="s">
        <v>8651</v>
      </c>
      <c r="E376" s="154" t="s">
        <v>36</v>
      </c>
      <c r="F376" s="154" t="s">
        <v>8052</v>
      </c>
      <c r="G376" s="154" t="s">
        <v>8053</v>
      </c>
      <c r="H376" s="154" t="s">
        <v>8609</v>
      </c>
      <c r="I376" s="154" t="s">
        <v>8610</v>
      </c>
      <c r="J376" s="154" t="s">
        <v>8056</v>
      </c>
      <c r="K376" s="154" t="s">
        <v>8057</v>
      </c>
      <c r="L376" s="155">
        <v>1.4657405800000001</v>
      </c>
    </row>
    <row r="377" spans="1:12" hidden="1" x14ac:dyDescent="0.3">
      <c r="A377" s="154" t="s">
        <v>8652</v>
      </c>
      <c r="B377" s="154" t="s">
        <v>8653</v>
      </c>
      <c r="C377" s="152" t="s">
        <v>8654</v>
      </c>
      <c r="D377" s="153" t="s">
        <v>8655</v>
      </c>
      <c r="E377" s="154" t="s">
        <v>36</v>
      </c>
      <c r="F377" s="154" t="s">
        <v>8052</v>
      </c>
      <c r="G377" s="154" t="s">
        <v>8053</v>
      </c>
      <c r="H377" s="154" t="s">
        <v>7882</v>
      </c>
      <c r="I377" s="154" t="s">
        <v>7883</v>
      </c>
      <c r="J377" s="154" t="s">
        <v>8056</v>
      </c>
      <c r="K377" s="154" t="s">
        <v>8057</v>
      </c>
      <c r="L377" s="155">
        <v>0.33379565</v>
      </c>
    </row>
    <row r="378" spans="1:12" hidden="1" x14ac:dyDescent="0.3">
      <c r="A378" s="154" t="s">
        <v>8656</v>
      </c>
      <c r="B378" s="154" t="s">
        <v>8657</v>
      </c>
      <c r="C378" s="152" t="s">
        <v>8658</v>
      </c>
      <c r="D378" s="153" t="s">
        <v>8659</v>
      </c>
      <c r="E378" s="154" t="s">
        <v>36</v>
      </c>
      <c r="F378" s="154" t="s">
        <v>8052</v>
      </c>
      <c r="G378" s="154" t="s">
        <v>8053</v>
      </c>
      <c r="H378" s="154" t="s">
        <v>7882</v>
      </c>
      <c r="I378" s="154" t="s">
        <v>7883</v>
      </c>
      <c r="J378" s="154" t="s">
        <v>8056</v>
      </c>
      <c r="K378" s="154" t="s">
        <v>8057</v>
      </c>
      <c r="L378" s="155">
        <v>0.33379565</v>
      </c>
    </row>
    <row r="379" spans="1:12" hidden="1" x14ac:dyDescent="0.3">
      <c r="A379" s="154" t="s">
        <v>8660</v>
      </c>
      <c r="B379" s="154" t="s">
        <v>8661</v>
      </c>
      <c r="C379" s="152" t="s">
        <v>1785</v>
      </c>
      <c r="D379" s="153" t="s">
        <v>8662</v>
      </c>
      <c r="E379" s="154" t="s">
        <v>36</v>
      </c>
      <c r="F379" s="154" t="s">
        <v>8052</v>
      </c>
      <c r="G379" s="154" t="s">
        <v>8053</v>
      </c>
      <c r="H379" s="154" t="s">
        <v>8609</v>
      </c>
      <c r="I379" s="154" t="s">
        <v>8610</v>
      </c>
      <c r="J379" s="154" t="s">
        <v>8056</v>
      </c>
      <c r="K379" s="154" t="s">
        <v>8057</v>
      </c>
      <c r="L379" s="155">
        <v>6.7594553599999996</v>
      </c>
    </row>
    <row r="380" spans="1:12" hidden="1" x14ac:dyDescent="0.3">
      <c r="A380" s="154" t="s">
        <v>8663</v>
      </c>
      <c r="B380" s="154" t="s">
        <v>8664</v>
      </c>
      <c r="C380" s="152" t="s">
        <v>8665</v>
      </c>
      <c r="D380" s="153" t="s">
        <v>8666</v>
      </c>
      <c r="E380" s="154" t="s">
        <v>36</v>
      </c>
      <c r="F380" s="154" t="s">
        <v>8052</v>
      </c>
      <c r="G380" s="154" t="s">
        <v>8053</v>
      </c>
      <c r="H380" s="154" t="s">
        <v>8609</v>
      </c>
      <c r="I380" s="154" t="s">
        <v>8610</v>
      </c>
      <c r="J380" s="154" t="s">
        <v>8056</v>
      </c>
      <c r="K380" s="154" t="s">
        <v>8057</v>
      </c>
      <c r="L380" s="155">
        <v>4.2120564800000002</v>
      </c>
    </row>
    <row r="381" spans="1:12" hidden="1" x14ac:dyDescent="0.3">
      <c r="A381" s="154" t="s">
        <v>8667</v>
      </c>
      <c r="B381" s="154" t="s">
        <v>8668</v>
      </c>
      <c r="C381" s="152" t="s">
        <v>1318</v>
      </c>
      <c r="D381" s="153" t="s">
        <v>8669</v>
      </c>
      <c r="E381" s="154" t="s">
        <v>36</v>
      </c>
      <c r="F381" s="154" t="s">
        <v>8052</v>
      </c>
      <c r="G381" s="154" t="s">
        <v>8053</v>
      </c>
      <c r="H381" s="154" t="s">
        <v>8609</v>
      </c>
      <c r="I381" s="154" t="s">
        <v>8610</v>
      </c>
      <c r="J381" s="154" t="s">
        <v>8056</v>
      </c>
      <c r="K381" s="154" t="s">
        <v>8057</v>
      </c>
      <c r="L381" s="155">
        <v>4.2075292900000001</v>
      </c>
    </row>
    <row r="382" spans="1:12" hidden="1" x14ac:dyDescent="0.3">
      <c r="A382" s="154" t="s">
        <v>8670</v>
      </c>
      <c r="B382" s="154" t="s">
        <v>8671</v>
      </c>
      <c r="C382" s="152" t="s">
        <v>1873</v>
      </c>
      <c r="D382" s="153" t="s">
        <v>8672</v>
      </c>
      <c r="E382" s="154" t="s">
        <v>36</v>
      </c>
      <c r="F382" s="154" t="s">
        <v>8052</v>
      </c>
      <c r="G382" s="154" t="s">
        <v>8053</v>
      </c>
      <c r="H382" s="154" t="s">
        <v>8609</v>
      </c>
      <c r="I382" s="154" t="s">
        <v>8610</v>
      </c>
      <c r="J382" s="154" t="s">
        <v>8056</v>
      </c>
      <c r="K382" s="154" t="s">
        <v>8057</v>
      </c>
      <c r="L382" s="155">
        <v>6.7760217100000002</v>
      </c>
    </row>
    <row r="383" spans="1:12" hidden="1" x14ac:dyDescent="0.3">
      <c r="A383" s="154" t="s">
        <v>8673</v>
      </c>
      <c r="B383" s="154" t="s">
        <v>8674</v>
      </c>
      <c r="C383" s="152" t="s">
        <v>8675</v>
      </c>
      <c r="D383" s="153" t="s">
        <v>8676</v>
      </c>
      <c r="E383" s="154" t="s">
        <v>36</v>
      </c>
      <c r="F383" s="154" t="s">
        <v>8052</v>
      </c>
      <c r="G383" s="154" t="s">
        <v>8053</v>
      </c>
      <c r="H383" s="154" t="s">
        <v>8609</v>
      </c>
      <c r="I383" s="154" t="s">
        <v>8610</v>
      </c>
      <c r="J383" s="154" t="s">
        <v>8056</v>
      </c>
      <c r="K383" s="154" t="s">
        <v>8057</v>
      </c>
      <c r="L383" s="155">
        <v>9.0154443400000002</v>
      </c>
    </row>
    <row r="384" spans="1:12" hidden="1" x14ac:dyDescent="0.3">
      <c r="A384" s="154" t="s">
        <v>8677</v>
      </c>
      <c r="B384" s="154" t="s">
        <v>8678</v>
      </c>
      <c r="C384" s="152" t="s">
        <v>8679</v>
      </c>
      <c r="D384" s="153" t="s">
        <v>8680</v>
      </c>
      <c r="E384" s="154" t="s">
        <v>36</v>
      </c>
      <c r="F384" s="154" t="s">
        <v>8052</v>
      </c>
      <c r="G384" s="154" t="s">
        <v>8053</v>
      </c>
      <c r="H384" s="154" t="s">
        <v>8609</v>
      </c>
      <c r="I384" s="154" t="s">
        <v>8610</v>
      </c>
      <c r="J384" s="154" t="s">
        <v>8056</v>
      </c>
      <c r="K384" s="154" t="s">
        <v>8057</v>
      </c>
      <c r="L384" s="155">
        <v>11.461981379999999</v>
      </c>
    </row>
    <row r="385" spans="1:12" hidden="1" x14ac:dyDescent="0.3">
      <c r="A385" s="154" t="s">
        <v>8681</v>
      </c>
      <c r="B385" s="154" t="s">
        <v>8682</v>
      </c>
      <c r="C385" s="152" t="s">
        <v>8683</v>
      </c>
      <c r="D385" s="153" t="s">
        <v>8684</v>
      </c>
      <c r="E385" s="154" t="s">
        <v>36</v>
      </c>
      <c r="F385" s="154" t="s">
        <v>8052</v>
      </c>
      <c r="G385" s="154" t="s">
        <v>8053</v>
      </c>
      <c r="H385" s="154" t="s">
        <v>8609</v>
      </c>
      <c r="I385" s="154" t="s">
        <v>8610</v>
      </c>
      <c r="J385" s="154" t="s">
        <v>8056</v>
      </c>
      <c r="K385" s="154" t="s">
        <v>8057</v>
      </c>
      <c r="L385" s="155">
        <v>8.9873736700000002</v>
      </c>
    </row>
    <row r="386" spans="1:12" hidden="1" x14ac:dyDescent="0.3">
      <c r="A386" s="154" t="s">
        <v>8685</v>
      </c>
      <c r="B386" s="154" t="s">
        <v>8686</v>
      </c>
      <c r="C386" s="152" t="s">
        <v>8687</v>
      </c>
      <c r="D386" s="153" t="s">
        <v>8688</v>
      </c>
      <c r="E386" s="154" t="s">
        <v>36</v>
      </c>
      <c r="F386" s="154" t="s">
        <v>8052</v>
      </c>
      <c r="G386" s="154" t="s">
        <v>8053</v>
      </c>
      <c r="H386" s="154" t="s">
        <v>8609</v>
      </c>
      <c r="I386" s="154" t="s">
        <v>8610</v>
      </c>
      <c r="J386" s="154" t="s">
        <v>8056</v>
      </c>
      <c r="K386" s="154" t="s">
        <v>8057</v>
      </c>
      <c r="L386" s="155">
        <v>8.2833301000000006</v>
      </c>
    </row>
    <row r="387" spans="1:12" hidden="1" x14ac:dyDescent="0.3">
      <c r="A387" s="154" t="s">
        <v>8689</v>
      </c>
      <c r="B387" s="154" t="s">
        <v>8690</v>
      </c>
      <c r="C387" s="152" t="s">
        <v>8691</v>
      </c>
      <c r="D387" s="153" t="s">
        <v>8692</v>
      </c>
      <c r="E387" s="154" t="s">
        <v>36</v>
      </c>
      <c r="F387" s="154" t="s">
        <v>8052</v>
      </c>
      <c r="G387" s="154" t="s">
        <v>8053</v>
      </c>
      <c r="H387" s="154" t="s">
        <v>8609</v>
      </c>
      <c r="I387" s="154" t="s">
        <v>8610</v>
      </c>
      <c r="J387" s="154" t="s">
        <v>8056</v>
      </c>
      <c r="K387" s="154" t="s">
        <v>8057</v>
      </c>
      <c r="L387" s="155">
        <v>8.2939610699999999</v>
      </c>
    </row>
    <row r="388" spans="1:12" hidden="1" x14ac:dyDescent="0.3">
      <c r="A388" s="154" t="s">
        <v>8693</v>
      </c>
      <c r="B388" s="154" t="s">
        <v>8694</v>
      </c>
      <c r="C388" s="152" t="s">
        <v>8695</v>
      </c>
      <c r="D388" s="153" t="s">
        <v>8696</v>
      </c>
      <c r="E388" s="154" t="s">
        <v>36</v>
      </c>
      <c r="F388" s="154" t="s">
        <v>8052</v>
      </c>
      <c r="G388" s="154" t="s">
        <v>8053</v>
      </c>
      <c r="H388" s="154" t="s">
        <v>8609</v>
      </c>
      <c r="I388" s="154" t="s">
        <v>8610</v>
      </c>
      <c r="J388" s="154" t="s">
        <v>8056</v>
      </c>
      <c r="K388" s="154" t="s">
        <v>8057</v>
      </c>
      <c r="L388" s="155">
        <v>7.4095874300000002</v>
      </c>
    </row>
    <row r="389" spans="1:12" hidden="1" x14ac:dyDescent="0.3">
      <c r="A389" s="154" t="s">
        <v>8697</v>
      </c>
      <c r="B389" s="154" t="s">
        <v>8698</v>
      </c>
      <c r="C389" s="152" t="s">
        <v>8699</v>
      </c>
      <c r="D389" s="153" t="s">
        <v>8700</v>
      </c>
      <c r="E389" s="154" t="s">
        <v>36</v>
      </c>
      <c r="F389" s="154" t="s">
        <v>8052</v>
      </c>
      <c r="G389" s="154" t="s">
        <v>8053</v>
      </c>
      <c r="H389" s="154" t="s">
        <v>8609</v>
      </c>
      <c r="I389" s="154" t="s">
        <v>8610</v>
      </c>
      <c r="J389" s="154" t="s">
        <v>8056</v>
      </c>
      <c r="K389" s="154" t="s">
        <v>8057</v>
      </c>
      <c r="L389" s="155">
        <v>8.9076009799999998</v>
      </c>
    </row>
    <row r="390" spans="1:12" hidden="1" x14ac:dyDescent="0.3">
      <c r="A390" s="154" t="s">
        <v>8701</v>
      </c>
      <c r="B390" s="154" t="s">
        <v>8702</v>
      </c>
      <c r="C390" s="152" t="s">
        <v>8703</v>
      </c>
      <c r="D390" s="153" t="s">
        <v>8704</v>
      </c>
      <c r="E390" s="154" t="s">
        <v>36</v>
      </c>
      <c r="F390" s="154" t="s">
        <v>8052</v>
      </c>
      <c r="G390" s="154" t="s">
        <v>8053</v>
      </c>
      <c r="H390" s="154" t="s">
        <v>8609</v>
      </c>
      <c r="I390" s="154" t="s">
        <v>8610</v>
      </c>
      <c r="J390" s="154" t="s">
        <v>8056</v>
      </c>
      <c r="K390" s="154" t="s">
        <v>8057</v>
      </c>
      <c r="L390" s="155">
        <v>11.11147912</v>
      </c>
    </row>
    <row r="391" spans="1:12" hidden="1" x14ac:dyDescent="0.3">
      <c r="A391" s="154" t="s">
        <v>8705</v>
      </c>
      <c r="B391" s="154" t="s">
        <v>8706</v>
      </c>
      <c r="C391" s="152" t="s">
        <v>8707</v>
      </c>
      <c r="D391" s="153" t="s">
        <v>8708</v>
      </c>
      <c r="E391" s="154" t="s">
        <v>36</v>
      </c>
      <c r="F391" s="154" t="s">
        <v>8052</v>
      </c>
      <c r="G391" s="154" t="s">
        <v>8053</v>
      </c>
      <c r="H391" s="154" t="s">
        <v>8609</v>
      </c>
      <c r="I391" s="154" t="s">
        <v>8610</v>
      </c>
      <c r="J391" s="154" t="s">
        <v>8056</v>
      </c>
      <c r="K391" s="154" t="s">
        <v>8057</v>
      </c>
      <c r="L391" s="155">
        <v>2.30216216</v>
      </c>
    </row>
    <row r="392" spans="1:12" hidden="1" x14ac:dyDescent="0.3">
      <c r="A392" s="154" t="s">
        <v>8709</v>
      </c>
      <c r="B392" s="154" t="s">
        <v>8710</v>
      </c>
      <c r="C392" s="152" t="s">
        <v>8711</v>
      </c>
      <c r="D392" s="153" t="s">
        <v>8712</v>
      </c>
      <c r="E392" s="154" t="s">
        <v>36</v>
      </c>
      <c r="F392" s="154" t="s">
        <v>8052</v>
      </c>
      <c r="G392" s="154" t="s">
        <v>8053</v>
      </c>
      <c r="H392" s="154" t="s">
        <v>8609</v>
      </c>
      <c r="I392" s="154" t="s">
        <v>8610</v>
      </c>
      <c r="J392" s="154" t="s">
        <v>8056</v>
      </c>
      <c r="K392" s="154" t="s">
        <v>8057</v>
      </c>
      <c r="L392" s="155">
        <v>7.5858776900000002</v>
      </c>
    </row>
    <row r="393" spans="1:12" hidden="1" x14ac:dyDescent="0.3">
      <c r="A393" s="154" t="s">
        <v>8713</v>
      </c>
      <c r="B393" s="154" t="s">
        <v>8714</v>
      </c>
      <c r="C393" s="152" t="s">
        <v>8715</v>
      </c>
      <c r="D393" s="153" t="s">
        <v>8716</v>
      </c>
      <c r="E393" s="154" t="s">
        <v>36</v>
      </c>
      <c r="F393" s="154" t="s">
        <v>8052</v>
      </c>
      <c r="G393" s="154" t="s">
        <v>8053</v>
      </c>
      <c r="H393" s="154" t="s">
        <v>8609</v>
      </c>
      <c r="I393" s="154" t="s">
        <v>8610</v>
      </c>
      <c r="J393" s="154" t="s">
        <v>8056</v>
      </c>
      <c r="K393" s="154" t="s">
        <v>8057</v>
      </c>
      <c r="L393" s="155">
        <v>7.4167611300000003</v>
      </c>
    </row>
    <row r="394" spans="1:12" hidden="1" x14ac:dyDescent="0.3">
      <c r="A394" s="154" t="s">
        <v>8717</v>
      </c>
      <c r="B394" s="154" t="s">
        <v>8718</v>
      </c>
      <c r="C394" s="152" t="s">
        <v>8719</v>
      </c>
      <c r="D394" s="153" t="s">
        <v>8720</v>
      </c>
      <c r="E394" s="154" t="s">
        <v>36</v>
      </c>
      <c r="F394" s="154" t="s">
        <v>8052</v>
      </c>
      <c r="G394" s="154" t="s">
        <v>8053</v>
      </c>
      <c r="H394" s="154" t="s">
        <v>8609</v>
      </c>
      <c r="I394" s="154" t="s">
        <v>8610</v>
      </c>
      <c r="J394" s="154" t="s">
        <v>8056</v>
      </c>
      <c r="K394" s="154" t="s">
        <v>8057</v>
      </c>
      <c r="L394" s="155">
        <v>2.5003335899999999</v>
      </c>
    </row>
    <row r="395" spans="1:12" hidden="1" x14ac:dyDescent="0.3">
      <c r="A395" s="154" t="s">
        <v>8721</v>
      </c>
      <c r="B395" s="154" t="s">
        <v>8722</v>
      </c>
      <c r="C395" s="152" t="s">
        <v>8723</v>
      </c>
      <c r="D395" s="153" t="s">
        <v>8724</v>
      </c>
      <c r="E395" s="154" t="s">
        <v>36</v>
      </c>
      <c r="F395" s="154" t="s">
        <v>8052</v>
      </c>
      <c r="G395" s="154" t="s">
        <v>8053</v>
      </c>
      <c r="H395" s="154" t="s">
        <v>8609</v>
      </c>
      <c r="I395" s="154" t="s">
        <v>8610</v>
      </c>
      <c r="J395" s="154" t="s">
        <v>8056</v>
      </c>
      <c r="K395" s="154" t="s">
        <v>8057</v>
      </c>
      <c r="L395" s="155">
        <v>8.4272990199999995</v>
      </c>
    </row>
    <row r="396" spans="1:12" hidden="1" x14ac:dyDescent="0.3">
      <c r="A396" s="154" t="s">
        <v>8725</v>
      </c>
      <c r="B396" s="154" t="s">
        <v>8726</v>
      </c>
      <c r="C396" s="152" t="s">
        <v>8727</v>
      </c>
      <c r="D396" s="153" t="s">
        <v>8728</v>
      </c>
      <c r="E396" s="154" t="s">
        <v>36</v>
      </c>
      <c r="F396" s="154" t="s">
        <v>8052</v>
      </c>
      <c r="G396" s="154" t="s">
        <v>8053</v>
      </c>
      <c r="H396" s="154" t="s">
        <v>8609</v>
      </c>
      <c r="I396" s="154" t="s">
        <v>8610</v>
      </c>
      <c r="J396" s="154" t="s">
        <v>8056</v>
      </c>
      <c r="K396" s="154" t="s">
        <v>8057</v>
      </c>
      <c r="L396" s="155">
        <v>6.2009820600000003</v>
      </c>
    </row>
    <row r="397" spans="1:12" hidden="1" x14ac:dyDescent="0.3">
      <c r="A397" s="154" t="s">
        <v>8729</v>
      </c>
      <c r="B397" s="154" t="s">
        <v>8730</v>
      </c>
      <c r="C397" s="152" t="s">
        <v>1925</v>
      </c>
      <c r="D397" s="153" t="s">
        <v>8731</v>
      </c>
      <c r="E397" s="154" t="s">
        <v>36</v>
      </c>
      <c r="F397" s="154" t="s">
        <v>8052</v>
      </c>
      <c r="G397" s="154" t="s">
        <v>8053</v>
      </c>
      <c r="H397" s="154" t="s">
        <v>8609</v>
      </c>
      <c r="I397" s="154" t="s">
        <v>8610</v>
      </c>
      <c r="J397" s="154" t="s">
        <v>8056</v>
      </c>
      <c r="K397" s="154" t="s">
        <v>8057</v>
      </c>
      <c r="L397" s="155">
        <v>2.5081444799999999</v>
      </c>
    </row>
    <row r="398" spans="1:12" hidden="1" x14ac:dyDescent="0.3">
      <c r="A398" s="154" t="s">
        <v>8732</v>
      </c>
      <c r="B398" s="154" t="s">
        <v>8733</v>
      </c>
      <c r="C398" s="152" t="s">
        <v>8734</v>
      </c>
      <c r="D398" s="153" t="s">
        <v>8735</v>
      </c>
      <c r="E398" s="154" t="s">
        <v>36</v>
      </c>
      <c r="F398" s="154" t="s">
        <v>8052</v>
      </c>
      <c r="G398" s="154" t="s">
        <v>8053</v>
      </c>
      <c r="H398" s="154" t="s">
        <v>8067</v>
      </c>
      <c r="I398" s="154" t="s">
        <v>8068</v>
      </c>
      <c r="J398" s="154" t="s">
        <v>8056</v>
      </c>
      <c r="K398" s="154" t="s">
        <v>8057</v>
      </c>
      <c r="L398" s="155">
        <v>0.25800790000000001</v>
      </c>
    </row>
    <row r="399" spans="1:12" hidden="1" x14ac:dyDescent="0.3">
      <c r="A399" s="154" t="s">
        <v>8736</v>
      </c>
      <c r="B399" s="154" t="s">
        <v>8737</v>
      </c>
      <c r="C399" s="152" t="s">
        <v>1454</v>
      </c>
      <c r="D399" s="153" t="s">
        <v>8738</v>
      </c>
      <c r="E399" s="154" t="s">
        <v>36</v>
      </c>
      <c r="F399" s="154" t="s">
        <v>8052</v>
      </c>
      <c r="G399" s="154" t="s">
        <v>8053</v>
      </c>
      <c r="H399" s="154" t="s">
        <v>8609</v>
      </c>
      <c r="I399" s="154" t="s">
        <v>8610</v>
      </c>
      <c r="J399" s="154" t="s">
        <v>8056</v>
      </c>
      <c r="K399" s="154" t="s">
        <v>8057</v>
      </c>
      <c r="L399" s="155">
        <v>1.0221973600000001</v>
      </c>
    </row>
    <row r="400" spans="1:12" hidden="1" x14ac:dyDescent="0.3">
      <c r="A400" s="154" t="s">
        <v>8739</v>
      </c>
      <c r="B400" s="154" t="s">
        <v>8740</v>
      </c>
      <c r="C400" s="152" t="s">
        <v>1456</v>
      </c>
      <c r="D400" s="153" t="s">
        <v>8741</v>
      </c>
      <c r="E400" s="154" t="s">
        <v>36</v>
      </c>
      <c r="F400" s="154" t="s">
        <v>8052</v>
      </c>
      <c r="G400" s="154" t="s">
        <v>8053</v>
      </c>
      <c r="H400" s="154" t="s">
        <v>8609</v>
      </c>
      <c r="I400" s="154" t="s">
        <v>8610</v>
      </c>
      <c r="J400" s="154" t="s">
        <v>8056</v>
      </c>
      <c r="K400" s="154" t="s">
        <v>8057</v>
      </c>
      <c r="L400" s="155">
        <v>1.02219945</v>
      </c>
    </row>
    <row r="401" spans="1:12" hidden="1" x14ac:dyDescent="0.3">
      <c r="A401" s="154" t="s">
        <v>8742</v>
      </c>
      <c r="B401" s="154" t="s">
        <v>8743</v>
      </c>
      <c r="C401" s="152" t="s">
        <v>1945</v>
      </c>
      <c r="D401" s="153" t="s">
        <v>8744</v>
      </c>
      <c r="E401" s="154" t="s">
        <v>36</v>
      </c>
      <c r="F401" s="154" t="s">
        <v>8052</v>
      </c>
      <c r="G401" s="154" t="s">
        <v>8053</v>
      </c>
      <c r="H401" s="154" t="s">
        <v>8609</v>
      </c>
      <c r="I401" s="154" t="s">
        <v>8610</v>
      </c>
      <c r="J401" s="154" t="s">
        <v>8056</v>
      </c>
      <c r="K401" s="154" t="s">
        <v>8057</v>
      </c>
      <c r="L401" s="155">
        <v>2.1795976000000001</v>
      </c>
    </row>
    <row r="402" spans="1:12" hidden="1" x14ac:dyDescent="0.3">
      <c r="A402" s="154" t="s">
        <v>8745</v>
      </c>
      <c r="B402" s="154" t="s">
        <v>8746</v>
      </c>
      <c r="C402" s="152" t="s">
        <v>2443</v>
      </c>
      <c r="D402" s="153" t="s">
        <v>8747</v>
      </c>
      <c r="E402" s="154" t="s">
        <v>36</v>
      </c>
      <c r="F402" s="154" t="s">
        <v>8052</v>
      </c>
      <c r="G402" s="154" t="s">
        <v>8053</v>
      </c>
      <c r="H402" s="154" t="s">
        <v>8202</v>
      </c>
      <c r="I402" s="154" t="s">
        <v>8203</v>
      </c>
      <c r="J402" s="154" t="s">
        <v>8056</v>
      </c>
      <c r="K402" s="154" t="s">
        <v>8057</v>
      </c>
      <c r="L402" s="155">
        <v>0.68737099999999995</v>
      </c>
    </row>
    <row r="403" spans="1:12" hidden="1" x14ac:dyDescent="0.3">
      <c r="A403" s="154" t="s">
        <v>8748</v>
      </c>
      <c r="B403" s="154" t="s">
        <v>8749</v>
      </c>
      <c r="C403" s="152" t="s">
        <v>2445</v>
      </c>
      <c r="D403" s="153" t="s">
        <v>8750</v>
      </c>
      <c r="E403" s="154" t="s">
        <v>36</v>
      </c>
      <c r="F403" s="154" t="s">
        <v>8052</v>
      </c>
      <c r="G403" s="154" t="s">
        <v>8053</v>
      </c>
      <c r="H403" s="154" t="s">
        <v>8202</v>
      </c>
      <c r="I403" s="154" t="s">
        <v>8203</v>
      </c>
      <c r="J403" s="154" t="s">
        <v>8056</v>
      </c>
      <c r="K403" s="154" t="s">
        <v>8057</v>
      </c>
      <c r="L403" s="155">
        <v>0.68736554999999999</v>
      </c>
    </row>
    <row r="404" spans="1:12" hidden="1" x14ac:dyDescent="0.3">
      <c r="A404" s="154" t="s">
        <v>8751</v>
      </c>
      <c r="B404" s="154" t="s">
        <v>8752</v>
      </c>
      <c r="C404" s="152" t="s">
        <v>2447</v>
      </c>
      <c r="D404" s="153" t="s">
        <v>8753</v>
      </c>
      <c r="E404" s="154" t="s">
        <v>36</v>
      </c>
      <c r="F404" s="154" t="s">
        <v>8052</v>
      </c>
      <c r="G404" s="154" t="s">
        <v>8053</v>
      </c>
      <c r="H404" s="154" t="s">
        <v>8202</v>
      </c>
      <c r="I404" s="154" t="s">
        <v>8203</v>
      </c>
      <c r="J404" s="154" t="s">
        <v>8056</v>
      </c>
      <c r="K404" s="154" t="s">
        <v>8057</v>
      </c>
      <c r="L404" s="155">
        <v>3.77617067</v>
      </c>
    </row>
    <row r="405" spans="1:12" hidden="1" x14ac:dyDescent="0.3">
      <c r="A405" s="154" t="s">
        <v>8754</v>
      </c>
      <c r="B405" s="154" t="s">
        <v>8755</v>
      </c>
      <c r="C405" s="152" t="s">
        <v>2449</v>
      </c>
      <c r="D405" s="153" t="s">
        <v>8756</v>
      </c>
      <c r="E405" s="154" t="s">
        <v>36</v>
      </c>
      <c r="F405" s="154" t="s">
        <v>8052</v>
      </c>
      <c r="G405" s="154" t="s">
        <v>8053</v>
      </c>
      <c r="H405" s="154" t="s">
        <v>8202</v>
      </c>
      <c r="I405" s="154" t="s">
        <v>8203</v>
      </c>
      <c r="J405" s="154" t="s">
        <v>8056</v>
      </c>
      <c r="K405" s="154" t="s">
        <v>8057</v>
      </c>
      <c r="L405" s="155">
        <v>3.7732211900000001</v>
      </c>
    </row>
    <row r="406" spans="1:12" hidden="1" x14ac:dyDescent="0.3">
      <c r="A406" s="154" t="s">
        <v>8757</v>
      </c>
      <c r="B406" s="154" t="s">
        <v>8758</v>
      </c>
      <c r="C406" s="152" t="s">
        <v>2451</v>
      </c>
      <c r="D406" s="153" t="s">
        <v>8759</v>
      </c>
      <c r="E406" s="154" t="s">
        <v>36</v>
      </c>
      <c r="F406" s="154" t="s">
        <v>8052</v>
      </c>
      <c r="G406" s="154" t="s">
        <v>8053</v>
      </c>
      <c r="H406" s="154" t="s">
        <v>8054</v>
      </c>
      <c r="I406" s="154" t="s">
        <v>8055</v>
      </c>
      <c r="J406" s="154" t="s">
        <v>8056</v>
      </c>
      <c r="K406" s="154" t="s">
        <v>8057</v>
      </c>
      <c r="L406" s="155">
        <v>23.399778210000001</v>
      </c>
    </row>
    <row r="407" spans="1:12" hidden="1" x14ac:dyDescent="0.3">
      <c r="A407" s="154" t="s">
        <v>8760</v>
      </c>
      <c r="B407" s="154" t="s">
        <v>8761</v>
      </c>
      <c r="C407" s="152" t="s">
        <v>8762</v>
      </c>
      <c r="D407" s="153" t="s">
        <v>8763</v>
      </c>
      <c r="E407" s="154" t="s">
        <v>36</v>
      </c>
      <c r="F407" s="154" t="s">
        <v>8052</v>
      </c>
      <c r="G407" s="154" t="s">
        <v>8053</v>
      </c>
      <c r="H407" s="154" t="s">
        <v>8054</v>
      </c>
      <c r="I407" s="154" t="s">
        <v>8055</v>
      </c>
      <c r="J407" s="154" t="s">
        <v>8056</v>
      </c>
      <c r="K407" s="154" t="s">
        <v>8057</v>
      </c>
      <c r="L407" s="155">
        <v>25.893589250000002</v>
      </c>
    </row>
    <row r="408" spans="1:12" hidden="1" x14ac:dyDescent="0.3">
      <c r="A408" s="154" t="s">
        <v>8764</v>
      </c>
      <c r="B408" s="154" t="s">
        <v>8765</v>
      </c>
      <c r="C408" s="152" t="s">
        <v>8766</v>
      </c>
      <c r="D408" s="153" t="s">
        <v>8767</v>
      </c>
      <c r="E408" s="154" t="s">
        <v>36</v>
      </c>
      <c r="F408" s="154" t="s">
        <v>8052</v>
      </c>
      <c r="G408" s="154" t="s">
        <v>8053</v>
      </c>
      <c r="H408" s="154" t="s">
        <v>8054</v>
      </c>
      <c r="I408" s="154" t="s">
        <v>8055</v>
      </c>
      <c r="J408" s="154" t="s">
        <v>8056</v>
      </c>
      <c r="K408" s="154" t="s">
        <v>8057</v>
      </c>
      <c r="L408" s="155">
        <v>15.26122239</v>
      </c>
    </row>
    <row r="409" spans="1:12" hidden="1" x14ac:dyDescent="0.3">
      <c r="A409" s="154" t="s">
        <v>8768</v>
      </c>
      <c r="B409" s="154" t="s">
        <v>8769</v>
      </c>
      <c r="C409" s="152" t="s">
        <v>8770</v>
      </c>
      <c r="D409" s="153" t="s">
        <v>8771</v>
      </c>
      <c r="E409" s="154" t="s">
        <v>36</v>
      </c>
      <c r="F409" s="154" t="s">
        <v>8052</v>
      </c>
      <c r="G409" s="154" t="s">
        <v>8053</v>
      </c>
      <c r="H409" s="154" t="s">
        <v>8054</v>
      </c>
      <c r="I409" s="154" t="s">
        <v>8055</v>
      </c>
      <c r="J409" s="154" t="s">
        <v>8056</v>
      </c>
      <c r="K409" s="154" t="s">
        <v>8057</v>
      </c>
      <c r="L409" s="155">
        <v>20.694352510000002</v>
      </c>
    </row>
    <row r="410" spans="1:12" hidden="1" x14ac:dyDescent="0.3">
      <c r="A410" s="154" t="s">
        <v>8772</v>
      </c>
      <c r="B410" s="154" t="s">
        <v>8773</v>
      </c>
      <c r="C410" s="152" t="s">
        <v>2453</v>
      </c>
      <c r="D410" s="153" t="s">
        <v>8774</v>
      </c>
      <c r="E410" s="154" t="s">
        <v>36</v>
      </c>
      <c r="F410" s="154" t="s">
        <v>8052</v>
      </c>
      <c r="G410" s="154" t="s">
        <v>8053</v>
      </c>
      <c r="H410" s="154" t="s">
        <v>8054</v>
      </c>
      <c r="I410" s="154" t="s">
        <v>8055</v>
      </c>
      <c r="J410" s="154" t="s">
        <v>8056</v>
      </c>
      <c r="K410" s="154" t="s">
        <v>8057</v>
      </c>
      <c r="L410" s="155">
        <v>7.9061654199999998</v>
      </c>
    </row>
    <row r="411" spans="1:12" hidden="1" x14ac:dyDescent="0.3">
      <c r="A411" s="154" t="s">
        <v>8775</v>
      </c>
      <c r="B411" s="154" t="s">
        <v>8776</v>
      </c>
      <c r="C411" s="152" t="s">
        <v>8777</v>
      </c>
      <c r="D411" s="153" t="s">
        <v>8778</v>
      </c>
      <c r="E411" s="154" t="s">
        <v>36</v>
      </c>
      <c r="F411" s="154" t="s">
        <v>8052</v>
      </c>
      <c r="G411" s="154" t="s">
        <v>8053</v>
      </c>
      <c r="H411" s="154" t="s">
        <v>8054</v>
      </c>
      <c r="I411" s="154" t="s">
        <v>8055</v>
      </c>
      <c r="J411" s="154" t="s">
        <v>8056</v>
      </c>
      <c r="K411" s="154" t="s">
        <v>8057</v>
      </c>
      <c r="L411" s="155">
        <v>13.90609841</v>
      </c>
    </row>
    <row r="412" spans="1:12" hidden="1" x14ac:dyDescent="0.3">
      <c r="A412" s="154" t="s">
        <v>8779</v>
      </c>
      <c r="B412" s="154" t="s">
        <v>8780</v>
      </c>
      <c r="C412" s="152" t="s">
        <v>8781</v>
      </c>
      <c r="D412" s="153" t="s">
        <v>8782</v>
      </c>
      <c r="E412" s="154" t="s">
        <v>36</v>
      </c>
      <c r="F412" s="154" t="s">
        <v>8052</v>
      </c>
      <c r="G412" s="154" t="s">
        <v>8053</v>
      </c>
      <c r="H412" s="154" t="s">
        <v>8054</v>
      </c>
      <c r="I412" s="154" t="s">
        <v>8055</v>
      </c>
      <c r="J412" s="154" t="s">
        <v>8056</v>
      </c>
      <c r="K412" s="154" t="s">
        <v>8057</v>
      </c>
      <c r="L412" s="155">
        <v>19.009374680000001</v>
      </c>
    </row>
    <row r="413" spans="1:12" hidden="1" x14ac:dyDescent="0.3">
      <c r="A413" s="154" t="s">
        <v>8783</v>
      </c>
      <c r="B413" s="154" t="s">
        <v>8784</v>
      </c>
      <c r="C413" s="152" t="s">
        <v>8785</v>
      </c>
      <c r="D413" s="153" t="s">
        <v>8786</v>
      </c>
      <c r="E413" s="154" t="s">
        <v>36</v>
      </c>
      <c r="F413" s="154" t="s">
        <v>8052</v>
      </c>
      <c r="G413" s="154" t="s">
        <v>8053</v>
      </c>
      <c r="H413" s="154" t="s">
        <v>8054</v>
      </c>
      <c r="I413" s="154" t="s">
        <v>8055</v>
      </c>
      <c r="J413" s="154" t="s">
        <v>8056</v>
      </c>
      <c r="K413" s="154" t="s">
        <v>8057</v>
      </c>
      <c r="L413" s="155">
        <v>2.32540887</v>
      </c>
    </row>
    <row r="414" spans="1:12" hidden="1" x14ac:dyDescent="0.3">
      <c r="A414" s="154" t="s">
        <v>8787</v>
      </c>
      <c r="B414" s="154" t="s">
        <v>8788</v>
      </c>
      <c r="C414" s="152" t="s">
        <v>1570</v>
      </c>
      <c r="D414" s="153" t="s">
        <v>8789</v>
      </c>
      <c r="E414" s="154" t="s">
        <v>36</v>
      </c>
      <c r="F414" s="154" t="s">
        <v>8052</v>
      </c>
      <c r="G414" s="154" t="s">
        <v>8053</v>
      </c>
      <c r="H414" s="154" t="s">
        <v>8054</v>
      </c>
      <c r="I414" s="154" t="s">
        <v>8055</v>
      </c>
      <c r="J414" s="154" t="s">
        <v>8056</v>
      </c>
      <c r="K414" s="154" t="s">
        <v>8057</v>
      </c>
      <c r="L414" s="155">
        <v>50.93937193</v>
      </c>
    </row>
    <row r="415" spans="1:12" hidden="1" x14ac:dyDescent="0.3">
      <c r="A415" s="154" t="s">
        <v>8790</v>
      </c>
      <c r="B415" s="154" t="s">
        <v>8791</v>
      </c>
      <c r="C415" s="152" t="s">
        <v>8792</v>
      </c>
      <c r="D415" s="153" t="s">
        <v>8793</v>
      </c>
      <c r="E415" s="154" t="s">
        <v>36</v>
      </c>
      <c r="F415" s="154" t="s">
        <v>8052</v>
      </c>
      <c r="G415" s="154" t="s">
        <v>8053</v>
      </c>
      <c r="H415" s="154" t="s">
        <v>8054</v>
      </c>
      <c r="I415" s="154" t="s">
        <v>8055</v>
      </c>
      <c r="J415" s="154" t="s">
        <v>8056</v>
      </c>
      <c r="K415" s="154" t="s">
        <v>8057</v>
      </c>
      <c r="L415" s="155">
        <v>2.6447124299999998</v>
      </c>
    </row>
    <row r="416" spans="1:12" hidden="1" x14ac:dyDescent="0.3">
      <c r="A416" s="154" t="s">
        <v>8794</v>
      </c>
      <c r="B416" s="154" t="s">
        <v>8795</v>
      </c>
      <c r="C416" s="152" t="s">
        <v>2079</v>
      </c>
      <c r="D416" s="153" t="s">
        <v>8796</v>
      </c>
      <c r="E416" s="154" t="s">
        <v>36</v>
      </c>
      <c r="F416" s="154" t="s">
        <v>8052</v>
      </c>
      <c r="G416" s="154" t="s">
        <v>8053</v>
      </c>
      <c r="H416" s="154" t="s">
        <v>8054</v>
      </c>
      <c r="I416" s="154" t="s">
        <v>8055</v>
      </c>
      <c r="J416" s="154" t="s">
        <v>8056</v>
      </c>
      <c r="K416" s="154" t="s">
        <v>8057</v>
      </c>
      <c r="L416" s="155">
        <v>11.543944189999999</v>
      </c>
    </row>
    <row r="417" spans="1:12" hidden="1" x14ac:dyDescent="0.3">
      <c r="A417" s="154" t="s">
        <v>8797</v>
      </c>
      <c r="B417" s="154" t="s">
        <v>8798</v>
      </c>
      <c r="C417" s="152" t="s">
        <v>2085</v>
      </c>
      <c r="D417" s="153" t="s">
        <v>8799</v>
      </c>
      <c r="E417" s="154" t="s">
        <v>36</v>
      </c>
      <c r="F417" s="154" t="s">
        <v>8052</v>
      </c>
      <c r="G417" s="154" t="s">
        <v>8053</v>
      </c>
      <c r="H417" s="154" t="s">
        <v>8054</v>
      </c>
      <c r="I417" s="154" t="s">
        <v>8055</v>
      </c>
      <c r="J417" s="154" t="s">
        <v>8056</v>
      </c>
      <c r="K417" s="154" t="s">
        <v>8057</v>
      </c>
      <c r="L417" s="155">
        <v>15.569346680000001</v>
      </c>
    </row>
    <row r="418" spans="1:12" hidden="1" x14ac:dyDescent="0.3">
      <c r="A418" s="154" t="s">
        <v>8800</v>
      </c>
      <c r="B418" s="154" t="s">
        <v>8801</v>
      </c>
      <c r="C418" s="152" t="s">
        <v>8802</v>
      </c>
      <c r="D418" s="153" t="s">
        <v>8803</v>
      </c>
      <c r="E418" s="154" t="s">
        <v>36</v>
      </c>
      <c r="F418" s="154" t="s">
        <v>8052</v>
      </c>
      <c r="G418" s="154" t="s">
        <v>8053</v>
      </c>
      <c r="H418" s="154" t="s">
        <v>8054</v>
      </c>
      <c r="I418" s="154" t="s">
        <v>8055</v>
      </c>
      <c r="J418" s="154" t="s">
        <v>8056</v>
      </c>
      <c r="K418" s="154" t="s">
        <v>8057</v>
      </c>
      <c r="L418" s="155">
        <v>13.013903839999999</v>
      </c>
    </row>
    <row r="419" spans="1:12" hidden="1" x14ac:dyDescent="0.3">
      <c r="A419" s="154" t="s">
        <v>8804</v>
      </c>
      <c r="B419" s="154" t="s">
        <v>8805</v>
      </c>
      <c r="C419" s="152" t="s">
        <v>2089</v>
      </c>
      <c r="D419" s="153" t="s">
        <v>8806</v>
      </c>
      <c r="E419" s="154" t="s">
        <v>36</v>
      </c>
      <c r="F419" s="154" t="s">
        <v>8052</v>
      </c>
      <c r="G419" s="154" t="s">
        <v>8053</v>
      </c>
      <c r="H419" s="154" t="s">
        <v>8054</v>
      </c>
      <c r="I419" s="154" t="s">
        <v>8055</v>
      </c>
      <c r="J419" s="154" t="s">
        <v>8056</v>
      </c>
      <c r="K419" s="154" t="s">
        <v>8057</v>
      </c>
      <c r="L419" s="155">
        <v>15.92800527</v>
      </c>
    </row>
    <row r="420" spans="1:12" hidden="1" x14ac:dyDescent="0.3">
      <c r="A420" s="154" t="s">
        <v>8807</v>
      </c>
      <c r="B420" s="154" t="s">
        <v>8808</v>
      </c>
      <c r="C420" s="152" t="s">
        <v>8809</v>
      </c>
      <c r="D420" s="153" t="s">
        <v>8810</v>
      </c>
      <c r="E420" s="154" t="s">
        <v>36</v>
      </c>
      <c r="F420" s="154" t="s">
        <v>8052</v>
      </c>
      <c r="G420" s="154" t="s">
        <v>8053</v>
      </c>
      <c r="H420" s="154" t="s">
        <v>8054</v>
      </c>
      <c r="I420" s="154" t="s">
        <v>8055</v>
      </c>
      <c r="J420" s="154" t="s">
        <v>8056</v>
      </c>
      <c r="K420" s="154" t="s">
        <v>8057</v>
      </c>
      <c r="L420" s="155">
        <v>15.92800527</v>
      </c>
    </row>
    <row r="421" spans="1:12" hidden="1" x14ac:dyDescent="0.3">
      <c r="A421" s="154" t="s">
        <v>8811</v>
      </c>
      <c r="B421" s="154" t="s">
        <v>8812</v>
      </c>
      <c r="C421" s="152" t="s">
        <v>1470</v>
      </c>
      <c r="D421" s="153" t="s">
        <v>8813</v>
      </c>
      <c r="E421" s="154" t="s">
        <v>36</v>
      </c>
      <c r="F421" s="154" t="s">
        <v>8052</v>
      </c>
      <c r="G421" s="154" t="s">
        <v>8053</v>
      </c>
      <c r="H421" s="154" t="s">
        <v>8054</v>
      </c>
      <c r="I421" s="154" t="s">
        <v>8055</v>
      </c>
      <c r="J421" s="154" t="s">
        <v>8056</v>
      </c>
      <c r="K421" s="154" t="s">
        <v>8057</v>
      </c>
      <c r="L421" s="155">
        <v>5.69087166</v>
      </c>
    </row>
    <row r="422" spans="1:12" hidden="1" x14ac:dyDescent="0.3">
      <c r="A422" s="154" t="s">
        <v>8814</v>
      </c>
      <c r="B422" s="154" t="s">
        <v>8815</v>
      </c>
      <c r="C422" s="152" t="s">
        <v>8816</v>
      </c>
      <c r="D422" s="153" t="s">
        <v>8817</v>
      </c>
      <c r="E422" s="154" t="s">
        <v>36</v>
      </c>
      <c r="F422" s="154" t="s">
        <v>8052</v>
      </c>
      <c r="G422" s="154" t="s">
        <v>8053</v>
      </c>
      <c r="H422" s="154" t="s">
        <v>8054</v>
      </c>
      <c r="I422" s="154" t="s">
        <v>8055</v>
      </c>
      <c r="J422" s="154" t="s">
        <v>8056</v>
      </c>
      <c r="K422" s="154" t="s">
        <v>8057</v>
      </c>
      <c r="L422" s="155">
        <v>49.642556339999999</v>
      </c>
    </row>
    <row r="423" spans="1:12" hidden="1" x14ac:dyDescent="0.3">
      <c r="A423" s="154" t="s">
        <v>8818</v>
      </c>
      <c r="B423" s="154" t="s">
        <v>8819</v>
      </c>
      <c r="C423" s="152" t="s">
        <v>8820</v>
      </c>
      <c r="D423" s="153" t="s">
        <v>8821</v>
      </c>
      <c r="E423" s="154" t="s">
        <v>36</v>
      </c>
      <c r="F423" s="154" t="s">
        <v>8052</v>
      </c>
      <c r="G423" s="154" t="s">
        <v>8053</v>
      </c>
      <c r="H423" s="154" t="s">
        <v>8054</v>
      </c>
      <c r="I423" s="154" t="s">
        <v>8055</v>
      </c>
      <c r="J423" s="154" t="s">
        <v>8056</v>
      </c>
      <c r="K423" s="154" t="s">
        <v>8057</v>
      </c>
      <c r="L423" s="155">
        <v>61.09701939</v>
      </c>
    </row>
    <row r="424" spans="1:12" hidden="1" x14ac:dyDescent="0.3">
      <c r="A424" s="154" t="s">
        <v>8822</v>
      </c>
      <c r="B424" s="154" t="s">
        <v>8823</v>
      </c>
      <c r="C424" s="152" t="s">
        <v>8824</v>
      </c>
      <c r="D424" s="153" t="s">
        <v>8825</v>
      </c>
      <c r="E424" s="154" t="s">
        <v>36</v>
      </c>
      <c r="F424" s="154" t="s">
        <v>8052</v>
      </c>
      <c r="G424" s="154" t="s">
        <v>8053</v>
      </c>
      <c r="H424" s="154" t="s">
        <v>8054</v>
      </c>
      <c r="I424" s="154" t="s">
        <v>8055</v>
      </c>
      <c r="J424" s="154" t="s">
        <v>8056</v>
      </c>
      <c r="K424" s="154" t="s">
        <v>8057</v>
      </c>
      <c r="L424" s="155">
        <v>2.1312957699999999</v>
      </c>
    </row>
    <row r="425" spans="1:12" hidden="1" x14ac:dyDescent="0.3">
      <c r="A425" s="154" t="s">
        <v>8826</v>
      </c>
      <c r="B425" s="154" t="s">
        <v>8827</v>
      </c>
      <c r="C425" s="152" t="s">
        <v>2455</v>
      </c>
      <c r="D425" s="153" t="s">
        <v>8828</v>
      </c>
      <c r="E425" s="154" t="s">
        <v>36</v>
      </c>
      <c r="F425" s="154" t="s">
        <v>8052</v>
      </c>
      <c r="G425" s="154" t="s">
        <v>8053</v>
      </c>
      <c r="H425" s="154" t="s">
        <v>8054</v>
      </c>
      <c r="I425" s="154" t="s">
        <v>8055</v>
      </c>
      <c r="J425" s="154" t="s">
        <v>8056</v>
      </c>
      <c r="K425" s="154" t="s">
        <v>8057</v>
      </c>
      <c r="L425" s="155">
        <v>2.7095153999999999</v>
      </c>
    </row>
    <row r="426" spans="1:12" hidden="1" x14ac:dyDescent="0.3">
      <c r="A426" s="154" t="s">
        <v>8829</v>
      </c>
      <c r="B426" s="154" t="s">
        <v>8830</v>
      </c>
      <c r="C426" s="152" t="s">
        <v>2461</v>
      </c>
      <c r="D426" s="153" t="s">
        <v>8831</v>
      </c>
      <c r="E426" s="154" t="s">
        <v>36</v>
      </c>
      <c r="F426" s="154" t="s">
        <v>8052</v>
      </c>
      <c r="G426" s="154" t="s">
        <v>8053</v>
      </c>
      <c r="H426" s="154" t="s">
        <v>8054</v>
      </c>
      <c r="I426" s="154" t="s">
        <v>8055</v>
      </c>
      <c r="J426" s="154" t="s">
        <v>8056</v>
      </c>
      <c r="K426" s="154" t="s">
        <v>8057</v>
      </c>
      <c r="L426" s="155">
        <v>5.9672614499999996</v>
      </c>
    </row>
    <row r="427" spans="1:12" hidden="1" x14ac:dyDescent="0.3">
      <c r="A427" s="154" t="s">
        <v>8832</v>
      </c>
      <c r="B427" s="154" t="s">
        <v>8833</v>
      </c>
      <c r="C427" s="152" t="s">
        <v>2465</v>
      </c>
      <c r="D427" s="153" t="s">
        <v>8834</v>
      </c>
      <c r="E427" s="154" t="s">
        <v>36</v>
      </c>
      <c r="F427" s="154" t="s">
        <v>8052</v>
      </c>
      <c r="G427" s="154" t="s">
        <v>8053</v>
      </c>
      <c r="H427" s="154" t="s">
        <v>8054</v>
      </c>
      <c r="I427" s="154" t="s">
        <v>8055</v>
      </c>
      <c r="J427" s="154" t="s">
        <v>8056</v>
      </c>
      <c r="K427" s="154" t="s">
        <v>8057</v>
      </c>
      <c r="L427" s="155">
        <v>7.6001462999999996</v>
      </c>
    </row>
    <row r="428" spans="1:12" hidden="1" x14ac:dyDescent="0.3">
      <c r="A428" s="154" t="s">
        <v>8835</v>
      </c>
      <c r="B428" s="154" t="s">
        <v>8836</v>
      </c>
      <c r="C428" s="152" t="s">
        <v>8837</v>
      </c>
      <c r="D428" s="153" t="s">
        <v>8838</v>
      </c>
      <c r="E428" s="154" t="s">
        <v>36</v>
      </c>
      <c r="F428" s="154" t="s">
        <v>8052</v>
      </c>
      <c r="G428" s="154" t="s">
        <v>8053</v>
      </c>
      <c r="H428" s="154" t="s">
        <v>7882</v>
      </c>
      <c r="I428" s="154" t="s">
        <v>7883</v>
      </c>
      <c r="J428" s="154" t="s">
        <v>8056</v>
      </c>
      <c r="K428" s="154" t="s">
        <v>8057</v>
      </c>
      <c r="L428" s="155">
        <v>0.43027799999999999</v>
      </c>
    </row>
    <row r="429" spans="1:12" hidden="1" x14ac:dyDescent="0.3">
      <c r="A429" s="154" t="s">
        <v>8839</v>
      </c>
      <c r="B429" s="154" t="s">
        <v>8840</v>
      </c>
      <c r="C429" s="152" t="s">
        <v>8841</v>
      </c>
      <c r="D429" s="153" t="s">
        <v>8842</v>
      </c>
      <c r="E429" s="154" t="s">
        <v>36</v>
      </c>
      <c r="F429" s="154" t="s">
        <v>8052</v>
      </c>
      <c r="G429" s="154" t="s">
        <v>8053</v>
      </c>
      <c r="H429" s="154" t="s">
        <v>7882</v>
      </c>
      <c r="I429" s="154" t="s">
        <v>7883</v>
      </c>
      <c r="J429" s="154" t="s">
        <v>8056</v>
      </c>
      <c r="K429" s="154" t="s">
        <v>8057</v>
      </c>
      <c r="L429" s="155">
        <v>0.43027799999999999</v>
      </c>
    </row>
    <row r="430" spans="1:12" hidden="1" x14ac:dyDescent="0.3">
      <c r="A430" s="154" t="s">
        <v>8843</v>
      </c>
      <c r="B430" s="154" t="s">
        <v>8844</v>
      </c>
      <c r="C430" s="152" t="s">
        <v>1536</v>
      </c>
      <c r="D430" s="153" t="s">
        <v>8845</v>
      </c>
      <c r="E430" s="154" t="s">
        <v>36</v>
      </c>
      <c r="F430" s="154" t="s">
        <v>8052</v>
      </c>
      <c r="G430" s="154" t="s">
        <v>8053</v>
      </c>
      <c r="H430" s="154" t="s">
        <v>8233</v>
      </c>
      <c r="I430" s="154" t="s">
        <v>8234</v>
      </c>
      <c r="J430" s="154" t="s">
        <v>8056</v>
      </c>
      <c r="K430" s="154" t="s">
        <v>8057</v>
      </c>
      <c r="L430" s="155">
        <v>2.9753499999999999E-3</v>
      </c>
    </row>
    <row r="431" spans="1:12" hidden="1" x14ac:dyDescent="0.3">
      <c r="A431" s="154" t="s">
        <v>8846</v>
      </c>
      <c r="B431" s="154" t="s">
        <v>8847</v>
      </c>
      <c r="C431" s="152" t="s">
        <v>2459</v>
      </c>
      <c r="D431" s="153" t="s">
        <v>8848</v>
      </c>
      <c r="E431" s="154" t="s">
        <v>36</v>
      </c>
      <c r="F431" s="154" t="s">
        <v>8052</v>
      </c>
      <c r="G431" s="154" t="s">
        <v>8053</v>
      </c>
      <c r="H431" s="154" t="s">
        <v>7726</v>
      </c>
      <c r="I431" s="154" t="s">
        <v>7727</v>
      </c>
      <c r="J431" s="154" t="s">
        <v>8056</v>
      </c>
      <c r="K431" s="154" t="s">
        <v>8057</v>
      </c>
      <c r="L431" s="155">
        <v>0.82923771000000002</v>
      </c>
    </row>
    <row r="432" spans="1:12" hidden="1" x14ac:dyDescent="0.3">
      <c r="A432" s="154" t="s">
        <v>8849</v>
      </c>
      <c r="B432" s="154" t="s">
        <v>8850</v>
      </c>
      <c r="C432" s="152" t="s">
        <v>1679</v>
      </c>
      <c r="D432" s="153" t="s">
        <v>8851</v>
      </c>
      <c r="E432" s="154" t="s">
        <v>36</v>
      </c>
      <c r="F432" s="154" t="s">
        <v>8052</v>
      </c>
      <c r="G432" s="154" t="s">
        <v>8053</v>
      </c>
      <c r="H432" s="154" t="s">
        <v>7310</v>
      </c>
      <c r="I432" s="154" t="s">
        <v>7311</v>
      </c>
      <c r="J432" s="154" t="s">
        <v>8056</v>
      </c>
      <c r="K432" s="154" t="s">
        <v>8057</v>
      </c>
      <c r="L432" s="155">
        <v>140.80854001</v>
      </c>
    </row>
    <row r="433" spans="1:12" hidden="1" x14ac:dyDescent="0.3">
      <c r="A433" s="154" t="s">
        <v>8852</v>
      </c>
      <c r="B433" s="154" t="s">
        <v>8853</v>
      </c>
      <c r="C433" s="152" t="s">
        <v>1292</v>
      </c>
      <c r="D433" s="153" t="s">
        <v>8854</v>
      </c>
      <c r="E433" s="154" t="s">
        <v>36</v>
      </c>
      <c r="F433" s="154" t="s">
        <v>8052</v>
      </c>
      <c r="G433" s="154" t="s">
        <v>8053</v>
      </c>
      <c r="H433" s="154" t="s">
        <v>8233</v>
      </c>
      <c r="I433" s="154" t="s">
        <v>8234</v>
      </c>
      <c r="J433" s="154" t="s">
        <v>8056</v>
      </c>
      <c r="K433" s="154" t="s">
        <v>8057</v>
      </c>
      <c r="L433" s="155">
        <v>1.4793300000000001E-3</v>
      </c>
    </row>
    <row r="434" spans="1:12" hidden="1" x14ac:dyDescent="0.3">
      <c r="A434" s="154" t="s">
        <v>8855</v>
      </c>
      <c r="B434" s="154" t="s">
        <v>8856</v>
      </c>
      <c r="C434" s="152" t="s">
        <v>2469</v>
      </c>
      <c r="D434" s="153" t="s">
        <v>8857</v>
      </c>
      <c r="E434" s="154" t="s">
        <v>36</v>
      </c>
      <c r="F434" s="154" t="s">
        <v>8052</v>
      </c>
      <c r="G434" s="154" t="s">
        <v>8053</v>
      </c>
      <c r="H434" s="154" t="s">
        <v>8233</v>
      </c>
      <c r="I434" s="154" t="s">
        <v>8234</v>
      </c>
      <c r="J434" s="154" t="s">
        <v>8056</v>
      </c>
      <c r="K434" s="154" t="s">
        <v>8057</v>
      </c>
      <c r="L434" s="155">
        <v>2.9517390000000001E-2</v>
      </c>
    </row>
    <row r="435" spans="1:12" hidden="1" x14ac:dyDescent="0.3">
      <c r="A435" s="154" t="s">
        <v>8858</v>
      </c>
      <c r="B435" s="154" t="s">
        <v>8859</v>
      </c>
      <c r="C435" s="152" t="s">
        <v>2471</v>
      </c>
      <c r="D435" s="153" t="s">
        <v>8860</v>
      </c>
      <c r="E435" s="154" t="s">
        <v>36</v>
      </c>
      <c r="F435" s="154" t="s">
        <v>8052</v>
      </c>
      <c r="G435" s="154" t="s">
        <v>8053</v>
      </c>
      <c r="H435" s="154" t="s">
        <v>8861</v>
      </c>
      <c r="I435" s="154" t="s">
        <v>8862</v>
      </c>
      <c r="J435" s="154" t="s">
        <v>8056</v>
      </c>
      <c r="K435" s="154" t="s">
        <v>8057</v>
      </c>
      <c r="L435" s="155">
        <v>52.965092050000003</v>
      </c>
    </row>
    <row r="436" spans="1:12" hidden="1" x14ac:dyDescent="0.3">
      <c r="A436" s="154" t="s">
        <v>8863</v>
      </c>
      <c r="B436" s="154" t="s">
        <v>8864</v>
      </c>
      <c r="C436" s="152" t="s">
        <v>2476</v>
      </c>
      <c r="D436" s="153" t="s">
        <v>8865</v>
      </c>
      <c r="E436" s="154" t="s">
        <v>36</v>
      </c>
      <c r="F436" s="154" t="s">
        <v>8052</v>
      </c>
      <c r="G436" s="154" t="s">
        <v>8053</v>
      </c>
      <c r="H436" s="154" t="s">
        <v>8861</v>
      </c>
      <c r="I436" s="154" t="s">
        <v>8862</v>
      </c>
      <c r="J436" s="154" t="s">
        <v>8056</v>
      </c>
      <c r="K436" s="154" t="s">
        <v>8057</v>
      </c>
      <c r="L436" s="155">
        <v>18.084625859999999</v>
      </c>
    </row>
    <row r="437" spans="1:12" hidden="1" x14ac:dyDescent="0.3">
      <c r="A437" s="154" t="s">
        <v>8866</v>
      </c>
      <c r="B437" s="154" t="s">
        <v>8867</v>
      </c>
      <c r="C437" s="152" t="s">
        <v>2474</v>
      </c>
      <c r="D437" s="153" t="s">
        <v>8868</v>
      </c>
      <c r="E437" s="154" t="s">
        <v>36</v>
      </c>
      <c r="F437" s="154" t="s">
        <v>8052</v>
      </c>
      <c r="G437" s="154" t="s">
        <v>8053</v>
      </c>
      <c r="H437" s="154" t="s">
        <v>8861</v>
      </c>
      <c r="I437" s="154" t="s">
        <v>8862</v>
      </c>
      <c r="J437" s="154" t="s">
        <v>8056</v>
      </c>
      <c r="K437" s="154" t="s">
        <v>8057</v>
      </c>
      <c r="L437" s="155">
        <v>12.918400159999999</v>
      </c>
    </row>
    <row r="438" spans="1:12" hidden="1" x14ac:dyDescent="0.3">
      <c r="A438" s="154" t="s">
        <v>8869</v>
      </c>
      <c r="B438" s="154" t="s">
        <v>8870</v>
      </c>
      <c r="C438" s="152" t="s">
        <v>1995</v>
      </c>
      <c r="D438" s="153" t="s">
        <v>8871</v>
      </c>
      <c r="E438" s="154" t="s">
        <v>36</v>
      </c>
      <c r="F438" s="154" t="s">
        <v>8052</v>
      </c>
      <c r="G438" s="154" t="s">
        <v>8053</v>
      </c>
      <c r="H438" s="154" t="s">
        <v>8872</v>
      </c>
      <c r="I438" s="154" t="s">
        <v>8873</v>
      </c>
      <c r="J438" s="154" t="s">
        <v>8056</v>
      </c>
      <c r="K438" s="154" t="s">
        <v>8057</v>
      </c>
      <c r="L438" s="155">
        <v>3.9522226300000001</v>
      </c>
    </row>
    <row r="439" spans="1:12" hidden="1" x14ac:dyDescent="0.3">
      <c r="A439" s="154" t="s">
        <v>8874</v>
      </c>
      <c r="B439" s="154" t="s">
        <v>8875</v>
      </c>
      <c r="C439" s="152" t="s">
        <v>8876</v>
      </c>
      <c r="D439" s="153" t="s">
        <v>8877</v>
      </c>
      <c r="E439" s="154" t="s">
        <v>36</v>
      </c>
      <c r="F439" s="154" t="s">
        <v>8052</v>
      </c>
      <c r="G439" s="154" t="s">
        <v>8053</v>
      </c>
      <c r="H439" s="154" t="s">
        <v>7726</v>
      </c>
      <c r="I439" s="154" t="s">
        <v>7727</v>
      </c>
      <c r="J439" s="154" t="s">
        <v>8056</v>
      </c>
      <c r="K439" s="154" t="s">
        <v>8057</v>
      </c>
      <c r="L439" s="155">
        <v>2.57112016</v>
      </c>
    </row>
    <row r="440" spans="1:12" hidden="1" x14ac:dyDescent="0.3">
      <c r="A440" s="154" t="s">
        <v>8878</v>
      </c>
      <c r="B440" s="154" t="s">
        <v>8879</v>
      </c>
      <c r="C440" s="152" t="s">
        <v>8880</v>
      </c>
      <c r="D440" s="153" t="s">
        <v>8881</v>
      </c>
      <c r="E440" s="154" t="s">
        <v>36</v>
      </c>
      <c r="F440" s="154" t="s">
        <v>8052</v>
      </c>
      <c r="G440" s="154" t="s">
        <v>8053</v>
      </c>
      <c r="H440" s="154" t="s">
        <v>7726</v>
      </c>
      <c r="I440" s="154" t="s">
        <v>7727</v>
      </c>
      <c r="J440" s="154" t="s">
        <v>8056</v>
      </c>
      <c r="K440" s="154" t="s">
        <v>8057</v>
      </c>
      <c r="L440" s="155">
        <v>1.0795924400000001</v>
      </c>
    </row>
    <row r="441" spans="1:12" hidden="1" x14ac:dyDescent="0.3">
      <c r="A441" s="154" t="s">
        <v>8882</v>
      </c>
      <c r="B441" s="154" t="s">
        <v>8883</v>
      </c>
      <c r="C441" s="152" t="s">
        <v>8884</v>
      </c>
      <c r="D441" s="153" t="s">
        <v>8885</v>
      </c>
      <c r="E441" s="154" t="s">
        <v>36</v>
      </c>
      <c r="F441" s="154" t="s">
        <v>8052</v>
      </c>
      <c r="G441" s="154" t="s">
        <v>8053</v>
      </c>
      <c r="H441" s="154" t="s">
        <v>7726</v>
      </c>
      <c r="I441" s="154" t="s">
        <v>7727</v>
      </c>
      <c r="J441" s="154" t="s">
        <v>8056</v>
      </c>
      <c r="K441" s="154" t="s">
        <v>8057</v>
      </c>
      <c r="L441" s="155">
        <v>0.29350839000000001</v>
      </c>
    </row>
    <row r="442" spans="1:12" hidden="1" x14ac:dyDescent="0.3">
      <c r="A442" s="154" t="s">
        <v>8886</v>
      </c>
      <c r="B442" s="154" t="s">
        <v>8887</v>
      </c>
      <c r="C442" s="152" t="s">
        <v>8888</v>
      </c>
      <c r="D442" s="153" t="s">
        <v>8889</v>
      </c>
      <c r="E442" s="154" t="s">
        <v>36</v>
      </c>
      <c r="F442" s="154" t="s">
        <v>8052</v>
      </c>
      <c r="G442" s="154" t="s">
        <v>8053</v>
      </c>
      <c r="H442" s="154" t="s">
        <v>7726</v>
      </c>
      <c r="I442" s="154" t="s">
        <v>7727</v>
      </c>
      <c r="J442" s="154" t="s">
        <v>8056</v>
      </c>
      <c r="K442" s="154" t="s">
        <v>8057</v>
      </c>
      <c r="L442" s="155">
        <v>1.70774636</v>
      </c>
    </row>
    <row r="443" spans="1:12" hidden="1" x14ac:dyDescent="0.3">
      <c r="A443" s="154" t="s">
        <v>8890</v>
      </c>
      <c r="B443" s="154" t="s">
        <v>8891</v>
      </c>
      <c r="C443" s="152" t="s">
        <v>1815</v>
      </c>
      <c r="D443" s="153" t="s">
        <v>8892</v>
      </c>
      <c r="E443" s="154" t="s">
        <v>36</v>
      </c>
      <c r="F443" s="154" t="s">
        <v>8052</v>
      </c>
      <c r="G443" s="154" t="s">
        <v>8053</v>
      </c>
      <c r="H443" s="154" t="s">
        <v>8609</v>
      </c>
      <c r="I443" s="154" t="s">
        <v>8610</v>
      </c>
      <c r="J443" s="154" t="s">
        <v>8056</v>
      </c>
      <c r="K443" s="154" t="s">
        <v>8057</v>
      </c>
      <c r="L443" s="155">
        <v>2.2351721900000001</v>
      </c>
    </row>
    <row r="444" spans="1:12" hidden="1" x14ac:dyDescent="0.3">
      <c r="A444" s="154" t="s">
        <v>8893</v>
      </c>
      <c r="B444" s="154" t="s">
        <v>8894</v>
      </c>
      <c r="C444" s="152" t="s">
        <v>1542</v>
      </c>
      <c r="D444" s="153" t="s">
        <v>8895</v>
      </c>
      <c r="E444" s="154" t="s">
        <v>36</v>
      </c>
      <c r="F444" s="154" t="s">
        <v>8052</v>
      </c>
      <c r="G444" s="154" t="s">
        <v>8053</v>
      </c>
      <c r="H444" s="154" t="s">
        <v>8609</v>
      </c>
      <c r="I444" s="154" t="s">
        <v>8610</v>
      </c>
      <c r="J444" s="154" t="s">
        <v>8056</v>
      </c>
      <c r="K444" s="154" t="s">
        <v>8057</v>
      </c>
      <c r="L444" s="155">
        <v>2.2362639199999998</v>
      </c>
    </row>
    <row r="445" spans="1:12" hidden="1" x14ac:dyDescent="0.3">
      <c r="A445" s="154" t="s">
        <v>8896</v>
      </c>
      <c r="B445" s="154" t="s">
        <v>8897</v>
      </c>
      <c r="C445" s="152" t="s">
        <v>8898</v>
      </c>
      <c r="D445" s="153" t="s">
        <v>8899</v>
      </c>
      <c r="E445" s="154" t="s">
        <v>36</v>
      </c>
      <c r="F445" s="154" t="s">
        <v>8052</v>
      </c>
      <c r="G445" s="154" t="s">
        <v>8053</v>
      </c>
      <c r="H445" s="154" t="s">
        <v>8609</v>
      </c>
      <c r="I445" s="154" t="s">
        <v>8610</v>
      </c>
      <c r="J445" s="154" t="s">
        <v>8056</v>
      </c>
      <c r="K445" s="154" t="s">
        <v>8057</v>
      </c>
      <c r="L445" s="155">
        <v>3.6883398500000002</v>
      </c>
    </row>
    <row r="446" spans="1:12" hidden="1" x14ac:dyDescent="0.3">
      <c r="A446" s="154" t="s">
        <v>8900</v>
      </c>
      <c r="B446" s="154" t="s">
        <v>8901</v>
      </c>
      <c r="C446" s="152" t="s">
        <v>8902</v>
      </c>
      <c r="D446" s="153" t="s">
        <v>8903</v>
      </c>
      <c r="E446" s="154" t="s">
        <v>36</v>
      </c>
      <c r="F446" s="154" t="s">
        <v>8052</v>
      </c>
      <c r="G446" s="154" t="s">
        <v>8053</v>
      </c>
      <c r="H446" s="154" t="s">
        <v>8609</v>
      </c>
      <c r="I446" s="154" t="s">
        <v>8610</v>
      </c>
      <c r="J446" s="154" t="s">
        <v>8056</v>
      </c>
      <c r="K446" s="154" t="s">
        <v>8057</v>
      </c>
      <c r="L446" s="155">
        <v>3.6883398500000002</v>
      </c>
    </row>
    <row r="447" spans="1:12" hidden="1" x14ac:dyDescent="0.3">
      <c r="A447" s="154" t="s">
        <v>8904</v>
      </c>
      <c r="B447" s="154" t="s">
        <v>8905</v>
      </c>
      <c r="C447" s="152" t="s">
        <v>8906</v>
      </c>
      <c r="D447" s="153" t="s">
        <v>8907</v>
      </c>
      <c r="E447" s="154" t="s">
        <v>36</v>
      </c>
      <c r="F447" s="154" t="s">
        <v>8052</v>
      </c>
      <c r="G447" s="154" t="s">
        <v>8053</v>
      </c>
      <c r="H447" s="154" t="s">
        <v>8609</v>
      </c>
      <c r="I447" s="154" t="s">
        <v>8610</v>
      </c>
      <c r="J447" s="154" t="s">
        <v>8056</v>
      </c>
      <c r="K447" s="154" t="s">
        <v>8057</v>
      </c>
      <c r="L447" s="155">
        <v>10.621854320000001</v>
      </c>
    </row>
    <row r="448" spans="1:12" hidden="1" x14ac:dyDescent="0.3">
      <c r="A448" s="154" t="s">
        <v>8908</v>
      </c>
      <c r="B448" s="154" t="s">
        <v>8909</v>
      </c>
      <c r="C448" s="152" t="s">
        <v>8910</v>
      </c>
      <c r="D448" s="153" t="s">
        <v>8911</v>
      </c>
      <c r="E448" s="154" t="s">
        <v>36</v>
      </c>
      <c r="F448" s="154" t="s">
        <v>8052</v>
      </c>
      <c r="G448" s="154" t="s">
        <v>8053</v>
      </c>
      <c r="H448" s="154" t="s">
        <v>8609</v>
      </c>
      <c r="I448" s="154" t="s">
        <v>8610</v>
      </c>
      <c r="J448" s="154" t="s">
        <v>8056</v>
      </c>
      <c r="K448" s="154" t="s">
        <v>8057</v>
      </c>
      <c r="L448" s="155">
        <v>10.606296179999999</v>
      </c>
    </row>
    <row r="449" spans="1:12" hidden="1" x14ac:dyDescent="0.3">
      <c r="A449" s="154" t="s">
        <v>8912</v>
      </c>
      <c r="B449" s="154" t="s">
        <v>8913</v>
      </c>
      <c r="C449" s="152" t="s">
        <v>8914</v>
      </c>
      <c r="D449" s="153" t="s">
        <v>8915</v>
      </c>
      <c r="E449" s="154" t="s">
        <v>36</v>
      </c>
      <c r="F449" s="154" t="s">
        <v>8052</v>
      </c>
      <c r="G449" s="154" t="s">
        <v>8053</v>
      </c>
      <c r="H449" s="154" t="s">
        <v>8609</v>
      </c>
      <c r="I449" s="154" t="s">
        <v>8610</v>
      </c>
      <c r="J449" s="154" t="s">
        <v>8056</v>
      </c>
      <c r="K449" s="154" t="s">
        <v>8057</v>
      </c>
      <c r="L449" s="155">
        <v>4.9336979400000001</v>
      </c>
    </row>
    <row r="450" spans="1:12" hidden="1" x14ac:dyDescent="0.3">
      <c r="A450" s="154" t="s">
        <v>8916</v>
      </c>
      <c r="B450" s="154" t="s">
        <v>8917</v>
      </c>
      <c r="C450" s="152" t="s">
        <v>8918</v>
      </c>
      <c r="D450" s="153" t="s">
        <v>8919</v>
      </c>
      <c r="E450" s="154" t="s">
        <v>36</v>
      </c>
      <c r="F450" s="154" t="s">
        <v>8052</v>
      </c>
      <c r="G450" s="154" t="s">
        <v>8053</v>
      </c>
      <c r="H450" s="154" t="s">
        <v>8609</v>
      </c>
      <c r="I450" s="154" t="s">
        <v>8610</v>
      </c>
      <c r="J450" s="154" t="s">
        <v>8056</v>
      </c>
      <c r="K450" s="154" t="s">
        <v>8057</v>
      </c>
      <c r="L450" s="155">
        <v>4.9336979400000001</v>
      </c>
    </row>
    <row r="451" spans="1:12" hidden="1" x14ac:dyDescent="0.3">
      <c r="A451" s="154" t="s">
        <v>8920</v>
      </c>
      <c r="B451" s="154" t="s">
        <v>8921</v>
      </c>
      <c r="C451" s="152" t="s">
        <v>8922</v>
      </c>
      <c r="D451" s="153" t="s">
        <v>8923</v>
      </c>
      <c r="E451" s="154" t="s">
        <v>36</v>
      </c>
      <c r="F451" s="154" t="s">
        <v>8052</v>
      </c>
      <c r="G451" s="154" t="s">
        <v>8053</v>
      </c>
      <c r="H451" s="154" t="s">
        <v>8609</v>
      </c>
      <c r="I451" s="154" t="s">
        <v>8610</v>
      </c>
      <c r="J451" s="154" t="s">
        <v>8056</v>
      </c>
      <c r="K451" s="154" t="s">
        <v>8057</v>
      </c>
      <c r="L451" s="155">
        <v>4.2514564699999999</v>
      </c>
    </row>
    <row r="452" spans="1:12" hidden="1" x14ac:dyDescent="0.3">
      <c r="A452" s="154" t="s">
        <v>8924</v>
      </c>
      <c r="B452" s="154" t="s">
        <v>8925</v>
      </c>
      <c r="C452" s="152" t="s">
        <v>8926</v>
      </c>
      <c r="D452" s="153" t="s">
        <v>8927</v>
      </c>
      <c r="E452" s="154" t="s">
        <v>36</v>
      </c>
      <c r="F452" s="154" t="s">
        <v>8052</v>
      </c>
      <c r="G452" s="154" t="s">
        <v>8053</v>
      </c>
      <c r="H452" s="154" t="s">
        <v>8609</v>
      </c>
      <c r="I452" s="154" t="s">
        <v>8610</v>
      </c>
      <c r="J452" s="154" t="s">
        <v>8056</v>
      </c>
      <c r="K452" s="154" t="s">
        <v>8057</v>
      </c>
      <c r="L452" s="155">
        <v>4.1480729800000002</v>
      </c>
    </row>
    <row r="453" spans="1:12" hidden="1" x14ac:dyDescent="0.3">
      <c r="A453" s="154" t="s">
        <v>8928</v>
      </c>
      <c r="B453" s="154" t="s">
        <v>8929</v>
      </c>
      <c r="C453" s="152" t="s">
        <v>8930</v>
      </c>
      <c r="D453" s="153" t="s">
        <v>8931</v>
      </c>
      <c r="E453" s="154" t="s">
        <v>36</v>
      </c>
      <c r="F453" s="154" t="s">
        <v>8052</v>
      </c>
      <c r="G453" s="154" t="s">
        <v>8053</v>
      </c>
      <c r="H453" s="154" t="s">
        <v>8609</v>
      </c>
      <c r="I453" s="154" t="s">
        <v>8610</v>
      </c>
      <c r="J453" s="154" t="s">
        <v>8056</v>
      </c>
      <c r="K453" s="154" t="s">
        <v>8057</v>
      </c>
      <c r="L453" s="155">
        <v>1.7607234700000001</v>
      </c>
    </row>
    <row r="454" spans="1:12" hidden="1" x14ac:dyDescent="0.3">
      <c r="A454" s="154" t="s">
        <v>8932</v>
      </c>
      <c r="B454" s="154" t="s">
        <v>8933</v>
      </c>
      <c r="C454" s="152" t="s">
        <v>8934</v>
      </c>
      <c r="D454" s="153" t="s">
        <v>8935</v>
      </c>
      <c r="E454" s="154" t="s">
        <v>36</v>
      </c>
      <c r="F454" s="154" t="s">
        <v>8052</v>
      </c>
      <c r="G454" s="154" t="s">
        <v>8053</v>
      </c>
      <c r="H454" s="154" t="s">
        <v>8609</v>
      </c>
      <c r="I454" s="154" t="s">
        <v>8610</v>
      </c>
      <c r="J454" s="154" t="s">
        <v>8056</v>
      </c>
      <c r="K454" s="154" t="s">
        <v>8057</v>
      </c>
      <c r="L454" s="155">
        <v>1.7417696499999999</v>
      </c>
    </row>
    <row r="455" spans="1:12" hidden="1" x14ac:dyDescent="0.3">
      <c r="A455" s="154" t="s">
        <v>8936</v>
      </c>
      <c r="B455" s="154" t="s">
        <v>8937</v>
      </c>
      <c r="C455" s="152" t="s">
        <v>8938</v>
      </c>
      <c r="D455" s="153" t="s">
        <v>8939</v>
      </c>
      <c r="E455" s="154" t="s">
        <v>36</v>
      </c>
      <c r="F455" s="154" t="s">
        <v>8052</v>
      </c>
      <c r="G455" s="154" t="s">
        <v>8053</v>
      </c>
      <c r="H455" s="154" t="s">
        <v>8609</v>
      </c>
      <c r="I455" s="154" t="s">
        <v>8610</v>
      </c>
      <c r="J455" s="154" t="s">
        <v>8056</v>
      </c>
      <c r="K455" s="154" t="s">
        <v>8057</v>
      </c>
      <c r="L455" s="155">
        <v>3.0334057699999999</v>
      </c>
    </row>
    <row r="456" spans="1:12" hidden="1" x14ac:dyDescent="0.3">
      <c r="A456" s="154" t="s">
        <v>8940</v>
      </c>
      <c r="B456" s="154" t="s">
        <v>8941</v>
      </c>
      <c r="C456" s="152" t="s">
        <v>8942</v>
      </c>
      <c r="D456" s="153" t="s">
        <v>8943</v>
      </c>
      <c r="E456" s="154" t="s">
        <v>36</v>
      </c>
      <c r="F456" s="154" t="s">
        <v>8052</v>
      </c>
      <c r="G456" s="154" t="s">
        <v>8053</v>
      </c>
      <c r="H456" s="154" t="s">
        <v>8609</v>
      </c>
      <c r="I456" s="154" t="s">
        <v>8610</v>
      </c>
      <c r="J456" s="154" t="s">
        <v>8056</v>
      </c>
      <c r="K456" s="154" t="s">
        <v>8057</v>
      </c>
      <c r="L456" s="155">
        <v>3.04397099</v>
      </c>
    </row>
    <row r="457" spans="1:12" hidden="1" x14ac:dyDescent="0.3">
      <c r="A457" s="154" t="s">
        <v>8944</v>
      </c>
      <c r="B457" s="154" t="s">
        <v>8945</v>
      </c>
      <c r="C457" s="152" t="s">
        <v>8946</v>
      </c>
      <c r="D457" s="153" t="s">
        <v>8947</v>
      </c>
      <c r="E457" s="154" t="s">
        <v>36</v>
      </c>
      <c r="F457" s="154" t="s">
        <v>8052</v>
      </c>
      <c r="G457" s="154" t="s">
        <v>8053</v>
      </c>
      <c r="H457" s="154" t="s">
        <v>8609</v>
      </c>
      <c r="I457" s="154" t="s">
        <v>8610</v>
      </c>
      <c r="J457" s="154" t="s">
        <v>8056</v>
      </c>
      <c r="K457" s="154" t="s">
        <v>8057</v>
      </c>
      <c r="L457" s="155">
        <v>3.0175949499999999</v>
      </c>
    </row>
    <row r="458" spans="1:12" hidden="1" x14ac:dyDescent="0.3">
      <c r="A458" s="154" t="s">
        <v>8948</v>
      </c>
      <c r="B458" s="154" t="s">
        <v>8949</v>
      </c>
      <c r="C458" s="152" t="s">
        <v>8950</v>
      </c>
      <c r="D458" s="153" t="s">
        <v>8951</v>
      </c>
      <c r="E458" s="154" t="s">
        <v>36</v>
      </c>
      <c r="F458" s="154" t="s">
        <v>8052</v>
      </c>
      <c r="G458" s="154" t="s">
        <v>8053</v>
      </c>
      <c r="H458" s="154" t="s">
        <v>8609</v>
      </c>
      <c r="I458" s="154" t="s">
        <v>8610</v>
      </c>
      <c r="J458" s="154" t="s">
        <v>8056</v>
      </c>
      <c r="K458" s="154" t="s">
        <v>8057</v>
      </c>
      <c r="L458" s="155">
        <v>3.0229513200000002</v>
      </c>
    </row>
    <row r="459" spans="1:12" hidden="1" x14ac:dyDescent="0.3">
      <c r="A459" s="154" t="s">
        <v>8952</v>
      </c>
      <c r="B459" s="154" t="s">
        <v>8953</v>
      </c>
      <c r="C459" s="152" t="s">
        <v>8954</v>
      </c>
      <c r="D459" s="153" t="s">
        <v>8955</v>
      </c>
      <c r="E459" s="154" t="s">
        <v>36</v>
      </c>
      <c r="F459" s="154" t="s">
        <v>8052</v>
      </c>
      <c r="G459" s="154" t="s">
        <v>8053</v>
      </c>
      <c r="H459" s="154" t="s">
        <v>8609</v>
      </c>
      <c r="I459" s="154" t="s">
        <v>8610</v>
      </c>
      <c r="J459" s="154" t="s">
        <v>8056</v>
      </c>
      <c r="K459" s="154" t="s">
        <v>8057</v>
      </c>
      <c r="L459" s="155">
        <v>3.0275432599999998</v>
      </c>
    </row>
    <row r="460" spans="1:12" hidden="1" x14ac:dyDescent="0.3">
      <c r="A460" s="154" t="s">
        <v>8956</v>
      </c>
      <c r="B460" s="154" t="s">
        <v>8957</v>
      </c>
      <c r="C460" s="152" t="s">
        <v>1811</v>
      </c>
      <c r="D460" s="153" t="s">
        <v>8958</v>
      </c>
      <c r="E460" s="154" t="s">
        <v>36</v>
      </c>
      <c r="F460" s="154" t="s">
        <v>8052</v>
      </c>
      <c r="G460" s="154" t="s">
        <v>8053</v>
      </c>
      <c r="H460" s="154" t="s">
        <v>8609</v>
      </c>
      <c r="I460" s="154" t="s">
        <v>8610</v>
      </c>
      <c r="J460" s="154" t="s">
        <v>8056</v>
      </c>
      <c r="K460" s="154" t="s">
        <v>8057</v>
      </c>
      <c r="L460" s="155">
        <v>8.8852275400000007</v>
      </c>
    </row>
    <row r="461" spans="1:12" hidden="1" x14ac:dyDescent="0.3">
      <c r="A461" s="154" t="s">
        <v>8959</v>
      </c>
      <c r="B461" s="154" t="s">
        <v>8960</v>
      </c>
      <c r="C461" s="152" t="s">
        <v>1382</v>
      </c>
      <c r="D461" s="153" t="s">
        <v>8961</v>
      </c>
      <c r="E461" s="154" t="s">
        <v>36</v>
      </c>
      <c r="F461" s="154" t="s">
        <v>8052</v>
      </c>
      <c r="G461" s="154" t="s">
        <v>8053</v>
      </c>
      <c r="H461" s="154" t="s">
        <v>8609</v>
      </c>
      <c r="I461" s="154" t="s">
        <v>8610</v>
      </c>
      <c r="J461" s="154" t="s">
        <v>8056</v>
      </c>
      <c r="K461" s="154" t="s">
        <v>8057</v>
      </c>
      <c r="L461" s="155">
        <v>8.8866382999999995</v>
      </c>
    </row>
    <row r="462" spans="1:12" hidden="1" x14ac:dyDescent="0.3">
      <c r="A462" s="154" t="s">
        <v>8962</v>
      </c>
      <c r="B462" s="154" t="s">
        <v>8963</v>
      </c>
      <c r="C462" s="152" t="s">
        <v>1350</v>
      </c>
      <c r="D462" s="153" t="s">
        <v>8964</v>
      </c>
      <c r="E462" s="154" t="s">
        <v>36</v>
      </c>
      <c r="F462" s="154" t="s">
        <v>8052</v>
      </c>
      <c r="G462" s="154" t="s">
        <v>8053</v>
      </c>
      <c r="H462" s="154" t="s">
        <v>8872</v>
      </c>
      <c r="I462" s="154" t="s">
        <v>8873</v>
      </c>
      <c r="J462" s="154" t="s">
        <v>8056</v>
      </c>
      <c r="K462" s="154" t="s">
        <v>8057</v>
      </c>
      <c r="L462" s="155">
        <v>0.92901076000000005</v>
      </c>
    </row>
    <row r="463" spans="1:12" hidden="1" x14ac:dyDescent="0.3">
      <c r="A463" s="154" t="s">
        <v>8965</v>
      </c>
      <c r="B463" s="154" t="s">
        <v>8966</v>
      </c>
      <c r="C463" s="152" t="s">
        <v>8967</v>
      </c>
      <c r="D463" s="153" t="s">
        <v>8968</v>
      </c>
      <c r="E463" s="154" t="s">
        <v>36</v>
      </c>
      <c r="F463" s="154" t="s">
        <v>8052</v>
      </c>
      <c r="G463" s="154" t="s">
        <v>8053</v>
      </c>
      <c r="H463" s="154" t="s">
        <v>7310</v>
      </c>
      <c r="I463" s="154" t="s">
        <v>7311</v>
      </c>
      <c r="J463" s="154" t="s">
        <v>8056</v>
      </c>
      <c r="K463" s="154" t="s">
        <v>8057</v>
      </c>
      <c r="L463" s="155">
        <v>9.8544037299999996</v>
      </c>
    </row>
    <row r="464" spans="1:12" hidden="1" x14ac:dyDescent="0.3">
      <c r="A464" s="154" t="s">
        <v>8969</v>
      </c>
      <c r="B464" s="154" t="s">
        <v>8970</v>
      </c>
      <c r="C464" s="152" t="s">
        <v>8971</v>
      </c>
      <c r="D464" s="153" t="s">
        <v>8972</v>
      </c>
      <c r="E464" s="154" t="s">
        <v>36</v>
      </c>
      <c r="F464" s="154" t="s">
        <v>8052</v>
      </c>
      <c r="G464" s="154" t="s">
        <v>8053</v>
      </c>
      <c r="H464" s="154" t="s">
        <v>7310</v>
      </c>
      <c r="I464" s="154" t="s">
        <v>7311</v>
      </c>
      <c r="J464" s="154" t="s">
        <v>8056</v>
      </c>
      <c r="K464" s="154" t="s">
        <v>8057</v>
      </c>
      <c r="L464" s="155">
        <v>16.80252054</v>
      </c>
    </row>
    <row r="465" spans="1:12" hidden="1" x14ac:dyDescent="0.3">
      <c r="A465" s="154" t="s">
        <v>8973</v>
      </c>
      <c r="B465" s="154" t="s">
        <v>8974</v>
      </c>
      <c r="C465" s="152" t="s">
        <v>2481</v>
      </c>
      <c r="D465" s="153" t="s">
        <v>8975</v>
      </c>
      <c r="E465" s="154" t="s">
        <v>36</v>
      </c>
      <c r="F465" s="154" t="s">
        <v>8052</v>
      </c>
      <c r="G465" s="154" t="s">
        <v>8053</v>
      </c>
      <c r="H465" s="154" t="s">
        <v>8976</v>
      </c>
      <c r="I465" s="154" t="s">
        <v>8977</v>
      </c>
      <c r="J465" s="154" t="s">
        <v>8056</v>
      </c>
      <c r="K465" s="154" t="s">
        <v>8057</v>
      </c>
      <c r="L465" s="155">
        <v>4.62677855</v>
      </c>
    </row>
    <row r="466" spans="1:12" hidden="1" x14ac:dyDescent="0.3">
      <c r="A466" s="154" t="s">
        <v>8978</v>
      </c>
      <c r="B466" s="154" t="s">
        <v>8979</v>
      </c>
      <c r="C466" s="152" t="s">
        <v>2479</v>
      </c>
      <c r="D466" s="153" t="s">
        <v>8980</v>
      </c>
      <c r="E466" s="154" t="s">
        <v>36</v>
      </c>
      <c r="F466" s="154" t="s">
        <v>8052</v>
      </c>
      <c r="G466" s="154" t="s">
        <v>8053</v>
      </c>
      <c r="H466" s="154" t="s">
        <v>7310</v>
      </c>
      <c r="I466" s="154" t="s">
        <v>7311</v>
      </c>
      <c r="J466" s="154" t="s">
        <v>8056</v>
      </c>
      <c r="K466" s="154" t="s">
        <v>8057</v>
      </c>
      <c r="L466" s="155">
        <v>11.17626666</v>
      </c>
    </row>
    <row r="467" spans="1:12" hidden="1" x14ac:dyDescent="0.3">
      <c r="A467" s="154" t="s">
        <v>8981</v>
      </c>
      <c r="B467" s="154" t="s">
        <v>8982</v>
      </c>
      <c r="C467" s="152" t="s">
        <v>2487</v>
      </c>
      <c r="D467" s="153" t="s">
        <v>8983</v>
      </c>
      <c r="E467" s="154" t="s">
        <v>36</v>
      </c>
      <c r="F467" s="154" t="s">
        <v>8052</v>
      </c>
      <c r="G467" s="154" t="s">
        <v>8053</v>
      </c>
      <c r="H467" s="154" t="s">
        <v>7310</v>
      </c>
      <c r="I467" s="154" t="s">
        <v>7311</v>
      </c>
      <c r="J467" s="154" t="s">
        <v>8056</v>
      </c>
      <c r="K467" s="154" t="s">
        <v>8057</v>
      </c>
      <c r="L467" s="155">
        <v>11.211540640000001</v>
      </c>
    </row>
    <row r="468" spans="1:12" hidden="1" x14ac:dyDescent="0.3">
      <c r="A468" s="154" t="s">
        <v>8984</v>
      </c>
      <c r="B468" s="154" t="s">
        <v>8985</v>
      </c>
      <c r="C468" s="152" t="s">
        <v>1322</v>
      </c>
      <c r="D468" s="153" t="s">
        <v>8986</v>
      </c>
      <c r="E468" s="154" t="s">
        <v>36</v>
      </c>
      <c r="F468" s="154" t="s">
        <v>8052</v>
      </c>
      <c r="G468" s="154" t="s">
        <v>8053</v>
      </c>
      <c r="H468" s="154" t="s">
        <v>7310</v>
      </c>
      <c r="I468" s="154" t="s">
        <v>7311</v>
      </c>
      <c r="J468" s="154" t="s">
        <v>8056</v>
      </c>
      <c r="K468" s="154" t="s">
        <v>8057</v>
      </c>
      <c r="L468" s="155">
        <v>9.6308067499999996</v>
      </c>
    </row>
    <row r="469" spans="1:12" hidden="1" x14ac:dyDescent="0.3">
      <c r="A469" s="154" t="s">
        <v>8987</v>
      </c>
      <c r="B469" s="154" t="s">
        <v>8988</v>
      </c>
      <c r="C469" s="152" t="s">
        <v>1320</v>
      </c>
      <c r="D469" s="153" t="s">
        <v>8989</v>
      </c>
      <c r="E469" s="154" t="s">
        <v>36</v>
      </c>
      <c r="F469" s="154" t="s">
        <v>8052</v>
      </c>
      <c r="G469" s="154" t="s">
        <v>8053</v>
      </c>
      <c r="H469" s="154" t="s">
        <v>7310</v>
      </c>
      <c r="I469" s="154" t="s">
        <v>7311</v>
      </c>
      <c r="J469" s="154" t="s">
        <v>8056</v>
      </c>
      <c r="K469" s="154" t="s">
        <v>8057</v>
      </c>
      <c r="L469" s="155">
        <v>9.6217900499999995</v>
      </c>
    </row>
    <row r="470" spans="1:12" hidden="1" x14ac:dyDescent="0.3">
      <c r="A470" s="154" t="s">
        <v>8990</v>
      </c>
      <c r="B470" s="154" t="s">
        <v>8991</v>
      </c>
      <c r="C470" s="152" t="s">
        <v>2489</v>
      </c>
      <c r="D470" s="153" t="s">
        <v>8992</v>
      </c>
      <c r="E470" s="154" t="s">
        <v>36</v>
      </c>
      <c r="F470" s="154" t="s">
        <v>8052</v>
      </c>
      <c r="G470" s="154" t="s">
        <v>8053</v>
      </c>
      <c r="H470" s="154" t="s">
        <v>7310</v>
      </c>
      <c r="I470" s="154" t="s">
        <v>7311</v>
      </c>
      <c r="J470" s="154" t="s">
        <v>8056</v>
      </c>
      <c r="K470" s="154" t="s">
        <v>8057</v>
      </c>
      <c r="L470" s="155">
        <v>1.48775664</v>
      </c>
    </row>
    <row r="471" spans="1:12" hidden="1" x14ac:dyDescent="0.3">
      <c r="A471" s="154" t="s">
        <v>8993</v>
      </c>
      <c r="B471" s="154" t="s">
        <v>8994</v>
      </c>
      <c r="C471" s="152" t="s">
        <v>2491</v>
      </c>
      <c r="D471" s="153" t="s">
        <v>8995</v>
      </c>
      <c r="E471" s="154" t="s">
        <v>36</v>
      </c>
      <c r="F471" s="154" t="s">
        <v>8052</v>
      </c>
      <c r="G471" s="154" t="s">
        <v>8053</v>
      </c>
      <c r="H471" s="154" t="s">
        <v>7310</v>
      </c>
      <c r="I471" s="154" t="s">
        <v>7311</v>
      </c>
      <c r="J471" s="154" t="s">
        <v>8056</v>
      </c>
      <c r="K471" s="154" t="s">
        <v>8057</v>
      </c>
      <c r="L471" s="155">
        <v>1.16940541</v>
      </c>
    </row>
    <row r="472" spans="1:12" hidden="1" x14ac:dyDescent="0.3">
      <c r="A472" s="154" t="s">
        <v>8996</v>
      </c>
      <c r="B472" s="154" t="s">
        <v>8997</v>
      </c>
      <c r="C472" s="152" t="s">
        <v>1713</v>
      </c>
      <c r="D472" s="153" t="s">
        <v>8998</v>
      </c>
      <c r="E472" s="154" t="s">
        <v>36</v>
      </c>
      <c r="F472" s="154" t="s">
        <v>8052</v>
      </c>
      <c r="G472" s="154" t="s">
        <v>8053</v>
      </c>
      <c r="H472" s="154" t="s">
        <v>7310</v>
      </c>
      <c r="I472" s="154" t="s">
        <v>7311</v>
      </c>
      <c r="J472" s="154" t="s">
        <v>8056</v>
      </c>
      <c r="K472" s="154" t="s">
        <v>8057</v>
      </c>
      <c r="L472" s="155">
        <v>1.35240749</v>
      </c>
    </row>
    <row r="473" spans="1:12" hidden="1" x14ac:dyDescent="0.3">
      <c r="A473" s="154" t="s">
        <v>8999</v>
      </c>
      <c r="B473" s="154" t="s">
        <v>9000</v>
      </c>
      <c r="C473" s="152" t="s">
        <v>2485</v>
      </c>
      <c r="D473" s="153" t="s">
        <v>9001</v>
      </c>
      <c r="E473" s="154" t="s">
        <v>36</v>
      </c>
      <c r="F473" s="154" t="s">
        <v>8052</v>
      </c>
      <c r="G473" s="154" t="s">
        <v>8053</v>
      </c>
      <c r="H473" s="154" t="s">
        <v>8861</v>
      </c>
      <c r="I473" s="154" t="s">
        <v>8862</v>
      </c>
      <c r="J473" s="154" t="s">
        <v>8056</v>
      </c>
      <c r="K473" s="154" t="s">
        <v>8057</v>
      </c>
      <c r="L473" s="155">
        <v>201.88453138</v>
      </c>
    </row>
    <row r="474" spans="1:12" hidden="1" x14ac:dyDescent="0.3">
      <c r="A474" s="154" t="s">
        <v>9002</v>
      </c>
      <c r="B474" s="154" t="s">
        <v>9003</v>
      </c>
      <c r="C474" s="152" t="s">
        <v>2483</v>
      </c>
      <c r="D474" s="153" t="s">
        <v>9004</v>
      </c>
      <c r="E474" s="154" t="s">
        <v>36</v>
      </c>
      <c r="F474" s="154" t="s">
        <v>8052</v>
      </c>
      <c r="G474" s="154" t="s">
        <v>8053</v>
      </c>
      <c r="H474" s="154" t="s">
        <v>8861</v>
      </c>
      <c r="I474" s="154" t="s">
        <v>8862</v>
      </c>
      <c r="J474" s="154" t="s">
        <v>8056</v>
      </c>
      <c r="K474" s="154" t="s">
        <v>8057</v>
      </c>
      <c r="L474" s="155">
        <v>24.282498319999998</v>
      </c>
    </row>
    <row r="475" spans="1:12" hidden="1" x14ac:dyDescent="0.3">
      <c r="A475" s="154" t="s">
        <v>9005</v>
      </c>
      <c r="B475" s="154" t="s">
        <v>9006</v>
      </c>
      <c r="C475" s="152" t="s">
        <v>9007</v>
      </c>
      <c r="D475" s="153" t="s">
        <v>9008</v>
      </c>
      <c r="E475" s="154" t="s">
        <v>40</v>
      </c>
      <c r="F475" s="154" t="s">
        <v>8052</v>
      </c>
      <c r="G475" s="154" t="s">
        <v>8053</v>
      </c>
      <c r="H475" s="154" t="s">
        <v>7310</v>
      </c>
      <c r="I475" s="154" t="s">
        <v>7311</v>
      </c>
      <c r="J475" s="154" t="s">
        <v>8056</v>
      </c>
      <c r="K475" s="154" t="s">
        <v>8057</v>
      </c>
      <c r="L475" s="155">
        <v>49.185327829999999</v>
      </c>
    </row>
    <row r="476" spans="1:12" hidden="1" x14ac:dyDescent="0.3">
      <c r="A476" s="154" t="s">
        <v>9009</v>
      </c>
      <c r="B476" s="154" t="s">
        <v>9010</v>
      </c>
      <c r="C476" s="152" t="s">
        <v>2495</v>
      </c>
      <c r="D476" s="153" t="s">
        <v>9011</v>
      </c>
      <c r="E476" s="154" t="s">
        <v>40</v>
      </c>
      <c r="F476" s="154" t="s">
        <v>8052</v>
      </c>
      <c r="G476" s="154" t="s">
        <v>8053</v>
      </c>
      <c r="H476" s="154" t="s">
        <v>8054</v>
      </c>
      <c r="I476" s="154" t="s">
        <v>8055</v>
      </c>
      <c r="J476" s="154" t="s">
        <v>8056</v>
      </c>
      <c r="K476" s="154" t="s">
        <v>8057</v>
      </c>
      <c r="L476" s="155">
        <v>22.561005600000001</v>
      </c>
    </row>
    <row r="477" spans="1:12" hidden="1" x14ac:dyDescent="0.3">
      <c r="A477" s="154" t="s">
        <v>9012</v>
      </c>
      <c r="B477" s="154" t="s">
        <v>9013</v>
      </c>
      <c r="C477" s="152" t="s">
        <v>9014</v>
      </c>
      <c r="D477" s="153" t="s">
        <v>9015</v>
      </c>
      <c r="E477" s="154" t="s">
        <v>40</v>
      </c>
      <c r="F477" s="154" t="s">
        <v>8052</v>
      </c>
      <c r="G477" s="154" t="s">
        <v>8053</v>
      </c>
      <c r="H477" s="154" t="s">
        <v>8054</v>
      </c>
      <c r="I477" s="154" t="s">
        <v>8055</v>
      </c>
      <c r="J477" s="154" t="s">
        <v>8056</v>
      </c>
      <c r="K477" s="154" t="s">
        <v>8057</v>
      </c>
      <c r="L477" s="155">
        <v>11.460891889999999</v>
      </c>
    </row>
    <row r="478" spans="1:12" hidden="1" x14ac:dyDescent="0.3">
      <c r="A478" s="154" t="s">
        <v>9016</v>
      </c>
      <c r="B478" s="154" t="s">
        <v>9017</v>
      </c>
      <c r="C478" s="152" t="s">
        <v>9018</v>
      </c>
      <c r="D478" s="153" t="s">
        <v>9019</v>
      </c>
      <c r="E478" s="154" t="s">
        <v>40</v>
      </c>
      <c r="F478" s="154" t="s">
        <v>8052</v>
      </c>
      <c r="G478" s="154" t="s">
        <v>8053</v>
      </c>
      <c r="H478" s="154" t="s">
        <v>7310</v>
      </c>
      <c r="I478" s="154" t="s">
        <v>7311</v>
      </c>
      <c r="J478" s="154" t="s">
        <v>8056</v>
      </c>
      <c r="K478" s="154" t="s">
        <v>8057</v>
      </c>
      <c r="L478" s="155">
        <v>19.607175040000001</v>
      </c>
    </row>
    <row r="479" spans="1:12" hidden="1" x14ac:dyDescent="0.3">
      <c r="A479" s="154" t="s">
        <v>9020</v>
      </c>
      <c r="B479" s="154" t="s">
        <v>9021</v>
      </c>
      <c r="C479" s="152" t="s">
        <v>9022</v>
      </c>
      <c r="D479" s="153" t="s">
        <v>9023</v>
      </c>
      <c r="E479" s="154" t="s">
        <v>40</v>
      </c>
      <c r="F479" s="154" t="s">
        <v>8052</v>
      </c>
      <c r="G479" s="154" t="s">
        <v>8053</v>
      </c>
      <c r="H479" s="154" t="s">
        <v>7310</v>
      </c>
      <c r="I479" s="154" t="s">
        <v>7311</v>
      </c>
      <c r="J479" s="154" t="s">
        <v>8056</v>
      </c>
      <c r="K479" s="154" t="s">
        <v>8057</v>
      </c>
      <c r="L479" s="155">
        <v>19.607175040000001</v>
      </c>
    </row>
    <row r="480" spans="1:12" hidden="1" x14ac:dyDescent="0.3">
      <c r="A480" s="154" t="s">
        <v>9024</v>
      </c>
      <c r="B480" s="154" t="s">
        <v>9025</v>
      </c>
      <c r="C480" s="152" t="s">
        <v>9026</v>
      </c>
      <c r="D480" s="153" t="s">
        <v>9027</v>
      </c>
      <c r="E480" s="154" t="s">
        <v>40</v>
      </c>
      <c r="F480" s="154" t="s">
        <v>8052</v>
      </c>
      <c r="G480" s="154" t="s">
        <v>8053</v>
      </c>
      <c r="H480" s="154" t="s">
        <v>8872</v>
      </c>
      <c r="I480" s="154" t="s">
        <v>8873</v>
      </c>
      <c r="J480" s="154" t="s">
        <v>8056</v>
      </c>
      <c r="K480" s="154" t="s">
        <v>8057</v>
      </c>
      <c r="L480" s="155">
        <v>9.3193041599999997</v>
      </c>
    </row>
    <row r="481" spans="1:12" hidden="1" x14ac:dyDescent="0.3">
      <c r="A481" s="154" t="s">
        <v>9028</v>
      </c>
      <c r="B481" s="154" t="s">
        <v>9029</v>
      </c>
      <c r="C481" s="152" t="s">
        <v>2497</v>
      </c>
      <c r="D481" s="153" t="s">
        <v>9030</v>
      </c>
      <c r="E481" s="154" t="s">
        <v>36</v>
      </c>
      <c r="F481" s="154" t="s">
        <v>8052</v>
      </c>
      <c r="G481" s="154" t="s">
        <v>8053</v>
      </c>
      <c r="H481" s="154" t="s">
        <v>8861</v>
      </c>
      <c r="I481" s="154" t="s">
        <v>8862</v>
      </c>
      <c r="J481" s="154" t="s">
        <v>8056</v>
      </c>
      <c r="K481" s="154" t="s">
        <v>8057</v>
      </c>
      <c r="L481" s="155">
        <v>81.105143479999995</v>
      </c>
    </row>
    <row r="482" spans="1:12" hidden="1" x14ac:dyDescent="0.3">
      <c r="A482" s="154" t="s">
        <v>9031</v>
      </c>
      <c r="B482" s="154" t="s">
        <v>9032</v>
      </c>
      <c r="C482" s="152" t="s">
        <v>2499</v>
      </c>
      <c r="D482" s="153" t="s">
        <v>9033</v>
      </c>
      <c r="E482" s="154" t="s">
        <v>36</v>
      </c>
      <c r="F482" s="154" t="s">
        <v>8052</v>
      </c>
      <c r="G482" s="154" t="s">
        <v>8053</v>
      </c>
      <c r="H482" s="154" t="s">
        <v>8861</v>
      </c>
      <c r="I482" s="154" t="s">
        <v>8862</v>
      </c>
      <c r="J482" s="154" t="s">
        <v>8056</v>
      </c>
      <c r="K482" s="154" t="s">
        <v>8057</v>
      </c>
      <c r="L482" s="155">
        <v>81.611329900000001</v>
      </c>
    </row>
    <row r="483" spans="1:12" hidden="1" x14ac:dyDescent="0.3">
      <c r="A483" s="154" t="s">
        <v>9034</v>
      </c>
      <c r="B483" s="154" t="s">
        <v>9035</v>
      </c>
      <c r="C483" s="152" t="s">
        <v>2501</v>
      </c>
      <c r="D483" s="153" t="s">
        <v>9036</v>
      </c>
      <c r="E483" s="154" t="s">
        <v>40</v>
      </c>
      <c r="F483" s="154" t="s">
        <v>8052</v>
      </c>
      <c r="G483" s="154" t="s">
        <v>8053</v>
      </c>
      <c r="H483" s="154" t="s">
        <v>7310</v>
      </c>
      <c r="I483" s="154" t="s">
        <v>7311</v>
      </c>
      <c r="J483" s="154" t="s">
        <v>8056</v>
      </c>
      <c r="K483" s="154" t="s">
        <v>8057</v>
      </c>
      <c r="L483" s="155">
        <v>37.891435710000003</v>
      </c>
    </row>
    <row r="484" spans="1:12" hidden="1" x14ac:dyDescent="0.3">
      <c r="A484" s="154" t="s">
        <v>9037</v>
      </c>
      <c r="B484" s="154" t="s">
        <v>9038</v>
      </c>
      <c r="C484" s="152" t="s">
        <v>2505</v>
      </c>
      <c r="D484" s="153" t="s">
        <v>9039</v>
      </c>
      <c r="E484" s="154" t="s">
        <v>40</v>
      </c>
      <c r="F484" s="154" t="s">
        <v>8052</v>
      </c>
      <c r="G484" s="154" t="s">
        <v>8053</v>
      </c>
      <c r="H484" s="154" t="s">
        <v>7310</v>
      </c>
      <c r="I484" s="154" t="s">
        <v>7311</v>
      </c>
      <c r="J484" s="154" t="s">
        <v>8056</v>
      </c>
      <c r="K484" s="154" t="s">
        <v>8057</v>
      </c>
      <c r="L484" s="155">
        <v>38.681459660000002</v>
      </c>
    </row>
    <row r="485" spans="1:12" hidden="1" x14ac:dyDescent="0.3">
      <c r="A485" s="154" t="s">
        <v>9040</v>
      </c>
      <c r="B485" s="154" t="s">
        <v>9041</v>
      </c>
      <c r="C485" s="152" t="s">
        <v>2503</v>
      </c>
      <c r="D485" s="153" t="s">
        <v>9042</v>
      </c>
      <c r="E485" s="154" t="s">
        <v>40</v>
      </c>
      <c r="F485" s="154" t="s">
        <v>8052</v>
      </c>
      <c r="G485" s="154" t="s">
        <v>8053</v>
      </c>
      <c r="H485" s="154" t="s">
        <v>7310</v>
      </c>
      <c r="I485" s="154" t="s">
        <v>7311</v>
      </c>
      <c r="J485" s="154" t="s">
        <v>8056</v>
      </c>
      <c r="K485" s="154" t="s">
        <v>8057</v>
      </c>
      <c r="L485" s="155">
        <v>38.430148340000002</v>
      </c>
    </row>
    <row r="486" spans="1:12" hidden="1" x14ac:dyDescent="0.3">
      <c r="A486" s="154" t="s">
        <v>9043</v>
      </c>
      <c r="B486" s="154" t="s">
        <v>9044</v>
      </c>
      <c r="C486" s="152" t="s">
        <v>9045</v>
      </c>
      <c r="D486" s="153" t="s">
        <v>9046</v>
      </c>
      <c r="E486" s="154" t="s">
        <v>40</v>
      </c>
      <c r="F486" s="154" t="s">
        <v>8052</v>
      </c>
      <c r="G486" s="154" t="s">
        <v>8053</v>
      </c>
      <c r="H486" s="154" t="s">
        <v>8609</v>
      </c>
      <c r="I486" s="154" t="s">
        <v>8610</v>
      </c>
      <c r="J486" s="154" t="s">
        <v>8056</v>
      </c>
      <c r="K486" s="154" t="s">
        <v>8057</v>
      </c>
      <c r="L486" s="155">
        <v>7.9311485199999998</v>
      </c>
    </row>
    <row r="487" spans="1:12" hidden="1" x14ac:dyDescent="0.3">
      <c r="A487" s="154" t="s">
        <v>9047</v>
      </c>
      <c r="B487" s="154" t="s">
        <v>9048</v>
      </c>
      <c r="C487" s="152" t="s">
        <v>9049</v>
      </c>
      <c r="D487" s="153" t="s">
        <v>9050</v>
      </c>
      <c r="E487" s="154" t="s">
        <v>40</v>
      </c>
      <c r="F487" s="154" t="s">
        <v>8052</v>
      </c>
      <c r="G487" s="154" t="s">
        <v>8053</v>
      </c>
      <c r="H487" s="154" t="s">
        <v>8609</v>
      </c>
      <c r="I487" s="154" t="s">
        <v>8610</v>
      </c>
      <c r="J487" s="154" t="s">
        <v>8056</v>
      </c>
      <c r="K487" s="154" t="s">
        <v>8057</v>
      </c>
      <c r="L487" s="155">
        <v>7.9296289499999997</v>
      </c>
    </row>
    <row r="488" spans="1:12" hidden="1" x14ac:dyDescent="0.3">
      <c r="A488" s="154" t="s">
        <v>9051</v>
      </c>
      <c r="B488" s="154" t="s">
        <v>9052</v>
      </c>
      <c r="C488" s="152" t="s">
        <v>2509</v>
      </c>
      <c r="D488" s="153" t="s">
        <v>9053</v>
      </c>
      <c r="E488" s="154" t="s">
        <v>36</v>
      </c>
      <c r="F488" s="154" t="s">
        <v>8052</v>
      </c>
      <c r="G488" s="154" t="s">
        <v>8053</v>
      </c>
      <c r="H488" s="154" t="s">
        <v>8054</v>
      </c>
      <c r="I488" s="154" t="s">
        <v>8055</v>
      </c>
      <c r="J488" s="154" t="s">
        <v>8056</v>
      </c>
      <c r="K488" s="154" t="s">
        <v>8057</v>
      </c>
      <c r="L488" s="155">
        <v>49.374626149999997</v>
      </c>
    </row>
    <row r="489" spans="1:12" hidden="1" x14ac:dyDescent="0.3">
      <c r="A489" s="154" t="s">
        <v>9054</v>
      </c>
      <c r="B489" s="154" t="s">
        <v>9055</v>
      </c>
      <c r="C489" s="152" t="s">
        <v>2511</v>
      </c>
      <c r="D489" s="153" t="s">
        <v>9056</v>
      </c>
      <c r="E489" s="154" t="s">
        <v>36</v>
      </c>
      <c r="F489" s="154" t="s">
        <v>8052</v>
      </c>
      <c r="G489" s="154" t="s">
        <v>8053</v>
      </c>
      <c r="H489" s="154" t="s">
        <v>8054</v>
      </c>
      <c r="I489" s="154" t="s">
        <v>8055</v>
      </c>
      <c r="J489" s="154" t="s">
        <v>8056</v>
      </c>
      <c r="K489" s="154" t="s">
        <v>8057</v>
      </c>
      <c r="L489" s="155">
        <v>49.373303149999998</v>
      </c>
    </row>
    <row r="490" spans="1:12" hidden="1" x14ac:dyDescent="0.3">
      <c r="A490" s="154" t="s">
        <v>9057</v>
      </c>
      <c r="B490" s="154" t="s">
        <v>9058</v>
      </c>
      <c r="C490" s="152" t="s">
        <v>2507</v>
      </c>
      <c r="D490" s="153" t="s">
        <v>9059</v>
      </c>
      <c r="E490" s="154" t="s">
        <v>40</v>
      </c>
      <c r="F490" s="154" t="s">
        <v>8052</v>
      </c>
      <c r="G490" s="154" t="s">
        <v>8053</v>
      </c>
      <c r="H490" s="154" t="s">
        <v>7310</v>
      </c>
      <c r="I490" s="154" t="s">
        <v>7311</v>
      </c>
      <c r="J490" s="154" t="s">
        <v>8056</v>
      </c>
      <c r="K490" s="154" t="s">
        <v>8057</v>
      </c>
      <c r="L490" s="155">
        <v>24.5392616</v>
      </c>
    </row>
    <row r="491" spans="1:12" hidden="1" x14ac:dyDescent="0.3">
      <c r="A491" s="154" t="s">
        <v>9060</v>
      </c>
      <c r="B491" s="154" t="s">
        <v>9061</v>
      </c>
      <c r="C491" s="152" t="s">
        <v>9062</v>
      </c>
      <c r="D491" s="153" t="s">
        <v>9063</v>
      </c>
      <c r="E491" s="154" t="s">
        <v>40</v>
      </c>
      <c r="F491" s="154" t="s">
        <v>8052</v>
      </c>
      <c r="G491" s="154" t="s">
        <v>8053</v>
      </c>
      <c r="H491" s="154" t="s">
        <v>7310</v>
      </c>
      <c r="I491" s="154" t="s">
        <v>7311</v>
      </c>
      <c r="J491" s="154" t="s">
        <v>8056</v>
      </c>
      <c r="K491" s="154" t="s">
        <v>8057</v>
      </c>
      <c r="L491" s="155">
        <v>26.236981249999999</v>
      </c>
    </row>
    <row r="492" spans="1:12" hidden="1" x14ac:dyDescent="0.3">
      <c r="A492" s="154" t="s">
        <v>9064</v>
      </c>
      <c r="B492" s="154" t="s">
        <v>9065</v>
      </c>
      <c r="C492" s="152" t="s">
        <v>9066</v>
      </c>
      <c r="D492" s="153" t="s">
        <v>9067</v>
      </c>
      <c r="E492" s="154" t="s">
        <v>40</v>
      </c>
      <c r="F492" s="154" t="s">
        <v>8052</v>
      </c>
      <c r="G492" s="154" t="s">
        <v>8053</v>
      </c>
      <c r="H492" s="154" t="s">
        <v>7310</v>
      </c>
      <c r="I492" s="154" t="s">
        <v>7311</v>
      </c>
      <c r="J492" s="154" t="s">
        <v>8056</v>
      </c>
      <c r="K492" s="154" t="s">
        <v>8057</v>
      </c>
      <c r="L492" s="155">
        <v>26.237055489999999</v>
      </c>
    </row>
    <row r="493" spans="1:12" hidden="1" x14ac:dyDescent="0.3">
      <c r="A493" s="154" t="s">
        <v>9068</v>
      </c>
      <c r="B493" s="154" t="s">
        <v>9069</v>
      </c>
      <c r="C493" s="152" t="s">
        <v>1374</v>
      </c>
      <c r="D493" s="153" t="s">
        <v>9070</v>
      </c>
      <c r="E493" s="154" t="s">
        <v>36</v>
      </c>
      <c r="F493" s="154" t="s">
        <v>8052</v>
      </c>
      <c r="G493" s="154" t="s">
        <v>8053</v>
      </c>
      <c r="H493" s="154" t="s">
        <v>9071</v>
      </c>
      <c r="I493" s="154" t="s">
        <v>9072</v>
      </c>
      <c r="J493" s="154" t="s">
        <v>8056</v>
      </c>
      <c r="K493" s="154" t="s">
        <v>8057</v>
      </c>
      <c r="L493" s="155">
        <v>23.259968149999999</v>
      </c>
    </row>
    <row r="494" spans="1:12" hidden="1" x14ac:dyDescent="0.3">
      <c r="A494" s="154" t="s">
        <v>9073</v>
      </c>
      <c r="B494" s="154" t="s">
        <v>9074</v>
      </c>
      <c r="C494" s="152" t="s">
        <v>2011</v>
      </c>
      <c r="D494" s="153" t="s">
        <v>9075</v>
      </c>
      <c r="E494" s="154" t="s">
        <v>36</v>
      </c>
      <c r="F494" s="154" t="s">
        <v>8052</v>
      </c>
      <c r="G494" s="154" t="s">
        <v>8053</v>
      </c>
      <c r="H494" s="154" t="s">
        <v>9071</v>
      </c>
      <c r="I494" s="154" t="s">
        <v>9072</v>
      </c>
      <c r="J494" s="154" t="s">
        <v>8056</v>
      </c>
      <c r="K494" s="154" t="s">
        <v>8057</v>
      </c>
      <c r="L494" s="155">
        <v>21.875290190000001</v>
      </c>
    </row>
    <row r="495" spans="1:12" hidden="1" x14ac:dyDescent="0.3">
      <c r="A495" s="154" t="s">
        <v>9076</v>
      </c>
      <c r="B495" s="154" t="s">
        <v>9077</v>
      </c>
      <c r="C495" s="152" t="s">
        <v>1346</v>
      </c>
      <c r="D495" s="153" t="s">
        <v>9078</v>
      </c>
      <c r="E495" s="154" t="s">
        <v>36</v>
      </c>
      <c r="F495" s="154" t="s">
        <v>8052</v>
      </c>
      <c r="G495" s="154" t="s">
        <v>8053</v>
      </c>
      <c r="H495" s="154" t="s">
        <v>9071</v>
      </c>
      <c r="I495" s="154" t="s">
        <v>9072</v>
      </c>
      <c r="J495" s="154" t="s">
        <v>8056</v>
      </c>
      <c r="K495" s="154" t="s">
        <v>8057</v>
      </c>
      <c r="L495" s="155">
        <v>21.717651960000001</v>
      </c>
    </row>
    <row r="496" spans="1:12" hidden="1" x14ac:dyDescent="0.3">
      <c r="A496" s="154" t="s">
        <v>9079</v>
      </c>
      <c r="B496" s="154" t="s">
        <v>9080</v>
      </c>
      <c r="C496" s="152" t="s">
        <v>1266</v>
      </c>
      <c r="D496" s="153" t="s">
        <v>9081</v>
      </c>
      <c r="E496" s="154" t="s">
        <v>36</v>
      </c>
      <c r="F496" s="154" t="s">
        <v>8052</v>
      </c>
      <c r="G496" s="154" t="s">
        <v>8053</v>
      </c>
      <c r="H496" s="154" t="s">
        <v>9071</v>
      </c>
      <c r="I496" s="154" t="s">
        <v>9072</v>
      </c>
      <c r="J496" s="154" t="s">
        <v>8056</v>
      </c>
      <c r="K496" s="154" t="s">
        <v>8057</v>
      </c>
      <c r="L496" s="155">
        <v>20.743221370000001</v>
      </c>
    </row>
    <row r="497" spans="1:12" hidden="1" x14ac:dyDescent="0.3">
      <c r="A497" s="154" t="s">
        <v>9082</v>
      </c>
      <c r="B497" s="154" t="s">
        <v>8761</v>
      </c>
      <c r="C497" s="152" t="s">
        <v>2523</v>
      </c>
      <c r="D497" s="153" t="s">
        <v>9083</v>
      </c>
      <c r="E497" s="154" t="s">
        <v>36</v>
      </c>
      <c r="F497" s="154" t="s">
        <v>8052</v>
      </c>
      <c r="G497" s="154" t="s">
        <v>8053</v>
      </c>
      <c r="H497" s="154" t="s">
        <v>8054</v>
      </c>
      <c r="I497" s="154" t="s">
        <v>8055</v>
      </c>
      <c r="J497" s="154" t="s">
        <v>8056</v>
      </c>
      <c r="K497" s="154" t="s">
        <v>8057</v>
      </c>
      <c r="L497" s="155">
        <v>25.89359988</v>
      </c>
    </row>
    <row r="498" spans="1:12" hidden="1" x14ac:dyDescent="0.3">
      <c r="A498" s="154" t="s">
        <v>9084</v>
      </c>
      <c r="B498" s="154" t="s">
        <v>9085</v>
      </c>
      <c r="C498" s="152" t="s">
        <v>2097</v>
      </c>
      <c r="D498" s="153" t="s">
        <v>9086</v>
      </c>
      <c r="E498" s="154" t="s">
        <v>36</v>
      </c>
      <c r="F498" s="154" t="s">
        <v>8052</v>
      </c>
      <c r="G498" s="154" t="s">
        <v>8053</v>
      </c>
      <c r="H498" s="154" t="s">
        <v>8054</v>
      </c>
      <c r="I498" s="154" t="s">
        <v>8055</v>
      </c>
      <c r="J498" s="154" t="s">
        <v>8056</v>
      </c>
      <c r="K498" s="154" t="s">
        <v>8057</v>
      </c>
      <c r="L498" s="155">
        <v>14.84452402</v>
      </c>
    </row>
    <row r="499" spans="1:12" hidden="1" x14ac:dyDescent="0.3">
      <c r="A499" s="154" t="s">
        <v>9087</v>
      </c>
      <c r="B499" s="154" t="s">
        <v>9088</v>
      </c>
      <c r="C499" s="152" t="s">
        <v>2513</v>
      </c>
      <c r="D499" s="153" t="s">
        <v>9089</v>
      </c>
      <c r="E499" s="154" t="s">
        <v>36</v>
      </c>
      <c r="F499" s="154" t="s">
        <v>8052</v>
      </c>
      <c r="G499" s="154" t="s">
        <v>8053</v>
      </c>
      <c r="H499" s="154" t="s">
        <v>7310</v>
      </c>
      <c r="I499" s="154" t="s">
        <v>7311</v>
      </c>
      <c r="J499" s="154" t="s">
        <v>8056</v>
      </c>
      <c r="K499" s="154" t="s">
        <v>8057</v>
      </c>
      <c r="L499" s="155">
        <v>19.816845149999999</v>
      </c>
    </row>
    <row r="500" spans="1:12" hidden="1" x14ac:dyDescent="0.3">
      <c r="A500" s="154" t="s">
        <v>9090</v>
      </c>
      <c r="B500" s="154" t="s">
        <v>9091</v>
      </c>
      <c r="C500" s="152" t="s">
        <v>2515</v>
      </c>
      <c r="D500" s="153" t="s">
        <v>9092</v>
      </c>
      <c r="E500" s="154" t="s">
        <v>36</v>
      </c>
      <c r="F500" s="154" t="s">
        <v>8052</v>
      </c>
      <c r="G500" s="154" t="s">
        <v>8053</v>
      </c>
      <c r="H500" s="154" t="s">
        <v>7310</v>
      </c>
      <c r="I500" s="154" t="s">
        <v>7311</v>
      </c>
      <c r="J500" s="154" t="s">
        <v>8056</v>
      </c>
      <c r="K500" s="154" t="s">
        <v>8057</v>
      </c>
      <c r="L500" s="155">
        <v>19.819016319999999</v>
      </c>
    </row>
    <row r="501" spans="1:12" hidden="1" x14ac:dyDescent="0.3">
      <c r="A501" s="154" t="s">
        <v>9093</v>
      </c>
      <c r="B501" s="154" t="s">
        <v>9094</v>
      </c>
      <c r="C501" s="152" t="s">
        <v>2525</v>
      </c>
      <c r="D501" s="153" t="s">
        <v>9095</v>
      </c>
      <c r="E501" s="154" t="s">
        <v>36</v>
      </c>
      <c r="F501" s="154" t="s">
        <v>8052</v>
      </c>
      <c r="G501" s="154" t="s">
        <v>8053</v>
      </c>
      <c r="H501" s="154" t="s">
        <v>8054</v>
      </c>
      <c r="I501" s="154" t="s">
        <v>8055</v>
      </c>
      <c r="J501" s="154" t="s">
        <v>8056</v>
      </c>
      <c r="K501" s="154" t="s">
        <v>8057</v>
      </c>
      <c r="L501" s="155">
        <v>12.645858090000001</v>
      </c>
    </row>
    <row r="502" spans="1:12" hidden="1" x14ac:dyDescent="0.3">
      <c r="A502" s="154" t="s">
        <v>9096</v>
      </c>
      <c r="B502" s="154" t="s">
        <v>9097</v>
      </c>
      <c r="C502" s="152" t="s">
        <v>2527</v>
      </c>
      <c r="D502" s="153" t="s">
        <v>9098</v>
      </c>
      <c r="E502" s="154" t="s">
        <v>36</v>
      </c>
      <c r="F502" s="154" t="s">
        <v>8052</v>
      </c>
      <c r="G502" s="154" t="s">
        <v>8053</v>
      </c>
      <c r="H502" s="154" t="s">
        <v>8054</v>
      </c>
      <c r="I502" s="154" t="s">
        <v>8055</v>
      </c>
      <c r="J502" s="154" t="s">
        <v>8056</v>
      </c>
      <c r="K502" s="154" t="s">
        <v>8057</v>
      </c>
      <c r="L502" s="155">
        <v>5.3017552700000001</v>
      </c>
    </row>
    <row r="503" spans="1:12" hidden="1" x14ac:dyDescent="0.3">
      <c r="A503" s="154" t="s">
        <v>9099</v>
      </c>
      <c r="B503" s="154" t="s">
        <v>9100</v>
      </c>
      <c r="C503" s="152" t="s">
        <v>2521</v>
      </c>
      <c r="D503" s="153" t="s">
        <v>9101</v>
      </c>
      <c r="E503" s="154" t="s">
        <v>40</v>
      </c>
      <c r="F503" s="154" t="s">
        <v>8052</v>
      </c>
      <c r="G503" s="154" t="s">
        <v>8053</v>
      </c>
      <c r="H503" s="154" t="s">
        <v>8085</v>
      </c>
      <c r="I503" s="154" t="s">
        <v>8086</v>
      </c>
      <c r="J503" s="154" t="s">
        <v>8056</v>
      </c>
      <c r="K503" s="154" t="s">
        <v>8057</v>
      </c>
      <c r="L503" s="155">
        <v>7.20976573</v>
      </c>
    </row>
    <row r="504" spans="1:12" hidden="1" x14ac:dyDescent="0.3">
      <c r="A504" s="154" t="s">
        <v>9102</v>
      </c>
      <c r="B504" s="154" t="s">
        <v>9103</v>
      </c>
      <c r="C504" s="152" t="s">
        <v>2531</v>
      </c>
      <c r="D504" s="153" t="s">
        <v>9104</v>
      </c>
      <c r="E504" s="154" t="s">
        <v>36</v>
      </c>
      <c r="F504" s="154" t="s">
        <v>8052</v>
      </c>
      <c r="G504" s="154" t="s">
        <v>8053</v>
      </c>
      <c r="H504" s="154" t="s">
        <v>8054</v>
      </c>
      <c r="I504" s="154" t="s">
        <v>8055</v>
      </c>
      <c r="J504" s="154" t="s">
        <v>8056</v>
      </c>
      <c r="K504" s="154" t="s">
        <v>8057</v>
      </c>
      <c r="L504" s="155">
        <v>6.4617890300000003</v>
      </c>
    </row>
    <row r="505" spans="1:12" hidden="1" x14ac:dyDescent="0.3">
      <c r="A505" s="154" t="s">
        <v>9105</v>
      </c>
      <c r="B505" s="154" t="s">
        <v>9106</v>
      </c>
      <c r="C505" s="152" t="s">
        <v>9107</v>
      </c>
      <c r="D505" s="153" t="s">
        <v>9108</v>
      </c>
      <c r="E505" s="154" t="s">
        <v>36</v>
      </c>
      <c r="F505" s="154" t="s">
        <v>8052</v>
      </c>
      <c r="G505" s="154" t="s">
        <v>8053</v>
      </c>
      <c r="H505" s="154" t="s">
        <v>8062</v>
      </c>
      <c r="I505" s="154" t="s">
        <v>8063</v>
      </c>
      <c r="J505" s="154" t="s">
        <v>8056</v>
      </c>
      <c r="K505" s="154" t="s">
        <v>8057</v>
      </c>
      <c r="L505" s="155">
        <v>1.50235042</v>
      </c>
    </row>
    <row r="506" spans="1:12" hidden="1" x14ac:dyDescent="0.3">
      <c r="A506" s="154" t="s">
        <v>9109</v>
      </c>
      <c r="B506" s="154" t="s">
        <v>8136</v>
      </c>
      <c r="C506" s="152" t="s">
        <v>2533</v>
      </c>
      <c r="D506" s="153" t="s">
        <v>9110</v>
      </c>
      <c r="E506" s="154" t="s">
        <v>36</v>
      </c>
      <c r="F506" s="154" t="s">
        <v>8052</v>
      </c>
      <c r="G506" s="154" t="s">
        <v>8053</v>
      </c>
      <c r="H506" s="154" t="s">
        <v>8054</v>
      </c>
      <c r="I506" s="154" t="s">
        <v>8055</v>
      </c>
      <c r="J506" s="154" t="s">
        <v>8056</v>
      </c>
      <c r="K506" s="154" t="s">
        <v>8057</v>
      </c>
      <c r="L506" s="155">
        <v>8.4457806800000004</v>
      </c>
    </row>
    <row r="507" spans="1:12" hidden="1" x14ac:dyDescent="0.3">
      <c r="A507" s="154" t="s">
        <v>9111</v>
      </c>
      <c r="B507" s="154" t="s">
        <v>8151</v>
      </c>
      <c r="C507" s="152" t="s">
        <v>2539</v>
      </c>
      <c r="D507" s="153" t="s">
        <v>9112</v>
      </c>
      <c r="E507" s="154" t="s">
        <v>36</v>
      </c>
      <c r="F507" s="154" t="s">
        <v>8052</v>
      </c>
      <c r="G507" s="154" t="s">
        <v>8053</v>
      </c>
      <c r="H507" s="154" t="s">
        <v>8054</v>
      </c>
      <c r="I507" s="154" t="s">
        <v>8055</v>
      </c>
      <c r="J507" s="154" t="s">
        <v>8056</v>
      </c>
      <c r="K507" s="154" t="s">
        <v>8057</v>
      </c>
      <c r="L507" s="155">
        <v>7.4102350599999998</v>
      </c>
    </row>
    <row r="508" spans="1:12" hidden="1" x14ac:dyDescent="0.3">
      <c r="A508" s="154" t="s">
        <v>9113</v>
      </c>
      <c r="B508" s="154" t="s">
        <v>9114</v>
      </c>
      <c r="C508" s="152" t="s">
        <v>2535</v>
      </c>
      <c r="D508" s="153" t="s">
        <v>9115</v>
      </c>
      <c r="E508" s="154" t="s">
        <v>36</v>
      </c>
      <c r="F508" s="154" t="s">
        <v>8052</v>
      </c>
      <c r="G508" s="154" t="s">
        <v>8053</v>
      </c>
      <c r="H508" s="154" t="s">
        <v>8115</v>
      </c>
      <c r="I508" s="154" t="s">
        <v>8116</v>
      </c>
      <c r="J508" s="154" t="s">
        <v>8056</v>
      </c>
      <c r="K508" s="154" t="s">
        <v>8057</v>
      </c>
      <c r="L508" s="155">
        <v>0.18120409000000001</v>
      </c>
    </row>
    <row r="509" spans="1:12" hidden="1" x14ac:dyDescent="0.3">
      <c r="A509" s="154" t="s">
        <v>9116</v>
      </c>
      <c r="B509" s="154" t="s">
        <v>9117</v>
      </c>
      <c r="C509" s="152" t="s">
        <v>2537</v>
      </c>
      <c r="D509" s="153" t="s">
        <v>9118</v>
      </c>
      <c r="E509" s="154" t="s">
        <v>36</v>
      </c>
      <c r="F509" s="154" t="s">
        <v>8052</v>
      </c>
      <c r="G509" s="154" t="s">
        <v>8053</v>
      </c>
      <c r="H509" s="154" t="s">
        <v>8115</v>
      </c>
      <c r="I509" s="154" t="s">
        <v>8116</v>
      </c>
      <c r="J509" s="154" t="s">
        <v>8056</v>
      </c>
      <c r="K509" s="154" t="s">
        <v>8057</v>
      </c>
      <c r="L509" s="155">
        <v>0.18120409000000001</v>
      </c>
    </row>
    <row r="510" spans="1:12" hidden="1" x14ac:dyDescent="0.3">
      <c r="A510" s="154" t="s">
        <v>9119</v>
      </c>
      <c r="B510" s="154" t="s">
        <v>9120</v>
      </c>
      <c r="C510" s="152" t="s">
        <v>2541</v>
      </c>
      <c r="D510" s="153" t="s">
        <v>9121</v>
      </c>
      <c r="E510" s="154" t="s">
        <v>36</v>
      </c>
      <c r="F510" s="154" t="s">
        <v>8052</v>
      </c>
      <c r="G510" s="154" t="s">
        <v>8053</v>
      </c>
      <c r="H510" s="154" t="s">
        <v>8054</v>
      </c>
      <c r="I510" s="154" t="s">
        <v>8055</v>
      </c>
      <c r="J510" s="154" t="s">
        <v>8056</v>
      </c>
      <c r="K510" s="154" t="s">
        <v>8057</v>
      </c>
      <c r="L510" s="155">
        <v>24.106825570000002</v>
      </c>
    </row>
    <row r="511" spans="1:12" hidden="1" x14ac:dyDescent="0.3">
      <c r="A511" s="154" t="s">
        <v>9122</v>
      </c>
      <c r="B511" s="154" t="s">
        <v>9123</v>
      </c>
      <c r="C511" s="152" t="s">
        <v>9124</v>
      </c>
      <c r="D511" s="153" t="s">
        <v>9125</v>
      </c>
      <c r="E511" s="154" t="s">
        <v>36</v>
      </c>
      <c r="F511" s="154" t="s">
        <v>8052</v>
      </c>
      <c r="G511" s="154" t="s">
        <v>8053</v>
      </c>
      <c r="H511" s="154" t="s">
        <v>8115</v>
      </c>
      <c r="I511" s="154" t="s">
        <v>8116</v>
      </c>
      <c r="J511" s="154" t="s">
        <v>8056</v>
      </c>
      <c r="K511" s="154" t="s">
        <v>8057</v>
      </c>
      <c r="L511" s="155">
        <v>7.8615347800000004</v>
      </c>
    </row>
    <row r="512" spans="1:12" hidden="1" x14ac:dyDescent="0.3">
      <c r="A512" s="154" t="s">
        <v>9126</v>
      </c>
      <c r="B512" s="154" t="s">
        <v>9127</v>
      </c>
      <c r="C512" s="152" t="s">
        <v>9128</v>
      </c>
      <c r="D512" s="153" t="s">
        <v>9129</v>
      </c>
      <c r="E512" s="154" t="s">
        <v>36</v>
      </c>
      <c r="F512" s="154" t="s">
        <v>8052</v>
      </c>
      <c r="G512" s="154" t="s">
        <v>8053</v>
      </c>
      <c r="H512" s="154" t="s">
        <v>8115</v>
      </c>
      <c r="I512" s="154" t="s">
        <v>8116</v>
      </c>
      <c r="J512" s="154" t="s">
        <v>8056</v>
      </c>
      <c r="K512" s="154" t="s">
        <v>8057</v>
      </c>
      <c r="L512" s="155">
        <v>52.291123380000002</v>
      </c>
    </row>
    <row r="513" spans="1:12" hidden="1" x14ac:dyDescent="0.3">
      <c r="A513" s="154" t="s">
        <v>9130</v>
      </c>
      <c r="B513" s="154" t="s">
        <v>9131</v>
      </c>
      <c r="C513" s="152" t="s">
        <v>9132</v>
      </c>
      <c r="D513" s="153" t="s">
        <v>9133</v>
      </c>
      <c r="E513" s="154" t="s">
        <v>36</v>
      </c>
      <c r="F513" s="154" t="s">
        <v>8052</v>
      </c>
      <c r="G513" s="154" t="s">
        <v>8053</v>
      </c>
      <c r="H513" s="154" t="s">
        <v>8115</v>
      </c>
      <c r="I513" s="154" t="s">
        <v>8116</v>
      </c>
      <c r="J513" s="154" t="s">
        <v>8056</v>
      </c>
      <c r="K513" s="154" t="s">
        <v>8057</v>
      </c>
      <c r="L513" s="155">
        <v>57.110357790000002</v>
      </c>
    </row>
    <row r="514" spans="1:12" hidden="1" x14ac:dyDescent="0.3">
      <c r="A514" s="154" t="s">
        <v>9134</v>
      </c>
      <c r="B514" s="154" t="s">
        <v>9135</v>
      </c>
      <c r="C514" s="152" t="s">
        <v>9136</v>
      </c>
      <c r="D514" s="153" t="s">
        <v>9137</v>
      </c>
      <c r="E514" s="154" t="s">
        <v>36</v>
      </c>
      <c r="F514" s="154" t="s">
        <v>8052</v>
      </c>
      <c r="G514" s="154" t="s">
        <v>8053</v>
      </c>
      <c r="H514" s="154" t="s">
        <v>8054</v>
      </c>
      <c r="I514" s="154" t="s">
        <v>8055</v>
      </c>
      <c r="J514" s="154" t="s">
        <v>8056</v>
      </c>
      <c r="K514" s="154" t="s">
        <v>8057</v>
      </c>
      <c r="L514" s="155">
        <v>18.548749600000001</v>
      </c>
    </row>
    <row r="515" spans="1:12" hidden="1" x14ac:dyDescent="0.3">
      <c r="A515" s="154" t="s">
        <v>9138</v>
      </c>
      <c r="B515" s="154" t="s">
        <v>9139</v>
      </c>
      <c r="C515" s="152" t="s">
        <v>9140</v>
      </c>
      <c r="D515" s="153" t="s">
        <v>9141</v>
      </c>
      <c r="E515" s="154" t="s">
        <v>36</v>
      </c>
      <c r="F515" s="154" t="s">
        <v>8052</v>
      </c>
      <c r="G515" s="154" t="s">
        <v>8053</v>
      </c>
      <c r="H515" s="154" t="s">
        <v>8054</v>
      </c>
      <c r="I515" s="154" t="s">
        <v>8055</v>
      </c>
      <c r="J515" s="154" t="s">
        <v>8056</v>
      </c>
      <c r="K515" s="154" t="s">
        <v>8057</v>
      </c>
      <c r="L515" s="155">
        <v>18.549166270000001</v>
      </c>
    </row>
    <row r="516" spans="1:12" hidden="1" x14ac:dyDescent="0.3">
      <c r="A516" s="154" t="s">
        <v>9142</v>
      </c>
      <c r="B516" s="154" t="s">
        <v>9143</v>
      </c>
      <c r="C516" s="152" t="s">
        <v>2543</v>
      </c>
      <c r="D516" s="153" t="s">
        <v>9144</v>
      </c>
      <c r="E516" s="154" t="s">
        <v>36</v>
      </c>
      <c r="F516" s="154" t="s">
        <v>8052</v>
      </c>
      <c r="G516" s="154" t="s">
        <v>8053</v>
      </c>
      <c r="H516" s="154" t="s">
        <v>8054</v>
      </c>
      <c r="I516" s="154" t="s">
        <v>8055</v>
      </c>
      <c r="J516" s="154" t="s">
        <v>8056</v>
      </c>
      <c r="K516" s="154" t="s">
        <v>8057</v>
      </c>
      <c r="L516" s="155">
        <v>11.65260323</v>
      </c>
    </row>
    <row r="517" spans="1:12" hidden="1" x14ac:dyDescent="0.3">
      <c r="A517" s="154" t="s">
        <v>9145</v>
      </c>
      <c r="B517" s="154" t="s">
        <v>9146</v>
      </c>
      <c r="C517" s="152" t="s">
        <v>2545</v>
      </c>
      <c r="D517" s="153" t="s">
        <v>9147</v>
      </c>
      <c r="E517" s="154" t="s">
        <v>36</v>
      </c>
      <c r="F517" s="154" t="s">
        <v>8052</v>
      </c>
      <c r="G517" s="154" t="s">
        <v>8053</v>
      </c>
      <c r="H517" s="154" t="s">
        <v>8054</v>
      </c>
      <c r="I517" s="154" t="s">
        <v>8055</v>
      </c>
      <c r="J517" s="154" t="s">
        <v>8056</v>
      </c>
      <c r="K517" s="154" t="s">
        <v>8057</v>
      </c>
      <c r="L517" s="155">
        <v>11.223507120000001</v>
      </c>
    </row>
    <row r="518" spans="1:12" hidden="1" x14ac:dyDescent="0.3">
      <c r="A518" s="154" t="s">
        <v>9148</v>
      </c>
      <c r="B518" s="154" t="s">
        <v>9149</v>
      </c>
      <c r="C518" s="152" t="s">
        <v>2547</v>
      </c>
      <c r="D518" s="153" t="s">
        <v>9150</v>
      </c>
      <c r="E518" s="154" t="s">
        <v>36</v>
      </c>
      <c r="F518" s="154" t="s">
        <v>8052</v>
      </c>
      <c r="G518" s="154" t="s">
        <v>8053</v>
      </c>
      <c r="H518" s="154" t="s">
        <v>7726</v>
      </c>
      <c r="I518" s="154" t="s">
        <v>7727</v>
      </c>
      <c r="J518" s="154" t="s">
        <v>8056</v>
      </c>
      <c r="K518" s="154" t="s">
        <v>8057</v>
      </c>
      <c r="L518" s="155">
        <v>0.90862940000000003</v>
      </c>
    </row>
    <row r="519" spans="1:12" hidden="1" x14ac:dyDescent="0.3">
      <c r="A519" s="154" t="s">
        <v>9151</v>
      </c>
      <c r="B519" s="154" t="s">
        <v>9152</v>
      </c>
      <c r="C519" s="152" t="s">
        <v>9153</v>
      </c>
      <c r="D519" s="153" t="s">
        <v>9154</v>
      </c>
      <c r="E519" s="154" t="s">
        <v>36</v>
      </c>
      <c r="F519" s="154" t="s">
        <v>8052</v>
      </c>
      <c r="G519" s="154" t="s">
        <v>8053</v>
      </c>
      <c r="H519" s="154" t="s">
        <v>7726</v>
      </c>
      <c r="I519" s="154" t="s">
        <v>7727</v>
      </c>
      <c r="J519" s="154" t="s">
        <v>8056</v>
      </c>
      <c r="K519" s="154" t="s">
        <v>8057</v>
      </c>
      <c r="L519" s="155">
        <v>5.6174862699999997</v>
      </c>
    </row>
    <row r="520" spans="1:12" hidden="1" x14ac:dyDescent="0.3">
      <c r="A520" s="154" t="s">
        <v>9155</v>
      </c>
      <c r="B520" s="154" t="s">
        <v>9156</v>
      </c>
      <c r="C520" s="152" t="s">
        <v>9157</v>
      </c>
      <c r="D520" s="153" t="s">
        <v>9158</v>
      </c>
      <c r="E520" s="154" t="s">
        <v>36</v>
      </c>
      <c r="F520" s="154" t="s">
        <v>8052</v>
      </c>
      <c r="G520" s="154" t="s">
        <v>8053</v>
      </c>
      <c r="H520" s="154" t="s">
        <v>7310</v>
      </c>
      <c r="I520" s="154" t="s">
        <v>7311</v>
      </c>
      <c r="J520" s="154" t="s">
        <v>8056</v>
      </c>
      <c r="K520" s="154" t="s">
        <v>8057</v>
      </c>
      <c r="L520" s="155">
        <v>147.52315751</v>
      </c>
    </row>
    <row r="521" spans="1:12" hidden="1" x14ac:dyDescent="0.3">
      <c r="A521" s="154" t="s">
        <v>9159</v>
      </c>
      <c r="B521" s="154" t="s">
        <v>9160</v>
      </c>
      <c r="C521" s="152" t="s">
        <v>9161</v>
      </c>
      <c r="D521" s="153" t="s">
        <v>9162</v>
      </c>
      <c r="E521" s="154" t="s">
        <v>36</v>
      </c>
      <c r="F521" s="154" t="s">
        <v>8052</v>
      </c>
      <c r="G521" s="154" t="s">
        <v>8053</v>
      </c>
      <c r="H521" s="154" t="s">
        <v>7726</v>
      </c>
      <c r="I521" s="154" t="s">
        <v>7727</v>
      </c>
      <c r="J521" s="154" t="s">
        <v>8056</v>
      </c>
      <c r="K521" s="154" t="s">
        <v>8057</v>
      </c>
      <c r="L521" s="155">
        <v>31.896590490000001</v>
      </c>
    </row>
    <row r="522" spans="1:12" hidden="1" x14ac:dyDescent="0.3">
      <c r="A522" s="154" t="s">
        <v>9163</v>
      </c>
      <c r="B522" s="154" t="s">
        <v>9164</v>
      </c>
      <c r="C522" s="152" t="s">
        <v>9165</v>
      </c>
      <c r="D522" s="153" t="s">
        <v>9166</v>
      </c>
      <c r="E522" s="154" t="s">
        <v>36</v>
      </c>
      <c r="F522" s="154" t="s">
        <v>8052</v>
      </c>
      <c r="G522" s="154" t="s">
        <v>8053</v>
      </c>
      <c r="H522" s="154" t="s">
        <v>7726</v>
      </c>
      <c r="I522" s="154" t="s">
        <v>7727</v>
      </c>
      <c r="J522" s="154" t="s">
        <v>8056</v>
      </c>
      <c r="K522" s="154" t="s">
        <v>8057</v>
      </c>
      <c r="L522" s="155">
        <v>28.32896027</v>
      </c>
    </row>
    <row r="523" spans="1:12" hidden="1" x14ac:dyDescent="0.3">
      <c r="A523" s="154" t="s">
        <v>9167</v>
      </c>
      <c r="B523" s="154" t="s">
        <v>9168</v>
      </c>
      <c r="C523" s="152" t="s">
        <v>9169</v>
      </c>
      <c r="D523" s="153" t="s">
        <v>9170</v>
      </c>
      <c r="E523" s="154" t="s">
        <v>36</v>
      </c>
      <c r="F523" s="154" t="s">
        <v>8052</v>
      </c>
      <c r="G523" s="154" t="s">
        <v>8053</v>
      </c>
      <c r="H523" s="154" t="s">
        <v>7726</v>
      </c>
      <c r="I523" s="154" t="s">
        <v>7727</v>
      </c>
      <c r="J523" s="154" t="s">
        <v>8056</v>
      </c>
      <c r="K523" s="154" t="s">
        <v>8057</v>
      </c>
      <c r="L523" s="155">
        <v>1.96001958</v>
      </c>
    </row>
    <row r="524" spans="1:12" hidden="1" x14ac:dyDescent="0.3">
      <c r="A524" s="154" t="s">
        <v>9171</v>
      </c>
      <c r="B524" s="154" t="s">
        <v>8364</v>
      </c>
      <c r="C524" s="152" t="s">
        <v>9172</v>
      </c>
      <c r="D524" s="153" t="s">
        <v>9173</v>
      </c>
      <c r="E524" s="154" t="s">
        <v>36</v>
      </c>
      <c r="F524" s="154" t="s">
        <v>8052</v>
      </c>
      <c r="G524" s="154" t="s">
        <v>8053</v>
      </c>
      <c r="H524" s="154" t="s">
        <v>7310</v>
      </c>
      <c r="I524" s="154" t="s">
        <v>7311</v>
      </c>
      <c r="J524" s="154" t="s">
        <v>8056</v>
      </c>
      <c r="K524" s="154" t="s">
        <v>8057</v>
      </c>
      <c r="L524" s="155">
        <v>2.1395152300000002</v>
      </c>
    </row>
    <row r="525" spans="1:12" hidden="1" x14ac:dyDescent="0.3">
      <c r="A525" s="154" t="s">
        <v>9174</v>
      </c>
      <c r="B525" s="154" t="s">
        <v>9175</v>
      </c>
      <c r="C525" s="152" t="s">
        <v>9176</v>
      </c>
      <c r="D525" s="153" t="s">
        <v>9177</v>
      </c>
      <c r="E525" s="154" t="s">
        <v>36</v>
      </c>
      <c r="F525" s="154" t="s">
        <v>8052</v>
      </c>
      <c r="G525" s="154" t="s">
        <v>8053</v>
      </c>
      <c r="H525" s="154" t="s">
        <v>7310</v>
      </c>
      <c r="I525" s="154" t="s">
        <v>7311</v>
      </c>
      <c r="J525" s="154" t="s">
        <v>8056</v>
      </c>
      <c r="K525" s="154" t="s">
        <v>8057</v>
      </c>
      <c r="L525" s="155">
        <v>46.861493709999998</v>
      </c>
    </row>
    <row r="526" spans="1:12" hidden="1" x14ac:dyDescent="0.3">
      <c r="A526" s="154" t="s">
        <v>9178</v>
      </c>
      <c r="B526" s="154" t="s">
        <v>9179</v>
      </c>
      <c r="C526" s="152" t="s">
        <v>9180</v>
      </c>
      <c r="D526" s="153" t="s">
        <v>9181</v>
      </c>
      <c r="E526" s="154" t="s">
        <v>36</v>
      </c>
      <c r="F526" s="154" t="s">
        <v>8052</v>
      </c>
      <c r="G526" s="154" t="s">
        <v>8053</v>
      </c>
      <c r="H526" s="154" t="s">
        <v>7310</v>
      </c>
      <c r="I526" s="154" t="s">
        <v>7311</v>
      </c>
      <c r="J526" s="154" t="s">
        <v>8056</v>
      </c>
      <c r="K526" s="154" t="s">
        <v>8057</v>
      </c>
      <c r="L526" s="155">
        <v>191.31243984</v>
      </c>
    </row>
    <row r="527" spans="1:12" hidden="1" x14ac:dyDescent="0.3">
      <c r="A527" s="154" t="s">
        <v>9182</v>
      </c>
      <c r="B527" s="154" t="s">
        <v>9183</v>
      </c>
      <c r="C527" s="152" t="s">
        <v>9184</v>
      </c>
      <c r="D527" s="153" t="s">
        <v>9185</v>
      </c>
      <c r="E527" s="154" t="s">
        <v>36</v>
      </c>
      <c r="F527" s="154" t="s">
        <v>8052</v>
      </c>
      <c r="G527" s="154" t="s">
        <v>8053</v>
      </c>
      <c r="H527" s="154" t="s">
        <v>7882</v>
      </c>
      <c r="I527" s="154" t="s">
        <v>7883</v>
      </c>
      <c r="J527" s="154" t="s">
        <v>8056</v>
      </c>
      <c r="K527" s="154" t="s">
        <v>8057</v>
      </c>
      <c r="L527" s="155">
        <v>2.1439605799999999</v>
      </c>
    </row>
    <row r="528" spans="1:12" hidden="1" x14ac:dyDescent="0.3">
      <c r="A528" s="154" t="s">
        <v>9186</v>
      </c>
      <c r="B528" s="154" t="s">
        <v>9187</v>
      </c>
      <c r="C528" s="152" t="s">
        <v>9188</v>
      </c>
      <c r="D528" s="153" t="s">
        <v>9189</v>
      </c>
      <c r="E528" s="154" t="s">
        <v>36</v>
      </c>
      <c r="F528" s="154" t="s">
        <v>8052</v>
      </c>
      <c r="G528" s="154" t="s">
        <v>8053</v>
      </c>
      <c r="H528" s="154" t="s">
        <v>7882</v>
      </c>
      <c r="I528" s="154" t="s">
        <v>7883</v>
      </c>
      <c r="J528" s="154" t="s">
        <v>8056</v>
      </c>
      <c r="K528" s="154" t="s">
        <v>8057</v>
      </c>
      <c r="L528" s="155">
        <v>2.2571604399999998</v>
      </c>
    </row>
    <row r="529" spans="1:12" hidden="1" x14ac:dyDescent="0.3">
      <c r="A529" s="154" t="s">
        <v>9190</v>
      </c>
      <c r="B529" s="154" t="s">
        <v>9191</v>
      </c>
      <c r="C529" s="152" t="s">
        <v>9192</v>
      </c>
      <c r="D529" s="153" t="s">
        <v>9193</v>
      </c>
      <c r="E529" s="154" t="s">
        <v>36</v>
      </c>
      <c r="F529" s="154" t="s">
        <v>8052</v>
      </c>
      <c r="G529" s="154" t="s">
        <v>8053</v>
      </c>
      <c r="H529" s="154" t="s">
        <v>7726</v>
      </c>
      <c r="I529" s="154" t="s">
        <v>7727</v>
      </c>
      <c r="J529" s="154" t="s">
        <v>8056</v>
      </c>
      <c r="K529" s="154" t="s">
        <v>8057</v>
      </c>
      <c r="L529" s="155">
        <v>0.15835236999999999</v>
      </c>
    </row>
    <row r="530" spans="1:12" hidden="1" x14ac:dyDescent="0.3">
      <c r="A530" s="154" t="s">
        <v>9194</v>
      </c>
      <c r="B530" s="154" t="s">
        <v>9195</v>
      </c>
      <c r="C530" s="152" t="s">
        <v>9196</v>
      </c>
      <c r="D530" s="153" t="s">
        <v>9197</v>
      </c>
      <c r="E530" s="154" t="s">
        <v>36</v>
      </c>
      <c r="F530" s="154" t="s">
        <v>8052</v>
      </c>
      <c r="G530" s="154" t="s">
        <v>8053</v>
      </c>
      <c r="H530" s="154" t="s">
        <v>7726</v>
      </c>
      <c r="I530" s="154" t="s">
        <v>7727</v>
      </c>
      <c r="J530" s="154" t="s">
        <v>8056</v>
      </c>
      <c r="K530" s="154" t="s">
        <v>8057</v>
      </c>
      <c r="L530" s="155">
        <v>8.5647346899999999</v>
      </c>
    </row>
    <row r="531" spans="1:12" hidden="1" x14ac:dyDescent="0.3">
      <c r="A531" s="154" t="s">
        <v>9198</v>
      </c>
      <c r="B531" s="154" t="s">
        <v>9199</v>
      </c>
      <c r="C531" s="152" t="s">
        <v>9200</v>
      </c>
      <c r="D531" s="153" t="s">
        <v>9201</v>
      </c>
      <c r="E531" s="154" t="s">
        <v>36</v>
      </c>
      <c r="F531" s="154" t="s">
        <v>8052</v>
      </c>
      <c r="G531" s="154" t="s">
        <v>8053</v>
      </c>
      <c r="H531" s="154" t="s">
        <v>7726</v>
      </c>
      <c r="I531" s="154" t="s">
        <v>7727</v>
      </c>
      <c r="J531" s="154" t="s">
        <v>8056</v>
      </c>
      <c r="K531" s="154" t="s">
        <v>8057</v>
      </c>
      <c r="L531" s="155">
        <v>4.7283174700000004</v>
      </c>
    </row>
    <row r="532" spans="1:12" hidden="1" x14ac:dyDescent="0.3">
      <c r="A532" s="154" t="s">
        <v>9202</v>
      </c>
      <c r="B532" s="154" t="s">
        <v>9203</v>
      </c>
      <c r="C532" s="152" t="s">
        <v>9204</v>
      </c>
      <c r="D532" s="153" t="s">
        <v>9205</v>
      </c>
      <c r="E532" s="154" t="s">
        <v>36</v>
      </c>
      <c r="F532" s="154" t="s">
        <v>8052</v>
      </c>
      <c r="G532" s="154" t="s">
        <v>8053</v>
      </c>
      <c r="H532" s="154" t="s">
        <v>7726</v>
      </c>
      <c r="I532" s="154" t="s">
        <v>7727</v>
      </c>
      <c r="J532" s="154" t="s">
        <v>8056</v>
      </c>
      <c r="K532" s="154" t="s">
        <v>8057</v>
      </c>
      <c r="L532" s="155">
        <v>3.9645043200000001</v>
      </c>
    </row>
    <row r="533" spans="1:12" hidden="1" x14ac:dyDescent="0.3">
      <c r="A533" s="154" t="s">
        <v>9206</v>
      </c>
      <c r="B533" s="154" t="s">
        <v>9207</v>
      </c>
      <c r="C533" s="152" t="s">
        <v>9208</v>
      </c>
      <c r="D533" s="153" t="s">
        <v>9209</v>
      </c>
      <c r="E533" s="154" t="s">
        <v>36</v>
      </c>
      <c r="F533" s="154" t="s">
        <v>8052</v>
      </c>
      <c r="G533" s="154" t="s">
        <v>8053</v>
      </c>
      <c r="H533" s="154" t="s">
        <v>7726</v>
      </c>
      <c r="I533" s="154" t="s">
        <v>7727</v>
      </c>
      <c r="J533" s="154" t="s">
        <v>8056</v>
      </c>
      <c r="K533" s="154" t="s">
        <v>8057</v>
      </c>
      <c r="L533" s="155">
        <v>70.271290800000003</v>
      </c>
    </row>
    <row r="534" spans="1:12" hidden="1" x14ac:dyDescent="0.3">
      <c r="A534" s="154" t="s">
        <v>9210</v>
      </c>
      <c r="B534" s="154" t="s">
        <v>9211</v>
      </c>
      <c r="C534" s="152" t="s">
        <v>9212</v>
      </c>
      <c r="D534" s="153" t="s">
        <v>9213</v>
      </c>
      <c r="E534" s="154" t="s">
        <v>36</v>
      </c>
      <c r="F534" s="154" t="s">
        <v>8052</v>
      </c>
      <c r="G534" s="154" t="s">
        <v>8053</v>
      </c>
      <c r="H534" s="154" t="s">
        <v>7726</v>
      </c>
      <c r="I534" s="154" t="s">
        <v>7727</v>
      </c>
      <c r="J534" s="154" t="s">
        <v>8056</v>
      </c>
      <c r="K534" s="154" t="s">
        <v>8057</v>
      </c>
      <c r="L534" s="155">
        <v>60.255100300000002</v>
      </c>
    </row>
    <row r="535" spans="1:12" hidden="1" x14ac:dyDescent="0.3">
      <c r="A535" s="154" t="s">
        <v>9214</v>
      </c>
      <c r="B535" s="154" t="s">
        <v>9215</v>
      </c>
      <c r="C535" s="152" t="s">
        <v>9216</v>
      </c>
      <c r="D535" s="153" t="s">
        <v>9217</v>
      </c>
      <c r="E535" s="154" t="s">
        <v>36</v>
      </c>
      <c r="F535" s="154" t="s">
        <v>8052</v>
      </c>
      <c r="G535" s="154" t="s">
        <v>8053</v>
      </c>
      <c r="H535" s="154" t="s">
        <v>7726</v>
      </c>
      <c r="I535" s="154" t="s">
        <v>7727</v>
      </c>
      <c r="J535" s="154" t="s">
        <v>8056</v>
      </c>
      <c r="K535" s="154" t="s">
        <v>8057</v>
      </c>
      <c r="L535" s="155">
        <v>59.7813412</v>
      </c>
    </row>
    <row r="536" spans="1:12" hidden="1" x14ac:dyDescent="0.3">
      <c r="A536" s="154" t="s">
        <v>9218</v>
      </c>
      <c r="B536" s="154" t="s">
        <v>9219</v>
      </c>
      <c r="C536" s="152" t="s">
        <v>9220</v>
      </c>
      <c r="D536" s="153" t="s">
        <v>9221</v>
      </c>
      <c r="E536" s="154" t="s">
        <v>36</v>
      </c>
      <c r="F536" s="154" t="s">
        <v>8052</v>
      </c>
      <c r="G536" s="154" t="s">
        <v>8053</v>
      </c>
      <c r="H536" s="154" t="s">
        <v>7726</v>
      </c>
      <c r="I536" s="154" t="s">
        <v>7727</v>
      </c>
      <c r="J536" s="154" t="s">
        <v>8056</v>
      </c>
      <c r="K536" s="154" t="s">
        <v>8057</v>
      </c>
      <c r="L536" s="155">
        <v>52.273645760000001</v>
      </c>
    </row>
    <row r="537" spans="1:12" hidden="1" x14ac:dyDescent="0.3">
      <c r="A537" s="154" t="s">
        <v>9222</v>
      </c>
      <c r="B537" s="154" t="s">
        <v>9223</v>
      </c>
      <c r="C537" s="152" t="s">
        <v>9224</v>
      </c>
      <c r="D537" s="153" t="s">
        <v>9225</v>
      </c>
      <c r="E537" s="154" t="s">
        <v>36</v>
      </c>
      <c r="F537" s="154" t="s">
        <v>8052</v>
      </c>
      <c r="G537" s="154" t="s">
        <v>8053</v>
      </c>
      <c r="H537" s="154" t="s">
        <v>7882</v>
      </c>
      <c r="I537" s="154" t="s">
        <v>7883</v>
      </c>
      <c r="J537" s="154" t="s">
        <v>8056</v>
      </c>
      <c r="K537" s="154" t="s">
        <v>8057</v>
      </c>
      <c r="L537" s="155">
        <v>1.91146482</v>
      </c>
    </row>
    <row r="538" spans="1:12" hidden="1" x14ac:dyDescent="0.3">
      <c r="A538" s="154" t="s">
        <v>9226</v>
      </c>
      <c r="B538" s="154" t="s">
        <v>9227</v>
      </c>
      <c r="C538" s="152" t="s">
        <v>9228</v>
      </c>
      <c r="D538" s="153" t="s">
        <v>9229</v>
      </c>
      <c r="E538" s="154" t="s">
        <v>36</v>
      </c>
      <c r="F538" s="154" t="s">
        <v>8052</v>
      </c>
      <c r="G538" s="154" t="s">
        <v>8053</v>
      </c>
      <c r="H538" s="154" t="s">
        <v>7882</v>
      </c>
      <c r="I538" s="154" t="s">
        <v>7883</v>
      </c>
      <c r="J538" s="154" t="s">
        <v>8056</v>
      </c>
      <c r="K538" s="154" t="s">
        <v>8057</v>
      </c>
      <c r="L538" s="155">
        <v>1.90376564</v>
      </c>
    </row>
    <row r="539" spans="1:12" hidden="1" x14ac:dyDescent="0.3">
      <c r="A539" s="154" t="s">
        <v>9230</v>
      </c>
      <c r="B539" s="154" t="s">
        <v>9231</v>
      </c>
      <c r="C539" s="152" t="s">
        <v>9232</v>
      </c>
      <c r="D539" s="153" t="s">
        <v>9233</v>
      </c>
      <c r="E539" s="154" t="s">
        <v>36</v>
      </c>
      <c r="F539" s="154" t="s">
        <v>8052</v>
      </c>
      <c r="G539" s="154" t="s">
        <v>8053</v>
      </c>
      <c r="H539" s="154" t="s">
        <v>7726</v>
      </c>
      <c r="I539" s="154" t="s">
        <v>7727</v>
      </c>
      <c r="J539" s="154" t="s">
        <v>8056</v>
      </c>
      <c r="K539" s="154" t="s">
        <v>8057</v>
      </c>
      <c r="L539" s="155">
        <v>12.96431469</v>
      </c>
    </row>
    <row r="540" spans="1:12" hidden="1" x14ac:dyDescent="0.3">
      <c r="A540" s="154" t="s">
        <v>9234</v>
      </c>
      <c r="B540" s="154" t="s">
        <v>9235</v>
      </c>
      <c r="C540" s="152" t="s">
        <v>9236</v>
      </c>
      <c r="D540" s="153" t="s">
        <v>9237</v>
      </c>
      <c r="E540" s="154" t="s">
        <v>36</v>
      </c>
      <c r="F540" s="154" t="s">
        <v>8052</v>
      </c>
      <c r="G540" s="154" t="s">
        <v>8053</v>
      </c>
      <c r="H540" s="154" t="s">
        <v>7726</v>
      </c>
      <c r="I540" s="154" t="s">
        <v>7727</v>
      </c>
      <c r="J540" s="154" t="s">
        <v>8056</v>
      </c>
      <c r="K540" s="154" t="s">
        <v>8057</v>
      </c>
      <c r="L540" s="155">
        <v>44.97768482</v>
      </c>
    </row>
    <row r="541" spans="1:12" hidden="1" x14ac:dyDescent="0.3">
      <c r="A541" s="154" t="s">
        <v>9238</v>
      </c>
      <c r="B541" s="154" t="s">
        <v>9239</v>
      </c>
      <c r="C541" s="152" t="s">
        <v>2549</v>
      </c>
      <c r="D541" s="153" t="s">
        <v>9240</v>
      </c>
      <c r="E541" s="154" t="s">
        <v>36</v>
      </c>
      <c r="F541" s="154" t="s">
        <v>8052</v>
      </c>
      <c r="G541" s="154" t="s">
        <v>8053</v>
      </c>
      <c r="H541" s="154" t="s">
        <v>7882</v>
      </c>
      <c r="I541" s="154" t="s">
        <v>7883</v>
      </c>
      <c r="J541" s="154" t="s">
        <v>8056</v>
      </c>
      <c r="K541" s="154" t="s">
        <v>8057</v>
      </c>
      <c r="L541" s="155">
        <v>6.18130471</v>
      </c>
    </row>
    <row r="542" spans="1:12" hidden="1" x14ac:dyDescent="0.3">
      <c r="A542" s="154" t="s">
        <v>9241</v>
      </c>
      <c r="B542" s="154" t="s">
        <v>9242</v>
      </c>
      <c r="C542" s="152" t="s">
        <v>2551</v>
      </c>
      <c r="D542" s="153" t="s">
        <v>9243</v>
      </c>
      <c r="E542" s="154" t="s">
        <v>36</v>
      </c>
      <c r="F542" s="154" t="s">
        <v>8052</v>
      </c>
      <c r="G542" s="154" t="s">
        <v>8053</v>
      </c>
      <c r="H542" s="154" t="s">
        <v>7882</v>
      </c>
      <c r="I542" s="154" t="s">
        <v>7883</v>
      </c>
      <c r="J542" s="154" t="s">
        <v>8056</v>
      </c>
      <c r="K542" s="154" t="s">
        <v>8057</v>
      </c>
      <c r="L542" s="155">
        <v>5.7871887900000001</v>
      </c>
    </row>
    <row r="543" spans="1:12" hidden="1" x14ac:dyDescent="0.3">
      <c r="A543" s="154" t="s">
        <v>9244</v>
      </c>
      <c r="B543" s="154" t="s">
        <v>9245</v>
      </c>
      <c r="C543" s="152" t="s">
        <v>9246</v>
      </c>
      <c r="D543" s="153" t="s">
        <v>9247</v>
      </c>
      <c r="E543" s="154" t="s">
        <v>36</v>
      </c>
      <c r="F543" s="154" t="s">
        <v>8052</v>
      </c>
      <c r="G543" s="154" t="s">
        <v>8053</v>
      </c>
      <c r="H543" s="154" t="s">
        <v>7726</v>
      </c>
      <c r="I543" s="154" t="s">
        <v>7727</v>
      </c>
      <c r="J543" s="154" t="s">
        <v>8056</v>
      </c>
      <c r="K543" s="154" t="s">
        <v>8057</v>
      </c>
      <c r="L543" s="155">
        <v>73.876988010000005</v>
      </c>
    </row>
    <row r="544" spans="1:12" hidden="1" x14ac:dyDescent="0.3">
      <c r="A544" s="154" t="s">
        <v>9248</v>
      </c>
      <c r="B544" s="154" t="s">
        <v>9249</v>
      </c>
      <c r="C544" s="152" t="s">
        <v>2553</v>
      </c>
      <c r="D544" s="153" t="s">
        <v>9250</v>
      </c>
      <c r="E544" s="154" t="s">
        <v>36</v>
      </c>
      <c r="F544" s="154" t="s">
        <v>8052</v>
      </c>
      <c r="G544" s="154" t="s">
        <v>8053</v>
      </c>
      <c r="H544" s="154" t="s">
        <v>7726</v>
      </c>
      <c r="I544" s="154" t="s">
        <v>7727</v>
      </c>
      <c r="J544" s="154" t="s">
        <v>8056</v>
      </c>
      <c r="K544" s="154" t="s">
        <v>8057</v>
      </c>
      <c r="L544" s="155">
        <v>64.760411829999995</v>
      </c>
    </row>
    <row r="545" spans="1:12" hidden="1" x14ac:dyDescent="0.3">
      <c r="A545" s="154" t="s">
        <v>9251</v>
      </c>
      <c r="B545" s="154" t="s">
        <v>9252</v>
      </c>
      <c r="C545" s="152" t="s">
        <v>1522</v>
      </c>
      <c r="D545" s="153" t="s">
        <v>9253</v>
      </c>
      <c r="E545" s="154" t="s">
        <v>36</v>
      </c>
      <c r="F545" s="154" t="s">
        <v>8052</v>
      </c>
      <c r="G545" s="154" t="s">
        <v>8053</v>
      </c>
      <c r="H545" s="154" t="s">
        <v>8115</v>
      </c>
      <c r="I545" s="154" t="s">
        <v>8116</v>
      </c>
      <c r="J545" s="154" t="s">
        <v>8056</v>
      </c>
      <c r="K545" s="154" t="s">
        <v>8057</v>
      </c>
      <c r="L545" s="155">
        <v>1.7487324200000001</v>
      </c>
    </row>
    <row r="546" spans="1:12" hidden="1" x14ac:dyDescent="0.3">
      <c r="A546" s="154" t="s">
        <v>9254</v>
      </c>
      <c r="B546" s="154" t="s">
        <v>9255</v>
      </c>
      <c r="C546" s="152" t="s">
        <v>9256</v>
      </c>
      <c r="D546" s="153" t="s">
        <v>9257</v>
      </c>
      <c r="E546" s="154" t="s">
        <v>36</v>
      </c>
      <c r="F546" s="154" t="s">
        <v>8052</v>
      </c>
      <c r="G546" s="154" t="s">
        <v>8053</v>
      </c>
      <c r="H546" s="154" t="s">
        <v>8609</v>
      </c>
      <c r="I546" s="154" t="s">
        <v>8610</v>
      </c>
      <c r="J546" s="154" t="s">
        <v>8056</v>
      </c>
      <c r="K546" s="154" t="s">
        <v>8057</v>
      </c>
      <c r="L546" s="155">
        <v>10.09722629</v>
      </c>
    </row>
    <row r="547" spans="1:12" hidden="1" x14ac:dyDescent="0.3">
      <c r="A547" s="154" t="s">
        <v>9258</v>
      </c>
      <c r="B547" s="154" t="s">
        <v>9259</v>
      </c>
      <c r="C547" s="152" t="s">
        <v>9260</v>
      </c>
      <c r="D547" s="153" t="s">
        <v>9261</v>
      </c>
      <c r="E547" s="154" t="s">
        <v>36</v>
      </c>
      <c r="F547" s="154" t="s">
        <v>8052</v>
      </c>
      <c r="G547" s="154" t="s">
        <v>8053</v>
      </c>
      <c r="H547" s="154" t="s">
        <v>8609</v>
      </c>
      <c r="I547" s="154" t="s">
        <v>8610</v>
      </c>
      <c r="J547" s="154" t="s">
        <v>8056</v>
      </c>
      <c r="K547" s="154" t="s">
        <v>8057</v>
      </c>
      <c r="L547" s="155">
        <v>10.09722629</v>
      </c>
    </row>
    <row r="548" spans="1:12" hidden="1" x14ac:dyDescent="0.3">
      <c r="A548" s="154" t="s">
        <v>9262</v>
      </c>
      <c r="B548" s="154" t="s">
        <v>9263</v>
      </c>
      <c r="C548" s="152" t="s">
        <v>9264</v>
      </c>
      <c r="D548" s="153" t="s">
        <v>9265</v>
      </c>
      <c r="E548" s="154" t="s">
        <v>36</v>
      </c>
      <c r="F548" s="154" t="s">
        <v>8052</v>
      </c>
      <c r="G548" s="154" t="s">
        <v>8053</v>
      </c>
      <c r="H548" s="154" t="s">
        <v>8054</v>
      </c>
      <c r="I548" s="154" t="s">
        <v>8055</v>
      </c>
      <c r="J548" s="154" t="s">
        <v>8056</v>
      </c>
      <c r="K548" s="154" t="s">
        <v>8057</v>
      </c>
      <c r="L548" s="155">
        <v>26.42203731</v>
      </c>
    </row>
    <row r="549" spans="1:12" hidden="1" x14ac:dyDescent="0.3">
      <c r="A549" s="154" t="s">
        <v>9266</v>
      </c>
      <c r="B549" s="154" t="s">
        <v>9267</v>
      </c>
      <c r="C549" s="152" t="s">
        <v>9268</v>
      </c>
      <c r="D549" s="153" t="s">
        <v>9269</v>
      </c>
      <c r="E549" s="154" t="s">
        <v>36</v>
      </c>
      <c r="F549" s="154" t="s">
        <v>8052</v>
      </c>
      <c r="G549" s="154" t="s">
        <v>8053</v>
      </c>
      <c r="H549" s="154" t="s">
        <v>8054</v>
      </c>
      <c r="I549" s="154" t="s">
        <v>8055</v>
      </c>
      <c r="J549" s="154" t="s">
        <v>8056</v>
      </c>
      <c r="K549" s="154" t="s">
        <v>8057</v>
      </c>
      <c r="L549" s="155">
        <v>17.93544623</v>
      </c>
    </row>
    <row r="550" spans="1:12" hidden="1" x14ac:dyDescent="0.3">
      <c r="A550" s="154" t="s">
        <v>9270</v>
      </c>
      <c r="B550" s="154" t="s">
        <v>9271</v>
      </c>
      <c r="C550" s="152" t="s">
        <v>9272</v>
      </c>
      <c r="D550" s="153" t="s">
        <v>9273</v>
      </c>
      <c r="E550" s="154" t="s">
        <v>36</v>
      </c>
      <c r="F550" s="154" t="s">
        <v>8052</v>
      </c>
      <c r="G550" s="154" t="s">
        <v>8053</v>
      </c>
      <c r="H550" s="154" t="s">
        <v>8054</v>
      </c>
      <c r="I550" s="154" t="s">
        <v>8055</v>
      </c>
      <c r="J550" s="154" t="s">
        <v>8056</v>
      </c>
      <c r="K550" s="154" t="s">
        <v>8057</v>
      </c>
      <c r="L550" s="155">
        <v>21.25285714</v>
      </c>
    </row>
    <row r="551" spans="1:12" hidden="1" x14ac:dyDescent="0.3">
      <c r="A551" s="154" t="s">
        <v>9274</v>
      </c>
      <c r="B551" s="154" t="s">
        <v>9275</v>
      </c>
      <c r="C551" s="152" t="s">
        <v>9276</v>
      </c>
      <c r="D551" s="153" t="s">
        <v>9277</v>
      </c>
      <c r="E551" s="154" t="s">
        <v>36</v>
      </c>
      <c r="F551" s="154" t="s">
        <v>8052</v>
      </c>
      <c r="G551" s="154" t="s">
        <v>8053</v>
      </c>
      <c r="H551" s="154" t="s">
        <v>8054</v>
      </c>
      <c r="I551" s="154" t="s">
        <v>8055</v>
      </c>
      <c r="J551" s="154" t="s">
        <v>8056</v>
      </c>
      <c r="K551" s="154" t="s">
        <v>8057</v>
      </c>
      <c r="L551" s="155">
        <v>4.1053838000000002</v>
      </c>
    </row>
    <row r="552" spans="1:12" hidden="1" x14ac:dyDescent="0.3">
      <c r="A552" s="154" t="s">
        <v>9278</v>
      </c>
      <c r="B552" s="154" t="s">
        <v>9279</v>
      </c>
      <c r="C552" s="152" t="s">
        <v>2077</v>
      </c>
      <c r="D552" s="153" t="s">
        <v>9280</v>
      </c>
      <c r="E552" s="154" t="s">
        <v>36</v>
      </c>
      <c r="F552" s="154" t="s">
        <v>8052</v>
      </c>
      <c r="G552" s="154" t="s">
        <v>8053</v>
      </c>
      <c r="H552" s="154" t="s">
        <v>8054</v>
      </c>
      <c r="I552" s="154" t="s">
        <v>8055</v>
      </c>
      <c r="J552" s="154" t="s">
        <v>8056</v>
      </c>
      <c r="K552" s="154" t="s">
        <v>8057</v>
      </c>
      <c r="L552" s="155">
        <v>14.34245305</v>
      </c>
    </row>
    <row r="553" spans="1:12" hidden="1" x14ac:dyDescent="0.3">
      <c r="A553" s="154" t="s">
        <v>9281</v>
      </c>
      <c r="B553" s="154" t="s">
        <v>9282</v>
      </c>
      <c r="C553" s="152" t="s">
        <v>1324</v>
      </c>
      <c r="D553" s="153" t="s">
        <v>9283</v>
      </c>
      <c r="E553" s="154" t="s">
        <v>36</v>
      </c>
      <c r="F553" s="154" t="s">
        <v>8052</v>
      </c>
      <c r="G553" s="154" t="s">
        <v>8053</v>
      </c>
      <c r="H553" s="154" t="s">
        <v>8054</v>
      </c>
      <c r="I553" s="154" t="s">
        <v>8055</v>
      </c>
      <c r="J553" s="154" t="s">
        <v>8056</v>
      </c>
      <c r="K553" s="154" t="s">
        <v>8057</v>
      </c>
      <c r="L553" s="155">
        <v>17.495739870000001</v>
      </c>
    </row>
    <row r="554" spans="1:12" hidden="1" x14ac:dyDescent="0.3">
      <c r="A554" s="154" t="s">
        <v>9284</v>
      </c>
      <c r="B554" s="154" t="s">
        <v>9285</v>
      </c>
      <c r="C554" s="152" t="s">
        <v>2083</v>
      </c>
      <c r="D554" s="153" t="s">
        <v>9286</v>
      </c>
      <c r="E554" s="154" t="s">
        <v>36</v>
      </c>
      <c r="F554" s="154" t="s">
        <v>8052</v>
      </c>
      <c r="G554" s="154" t="s">
        <v>8053</v>
      </c>
      <c r="H554" s="154" t="s">
        <v>8054</v>
      </c>
      <c r="I554" s="154" t="s">
        <v>8055</v>
      </c>
      <c r="J554" s="154" t="s">
        <v>8056</v>
      </c>
      <c r="K554" s="154" t="s">
        <v>8057</v>
      </c>
      <c r="L554" s="155">
        <v>18.32524617</v>
      </c>
    </row>
    <row r="555" spans="1:12" hidden="1" x14ac:dyDescent="0.3">
      <c r="A555" s="154" t="s">
        <v>9287</v>
      </c>
      <c r="B555" s="154" t="s">
        <v>9288</v>
      </c>
      <c r="C555" s="152" t="s">
        <v>2555</v>
      </c>
      <c r="D555" s="153" t="s">
        <v>9289</v>
      </c>
      <c r="E555" s="154" t="s">
        <v>36</v>
      </c>
      <c r="F555" s="154" t="s">
        <v>8052</v>
      </c>
      <c r="G555" s="154" t="s">
        <v>8053</v>
      </c>
      <c r="H555" s="154" t="s">
        <v>8054</v>
      </c>
      <c r="I555" s="154" t="s">
        <v>8055</v>
      </c>
      <c r="J555" s="154" t="s">
        <v>8056</v>
      </c>
      <c r="K555" s="154" t="s">
        <v>8057</v>
      </c>
      <c r="L555" s="155">
        <v>22.98059628</v>
      </c>
    </row>
    <row r="556" spans="1:12" hidden="1" x14ac:dyDescent="0.3">
      <c r="A556" s="154" t="s">
        <v>9290</v>
      </c>
      <c r="B556" s="154" t="s">
        <v>9291</v>
      </c>
      <c r="C556" s="152" t="s">
        <v>2557</v>
      </c>
      <c r="D556" s="153" t="s">
        <v>9292</v>
      </c>
      <c r="E556" s="154" t="s">
        <v>36</v>
      </c>
      <c r="F556" s="154" t="s">
        <v>8052</v>
      </c>
      <c r="G556" s="154" t="s">
        <v>8053</v>
      </c>
      <c r="H556" s="154" t="s">
        <v>8054</v>
      </c>
      <c r="I556" s="154" t="s">
        <v>8055</v>
      </c>
      <c r="J556" s="154" t="s">
        <v>8056</v>
      </c>
      <c r="K556" s="154" t="s">
        <v>8057</v>
      </c>
      <c r="L556" s="155">
        <v>17.79411296</v>
      </c>
    </row>
    <row r="557" spans="1:12" hidden="1" x14ac:dyDescent="0.3">
      <c r="A557" s="154" t="s">
        <v>9293</v>
      </c>
      <c r="B557" s="154" t="s">
        <v>9294</v>
      </c>
      <c r="C557" s="152" t="s">
        <v>1476</v>
      </c>
      <c r="D557" s="153" t="s">
        <v>9295</v>
      </c>
      <c r="E557" s="154" t="s">
        <v>36</v>
      </c>
      <c r="F557" s="154" t="s">
        <v>8052</v>
      </c>
      <c r="G557" s="154" t="s">
        <v>8053</v>
      </c>
      <c r="H557" s="154" t="s">
        <v>8054</v>
      </c>
      <c r="I557" s="154" t="s">
        <v>8055</v>
      </c>
      <c r="J557" s="154" t="s">
        <v>8056</v>
      </c>
      <c r="K557" s="154" t="s">
        <v>8057</v>
      </c>
      <c r="L557" s="155">
        <v>18.646571430000002</v>
      </c>
    </row>
    <row r="558" spans="1:12" hidden="1" x14ac:dyDescent="0.3">
      <c r="A558" s="154" t="s">
        <v>9296</v>
      </c>
      <c r="B558" s="154" t="s">
        <v>9297</v>
      </c>
      <c r="C558" s="152" t="s">
        <v>2561</v>
      </c>
      <c r="D558" s="153" t="s">
        <v>9298</v>
      </c>
      <c r="E558" s="154" t="s">
        <v>36</v>
      </c>
      <c r="F558" s="154" t="s">
        <v>8052</v>
      </c>
      <c r="G558" s="154" t="s">
        <v>8053</v>
      </c>
      <c r="H558" s="154" t="s">
        <v>8054</v>
      </c>
      <c r="I558" s="154" t="s">
        <v>8055</v>
      </c>
      <c r="J558" s="154" t="s">
        <v>8056</v>
      </c>
      <c r="K558" s="154" t="s">
        <v>8057</v>
      </c>
      <c r="L558" s="155">
        <v>28.825873090000002</v>
      </c>
    </row>
    <row r="559" spans="1:12" hidden="1" x14ac:dyDescent="0.3">
      <c r="A559" s="154" t="s">
        <v>9299</v>
      </c>
      <c r="B559" s="154" t="s">
        <v>9300</v>
      </c>
      <c r="C559" s="152" t="s">
        <v>9301</v>
      </c>
      <c r="D559" s="153" t="s">
        <v>9302</v>
      </c>
      <c r="E559" s="154" t="s">
        <v>36</v>
      </c>
      <c r="F559" s="154" t="s">
        <v>8052</v>
      </c>
      <c r="G559" s="154" t="s">
        <v>8053</v>
      </c>
      <c r="H559" s="154" t="s">
        <v>8054</v>
      </c>
      <c r="I559" s="154" t="s">
        <v>8055</v>
      </c>
      <c r="J559" s="154" t="s">
        <v>8056</v>
      </c>
      <c r="K559" s="154" t="s">
        <v>8057</v>
      </c>
      <c r="L559" s="155">
        <v>36.582153220000002</v>
      </c>
    </row>
    <row r="560" spans="1:12" hidden="1" x14ac:dyDescent="0.3">
      <c r="A560" s="154" t="s">
        <v>9303</v>
      </c>
      <c r="B560" s="154" t="s">
        <v>9304</v>
      </c>
      <c r="C560" s="152" t="s">
        <v>9305</v>
      </c>
      <c r="D560" s="153" t="s">
        <v>9306</v>
      </c>
      <c r="E560" s="154" t="s">
        <v>36</v>
      </c>
      <c r="F560" s="154" t="s">
        <v>8052</v>
      </c>
      <c r="G560" s="154" t="s">
        <v>8053</v>
      </c>
      <c r="H560" s="154" t="s">
        <v>8054</v>
      </c>
      <c r="I560" s="154" t="s">
        <v>8055</v>
      </c>
      <c r="J560" s="154" t="s">
        <v>8056</v>
      </c>
      <c r="K560" s="154" t="s">
        <v>8057</v>
      </c>
      <c r="L560" s="155">
        <v>49.531811740000002</v>
      </c>
    </row>
    <row r="561" spans="1:12" hidden="1" x14ac:dyDescent="0.3">
      <c r="A561" s="154" t="s">
        <v>9307</v>
      </c>
      <c r="B561" s="154" t="s">
        <v>9308</v>
      </c>
      <c r="C561" s="152" t="s">
        <v>9309</v>
      </c>
      <c r="D561" s="153" t="s">
        <v>9310</v>
      </c>
      <c r="E561" s="154" t="s">
        <v>36</v>
      </c>
      <c r="F561" s="154" t="s">
        <v>8052</v>
      </c>
      <c r="G561" s="154" t="s">
        <v>8053</v>
      </c>
      <c r="H561" s="154" t="s">
        <v>8054</v>
      </c>
      <c r="I561" s="154" t="s">
        <v>8055</v>
      </c>
      <c r="J561" s="154" t="s">
        <v>8056</v>
      </c>
      <c r="K561" s="154" t="s">
        <v>8057</v>
      </c>
      <c r="L561" s="155">
        <v>39.120640999999999</v>
      </c>
    </row>
    <row r="562" spans="1:12" hidden="1" x14ac:dyDescent="0.3">
      <c r="A562" s="154" t="s">
        <v>9311</v>
      </c>
      <c r="B562" s="154" t="s">
        <v>9312</v>
      </c>
      <c r="C562" s="152" t="s">
        <v>9313</v>
      </c>
      <c r="D562" s="153" t="s">
        <v>9314</v>
      </c>
      <c r="E562" s="154" t="s">
        <v>36</v>
      </c>
      <c r="F562" s="154" t="s">
        <v>8052</v>
      </c>
      <c r="G562" s="154" t="s">
        <v>8053</v>
      </c>
      <c r="H562" s="154" t="s">
        <v>8054</v>
      </c>
      <c r="I562" s="154" t="s">
        <v>8055</v>
      </c>
      <c r="J562" s="154" t="s">
        <v>8056</v>
      </c>
      <c r="K562" s="154" t="s">
        <v>8057</v>
      </c>
      <c r="L562" s="155">
        <v>3.8467278899999999</v>
      </c>
    </row>
    <row r="563" spans="1:12" hidden="1" x14ac:dyDescent="0.3">
      <c r="A563" s="154" t="s">
        <v>9315</v>
      </c>
      <c r="B563" s="154" t="s">
        <v>9316</v>
      </c>
      <c r="C563" s="152" t="s">
        <v>2559</v>
      </c>
      <c r="D563" s="153" t="s">
        <v>9317</v>
      </c>
      <c r="E563" s="154" t="s">
        <v>36</v>
      </c>
      <c r="F563" s="154" t="s">
        <v>8052</v>
      </c>
      <c r="G563" s="154" t="s">
        <v>8053</v>
      </c>
      <c r="H563" s="154" t="s">
        <v>8054</v>
      </c>
      <c r="I563" s="154" t="s">
        <v>8055</v>
      </c>
      <c r="J563" s="154" t="s">
        <v>8056</v>
      </c>
      <c r="K563" s="154" t="s">
        <v>8057</v>
      </c>
      <c r="L563" s="155">
        <v>7.0153694900000003</v>
      </c>
    </row>
    <row r="564" spans="1:12" hidden="1" x14ac:dyDescent="0.3">
      <c r="A564" s="154" t="s">
        <v>9318</v>
      </c>
      <c r="B564" s="154" t="s">
        <v>9319</v>
      </c>
      <c r="C564" s="152" t="s">
        <v>9320</v>
      </c>
      <c r="D564" s="153" t="s">
        <v>9321</v>
      </c>
      <c r="E564" s="154" t="s">
        <v>36</v>
      </c>
      <c r="F564" s="154" t="s">
        <v>8052</v>
      </c>
      <c r="G564" s="154" t="s">
        <v>8053</v>
      </c>
      <c r="H564" s="154" t="s">
        <v>8054</v>
      </c>
      <c r="I564" s="154" t="s">
        <v>8055</v>
      </c>
      <c r="J564" s="154" t="s">
        <v>8056</v>
      </c>
      <c r="K564" s="154" t="s">
        <v>8057</v>
      </c>
      <c r="L564" s="155">
        <v>4.4818453099999997</v>
      </c>
    </row>
    <row r="565" spans="1:12" hidden="1" x14ac:dyDescent="0.3">
      <c r="A565" s="154" t="s">
        <v>9322</v>
      </c>
      <c r="B565" s="154" t="s">
        <v>9323</v>
      </c>
      <c r="C565" s="152" t="s">
        <v>2564</v>
      </c>
      <c r="D565" s="153" t="s">
        <v>9324</v>
      </c>
      <c r="E565" s="154" t="s">
        <v>36</v>
      </c>
      <c r="F565" s="154" t="s">
        <v>8052</v>
      </c>
      <c r="G565" s="154" t="s">
        <v>8053</v>
      </c>
      <c r="H565" s="154" t="s">
        <v>8054</v>
      </c>
      <c r="I565" s="154" t="s">
        <v>8055</v>
      </c>
      <c r="J565" s="154" t="s">
        <v>8056</v>
      </c>
      <c r="K565" s="154" t="s">
        <v>8057</v>
      </c>
      <c r="L565" s="155">
        <v>4.65366005</v>
      </c>
    </row>
    <row r="566" spans="1:12" hidden="1" x14ac:dyDescent="0.3">
      <c r="A566" s="154" t="s">
        <v>9325</v>
      </c>
      <c r="B566" s="154" t="s">
        <v>9326</v>
      </c>
      <c r="C566" s="152" t="s">
        <v>2566</v>
      </c>
      <c r="D566" s="153" t="s">
        <v>9327</v>
      </c>
      <c r="E566" s="154" t="s">
        <v>36</v>
      </c>
      <c r="F566" s="154" t="s">
        <v>8052</v>
      </c>
      <c r="G566" s="154" t="s">
        <v>8053</v>
      </c>
      <c r="H566" s="154" t="s">
        <v>8054</v>
      </c>
      <c r="I566" s="154" t="s">
        <v>8055</v>
      </c>
      <c r="J566" s="154" t="s">
        <v>8056</v>
      </c>
      <c r="K566" s="154" t="s">
        <v>8057</v>
      </c>
      <c r="L566" s="155">
        <v>7.2631274799999996</v>
      </c>
    </row>
    <row r="567" spans="1:12" hidden="1" x14ac:dyDescent="0.3">
      <c r="A567" s="154" t="s">
        <v>9328</v>
      </c>
      <c r="B567" s="154" t="s">
        <v>9329</v>
      </c>
      <c r="C567" s="152" t="s">
        <v>2568</v>
      </c>
      <c r="D567" s="153" t="s">
        <v>9330</v>
      </c>
      <c r="E567" s="154" t="s">
        <v>36</v>
      </c>
      <c r="F567" s="154" t="s">
        <v>8052</v>
      </c>
      <c r="G567" s="154" t="s">
        <v>8053</v>
      </c>
      <c r="H567" s="154" t="s">
        <v>8054</v>
      </c>
      <c r="I567" s="154" t="s">
        <v>8055</v>
      </c>
      <c r="J567" s="154" t="s">
        <v>8056</v>
      </c>
      <c r="K567" s="154" t="s">
        <v>8057</v>
      </c>
      <c r="L567" s="155">
        <v>9.1356657600000002</v>
      </c>
    </row>
    <row r="568" spans="1:12" hidden="1" x14ac:dyDescent="0.3">
      <c r="A568" s="154" t="s">
        <v>9331</v>
      </c>
      <c r="B568" s="154" t="s">
        <v>9332</v>
      </c>
      <c r="C568" s="152" t="s">
        <v>9333</v>
      </c>
      <c r="D568" s="153" t="s">
        <v>9334</v>
      </c>
      <c r="E568" s="154" t="s">
        <v>36</v>
      </c>
      <c r="F568" s="154" t="s">
        <v>8052</v>
      </c>
      <c r="G568" s="154" t="s">
        <v>8053</v>
      </c>
      <c r="H568" s="154" t="s">
        <v>9335</v>
      </c>
      <c r="I568" s="154" t="s">
        <v>9336</v>
      </c>
      <c r="J568" s="154" t="s">
        <v>8056</v>
      </c>
      <c r="K568" s="154" t="s">
        <v>8057</v>
      </c>
      <c r="L568" s="155">
        <v>189.88934191000001</v>
      </c>
    </row>
    <row r="569" spans="1:12" hidden="1" x14ac:dyDescent="0.3">
      <c r="A569" s="154" t="s">
        <v>9337</v>
      </c>
      <c r="B569" s="154" t="s">
        <v>9338</v>
      </c>
      <c r="C569" s="152" t="s">
        <v>9339</v>
      </c>
      <c r="D569" s="153" t="s">
        <v>9340</v>
      </c>
      <c r="E569" s="154" t="s">
        <v>36</v>
      </c>
      <c r="F569" s="154" t="s">
        <v>8052</v>
      </c>
      <c r="G569" s="154" t="s">
        <v>8053</v>
      </c>
      <c r="H569" s="154" t="s">
        <v>8054</v>
      </c>
      <c r="I569" s="154" t="s">
        <v>8055</v>
      </c>
      <c r="J569" s="154" t="s">
        <v>8056</v>
      </c>
      <c r="K569" s="154" t="s">
        <v>8057</v>
      </c>
      <c r="L569" s="155">
        <v>24.59582739</v>
      </c>
    </row>
    <row r="570" spans="1:12" hidden="1" x14ac:dyDescent="0.3">
      <c r="A570" s="154" t="s">
        <v>9341</v>
      </c>
      <c r="B570" s="154" t="s">
        <v>9342</v>
      </c>
      <c r="C570" s="152" t="s">
        <v>2001</v>
      </c>
      <c r="D570" s="153" t="s">
        <v>9343</v>
      </c>
      <c r="E570" s="154" t="s">
        <v>36</v>
      </c>
      <c r="F570" s="154" t="s">
        <v>8052</v>
      </c>
      <c r="G570" s="154" t="s">
        <v>8053</v>
      </c>
      <c r="H570" s="154" t="s">
        <v>8872</v>
      </c>
      <c r="I570" s="154" t="s">
        <v>8873</v>
      </c>
      <c r="J570" s="154" t="s">
        <v>8056</v>
      </c>
      <c r="K570" s="154" t="s">
        <v>8057</v>
      </c>
      <c r="L570" s="155">
        <v>1.37895827</v>
      </c>
    </row>
    <row r="571" spans="1:12" hidden="1" x14ac:dyDescent="0.3">
      <c r="A571" s="154" t="s">
        <v>9344</v>
      </c>
      <c r="B571" s="154" t="s">
        <v>9345</v>
      </c>
      <c r="C571" s="152" t="s">
        <v>2095</v>
      </c>
      <c r="D571" s="153" t="s">
        <v>9346</v>
      </c>
      <c r="E571" s="154" t="s">
        <v>36</v>
      </c>
      <c r="F571" s="154" t="s">
        <v>8052</v>
      </c>
      <c r="G571" s="154" t="s">
        <v>8053</v>
      </c>
      <c r="H571" s="154" t="s">
        <v>8054</v>
      </c>
      <c r="I571" s="154" t="s">
        <v>8055</v>
      </c>
      <c r="J571" s="154" t="s">
        <v>8056</v>
      </c>
      <c r="K571" s="154" t="s">
        <v>8057</v>
      </c>
      <c r="L571" s="155">
        <v>32.054862659999998</v>
      </c>
    </row>
    <row r="572" spans="1:12" hidden="1" x14ac:dyDescent="0.3">
      <c r="A572" s="154" t="s">
        <v>9347</v>
      </c>
      <c r="B572" s="154" t="s">
        <v>9348</v>
      </c>
      <c r="C572" s="152" t="s">
        <v>2572</v>
      </c>
      <c r="D572" s="153" t="s">
        <v>9349</v>
      </c>
      <c r="E572" s="154" t="s">
        <v>36</v>
      </c>
      <c r="F572" s="154" t="s">
        <v>8052</v>
      </c>
      <c r="G572" s="154" t="s">
        <v>8053</v>
      </c>
      <c r="H572" s="154" t="s">
        <v>8054</v>
      </c>
      <c r="I572" s="154" t="s">
        <v>8055</v>
      </c>
      <c r="J572" s="154" t="s">
        <v>8056</v>
      </c>
      <c r="K572" s="154" t="s">
        <v>8057</v>
      </c>
      <c r="L572" s="155">
        <v>42.012757290000003</v>
      </c>
    </row>
    <row r="573" spans="1:12" hidden="1" x14ac:dyDescent="0.3">
      <c r="A573" s="154" t="s">
        <v>9350</v>
      </c>
      <c r="B573" s="154" t="s">
        <v>9351</v>
      </c>
      <c r="C573" s="152" t="s">
        <v>2105</v>
      </c>
      <c r="D573" s="153" t="s">
        <v>9352</v>
      </c>
      <c r="E573" s="154" t="s">
        <v>36</v>
      </c>
      <c r="F573" s="154" t="s">
        <v>8052</v>
      </c>
      <c r="G573" s="154" t="s">
        <v>8053</v>
      </c>
      <c r="H573" s="154" t="s">
        <v>8054</v>
      </c>
      <c r="I573" s="154" t="s">
        <v>8055</v>
      </c>
      <c r="J573" s="154" t="s">
        <v>8056</v>
      </c>
      <c r="K573" s="154" t="s">
        <v>8057</v>
      </c>
      <c r="L573" s="155">
        <v>6.6508453300000001</v>
      </c>
    </row>
    <row r="574" spans="1:12" hidden="1" x14ac:dyDescent="0.3">
      <c r="A574" s="154" t="s">
        <v>9353</v>
      </c>
      <c r="B574" s="154" t="s">
        <v>9354</v>
      </c>
      <c r="C574" s="152" t="s">
        <v>1474</v>
      </c>
      <c r="D574" s="153" t="s">
        <v>9355</v>
      </c>
      <c r="E574" s="154" t="s">
        <v>36</v>
      </c>
      <c r="F574" s="154" t="s">
        <v>8052</v>
      </c>
      <c r="G574" s="154" t="s">
        <v>8053</v>
      </c>
      <c r="H574" s="154" t="s">
        <v>8054</v>
      </c>
      <c r="I574" s="154" t="s">
        <v>8055</v>
      </c>
      <c r="J574" s="154" t="s">
        <v>8056</v>
      </c>
      <c r="K574" s="154" t="s">
        <v>8057</v>
      </c>
      <c r="L574" s="155">
        <v>15.257563749999999</v>
      </c>
    </row>
    <row r="575" spans="1:12" hidden="1" x14ac:dyDescent="0.3">
      <c r="A575" s="154" t="s">
        <v>9356</v>
      </c>
      <c r="B575" s="154" t="s">
        <v>9357</v>
      </c>
      <c r="C575" s="152" t="s">
        <v>2103</v>
      </c>
      <c r="D575" s="153" t="s">
        <v>9358</v>
      </c>
      <c r="E575" s="154" t="s">
        <v>36</v>
      </c>
      <c r="F575" s="154" t="s">
        <v>8052</v>
      </c>
      <c r="G575" s="154" t="s">
        <v>8053</v>
      </c>
      <c r="H575" s="154" t="s">
        <v>8054</v>
      </c>
      <c r="I575" s="154" t="s">
        <v>8055</v>
      </c>
      <c r="J575" s="154" t="s">
        <v>8056</v>
      </c>
      <c r="K575" s="154" t="s">
        <v>8057</v>
      </c>
      <c r="L575" s="155">
        <v>44.455435919999999</v>
      </c>
    </row>
    <row r="576" spans="1:12" hidden="1" x14ac:dyDescent="0.3">
      <c r="A576" s="154" t="s">
        <v>9359</v>
      </c>
      <c r="B576" s="154" t="s">
        <v>9360</v>
      </c>
      <c r="C576" s="152" t="s">
        <v>2574</v>
      </c>
      <c r="D576" s="153" t="s">
        <v>9361</v>
      </c>
      <c r="E576" s="154" t="s">
        <v>36</v>
      </c>
      <c r="F576" s="154" t="s">
        <v>8052</v>
      </c>
      <c r="G576" s="154" t="s">
        <v>8053</v>
      </c>
      <c r="H576" s="154" t="s">
        <v>8054</v>
      </c>
      <c r="I576" s="154" t="s">
        <v>8055</v>
      </c>
      <c r="J576" s="154" t="s">
        <v>8056</v>
      </c>
      <c r="K576" s="154" t="s">
        <v>8057</v>
      </c>
      <c r="L576" s="155">
        <v>54.212578780000001</v>
      </c>
    </row>
    <row r="577" spans="1:12" hidden="1" x14ac:dyDescent="0.3">
      <c r="A577" s="154" t="s">
        <v>9362</v>
      </c>
      <c r="B577" s="154" t="s">
        <v>9363</v>
      </c>
      <c r="C577" s="152" t="s">
        <v>9364</v>
      </c>
      <c r="D577" s="153" t="s">
        <v>9365</v>
      </c>
      <c r="E577" s="154" t="s">
        <v>36</v>
      </c>
      <c r="F577" s="154" t="s">
        <v>7308</v>
      </c>
      <c r="G577" s="154" t="s">
        <v>7309</v>
      </c>
      <c r="H577" s="154" t="s">
        <v>8861</v>
      </c>
      <c r="I577" s="154" t="s">
        <v>8862</v>
      </c>
      <c r="J577" s="154" t="s">
        <v>7312</v>
      </c>
      <c r="K577" s="154" t="s">
        <v>4</v>
      </c>
      <c r="L577" s="155">
        <v>200.45673321999999</v>
      </c>
    </row>
    <row r="578" spans="1:12" hidden="1" x14ac:dyDescent="0.3">
      <c r="A578" s="154" t="s">
        <v>9366</v>
      </c>
      <c r="B578" s="154" t="s">
        <v>9003</v>
      </c>
      <c r="C578" s="152" t="s">
        <v>2576</v>
      </c>
      <c r="D578" s="153" t="s">
        <v>9367</v>
      </c>
      <c r="E578" s="154" t="s">
        <v>36</v>
      </c>
      <c r="F578" s="154" t="s">
        <v>7308</v>
      </c>
      <c r="G578" s="154" t="s">
        <v>7309</v>
      </c>
      <c r="H578" s="154" t="s">
        <v>8861</v>
      </c>
      <c r="I578" s="154" t="s">
        <v>8862</v>
      </c>
      <c r="J578" s="154" t="s">
        <v>7312</v>
      </c>
      <c r="K578" s="154" t="s">
        <v>4</v>
      </c>
      <c r="L578" s="155">
        <v>33.434394619999999</v>
      </c>
    </row>
    <row r="579" spans="1:12" hidden="1" x14ac:dyDescent="0.3">
      <c r="A579" s="154" t="s">
        <v>9368</v>
      </c>
      <c r="B579" s="154" t="s">
        <v>9369</v>
      </c>
      <c r="C579" s="152" t="s">
        <v>2578</v>
      </c>
      <c r="D579" s="153" t="s">
        <v>9370</v>
      </c>
      <c r="E579" s="154" t="s">
        <v>36</v>
      </c>
      <c r="F579" s="154" t="s">
        <v>7308</v>
      </c>
      <c r="G579" s="154" t="s">
        <v>7309</v>
      </c>
      <c r="H579" s="154" t="s">
        <v>8861</v>
      </c>
      <c r="I579" s="154" t="s">
        <v>8862</v>
      </c>
      <c r="J579" s="154" t="s">
        <v>7312</v>
      </c>
      <c r="K579" s="154" t="s">
        <v>4</v>
      </c>
      <c r="L579" s="155">
        <v>111.80059553</v>
      </c>
    </row>
    <row r="580" spans="1:12" hidden="1" x14ac:dyDescent="0.3">
      <c r="A580" s="154" t="s">
        <v>9371</v>
      </c>
      <c r="B580" s="154" t="s">
        <v>9372</v>
      </c>
      <c r="C580" s="152" t="s">
        <v>2580</v>
      </c>
      <c r="D580" s="153" t="s">
        <v>9373</v>
      </c>
      <c r="E580" s="154" t="s">
        <v>36</v>
      </c>
      <c r="F580" s="154" t="s">
        <v>7308</v>
      </c>
      <c r="G580" s="154" t="s">
        <v>7309</v>
      </c>
      <c r="H580" s="154" t="s">
        <v>8861</v>
      </c>
      <c r="I580" s="154" t="s">
        <v>8862</v>
      </c>
      <c r="J580" s="154" t="s">
        <v>7312</v>
      </c>
      <c r="K580" s="154" t="s">
        <v>4</v>
      </c>
      <c r="L580" s="155">
        <v>110.98517691000001</v>
      </c>
    </row>
    <row r="581" spans="1:12" hidden="1" x14ac:dyDescent="0.3">
      <c r="A581" s="154" t="s">
        <v>9374</v>
      </c>
      <c r="B581" s="154" t="s">
        <v>9375</v>
      </c>
      <c r="C581" s="152" t="s">
        <v>2582</v>
      </c>
      <c r="D581" s="153" t="s">
        <v>9376</v>
      </c>
      <c r="E581" s="154" t="s">
        <v>36</v>
      </c>
      <c r="F581" s="154" t="s">
        <v>7308</v>
      </c>
      <c r="G581" s="154" t="s">
        <v>7309</v>
      </c>
      <c r="H581" s="154" t="s">
        <v>8861</v>
      </c>
      <c r="I581" s="154" t="s">
        <v>8862</v>
      </c>
      <c r="J581" s="154" t="s">
        <v>7312</v>
      </c>
      <c r="K581" s="154" t="s">
        <v>4</v>
      </c>
      <c r="L581" s="155">
        <v>238.22890412999999</v>
      </c>
    </row>
    <row r="582" spans="1:12" hidden="1" x14ac:dyDescent="0.3">
      <c r="A582" s="154" t="s">
        <v>9377</v>
      </c>
      <c r="B582" s="154" t="s">
        <v>9378</v>
      </c>
      <c r="C582" s="152" t="s">
        <v>1236</v>
      </c>
      <c r="D582" s="153" t="s">
        <v>9379</v>
      </c>
      <c r="E582" s="154" t="s">
        <v>36</v>
      </c>
      <c r="F582" s="154" t="s">
        <v>7308</v>
      </c>
      <c r="G582" s="154" t="s">
        <v>7309</v>
      </c>
      <c r="H582" s="154" t="s">
        <v>8202</v>
      </c>
      <c r="I582" s="154" t="s">
        <v>8203</v>
      </c>
      <c r="J582" s="154" t="s">
        <v>7312</v>
      </c>
      <c r="K582" s="154" t="s">
        <v>4</v>
      </c>
      <c r="L582" s="155">
        <v>10.35591112</v>
      </c>
    </row>
    <row r="583" spans="1:12" hidden="1" x14ac:dyDescent="0.3">
      <c r="A583" s="154" t="s">
        <v>9380</v>
      </c>
      <c r="B583" s="154" t="s">
        <v>9381</v>
      </c>
      <c r="C583" s="152" t="s">
        <v>9382</v>
      </c>
      <c r="D583" s="153" t="s">
        <v>9383</v>
      </c>
      <c r="E583" s="154" t="s">
        <v>36</v>
      </c>
      <c r="F583" s="154" t="s">
        <v>7308</v>
      </c>
      <c r="G583" s="154" t="s">
        <v>7309</v>
      </c>
      <c r="H583" s="154" t="s">
        <v>8202</v>
      </c>
      <c r="I583" s="154" t="s">
        <v>8203</v>
      </c>
      <c r="J583" s="154" t="s">
        <v>7312</v>
      </c>
      <c r="K583" s="154" t="s">
        <v>4</v>
      </c>
      <c r="L583" s="155">
        <v>13.42090947</v>
      </c>
    </row>
    <row r="584" spans="1:12" hidden="1" x14ac:dyDescent="0.3">
      <c r="A584" s="154" t="s">
        <v>9384</v>
      </c>
      <c r="B584" s="154" t="s">
        <v>9385</v>
      </c>
      <c r="C584" s="152" t="s">
        <v>9386</v>
      </c>
      <c r="D584" s="153" t="s">
        <v>9387</v>
      </c>
      <c r="E584" s="154" t="s">
        <v>36</v>
      </c>
      <c r="F584" s="154" t="s">
        <v>7308</v>
      </c>
      <c r="G584" s="154" t="s">
        <v>7309</v>
      </c>
      <c r="H584" s="154" t="s">
        <v>8202</v>
      </c>
      <c r="I584" s="154" t="s">
        <v>8203</v>
      </c>
      <c r="J584" s="154" t="s">
        <v>7312</v>
      </c>
      <c r="K584" s="154" t="s">
        <v>4</v>
      </c>
      <c r="L584" s="155">
        <v>12.44471038</v>
      </c>
    </row>
    <row r="585" spans="1:12" hidden="1" x14ac:dyDescent="0.3">
      <c r="A585" s="154" t="s">
        <v>9388</v>
      </c>
      <c r="B585" s="154" t="s">
        <v>9389</v>
      </c>
      <c r="C585" s="152" t="s">
        <v>2584</v>
      </c>
      <c r="D585" s="153" t="s">
        <v>9390</v>
      </c>
      <c r="E585" s="154" t="s">
        <v>36</v>
      </c>
      <c r="F585" s="154" t="s">
        <v>7308</v>
      </c>
      <c r="G585" s="154" t="s">
        <v>7309</v>
      </c>
      <c r="H585" s="154" t="s">
        <v>8202</v>
      </c>
      <c r="I585" s="154" t="s">
        <v>8203</v>
      </c>
      <c r="J585" s="154" t="s">
        <v>7312</v>
      </c>
      <c r="K585" s="154" t="s">
        <v>4</v>
      </c>
      <c r="L585" s="155">
        <v>12.43307364</v>
      </c>
    </row>
    <row r="586" spans="1:12" hidden="1" x14ac:dyDescent="0.3">
      <c r="A586" s="154" t="s">
        <v>9391</v>
      </c>
      <c r="B586" s="154" t="s">
        <v>9392</v>
      </c>
      <c r="C586" s="152" t="s">
        <v>9393</v>
      </c>
      <c r="D586" s="153" t="s">
        <v>9394</v>
      </c>
      <c r="E586" s="154" t="s">
        <v>36</v>
      </c>
      <c r="F586" s="154" t="s">
        <v>7308</v>
      </c>
      <c r="G586" s="154" t="s">
        <v>7309</v>
      </c>
      <c r="H586" s="154" t="s">
        <v>8202</v>
      </c>
      <c r="I586" s="154" t="s">
        <v>8203</v>
      </c>
      <c r="J586" s="154" t="s">
        <v>7312</v>
      </c>
      <c r="K586" s="154" t="s">
        <v>4</v>
      </c>
      <c r="L586" s="155">
        <v>16.313070939999999</v>
      </c>
    </row>
    <row r="587" spans="1:12" hidden="1" x14ac:dyDescent="0.3">
      <c r="A587" s="154" t="s">
        <v>9395</v>
      </c>
      <c r="B587" s="154" t="s">
        <v>9396</v>
      </c>
      <c r="C587" s="152" t="s">
        <v>9397</v>
      </c>
      <c r="D587" s="153" t="s">
        <v>9398</v>
      </c>
      <c r="E587" s="154" t="s">
        <v>36</v>
      </c>
      <c r="F587" s="154" t="s">
        <v>7308</v>
      </c>
      <c r="G587" s="154" t="s">
        <v>7309</v>
      </c>
      <c r="H587" s="154" t="s">
        <v>8202</v>
      </c>
      <c r="I587" s="154" t="s">
        <v>8203</v>
      </c>
      <c r="J587" s="154" t="s">
        <v>7312</v>
      </c>
      <c r="K587" s="154" t="s">
        <v>4</v>
      </c>
      <c r="L587" s="155">
        <v>10.313524129999999</v>
      </c>
    </row>
    <row r="588" spans="1:12" hidden="1" x14ac:dyDescent="0.3">
      <c r="A588" s="154" t="s">
        <v>9399</v>
      </c>
      <c r="B588" s="154" t="s">
        <v>9400</v>
      </c>
      <c r="C588" s="152" t="s">
        <v>1250</v>
      </c>
      <c r="D588" s="153" t="s">
        <v>9401</v>
      </c>
      <c r="E588" s="154" t="s">
        <v>36</v>
      </c>
      <c r="F588" s="154" t="s">
        <v>7308</v>
      </c>
      <c r="G588" s="154" t="s">
        <v>7309</v>
      </c>
      <c r="H588" s="154" t="s">
        <v>8202</v>
      </c>
      <c r="I588" s="154" t="s">
        <v>8203</v>
      </c>
      <c r="J588" s="154" t="s">
        <v>7312</v>
      </c>
      <c r="K588" s="154" t="s">
        <v>4</v>
      </c>
      <c r="L588" s="155">
        <v>12.870686470000001</v>
      </c>
    </row>
    <row r="589" spans="1:12" hidden="1" x14ac:dyDescent="0.3">
      <c r="A589" s="154" t="s">
        <v>9402</v>
      </c>
      <c r="B589" s="154" t="s">
        <v>9403</v>
      </c>
      <c r="C589" s="152" t="s">
        <v>9404</v>
      </c>
      <c r="D589" s="153" t="s">
        <v>9405</v>
      </c>
      <c r="E589" s="154" t="s">
        <v>36</v>
      </c>
      <c r="F589" s="154" t="s">
        <v>7308</v>
      </c>
      <c r="G589" s="154" t="s">
        <v>7309</v>
      </c>
      <c r="H589" s="154" t="s">
        <v>8202</v>
      </c>
      <c r="I589" s="154" t="s">
        <v>8203</v>
      </c>
      <c r="J589" s="154" t="s">
        <v>7312</v>
      </c>
      <c r="K589" s="154" t="s">
        <v>4</v>
      </c>
      <c r="L589" s="155">
        <v>12.47215156</v>
      </c>
    </row>
    <row r="590" spans="1:12" hidden="1" x14ac:dyDescent="0.3">
      <c r="A590" s="154" t="s">
        <v>9406</v>
      </c>
      <c r="B590" s="154" t="s">
        <v>9407</v>
      </c>
      <c r="C590" s="152" t="s">
        <v>9408</v>
      </c>
      <c r="D590" s="153" t="s">
        <v>9409</v>
      </c>
      <c r="E590" s="154" t="s">
        <v>36</v>
      </c>
      <c r="F590" s="154" t="s">
        <v>7308</v>
      </c>
      <c r="G590" s="154" t="s">
        <v>7309</v>
      </c>
      <c r="H590" s="154" t="s">
        <v>8202</v>
      </c>
      <c r="I590" s="154" t="s">
        <v>8203</v>
      </c>
      <c r="J590" s="154" t="s">
        <v>7312</v>
      </c>
      <c r="K590" s="154" t="s">
        <v>4</v>
      </c>
      <c r="L590" s="155">
        <v>3.6647369300000001</v>
      </c>
    </row>
    <row r="591" spans="1:12" hidden="1" x14ac:dyDescent="0.3">
      <c r="A591" s="154" t="s">
        <v>9410</v>
      </c>
      <c r="B591" s="154" t="s">
        <v>9411</v>
      </c>
      <c r="C591" s="152" t="s">
        <v>9412</v>
      </c>
      <c r="D591" s="153" t="s">
        <v>9413</v>
      </c>
      <c r="E591" s="154" t="s">
        <v>36</v>
      </c>
      <c r="F591" s="154" t="s">
        <v>7308</v>
      </c>
      <c r="G591" s="154" t="s">
        <v>7309</v>
      </c>
      <c r="H591" s="154" t="s">
        <v>8202</v>
      </c>
      <c r="I591" s="154" t="s">
        <v>8203</v>
      </c>
      <c r="J591" s="154" t="s">
        <v>7312</v>
      </c>
      <c r="K591" s="154" t="s">
        <v>4</v>
      </c>
      <c r="L591" s="155">
        <v>4.1330473000000003</v>
      </c>
    </row>
    <row r="592" spans="1:12" hidden="1" x14ac:dyDescent="0.3">
      <c r="A592" s="154" t="s">
        <v>9414</v>
      </c>
      <c r="B592" s="154" t="s">
        <v>9415</v>
      </c>
      <c r="C592" s="152" t="s">
        <v>2586</v>
      </c>
      <c r="D592" s="153" t="s">
        <v>9416</v>
      </c>
      <c r="E592" s="154" t="s">
        <v>36</v>
      </c>
      <c r="F592" s="154" t="s">
        <v>7308</v>
      </c>
      <c r="G592" s="154" t="s">
        <v>7309</v>
      </c>
      <c r="H592" s="154" t="s">
        <v>8202</v>
      </c>
      <c r="I592" s="154" t="s">
        <v>8203</v>
      </c>
      <c r="J592" s="154" t="s">
        <v>7312</v>
      </c>
      <c r="K592" s="154" t="s">
        <v>4</v>
      </c>
      <c r="L592" s="155">
        <v>0.85945735000000001</v>
      </c>
    </row>
    <row r="593" spans="1:12" hidden="1" x14ac:dyDescent="0.3">
      <c r="A593" s="154" t="s">
        <v>9417</v>
      </c>
      <c r="B593" s="154" t="s">
        <v>9418</v>
      </c>
      <c r="C593" s="152" t="s">
        <v>2588</v>
      </c>
      <c r="D593" s="153" t="s">
        <v>9419</v>
      </c>
      <c r="E593" s="154" t="s">
        <v>36</v>
      </c>
      <c r="F593" s="154" t="s">
        <v>7308</v>
      </c>
      <c r="G593" s="154" t="s">
        <v>7309</v>
      </c>
      <c r="H593" s="154" t="s">
        <v>8202</v>
      </c>
      <c r="I593" s="154" t="s">
        <v>8203</v>
      </c>
      <c r="J593" s="154" t="s">
        <v>7312</v>
      </c>
      <c r="K593" s="154" t="s">
        <v>4</v>
      </c>
      <c r="L593" s="155">
        <v>0.86003655999999995</v>
      </c>
    </row>
    <row r="594" spans="1:12" hidden="1" x14ac:dyDescent="0.3">
      <c r="A594" s="154" t="s">
        <v>9420</v>
      </c>
      <c r="B594" s="154" t="s">
        <v>9421</v>
      </c>
      <c r="C594" s="152" t="s">
        <v>2590</v>
      </c>
      <c r="D594" s="153" t="s">
        <v>9422</v>
      </c>
      <c r="E594" s="154" t="s">
        <v>36</v>
      </c>
      <c r="F594" s="154" t="s">
        <v>7308</v>
      </c>
      <c r="G594" s="154" t="s">
        <v>7309</v>
      </c>
      <c r="H594" s="154" t="s">
        <v>8202</v>
      </c>
      <c r="I594" s="154" t="s">
        <v>8203</v>
      </c>
      <c r="J594" s="154" t="s">
        <v>7312</v>
      </c>
      <c r="K594" s="154" t="s">
        <v>4</v>
      </c>
      <c r="L594" s="155">
        <v>4.14824328</v>
      </c>
    </row>
    <row r="595" spans="1:12" hidden="1" x14ac:dyDescent="0.3">
      <c r="A595" s="154" t="s">
        <v>9423</v>
      </c>
      <c r="B595" s="154" t="s">
        <v>9424</v>
      </c>
      <c r="C595" s="152" t="s">
        <v>1384</v>
      </c>
      <c r="D595" s="153" t="s">
        <v>9425</v>
      </c>
      <c r="E595" s="154" t="s">
        <v>36</v>
      </c>
      <c r="F595" s="154" t="s">
        <v>7308</v>
      </c>
      <c r="G595" s="154" t="s">
        <v>7309</v>
      </c>
      <c r="H595" s="154" t="s">
        <v>8202</v>
      </c>
      <c r="I595" s="154" t="s">
        <v>8203</v>
      </c>
      <c r="J595" s="154" t="s">
        <v>7312</v>
      </c>
      <c r="K595" s="154" t="s">
        <v>4</v>
      </c>
      <c r="L595" s="155">
        <v>4.1867177299999998</v>
      </c>
    </row>
    <row r="596" spans="1:12" hidden="1" x14ac:dyDescent="0.3">
      <c r="A596" s="154" t="s">
        <v>9426</v>
      </c>
      <c r="B596" s="154" t="s">
        <v>9427</v>
      </c>
      <c r="C596" s="152" t="s">
        <v>2592</v>
      </c>
      <c r="D596" s="153" t="s">
        <v>9428</v>
      </c>
      <c r="E596" s="154" t="s">
        <v>36</v>
      </c>
      <c r="F596" s="154" t="s">
        <v>7308</v>
      </c>
      <c r="G596" s="154" t="s">
        <v>7309</v>
      </c>
      <c r="H596" s="154" t="s">
        <v>8202</v>
      </c>
      <c r="I596" s="154" t="s">
        <v>8203</v>
      </c>
      <c r="J596" s="154" t="s">
        <v>7312</v>
      </c>
      <c r="K596" s="154" t="s">
        <v>4</v>
      </c>
      <c r="L596" s="155">
        <v>1.3517012900000001</v>
      </c>
    </row>
    <row r="597" spans="1:12" hidden="1" x14ac:dyDescent="0.3">
      <c r="A597" s="154" t="s">
        <v>9429</v>
      </c>
      <c r="B597" s="154" t="s">
        <v>9430</v>
      </c>
      <c r="C597" s="152" t="s">
        <v>2596</v>
      </c>
      <c r="D597" s="153" t="s">
        <v>9431</v>
      </c>
      <c r="E597" s="154" t="s">
        <v>36</v>
      </c>
      <c r="F597" s="154" t="s">
        <v>7308</v>
      </c>
      <c r="G597" s="154" t="s">
        <v>7309</v>
      </c>
      <c r="H597" s="154" t="s">
        <v>8202</v>
      </c>
      <c r="I597" s="154" t="s">
        <v>8203</v>
      </c>
      <c r="J597" s="154" t="s">
        <v>7312</v>
      </c>
      <c r="K597" s="154" t="s">
        <v>4</v>
      </c>
      <c r="L597" s="155">
        <v>1.28904237</v>
      </c>
    </row>
    <row r="598" spans="1:12" hidden="1" x14ac:dyDescent="0.3">
      <c r="A598" s="154" t="s">
        <v>9432</v>
      </c>
      <c r="B598" s="154" t="s">
        <v>9433</v>
      </c>
      <c r="C598" s="152" t="s">
        <v>1306</v>
      </c>
      <c r="D598" s="153" t="s">
        <v>9434</v>
      </c>
      <c r="E598" s="154" t="s">
        <v>36</v>
      </c>
      <c r="F598" s="154" t="s">
        <v>7308</v>
      </c>
      <c r="G598" s="154" t="s">
        <v>7309</v>
      </c>
      <c r="H598" s="154" t="s">
        <v>8202</v>
      </c>
      <c r="I598" s="154" t="s">
        <v>8203</v>
      </c>
      <c r="J598" s="154" t="s">
        <v>7312</v>
      </c>
      <c r="K598" s="154" t="s">
        <v>4</v>
      </c>
      <c r="L598" s="155">
        <v>4.3198822999999997</v>
      </c>
    </row>
    <row r="599" spans="1:12" hidden="1" x14ac:dyDescent="0.3">
      <c r="A599" s="154" t="s">
        <v>9435</v>
      </c>
      <c r="B599" s="154" t="s">
        <v>9436</v>
      </c>
      <c r="C599" s="152" t="s">
        <v>1644</v>
      </c>
      <c r="D599" s="153" t="s">
        <v>9437</v>
      </c>
      <c r="E599" s="154" t="s">
        <v>36</v>
      </c>
      <c r="F599" s="154" t="s">
        <v>7308</v>
      </c>
      <c r="G599" s="154" t="s">
        <v>7309</v>
      </c>
      <c r="H599" s="154" t="s">
        <v>8202</v>
      </c>
      <c r="I599" s="154" t="s">
        <v>8203</v>
      </c>
      <c r="J599" s="154" t="s">
        <v>7312</v>
      </c>
      <c r="K599" s="154" t="s">
        <v>4</v>
      </c>
      <c r="L599" s="155">
        <v>5.20194592</v>
      </c>
    </row>
    <row r="600" spans="1:12" hidden="1" x14ac:dyDescent="0.3">
      <c r="A600" s="154" t="s">
        <v>9438</v>
      </c>
      <c r="B600" s="154" t="s">
        <v>9439</v>
      </c>
      <c r="C600" s="152" t="s">
        <v>9440</v>
      </c>
      <c r="D600" s="153" t="s">
        <v>9441</v>
      </c>
      <c r="E600" s="154" t="s">
        <v>36</v>
      </c>
      <c r="F600" s="154" t="s">
        <v>7308</v>
      </c>
      <c r="G600" s="154" t="s">
        <v>7309</v>
      </c>
      <c r="H600" s="154" t="s">
        <v>8202</v>
      </c>
      <c r="I600" s="154" t="s">
        <v>8203</v>
      </c>
      <c r="J600" s="154" t="s">
        <v>7312</v>
      </c>
      <c r="K600" s="154" t="s">
        <v>4</v>
      </c>
      <c r="L600" s="155">
        <v>5.20194592</v>
      </c>
    </row>
    <row r="601" spans="1:12" hidden="1" x14ac:dyDescent="0.3">
      <c r="A601" s="154" t="s">
        <v>9442</v>
      </c>
      <c r="B601" s="154" t="s">
        <v>9443</v>
      </c>
      <c r="C601" s="152" t="s">
        <v>3427</v>
      </c>
      <c r="D601" s="153" t="s">
        <v>9444</v>
      </c>
      <c r="E601" s="154" t="s">
        <v>36</v>
      </c>
      <c r="F601" s="154" t="s">
        <v>7308</v>
      </c>
      <c r="G601" s="154" t="s">
        <v>7309</v>
      </c>
      <c r="H601" s="154" t="s">
        <v>8522</v>
      </c>
      <c r="I601" s="154" t="s">
        <v>8523</v>
      </c>
      <c r="J601" s="154" t="s">
        <v>7312</v>
      </c>
      <c r="K601" s="154" t="s">
        <v>4</v>
      </c>
      <c r="L601" s="155">
        <v>2.61205584</v>
      </c>
    </row>
    <row r="602" spans="1:12" hidden="1" x14ac:dyDescent="0.3">
      <c r="A602" s="154" t="s">
        <v>43</v>
      </c>
      <c r="B602" s="154" t="s">
        <v>9445</v>
      </c>
      <c r="C602" s="152" t="s">
        <v>43</v>
      </c>
      <c r="D602" s="153" t="s">
        <v>9446</v>
      </c>
      <c r="E602" s="154" t="s">
        <v>36</v>
      </c>
      <c r="F602" s="154" t="s">
        <v>9447</v>
      </c>
      <c r="G602" s="154" t="s">
        <v>9448</v>
      </c>
      <c r="H602" s="154" t="s">
        <v>42</v>
      </c>
      <c r="I602" s="154" t="s">
        <v>9449</v>
      </c>
      <c r="J602" s="154" t="s">
        <v>9450</v>
      </c>
      <c r="K602" s="154" t="s">
        <v>9451</v>
      </c>
      <c r="L602" s="155">
        <v>2.1333321199999999</v>
      </c>
    </row>
    <row r="603" spans="1:12" hidden="1" x14ac:dyDescent="0.3">
      <c r="A603" s="154" t="s">
        <v>44</v>
      </c>
      <c r="B603" s="154" t="s">
        <v>9452</v>
      </c>
      <c r="C603" s="152" t="s">
        <v>44</v>
      </c>
      <c r="D603" s="153" t="s">
        <v>9453</v>
      </c>
      <c r="E603" s="154" t="s">
        <v>36</v>
      </c>
      <c r="F603" s="154" t="s">
        <v>9447</v>
      </c>
      <c r="G603" s="154" t="s">
        <v>9448</v>
      </c>
      <c r="H603" s="154" t="s">
        <v>42</v>
      </c>
      <c r="I603" s="154" t="s">
        <v>9449</v>
      </c>
      <c r="J603" s="154" t="s">
        <v>9450</v>
      </c>
      <c r="K603" s="154" t="s">
        <v>9451</v>
      </c>
      <c r="L603" s="155">
        <v>4.9454271800000003</v>
      </c>
    </row>
    <row r="604" spans="1:12" hidden="1" x14ac:dyDescent="0.3">
      <c r="A604" s="154" t="s">
        <v>45</v>
      </c>
      <c r="B604" s="154" t="s">
        <v>9454</v>
      </c>
      <c r="C604" s="152" t="s">
        <v>45</v>
      </c>
      <c r="D604" s="153" t="s">
        <v>9455</v>
      </c>
      <c r="E604" s="154" t="s">
        <v>36</v>
      </c>
      <c r="F604" s="154" t="s">
        <v>9447</v>
      </c>
      <c r="G604" s="154" t="s">
        <v>9448</v>
      </c>
      <c r="H604" s="154" t="s">
        <v>42</v>
      </c>
      <c r="I604" s="154" t="s">
        <v>9449</v>
      </c>
      <c r="J604" s="154" t="s">
        <v>9450</v>
      </c>
      <c r="K604" s="154" t="s">
        <v>9451</v>
      </c>
      <c r="L604" s="155">
        <v>9.5317234800000001</v>
      </c>
    </row>
    <row r="605" spans="1:12" hidden="1" x14ac:dyDescent="0.3">
      <c r="A605" s="154" t="s">
        <v>46</v>
      </c>
      <c r="B605" s="154" t="s">
        <v>9456</v>
      </c>
      <c r="C605" s="152" t="s">
        <v>46</v>
      </c>
      <c r="D605" s="153" t="s">
        <v>9457</v>
      </c>
      <c r="E605" s="154" t="s">
        <v>36</v>
      </c>
      <c r="F605" s="154" t="s">
        <v>9447</v>
      </c>
      <c r="G605" s="154" t="s">
        <v>9448</v>
      </c>
      <c r="H605" s="154" t="s">
        <v>42</v>
      </c>
      <c r="I605" s="154" t="s">
        <v>9449</v>
      </c>
      <c r="J605" s="154" t="s">
        <v>9450</v>
      </c>
      <c r="K605" s="154" t="s">
        <v>9451</v>
      </c>
      <c r="L605" s="155">
        <v>140.66198728000001</v>
      </c>
    </row>
    <row r="606" spans="1:12" hidden="1" x14ac:dyDescent="0.3">
      <c r="A606" s="154" t="s">
        <v>47</v>
      </c>
      <c r="B606" s="154" t="s">
        <v>9458</v>
      </c>
      <c r="C606" s="152" t="s">
        <v>47</v>
      </c>
      <c r="D606" s="153" t="s">
        <v>9459</v>
      </c>
      <c r="E606" s="154" t="s">
        <v>36</v>
      </c>
      <c r="F606" s="154" t="s">
        <v>9447</v>
      </c>
      <c r="G606" s="154" t="s">
        <v>9448</v>
      </c>
      <c r="H606" s="154" t="s">
        <v>42</v>
      </c>
      <c r="I606" s="154" t="s">
        <v>9449</v>
      </c>
      <c r="J606" s="154" t="s">
        <v>9450</v>
      </c>
      <c r="K606" s="154" t="s">
        <v>9451</v>
      </c>
      <c r="L606" s="155">
        <v>23.344728809999999</v>
      </c>
    </row>
    <row r="607" spans="1:12" hidden="1" x14ac:dyDescent="0.3">
      <c r="A607" s="154" t="s">
        <v>9460</v>
      </c>
      <c r="B607" s="154" t="s">
        <v>9461</v>
      </c>
      <c r="C607" s="152" t="s">
        <v>3429</v>
      </c>
      <c r="D607" s="153" t="s">
        <v>9462</v>
      </c>
      <c r="E607" s="154" t="s">
        <v>36</v>
      </c>
      <c r="F607" s="154" t="s">
        <v>9463</v>
      </c>
      <c r="G607" s="154" t="s">
        <v>9464</v>
      </c>
      <c r="H607" s="154" t="s">
        <v>9465</v>
      </c>
      <c r="I607" s="154" t="s">
        <v>9466</v>
      </c>
      <c r="J607" s="154" t="s">
        <v>9467</v>
      </c>
      <c r="K607" s="154" t="s">
        <v>9468</v>
      </c>
      <c r="L607" s="155">
        <v>0.14874999999999999</v>
      </c>
    </row>
    <row r="608" spans="1:12" hidden="1" x14ac:dyDescent="0.3">
      <c r="A608" s="154" t="s">
        <v>9469</v>
      </c>
      <c r="B608" s="154" t="s">
        <v>9470</v>
      </c>
      <c r="C608" s="152" t="s">
        <v>3597</v>
      </c>
      <c r="D608" s="153" t="s">
        <v>9471</v>
      </c>
      <c r="E608" s="154" t="s">
        <v>40</v>
      </c>
      <c r="F608" s="154" t="s">
        <v>9463</v>
      </c>
      <c r="G608" s="154" t="s">
        <v>9464</v>
      </c>
      <c r="H608" s="154" t="s">
        <v>9465</v>
      </c>
      <c r="I608" s="154" t="s">
        <v>9466</v>
      </c>
      <c r="J608" s="154" t="s">
        <v>9467</v>
      </c>
      <c r="K608" s="154" t="s">
        <v>9468</v>
      </c>
      <c r="L608" s="155">
        <v>11.90640713</v>
      </c>
    </row>
    <row r="609" spans="1:12" hidden="1" x14ac:dyDescent="0.3">
      <c r="A609" s="154" t="s">
        <v>9472</v>
      </c>
      <c r="B609" s="154" t="s">
        <v>9473</v>
      </c>
      <c r="C609" s="152" t="s">
        <v>3599</v>
      </c>
      <c r="D609" s="153" t="s">
        <v>9474</v>
      </c>
      <c r="E609" s="154" t="s">
        <v>40</v>
      </c>
      <c r="F609" s="154" t="s">
        <v>9463</v>
      </c>
      <c r="G609" s="154" t="s">
        <v>9464</v>
      </c>
      <c r="H609" s="154" t="s">
        <v>9465</v>
      </c>
      <c r="I609" s="154" t="s">
        <v>9466</v>
      </c>
      <c r="J609" s="154" t="s">
        <v>9467</v>
      </c>
      <c r="K609" s="154" t="s">
        <v>9468</v>
      </c>
      <c r="L609" s="155">
        <v>17.149224669999999</v>
      </c>
    </row>
    <row r="610" spans="1:12" hidden="1" x14ac:dyDescent="0.3">
      <c r="A610" s="154" t="s">
        <v>9475</v>
      </c>
      <c r="B610" s="154" t="s">
        <v>9476</v>
      </c>
      <c r="C610" s="152" t="s">
        <v>9477</v>
      </c>
      <c r="D610" s="153" t="s">
        <v>9478</v>
      </c>
      <c r="E610" s="154" t="s">
        <v>36</v>
      </c>
      <c r="F610" s="154" t="s">
        <v>9463</v>
      </c>
      <c r="G610" s="154" t="s">
        <v>9464</v>
      </c>
      <c r="H610" s="154" t="s">
        <v>9465</v>
      </c>
      <c r="I610" s="154" t="s">
        <v>9466</v>
      </c>
      <c r="J610" s="154" t="s">
        <v>9467</v>
      </c>
      <c r="K610" s="154" t="s">
        <v>9468</v>
      </c>
      <c r="L610" s="155">
        <v>85.303333330000001</v>
      </c>
    </row>
    <row r="611" spans="1:12" hidden="1" x14ac:dyDescent="0.3">
      <c r="A611" s="154" t="s">
        <v>9479</v>
      </c>
      <c r="B611" s="154" t="s">
        <v>9480</v>
      </c>
      <c r="C611" s="152" t="s">
        <v>3603</v>
      </c>
      <c r="D611" s="153" t="s">
        <v>9481</v>
      </c>
      <c r="E611" s="154" t="s">
        <v>36</v>
      </c>
      <c r="F611" s="154" t="s">
        <v>9463</v>
      </c>
      <c r="G611" s="154" t="s">
        <v>9464</v>
      </c>
      <c r="H611" s="154" t="s">
        <v>9465</v>
      </c>
      <c r="I611" s="154" t="s">
        <v>9466</v>
      </c>
      <c r="J611" s="154" t="s">
        <v>9467</v>
      </c>
      <c r="K611" s="154" t="s">
        <v>9468</v>
      </c>
      <c r="L611" s="155">
        <v>356.37895438999999</v>
      </c>
    </row>
    <row r="612" spans="1:12" hidden="1" x14ac:dyDescent="0.3">
      <c r="A612" s="154" t="s">
        <v>9482</v>
      </c>
      <c r="B612" s="154" t="s">
        <v>9483</v>
      </c>
      <c r="C612" s="152" t="s">
        <v>3605</v>
      </c>
      <c r="D612" s="153" t="s">
        <v>9484</v>
      </c>
      <c r="E612" s="154" t="s">
        <v>36</v>
      </c>
      <c r="F612" s="154" t="s">
        <v>9463</v>
      </c>
      <c r="G612" s="154" t="s">
        <v>9464</v>
      </c>
      <c r="H612" s="154" t="s">
        <v>9465</v>
      </c>
      <c r="I612" s="154" t="s">
        <v>9466</v>
      </c>
      <c r="J612" s="154" t="s">
        <v>9467</v>
      </c>
      <c r="K612" s="154" t="s">
        <v>9468</v>
      </c>
      <c r="L612" s="155">
        <v>0</v>
      </c>
    </row>
    <row r="613" spans="1:12" hidden="1" x14ac:dyDescent="0.3">
      <c r="A613" s="154" t="s">
        <v>9485</v>
      </c>
      <c r="B613" s="154" t="s">
        <v>9486</v>
      </c>
      <c r="C613" s="152" t="s">
        <v>3607</v>
      </c>
      <c r="D613" s="153" t="s">
        <v>9487</v>
      </c>
      <c r="E613" s="154" t="s">
        <v>36</v>
      </c>
      <c r="F613" s="154" t="s">
        <v>9463</v>
      </c>
      <c r="G613" s="154" t="s">
        <v>9464</v>
      </c>
      <c r="H613" s="154" t="s">
        <v>9465</v>
      </c>
      <c r="I613" s="154" t="s">
        <v>9466</v>
      </c>
      <c r="J613" s="154" t="s">
        <v>9467</v>
      </c>
      <c r="K613" s="154" t="s">
        <v>9468</v>
      </c>
      <c r="L613" s="155">
        <v>325.18799999999999</v>
      </c>
    </row>
    <row r="614" spans="1:12" hidden="1" x14ac:dyDescent="0.3">
      <c r="A614" s="154" t="s">
        <v>9488</v>
      </c>
      <c r="B614" s="154" t="s">
        <v>9489</v>
      </c>
      <c r="C614" s="152" t="s">
        <v>3609</v>
      </c>
      <c r="D614" s="153" t="s">
        <v>9490</v>
      </c>
      <c r="E614" s="154" t="s">
        <v>36</v>
      </c>
      <c r="F614" s="154" t="s">
        <v>9463</v>
      </c>
      <c r="G614" s="154" t="s">
        <v>9464</v>
      </c>
      <c r="H614" s="154" t="s">
        <v>9465</v>
      </c>
      <c r="I614" s="154" t="s">
        <v>9466</v>
      </c>
      <c r="J614" s="154" t="s">
        <v>9467</v>
      </c>
      <c r="K614" s="154" t="s">
        <v>9468</v>
      </c>
      <c r="L614" s="155">
        <v>371.96425818</v>
      </c>
    </row>
    <row r="615" spans="1:12" hidden="1" x14ac:dyDescent="0.3">
      <c r="A615" s="154" t="s">
        <v>9491</v>
      </c>
      <c r="B615" s="154" t="s">
        <v>9492</v>
      </c>
      <c r="C615" s="152" t="s">
        <v>3611</v>
      </c>
      <c r="D615" s="153" t="s">
        <v>9493</v>
      </c>
      <c r="E615" s="154" t="s">
        <v>36</v>
      </c>
      <c r="F615" s="154" t="s">
        <v>9463</v>
      </c>
      <c r="G615" s="154" t="s">
        <v>9464</v>
      </c>
      <c r="H615" s="154" t="s">
        <v>9465</v>
      </c>
      <c r="I615" s="154" t="s">
        <v>9466</v>
      </c>
      <c r="J615" s="154" t="s">
        <v>9467</v>
      </c>
      <c r="K615" s="154" t="s">
        <v>9468</v>
      </c>
      <c r="L615" s="155">
        <v>315.81</v>
      </c>
    </row>
    <row r="616" spans="1:12" hidden="1" x14ac:dyDescent="0.3">
      <c r="A616" s="154" t="s">
        <v>9494</v>
      </c>
      <c r="B616" s="154" t="s">
        <v>9495</v>
      </c>
      <c r="C616" s="152" t="s">
        <v>9496</v>
      </c>
      <c r="D616" s="153" t="s">
        <v>9497</v>
      </c>
      <c r="E616" s="154" t="s">
        <v>36</v>
      </c>
      <c r="F616" s="154" t="s">
        <v>9463</v>
      </c>
      <c r="G616" s="154" t="s">
        <v>9464</v>
      </c>
      <c r="H616" s="154" t="s">
        <v>9465</v>
      </c>
      <c r="I616" s="154" t="s">
        <v>9466</v>
      </c>
      <c r="J616" s="154" t="s">
        <v>9467</v>
      </c>
      <c r="K616" s="154" t="s">
        <v>9468</v>
      </c>
      <c r="L616" s="155">
        <v>884.81</v>
      </c>
    </row>
    <row r="617" spans="1:12" hidden="1" x14ac:dyDescent="0.3">
      <c r="A617" s="154" t="s">
        <v>9498</v>
      </c>
      <c r="B617" s="154" t="s">
        <v>9499</v>
      </c>
      <c r="C617" s="152" t="s">
        <v>3613</v>
      </c>
      <c r="D617" s="153" t="s">
        <v>9500</v>
      </c>
      <c r="E617" s="154" t="s">
        <v>36</v>
      </c>
      <c r="F617" s="154" t="s">
        <v>9463</v>
      </c>
      <c r="G617" s="154" t="s">
        <v>9464</v>
      </c>
      <c r="H617" s="154" t="s">
        <v>42</v>
      </c>
      <c r="I617" s="154" t="s">
        <v>9449</v>
      </c>
      <c r="J617" s="154" t="s">
        <v>9467</v>
      </c>
      <c r="K617" s="154" t="s">
        <v>9468</v>
      </c>
      <c r="L617" s="155">
        <v>47.179988880000003</v>
      </c>
    </row>
    <row r="618" spans="1:12" hidden="1" x14ac:dyDescent="0.3">
      <c r="A618" s="154" t="s">
        <v>9501</v>
      </c>
      <c r="B618" s="154" t="s">
        <v>9502</v>
      </c>
      <c r="C618" s="152" t="s">
        <v>9503</v>
      </c>
      <c r="D618" s="153" t="s">
        <v>9504</v>
      </c>
      <c r="E618" s="154" t="s">
        <v>40</v>
      </c>
      <c r="F618" s="154" t="s">
        <v>9463</v>
      </c>
      <c r="G618" s="154" t="s">
        <v>9464</v>
      </c>
      <c r="H618" s="154" t="s">
        <v>9465</v>
      </c>
      <c r="I618" s="154" t="s">
        <v>9466</v>
      </c>
      <c r="J618" s="154" t="s">
        <v>9467</v>
      </c>
      <c r="K618" s="154" t="s">
        <v>9468</v>
      </c>
      <c r="L618" s="155">
        <v>7.8137083599999997</v>
      </c>
    </row>
    <row r="619" spans="1:12" hidden="1" x14ac:dyDescent="0.3">
      <c r="A619" s="154" t="s">
        <v>9505</v>
      </c>
      <c r="B619" s="154" t="s">
        <v>9506</v>
      </c>
      <c r="C619" s="152" t="s">
        <v>9507</v>
      </c>
      <c r="D619" s="153" t="s">
        <v>9508</v>
      </c>
      <c r="E619" s="154" t="s">
        <v>36</v>
      </c>
      <c r="F619" s="154" t="s">
        <v>9463</v>
      </c>
      <c r="G619" s="154" t="s">
        <v>9464</v>
      </c>
      <c r="H619" s="154" t="s">
        <v>9465</v>
      </c>
      <c r="I619" s="154" t="s">
        <v>9466</v>
      </c>
      <c r="J619" s="154" t="s">
        <v>9467</v>
      </c>
      <c r="K619" s="154" t="s">
        <v>9468</v>
      </c>
      <c r="L619" s="155">
        <v>11.102371679999999</v>
      </c>
    </row>
    <row r="620" spans="1:12" hidden="1" x14ac:dyDescent="0.3">
      <c r="A620" s="154" t="s">
        <v>9509</v>
      </c>
      <c r="B620" s="154" t="s">
        <v>9510</v>
      </c>
      <c r="C620" s="152" t="s">
        <v>3615</v>
      </c>
      <c r="D620" s="153" t="s">
        <v>9511</v>
      </c>
      <c r="E620" s="154" t="s">
        <v>36</v>
      </c>
      <c r="F620" s="154" t="s">
        <v>9463</v>
      </c>
      <c r="G620" s="154" t="s">
        <v>9464</v>
      </c>
      <c r="H620" s="154" t="s">
        <v>9465</v>
      </c>
      <c r="I620" s="154" t="s">
        <v>9466</v>
      </c>
      <c r="J620" s="154" t="s">
        <v>9467</v>
      </c>
      <c r="K620" s="154" t="s">
        <v>9468</v>
      </c>
      <c r="L620" s="155">
        <v>12.874000000000001</v>
      </c>
    </row>
    <row r="621" spans="1:12" hidden="1" x14ac:dyDescent="0.3">
      <c r="A621" s="154" t="s">
        <v>9512</v>
      </c>
      <c r="B621" s="154" t="s">
        <v>9513</v>
      </c>
      <c r="C621" s="152" t="s">
        <v>3617</v>
      </c>
      <c r="D621" s="153" t="s">
        <v>9514</v>
      </c>
      <c r="E621" s="154" t="s">
        <v>36</v>
      </c>
      <c r="F621" s="154" t="s">
        <v>9463</v>
      </c>
      <c r="G621" s="154" t="s">
        <v>9464</v>
      </c>
      <c r="H621" s="154" t="s">
        <v>9465</v>
      </c>
      <c r="I621" s="154" t="s">
        <v>9466</v>
      </c>
      <c r="J621" s="154" t="s">
        <v>9467</v>
      </c>
      <c r="K621" s="154" t="s">
        <v>9468</v>
      </c>
      <c r="L621" s="155">
        <v>7.0690000000000003E-2</v>
      </c>
    </row>
    <row r="622" spans="1:12" hidden="1" x14ac:dyDescent="0.3">
      <c r="A622" s="154" t="s">
        <v>9515</v>
      </c>
      <c r="B622" s="154" t="s">
        <v>9516</v>
      </c>
      <c r="C622" s="152" t="s">
        <v>3685</v>
      </c>
      <c r="D622" s="153" t="s">
        <v>9517</v>
      </c>
      <c r="E622" s="154" t="s">
        <v>40</v>
      </c>
      <c r="F622" s="154" t="s">
        <v>9463</v>
      </c>
      <c r="G622" s="154" t="s">
        <v>9464</v>
      </c>
      <c r="H622" s="154" t="s">
        <v>9465</v>
      </c>
      <c r="I622" s="154" t="s">
        <v>9466</v>
      </c>
      <c r="J622" s="154" t="s">
        <v>9467</v>
      </c>
      <c r="K622" s="154" t="s">
        <v>9468</v>
      </c>
      <c r="L622" s="155">
        <v>4.0556113199999997</v>
      </c>
    </row>
    <row r="623" spans="1:12" hidden="1" x14ac:dyDescent="0.3">
      <c r="A623" s="154" t="s">
        <v>9518</v>
      </c>
      <c r="B623" s="154" t="s">
        <v>9519</v>
      </c>
      <c r="C623" s="152" t="s">
        <v>3687</v>
      </c>
      <c r="D623" s="153" t="s">
        <v>9520</v>
      </c>
      <c r="E623" s="154" t="s">
        <v>36</v>
      </c>
      <c r="F623" s="154" t="s">
        <v>9463</v>
      </c>
      <c r="G623" s="154" t="s">
        <v>9464</v>
      </c>
      <c r="H623" s="154" t="s">
        <v>9465</v>
      </c>
      <c r="I623" s="154" t="s">
        <v>9466</v>
      </c>
      <c r="J623" s="154" t="s">
        <v>9467</v>
      </c>
      <c r="K623" s="154" t="s">
        <v>9468</v>
      </c>
      <c r="L623" s="155">
        <v>4.1102659499999996</v>
      </c>
    </row>
    <row r="624" spans="1:12" hidden="1" x14ac:dyDescent="0.3">
      <c r="A624" s="154" t="s">
        <v>9521</v>
      </c>
      <c r="B624" s="154" t="s">
        <v>9522</v>
      </c>
      <c r="C624" s="152" t="s">
        <v>3689</v>
      </c>
      <c r="D624" s="153" t="s">
        <v>9523</v>
      </c>
      <c r="E624" s="154" t="s">
        <v>36</v>
      </c>
      <c r="F624" s="154" t="s">
        <v>9463</v>
      </c>
      <c r="G624" s="154" t="s">
        <v>9464</v>
      </c>
      <c r="H624" s="154" t="s">
        <v>9465</v>
      </c>
      <c r="I624" s="154" t="s">
        <v>9466</v>
      </c>
      <c r="J624" s="154" t="s">
        <v>9467</v>
      </c>
      <c r="K624" s="154" t="s">
        <v>9468</v>
      </c>
      <c r="L624" s="155">
        <v>0</v>
      </c>
    </row>
    <row r="625" spans="1:12" hidden="1" x14ac:dyDescent="0.3">
      <c r="A625" s="154" t="s">
        <v>9524</v>
      </c>
      <c r="B625" s="154" t="s">
        <v>9525</v>
      </c>
      <c r="C625" s="152" t="s">
        <v>9526</v>
      </c>
      <c r="D625" s="153" t="s">
        <v>9527</v>
      </c>
      <c r="E625" s="154" t="s">
        <v>40</v>
      </c>
      <c r="F625" s="154" t="s">
        <v>9463</v>
      </c>
      <c r="G625" s="154" t="s">
        <v>9464</v>
      </c>
      <c r="H625" s="154" t="s">
        <v>9465</v>
      </c>
      <c r="I625" s="154" t="s">
        <v>9466</v>
      </c>
      <c r="J625" s="154" t="s">
        <v>9467</v>
      </c>
      <c r="K625" s="154" t="s">
        <v>9468</v>
      </c>
      <c r="L625" s="155">
        <v>0.7069375</v>
      </c>
    </row>
    <row r="626" spans="1:12" hidden="1" x14ac:dyDescent="0.3">
      <c r="A626" s="154" t="s">
        <v>9528</v>
      </c>
      <c r="B626" s="154" t="s">
        <v>9529</v>
      </c>
      <c r="C626" s="152" t="s">
        <v>3691</v>
      </c>
      <c r="D626" s="153" t="s">
        <v>9530</v>
      </c>
      <c r="E626" s="154" t="s">
        <v>36</v>
      </c>
      <c r="F626" s="154" t="s">
        <v>9463</v>
      </c>
      <c r="G626" s="154" t="s">
        <v>9464</v>
      </c>
      <c r="H626" s="154" t="s">
        <v>9465</v>
      </c>
      <c r="I626" s="154" t="s">
        <v>9466</v>
      </c>
      <c r="J626" s="154" t="s">
        <v>9467</v>
      </c>
      <c r="K626" s="154" t="s">
        <v>9468</v>
      </c>
      <c r="L626" s="155">
        <v>5.3464999999999998</v>
      </c>
    </row>
    <row r="627" spans="1:12" hidden="1" x14ac:dyDescent="0.3">
      <c r="A627" s="154" t="s">
        <v>9531</v>
      </c>
      <c r="B627" s="154" t="s">
        <v>9532</v>
      </c>
      <c r="C627" s="152" t="s">
        <v>3693</v>
      </c>
      <c r="D627" s="153" t="s">
        <v>9533</v>
      </c>
      <c r="E627" s="154" t="s">
        <v>36</v>
      </c>
      <c r="F627" s="154" t="s">
        <v>9463</v>
      </c>
      <c r="G627" s="154" t="s">
        <v>9464</v>
      </c>
      <c r="H627" s="154" t="s">
        <v>9465</v>
      </c>
      <c r="I627" s="154" t="s">
        <v>9466</v>
      </c>
      <c r="J627" s="154" t="s">
        <v>9467</v>
      </c>
      <c r="K627" s="154" t="s">
        <v>9468</v>
      </c>
      <c r="L627" s="155">
        <v>346.71</v>
      </c>
    </row>
    <row r="628" spans="1:12" hidden="1" x14ac:dyDescent="0.3">
      <c r="A628" s="154" t="s">
        <v>9534</v>
      </c>
      <c r="B628" s="154" t="s">
        <v>9535</v>
      </c>
      <c r="C628" s="152" t="s">
        <v>9536</v>
      </c>
      <c r="D628" s="153" t="s">
        <v>9537</v>
      </c>
      <c r="E628" s="154" t="s">
        <v>36</v>
      </c>
      <c r="F628" s="154" t="s">
        <v>7308</v>
      </c>
      <c r="G628" s="154" t="s">
        <v>7309</v>
      </c>
      <c r="H628" s="154" t="s">
        <v>8062</v>
      </c>
      <c r="I628" s="154" t="s">
        <v>8063</v>
      </c>
      <c r="J628" s="154" t="s">
        <v>7312</v>
      </c>
      <c r="K628" s="154" t="s">
        <v>4</v>
      </c>
      <c r="L628" s="155">
        <v>0.50094643000000005</v>
      </c>
    </row>
    <row r="629" spans="1:12" hidden="1" x14ac:dyDescent="0.3">
      <c r="A629" s="154" t="s">
        <v>9538</v>
      </c>
      <c r="B629" s="154" t="s">
        <v>9539</v>
      </c>
      <c r="C629" s="152" t="s">
        <v>3695</v>
      </c>
      <c r="D629" s="153" t="s">
        <v>9540</v>
      </c>
      <c r="E629" s="154" t="s">
        <v>36</v>
      </c>
      <c r="F629" s="154" t="s">
        <v>7308</v>
      </c>
      <c r="G629" s="154" t="s">
        <v>7309</v>
      </c>
      <c r="H629" s="154" t="s">
        <v>8062</v>
      </c>
      <c r="I629" s="154" t="s">
        <v>8063</v>
      </c>
      <c r="J629" s="154" t="s">
        <v>7312</v>
      </c>
      <c r="K629" s="154" t="s">
        <v>4</v>
      </c>
      <c r="L629" s="155">
        <v>1.5602513899999999</v>
      </c>
    </row>
    <row r="630" spans="1:12" hidden="1" x14ac:dyDescent="0.3">
      <c r="A630" s="154" t="s">
        <v>9541</v>
      </c>
      <c r="B630" s="154" t="s">
        <v>9542</v>
      </c>
      <c r="C630" s="152" t="s">
        <v>9543</v>
      </c>
      <c r="D630" s="153" t="s">
        <v>9544</v>
      </c>
      <c r="E630" s="154" t="s">
        <v>36</v>
      </c>
      <c r="F630" s="154" t="s">
        <v>9545</v>
      </c>
      <c r="G630" s="154" t="s">
        <v>9546</v>
      </c>
      <c r="H630" s="154" t="s">
        <v>9547</v>
      </c>
      <c r="I630" s="154" t="s">
        <v>9548</v>
      </c>
      <c r="J630" s="154" t="s">
        <v>7312</v>
      </c>
      <c r="K630" s="154" t="s">
        <v>4</v>
      </c>
      <c r="L630" s="155">
        <v>0</v>
      </c>
    </row>
    <row r="631" spans="1:12" hidden="1" x14ac:dyDescent="0.3">
      <c r="A631" s="154" t="s">
        <v>9549</v>
      </c>
      <c r="B631" s="154" t="s">
        <v>9550</v>
      </c>
      <c r="C631" s="152" t="s">
        <v>9551</v>
      </c>
      <c r="D631" s="153" t="s">
        <v>9552</v>
      </c>
      <c r="E631" s="154" t="s">
        <v>36</v>
      </c>
      <c r="F631" s="154" t="s">
        <v>9545</v>
      </c>
      <c r="G631" s="154" t="s">
        <v>9546</v>
      </c>
      <c r="H631" s="154" t="s">
        <v>9547</v>
      </c>
      <c r="I631" s="154" t="s">
        <v>9548</v>
      </c>
      <c r="J631" s="154" t="s">
        <v>7312</v>
      </c>
      <c r="K631" s="154" t="s">
        <v>4</v>
      </c>
      <c r="L631" s="155">
        <v>0</v>
      </c>
    </row>
    <row r="632" spans="1:12" hidden="1" x14ac:dyDescent="0.3">
      <c r="A632" s="154" t="s">
        <v>9553</v>
      </c>
      <c r="B632" s="154" t="s">
        <v>9554</v>
      </c>
      <c r="C632" s="152" t="s">
        <v>9555</v>
      </c>
      <c r="D632" s="153" t="s">
        <v>9556</v>
      </c>
      <c r="E632" s="154" t="s">
        <v>36</v>
      </c>
      <c r="F632" s="154" t="s">
        <v>9545</v>
      </c>
      <c r="G632" s="154" t="s">
        <v>9546</v>
      </c>
      <c r="H632" s="154" t="s">
        <v>9547</v>
      </c>
      <c r="I632" s="154" t="s">
        <v>9548</v>
      </c>
      <c r="J632" s="154" t="s">
        <v>7312</v>
      </c>
      <c r="K632" s="154" t="s">
        <v>4</v>
      </c>
      <c r="L632" s="155">
        <v>0</v>
      </c>
    </row>
    <row r="633" spans="1:12" hidden="1" x14ac:dyDescent="0.3">
      <c r="A633" s="154" t="s">
        <v>9557</v>
      </c>
      <c r="B633" s="154" t="s">
        <v>9558</v>
      </c>
      <c r="C633" s="152" t="s">
        <v>9559</v>
      </c>
      <c r="D633" s="153" t="s">
        <v>9560</v>
      </c>
      <c r="E633" s="154" t="s">
        <v>36</v>
      </c>
      <c r="F633" s="154" t="s">
        <v>9545</v>
      </c>
      <c r="G633" s="154" t="s">
        <v>9546</v>
      </c>
      <c r="H633" s="154" t="s">
        <v>9547</v>
      </c>
      <c r="I633" s="154" t="s">
        <v>9548</v>
      </c>
      <c r="J633" s="154" t="s">
        <v>7312</v>
      </c>
      <c r="K633" s="154" t="s">
        <v>4</v>
      </c>
      <c r="L633" s="155">
        <v>0</v>
      </c>
    </row>
    <row r="634" spans="1:12" hidden="1" x14ac:dyDescent="0.3">
      <c r="A634" s="154" t="s">
        <v>9561</v>
      </c>
      <c r="B634" s="154" t="s">
        <v>9562</v>
      </c>
      <c r="C634" s="152" t="s">
        <v>9563</v>
      </c>
      <c r="D634" s="153" t="s">
        <v>9564</v>
      </c>
      <c r="E634" s="154" t="s">
        <v>36</v>
      </c>
      <c r="F634" s="154" t="s">
        <v>9545</v>
      </c>
      <c r="G634" s="154" t="s">
        <v>9546</v>
      </c>
      <c r="H634" s="154" t="s">
        <v>9547</v>
      </c>
      <c r="I634" s="154" t="s">
        <v>9548</v>
      </c>
      <c r="J634" s="154" t="s">
        <v>7312</v>
      </c>
      <c r="K634" s="154" t="s">
        <v>4</v>
      </c>
      <c r="L634" s="155">
        <v>0</v>
      </c>
    </row>
    <row r="635" spans="1:12" hidden="1" x14ac:dyDescent="0.3">
      <c r="A635" s="154" t="s">
        <v>9565</v>
      </c>
      <c r="B635" s="154" t="s">
        <v>9566</v>
      </c>
      <c r="C635" s="152" t="s">
        <v>9567</v>
      </c>
      <c r="D635" s="153" t="s">
        <v>9568</v>
      </c>
      <c r="E635" s="154" t="s">
        <v>36</v>
      </c>
      <c r="F635" s="154" t="s">
        <v>9545</v>
      </c>
      <c r="G635" s="154" t="s">
        <v>9546</v>
      </c>
      <c r="H635" s="154" t="s">
        <v>9547</v>
      </c>
      <c r="I635" s="154" t="s">
        <v>9548</v>
      </c>
      <c r="J635" s="154" t="s">
        <v>7312</v>
      </c>
      <c r="K635" s="154" t="s">
        <v>4</v>
      </c>
      <c r="L635" s="155">
        <v>0</v>
      </c>
    </row>
    <row r="636" spans="1:12" hidden="1" x14ac:dyDescent="0.3">
      <c r="A636" s="154" t="s">
        <v>9569</v>
      </c>
      <c r="B636" s="154" t="s">
        <v>9570</v>
      </c>
      <c r="C636" s="152" t="s">
        <v>9571</v>
      </c>
      <c r="D636" s="153" t="s">
        <v>9572</v>
      </c>
      <c r="E636" s="154" t="s">
        <v>36</v>
      </c>
      <c r="F636" s="154" t="s">
        <v>9545</v>
      </c>
      <c r="G636" s="154" t="s">
        <v>9546</v>
      </c>
      <c r="H636" s="154" t="s">
        <v>9547</v>
      </c>
      <c r="I636" s="154" t="s">
        <v>9548</v>
      </c>
      <c r="J636" s="154" t="s">
        <v>7312</v>
      </c>
      <c r="K636" s="154" t="s">
        <v>4</v>
      </c>
      <c r="L636" s="155">
        <v>0</v>
      </c>
    </row>
    <row r="637" spans="1:12" hidden="1" x14ac:dyDescent="0.3">
      <c r="A637" s="154" t="s">
        <v>9573</v>
      </c>
      <c r="B637" s="154" t="s">
        <v>9574</v>
      </c>
      <c r="C637" s="152" t="s">
        <v>9575</v>
      </c>
      <c r="D637" s="153" t="s">
        <v>9576</v>
      </c>
      <c r="E637" s="154" t="s">
        <v>36</v>
      </c>
      <c r="F637" s="154" t="s">
        <v>9545</v>
      </c>
      <c r="G637" s="154" t="s">
        <v>9546</v>
      </c>
      <c r="H637" s="154" t="s">
        <v>9547</v>
      </c>
      <c r="I637" s="154" t="s">
        <v>9548</v>
      </c>
      <c r="J637" s="154" t="s">
        <v>7312</v>
      </c>
      <c r="K637" s="154" t="s">
        <v>4</v>
      </c>
      <c r="L637" s="155">
        <v>0</v>
      </c>
    </row>
    <row r="638" spans="1:12" hidden="1" x14ac:dyDescent="0.3">
      <c r="A638" s="154" t="s">
        <v>9577</v>
      </c>
      <c r="B638" s="154" t="s">
        <v>9578</v>
      </c>
      <c r="C638" s="152" t="s">
        <v>9579</v>
      </c>
      <c r="D638" s="153" t="s">
        <v>9580</v>
      </c>
      <c r="E638" s="154" t="s">
        <v>36</v>
      </c>
      <c r="F638" s="154" t="s">
        <v>9545</v>
      </c>
      <c r="G638" s="154" t="s">
        <v>9546</v>
      </c>
      <c r="H638" s="154" t="s">
        <v>9547</v>
      </c>
      <c r="I638" s="154" t="s">
        <v>9548</v>
      </c>
      <c r="J638" s="154" t="s">
        <v>7312</v>
      </c>
      <c r="K638" s="154" t="s">
        <v>4</v>
      </c>
      <c r="L638" s="155">
        <v>0</v>
      </c>
    </row>
    <row r="639" spans="1:12" hidden="1" x14ac:dyDescent="0.3">
      <c r="A639" s="154" t="s">
        <v>9581</v>
      </c>
      <c r="B639" s="154" t="s">
        <v>9582</v>
      </c>
      <c r="C639" s="152" t="s">
        <v>9583</v>
      </c>
      <c r="D639" s="153" t="s">
        <v>9584</v>
      </c>
      <c r="E639" s="154" t="s">
        <v>36</v>
      </c>
      <c r="F639" s="154" t="s">
        <v>9545</v>
      </c>
      <c r="G639" s="154" t="s">
        <v>9546</v>
      </c>
      <c r="H639" s="154" t="s">
        <v>9547</v>
      </c>
      <c r="I639" s="154" t="s">
        <v>9548</v>
      </c>
      <c r="J639" s="154" t="s">
        <v>7312</v>
      </c>
      <c r="K639" s="154" t="s">
        <v>4</v>
      </c>
      <c r="L639" s="155">
        <v>0</v>
      </c>
    </row>
    <row r="640" spans="1:12" hidden="1" x14ac:dyDescent="0.3">
      <c r="A640" s="154" t="s">
        <v>9585</v>
      </c>
      <c r="B640" s="154" t="s">
        <v>9586</v>
      </c>
      <c r="C640" s="152" t="s">
        <v>9587</v>
      </c>
      <c r="D640" s="153" t="s">
        <v>9588</v>
      </c>
      <c r="E640" s="154" t="s">
        <v>36</v>
      </c>
      <c r="F640" s="154" t="s">
        <v>9545</v>
      </c>
      <c r="G640" s="154" t="s">
        <v>9546</v>
      </c>
      <c r="H640" s="154" t="s">
        <v>9547</v>
      </c>
      <c r="I640" s="154" t="s">
        <v>9548</v>
      </c>
      <c r="J640" s="154" t="s">
        <v>7312</v>
      </c>
      <c r="K640" s="154" t="s">
        <v>4</v>
      </c>
      <c r="L640" s="155">
        <v>0</v>
      </c>
    </row>
    <row r="641" spans="1:12" hidden="1" x14ac:dyDescent="0.3">
      <c r="A641" s="154" t="s">
        <v>9589</v>
      </c>
      <c r="B641" s="154" t="s">
        <v>9590</v>
      </c>
      <c r="C641" s="152" t="s">
        <v>9591</v>
      </c>
      <c r="D641" s="153" t="s">
        <v>9592</v>
      </c>
      <c r="E641" s="154" t="s">
        <v>36</v>
      </c>
      <c r="F641" s="154" t="s">
        <v>9545</v>
      </c>
      <c r="G641" s="154" t="s">
        <v>9546</v>
      </c>
      <c r="H641" s="154" t="s">
        <v>9547</v>
      </c>
      <c r="I641" s="154" t="s">
        <v>9548</v>
      </c>
      <c r="J641" s="154" t="s">
        <v>7312</v>
      </c>
      <c r="K641" s="154" t="s">
        <v>4</v>
      </c>
      <c r="L641" s="155">
        <v>0</v>
      </c>
    </row>
    <row r="642" spans="1:12" hidden="1" x14ac:dyDescent="0.3">
      <c r="A642" s="154" t="s">
        <v>9593</v>
      </c>
      <c r="B642" s="154" t="s">
        <v>9594</v>
      </c>
      <c r="C642" s="152" t="s">
        <v>9595</v>
      </c>
      <c r="D642" s="153" t="s">
        <v>9596</v>
      </c>
      <c r="E642" s="154" t="s">
        <v>36</v>
      </c>
      <c r="F642" s="154" t="s">
        <v>9545</v>
      </c>
      <c r="G642" s="154" t="s">
        <v>9546</v>
      </c>
      <c r="H642" s="154" t="s">
        <v>9547</v>
      </c>
      <c r="I642" s="154" t="s">
        <v>9548</v>
      </c>
      <c r="J642" s="154" t="s">
        <v>7312</v>
      </c>
      <c r="K642" s="154" t="s">
        <v>4</v>
      </c>
      <c r="L642" s="155">
        <v>0</v>
      </c>
    </row>
    <row r="643" spans="1:12" hidden="1" x14ac:dyDescent="0.3">
      <c r="A643" s="154" t="s">
        <v>9597</v>
      </c>
      <c r="B643" s="154" t="s">
        <v>9598</v>
      </c>
      <c r="C643" s="152" t="s">
        <v>9599</v>
      </c>
      <c r="D643" s="153" t="s">
        <v>9600</v>
      </c>
      <c r="E643" s="154" t="s">
        <v>36</v>
      </c>
      <c r="F643" s="154" t="s">
        <v>9545</v>
      </c>
      <c r="G643" s="154" t="s">
        <v>9546</v>
      </c>
      <c r="H643" s="154" t="s">
        <v>9547</v>
      </c>
      <c r="I643" s="154" t="s">
        <v>9548</v>
      </c>
      <c r="J643" s="154" t="s">
        <v>7312</v>
      </c>
      <c r="K643" s="154" t="s">
        <v>4</v>
      </c>
      <c r="L643" s="155">
        <v>0</v>
      </c>
    </row>
    <row r="644" spans="1:12" hidden="1" x14ac:dyDescent="0.3">
      <c r="A644" s="154" t="s">
        <v>9601</v>
      </c>
      <c r="B644" s="154" t="s">
        <v>9602</v>
      </c>
      <c r="C644" s="152" t="s">
        <v>9603</v>
      </c>
      <c r="D644" s="153" t="s">
        <v>9604</v>
      </c>
      <c r="E644" s="154" t="s">
        <v>36</v>
      </c>
      <c r="F644" s="154" t="s">
        <v>9545</v>
      </c>
      <c r="G644" s="154" t="s">
        <v>9546</v>
      </c>
      <c r="H644" s="154" t="s">
        <v>9547</v>
      </c>
      <c r="I644" s="154" t="s">
        <v>9548</v>
      </c>
      <c r="J644" s="154" t="s">
        <v>7312</v>
      </c>
      <c r="K644" s="154" t="s">
        <v>4</v>
      </c>
      <c r="L644" s="155">
        <v>0</v>
      </c>
    </row>
    <row r="645" spans="1:12" hidden="1" x14ac:dyDescent="0.3">
      <c r="A645" s="154" t="s">
        <v>9605</v>
      </c>
      <c r="B645" s="154" t="s">
        <v>9606</v>
      </c>
      <c r="C645" s="152" t="s">
        <v>9607</v>
      </c>
      <c r="D645" s="153" t="s">
        <v>9608</v>
      </c>
      <c r="E645" s="154" t="s">
        <v>36</v>
      </c>
      <c r="F645" s="154" t="s">
        <v>9545</v>
      </c>
      <c r="G645" s="154" t="s">
        <v>9546</v>
      </c>
      <c r="H645" s="154" t="s">
        <v>9547</v>
      </c>
      <c r="I645" s="154" t="s">
        <v>9548</v>
      </c>
      <c r="J645" s="154" t="s">
        <v>7312</v>
      </c>
      <c r="K645" s="154" t="s">
        <v>4</v>
      </c>
      <c r="L645" s="155">
        <v>0</v>
      </c>
    </row>
    <row r="646" spans="1:12" hidden="1" x14ac:dyDescent="0.3">
      <c r="A646" s="154" t="s">
        <v>9609</v>
      </c>
      <c r="B646" s="154" t="s">
        <v>9610</v>
      </c>
      <c r="C646" s="152" t="s">
        <v>9611</v>
      </c>
      <c r="D646" s="153" t="s">
        <v>9612</v>
      </c>
      <c r="E646" s="154" t="s">
        <v>36</v>
      </c>
      <c r="F646" s="154" t="s">
        <v>9545</v>
      </c>
      <c r="G646" s="154" t="s">
        <v>9546</v>
      </c>
      <c r="H646" s="154" t="s">
        <v>9547</v>
      </c>
      <c r="I646" s="154" t="s">
        <v>9548</v>
      </c>
      <c r="J646" s="154" t="s">
        <v>7312</v>
      </c>
      <c r="K646" s="154" t="s">
        <v>4</v>
      </c>
      <c r="L646" s="155">
        <v>0</v>
      </c>
    </row>
    <row r="647" spans="1:12" hidden="1" x14ac:dyDescent="0.3">
      <c r="A647" s="154" t="s">
        <v>9613</v>
      </c>
      <c r="B647" s="154" t="s">
        <v>9614</v>
      </c>
      <c r="C647" s="152" t="s">
        <v>9615</v>
      </c>
      <c r="D647" s="153" t="s">
        <v>9616</v>
      </c>
      <c r="E647" s="154" t="s">
        <v>36</v>
      </c>
      <c r="F647" s="154" t="s">
        <v>9545</v>
      </c>
      <c r="G647" s="154" t="s">
        <v>9546</v>
      </c>
      <c r="H647" s="154" t="s">
        <v>9547</v>
      </c>
      <c r="I647" s="154" t="s">
        <v>9548</v>
      </c>
      <c r="J647" s="154" t="s">
        <v>7312</v>
      </c>
      <c r="K647" s="154" t="s">
        <v>4</v>
      </c>
      <c r="L647" s="155">
        <v>0</v>
      </c>
    </row>
    <row r="648" spans="1:12" hidden="1" x14ac:dyDescent="0.3">
      <c r="A648" s="154" t="s">
        <v>9617</v>
      </c>
      <c r="B648" s="154" t="s">
        <v>9618</v>
      </c>
      <c r="C648" s="152" t="s">
        <v>9619</v>
      </c>
      <c r="D648" s="153" t="s">
        <v>9620</v>
      </c>
      <c r="E648" s="154" t="s">
        <v>36</v>
      </c>
      <c r="F648" s="154" t="s">
        <v>9545</v>
      </c>
      <c r="G648" s="154" t="s">
        <v>9546</v>
      </c>
      <c r="H648" s="154" t="s">
        <v>9547</v>
      </c>
      <c r="I648" s="154" t="s">
        <v>9548</v>
      </c>
      <c r="J648" s="154" t="s">
        <v>7312</v>
      </c>
      <c r="K648" s="154" t="s">
        <v>4</v>
      </c>
      <c r="L648" s="155">
        <v>0</v>
      </c>
    </row>
    <row r="649" spans="1:12" hidden="1" x14ac:dyDescent="0.3">
      <c r="A649" s="154" t="s">
        <v>9621</v>
      </c>
      <c r="B649" s="154" t="s">
        <v>9622</v>
      </c>
      <c r="C649" s="152" t="s">
        <v>9623</v>
      </c>
      <c r="D649" s="153" t="s">
        <v>9624</v>
      </c>
      <c r="E649" s="154" t="s">
        <v>36</v>
      </c>
      <c r="F649" s="154" t="s">
        <v>9545</v>
      </c>
      <c r="G649" s="154" t="s">
        <v>9546</v>
      </c>
      <c r="H649" s="154" t="s">
        <v>9547</v>
      </c>
      <c r="I649" s="154" t="s">
        <v>9548</v>
      </c>
      <c r="J649" s="154" t="s">
        <v>7312</v>
      </c>
      <c r="K649" s="154" t="s">
        <v>4</v>
      </c>
      <c r="L649" s="155">
        <v>0</v>
      </c>
    </row>
    <row r="650" spans="1:12" hidden="1" x14ac:dyDescent="0.3">
      <c r="A650" s="154" t="s">
        <v>9625</v>
      </c>
      <c r="B650" s="154" t="s">
        <v>9626</v>
      </c>
      <c r="C650" s="152" t="s">
        <v>9627</v>
      </c>
      <c r="D650" s="153" t="s">
        <v>9628</v>
      </c>
      <c r="E650" s="154" t="s">
        <v>36</v>
      </c>
      <c r="F650" s="154" t="s">
        <v>9545</v>
      </c>
      <c r="G650" s="154" t="s">
        <v>9546</v>
      </c>
      <c r="H650" s="154" t="s">
        <v>9547</v>
      </c>
      <c r="I650" s="154" t="s">
        <v>9548</v>
      </c>
      <c r="J650" s="154" t="s">
        <v>7312</v>
      </c>
      <c r="K650" s="154" t="s">
        <v>4</v>
      </c>
      <c r="L650" s="155">
        <v>0</v>
      </c>
    </row>
    <row r="651" spans="1:12" hidden="1" x14ac:dyDescent="0.3">
      <c r="A651" s="154" t="s">
        <v>9629</v>
      </c>
      <c r="B651" s="154" t="s">
        <v>9630</v>
      </c>
      <c r="C651" s="152" t="s">
        <v>9631</v>
      </c>
      <c r="D651" s="153" t="s">
        <v>9632</v>
      </c>
      <c r="E651" s="154" t="s">
        <v>36</v>
      </c>
      <c r="F651" s="154" t="s">
        <v>9545</v>
      </c>
      <c r="G651" s="154" t="s">
        <v>9546</v>
      </c>
      <c r="H651" s="154" t="s">
        <v>9547</v>
      </c>
      <c r="I651" s="154" t="s">
        <v>9548</v>
      </c>
      <c r="J651" s="154" t="s">
        <v>7312</v>
      </c>
      <c r="K651" s="154" t="s">
        <v>4</v>
      </c>
      <c r="L651" s="155">
        <v>0</v>
      </c>
    </row>
    <row r="652" spans="1:12" hidden="1" x14ac:dyDescent="0.3">
      <c r="A652" s="154" t="s">
        <v>9633</v>
      </c>
      <c r="B652" s="154" t="s">
        <v>9634</v>
      </c>
      <c r="C652" s="152" t="s">
        <v>9635</v>
      </c>
      <c r="D652" s="153" t="s">
        <v>9636</v>
      </c>
      <c r="E652" s="154" t="s">
        <v>36</v>
      </c>
      <c r="F652" s="154" t="s">
        <v>9545</v>
      </c>
      <c r="G652" s="154" t="s">
        <v>9546</v>
      </c>
      <c r="H652" s="154" t="s">
        <v>9547</v>
      </c>
      <c r="I652" s="154" t="s">
        <v>9548</v>
      </c>
      <c r="J652" s="154" t="s">
        <v>7312</v>
      </c>
      <c r="K652" s="154" t="s">
        <v>4</v>
      </c>
      <c r="L652" s="155">
        <v>0</v>
      </c>
    </row>
    <row r="653" spans="1:12" hidden="1" x14ac:dyDescent="0.3">
      <c r="A653" s="154" t="s">
        <v>9637</v>
      </c>
      <c r="B653" s="154" t="s">
        <v>9638</v>
      </c>
      <c r="C653" s="152" t="s">
        <v>9639</v>
      </c>
      <c r="D653" s="153" t="s">
        <v>9640</v>
      </c>
      <c r="E653" s="154" t="s">
        <v>36</v>
      </c>
      <c r="F653" s="154" t="s">
        <v>9545</v>
      </c>
      <c r="G653" s="154" t="s">
        <v>9546</v>
      </c>
      <c r="H653" s="154" t="s">
        <v>9547</v>
      </c>
      <c r="I653" s="154" t="s">
        <v>9548</v>
      </c>
      <c r="J653" s="154" t="s">
        <v>7312</v>
      </c>
      <c r="K653" s="154" t="s">
        <v>4</v>
      </c>
      <c r="L653" s="155">
        <v>0</v>
      </c>
    </row>
    <row r="654" spans="1:12" hidden="1" x14ac:dyDescent="0.3">
      <c r="A654" s="154" t="s">
        <v>9641</v>
      </c>
      <c r="B654" s="154" t="s">
        <v>9642</v>
      </c>
      <c r="C654" s="152" t="s">
        <v>9643</v>
      </c>
      <c r="D654" s="153" t="s">
        <v>9644</v>
      </c>
      <c r="E654" s="154" t="s">
        <v>36</v>
      </c>
      <c r="F654" s="154" t="s">
        <v>9545</v>
      </c>
      <c r="G654" s="154" t="s">
        <v>9546</v>
      </c>
      <c r="H654" s="154" t="s">
        <v>9547</v>
      </c>
      <c r="I654" s="154" t="s">
        <v>9548</v>
      </c>
      <c r="J654" s="154" t="s">
        <v>7312</v>
      </c>
      <c r="K654" s="154" t="s">
        <v>4</v>
      </c>
      <c r="L654" s="155">
        <v>0</v>
      </c>
    </row>
    <row r="655" spans="1:12" hidden="1" x14ac:dyDescent="0.3">
      <c r="A655" s="154" t="s">
        <v>9645</v>
      </c>
      <c r="B655" s="154" t="s">
        <v>9646</v>
      </c>
      <c r="C655" s="152" t="s">
        <v>9647</v>
      </c>
      <c r="D655" s="153" t="s">
        <v>9648</v>
      </c>
      <c r="E655" s="154" t="s">
        <v>36</v>
      </c>
      <c r="F655" s="154" t="s">
        <v>9545</v>
      </c>
      <c r="G655" s="154" t="s">
        <v>9546</v>
      </c>
      <c r="H655" s="154" t="s">
        <v>9547</v>
      </c>
      <c r="I655" s="154" t="s">
        <v>9548</v>
      </c>
      <c r="J655" s="154" t="s">
        <v>7312</v>
      </c>
      <c r="K655" s="154" t="s">
        <v>4</v>
      </c>
      <c r="L655" s="155">
        <v>0</v>
      </c>
    </row>
    <row r="656" spans="1:12" hidden="1" x14ac:dyDescent="0.3">
      <c r="A656" s="154" t="s">
        <v>9649</v>
      </c>
      <c r="B656" s="154" t="s">
        <v>9650</v>
      </c>
      <c r="C656" s="152" t="s">
        <v>9651</v>
      </c>
      <c r="D656" s="153" t="s">
        <v>9652</v>
      </c>
      <c r="E656" s="154" t="s">
        <v>36</v>
      </c>
      <c r="F656" s="154" t="s">
        <v>9545</v>
      </c>
      <c r="G656" s="154" t="s">
        <v>9546</v>
      </c>
      <c r="H656" s="154" t="s">
        <v>9547</v>
      </c>
      <c r="I656" s="154" t="s">
        <v>9548</v>
      </c>
      <c r="J656" s="154" t="s">
        <v>7312</v>
      </c>
      <c r="K656" s="154" t="s">
        <v>4</v>
      </c>
      <c r="L656" s="155">
        <v>0</v>
      </c>
    </row>
    <row r="657" spans="1:12" hidden="1" x14ac:dyDescent="0.3">
      <c r="A657" s="154" t="s">
        <v>9653</v>
      </c>
      <c r="B657" s="154" t="s">
        <v>9654</v>
      </c>
      <c r="C657" s="152" t="s">
        <v>9655</v>
      </c>
      <c r="D657" s="153" t="s">
        <v>9656</v>
      </c>
      <c r="E657" s="154" t="s">
        <v>36</v>
      </c>
      <c r="F657" s="154" t="s">
        <v>9545</v>
      </c>
      <c r="G657" s="154" t="s">
        <v>9546</v>
      </c>
      <c r="H657" s="154" t="s">
        <v>9547</v>
      </c>
      <c r="I657" s="154" t="s">
        <v>9548</v>
      </c>
      <c r="J657" s="154" t="s">
        <v>7312</v>
      </c>
      <c r="K657" s="154" t="s">
        <v>4</v>
      </c>
      <c r="L657" s="155">
        <v>0</v>
      </c>
    </row>
    <row r="658" spans="1:12" hidden="1" x14ac:dyDescent="0.3">
      <c r="A658" s="154" t="s">
        <v>9657</v>
      </c>
      <c r="B658" s="154" t="s">
        <v>9658</v>
      </c>
      <c r="C658" s="152" t="s">
        <v>9659</v>
      </c>
      <c r="D658" s="153" t="s">
        <v>9660</v>
      </c>
      <c r="E658" s="154" t="s">
        <v>36</v>
      </c>
      <c r="F658" s="154" t="s">
        <v>9545</v>
      </c>
      <c r="G658" s="154" t="s">
        <v>9546</v>
      </c>
      <c r="H658" s="154" t="s">
        <v>9547</v>
      </c>
      <c r="I658" s="154" t="s">
        <v>9548</v>
      </c>
      <c r="J658" s="154" t="s">
        <v>7312</v>
      </c>
      <c r="K658" s="154" t="s">
        <v>4</v>
      </c>
      <c r="L658" s="155">
        <v>0</v>
      </c>
    </row>
    <row r="659" spans="1:12" hidden="1" x14ac:dyDescent="0.3">
      <c r="A659" s="154" t="s">
        <v>9661</v>
      </c>
      <c r="B659" s="154" t="s">
        <v>9662</v>
      </c>
      <c r="C659" s="152" t="s">
        <v>9663</v>
      </c>
      <c r="D659" s="153" t="s">
        <v>9664</v>
      </c>
      <c r="E659" s="154" t="s">
        <v>36</v>
      </c>
      <c r="F659" s="154" t="s">
        <v>9545</v>
      </c>
      <c r="G659" s="154" t="s">
        <v>9546</v>
      </c>
      <c r="H659" s="154" t="s">
        <v>9547</v>
      </c>
      <c r="I659" s="154" t="s">
        <v>9548</v>
      </c>
      <c r="J659" s="154" t="s">
        <v>7312</v>
      </c>
      <c r="K659" s="154" t="s">
        <v>4</v>
      </c>
      <c r="L659" s="155">
        <v>0</v>
      </c>
    </row>
    <row r="660" spans="1:12" hidden="1" x14ac:dyDescent="0.3">
      <c r="A660" s="154" t="s">
        <v>9665</v>
      </c>
      <c r="B660" s="154" t="s">
        <v>9666</v>
      </c>
      <c r="C660" s="152" t="s">
        <v>9667</v>
      </c>
      <c r="D660" s="153" t="s">
        <v>9668</v>
      </c>
      <c r="E660" s="154" t="s">
        <v>36</v>
      </c>
      <c r="F660" s="154" t="s">
        <v>9545</v>
      </c>
      <c r="G660" s="154" t="s">
        <v>9546</v>
      </c>
      <c r="H660" s="154" t="s">
        <v>9547</v>
      </c>
      <c r="I660" s="154" t="s">
        <v>9548</v>
      </c>
      <c r="J660" s="154" t="s">
        <v>7312</v>
      </c>
      <c r="K660" s="154" t="s">
        <v>4</v>
      </c>
      <c r="L660" s="155">
        <v>0</v>
      </c>
    </row>
    <row r="661" spans="1:12" hidden="1" x14ac:dyDescent="0.3">
      <c r="A661" s="154" t="s">
        <v>9669</v>
      </c>
      <c r="B661" s="154" t="s">
        <v>9670</v>
      </c>
      <c r="C661" s="152" t="s">
        <v>9671</v>
      </c>
      <c r="D661" s="153" t="s">
        <v>9672</v>
      </c>
      <c r="E661" s="154" t="s">
        <v>36</v>
      </c>
      <c r="F661" s="154" t="s">
        <v>9545</v>
      </c>
      <c r="G661" s="154" t="s">
        <v>9546</v>
      </c>
      <c r="H661" s="154" t="s">
        <v>9547</v>
      </c>
      <c r="I661" s="154" t="s">
        <v>9548</v>
      </c>
      <c r="J661" s="154" t="s">
        <v>7312</v>
      </c>
      <c r="K661" s="154" t="s">
        <v>4</v>
      </c>
      <c r="L661" s="155">
        <v>0</v>
      </c>
    </row>
    <row r="662" spans="1:12" hidden="1" x14ac:dyDescent="0.3">
      <c r="A662" s="154" t="s">
        <v>9673</v>
      </c>
      <c r="B662" s="154" t="s">
        <v>9674</v>
      </c>
      <c r="C662" s="152" t="s">
        <v>9675</v>
      </c>
      <c r="D662" s="153" t="s">
        <v>9676</v>
      </c>
      <c r="E662" s="154" t="s">
        <v>36</v>
      </c>
      <c r="F662" s="154" t="s">
        <v>9545</v>
      </c>
      <c r="G662" s="154" t="s">
        <v>9546</v>
      </c>
      <c r="H662" s="154" t="s">
        <v>9547</v>
      </c>
      <c r="I662" s="154" t="s">
        <v>9548</v>
      </c>
      <c r="J662" s="154" t="s">
        <v>7312</v>
      </c>
      <c r="K662" s="154" t="s">
        <v>4</v>
      </c>
      <c r="L662" s="155">
        <v>0</v>
      </c>
    </row>
    <row r="663" spans="1:12" hidden="1" x14ac:dyDescent="0.3">
      <c r="A663" s="154" t="s">
        <v>9677</v>
      </c>
      <c r="B663" s="154" t="s">
        <v>9678</v>
      </c>
      <c r="C663" s="152" t="s">
        <v>9679</v>
      </c>
      <c r="D663" s="153" t="s">
        <v>9680</v>
      </c>
      <c r="E663" s="154" t="s">
        <v>36</v>
      </c>
      <c r="F663" s="154" t="s">
        <v>9545</v>
      </c>
      <c r="G663" s="154" t="s">
        <v>9546</v>
      </c>
      <c r="H663" s="154" t="s">
        <v>9547</v>
      </c>
      <c r="I663" s="154" t="s">
        <v>9548</v>
      </c>
      <c r="J663" s="154" t="s">
        <v>7312</v>
      </c>
      <c r="K663" s="154" t="s">
        <v>4</v>
      </c>
      <c r="L663" s="155">
        <v>0</v>
      </c>
    </row>
    <row r="664" spans="1:12" hidden="1" x14ac:dyDescent="0.3">
      <c r="A664" s="154" t="s">
        <v>9681</v>
      </c>
      <c r="B664" s="154" t="s">
        <v>9682</v>
      </c>
      <c r="C664" s="152" t="s">
        <v>9683</v>
      </c>
      <c r="D664" s="153" t="s">
        <v>9684</v>
      </c>
      <c r="E664" s="154" t="s">
        <v>36</v>
      </c>
      <c r="F664" s="154" t="s">
        <v>9545</v>
      </c>
      <c r="G664" s="154" t="s">
        <v>9546</v>
      </c>
      <c r="H664" s="154" t="s">
        <v>9547</v>
      </c>
      <c r="I664" s="154" t="s">
        <v>9548</v>
      </c>
      <c r="J664" s="154" t="s">
        <v>7312</v>
      </c>
      <c r="K664" s="154" t="s">
        <v>4</v>
      </c>
      <c r="L664" s="155">
        <v>0</v>
      </c>
    </row>
    <row r="665" spans="1:12" hidden="1" x14ac:dyDescent="0.3">
      <c r="A665" s="154" t="s">
        <v>9685</v>
      </c>
      <c r="B665" s="154" t="s">
        <v>9686</v>
      </c>
      <c r="C665" s="152" t="s">
        <v>9687</v>
      </c>
      <c r="D665" s="153" t="s">
        <v>9688</v>
      </c>
      <c r="E665" s="154" t="s">
        <v>36</v>
      </c>
      <c r="F665" s="154" t="s">
        <v>9545</v>
      </c>
      <c r="G665" s="154" t="s">
        <v>9546</v>
      </c>
      <c r="H665" s="154" t="s">
        <v>9547</v>
      </c>
      <c r="I665" s="154" t="s">
        <v>9548</v>
      </c>
      <c r="J665" s="154" t="s">
        <v>7312</v>
      </c>
      <c r="K665" s="154" t="s">
        <v>4</v>
      </c>
      <c r="L665" s="155">
        <v>0</v>
      </c>
    </row>
    <row r="666" spans="1:12" hidden="1" x14ac:dyDescent="0.3">
      <c r="A666" s="154" t="s">
        <v>9689</v>
      </c>
      <c r="B666" s="154" t="s">
        <v>9690</v>
      </c>
      <c r="C666" s="152" t="s">
        <v>9691</v>
      </c>
      <c r="D666" s="153" t="s">
        <v>9692</v>
      </c>
      <c r="E666" s="154" t="s">
        <v>36</v>
      </c>
      <c r="F666" s="154" t="s">
        <v>9545</v>
      </c>
      <c r="G666" s="154" t="s">
        <v>9546</v>
      </c>
      <c r="H666" s="154" t="s">
        <v>9547</v>
      </c>
      <c r="I666" s="154" t="s">
        <v>9548</v>
      </c>
      <c r="J666" s="154" t="s">
        <v>7312</v>
      </c>
      <c r="K666" s="154" t="s">
        <v>4</v>
      </c>
      <c r="L666" s="155">
        <v>0</v>
      </c>
    </row>
    <row r="667" spans="1:12" hidden="1" x14ac:dyDescent="0.3">
      <c r="A667" s="154" t="s">
        <v>9693</v>
      </c>
      <c r="B667" s="154" t="s">
        <v>9694</v>
      </c>
      <c r="C667" s="152" t="s">
        <v>9695</v>
      </c>
      <c r="D667" s="153" t="s">
        <v>9696</v>
      </c>
      <c r="E667" s="154" t="s">
        <v>36</v>
      </c>
      <c r="F667" s="154" t="s">
        <v>9545</v>
      </c>
      <c r="G667" s="154" t="s">
        <v>9546</v>
      </c>
      <c r="H667" s="154" t="s">
        <v>9547</v>
      </c>
      <c r="I667" s="154" t="s">
        <v>9548</v>
      </c>
      <c r="J667" s="154" t="s">
        <v>7312</v>
      </c>
      <c r="K667" s="154" t="s">
        <v>4</v>
      </c>
      <c r="L667" s="155">
        <v>0</v>
      </c>
    </row>
    <row r="668" spans="1:12" hidden="1" x14ac:dyDescent="0.3">
      <c r="A668" s="154" t="s">
        <v>9697</v>
      </c>
      <c r="B668" s="154" t="s">
        <v>9698</v>
      </c>
      <c r="C668" s="152" t="s">
        <v>9699</v>
      </c>
      <c r="D668" s="153" t="s">
        <v>9700</v>
      </c>
      <c r="E668" s="154" t="s">
        <v>36</v>
      </c>
      <c r="F668" s="154" t="s">
        <v>9545</v>
      </c>
      <c r="G668" s="154" t="s">
        <v>9546</v>
      </c>
      <c r="H668" s="154" t="s">
        <v>9547</v>
      </c>
      <c r="I668" s="154" t="s">
        <v>9548</v>
      </c>
      <c r="J668" s="154" t="s">
        <v>7312</v>
      </c>
      <c r="K668" s="154" t="s">
        <v>4</v>
      </c>
      <c r="L668" s="155">
        <v>0</v>
      </c>
    </row>
    <row r="669" spans="1:12" hidden="1" x14ac:dyDescent="0.3">
      <c r="A669" s="154" t="s">
        <v>9701</v>
      </c>
      <c r="B669" s="154" t="s">
        <v>9702</v>
      </c>
      <c r="C669" s="152" t="s">
        <v>9703</v>
      </c>
      <c r="D669" s="153" t="s">
        <v>9704</v>
      </c>
      <c r="E669" s="154" t="s">
        <v>36</v>
      </c>
      <c r="F669" s="154" t="s">
        <v>9545</v>
      </c>
      <c r="G669" s="154" t="s">
        <v>9546</v>
      </c>
      <c r="H669" s="154" t="s">
        <v>9547</v>
      </c>
      <c r="I669" s="154" t="s">
        <v>9548</v>
      </c>
      <c r="J669" s="154" t="s">
        <v>7312</v>
      </c>
      <c r="K669" s="154" t="s">
        <v>4</v>
      </c>
      <c r="L669" s="155">
        <v>0</v>
      </c>
    </row>
    <row r="670" spans="1:12" hidden="1" x14ac:dyDescent="0.3">
      <c r="A670" s="154" t="s">
        <v>9705</v>
      </c>
      <c r="B670" s="154" t="s">
        <v>9706</v>
      </c>
      <c r="C670" s="152" t="s">
        <v>9707</v>
      </c>
      <c r="D670" s="153" t="s">
        <v>9708</v>
      </c>
      <c r="E670" s="154" t="s">
        <v>36</v>
      </c>
      <c r="F670" s="154" t="s">
        <v>9545</v>
      </c>
      <c r="G670" s="154" t="s">
        <v>9546</v>
      </c>
      <c r="H670" s="154" t="s">
        <v>9547</v>
      </c>
      <c r="I670" s="154" t="s">
        <v>9548</v>
      </c>
      <c r="J670" s="154" t="s">
        <v>7312</v>
      </c>
      <c r="K670" s="154" t="s">
        <v>4</v>
      </c>
      <c r="L670" s="155">
        <v>0</v>
      </c>
    </row>
    <row r="671" spans="1:12" hidden="1" x14ac:dyDescent="0.3">
      <c r="A671" s="154" t="s">
        <v>9709</v>
      </c>
      <c r="B671" s="154" t="s">
        <v>9710</v>
      </c>
      <c r="C671" s="152" t="s">
        <v>9711</v>
      </c>
      <c r="D671" s="153" t="s">
        <v>9712</v>
      </c>
      <c r="E671" s="154" t="s">
        <v>36</v>
      </c>
      <c r="F671" s="154" t="s">
        <v>9545</v>
      </c>
      <c r="G671" s="154" t="s">
        <v>9546</v>
      </c>
      <c r="H671" s="154" t="s">
        <v>9547</v>
      </c>
      <c r="I671" s="154" t="s">
        <v>9548</v>
      </c>
      <c r="J671" s="154" t="s">
        <v>7312</v>
      </c>
      <c r="K671" s="154" t="s">
        <v>4</v>
      </c>
      <c r="L671" s="155">
        <v>0</v>
      </c>
    </row>
    <row r="672" spans="1:12" hidden="1" x14ac:dyDescent="0.3">
      <c r="A672" s="154" t="s">
        <v>9713</v>
      </c>
      <c r="B672" s="154" t="s">
        <v>9714</v>
      </c>
      <c r="C672" s="152" t="s">
        <v>9715</v>
      </c>
      <c r="D672" s="153" t="s">
        <v>9716</v>
      </c>
      <c r="E672" s="154" t="s">
        <v>36</v>
      </c>
      <c r="F672" s="154" t="s">
        <v>9545</v>
      </c>
      <c r="G672" s="154" t="s">
        <v>9546</v>
      </c>
      <c r="H672" s="154" t="s">
        <v>9547</v>
      </c>
      <c r="I672" s="154" t="s">
        <v>9548</v>
      </c>
      <c r="J672" s="154" t="s">
        <v>7312</v>
      </c>
      <c r="K672" s="154" t="s">
        <v>4</v>
      </c>
      <c r="L672" s="155">
        <v>0</v>
      </c>
    </row>
    <row r="673" spans="1:12" hidden="1" x14ac:dyDescent="0.3">
      <c r="A673" s="154" t="s">
        <v>9717</v>
      </c>
      <c r="B673" s="154" t="s">
        <v>9718</v>
      </c>
      <c r="C673" s="152" t="s">
        <v>9719</v>
      </c>
      <c r="D673" s="153" t="s">
        <v>9720</v>
      </c>
      <c r="E673" s="154" t="s">
        <v>36</v>
      </c>
      <c r="F673" s="154" t="s">
        <v>9545</v>
      </c>
      <c r="G673" s="154" t="s">
        <v>9546</v>
      </c>
      <c r="H673" s="154" t="s">
        <v>9547</v>
      </c>
      <c r="I673" s="154" t="s">
        <v>9548</v>
      </c>
      <c r="J673" s="154" t="s">
        <v>7312</v>
      </c>
      <c r="K673" s="154" t="s">
        <v>4</v>
      </c>
      <c r="L673" s="155">
        <v>0</v>
      </c>
    </row>
    <row r="674" spans="1:12" hidden="1" x14ac:dyDescent="0.3">
      <c r="A674" s="154" t="s">
        <v>9721</v>
      </c>
      <c r="B674" s="154" t="s">
        <v>9722</v>
      </c>
      <c r="C674" s="152" t="s">
        <v>9723</v>
      </c>
      <c r="D674" s="153" t="s">
        <v>9724</v>
      </c>
      <c r="E674" s="154" t="s">
        <v>36</v>
      </c>
      <c r="F674" s="154" t="s">
        <v>9545</v>
      </c>
      <c r="G674" s="154" t="s">
        <v>9546</v>
      </c>
      <c r="H674" s="154" t="s">
        <v>9547</v>
      </c>
      <c r="I674" s="154" t="s">
        <v>9548</v>
      </c>
      <c r="J674" s="154" t="s">
        <v>7312</v>
      </c>
      <c r="K674" s="154" t="s">
        <v>4</v>
      </c>
      <c r="L674" s="155">
        <v>0</v>
      </c>
    </row>
    <row r="675" spans="1:12" hidden="1" x14ac:dyDescent="0.3">
      <c r="A675" s="154" t="s">
        <v>9725</v>
      </c>
      <c r="B675" s="154" t="s">
        <v>9726</v>
      </c>
      <c r="C675" s="152" t="s">
        <v>9727</v>
      </c>
      <c r="D675" s="153" t="s">
        <v>9728</v>
      </c>
      <c r="E675" s="154" t="s">
        <v>36</v>
      </c>
      <c r="F675" s="154" t="s">
        <v>9545</v>
      </c>
      <c r="G675" s="154" t="s">
        <v>9546</v>
      </c>
      <c r="H675" s="154" t="s">
        <v>9547</v>
      </c>
      <c r="I675" s="154" t="s">
        <v>9548</v>
      </c>
      <c r="J675" s="154" t="s">
        <v>7312</v>
      </c>
      <c r="K675" s="154" t="s">
        <v>4</v>
      </c>
      <c r="L675" s="155">
        <v>0</v>
      </c>
    </row>
    <row r="676" spans="1:12" hidden="1" x14ac:dyDescent="0.3">
      <c r="A676" s="154" t="s">
        <v>9729</v>
      </c>
      <c r="B676" s="154" t="s">
        <v>9730</v>
      </c>
      <c r="C676" s="152" t="s">
        <v>9731</v>
      </c>
      <c r="D676" s="153" t="s">
        <v>9732</v>
      </c>
      <c r="E676" s="154" t="s">
        <v>36</v>
      </c>
      <c r="F676" s="154" t="s">
        <v>9545</v>
      </c>
      <c r="G676" s="154" t="s">
        <v>9546</v>
      </c>
      <c r="H676" s="154" t="s">
        <v>9547</v>
      </c>
      <c r="I676" s="154" t="s">
        <v>9548</v>
      </c>
      <c r="J676" s="154" t="s">
        <v>7312</v>
      </c>
      <c r="K676" s="154" t="s">
        <v>4</v>
      </c>
      <c r="L676" s="155">
        <v>0</v>
      </c>
    </row>
    <row r="677" spans="1:12" hidden="1" x14ac:dyDescent="0.3">
      <c r="A677" s="154" t="s">
        <v>9733</v>
      </c>
      <c r="B677" s="154" t="s">
        <v>9734</v>
      </c>
      <c r="C677" s="152" t="s">
        <v>9735</v>
      </c>
      <c r="D677" s="153" t="s">
        <v>9736</v>
      </c>
      <c r="E677" s="154" t="s">
        <v>36</v>
      </c>
      <c r="F677" s="154" t="s">
        <v>9545</v>
      </c>
      <c r="G677" s="154" t="s">
        <v>9546</v>
      </c>
      <c r="H677" s="154" t="s">
        <v>9547</v>
      </c>
      <c r="I677" s="154" t="s">
        <v>9548</v>
      </c>
      <c r="J677" s="154" t="s">
        <v>7312</v>
      </c>
      <c r="K677" s="154" t="s">
        <v>4</v>
      </c>
      <c r="L677" s="155">
        <v>0</v>
      </c>
    </row>
    <row r="678" spans="1:12" hidden="1" x14ac:dyDescent="0.3">
      <c r="A678" s="154" t="s">
        <v>9737</v>
      </c>
      <c r="B678" s="154" t="s">
        <v>9738</v>
      </c>
      <c r="C678" s="152" t="s">
        <v>9739</v>
      </c>
      <c r="D678" s="153" t="s">
        <v>9740</v>
      </c>
      <c r="E678" s="154" t="s">
        <v>36</v>
      </c>
      <c r="F678" s="154" t="s">
        <v>9545</v>
      </c>
      <c r="G678" s="154" t="s">
        <v>9546</v>
      </c>
      <c r="H678" s="154" t="s">
        <v>7310</v>
      </c>
      <c r="I678" s="154" t="s">
        <v>7311</v>
      </c>
      <c r="J678" s="154" t="s">
        <v>7312</v>
      </c>
      <c r="K678" s="154" t="s">
        <v>4</v>
      </c>
      <c r="L678" s="155">
        <v>0</v>
      </c>
    </row>
    <row r="679" spans="1:12" hidden="1" x14ac:dyDescent="0.3">
      <c r="A679" s="154" t="s">
        <v>9741</v>
      </c>
      <c r="B679" s="154" t="s">
        <v>9742</v>
      </c>
      <c r="C679" s="152" t="s">
        <v>9743</v>
      </c>
      <c r="D679" s="153" t="s">
        <v>9744</v>
      </c>
      <c r="E679" s="154" t="s">
        <v>36</v>
      </c>
      <c r="F679" s="154" t="s">
        <v>9545</v>
      </c>
      <c r="G679" s="154" t="s">
        <v>9546</v>
      </c>
      <c r="H679" s="154" t="s">
        <v>9547</v>
      </c>
      <c r="I679" s="154" t="s">
        <v>9548</v>
      </c>
      <c r="J679" s="154" t="s">
        <v>7312</v>
      </c>
      <c r="K679" s="154" t="s">
        <v>4</v>
      </c>
      <c r="L679" s="155">
        <v>0</v>
      </c>
    </row>
    <row r="680" spans="1:12" hidden="1" x14ac:dyDescent="0.3">
      <c r="A680" s="154" t="s">
        <v>9745</v>
      </c>
      <c r="B680" s="154" t="s">
        <v>9746</v>
      </c>
      <c r="C680" s="152" t="s">
        <v>9747</v>
      </c>
      <c r="D680" s="153" t="s">
        <v>9748</v>
      </c>
      <c r="E680" s="154" t="s">
        <v>36</v>
      </c>
      <c r="F680" s="154" t="s">
        <v>9545</v>
      </c>
      <c r="G680" s="154" t="s">
        <v>9546</v>
      </c>
      <c r="H680" s="154" t="s">
        <v>9547</v>
      </c>
      <c r="I680" s="154" t="s">
        <v>9548</v>
      </c>
      <c r="J680" s="154" t="s">
        <v>7312</v>
      </c>
      <c r="K680" s="154" t="s">
        <v>4</v>
      </c>
      <c r="L680" s="155">
        <v>0</v>
      </c>
    </row>
    <row r="681" spans="1:12" hidden="1" x14ac:dyDescent="0.3">
      <c r="A681" s="154" t="s">
        <v>9749</v>
      </c>
      <c r="B681" s="154" t="s">
        <v>9750</v>
      </c>
      <c r="C681" s="152" t="s">
        <v>9751</v>
      </c>
      <c r="D681" s="153" t="s">
        <v>9752</v>
      </c>
      <c r="E681" s="154" t="s">
        <v>36</v>
      </c>
      <c r="F681" s="154" t="s">
        <v>9545</v>
      </c>
      <c r="G681" s="154" t="s">
        <v>9546</v>
      </c>
      <c r="H681" s="154" t="s">
        <v>9547</v>
      </c>
      <c r="I681" s="154" t="s">
        <v>9548</v>
      </c>
      <c r="J681" s="154" t="s">
        <v>7312</v>
      </c>
      <c r="K681" s="154" t="s">
        <v>4</v>
      </c>
      <c r="L681" s="155">
        <v>0</v>
      </c>
    </row>
    <row r="682" spans="1:12" hidden="1" x14ac:dyDescent="0.3">
      <c r="A682" s="154" t="s">
        <v>9753</v>
      </c>
      <c r="B682" s="154" t="s">
        <v>9754</v>
      </c>
      <c r="C682" s="152" t="s">
        <v>9755</v>
      </c>
      <c r="D682" s="153" t="s">
        <v>9756</v>
      </c>
      <c r="E682" s="154" t="s">
        <v>36</v>
      </c>
      <c r="F682" s="154" t="s">
        <v>9545</v>
      </c>
      <c r="G682" s="154" t="s">
        <v>9546</v>
      </c>
      <c r="H682" s="154" t="s">
        <v>9547</v>
      </c>
      <c r="I682" s="154" t="s">
        <v>9548</v>
      </c>
      <c r="J682" s="154" t="s">
        <v>7312</v>
      </c>
      <c r="K682" s="154" t="s">
        <v>4</v>
      </c>
      <c r="L682" s="155">
        <v>0</v>
      </c>
    </row>
    <row r="683" spans="1:12" hidden="1" x14ac:dyDescent="0.3">
      <c r="A683" s="154" t="s">
        <v>9757</v>
      </c>
      <c r="B683" s="154" t="s">
        <v>9758</v>
      </c>
      <c r="C683" s="152" t="s">
        <v>9759</v>
      </c>
      <c r="D683" s="153" t="s">
        <v>9760</v>
      </c>
      <c r="E683" s="154" t="s">
        <v>36</v>
      </c>
      <c r="F683" s="154" t="s">
        <v>9545</v>
      </c>
      <c r="G683" s="154" t="s">
        <v>9546</v>
      </c>
      <c r="H683" s="154" t="s">
        <v>9547</v>
      </c>
      <c r="I683" s="154" t="s">
        <v>9548</v>
      </c>
      <c r="J683" s="154" t="s">
        <v>7312</v>
      </c>
      <c r="K683" s="154" t="s">
        <v>4</v>
      </c>
      <c r="L683" s="155">
        <v>0</v>
      </c>
    </row>
    <row r="684" spans="1:12" hidden="1" x14ac:dyDescent="0.3">
      <c r="A684" s="154" t="s">
        <v>9761</v>
      </c>
      <c r="B684" s="154" t="s">
        <v>9762</v>
      </c>
      <c r="C684" s="152" t="s">
        <v>9763</v>
      </c>
      <c r="D684" s="153" t="s">
        <v>9764</v>
      </c>
      <c r="E684" s="154" t="s">
        <v>36</v>
      </c>
      <c r="F684" s="154" t="s">
        <v>9545</v>
      </c>
      <c r="G684" s="154" t="s">
        <v>9546</v>
      </c>
      <c r="H684" s="154" t="s">
        <v>9547</v>
      </c>
      <c r="I684" s="154" t="s">
        <v>9548</v>
      </c>
      <c r="J684" s="154" t="s">
        <v>7312</v>
      </c>
      <c r="K684" s="154" t="s">
        <v>4</v>
      </c>
      <c r="L684" s="155">
        <v>0</v>
      </c>
    </row>
    <row r="685" spans="1:12" hidden="1" x14ac:dyDescent="0.3">
      <c r="A685" s="154" t="s">
        <v>9765</v>
      </c>
      <c r="B685" s="154" t="s">
        <v>9766</v>
      </c>
      <c r="C685" s="152" t="s">
        <v>9767</v>
      </c>
      <c r="D685" s="153" t="s">
        <v>9768</v>
      </c>
      <c r="E685" s="154" t="s">
        <v>36</v>
      </c>
      <c r="F685" s="154" t="s">
        <v>9545</v>
      </c>
      <c r="G685" s="154" t="s">
        <v>9546</v>
      </c>
      <c r="H685" s="154" t="s">
        <v>9547</v>
      </c>
      <c r="I685" s="154" t="s">
        <v>9548</v>
      </c>
      <c r="J685" s="154" t="s">
        <v>7312</v>
      </c>
      <c r="K685" s="154" t="s">
        <v>4</v>
      </c>
      <c r="L685" s="155">
        <v>0</v>
      </c>
    </row>
    <row r="686" spans="1:12" hidden="1" x14ac:dyDescent="0.3">
      <c r="A686" s="154" t="s">
        <v>9769</v>
      </c>
      <c r="B686" s="154" t="s">
        <v>9770</v>
      </c>
      <c r="C686" s="152" t="s">
        <v>9771</v>
      </c>
      <c r="D686" s="153" t="s">
        <v>9772</v>
      </c>
      <c r="E686" s="154" t="s">
        <v>36</v>
      </c>
      <c r="F686" s="154" t="s">
        <v>9545</v>
      </c>
      <c r="G686" s="154" t="s">
        <v>9546</v>
      </c>
      <c r="H686" s="154" t="s">
        <v>9547</v>
      </c>
      <c r="I686" s="154" t="s">
        <v>9548</v>
      </c>
      <c r="J686" s="154" t="s">
        <v>7312</v>
      </c>
      <c r="K686" s="154" t="s">
        <v>4</v>
      </c>
      <c r="L686" s="155">
        <v>0</v>
      </c>
    </row>
    <row r="687" spans="1:12" hidden="1" x14ac:dyDescent="0.3">
      <c r="A687" s="154" t="s">
        <v>9773</v>
      </c>
      <c r="B687" s="154" t="s">
        <v>9774</v>
      </c>
      <c r="C687" s="152" t="s">
        <v>9775</v>
      </c>
      <c r="D687" s="153" t="s">
        <v>9776</v>
      </c>
      <c r="E687" s="154" t="s">
        <v>36</v>
      </c>
      <c r="F687" s="154" t="s">
        <v>9545</v>
      </c>
      <c r="G687" s="154" t="s">
        <v>9546</v>
      </c>
      <c r="H687" s="154" t="s">
        <v>9547</v>
      </c>
      <c r="I687" s="154" t="s">
        <v>9548</v>
      </c>
      <c r="J687" s="154" t="s">
        <v>7312</v>
      </c>
      <c r="K687" s="154" t="s">
        <v>4</v>
      </c>
      <c r="L687" s="155">
        <v>0</v>
      </c>
    </row>
    <row r="688" spans="1:12" hidden="1" x14ac:dyDescent="0.3">
      <c r="A688" s="154" t="s">
        <v>9777</v>
      </c>
      <c r="B688" s="154" t="s">
        <v>9778</v>
      </c>
      <c r="C688" s="152" t="s">
        <v>9779</v>
      </c>
      <c r="D688" s="153" t="s">
        <v>9780</v>
      </c>
      <c r="E688" s="154" t="s">
        <v>36</v>
      </c>
      <c r="F688" s="154" t="s">
        <v>9545</v>
      </c>
      <c r="G688" s="154" t="s">
        <v>9546</v>
      </c>
      <c r="H688" s="154" t="s">
        <v>9547</v>
      </c>
      <c r="I688" s="154" t="s">
        <v>9548</v>
      </c>
      <c r="J688" s="154" t="s">
        <v>7312</v>
      </c>
      <c r="K688" s="154" t="s">
        <v>4</v>
      </c>
      <c r="L688" s="155">
        <v>0</v>
      </c>
    </row>
    <row r="689" spans="1:12" hidden="1" x14ac:dyDescent="0.3">
      <c r="A689" s="154" t="s">
        <v>9781</v>
      </c>
      <c r="B689" s="154" t="s">
        <v>9782</v>
      </c>
      <c r="C689" s="152" t="s">
        <v>9783</v>
      </c>
      <c r="D689" s="153" t="s">
        <v>9784</v>
      </c>
      <c r="E689" s="154" t="s">
        <v>36</v>
      </c>
      <c r="F689" s="154" t="s">
        <v>9545</v>
      </c>
      <c r="G689" s="154" t="s">
        <v>9546</v>
      </c>
      <c r="H689" s="154" t="s">
        <v>9547</v>
      </c>
      <c r="I689" s="154" t="s">
        <v>9548</v>
      </c>
      <c r="J689" s="154" t="s">
        <v>7312</v>
      </c>
      <c r="K689" s="154" t="s">
        <v>4</v>
      </c>
      <c r="L689" s="155">
        <v>0</v>
      </c>
    </row>
    <row r="690" spans="1:12" hidden="1" x14ac:dyDescent="0.3">
      <c r="A690" s="154" t="s">
        <v>9785</v>
      </c>
      <c r="B690" s="154" t="s">
        <v>9786</v>
      </c>
      <c r="C690" s="152" t="s">
        <v>9787</v>
      </c>
      <c r="D690" s="153" t="s">
        <v>9788</v>
      </c>
      <c r="E690" s="154" t="s">
        <v>36</v>
      </c>
      <c r="F690" s="154" t="s">
        <v>9545</v>
      </c>
      <c r="G690" s="154" t="s">
        <v>9546</v>
      </c>
      <c r="H690" s="154" t="s">
        <v>9547</v>
      </c>
      <c r="I690" s="154" t="s">
        <v>9548</v>
      </c>
      <c r="J690" s="154" t="s">
        <v>7312</v>
      </c>
      <c r="K690" s="154" t="s">
        <v>4</v>
      </c>
      <c r="L690" s="155">
        <v>0</v>
      </c>
    </row>
    <row r="691" spans="1:12" hidden="1" x14ac:dyDescent="0.3">
      <c r="A691" s="154" t="s">
        <v>9789</v>
      </c>
      <c r="B691" s="154" t="s">
        <v>9790</v>
      </c>
      <c r="C691" s="152" t="s">
        <v>9791</v>
      </c>
      <c r="D691" s="153" t="s">
        <v>9792</v>
      </c>
      <c r="E691" s="154" t="s">
        <v>36</v>
      </c>
      <c r="F691" s="154" t="s">
        <v>9545</v>
      </c>
      <c r="G691" s="154" t="s">
        <v>9546</v>
      </c>
      <c r="H691" s="154" t="s">
        <v>9547</v>
      </c>
      <c r="I691" s="154" t="s">
        <v>9548</v>
      </c>
      <c r="J691" s="154" t="s">
        <v>7312</v>
      </c>
      <c r="K691" s="154" t="s">
        <v>4</v>
      </c>
      <c r="L691" s="155">
        <v>0</v>
      </c>
    </row>
    <row r="692" spans="1:12" hidden="1" x14ac:dyDescent="0.3">
      <c r="A692" s="154" t="s">
        <v>9793</v>
      </c>
      <c r="B692" s="154" t="s">
        <v>9794</v>
      </c>
      <c r="C692" s="152" t="s">
        <v>9795</v>
      </c>
      <c r="D692" s="153" t="s">
        <v>9796</v>
      </c>
      <c r="E692" s="154" t="s">
        <v>36</v>
      </c>
      <c r="F692" s="154" t="s">
        <v>9545</v>
      </c>
      <c r="G692" s="154" t="s">
        <v>9546</v>
      </c>
      <c r="H692" s="154" t="s">
        <v>9547</v>
      </c>
      <c r="I692" s="154" t="s">
        <v>9548</v>
      </c>
      <c r="J692" s="154" t="s">
        <v>7312</v>
      </c>
      <c r="K692" s="154" t="s">
        <v>4</v>
      </c>
      <c r="L692" s="155">
        <v>0</v>
      </c>
    </row>
    <row r="693" spans="1:12" hidden="1" x14ac:dyDescent="0.3">
      <c r="A693" s="154" t="s">
        <v>9797</v>
      </c>
      <c r="B693" s="154" t="s">
        <v>9798</v>
      </c>
      <c r="C693" s="152" t="s">
        <v>9799</v>
      </c>
      <c r="D693" s="153" t="s">
        <v>9800</v>
      </c>
      <c r="E693" s="154" t="s">
        <v>36</v>
      </c>
      <c r="F693" s="154" t="s">
        <v>9545</v>
      </c>
      <c r="G693" s="154" t="s">
        <v>9546</v>
      </c>
      <c r="H693" s="154" t="s">
        <v>9547</v>
      </c>
      <c r="I693" s="154" t="s">
        <v>9548</v>
      </c>
      <c r="J693" s="154" t="s">
        <v>7312</v>
      </c>
      <c r="K693" s="154" t="s">
        <v>4</v>
      </c>
      <c r="L693" s="155">
        <v>0</v>
      </c>
    </row>
    <row r="694" spans="1:12" hidden="1" x14ac:dyDescent="0.3">
      <c r="A694" s="154" t="s">
        <v>9801</v>
      </c>
      <c r="B694" s="154" t="s">
        <v>9802</v>
      </c>
      <c r="C694" s="152" t="s">
        <v>9803</v>
      </c>
      <c r="D694" s="153" t="s">
        <v>9804</v>
      </c>
      <c r="E694" s="154" t="s">
        <v>36</v>
      </c>
      <c r="F694" s="154" t="s">
        <v>9545</v>
      </c>
      <c r="G694" s="154" t="s">
        <v>9546</v>
      </c>
      <c r="H694" s="154" t="s">
        <v>9547</v>
      </c>
      <c r="I694" s="154" t="s">
        <v>9548</v>
      </c>
      <c r="J694" s="154" t="s">
        <v>7312</v>
      </c>
      <c r="K694" s="154" t="s">
        <v>4</v>
      </c>
      <c r="L694" s="155">
        <v>0</v>
      </c>
    </row>
    <row r="695" spans="1:12" hidden="1" x14ac:dyDescent="0.3">
      <c r="A695" s="154" t="s">
        <v>9805</v>
      </c>
      <c r="B695" s="154" t="s">
        <v>9806</v>
      </c>
      <c r="C695" s="152" t="s">
        <v>9807</v>
      </c>
      <c r="D695" s="153" t="s">
        <v>9808</v>
      </c>
      <c r="E695" s="154" t="s">
        <v>36</v>
      </c>
      <c r="F695" s="154" t="s">
        <v>9545</v>
      </c>
      <c r="G695" s="154" t="s">
        <v>9546</v>
      </c>
      <c r="H695" s="154" t="s">
        <v>9547</v>
      </c>
      <c r="I695" s="154" t="s">
        <v>9548</v>
      </c>
      <c r="J695" s="154" t="s">
        <v>7312</v>
      </c>
      <c r="K695" s="154" t="s">
        <v>4</v>
      </c>
      <c r="L695" s="155">
        <v>0</v>
      </c>
    </row>
    <row r="696" spans="1:12" hidden="1" x14ac:dyDescent="0.3">
      <c r="A696" s="154" t="s">
        <v>9809</v>
      </c>
      <c r="B696" s="154" t="s">
        <v>9810</v>
      </c>
      <c r="C696" s="152" t="s">
        <v>1993</v>
      </c>
      <c r="D696" s="153" t="s">
        <v>9811</v>
      </c>
      <c r="E696" s="154" t="s">
        <v>36</v>
      </c>
      <c r="F696" s="154" t="s">
        <v>7308</v>
      </c>
      <c r="G696" s="154" t="s">
        <v>7309</v>
      </c>
      <c r="H696" s="154" t="s">
        <v>8872</v>
      </c>
      <c r="I696" s="154" t="s">
        <v>8873</v>
      </c>
      <c r="J696" s="154" t="s">
        <v>7312</v>
      </c>
      <c r="K696" s="154" t="s">
        <v>4</v>
      </c>
      <c r="L696" s="155">
        <v>4.8405244200000004</v>
      </c>
    </row>
    <row r="697" spans="1:12" hidden="1" x14ac:dyDescent="0.3">
      <c r="A697" s="154" t="s">
        <v>9812</v>
      </c>
      <c r="B697" s="154" t="s">
        <v>9813</v>
      </c>
      <c r="C697" s="152" t="s">
        <v>1999</v>
      </c>
      <c r="D697" s="153" t="s">
        <v>9814</v>
      </c>
      <c r="E697" s="154" t="s">
        <v>36</v>
      </c>
      <c r="F697" s="154" t="s">
        <v>7308</v>
      </c>
      <c r="G697" s="154" t="s">
        <v>7309</v>
      </c>
      <c r="H697" s="154" t="s">
        <v>8872</v>
      </c>
      <c r="I697" s="154" t="s">
        <v>8873</v>
      </c>
      <c r="J697" s="154" t="s">
        <v>7312</v>
      </c>
      <c r="K697" s="154" t="s">
        <v>4</v>
      </c>
      <c r="L697" s="155">
        <v>1.87417531</v>
      </c>
    </row>
    <row r="698" spans="1:12" hidden="1" x14ac:dyDescent="0.3">
      <c r="A698" s="154" t="s">
        <v>9815</v>
      </c>
      <c r="B698" s="154" t="s">
        <v>9816</v>
      </c>
      <c r="C698" s="152" t="s">
        <v>1749</v>
      </c>
      <c r="D698" s="153" t="s">
        <v>9817</v>
      </c>
      <c r="E698" s="154" t="s">
        <v>36</v>
      </c>
      <c r="F698" s="154" t="s">
        <v>7308</v>
      </c>
      <c r="G698" s="154" t="s">
        <v>7309</v>
      </c>
      <c r="H698" s="154" t="s">
        <v>8609</v>
      </c>
      <c r="I698" s="154" t="s">
        <v>8610</v>
      </c>
      <c r="J698" s="154" t="s">
        <v>7312</v>
      </c>
      <c r="K698" s="154" t="s">
        <v>4</v>
      </c>
      <c r="L698" s="155">
        <v>6.1176235600000002</v>
      </c>
    </row>
    <row r="699" spans="1:12" hidden="1" x14ac:dyDescent="0.3">
      <c r="A699" s="154" t="s">
        <v>9818</v>
      </c>
      <c r="B699" s="154" t="s">
        <v>9819</v>
      </c>
      <c r="C699" s="152" t="s">
        <v>1751</v>
      </c>
      <c r="D699" s="153" t="s">
        <v>9820</v>
      </c>
      <c r="E699" s="154" t="s">
        <v>36</v>
      </c>
      <c r="F699" s="154" t="s">
        <v>7308</v>
      </c>
      <c r="G699" s="154" t="s">
        <v>7309</v>
      </c>
      <c r="H699" s="154" t="s">
        <v>8609</v>
      </c>
      <c r="I699" s="154" t="s">
        <v>8610</v>
      </c>
      <c r="J699" s="154" t="s">
        <v>7312</v>
      </c>
      <c r="K699" s="154" t="s">
        <v>4</v>
      </c>
      <c r="L699" s="155">
        <v>6.1176235600000002</v>
      </c>
    </row>
    <row r="700" spans="1:12" hidden="1" x14ac:dyDescent="0.3">
      <c r="A700" s="154" t="s">
        <v>9821</v>
      </c>
      <c r="B700" s="154" t="s">
        <v>9822</v>
      </c>
      <c r="C700" s="152" t="s">
        <v>9823</v>
      </c>
      <c r="D700" s="153" t="s">
        <v>9824</v>
      </c>
      <c r="E700" s="154" t="s">
        <v>36</v>
      </c>
      <c r="F700" s="154" t="s">
        <v>7308</v>
      </c>
      <c r="G700" s="154" t="s">
        <v>7309</v>
      </c>
      <c r="H700" s="154" t="s">
        <v>8609</v>
      </c>
      <c r="I700" s="154" t="s">
        <v>8610</v>
      </c>
      <c r="J700" s="154" t="s">
        <v>7312</v>
      </c>
      <c r="K700" s="154" t="s">
        <v>4</v>
      </c>
      <c r="L700" s="155">
        <v>5.2420979299999999</v>
      </c>
    </row>
    <row r="701" spans="1:12" hidden="1" x14ac:dyDescent="0.3">
      <c r="A701" s="154" t="s">
        <v>9825</v>
      </c>
      <c r="B701" s="154" t="s">
        <v>9826</v>
      </c>
      <c r="C701" s="152" t="s">
        <v>9827</v>
      </c>
      <c r="D701" s="153" t="s">
        <v>9828</v>
      </c>
      <c r="E701" s="154" t="s">
        <v>36</v>
      </c>
      <c r="F701" s="154" t="s">
        <v>7308</v>
      </c>
      <c r="G701" s="154" t="s">
        <v>7309</v>
      </c>
      <c r="H701" s="154" t="s">
        <v>8609</v>
      </c>
      <c r="I701" s="154" t="s">
        <v>8610</v>
      </c>
      <c r="J701" s="154" t="s">
        <v>7312</v>
      </c>
      <c r="K701" s="154" t="s">
        <v>4</v>
      </c>
      <c r="L701" s="155">
        <v>5.5417170100000002</v>
      </c>
    </row>
    <row r="702" spans="1:12" hidden="1" x14ac:dyDescent="0.3">
      <c r="A702" s="154" t="s">
        <v>9829</v>
      </c>
      <c r="B702" s="154" t="s">
        <v>9830</v>
      </c>
      <c r="C702" s="152" t="s">
        <v>1753</v>
      </c>
      <c r="D702" s="153" t="s">
        <v>9831</v>
      </c>
      <c r="E702" s="154" t="s">
        <v>36</v>
      </c>
      <c r="F702" s="154" t="s">
        <v>7308</v>
      </c>
      <c r="G702" s="154" t="s">
        <v>7309</v>
      </c>
      <c r="H702" s="154" t="s">
        <v>8609</v>
      </c>
      <c r="I702" s="154" t="s">
        <v>8610</v>
      </c>
      <c r="J702" s="154" t="s">
        <v>7312</v>
      </c>
      <c r="K702" s="154" t="s">
        <v>4</v>
      </c>
      <c r="L702" s="155">
        <v>4.8849881599999998</v>
      </c>
    </row>
    <row r="703" spans="1:12" hidden="1" x14ac:dyDescent="0.3">
      <c r="A703" s="154" t="s">
        <v>9832</v>
      </c>
      <c r="B703" s="154" t="s">
        <v>9833</v>
      </c>
      <c r="C703" s="152" t="s">
        <v>1755</v>
      </c>
      <c r="D703" s="153" t="s">
        <v>9834</v>
      </c>
      <c r="E703" s="154" t="s">
        <v>36</v>
      </c>
      <c r="F703" s="154" t="s">
        <v>7308</v>
      </c>
      <c r="G703" s="154" t="s">
        <v>7309</v>
      </c>
      <c r="H703" s="154" t="s">
        <v>8609</v>
      </c>
      <c r="I703" s="154" t="s">
        <v>8610</v>
      </c>
      <c r="J703" s="154" t="s">
        <v>7312</v>
      </c>
      <c r="K703" s="154" t="s">
        <v>4</v>
      </c>
      <c r="L703" s="155">
        <v>4.8798252800000004</v>
      </c>
    </row>
    <row r="704" spans="1:12" hidden="1" x14ac:dyDescent="0.3">
      <c r="A704" s="154" t="s">
        <v>9835</v>
      </c>
      <c r="B704" s="154" t="s">
        <v>8905</v>
      </c>
      <c r="C704" s="152" t="s">
        <v>1757</v>
      </c>
      <c r="D704" s="153" t="s">
        <v>9836</v>
      </c>
      <c r="E704" s="154" t="s">
        <v>36</v>
      </c>
      <c r="F704" s="154" t="s">
        <v>7308</v>
      </c>
      <c r="G704" s="154" t="s">
        <v>7309</v>
      </c>
      <c r="H704" s="154" t="s">
        <v>8609</v>
      </c>
      <c r="I704" s="154" t="s">
        <v>8610</v>
      </c>
      <c r="J704" s="154" t="s">
        <v>7312</v>
      </c>
      <c r="K704" s="154" t="s">
        <v>4</v>
      </c>
      <c r="L704" s="155">
        <v>12.6631734</v>
      </c>
    </row>
    <row r="705" spans="1:12" hidden="1" x14ac:dyDescent="0.3">
      <c r="A705" s="154" t="s">
        <v>9837</v>
      </c>
      <c r="B705" s="154" t="s">
        <v>8909</v>
      </c>
      <c r="C705" s="152" t="s">
        <v>1759</v>
      </c>
      <c r="D705" s="153" t="s">
        <v>9838</v>
      </c>
      <c r="E705" s="154" t="s">
        <v>36</v>
      </c>
      <c r="F705" s="154" t="s">
        <v>7308</v>
      </c>
      <c r="G705" s="154" t="s">
        <v>7309</v>
      </c>
      <c r="H705" s="154" t="s">
        <v>8609</v>
      </c>
      <c r="I705" s="154" t="s">
        <v>8610</v>
      </c>
      <c r="J705" s="154" t="s">
        <v>7312</v>
      </c>
      <c r="K705" s="154" t="s">
        <v>4</v>
      </c>
      <c r="L705" s="155">
        <v>12.736151960000001</v>
      </c>
    </row>
    <row r="706" spans="1:12" hidden="1" x14ac:dyDescent="0.3">
      <c r="A706" s="154" t="s">
        <v>9839</v>
      </c>
      <c r="B706" s="154" t="s">
        <v>9840</v>
      </c>
      <c r="C706" s="152" t="s">
        <v>1761</v>
      </c>
      <c r="D706" s="153" t="s">
        <v>9841</v>
      </c>
      <c r="E706" s="154" t="s">
        <v>36</v>
      </c>
      <c r="F706" s="154" t="s">
        <v>7308</v>
      </c>
      <c r="G706" s="154" t="s">
        <v>7309</v>
      </c>
      <c r="H706" s="154" t="s">
        <v>8609</v>
      </c>
      <c r="I706" s="154" t="s">
        <v>8610</v>
      </c>
      <c r="J706" s="154" t="s">
        <v>7312</v>
      </c>
      <c r="K706" s="154" t="s">
        <v>4</v>
      </c>
      <c r="L706" s="155">
        <v>4.9216070900000002</v>
      </c>
    </row>
    <row r="707" spans="1:12" hidden="1" x14ac:dyDescent="0.3">
      <c r="A707" s="154" t="s">
        <v>9842</v>
      </c>
      <c r="B707" s="154" t="s">
        <v>8913</v>
      </c>
      <c r="C707" s="152" t="s">
        <v>1763</v>
      </c>
      <c r="D707" s="153" t="s">
        <v>9843</v>
      </c>
      <c r="E707" s="154" t="s">
        <v>36</v>
      </c>
      <c r="F707" s="154" t="s">
        <v>7308</v>
      </c>
      <c r="G707" s="154" t="s">
        <v>7309</v>
      </c>
      <c r="H707" s="154" t="s">
        <v>8609</v>
      </c>
      <c r="I707" s="154" t="s">
        <v>8610</v>
      </c>
      <c r="J707" s="154" t="s">
        <v>7312</v>
      </c>
      <c r="K707" s="154" t="s">
        <v>4</v>
      </c>
      <c r="L707" s="155">
        <v>6.6958914199999997</v>
      </c>
    </row>
    <row r="708" spans="1:12" hidden="1" x14ac:dyDescent="0.3">
      <c r="A708" s="154" t="s">
        <v>9844</v>
      </c>
      <c r="B708" s="154" t="s">
        <v>8917</v>
      </c>
      <c r="C708" s="152" t="s">
        <v>1765</v>
      </c>
      <c r="D708" s="153" t="s">
        <v>9845</v>
      </c>
      <c r="E708" s="154" t="s">
        <v>36</v>
      </c>
      <c r="F708" s="154" t="s">
        <v>7308</v>
      </c>
      <c r="G708" s="154" t="s">
        <v>7309</v>
      </c>
      <c r="H708" s="154" t="s">
        <v>8609</v>
      </c>
      <c r="I708" s="154" t="s">
        <v>8610</v>
      </c>
      <c r="J708" s="154" t="s">
        <v>7312</v>
      </c>
      <c r="K708" s="154" t="s">
        <v>4</v>
      </c>
      <c r="L708" s="155">
        <v>5.9868289800000003</v>
      </c>
    </row>
    <row r="709" spans="1:12" hidden="1" x14ac:dyDescent="0.3">
      <c r="A709" s="154" t="s">
        <v>9846</v>
      </c>
      <c r="B709" s="154" t="s">
        <v>8921</v>
      </c>
      <c r="C709" s="152" t="s">
        <v>1767</v>
      </c>
      <c r="D709" s="153" t="s">
        <v>9847</v>
      </c>
      <c r="E709" s="154" t="s">
        <v>36</v>
      </c>
      <c r="F709" s="154" t="s">
        <v>7308</v>
      </c>
      <c r="G709" s="154" t="s">
        <v>7309</v>
      </c>
      <c r="H709" s="154" t="s">
        <v>8609</v>
      </c>
      <c r="I709" s="154" t="s">
        <v>8610</v>
      </c>
      <c r="J709" s="154" t="s">
        <v>7312</v>
      </c>
      <c r="K709" s="154" t="s">
        <v>4</v>
      </c>
      <c r="L709" s="155">
        <v>7.5765463999999998</v>
      </c>
    </row>
    <row r="710" spans="1:12" hidden="1" x14ac:dyDescent="0.3">
      <c r="A710" s="154" t="s">
        <v>9848</v>
      </c>
      <c r="B710" s="154" t="s">
        <v>8925</v>
      </c>
      <c r="C710" s="152" t="s">
        <v>9849</v>
      </c>
      <c r="D710" s="153" t="s">
        <v>9850</v>
      </c>
      <c r="E710" s="154" t="s">
        <v>36</v>
      </c>
      <c r="F710" s="154" t="s">
        <v>7308</v>
      </c>
      <c r="G710" s="154" t="s">
        <v>7309</v>
      </c>
      <c r="H710" s="154" t="s">
        <v>8609</v>
      </c>
      <c r="I710" s="154" t="s">
        <v>8610</v>
      </c>
      <c r="J710" s="154" t="s">
        <v>7312</v>
      </c>
      <c r="K710" s="154" t="s">
        <v>4</v>
      </c>
      <c r="L710" s="155">
        <v>7.5872314000000003</v>
      </c>
    </row>
    <row r="711" spans="1:12" hidden="1" x14ac:dyDescent="0.3">
      <c r="A711" s="154" t="s">
        <v>9851</v>
      </c>
      <c r="B711" s="154" t="s">
        <v>8929</v>
      </c>
      <c r="C711" s="152" t="s">
        <v>1769</v>
      </c>
      <c r="D711" s="153" t="s">
        <v>9852</v>
      </c>
      <c r="E711" s="154" t="s">
        <v>36</v>
      </c>
      <c r="F711" s="154" t="s">
        <v>7308</v>
      </c>
      <c r="G711" s="154" t="s">
        <v>7309</v>
      </c>
      <c r="H711" s="154" t="s">
        <v>8609</v>
      </c>
      <c r="I711" s="154" t="s">
        <v>8610</v>
      </c>
      <c r="J711" s="154" t="s">
        <v>7312</v>
      </c>
      <c r="K711" s="154" t="s">
        <v>4</v>
      </c>
      <c r="L711" s="155">
        <v>3.2312401400000001</v>
      </c>
    </row>
    <row r="712" spans="1:12" hidden="1" x14ac:dyDescent="0.3">
      <c r="A712" s="154" t="s">
        <v>9853</v>
      </c>
      <c r="B712" s="154" t="s">
        <v>8933</v>
      </c>
      <c r="C712" s="152" t="s">
        <v>1771</v>
      </c>
      <c r="D712" s="153" t="s">
        <v>9854</v>
      </c>
      <c r="E712" s="154" t="s">
        <v>36</v>
      </c>
      <c r="F712" s="154" t="s">
        <v>7308</v>
      </c>
      <c r="G712" s="154" t="s">
        <v>7309</v>
      </c>
      <c r="H712" s="154" t="s">
        <v>8609</v>
      </c>
      <c r="I712" s="154" t="s">
        <v>8610</v>
      </c>
      <c r="J712" s="154" t="s">
        <v>7312</v>
      </c>
      <c r="K712" s="154" t="s">
        <v>4</v>
      </c>
      <c r="L712" s="155">
        <v>2.88527231</v>
      </c>
    </row>
    <row r="713" spans="1:12" hidden="1" x14ac:dyDescent="0.3">
      <c r="A713" s="154" t="s">
        <v>9855</v>
      </c>
      <c r="B713" s="154" t="s">
        <v>8937</v>
      </c>
      <c r="C713" s="152" t="s">
        <v>1773</v>
      </c>
      <c r="D713" s="153" t="s">
        <v>9856</v>
      </c>
      <c r="E713" s="154" t="s">
        <v>36</v>
      </c>
      <c r="F713" s="154" t="s">
        <v>7308</v>
      </c>
      <c r="G713" s="154" t="s">
        <v>7309</v>
      </c>
      <c r="H713" s="154" t="s">
        <v>8609</v>
      </c>
      <c r="I713" s="154" t="s">
        <v>8610</v>
      </c>
      <c r="J713" s="154" t="s">
        <v>7312</v>
      </c>
      <c r="K713" s="154" t="s">
        <v>4</v>
      </c>
      <c r="L713" s="155">
        <v>4.0666305899999999</v>
      </c>
    </row>
    <row r="714" spans="1:12" hidden="1" x14ac:dyDescent="0.3">
      <c r="A714" s="154" t="s">
        <v>9857</v>
      </c>
      <c r="B714" s="154" t="s">
        <v>8941</v>
      </c>
      <c r="C714" s="152" t="s">
        <v>1775</v>
      </c>
      <c r="D714" s="153" t="s">
        <v>9858</v>
      </c>
      <c r="E714" s="154" t="s">
        <v>36</v>
      </c>
      <c r="F714" s="154" t="s">
        <v>7308</v>
      </c>
      <c r="G714" s="154" t="s">
        <v>7309</v>
      </c>
      <c r="H714" s="154" t="s">
        <v>8609</v>
      </c>
      <c r="I714" s="154" t="s">
        <v>8610</v>
      </c>
      <c r="J714" s="154" t="s">
        <v>7312</v>
      </c>
      <c r="K714" s="154" t="s">
        <v>4</v>
      </c>
      <c r="L714" s="155">
        <v>4.2713691999999996</v>
      </c>
    </row>
    <row r="715" spans="1:12" hidden="1" x14ac:dyDescent="0.3">
      <c r="A715" s="154" t="s">
        <v>9859</v>
      </c>
      <c r="B715" s="154" t="s">
        <v>9860</v>
      </c>
      <c r="C715" s="152" t="s">
        <v>1777</v>
      </c>
      <c r="D715" s="153" t="s">
        <v>9861</v>
      </c>
      <c r="E715" s="154" t="s">
        <v>36</v>
      </c>
      <c r="F715" s="154" t="s">
        <v>7308</v>
      </c>
      <c r="G715" s="154" t="s">
        <v>7309</v>
      </c>
      <c r="H715" s="154" t="s">
        <v>8609</v>
      </c>
      <c r="I715" s="154" t="s">
        <v>8610</v>
      </c>
      <c r="J715" s="154" t="s">
        <v>7312</v>
      </c>
      <c r="K715" s="154" t="s">
        <v>4</v>
      </c>
      <c r="L715" s="155">
        <v>9.6343998699999993</v>
      </c>
    </row>
    <row r="716" spans="1:12" hidden="1" x14ac:dyDescent="0.3">
      <c r="A716" s="154" t="s">
        <v>9862</v>
      </c>
      <c r="B716" s="154" t="s">
        <v>9863</v>
      </c>
      <c r="C716" s="152" t="s">
        <v>1779</v>
      </c>
      <c r="D716" s="153" t="s">
        <v>9864</v>
      </c>
      <c r="E716" s="154" t="s">
        <v>36</v>
      </c>
      <c r="F716" s="154" t="s">
        <v>7308</v>
      </c>
      <c r="G716" s="154" t="s">
        <v>7309</v>
      </c>
      <c r="H716" s="154" t="s">
        <v>8609</v>
      </c>
      <c r="I716" s="154" t="s">
        <v>8610</v>
      </c>
      <c r="J716" s="154" t="s">
        <v>7312</v>
      </c>
      <c r="K716" s="154" t="s">
        <v>4</v>
      </c>
      <c r="L716" s="155">
        <v>11.720554099999999</v>
      </c>
    </row>
    <row r="717" spans="1:12" hidden="1" x14ac:dyDescent="0.3">
      <c r="A717" s="154" t="s">
        <v>9865</v>
      </c>
      <c r="B717" s="154" t="s">
        <v>9866</v>
      </c>
      <c r="C717" s="152" t="s">
        <v>1781</v>
      </c>
      <c r="D717" s="153" t="s">
        <v>9867</v>
      </c>
      <c r="E717" s="154" t="s">
        <v>36</v>
      </c>
      <c r="F717" s="154" t="s">
        <v>7308</v>
      </c>
      <c r="G717" s="154" t="s">
        <v>7309</v>
      </c>
      <c r="H717" s="154" t="s">
        <v>8609</v>
      </c>
      <c r="I717" s="154" t="s">
        <v>8610</v>
      </c>
      <c r="J717" s="154" t="s">
        <v>7312</v>
      </c>
      <c r="K717" s="154" t="s">
        <v>4</v>
      </c>
      <c r="L717" s="155">
        <v>12.73850382</v>
      </c>
    </row>
    <row r="718" spans="1:12" hidden="1" x14ac:dyDescent="0.3">
      <c r="A718" s="154" t="s">
        <v>9868</v>
      </c>
      <c r="B718" s="154" t="s">
        <v>9869</v>
      </c>
      <c r="C718" s="152" t="s">
        <v>1783</v>
      </c>
      <c r="D718" s="153" t="s">
        <v>9870</v>
      </c>
      <c r="E718" s="154" t="s">
        <v>36</v>
      </c>
      <c r="F718" s="154" t="s">
        <v>7308</v>
      </c>
      <c r="G718" s="154" t="s">
        <v>7309</v>
      </c>
      <c r="H718" s="154" t="s">
        <v>8609</v>
      </c>
      <c r="I718" s="154" t="s">
        <v>8610</v>
      </c>
      <c r="J718" s="154" t="s">
        <v>7312</v>
      </c>
      <c r="K718" s="154" t="s">
        <v>4</v>
      </c>
      <c r="L718" s="155">
        <v>11.22774828</v>
      </c>
    </row>
    <row r="719" spans="1:12" hidden="1" x14ac:dyDescent="0.3">
      <c r="A719" s="154" t="s">
        <v>9871</v>
      </c>
      <c r="B719" s="154" t="s">
        <v>9872</v>
      </c>
      <c r="C719" s="152" t="s">
        <v>9873</v>
      </c>
      <c r="D719" s="153" t="s">
        <v>9874</v>
      </c>
      <c r="E719" s="154" t="s">
        <v>36</v>
      </c>
      <c r="F719" s="154" t="s">
        <v>7308</v>
      </c>
      <c r="G719" s="154" t="s">
        <v>7309</v>
      </c>
      <c r="H719" s="154" t="s">
        <v>8609</v>
      </c>
      <c r="I719" s="154" t="s">
        <v>8610</v>
      </c>
      <c r="J719" s="154" t="s">
        <v>7312</v>
      </c>
      <c r="K719" s="154" t="s">
        <v>4</v>
      </c>
      <c r="L719" s="155">
        <v>9.9030875799999993</v>
      </c>
    </row>
    <row r="720" spans="1:12" hidden="1" x14ac:dyDescent="0.3">
      <c r="A720" s="154" t="s">
        <v>9875</v>
      </c>
      <c r="B720" s="154" t="s">
        <v>9876</v>
      </c>
      <c r="C720" s="152" t="s">
        <v>1787</v>
      </c>
      <c r="D720" s="153" t="s">
        <v>9877</v>
      </c>
      <c r="E720" s="154" t="s">
        <v>36</v>
      </c>
      <c r="F720" s="154" t="s">
        <v>7308</v>
      </c>
      <c r="G720" s="154" t="s">
        <v>7309</v>
      </c>
      <c r="H720" s="154" t="s">
        <v>8609</v>
      </c>
      <c r="I720" s="154" t="s">
        <v>8610</v>
      </c>
      <c r="J720" s="154" t="s">
        <v>7312</v>
      </c>
      <c r="K720" s="154" t="s">
        <v>4</v>
      </c>
      <c r="L720" s="155">
        <v>7.2661069700000001</v>
      </c>
    </row>
    <row r="721" spans="1:12" hidden="1" x14ac:dyDescent="0.3">
      <c r="A721" s="154" t="s">
        <v>9878</v>
      </c>
      <c r="B721" s="154" t="s">
        <v>9879</v>
      </c>
      <c r="C721" s="152" t="s">
        <v>1789</v>
      </c>
      <c r="D721" s="153" t="s">
        <v>9880</v>
      </c>
      <c r="E721" s="154" t="s">
        <v>36</v>
      </c>
      <c r="F721" s="154" t="s">
        <v>7308</v>
      </c>
      <c r="G721" s="154" t="s">
        <v>7309</v>
      </c>
      <c r="H721" s="154" t="s">
        <v>8609</v>
      </c>
      <c r="I721" s="154" t="s">
        <v>8610</v>
      </c>
      <c r="J721" s="154" t="s">
        <v>7312</v>
      </c>
      <c r="K721" s="154" t="s">
        <v>4</v>
      </c>
      <c r="L721" s="155">
        <v>5.1122426799999996</v>
      </c>
    </row>
    <row r="722" spans="1:12" hidden="1" x14ac:dyDescent="0.3">
      <c r="A722" s="154" t="s">
        <v>9881</v>
      </c>
      <c r="B722" s="154" t="s">
        <v>9882</v>
      </c>
      <c r="C722" s="152" t="s">
        <v>1791</v>
      </c>
      <c r="D722" s="153" t="s">
        <v>9883</v>
      </c>
      <c r="E722" s="154" t="s">
        <v>36</v>
      </c>
      <c r="F722" s="154" t="s">
        <v>7308</v>
      </c>
      <c r="G722" s="154" t="s">
        <v>7309</v>
      </c>
      <c r="H722" s="154" t="s">
        <v>8609</v>
      </c>
      <c r="I722" s="154" t="s">
        <v>8610</v>
      </c>
      <c r="J722" s="154" t="s">
        <v>7312</v>
      </c>
      <c r="K722" s="154" t="s">
        <v>4</v>
      </c>
      <c r="L722" s="155">
        <v>5.73698029</v>
      </c>
    </row>
    <row r="723" spans="1:12" hidden="1" x14ac:dyDescent="0.3">
      <c r="A723" s="154" t="s">
        <v>9884</v>
      </c>
      <c r="B723" s="154" t="s">
        <v>9885</v>
      </c>
      <c r="C723" s="152" t="s">
        <v>1793</v>
      </c>
      <c r="D723" s="153" t="s">
        <v>9886</v>
      </c>
      <c r="E723" s="154" t="s">
        <v>36</v>
      </c>
      <c r="F723" s="154" t="s">
        <v>7308</v>
      </c>
      <c r="G723" s="154" t="s">
        <v>7309</v>
      </c>
      <c r="H723" s="154" t="s">
        <v>8609</v>
      </c>
      <c r="I723" s="154" t="s">
        <v>8610</v>
      </c>
      <c r="J723" s="154" t="s">
        <v>7312</v>
      </c>
      <c r="K723" s="154" t="s">
        <v>4</v>
      </c>
      <c r="L723" s="155">
        <v>3.8470727500000002</v>
      </c>
    </row>
    <row r="724" spans="1:12" hidden="1" x14ac:dyDescent="0.3">
      <c r="A724" s="154" t="s">
        <v>9887</v>
      </c>
      <c r="B724" s="154" t="s">
        <v>9888</v>
      </c>
      <c r="C724" s="152" t="s">
        <v>1795</v>
      </c>
      <c r="D724" s="153" t="s">
        <v>9889</v>
      </c>
      <c r="E724" s="154" t="s">
        <v>36</v>
      </c>
      <c r="F724" s="154" t="s">
        <v>7308</v>
      </c>
      <c r="G724" s="154" t="s">
        <v>7309</v>
      </c>
      <c r="H724" s="154" t="s">
        <v>8609</v>
      </c>
      <c r="I724" s="154" t="s">
        <v>8610</v>
      </c>
      <c r="J724" s="154" t="s">
        <v>7312</v>
      </c>
      <c r="K724" s="154" t="s">
        <v>4</v>
      </c>
      <c r="L724" s="155">
        <v>3.7647266400000001</v>
      </c>
    </row>
    <row r="725" spans="1:12" hidden="1" x14ac:dyDescent="0.3">
      <c r="A725" s="154" t="s">
        <v>9890</v>
      </c>
      <c r="B725" s="154" t="s">
        <v>8945</v>
      </c>
      <c r="C725" s="152" t="s">
        <v>1797</v>
      </c>
      <c r="D725" s="153" t="s">
        <v>9891</v>
      </c>
      <c r="E725" s="154" t="s">
        <v>36</v>
      </c>
      <c r="F725" s="154" t="s">
        <v>7308</v>
      </c>
      <c r="G725" s="154" t="s">
        <v>7309</v>
      </c>
      <c r="H725" s="154" t="s">
        <v>8609</v>
      </c>
      <c r="I725" s="154" t="s">
        <v>8610</v>
      </c>
      <c r="J725" s="154" t="s">
        <v>7312</v>
      </c>
      <c r="K725" s="154" t="s">
        <v>4</v>
      </c>
      <c r="L725" s="155">
        <v>4.2286545899999997</v>
      </c>
    </row>
    <row r="726" spans="1:12" hidden="1" x14ac:dyDescent="0.3">
      <c r="A726" s="154" t="s">
        <v>9892</v>
      </c>
      <c r="B726" s="154" t="s">
        <v>9893</v>
      </c>
      <c r="C726" s="152" t="s">
        <v>1799</v>
      </c>
      <c r="D726" s="153" t="s">
        <v>9894</v>
      </c>
      <c r="E726" s="154" t="s">
        <v>36</v>
      </c>
      <c r="F726" s="154" t="s">
        <v>7308</v>
      </c>
      <c r="G726" s="154" t="s">
        <v>7309</v>
      </c>
      <c r="H726" s="154" t="s">
        <v>8609</v>
      </c>
      <c r="I726" s="154" t="s">
        <v>8610</v>
      </c>
      <c r="J726" s="154" t="s">
        <v>7312</v>
      </c>
      <c r="K726" s="154" t="s">
        <v>4</v>
      </c>
      <c r="L726" s="155">
        <v>5.5803695400000004</v>
      </c>
    </row>
    <row r="727" spans="1:12" hidden="1" x14ac:dyDescent="0.3">
      <c r="A727" s="154" t="s">
        <v>9895</v>
      </c>
      <c r="B727" s="154" t="s">
        <v>9896</v>
      </c>
      <c r="C727" s="152" t="s">
        <v>1801</v>
      </c>
      <c r="D727" s="153" t="s">
        <v>9897</v>
      </c>
      <c r="E727" s="154" t="s">
        <v>36</v>
      </c>
      <c r="F727" s="154" t="s">
        <v>7308</v>
      </c>
      <c r="G727" s="154" t="s">
        <v>7309</v>
      </c>
      <c r="H727" s="154" t="s">
        <v>8609</v>
      </c>
      <c r="I727" s="154" t="s">
        <v>8610</v>
      </c>
      <c r="J727" s="154" t="s">
        <v>7312</v>
      </c>
      <c r="K727" s="154" t="s">
        <v>4</v>
      </c>
      <c r="L727" s="155">
        <v>5.5804356999999998</v>
      </c>
    </row>
    <row r="728" spans="1:12" hidden="1" x14ac:dyDescent="0.3">
      <c r="A728" s="154" t="s">
        <v>9898</v>
      </c>
      <c r="B728" s="154" t="s">
        <v>8949</v>
      </c>
      <c r="C728" s="152" t="s">
        <v>1803</v>
      </c>
      <c r="D728" s="153" t="s">
        <v>9899</v>
      </c>
      <c r="E728" s="154" t="s">
        <v>36</v>
      </c>
      <c r="F728" s="154" t="s">
        <v>7308</v>
      </c>
      <c r="G728" s="154" t="s">
        <v>7309</v>
      </c>
      <c r="H728" s="154" t="s">
        <v>8609</v>
      </c>
      <c r="I728" s="154" t="s">
        <v>8610</v>
      </c>
      <c r="J728" s="154" t="s">
        <v>7312</v>
      </c>
      <c r="K728" s="154" t="s">
        <v>4</v>
      </c>
      <c r="L728" s="155">
        <v>3.6738088499999999</v>
      </c>
    </row>
    <row r="729" spans="1:12" hidden="1" x14ac:dyDescent="0.3">
      <c r="A729" s="154" t="s">
        <v>9900</v>
      </c>
      <c r="B729" s="154" t="s">
        <v>8953</v>
      </c>
      <c r="C729" s="152" t="s">
        <v>1805</v>
      </c>
      <c r="D729" s="153" t="s">
        <v>9901</v>
      </c>
      <c r="E729" s="154" t="s">
        <v>36</v>
      </c>
      <c r="F729" s="154" t="s">
        <v>7308</v>
      </c>
      <c r="G729" s="154" t="s">
        <v>7309</v>
      </c>
      <c r="H729" s="154" t="s">
        <v>8609</v>
      </c>
      <c r="I729" s="154" t="s">
        <v>8610</v>
      </c>
      <c r="J729" s="154" t="s">
        <v>7312</v>
      </c>
      <c r="K729" s="154" t="s">
        <v>4</v>
      </c>
      <c r="L729" s="155">
        <v>3.51565605</v>
      </c>
    </row>
    <row r="730" spans="1:12" hidden="1" x14ac:dyDescent="0.3">
      <c r="A730" s="154" t="s">
        <v>9902</v>
      </c>
      <c r="B730" s="154" t="s">
        <v>9903</v>
      </c>
      <c r="C730" s="152" t="s">
        <v>1400</v>
      </c>
      <c r="D730" s="153" t="s">
        <v>9904</v>
      </c>
      <c r="E730" s="154" t="s">
        <v>36</v>
      </c>
      <c r="F730" s="154" t="s">
        <v>7308</v>
      </c>
      <c r="G730" s="154" t="s">
        <v>7309</v>
      </c>
      <c r="H730" s="154" t="s">
        <v>8609</v>
      </c>
      <c r="I730" s="154" t="s">
        <v>8610</v>
      </c>
      <c r="J730" s="154" t="s">
        <v>7312</v>
      </c>
      <c r="K730" s="154" t="s">
        <v>4</v>
      </c>
      <c r="L730" s="155">
        <v>7.3175330599999997</v>
      </c>
    </row>
    <row r="731" spans="1:12" hidden="1" x14ac:dyDescent="0.3">
      <c r="A731" s="154" t="s">
        <v>9905</v>
      </c>
      <c r="B731" s="154" t="s">
        <v>9906</v>
      </c>
      <c r="C731" s="152" t="s">
        <v>1402</v>
      </c>
      <c r="D731" s="153" t="s">
        <v>9907</v>
      </c>
      <c r="E731" s="154" t="s">
        <v>36</v>
      </c>
      <c r="F731" s="154" t="s">
        <v>7308</v>
      </c>
      <c r="G731" s="154" t="s">
        <v>7309</v>
      </c>
      <c r="H731" s="154" t="s">
        <v>8609</v>
      </c>
      <c r="I731" s="154" t="s">
        <v>8610</v>
      </c>
      <c r="J731" s="154" t="s">
        <v>7312</v>
      </c>
      <c r="K731" s="154" t="s">
        <v>4</v>
      </c>
      <c r="L731" s="155">
        <v>7.2850345299999999</v>
      </c>
    </row>
    <row r="732" spans="1:12" hidden="1" x14ac:dyDescent="0.3">
      <c r="A732" s="154" t="s">
        <v>9908</v>
      </c>
      <c r="B732" s="154" t="s">
        <v>8957</v>
      </c>
      <c r="C732" s="152" t="s">
        <v>1358</v>
      </c>
      <c r="D732" s="153" t="s">
        <v>9909</v>
      </c>
      <c r="E732" s="154" t="s">
        <v>36</v>
      </c>
      <c r="F732" s="154" t="s">
        <v>7308</v>
      </c>
      <c r="G732" s="154" t="s">
        <v>7309</v>
      </c>
      <c r="H732" s="154" t="s">
        <v>8609</v>
      </c>
      <c r="I732" s="154" t="s">
        <v>8610</v>
      </c>
      <c r="J732" s="154" t="s">
        <v>7312</v>
      </c>
      <c r="K732" s="154" t="s">
        <v>4</v>
      </c>
      <c r="L732" s="155">
        <v>9.7372100499999998</v>
      </c>
    </row>
    <row r="733" spans="1:12" hidden="1" x14ac:dyDescent="0.3">
      <c r="A733" s="154" t="s">
        <v>9910</v>
      </c>
      <c r="B733" s="154" t="s">
        <v>8960</v>
      </c>
      <c r="C733" s="152" t="s">
        <v>1594</v>
      </c>
      <c r="D733" s="153" t="s">
        <v>9911</v>
      </c>
      <c r="E733" s="154" t="s">
        <v>36</v>
      </c>
      <c r="F733" s="154" t="s">
        <v>7308</v>
      </c>
      <c r="G733" s="154" t="s">
        <v>7309</v>
      </c>
      <c r="H733" s="154" t="s">
        <v>8609</v>
      </c>
      <c r="I733" s="154" t="s">
        <v>8610</v>
      </c>
      <c r="J733" s="154" t="s">
        <v>7312</v>
      </c>
      <c r="K733" s="154" t="s">
        <v>4</v>
      </c>
      <c r="L733" s="155">
        <v>9.7512626000000004</v>
      </c>
    </row>
    <row r="734" spans="1:12" hidden="1" x14ac:dyDescent="0.3">
      <c r="A734" s="154" t="s">
        <v>9912</v>
      </c>
      <c r="B734" s="154" t="s">
        <v>8891</v>
      </c>
      <c r="C734" s="152" t="s">
        <v>1582</v>
      </c>
      <c r="D734" s="153" t="s">
        <v>9913</v>
      </c>
      <c r="E734" s="154" t="s">
        <v>36</v>
      </c>
      <c r="F734" s="154" t="s">
        <v>7308</v>
      </c>
      <c r="G734" s="154" t="s">
        <v>7309</v>
      </c>
      <c r="H734" s="154" t="s">
        <v>8609</v>
      </c>
      <c r="I734" s="154" t="s">
        <v>8610</v>
      </c>
      <c r="J734" s="154" t="s">
        <v>7312</v>
      </c>
      <c r="K734" s="154" t="s">
        <v>4</v>
      </c>
      <c r="L734" s="155">
        <v>3.7388770099999999</v>
      </c>
    </row>
    <row r="735" spans="1:12" hidden="1" x14ac:dyDescent="0.3">
      <c r="A735" s="154" t="s">
        <v>9914</v>
      </c>
      <c r="B735" s="154" t="s">
        <v>8894</v>
      </c>
      <c r="C735" s="152" t="s">
        <v>1819</v>
      </c>
      <c r="D735" s="153" t="s">
        <v>9915</v>
      </c>
      <c r="E735" s="154" t="s">
        <v>36</v>
      </c>
      <c r="F735" s="154" t="s">
        <v>7308</v>
      </c>
      <c r="G735" s="154" t="s">
        <v>7309</v>
      </c>
      <c r="H735" s="154" t="s">
        <v>8609</v>
      </c>
      <c r="I735" s="154" t="s">
        <v>8610</v>
      </c>
      <c r="J735" s="154" t="s">
        <v>7312</v>
      </c>
      <c r="K735" s="154" t="s">
        <v>4</v>
      </c>
      <c r="L735" s="155">
        <v>3.7196721400000001</v>
      </c>
    </row>
    <row r="736" spans="1:12" hidden="1" x14ac:dyDescent="0.3">
      <c r="A736" s="154" t="s">
        <v>9916</v>
      </c>
      <c r="B736" s="154" t="s">
        <v>9917</v>
      </c>
      <c r="C736" s="152" t="s">
        <v>1264</v>
      </c>
      <c r="D736" s="153" t="s">
        <v>9918</v>
      </c>
      <c r="E736" s="154" t="s">
        <v>36</v>
      </c>
      <c r="F736" s="154" t="s">
        <v>7308</v>
      </c>
      <c r="G736" s="154" t="s">
        <v>7309</v>
      </c>
      <c r="H736" s="154" t="s">
        <v>8609</v>
      </c>
      <c r="I736" s="154" t="s">
        <v>8610</v>
      </c>
      <c r="J736" s="154" t="s">
        <v>7312</v>
      </c>
      <c r="K736" s="154" t="s">
        <v>4</v>
      </c>
      <c r="L736" s="155">
        <v>11.259615999999999</v>
      </c>
    </row>
    <row r="737" spans="1:12" hidden="1" x14ac:dyDescent="0.3">
      <c r="A737" s="154" t="s">
        <v>9919</v>
      </c>
      <c r="B737" s="154" t="s">
        <v>9920</v>
      </c>
      <c r="C737" s="152" t="s">
        <v>1392</v>
      </c>
      <c r="D737" s="153" t="s">
        <v>9921</v>
      </c>
      <c r="E737" s="154" t="s">
        <v>36</v>
      </c>
      <c r="F737" s="154" t="s">
        <v>7308</v>
      </c>
      <c r="G737" s="154" t="s">
        <v>7309</v>
      </c>
      <c r="H737" s="154" t="s">
        <v>8609</v>
      </c>
      <c r="I737" s="154" t="s">
        <v>8610</v>
      </c>
      <c r="J737" s="154" t="s">
        <v>7312</v>
      </c>
      <c r="K737" s="154" t="s">
        <v>4</v>
      </c>
      <c r="L737" s="155">
        <v>11.25938981</v>
      </c>
    </row>
    <row r="738" spans="1:12" hidden="1" x14ac:dyDescent="0.3">
      <c r="A738" s="154" t="s">
        <v>9922</v>
      </c>
      <c r="B738" s="154" t="s">
        <v>9923</v>
      </c>
      <c r="C738" s="152" t="s">
        <v>1390</v>
      </c>
      <c r="D738" s="153" t="s">
        <v>9924</v>
      </c>
      <c r="E738" s="154" t="s">
        <v>36</v>
      </c>
      <c r="F738" s="154" t="s">
        <v>7308</v>
      </c>
      <c r="G738" s="154" t="s">
        <v>7309</v>
      </c>
      <c r="H738" s="154" t="s">
        <v>8609</v>
      </c>
      <c r="I738" s="154" t="s">
        <v>8610</v>
      </c>
      <c r="J738" s="154" t="s">
        <v>7312</v>
      </c>
      <c r="K738" s="154" t="s">
        <v>4</v>
      </c>
      <c r="L738" s="155">
        <v>13.82987752</v>
      </c>
    </row>
    <row r="739" spans="1:12" hidden="1" x14ac:dyDescent="0.3">
      <c r="A739" s="154" t="s">
        <v>9925</v>
      </c>
      <c r="B739" s="154" t="s">
        <v>9926</v>
      </c>
      <c r="C739" s="152" t="s">
        <v>1430</v>
      </c>
      <c r="D739" s="153" t="s">
        <v>9927</v>
      </c>
      <c r="E739" s="154" t="s">
        <v>36</v>
      </c>
      <c r="F739" s="154" t="s">
        <v>7308</v>
      </c>
      <c r="G739" s="154" t="s">
        <v>7309</v>
      </c>
      <c r="H739" s="154" t="s">
        <v>8609</v>
      </c>
      <c r="I739" s="154" t="s">
        <v>8610</v>
      </c>
      <c r="J739" s="154" t="s">
        <v>7312</v>
      </c>
      <c r="K739" s="154" t="s">
        <v>4</v>
      </c>
      <c r="L739" s="155">
        <v>13.84523454</v>
      </c>
    </row>
    <row r="740" spans="1:12" hidden="1" x14ac:dyDescent="0.3">
      <c r="A740" s="154" t="s">
        <v>9928</v>
      </c>
      <c r="B740" s="154" t="s">
        <v>9929</v>
      </c>
      <c r="C740" s="152" t="s">
        <v>1829</v>
      </c>
      <c r="D740" s="153" t="s">
        <v>9930</v>
      </c>
      <c r="E740" s="154" t="s">
        <v>36</v>
      </c>
      <c r="F740" s="154" t="s">
        <v>7308</v>
      </c>
      <c r="G740" s="154" t="s">
        <v>7309</v>
      </c>
      <c r="H740" s="154" t="s">
        <v>8609</v>
      </c>
      <c r="I740" s="154" t="s">
        <v>8610</v>
      </c>
      <c r="J740" s="154" t="s">
        <v>7312</v>
      </c>
      <c r="K740" s="154" t="s">
        <v>4</v>
      </c>
      <c r="L740" s="155">
        <v>9.8273654700000002</v>
      </c>
    </row>
    <row r="741" spans="1:12" hidden="1" x14ac:dyDescent="0.3">
      <c r="A741" s="154" t="s">
        <v>9931</v>
      </c>
      <c r="B741" s="154" t="s">
        <v>9932</v>
      </c>
      <c r="C741" s="152" t="s">
        <v>1498</v>
      </c>
      <c r="D741" s="153" t="s">
        <v>9933</v>
      </c>
      <c r="E741" s="154" t="s">
        <v>36</v>
      </c>
      <c r="F741" s="154" t="s">
        <v>7308</v>
      </c>
      <c r="G741" s="154" t="s">
        <v>7309</v>
      </c>
      <c r="H741" s="154" t="s">
        <v>8609</v>
      </c>
      <c r="I741" s="154" t="s">
        <v>8610</v>
      </c>
      <c r="J741" s="154" t="s">
        <v>7312</v>
      </c>
      <c r="K741" s="154" t="s">
        <v>4</v>
      </c>
      <c r="L741" s="155">
        <v>9.8026581200000003</v>
      </c>
    </row>
    <row r="742" spans="1:12" hidden="1" x14ac:dyDescent="0.3">
      <c r="A742" s="154" t="s">
        <v>9934</v>
      </c>
      <c r="B742" s="154" t="s">
        <v>9935</v>
      </c>
      <c r="C742" s="152" t="s">
        <v>9936</v>
      </c>
      <c r="D742" s="153" t="s">
        <v>9937</v>
      </c>
      <c r="E742" s="154" t="s">
        <v>36</v>
      </c>
      <c r="F742" s="154" t="s">
        <v>7308</v>
      </c>
      <c r="G742" s="154" t="s">
        <v>7309</v>
      </c>
      <c r="H742" s="154" t="s">
        <v>8609</v>
      </c>
      <c r="I742" s="154" t="s">
        <v>8610</v>
      </c>
      <c r="J742" s="154" t="s">
        <v>7312</v>
      </c>
      <c r="K742" s="154" t="s">
        <v>4</v>
      </c>
      <c r="L742" s="155">
        <v>0.81328955000000003</v>
      </c>
    </row>
    <row r="743" spans="1:12" hidden="1" x14ac:dyDescent="0.3">
      <c r="A743" s="154" t="s">
        <v>9938</v>
      </c>
      <c r="B743" s="154" t="s">
        <v>9939</v>
      </c>
      <c r="C743" s="152" t="s">
        <v>1408</v>
      </c>
      <c r="D743" s="153" t="s">
        <v>9940</v>
      </c>
      <c r="E743" s="154" t="s">
        <v>36</v>
      </c>
      <c r="F743" s="154" t="s">
        <v>7308</v>
      </c>
      <c r="G743" s="154" t="s">
        <v>7309</v>
      </c>
      <c r="H743" s="154" t="s">
        <v>8609</v>
      </c>
      <c r="I743" s="154" t="s">
        <v>8610</v>
      </c>
      <c r="J743" s="154" t="s">
        <v>7312</v>
      </c>
      <c r="K743" s="154" t="s">
        <v>4</v>
      </c>
      <c r="L743" s="155">
        <v>3.5681785100000001</v>
      </c>
    </row>
    <row r="744" spans="1:12" hidden="1" x14ac:dyDescent="0.3">
      <c r="A744" s="154" t="s">
        <v>9941</v>
      </c>
      <c r="B744" s="154" t="s">
        <v>9942</v>
      </c>
      <c r="C744" s="152" t="s">
        <v>1420</v>
      </c>
      <c r="D744" s="153" t="s">
        <v>9943</v>
      </c>
      <c r="E744" s="154" t="s">
        <v>36</v>
      </c>
      <c r="F744" s="154" t="s">
        <v>7308</v>
      </c>
      <c r="G744" s="154" t="s">
        <v>7309</v>
      </c>
      <c r="H744" s="154" t="s">
        <v>8609</v>
      </c>
      <c r="I744" s="154" t="s">
        <v>8610</v>
      </c>
      <c r="J744" s="154" t="s">
        <v>7312</v>
      </c>
      <c r="K744" s="154" t="s">
        <v>4</v>
      </c>
      <c r="L744" s="155">
        <v>5.4457397099999998</v>
      </c>
    </row>
    <row r="745" spans="1:12" hidden="1" x14ac:dyDescent="0.3">
      <c r="A745" s="154" t="s">
        <v>9944</v>
      </c>
      <c r="B745" s="154" t="s">
        <v>9945</v>
      </c>
      <c r="C745" s="152" t="s">
        <v>1344</v>
      </c>
      <c r="D745" s="153" t="s">
        <v>9946</v>
      </c>
      <c r="E745" s="154" t="s">
        <v>36</v>
      </c>
      <c r="F745" s="154" t="s">
        <v>7308</v>
      </c>
      <c r="G745" s="154" t="s">
        <v>7309</v>
      </c>
      <c r="H745" s="154" t="s">
        <v>8609</v>
      </c>
      <c r="I745" s="154" t="s">
        <v>8610</v>
      </c>
      <c r="J745" s="154" t="s">
        <v>7312</v>
      </c>
      <c r="K745" s="154" t="s">
        <v>4</v>
      </c>
      <c r="L745" s="155">
        <v>5.4722279</v>
      </c>
    </row>
    <row r="746" spans="1:12" hidden="1" x14ac:dyDescent="0.3">
      <c r="A746" s="154" t="s">
        <v>9947</v>
      </c>
      <c r="B746" s="154" t="s">
        <v>9948</v>
      </c>
      <c r="C746" s="152" t="s">
        <v>1302</v>
      </c>
      <c r="D746" s="153" t="s">
        <v>9949</v>
      </c>
      <c r="E746" s="154" t="s">
        <v>36</v>
      </c>
      <c r="F746" s="154" t="s">
        <v>7308</v>
      </c>
      <c r="G746" s="154" t="s">
        <v>7309</v>
      </c>
      <c r="H746" s="154" t="s">
        <v>8609</v>
      </c>
      <c r="I746" s="154" t="s">
        <v>8610</v>
      </c>
      <c r="J746" s="154" t="s">
        <v>7312</v>
      </c>
      <c r="K746" s="154" t="s">
        <v>4</v>
      </c>
      <c r="L746" s="155">
        <v>1.29893963</v>
      </c>
    </row>
    <row r="747" spans="1:12" hidden="1" x14ac:dyDescent="0.3">
      <c r="A747" s="154" t="s">
        <v>9950</v>
      </c>
      <c r="B747" s="154" t="s">
        <v>9951</v>
      </c>
      <c r="C747" s="152" t="s">
        <v>1538</v>
      </c>
      <c r="D747" s="153" t="s">
        <v>9952</v>
      </c>
      <c r="E747" s="154" t="s">
        <v>36</v>
      </c>
      <c r="F747" s="154" t="s">
        <v>7308</v>
      </c>
      <c r="G747" s="154" t="s">
        <v>7309</v>
      </c>
      <c r="H747" s="154" t="s">
        <v>8609</v>
      </c>
      <c r="I747" s="154" t="s">
        <v>8610</v>
      </c>
      <c r="J747" s="154" t="s">
        <v>7312</v>
      </c>
      <c r="K747" s="154" t="s">
        <v>4</v>
      </c>
      <c r="L747" s="155">
        <v>5.13964643</v>
      </c>
    </row>
    <row r="748" spans="1:12" hidden="1" x14ac:dyDescent="0.3">
      <c r="A748" s="154" t="s">
        <v>9953</v>
      </c>
      <c r="B748" s="154" t="s">
        <v>9954</v>
      </c>
      <c r="C748" s="152" t="s">
        <v>1530</v>
      </c>
      <c r="D748" s="153" t="s">
        <v>9955</v>
      </c>
      <c r="E748" s="154" t="s">
        <v>36</v>
      </c>
      <c r="F748" s="154" t="s">
        <v>7308</v>
      </c>
      <c r="G748" s="154" t="s">
        <v>7309</v>
      </c>
      <c r="H748" s="154" t="s">
        <v>8609</v>
      </c>
      <c r="I748" s="154" t="s">
        <v>8610</v>
      </c>
      <c r="J748" s="154" t="s">
        <v>7312</v>
      </c>
      <c r="K748" s="154" t="s">
        <v>4</v>
      </c>
      <c r="L748" s="155">
        <v>4.7205433699999997</v>
      </c>
    </row>
    <row r="749" spans="1:12" hidden="1" x14ac:dyDescent="0.3">
      <c r="A749" s="154" t="s">
        <v>9956</v>
      </c>
      <c r="B749" s="154" t="s">
        <v>9957</v>
      </c>
      <c r="C749" s="152" t="s">
        <v>1502</v>
      </c>
      <c r="D749" s="153" t="s">
        <v>9958</v>
      </c>
      <c r="E749" s="154" t="s">
        <v>36</v>
      </c>
      <c r="F749" s="154" t="s">
        <v>7308</v>
      </c>
      <c r="G749" s="154" t="s">
        <v>7309</v>
      </c>
      <c r="H749" s="154" t="s">
        <v>8609</v>
      </c>
      <c r="I749" s="154" t="s">
        <v>8610</v>
      </c>
      <c r="J749" s="154" t="s">
        <v>7312</v>
      </c>
      <c r="K749" s="154" t="s">
        <v>4</v>
      </c>
      <c r="L749" s="155">
        <v>5.1634602799999998</v>
      </c>
    </row>
    <row r="750" spans="1:12" hidden="1" x14ac:dyDescent="0.3">
      <c r="A750" s="154" t="s">
        <v>9959</v>
      </c>
      <c r="B750" s="154" t="s">
        <v>9960</v>
      </c>
      <c r="C750" s="152" t="s">
        <v>1262</v>
      </c>
      <c r="D750" s="153" t="s">
        <v>9961</v>
      </c>
      <c r="E750" s="154" t="s">
        <v>36</v>
      </c>
      <c r="F750" s="154" t="s">
        <v>7308</v>
      </c>
      <c r="G750" s="154" t="s">
        <v>7309</v>
      </c>
      <c r="H750" s="154" t="s">
        <v>8609</v>
      </c>
      <c r="I750" s="154" t="s">
        <v>8610</v>
      </c>
      <c r="J750" s="154" t="s">
        <v>7312</v>
      </c>
      <c r="K750" s="154" t="s">
        <v>4</v>
      </c>
      <c r="L750" s="155">
        <v>5.1956809799999997</v>
      </c>
    </row>
    <row r="751" spans="1:12" hidden="1" x14ac:dyDescent="0.3">
      <c r="A751" s="154" t="s">
        <v>9962</v>
      </c>
      <c r="B751" s="154" t="s">
        <v>9963</v>
      </c>
      <c r="C751" s="152" t="s">
        <v>1356</v>
      </c>
      <c r="D751" s="153" t="s">
        <v>9964</v>
      </c>
      <c r="E751" s="154" t="s">
        <v>36</v>
      </c>
      <c r="F751" s="154" t="s">
        <v>7308</v>
      </c>
      <c r="G751" s="154" t="s">
        <v>7309</v>
      </c>
      <c r="H751" s="154" t="s">
        <v>8609</v>
      </c>
      <c r="I751" s="154" t="s">
        <v>8610</v>
      </c>
      <c r="J751" s="154" t="s">
        <v>7312</v>
      </c>
      <c r="K751" s="154" t="s">
        <v>4</v>
      </c>
      <c r="L751" s="155">
        <v>1.4653186199999999</v>
      </c>
    </row>
    <row r="752" spans="1:12" hidden="1" x14ac:dyDescent="0.3">
      <c r="A752" s="154" t="s">
        <v>9965</v>
      </c>
      <c r="B752" s="154" t="s">
        <v>9966</v>
      </c>
      <c r="C752" s="152" t="s">
        <v>1364</v>
      </c>
      <c r="D752" s="153" t="s">
        <v>9967</v>
      </c>
      <c r="E752" s="154" t="s">
        <v>36</v>
      </c>
      <c r="F752" s="154" t="s">
        <v>7308</v>
      </c>
      <c r="G752" s="154" t="s">
        <v>7309</v>
      </c>
      <c r="H752" s="154" t="s">
        <v>8609</v>
      </c>
      <c r="I752" s="154" t="s">
        <v>8610</v>
      </c>
      <c r="J752" s="154" t="s">
        <v>7312</v>
      </c>
      <c r="K752" s="154" t="s">
        <v>4</v>
      </c>
      <c r="L752" s="155">
        <v>1.45915536</v>
      </c>
    </row>
    <row r="753" spans="1:12" hidden="1" x14ac:dyDescent="0.3">
      <c r="A753" s="154" t="s">
        <v>9968</v>
      </c>
      <c r="B753" s="154" t="s">
        <v>9969</v>
      </c>
      <c r="C753" s="152" t="s">
        <v>1853</v>
      </c>
      <c r="D753" s="153" t="s">
        <v>9970</v>
      </c>
      <c r="E753" s="154" t="s">
        <v>36</v>
      </c>
      <c r="F753" s="154" t="s">
        <v>7308</v>
      </c>
      <c r="G753" s="154" t="s">
        <v>7309</v>
      </c>
      <c r="H753" s="154" t="s">
        <v>8609</v>
      </c>
      <c r="I753" s="154" t="s">
        <v>8610</v>
      </c>
      <c r="J753" s="154" t="s">
        <v>7312</v>
      </c>
      <c r="K753" s="154" t="s">
        <v>4</v>
      </c>
      <c r="L753" s="155">
        <v>1.0090953600000001</v>
      </c>
    </row>
    <row r="754" spans="1:12" hidden="1" x14ac:dyDescent="0.3">
      <c r="A754" s="154" t="s">
        <v>9971</v>
      </c>
      <c r="B754" s="154" t="s">
        <v>9972</v>
      </c>
      <c r="C754" s="152" t="s">
        <v>1568</v>
      </c>
      <c r="D754" s="153" t="s">
        <v>9973</v>
      </c>
      <c r="E754" s="154" t="s">
        <v>36</v>
      </c>
      <c r="F754" s="154" t="s">
        <v>7308</v>
      </c>
      <c r="G754" s="154" t="s">
        <v>7309</v>
      </c>
      <c r="H754" s="154" t="s">
        <v>8609</v>
      </c>
      <c r="I754" s="154" t="s">
        <v>8610</v>
      </c>
      <c r="J754" s="154" t="s">
        <v>7312</v>
      </c>
      <c r="K754" s="154" t="s">
        <v>4</v>
      </c>
      <c r="L754" s="155">
        <v>1.789102</v>
      </c>
    </row>
    <row r="755" spans="1:12" hidden="1" x14ac:dyDescent="0.3">
      <c r="A755" s="154" t="s">
        <v>9974</v>
      </c>
      <c r="B755" s="154" t="s">
        <v>9975</v>
      </c>
      <c r="C755" s="152" t="s">
        <v>1857</v>
      </c>
      <c r="D755" s="153" t="s">
        <v>9976</v>
      </c>
      <c r="E755" s="154" t="s">
        <v>36</v>
      </c>
      <c r="F755" s="154" t="s">
        <v>7308</v>
      </c>
      <c r="G755" s="154" t="s">
        <v>7309</v>
      </c>
      <c r="H755" s="154" t="s">
        <v>8609</v>
      </c>
      <c r="I755" s="154" t="s">
        <v>8610</v>
      </c>
      <c r="J755" s="154" t="s">
        <v>7312</v>
      </c>
      <c r="K755" s="154" t="s">
        <v>4</v>
      </c>
      <c r="L755" s="155">
        <v>2.12643212</v>
      </c>
    </row>
    <row r="756" spans="1:12" hidden="1" x14ac:dyDescent="0.3">
      <c r="A756" s="154" t="s">
        <v>9977</v>
      </c>
      <c r="B756" s="154" t="s">
        <v>9978</v>
      </c>
      <c r="C756" s="152" t="s">
        <v>1362</v>
      </c>
      <c r="D756" s="153" t="s">
        <v>9979</v>
      </c>
      <c r="E756" s="154" t="s">
        <v>36</v>
      </c>
      <c r="F756" s="154" t="s">
        <v>7308</v>
      </c>
      <c r="G756" s="154" t="s">
        <v>7309</v>
      </c>
      <c r="H756" s="154" t="s">
        <v>8609</v>
      </c>
      <c r="I756" s="154" t="s">
        <v>8610</v>
      </c>
      <c r="J756" s="154" t="s">
        <v>7312</v>
      </c>
      <c r="K756" s="154" t="s">
        <v>4</v>
      </c>
      <c r="L756" s="155">
        <v>2.1170281700000002</v>
      </c>
    </row>
    <row r="757" spans="1:12" hidden="1" x14ac:dyDescent="0.3">
      <c r="A757" s="154" t="s">
        <v>9980</v>
      </c>
      <c r="B757" s="154" t="s">
        <v>9981</v>
      </c>
      <c r="C757" s="152" t="s">
        <v>1861</v>
      </c>
      <c r="D757" s="153" t="s">
        <v>9982</v>
      </c>
      <c r="E757" s="154" t="s">
        <v>36</v>
      </c>
      <c r="F757" s="154" t="s">
        <v>7308</v>
      </c>
      <c r="G757" s="154" t="s">
        <v>7309</v>
      </c>
      <c r="H757" s="154" t="s">
        <v>8609</v>
      </c>
      <c r="I757" s="154" t="s">
        <v>8610</v>
      </c>
      <c r="J757" s="154" t="s">
        <v>7312</v>
      </c>
      <c r="K757" s="154" t="s">
        <v>4</v>
      </c>
      <c r="L757" s="155">
        <v>1.4932456599999999</v>
      </c>
    </row>
    <row r="758" spans="1:12" hidden="1" x14ac:dyDescent="0.3">
      <c r="A758" s="154" t="s">
        <v>9983</v>
      </c>
      <c r="B758" s="154" t="s">
        <v>9984</v>
      </c>
      <c r="C758" s="152" t="s">
        <v>1286</v>
      </c>
      <c r="D758" s="153" t="s">
        <v>9985</v>
      </c>
      <c r="E758" s="154" t="s">
        <v>36</v>
      </c>
      <c r="F758" s="154" t="s">
        <v>7308</v>
      </c>
      <c r="G758" s="154" t="s">
        <v>7309</v>
      </c>
      <c r="H758" s="154" t="s">
        <v>8609</v>
      </c>
      <c r="I758" s="154" t="s">
        <v>8610</v>
      </c>
      <c r="J758" s="154" t="s">
        <v>7312</v>
      </c>
      <c r="K758" s="154" t="s">
        <v>4</v>
      </c>
      <c r="L758" s="155">
        <v>6.0883117100000002</v>
      </c>
    </row>
    <row r="759" spans="1:12" hidden="1" x14ac:dyDescent="0.3">
      <c r="A759" s="154" t="s">
        <v>9986</v>
      </c>
      <c r="B759" s="154" t="s">
        <v>9987</v>
      </c>
      <c r="C759" s="152" t="s">
        <v>1865</v>
      </c>
      <c r="D759" s="153" t="s">
        <v>9988</v>
      </c>
      <c r="E759" s="154" t="s">
        <v>36</v>
      </c>
      <c r="F759" s="154" t="s">
        <v>7308</v>
      </c>
      <c r="G759" s="154" t="s">
        <v>7309</v>
      </c>
      <c r="H759" s="154" t="s">
        <v>8609</v>
      </c>
      <c r="I759" s="154" t="s">
        <v>8610</v>
      </c>
      <c r="J759" s="154" t="s">
        <v>7312</v>
      </c>
      <c r="K759" s="154" t="s">
        <v>4</v>
      </c>
      <c r="L759" s="155">
        <v>7.8701296999999997</v>
      </c>
    </row>
    <row r="760" spans="1:12" hidden="1" x14ac:dyDescent="0.3">
      <c r="A760" s="154" t="s">
        <v>9989</v>
      </c>
      <c r="B760" s="154" t="s">
        <v>9990</v>
      </c>
      <c r="C760" s="152" t="s">
        <v>1869</v>
      </c>
      <c r="D760" s="153" t="s">
        <v>9991</v>
      </c>
      <c r="E760" s="154" t="s">
        <v>36</v>
      </c>
      <c r="F760" s="154" t="s">
        <v>7308</v>
      </c>
      <c r="G760" s="154" t="s">
        <v>7309</v>
      </c>
      <c r="H760" s="154" t="s">
        <v>8609</v>
      </c>
      <c r="I760" s="154" t="s">
        <v>8610</v>
      </c>
      <c r="J760" s="154" t="s">
        <v>7312</v>
      </c>
      <c r="K760" s="154" t="s">
        <v>4</v>
      </c>
      <c r="L760" s="155">
        <v>7.8955150300000003</v>
      </c>
    </row>
    <row r="761" spans="1:12" hidden="1" x14ac:dyDescent="0.3">
      <c r="A761" s="154" t="s">
        <v>9992</v>
      </c>
      <c r="B761" s="154" t="s">
        <v>9993</v>
      </c>
      <c r="C761" s="152" t="s">
        <v>9994</v>
      </c>
      <c r="D761" s="153" t="s">
        <v>9995</v>
      </c>
      <c r="E761" s="154" t="s">
        <v>36</v>
      </c>
      <c r="F761" s="154" t="s">
        <v>7308</v>
      </c>
      <c r="G761" s="154" t="s">
        <v>7309</v>
      </c>
      <c r="H761" s="154" t="s">
        <v>8609</v>
      </c>
      <c r="I761" s="154" t="s">
        <v>8610</v>
      </c>
      <c r="J761" s="154" t="s">
        <v>7312</v>
      </c>
      <c r="K761" s="154" t="s">
        <v>4</v>
      </c>
      <c r="L761" s="155">
        <v>5.46930329</v>
      </c>
    </row>
    <row r="762" spans="1:12" hidden="1" x14ac:dyDescent="0.3">
      <c r="A762" s="154" t="s">
        <v>9996</v>
      </c>
      <c r="B762" s="154" t="s">
        <v>9997</v>
      </c>
      <c r="C762" s="152" t="s">
        <v>1466</v>
      </c>
      <c r="D762" s="153" t="s">
        <v>9998</v>
      </c>
      <c r="E762" s="154" t="s">
        <v>36</v>
      </c>
      <c r="F762" s="154" t="s">
        <v>7308</v>
      </c>
      <c r="G762" s="154" t="s">
        <v>7309</v>
      </c>
      <c r="H762" s="154" t="s">
        <v>8609</v>
      </c>
      <c r="I762" s="154" t="s">
        <v>8610</v>
      </c>
      <c r="J762" s="154" t="s">
        <v>7312</v>
      </c>
      <c r="K762" s="154" t="s">
        <v>4</v>
      </c>
      <c r="L762" s="155">
        <v>5.9275940599999997</v>
      </c>
    </row>
    <row r="763" spans="1:12" hidden="1" x14ac:dyDescent="0.3">
      <c r="A763" s="154" t="s">
        <v>9999</v>
      </c>
      <c r="B763" s="154" t="s">
        <v>10000</v>
      </c>
      <c r="C763" s="152" t="s">
        <v>1360</v>
      </c>
      <c r="D763" s="153" t="s">
        <v>10001</v>
      </c>
      <c r="E763" s="154" t="s">
        <v>36</v>
      </c>
      <c r="F763" s="154" t="s">
        <v>7308</v>
      </c>
      <c r="G763" s="154" t="s">
        <v>7309</v>
      </c>
      <c r="H763" s="154" t="s">
        <v>8609</v>
      </c>
      <c r="I763" s="154" t="s">
        <v>8610</v>
      </c>
      <c r="J763" s="154" t="s">
        <v>7312</v>
      </c>
      <c r="K763" s="154" t="s">
        <v>4</v>
      </c>
      <c r="L763" s="155">
        <v>8.3367620900000006</v>
      </c>
    </row>
    <row r="764" spans="1:12" hidden="1" x14ac:dyDescent="0.3">
      <c r="A764" s="154" t="s">
        <v>10002</v>
      </c>
      <c r="B764" s="154" t="s">
        <v>10003</v>
      </c>
      <c r="C764" s="152" t="s">
        <v>10004</v>
      </c>
      <c r="D764" s="153" t="s">
        <v>10005</v>
      </c>
      <c r="E764" s="154" t="s">
        <v>36</v>
      </c>
      <c r="F764" s="154" t="s">
        <v>7308</v>
      </c>
      <c r="G764" s="154" t="s">
        <v>7309</v>
      </c>
      <c r="H764" s="154" t="s">
        <v>8609</v>
      </c>
      <c r="I764" s="154" t="s">
        <v>8610</v>
      </c>
      <c r="J764" s="154" t="s">
        <v>7312</v>
      </c>
      <c r="K764" s="154" t="s">
        <v>4</v>
      </c>
      <c r="L764" s="155">
        <v>10.61540845</v>
      </c>
    </row>
    <row r="765" spans="1:12" hidden="1" x14ac:dyDescent="0.3">
      <c r="A765" s="154" t="s">
        <v>10006</v>
      </c>
      <c r="B765" s="154" t="s">
        <v>10007</v>
      </c>
      <c r="C765" s="152" t="s">
        <v>10008</v>
      </c>
      <c r="D765" s="153" t="s">
        <v>10009</v>
      </c>
      <c r="E765" s="154" t="s">
        <v>36</v>
      </c>
      <c r="F765" s="154" t="s">
        <v>7308</v>
      </c>
      <c r="G765" s="154" t="s">
        <v>7309</v>
      </c>
      <c r="H765" s="154" t="s">
        <v>8609</v>
      </c>
      <c r="I765" s="154" t="s">
        <v>8610</v>
      </c>
      <c r="J765" s="154" t="s">
        <v>7312</v>
      </c>
      <c r="K765" s="154" t="s">
        <v>4</v>
      </c>
      <c r="L765" s="155">
        <v>11.58443072</v>
      </c>
    </row>
    <row r="766" spans="1:12" hidden="1" x14ac:dyDescent="0.3">
      <c r="A766" s="154" t="s">
        <v>10010</v>
      </c>
      <c r="B766" s="154" t="s">
        <v>10011</v>
      </c>
      <c r="C766" s="152" t="s">
        <v>1520</v>
      </c>
      <c r="D766" s="153" t="s">
        <v>10012</v>
      </c>
      <c r="E766" s="154" t="s">
        <v>36</v>
      </c>
      <c r="F766" s="154" t="s">
        <v>7308</v>
      </c>
      <c r="G766" s="154" t="s">
        <v>7309</v>
      </c>
      <c r="H766" s="154" t="s">
        <v>8609</v>
      </c>
      <c r="I766" s="154" t="s">
        <v>8610</v>
      </c>
      <c r="J766" s="154" t="s">
        <v>7312</v>
      </c>
      <c r="K766" s="154" t="s">
        <v>4</v>
      </c>
      <c r="L766" s="155">
        <v>9.7277984199999992</v>
      </c>
    </row>
    <row r="767" spans="1:12" hidden="1" x14ac:dyDescent="0.3">
      <c r="A767" s="154" t="s">
        <v>10013</v>
      </c>
      <c r="B767" s="154" t="s">
        <v>10014</v>
      </c>
      <c r="C767" s="152" t="s">
        <v>1494</v>
      </c>
      <c r="D767" s="153" t="s">
        <v>10015</v>
      </c>
      <c r="E767" s="154" t="s">
        <v>36</v>
      </c>
      <c r="F767" s="154" t="s">
        <v>7308</v>
      </c>
      <c r="G767" s="154" t="s">
        <v>7309</v>
      </c>
      <c r="H767" s="154" t="s">
        <v>8609</v>
      </c>
      <c r="I767" s="154" t="s">
        <v>8610</v>
      </c>
      <c r="J767" s="154" t="s">
        <v>7312</v>
      </c>
      <c r="K767" s="154" t="s">
        <v>4</v>
      </c>
      <c r="L767" s="155">
        <v>9.7639467399999997</v>
      </c>
    </row>
    <row r="768" spans="1:12" hidden="1" x14ac:dyDescent="0.3">
      <c r="A768" s="154" t="s">
        <v>10016</v>
      </c>
      <c r="B768" s="154" t="s">
        <v>10017</v>
      </c>
      <c r="C768" s="152" t="s">
        <v>10018</v>
      </c>
      <c r="D768" s="153" t="s">
        <v>10019</v>
      </c>
      <c r="E768" s="154" t="s">
        <v>36</v>
      </c>
      <c r="F768" s="154" t="s">
        <v>7308</v>
      </c>
      <c r="G768" s="154" t="s">
        <v>7309</v>
      </c>
      <c r="H768" s="154" t="s">
        <v>8609</v>
      </c>
      <c r="I768" s="154" t="s">
        <v>8610</v>
      </c>
      <c r="J768" s="154" t="s">
        <v>7312</v>
      </c>
      <c r="K768" s="154" t="s">
        <v>4</v>
      </c>
      <c r="L768" s="155">
        <v>9.5678801999999994</v>
      </c>
    </row>
    <row r="769" spans="1:12" hidden="1" x14ac:dyDescent="0.3">
      <c r="A769" s="154" t="s">
        <v>10020</v>
      </c>
      <c r="B769" s="154" t="s">
        <v>10021</v>
      </c>
      <c r="C769" s="152" t="s">
        <v>10022</v>
      </c>
      <c r="D769" s="153" t="s">
        <v>10023</v>
      </c>
      <c r="E769" s="154" t="s">
        <v>36</v>
      </c>
      <c r="F769" s="154" t="s">
        <v>7308</v>
      </c>
      <c r="G769" s="154" t="s">
        <v>7309</v>
      </c>
      <c r="H769" s="154" t="s">
        <v>8609</v>
      </c>
      <c r="I769" s="154" t="s">
        <v>8610</v>
      </c>
      <c r="J769" s="154" t="s">
        <v>7312</v>
      </c>
      <c r="K769" s="154" t="s">
        <v>4</v>
      </c>
      <c r="L769" s="155">
        <v>8.0619867700000007</v>
      </c>
    </row>
    <row r="770" spans="1:12" hidden="1" x14ac:dyDescent="0.3">
      <c r="A770" s="154" t="s">
        <v>10024</v>
      </c>
      <c r="B770" s="154" t="s">
        <v>10025</v>
      </c>
      <c r="C770" s="152" t="s">
        <v>1448</v>
      </c>
      <c r="D770" s="153" t="s">
        <v>10026</v>
      </c>
      <c r="E770" s="154" t="s">
        <v>36</v>
      </c>
      <c r="F770" s="154" t="s">
        <v>7308</v>
      </c>
      <c r="G770" s="154" t="s">
        <v>7309</v>
      </c>
      <c r="H770" s="154" t="s">
        <v>8609</v>
      </c>
      <c r="I770" s="154" t="s">
        <v>8610</v>
      </c>
      <c r="J770" s="154" t="s">
        <v>7312</v>
      </c>
      <c r="K770" s="154" t="s">
        <v>4</v>
      </c>
      <c r="L770" s="155">
        <v>23.851378220000001</v>
      </c>
    </row>
    <row r="771" spans="1:12" hidden="1" x14ac:dyDescent="0.3">
      <c r="A771" s="154" t="s">
        <v>10027</v>
      </c>
      <c r="B771" s="154" t="s">
        <v>10028</v>
      </c>
      <c r="C771" s="152" t="s">
        <v>1428</v>
      </c>
      <c r="D771" s="153" t="s">
        <v>10029</v>
      </c>
      <c r="E771" s="154" t="s">
        <v>36</v>
      </c>
      <c r="F771" s="154" t="s">
        <v>7308</v>
      </c>
      <c r="G771" s="154" t="s">
        <v>7309</v>
      </c>
      <c r="H771" s="154" t="s">
        <v>8609</v>
      </c>
      <c r="I771" s="154" t="s">
        <v>8610</v>
      </c>
      <c r="J771" s="154" t="s">
        <v>7312</v>
      </c>
      <c r="K771" s="154" t="s">
        <v>4</v>
      </c>
      <c r="L771" s="155">
        <v>23.895754889999999</v>
      </c>
    </row>
    <row r="772" spans="1:12" hidden="1" x14ac:dyDescent="0.3">
      <c r="A772" s="154" t="s">
        <v>10030</v>
      </c>
      <c r="B772" s="154" t="s">
        <v>10031</v>
      </c>
      <c r="C772" s="152" t="s">
        <v>1885</v>
      </c>
      <c r="D772" s="153" t="s">
        <v>10032</v>
      </c>
      <c r="E772" s="154" t="s">
        <v>36</v>
      </c>
      <c r="F772" s="154" t="s">
        <v>7308</v>
      </c>
      <c r="G772" s="154" t="s">
        <v>7309</v>
      </c>
      <c r="H772" s="154" t="s">
        <v>8609</v>
      </c>
      <c r="I772" s="154" t="s">
        <v>8610</v>
      </c>
      <c r="J772" s="154" t="s">
        <v>7312</v>
      </c>
      <c r="K772" s="154" t="s">
        <v>4</v>
      </c>
      <c r="L772" s="155">
        <v>9.8088766500000002</v>
      </c>
    </row>
    <row r="773" spans="1:12" hidden="1" x14ac:dyDescent="0.3">
      <c r="A773" s="154" t="s">
        <v>10033</v>
      </c>
      <c r="B773" s="154" t="s">
        <v>10034</v>
      </c>
      <c r="C773" s="152" t="s">
        <v>10035</v>
      </c>
      <c r="D773" s="153" t="s">
        <v>10036</v>
      </c>
      <c r="E773" s="154" t="s">
        <v>36</v>
      </c>
      <c r="F773" s="154" t="s">
        <v>7308</v>
      </c>
      <c r="G773" s="154" t="s">
        <v>7309</v>
      </c>
      <c r="H773" s="154" t="s">
        <v>8609</v>
      </c>
      <c r="I773" s="154" t="s">
        <v>8610</v>
      </c>
      <c r="J773" s="154" t="s">
        <v>7312</v>
      </c>
      <c r="K773" s="154" t="s">
        <v>4</v>
      </c>
      <c r="L773" s="155">
        <v>10.345766129999999</v>
      </c>
    </row>
    <row r="774" spans="1:12" hidden="1" x14ac:dyDescent="0.3">
      <c r="A774" s="154" t="s">
        <v>10037</v>
      </c>
      <c r="B774" s="154" t="s">
        <v>10038</v>
      </c>
      <c r="C774" s="152" t="s">
        <v>1304</v>
      </c>
      <c r="D774" s="153" t="s">
        <v>10039</v>
      </c>
      <c r="E774" s="154" t="s">
        <v>36</v>
      </c>
      <c r="F774" s="154" t="s">
        <v>7308</v>
      </c>
      <c r="G774" s="154" t="s">
        <v>7309</v>
      </c>
      <c r="H774" s="154" t="s">
        <v>8609</v>
      </c>
      <c r="I774" s="154" t="s">
        <v>8610</v>
      </c>
      <c r="J774" s="154" t="s">
        <v>7312</v>
      </c>
      <c r="K774" s="154" t="s">
        <v>4</v>
      </c>
      <c r="L774" s="155">
        <v>9.5408710200000009</v>
      </c>
    </row>
    <row r="775" spans="1:12" hidden="1" x14ac:dyDescent="0.3">
      <c r="A775" s="154" t="s">
        <v>10040</v>
      </c>
      <c r="B775" s="154" t="s">
        <v>10041</v>
      </c>
      <c r="C775" s="152" t="s">
        <v>10042</v>
      </c>
      <c r="D775" s="153" t="s">
        <v>10043</v>
      </c>
      <c r="E775" s="154" t="s">
        <v>36</v>
      </c>
      <c r="F775" s="154" t="s">
        <v>7308</v>
      </c>
      <c r="G775" s="154" t="s">
        <v>7309</v>
      </c>
      <c r="H775" s="154" t="s">
        <v>8609</v>
      </c>
      <c r="I775" s="154" t="s">
        <v>8610</v>
      </c>
      <c r="J775" s="154" t="s">
        <v>7312</v>
      </c>
      <c r="K775" s="154" t="s">
        <v>4</v>
      </c>
      <c r="L775" s="155">
        <v>8.2507485599999999</v>
      </c>
    </row>
    <row r="776" spans="1:12" hidden="1" x14ac:dyDescent="0.3">
      <c r="A776" s="154" t="s">
        <v>10044</v>
      </c>
      <c r="B776" s="154" t="s">
        <v>10045</v>
      </c>
      <c r="C776" s="152" t="s">
        <v>1278</v>
      </c>
      <c r="D776" s="153" t="s">
        <v>10046</v>
      </c>
      <c r="E776" s="154" t="s">
        <v>36</v>
      </c>
      <c r="F776" s="154" t="s">
        <v>7308</v>
      </c>
      <c r="G776" s="154" t="s">
        <v>7309</v>
      </c>
      <c r="H776" s="154" t="s">
        <v>8609</v>
      </c>
      <c r="I776" s="154" t="s">
        <v>8610</v>
      </c>
      <c r="J776" s="154" t="s">
        <v>7312</v>
      </c>
      <c r="K776" s="154" t="s">
        <v>4</v>
      </c>
      <c r="L776" s="155">
        <v>20.302605450000001</v>
      </c>
    </row>
    <row r="777" spans="1:12" hidden="1" x14ac:dyDescent="0.3">
      <c r="A777" s="154" t="s">
        <v>10047</v>
      </c>
      <c r="B777" s="154" t="s">
        <v>10048</v>
      </c>
      <c r="C777" s="152" t="s">
        <v>1526</v>
      </c>
      <c r="D777" s="153" t="s">
        <v>10049</v>
      </c>
      <c r="E777" s="154" t="s">
        <v>36</v>
      </c>
      <c r="F777" s="154" t="s">
        <v>7308</v>
      </c>
      <c r="G777" s="154" t="s">
        <v>7309</v>
      </c>
      <c r="H777" s="154" t="s">
        <v>8609</v>
      </c>
      <c r="I777" s="154" t="s">
        <v>8610</v>
      </c>
      <c r="J777" s="154" t="s">
        <v>7312</v>
      </c>
      <c r="K777" s="154" t="s">
        <v>4</v>
      </c>
      <c r="L777" s="155">
        <v>19.1976163</v>
      </c>
    </row>
    <row r="778" spans="1:12" hidden="1" x14ac:dyDescent="0.3">
      <c r="A778" s="154" t="s">
        <v>10050</v>
      </c>
      <c r="B778" s="154" t="s">
        <v>10051</v>
      </c>
      <c r="C778" s="152" t="s">
        <v>10052</v>
      </c>
      <c r="D778" s="153" t="s">
        <v>10053</v>
      </c>
      <c r="E778" s="154" t="s">
        <v>36</v>
      </c>
      <c r="F778" s="154" t="s">
        <v>7308</v>
      </c>
      <c r="G778" s="154" t="s">
        <v>7309</v>
      </c>
      <c r="H778" s="154" t="s">
        <v>8609</v>
      </c>
      <c r="I778" s="154" t="s">
        <v>8610</v>
      </c>
      <c r="J778" s="154" t="s">
        <v>7312</v>
      </c>
      <c r="K778" s="154" t="s">
        <v>4</v>
      </c>
      <c r="L778" s="155">
        <v>11.92063804</v>
      </c>
    </row>
    <row r="779" spans="1:12" hidden="1" x14ac:dyDescent="0.3">
      <c r="A779" s="154" t="s">
        <v>10054</v>
      </c>
      <c r="B779" s="154" t="s">
        <v>10055</v>
      </c>
      <c r="C779" s="152" t="s">
        <v>10056</v>
      </c>
      <c r="D779" s="153" t="s">
        <v>10057</v>
      </c>
      <c r="E779" s="154" t="s">
        <v>36</v>
      </c>
      <c r="F779" s="154" t="s">
        <v>7308</v>
      </c>
      <c r="G779" s="154" t="s">
        <v>7309</v>
      </c>
      <c r="H779" s="154" t="s">
        <v>8609</v>
      </c>
      <c r="I779" s="154" t="s">
        <v>8610</v>
      </c>
      <c r="J779" s="154" t="s">
        <v>7312</v>
      </c>
      <c r="K779" s="154" t="s">
        <v>4</v>
      </c>
      <c r="L779" s="155">
        <v>10.86797836</v>
      </c>
    </row>
    <row r="780" spans="1:12" hidden="1" x14ac:dyDescent="0.3">
      <c r="A780" s="154" t="s">
        <v>10058</v>
      </c>
      <c r="B780" s="154" t="s">
        <v>10059</v>
      </c>
      <c r="C780" s="152" t="s">
        <v>1895</v>
      </c>
      <c r="D780" s="153" t="s">
        <v>10060</v>
      </c>
      <c r="E780" s="154" t="s">
        <v>36</v>
      </c>
      <c r="F780" s="154" t="s">
        <v>7308</v>
      </c>
      <c r="G780" s="154" t="s">
        <v>7309</v>
      </c>
      <c r="H780" s="154" t="s">
        <v>8609</v>
      </c>
      <c r="I780" s="154" t="s">
        <v>8610</v>
      </c>
      <c r="J780" s="154" t="s">
        <v>7312</v>
      </c>
      <c r="K780" s="154" t="s">
        <v>4</v>
      </c>
      <c r="L780" s="155">
        <v>1.1423378099999999</v>
      </c>
    </row>
    <row r="781" spans="1:12" hidden="1" x14ac:dyDescent="0.3">
      <c r="A781" s="154" t="s">
        <v>10061</v>
      </c>
      <c r="B781" s="154" t="s">
        <v>10062</v>
      </c>
      <c r="C781" s="152" t="s">
        <v>1899</v>
      </c>
      <c r="D781" s="153" t="s">
        <v>10063</v>
      </c>
      <c r="E781" s="154" t="s">
        <v>36</v>
      </c>
      <c r="F781" s="154" t="s">
        <v>7308</v>
      </c>
      <c r="G781" s="154" t="s">
        <v>7309</v>
      </c>
      <c r="H781" s="154" t="s">
        <v>8609</v>
      </c>
      <c r="I781" s="154" t="s">
        <v>8610</v>
      </c>
      <c r="J781" s="154" t="s">
        <v>7312</v>
      </c>
      <c r="K781" s="154" t="s">
        <v>4</v>
      </c>
      <c r="L781" s="155">
        <v>1.1537072799999999</v>
      </c>
    </row>
    <row r="782" spans="1:12" hidden="1" x14ac:dyDescent="0.3">
      <c r="A782" s="154" t="s">
        <v>10064</v>
      </c>
      <c r="B782" s="154" t="s">
        <v>10065</v>
      </c>
      <c r="C782" s="152" t="s">
        <v>1452</v>
      </c>
      <c r="D782" s="153" t="s">
        <v>10066</v>
      </c>
      <c r="E782" s="154" t="s">
        <v>36</v>
      </c>
      <c r="F782" s="154" t="s">
        <v>7308</v>
      </c>
      <c r="G782" s="154" t="s">
        <v>7309</v>
      </c>
      <c r="H782" s="154" t="s">
        <v>8609</v>
      </c>
      <c r="I782" s="154" t="s">
        <v>8610</v>
      </c>
      <c r="J782" s="154" t="s">
        <v>7312</v>
      </c>
      <c r="K782" s="154" t="s">
        <v>4</v>
      </c>
      <c r="L782" s="155">
        <v>3.5628605499999999</v>
      </c>
    </row>
    <row r="783" spans="1:12" hidden="1" x14ac:dyDescent="0.3">
      <c r="A783" s="154" t="s">
        <v>10067</v>
      </c>
      <c r="B783" s="154" t="s">
        <v>10068</v>
      </c>
      <c r="C783" s="152" t="s">
        <v>1905</v>
      </c>
      <c r="D783" s="153" t="s">
        <v>10069</v>
      </c>
      <c r="E783" s="154" t="s">
        <v>36</v>
      </c>
      <c r="F783" s="154" t="s">
        <v>7308</v>
      </c>
      <c r="G783" s="154" t="s">
        <v>7309</v>
      </c>
      <c r="H783" s="154" t="s">
        <v>8609</v>
      </c>
      <c r="I783" s="154" t="s">
        <v>8610</v>
      </c>
      <c r="J783" s="154" t="s">
        <v>7312</v>
      </c>
      <c r="K783" s="154" t="s">
        <v>4</v>
      </c>
      <c r="L783" s="155">
        <v>2.0593137399999999</v>
      </c>
    </row>
    <row r="784" spans="1:12" hidden="1" x14ac:dyDescent="0.3">
      <c r="A784" s="154" t="s">
        <v>10070</v>
      </c>
      <c r="B784" s="154" t="s">
        <v>10071</v>
      </c>
      <c r="C784" s="152" t="s">
        <v>10072</v>
      </c>
      <c r="D784" s="153" t="s">
        <v>10073</v>
      </c>
      <c r="E784" s="154" t="s">
        <v>36</v>
      </c>
      <c r="F784" s="154" t="s">
        <v>7308</v>
      </c>
      <c r="G784" s="154" t="s">
        <v>7309</v>
      </c>
      <c r="H784" s="154" t="s">
        <v>8609</v>
      </c>
      <c r="I784" s="154" t="s">
        <v>8610</v>
      </c>
      <c r="J784" s="154" t="s">
        <v>7312</v>
      </c>
      <c r="K784" s="154" t="s">
        <v>4</v>
      </c>
      <c r="L784" s="155">
        <v>2.6992742600000001</v>
      </c>
    </row>
    <row r="785" spans="1:12" hidden="1" x14ac:dyDescent="0.3">
      <c r="A785" s="154" t="s">
        <v>10074</v>
      </c>
      <c r="B785" s="154" t="s">
        <v>10075</v>
      </c>
      <c r="C785" s="152" t="s">
        <v>10076</v>
      </c>
      <c r="D785" s="153" t="s">
        <v>10077</v>
      </c>
      <c r="E785" s="154" t="s">
        <v>36</v>
      </c>
      <c r="F785" s="154" t="s">
        <v>7308</v>
      </c>
      <c r="G785" s="154" t="s">
        <v>7309</v>
      </c>
      <c r="H785" s="154" t="s">
        <v>8609</v>
      </c>
      <c r="I785" s="154" t="s">
        <v>8610</v>
      </c>
      <c r="J785" s="154" t="s">
        <v>7312</v>
      </c>
      <c r="K785" s="154" t="s">
        <v>4</v>
      </c>
      <c r="L785" s="155">
        <v>8.9909110900000009</v>
      </c>
    </row>
    <row r="786" spans="1:12" hidden="1" x14ac:dyDescent="0.3">
      <c r="A786" s="154" t="s">
        <v>10078</v>
      </c>
      <c r="B786" s="154" t="s">
        <v>10079</v>
      </c>
      <c r="C786" s="152" t="s">
        <v>10080</v>
      </c>
      <c r="D786" s="153" t="s">
        <v>10081</v>
      </c>
      <c r="E786" s="154" t="s">
        <v>36</v>
      </c>
      <c r="F786" s="154" t="s">
        <v>7308</v>
      </c>
      <c r="G786" s="154" t="s">
        <v>7309</v>
      </c>
      <c r="H786" s="154" t="s">
        <v>8609</v>
      </c>
      <c r="I786" s="154" t="s">
        <v>8610</v>
      </c>
      <c r="J786" s="154" t="s">
        <v>7312</v>
      </c>
      <c r="K786" s="154" t="s">
        <v>4</v>
      </c>
      <c r="L786" s="155">
        <v>8.7741053400000002</v>
      </c>
    </row>
    <row r="787" spans="1:12" hidden="1" x14ac:dyDescent="0.3">
      <c r="A787" s="154" t="s">
        <v>10082</v>
      </c>
      <c r="B787" s="154" t="s">
        <v>10083</v>
      </c>
      <c r="C787" s="152" t="s">
        <v>1446</v>
      </c>
      <c r="D787" s="153" t="s">
        <v>10084</v>
      </c>
      <c r="E787" s="154" t="s">
        <v>36</v>
      </c>
      <c r="F787" s="154" t="s">
        <v>7308</v>
      </c>
      <c r="G787" s="154" t="s">
        <v>7309</v>
      </c>
      <c r="H787" s="154" t="s">
        <v>8609</v>
      </c>
      <c r="I787" s="154" t="s">
        <v>8610</v>
      </c>
      <c r="J787" s="154" t="s">
        <v>7312</v>
      </c>
      <c r="K787" s="154" t="s">
        <v>4</v>
      </c>
      <c r="L787" s="155">
        <v>8.0865614000000008</v>
      </c>
    </row>
    <row r="788" spans="1:12" hidden="1" x14ac:dyDescent="0.3">
      <c r="A788" s="154" t="s">
        <v>10085</v>
      </c>
      <c r="B788" s="154" t="s">
        <v>10086</v>
      </c>
      <c r="C788" s="152" t="s">
        <v>1909</v>
      </c>
      <c r="D788" s="153" t="s">
        <v>10087</v>
      </c>
      <c r="E788" s="154" t="s">
        <v>36</v>
      </c>
      <c r="F788" s="154" t="s">
        <v>7308</v>
      </c>
      <c r="G788" s="154" t="s">
        <v>7309</v>
      </c>
      <c r="H788" s="154" t="s">
        <v>8609</v>
      </c>
      <c r="I788" s="154" t="s">
        <v>8610</v>
      </c>
      <c r="J788" s="154" t="s">
        <v>7312</v>
      </c>
      <c r="K788" s="154" t="s">
        <v>4</v>
      </c>
      <c r="L788" s="155">
        <v>8.3095786700000005</v>
      </c>
    </row>
    <row r="789" spans="1:12" hidden="1" x14ac:dyDescent="0.3">
      <c r="A789" s="154" t="s">
        <v>10088</v>
      </c>
      <c r="B789" s="154" t="s">
        <v>10089</v>
      </c>
      <c r="C789" s="152" t="s">
        <v>1913</v>
      </c>
      <c r="D789" s="153" t="s">
        <v>10090</v>
      </c>
      <c r="E789" s="154" t="s">
        <v>36</v>
      </c>
      <c r="F789" s="154" t="s">
        <v>7308</v>
      </c>
      <c r="G789" s="154" t="s">
        <v>7309</v>
      </c>
      <c r="H789" s="154" t="s">
        <v>8609</v>
      </c>
      <c r="I789" s="154" t="s">
        <v>8610</v>
      </c>
      <c r="J789" s="154" t="s">
        <v>7312</v>
      </c>
      <c r="K789" s="154" t="s">
        <v>4</v>
      </c>
      <c r="L789" s="155">
        <v>8.9802777999999996</v>
      </c>
    </row>
    <row r="790" spans="1:12" hidden="1" x14ac:dyDescent="0.3">
      <c r="A790" s="154" t="s">
        <v>10091</v>
      </c>
      <c r="B790" s="154" t="s">
        <v>10092</v>
      </c>
      <c r="C790" s="152" t="s">
        <v>1917</v>
      </c>
      <c r="D790" s="153" t="s">
        <v>10093</v>
      </c>
      <c r="E790" s="154" t="s">
        <v>36</v>
      </c>
      <c r="F790" s="154" t="s">
        <v>7308</v>
      </c>
      <c r="G790" s="154" t="s">
        <v>7309</v>
      </c>
      <c r="H790" s="154" t="s">
        <v>8609</v>
      </c>
      <c r="I790" s="154" t="s">
        <v>8610</v>
      </c>
      <c r="J790" s="154" t="s">
        <v>7312</v>
      </c>
      <c r="K790" s="154" t="s">
        <v>4</v>
      </c>
      <c r="L790" s="155">
        <v>8.5529526699999998</v>
      </c>
    </row>
    <row r="791" spans="1:12" hidden="1" x14ac:dyDescent="0.3">
      <c r="A791" s="154" t="s">
        <v>10094</v>
      </c>
      <c r="B791" s="154" t="s">
        <v>10095</v>
      </c>
      <c r="C791" s="152" t="s">
        <v>2612</v>
      </c>
      <c r="D791" s="153" t="s">
        <v>10096</v>
      </c>
      <c r="E791" s="154" t="s">
        <v>36</v>
      </c>
      <c r="F791" s="154" t="s">
        <v>7308</v>
      </c>
      <c r="G791" s="154" t="s">
        <v>7309</v>
      </c>
      <c r="H791" s="154" t="s">
        <v>8609</v>
      </c>
      <c r="I791" s="154" t="s">
        <v>8610</v>
      </c>
      <c r="J791" s="154" t="s">
        <v>7312</v>
      </c>
      <c r="K791" s="154" t="s">
        <v>4</v>
      </c>
      <c r="L791" s="155">
        <v>4.0515446600000002</v>
      </c>
    </row>
    <row r="792" spans="1:12" hidden="1" x14ac:dyDescent="0.3">
      <c r="A792" s="154" t="s">
        <v>10097</v>
      </c>
      <c r="B792" s="154" t="s">
        <v>10098</v>
      </c>
      <c r="C792" s="152" t="s">
        <v>1240</v>
      </c>
      <c r="D792" s="153" t="s">
        <v>10099</v>
      </c>
      <c r="E792" s="154" t="s">
        <v>36</v>
      </c>
      <c r="F792" s="154" t="s">
        <v>7308</v>
      </c>
      <c r="G792" s="154" t="s">
        <v>7309</v>
      </c>
      <c r="H792" s="154" t="s">
        <v>8609</v>
      </c>
      <c r="I792" s="154" t="s">
        <v>8610</v>
      </c>
      <c r="J792" s="154" t="s">
        <v>7312</v>
      </c>
      <c r="K792" s="154" t="s">
        <v>4</v>
      </c>
      <c r="L792" s="155">
        <v>7.3642160499999996</v>
      </c>
    </row>
    <row r="793" spans="1:12" hidden="1" x14ac:dyDescent="0.3">
      <c r="A793" s="154" t="s">
        <v>10100</v>
      </c>
      <c r="B793" s="154" t="s">
        <v>10101</v>
      </c>
      <c r="C793" s="152" t="s">
        <v>1480</v>
      </c>
      <c r="D793" s="153" t="s">
        <v>10102</v>
      </c>
      <c r="E793" s="154" t="s">
        <v>36</v>
      </c>
      <c r="F793" s="154" t="s">
        <v>7308</v>
      </c>
      <c r="G793" s="154" t="s">
        <v>7309</v>
      </c>
      <c r="H793" s="154" t="s">
        <v>8609</v>
      </c>
      <c r="I793" s="154" t="s">
        <v>8610</v>
      </c>
      <c r="J793" s="154" t="s">
        <v>7312</v>
      </c>
      <c r="K793" s="154" t="s">
        <v>4</v>
      </c>
      <c r="L793" s="155">
        <v>7.3857649700000003</v>
      </c>
    </row>
    <row r="794" spans="1:12" hidden="1" x14ac:dyDescent="0.3">
      <c r="A794" s="154" t="s">
        <v>10103</v>
      </c>
      <c r="B794" s="154" t="s">
        <v>10104</v>
      </c>
      <c r="C794" s="152" t="s">
        <v>1490</v>
      </c>
      <c r="D794" s="153" t="s">
        <v>10105</v>
      </c>
      <c r="E794" s="154" t="s">
        <v>36</v>
      </c>
      <c r="F794" s="154" t="s">
        <v>7308</v>
      </c>
      <c r="G794" s="154" t="s">
        <v>7309</v>
      </c>
      <c r="H794" s="154" t="s">
        <v>8609</v>
      </c>
      <c r="I794" s="154" t="s">
        <v>8610</v>
      </c>
      <c r="J794" s="154" t="s">
        <v>7312</v>
      </c>
      <c r="K794" s="154" t="s">
        <v>4</v>
      </c>
      <c r="L794" s="155">
        <v>10.64856762</v>
      </c>
    </row>
    <row r="795" spans="1:12" hidden="1" x14ac:dyDescent="0.3">
      <c r="A795" s="154" t="s">
        <v>10106</v>
      </c>
      <c r="B795" s="154" t="s">
        <v>10107</v>
      </c>
      <c r="C795" s="152" t="s">
        <v>1288</v>
      </c>
      <c r="D795" s="153" t="s">
        <v>10108</v>
      </c>
      <c r="E795" s="154" t="s">
        <v>36</v>
      </c>
      <c r="F795" s="154" t="s">
        <v>7308</v>
      </c>
      <c r="G795" s="154" t="s">
        <v>7309</v>
      </c>
      <c r="H795" s="154" t="s">
        <v>8609</v>
      </c>
      <c r="I795" s="154" t="s">
        <v>8610</v>
      </c>
      <c r="J795" s="154" t="s">
        <v>7312</v>
      </c>
      <c r="K795" s="154" t="s">
        <v>4</v>
      </c>
      <c r="L795" s="155">
        <v>10.439477930000001</v>
      </c>
    </row>
    <row r="796" spans="1:12" hidden="1" x14ac:dyDescent="0.3">
      <c r="A796" s="154" t="s">
        <v>10109</v>
      </c>
      <c r="B796" s="154" t="s">
        <v>10110</v>
      </c>
      <c r="C796" s="152" t="s">
        <v>10111</v>
      </c>
      <c r="D796" s="153" t="s">
        <v>10112</v>
      </c>
      <c r="E796" s="154" t="s">
        <v>36</v>
      </c>
      <c r="F796" s="154" t="s">
        <v>7308</v>
      </c>
      <c r="G796" s="154" t="s">
        <v>7309</v>
      </c>
      <c r="H796" s="154" t="s">
        <v>8609</v>
      </c>
      <c r="I796" s="154" t="s">
        <v>8610</v>
      </c>
      <c r="J796" s="154" t="s">
        <v>7312</v>
      </c>
      <c r="K796" s="154" t="s">
        <v>4</v>
      </c>
      <c r="L796" s="155">
        <v>9.7580724799999992</v>
      </c>
    </row>
    <row r="797" spans="1:12" hidden="1" x14ac:dyDescent="0.3">
      <c r="A797" s="154" t="s">
        <v>10113</v>
      </c>
      <c r="B797" s="154" t="s">
        <v>10114</v>
      </c>
      <c r="C797" s="152" t="s">
        <v>10115</v>
      </c>
      <c r="D797" s="153" t="s">
        <v>10116</v>
      </c>
      <c r="E797" s="154" t="s">
        <v>36</v>
      </c>
      <c r="F797" s="154" t="s">
        <v>7308</v>
      </c>
      <c r="G797" s="154" t="s">
        <v>7309</v>
      </c>
      <c r="H797" s="154" t="s">
        <v>8609</v>
      </c>
      <c r="I797" s="154" t="s">
        <v>8610</v>
      </c>
      <c r="J797" s="154" t="s">
        <v>7312</v>
      </c>
      <c r="K797" s="154" t="s">
        <v>4</v>
      </c>
      <c r="L797" s="155">
        <v>5.3781049200000002</v>
      </c>
    </row>
    <row r="798" spans="1:12" hidden="1" x14ac:dyDescent="0.3">
      <c r="A798" s="154" t="s">
        <v>10117</v>
      </c>
      <c r="B798" s="154" t="s">
        <v>10118</v>
      </c>
      <c r="C798" s="152" t="s">
        <v>10119</v>
      </c>
      <c r="D798" s="153" t="s">
        <v>10120</v>
      </c>
      <c r="E798" s="154" t="s">
        <v>36</v>
      </c>
      <c r="F798" s="154" t="s">
        <v>7308</v>
      </c>
      <c r="G798" s="154" t="s">
        <v>7309</v>
      </c>
      <c r="H798" s="154" t="s">
        <v>8609</v>
      </c>
      <c r="I798" s="154" t="s">
        <v>8610</v>
      </c>
      <c r="J798" s="154" t="s">
        <v>7312</v>
      </c>
      <c r="K798" s="154" t="s">
        <v>4</v>
      </c>
      <c r="L798" s="155">
        <v>5.62504048</v>
      </c>
    </row>
    <row r="799" spans="1:12" hidden="1" x14ac:dyDescent="0.3">
      <c r="A799" s="154" t="s">
        <v>10121</v>
      </c>
      <c r="B799" s="154" t="s">
        <v>10122</v>
      </c>
      <c r="C799" s="152" t="s">
        <v>10123</v>
      </c>
      <c r="D799" s="153" t="s">
        <v>10124</v>
      </c>
      <c r="E799" s="154" t="s">
        <v>36</v>
      </c>
      <c r="F799" s="154" t="s">
        <v>7308</v>
      </c>
      <c r="G799" s="154" t="s">
        <v>7309</v>
      </c>
      <c r="H799" s="154" t="s">
        <v>8609</v>
      </c>
      <c r="I799" s="154" t="s">
        <v>8610</v>
      </c>
      <c r="J799" s="154" t="s">
        <v>7312</v>
      </c>
      <c r="K799" s="154" t="s">
        <v>4</v>
      </c>
      <c r="L799" s="155">
        <v>3.31797743</v>
      </c>
    </row>
    <row r="800" spans="1:12" hidden="1" x14ac:dyDescent="0.3">
      <c r="A800" s="154" t="s">
        <v>10125</v>
      </c>
      <c r="B800" s="154" t="s">
        <v>10126</v>
      </c>
      <c r="C800" s="152" t="s">
        <v>1414</v>
      </c>
      <c r="D800" s="153" t="s">
        <v>10127</v>
      </c>
      <c r="E800" s="154" t="s">
        <v>36</v>
      </c>
      <c r="F800" s="154" t="s">
        <v>7308</v>
      </c>
      <c r="G800" s="154" t="s">
        <v>7309</v>
      </c>
      <c r="H800" s="154" t="s">
        <v>8609</v>
      </c>
      <c r="I800" s="154" t="s">
        <v>8610</v>
      </c>
      <c r="J800" s="154" t="s">
        <v>7312</v>
      </c>
      <c r="K800" s="154" t="s">
        <v>4</v>
      </c>
      <c r="L800" s="155">
        <v>3.0047278500000001</v>
      </c>
    </row>
    <row r="801" spans="1:12" hidden="1" x14ac:dyDescent="0.3">
      <c r="A801" s="154" t="s">
        <v>10128</v>
      </c>
      <c r="B801" s="154" t="s">
        <v>10129</v>
      </c>
      <c r="C801" s="152" t="s">
        <v>1929</v>
      </c>
      <c r="D801" s="153" t="s">
        <v>10130</v>
      </c>
      <c r="E801" s="154" t="s">
        <v>36</v>
      </c>
      <c r="F801" s="154" t="s">
        <v>7308</v>
      </c>
      <c r="G801" s="154" t="s">
        <v>7309</v>
      </c>
      <c r="H801" s="154" t="s">
        <v>8609</v>
      </c>
      <c r="I801" s="154" t="s">
        <v>8610</v>
      </c>
      <c r="J801" s="154" t="s">
        <v>7312</v>
      </c>
      <c r="K801" s="154" t="s">
        <v>4</v>
      </c>
      <c r="L801" s="155">
        <v>4.5294036100000001</v>
      </c>
    </row>
    <row r="802" spans="1:12" hidden="1" x14ac:dyDescent="0.3">
      <c r="A802" s="154" t="s">
        <v>10131</v>
      </c>
      <c r="B802" s="154" t="s">
        <v>10132</v>
      </c>
      <c r="C802" s="152" t="s">
        <v>1933</v>
      </c>
      <c r="D802" s="153" t="s">
        <v>10133</v>
      </c>
      <c r="E802" s="154" t="s">
        <v>36</v>
      </c>
      <c r="F802" s="154" t="s">
        <v>7308</v>
      </c>
      <c r="G802" s="154" t="s">
        <v>7309</v>
      </c>
      <c r="H802" s="154" t="s">
        <v>8609</v>
      </c>
      <c r="I802" s="154" t="s">
        <v>8610</v>
      </c>
      <c r="J802" s="154" t="s">
        <v>7312</v>
      </c>
      <c r="K802" s="154" t="s">
        <v>4</v>
      </c>
      <c r="L802" s="155">
        <v>3.9973906299999999</v>
      </c>
    </row>
    <row r="803" spans="1:12" hidden="1" x14ac:dyDescent="0.3">
      <c r="A803" s="154" t="s">
        <v>10134</v>
      </c>
      <c r="B803" s="154" t="s">
        <v>10135</v>
      </c>
      <c r="C803" s="152" t="s">
        <v>1590</v>
      </c>
      <c r="D803" s="153" t="s">
        <v>10136</v>
      </c>
      <c r="E803" s="154" t="s">
        <v>36</v>
      </c>
      <c r="F803" s="154" t="s">
        <v>7308</v>
      </c>
      <c r="G803" s="154" t="s">
        <v>7309</v>
      </c>
      <c r="H803" s="154" t="s">
        <v>8609</v>
      </c>
      <c r="I803" s="154" t="s">
        <v>8610</v>
      </c>
      <c r="J803" s="154" t="s">
        <v>7312</v>
      </c>
      <c r="K803" s="154" t="s">
        <v>4</v>
      </c>
      <c r="L803" s="155">
        <v>2.4385110999999999</v>
      </c>
    </row>
    <row r="804" spans="1:12" hidden="1" x14ac:dyDescent="0.3">
      <c r="A804" s="154" t="s">
        <v>10137</v>
      </c>
      <c r="B804" s="154" t="s">
        <v>10138</v>
      </c>
      <c r="C804" s="152" t="s">
        <v>1592</v>
      </c>
      <c r="D804" s="153" t="s">
        <v>10139</v>
      </c>
      <c r="E804" s="154" t="s">
        <v>36</v>
      </c>
      <c r="F804" s="154" t="s">
        <v>7308</v>
      </c>
      <c r="G804" s="154" t="s">
        <v>7309</v>
      </c>
      <c r="H804" s="154" t="s">
        <v>8609</v>
      </c>
      <c r="I804" s="154" t="s">
        <v>8610</v>
      </c>
      <c r="J804" s="154" t="s">
        <v>7312</v>
      </c>
      <c r="K804" s="154" t="s">
        <v>4</v>
      </c>
      <c r="L804" s="155">
        <v>2.4659527300000001</v>
      </c>
    </row>
    <row r="805" spans="1:12" hidden="1" x14ac:dyDescent="0.3">
      <c r="A805" s="154" t="s">
        <v>10140</v>
      </c>
      <c r="B805" s="154" t="s">
        <v>10141</v>
      </c>
      <c r="C805" s="152" t="s">
        <v>1500</v>
      </c>
      <c r="D805" s="153" t="s">
        <v>10142</v>
      </c>
      <c r="E805" s="154" t="s">
        <v>36</v>
      </c>
      <c r="F805" s="154" t="s">
        <v>7308</v>
      </c>
      <c r="G805" s="154" t="s">
        <v>7309</v>
      </c>
      <c r="H805" s="154" t="s">
        <v>8609</v>
      </c>
      <c r="I805" s="154" t="s">
        <v>8610</v>
      </c>
      <c r="J805" s="154" t="s">
        <v>7312</v>
      </c>
      <c r="K805" s="154" t="s">
        <v>4</v>
      </c>
      <c r="L805" s="155">
        <v>1.7730340099999999</v>
      </c>
    </row>
    <row r="806" spans="1:12" hidden="1" x14ac:dyDescent="0.3">
      <c r="A806" s="154" t="s">
        <v>10143</v>
      </c>
      <c r="B806" s="154" t="s">
        <v>10144</v>
      </c>
      <c r="C806" s="152" t="s">
        <v>1472</v>
      </c>
      <c r="D806" s="153" t="s">
        <v>10145</v>
      </c>
      <c r="E806" s="154" t="s">
        <v>36</v>
      </c>
      <c r="F806" s="154" t="s">
        <v>7308</v>
      </c>
      <c r="G806" s="154" t="s">
        <v>7309</v>
      </c>
      <c r="H806" s="154" t="s">
        <v>8609</v>
      </c>
      <c r="I806" s="154" t="s">
        <v>8610</v>
      </c>
      <c r="J806" s="154" t="s">
        <v>7312</v>
      </c>
      <c r="K806" s="154" t="s">
        <v>4</v>
      </c>
      <c r="L806" s="155">
        <v>1.7714176399999999</v>
      </c>
    </row>
    <row r="807" spans="1:12" hidden="1" x14ac:dyDescent="0.3">
      <c r="A807" s="154" t="s">
        <v>10146</v>
      </c>
      <c r="B807" s="154" t="s">
        <v>10147</v>
      </c>
      <c r="C807" s="152" t="s">
        <v>1416</v>
      </c>
      <c r="D807" s="153" t="s">
        <v>10148</v>
      </c>
      <c r="E807" s="154" t="s">
        <v>36</v>
      </c>
      <c r="F807" s="154" t="s">
        <v>7308</v>
      </c>
      <c r="G807" s="154" t="s">
        <v>7309</v>
      </c>
      <c r="H807" s="154" t="s">
        <v>8609</v>
      </c>
      <c r="I807" s="154" t="s">
        <v>8610</v>
      </c>
      <c r="J807" s="154" t="s">
        <v>7312</v>
      </c>
      <c r="K807" s="154" t="s">
        <v>4</v>
      </c>
      <c r="L807" s="155">
        <v>2.84832442</v>
      </c>
    </row>
    <row r="808" spans="1:12" hidden="1" x14ac:dyDescent="0.3">
      <c r="A808" s="154" t="s">
        <v>10149</v>
      </c>
      <c r="B808" s="154" t="s">
        <v>10150</v>
      </c>
      <c r="C808" s="152" t="s">
        <v>2614</v>
      </c>
      <c r="D808" s="153" t="s">
        <v>10151</v>
      </c>
      <c r="E808" s="154" t="s">
        <v>36</v>
      </c>
      <c r="F808" s="154" t="s">
        <v>7308</v>
      </c>
      <c r="G808" s="154" t="s">
        <v>7309</v>
      </c>
      <c r="H808" s="154" t="s">
        <v>8609</v>
      </c>
      <c r="I808" s="154" t="s">
        <v>8610</v>
      </c>
      <c r="J808" s="154" t="s">
        <v>7312</v>
      </c>
      <c r="K808" s="154" t="s">
        <v>4</v>
      </c>
      <c r="L808" s="155">
        <v>0.58257499000000001</v>
      </c>
    </row>
    <row r="809" spans="1:12" hidden="1" x14ac:dyDescent="0.3">
      <c r="A809" s="154" t="s">
        <v>10152</v>
      </c>
      <c r="B809" s="154" t="s">
        <v>10153</v>
      </c>
      <c r="C809" s="152" t="s">
        <v>1947</v>
      </c>
      <c r="D809" s="153" t="s">
        <v>10154</v>
      </c>
      <c r="E809" s="154" t="s">
        <v>36</v>
      </c>
      <c r="F809" s="154" t="s">
        <v>7308</v>
      </c>
      <c r="G809" s="154" t="s">
        <v>7309</v>
      </c>
      <c r="H809" s="154" t="s">
        <v>8609</v>
      </c>
      <c r="I809" s="154" t="s">
        <v>8610</v>
      </c>
      <c r="J809" s="154" t="s">
        <v>7312</v>
      </c>
      <c r="K809" s="154" t="s">
        <v>4</v>
      </c>
      <c r="L809" s="155">
        <v>0.55577748999999999</v>
      </c>
    </row>
    <row r="810" spans="1:12" hidden="1" x14ac:dyDescent="0.3">
      <c r="A810" s="154" t="s">
        <v>10155</v>
      </c>
      <c r="B810" s="154" t="s">
        <v>8718</v>
      </c>
      <c r="C810" s="152" t="s">
        <v>1949</v>
      </c>
      <c r="D810" s="153" t="s">
        <v>10156</v>
      </c>
      <c r="E810" s="154" t="s">
        <v>36</v>
      </c>
      <c r="F810" s="154" t="s">
        <v>7308</v>
      </c>
      <c r="G810" s="154" t="s">
        <v>7309</v>
      </c>
      <c r="H810" s="154" t="s">
        <v>8609</v>
      </c>
      <c r="I810" s="154" t="s">
        <v>8610</v>
      </c>
      <c r="J810" s="154" t="s">
        <v>7312</v>
      </c>
      <c r="K810" s="154" t="s">
        <v>4</v>
      </c>
      <c r="L810" s="155">
        <v>3.7571716799999999</v>
      </c>
    </row>
    <row r="811" spans="1:12" hidden="1" x14ac:dyDescent="0.3">
      <c r="A811" s="154" t="s">
        <v>10157</v>
      </c>
      <c r="B811" s="154" t="s">
        <v>8664</v>
      </c>
      <c r="C811" s="152" t="s">
        <v>1951</v>
      </c>
      <c r="D811" s="153" t="s">
        <v>10158</v>
      </c>
      <c r="E811" s="154" t="s">
        <v>36</v>
      </c>
      <c r="F811" s="154" t="s">
        <v>7308</v>
      </c>
      <c r="G811" s="154" t="s">
        <v>7309</v>
      </c>
      <c r="H811" s="154" t="s">
        <v>8609</v>
      </c>
      <c r="I811" s="154" t="s">
        <v>8610</v>
      </c>
      <c r="J811" s="154" t="s">
        <v>7312</v>
      </c>
      <c r="K811" s="154" t="s">
        <v>4</v>
      </c>
      <c r="L811" s="155">
        <v>6.3057550999999998</v>
      </c>
    </row>
    <row r="812" spans="1:12" hidden="1" x14ac:dyDescent="0.3">
      <c r="A812" s="154" t="s">
        <v>10159</v>
      </c>
      <c r="B812" s="154" t="s">
        <v>8674</v>
      </c>
      <c r="C812" s="152" t="s">
        <v>1372</v>
      </c>
      <c r="D812" s="153" t="s">
        <v>10160</v>
      </c>
      <c r="E812" s="154" t="s">
        <v>36</v>
      </c>
      <c r="F812" s="154" t="s">
        <v>7308</v>
      </c>
      <c r="G812" s="154" t="s">
        <v>7309</v>
      </c>
      <c r="H812" s="154" t="s">
        <v>8609</v>
      </c>
      <c r="I812" s="154" t="s">
        <v>8610</v>
      </c>
      <c r="J812" s="154" t="s">
        <v>7312</v>
      </c>
      <c r="K812" s="154" t="s">
        <v>4</v>
      </c>
      <c r="L812" s="155">
        <v>10.58837145</v>
      </c>
    </row>
    <row r="813" spans="1:12" hidden="1" x14ac:dyDescent="0.3">
      <c r="A813" s="154" t="s">
        <v>10161</v>
      </c>
      <c r="B813" s="154" t="s">
        <v>8678</v>
      </c>
      <c r="C813" s="152" t="s">
        <v>1574</v>
      </c>
      <c r="D813" s="153" t="s">
        <v>10162</v>
      </c>
      <c r="E813" s="154" t="s">
        <v>36</v>
      </c>
      <c r="F813" s="154" t="s">
        <v>7308</v>
      </c>
      <c r="G813" s="154" t="s">
        <v>7309</v>
      </c>
      <c r="H813" s="154" t="s">
        <v>8609</v>
      </c>
      <c r="I813" s="154" t="s">
        <v>8610</v>
      </c>
      <c r="J813" s="154" t="s">
        <v>7312</v>
      </c>
      <c r="K813" s="154" t="s">
        <v>4</v>
      </c>
      <c r="L813" s="155">
        <v>13.45185914</v>
      </c>
    </row>
    <row r="814" spans="1:12" hidden="1" x14ac:dyDescent="0.3">
      <c r="A814" s="154" t="s">
        <v>10163</v>
      </c>
      <c r="B814" s="154" t="s">
        <v>8682</v>
      </c>
      <c r="C814" s="152" t="s">
        <v>1955</v>
      </c>
      <c r="D814" s="153" t="s">
        <v>10164</v>
      </c>
      <c r="E814" s="154" t="s">
        <v>36</v>
      </c>
      <c r="F814" s="154" t="s">
        <v>7308</v>
      </c>
      <c r="G814" s="154" t="s">
        <v>7309</v>
      </c>
      <c r="H814" s="154" t="s">
        <v>8609</v>
      </c>
      <c r="I814" s="154" t="s">
        <v>8610</v>
      </c>
      <c r="J814" s="154" t="s">
        <v>7312</v>
      </c>
      <c r="K814" s="154" t="s">
        <v>4</v>
      </c>
      <c r="L814" s="155">
        <v>7.4239581699999997</v>
      </c>
    </row>
    <row r="815" spans="1:12" hidden="1" x14ac:dyDescent="0.3">
      <c r="A815" s="154" t="s">
        <v>10165</v>
      </c>
      <c r="B815" s="154" t="s">
        <v>8686</v>
      </c>
      <c r="C815" s="152" t="s">
        <v>1957</v>
      </c>
      <c r="D815" s="153" t="s">
        <v>10166</v>
      </c>
      <c r="E815" s="154" t="s">
        <v>36</v>
      </c>
      <c r="F815" s="154" t="s">
        <v>7308</v>
      </c>
      <c r="G815" s="154" t="s">
        <v>7309</v>
      </c>
      <c r="H815" s="154" t="s">
        <v>8609</v>
      </c>
      <c r="I815" s="154" t="s">
        <v>8610</v>
      </c>
      <c r="J815" s="154" t="s">
        <v>7312</v>
      </c>
      <c r="K815" s="154" t="s">
        <v>4</v>
      </c>
      <c r="L815" s="155">
        <v>7.5831106100000003</v>
      </c>
    </row>
    <row r="816" spans="1:12" hidden="1" x14ac:dyDescent="0.3">
      <c r="A816" s="154" t="s">
        <v>10167</v>
      </c>
      <c r="B816" s="154" t="s">
        <v>8690</v>
      </c>
      <c r="C816" s="152" t="s">
        <v>1482</v>
      </c>
      <c r="D816" s="153" t="s">
        <v>10168</v>
      </c>
      <c r="E816" s="154" t="s">
        <v>36</v>
      </c>
      <c r="F816" s="154" t="s">
        <v>7308</v>
      </c>
      <c r="G816" s="154" t="s">
        <v>7309</v>
      </c>
      <c r="H816" s="154" t="s">
        <v>8609</v>
      </c>
      <c r="I816" s="154" t="s">
        <v>8610</v>
      </c>
      <c r="J816" s="154" t="s">
        <v>7312</v>
      </c>
      <c r="K816" s="154" t="s">
        <v>4</v>
      </c>
      <c r="L816" s="155">
        <v>10.10830445</v>
      </c>
    </row>
    <row r="817" spans="1:12" hidden="1" x14ac:dyDescent="0.3">
      <c r="A817" s="154" t="s">
        <v>10169</v>
      </c>
      <c r="B817" s="154" t="s">
        <v>8694</v>
      </c>
      <c r="C817" s="152" t="s">
        <v>10170</v>
      </c>
      <c r="D817" s="153" t="s">
        <v>10171</v>
      </c>
      <c r="E817" s="154" t="s">
        <v>36</v>
      </c>
      <c r="F817" s="154" t="s">
        <v>7308</v>
      </c>
      <c r="G817" s="154" t="s">
        <v>7309</v>
      </c>
      <c r="H817" s="154" t="s">
        <v>8609</v>
      </c>
      <c r="I817" s="154" t="s">
        <v>8610</v>
      </c>
      <c r="J817" s="154" t="s">
        <v>7312</v>
      </c>
      <c r="K817" s="154" t="s">
        <v>4</v>
      </c>
      <c r="L817" s="155">
        <v>11.05493002</v>
      </c>
    </row>
    <row r="818" spans="1:12" hidden="1" x14ac:dyDescent="0.3">
      <c r="A818" s="154" t="s">
        <v>10172</v>
      </c>
      <c r="B818" s="154" t="s">
        <v>8698</v>
      </c>
      <c r="C818" s="152" t="s">
        <v>1332</v>
      </c>
      <c r="D818" s="153" t="s">
        <v>10173</v>
      </c>
      <c r="E818" s="154" t="s">
        <v>36</v>
      </c>
      <c r="F818" s="154" t="s">
        <v>7308</v>
      </c>
      <c r="G818" s="154" t="s">
        <v>7309</v>
      </c>
      <c r="H818" s="154" t="s">
        <v>8609</v>
      </c>
      <c r="I818" s="154" t="s">
        <v>8610</v>
      </c>
      <c r="J818" s="154" t="s">
        <v>7312</v>
      </c>
      <c r="K818" s="154" t="s">
        <v>4</v>
      </c>
      <c r="L818" s="155">
        <v>8.8029144000000006</v>
      </c>
    </row>
    <row r="819" spans="1:12" hidden="1" x14ac:dyDescent="0.3">
      <c r="A819" s="154" t="s">
        <v>10174</v>
      </c>
      <c r="B819" s="154" t="s">
        <v>8702</v>
      </c>
      <c r="C819" s="152" t="s">
        <v>1514</v>
      </c>
      <c r="D819" s="153" t="s">
        <v>10175</v>
      </c>
      <c r="E819" s="154" t="s">
        <v>36</v>
      </c>
      <c r="F819" s="154" t="s">
        <v>7308</v>
      </c>
      <c r="G819" s="154" t="s">
        <v>7309</v>
      </c>
      <c r="H819" s="154" t="s">
        <v>8609</v>
      </c>
      <c r="I819" s="154" t="s">
        <v>8610</v>
      </c>
      <c r="J819" s="154" t="s">
        <v>7312</v>
      </c>
      <c r="K819" s="154" t="s">
        <v>4</v>
      </c>
      <c r="L819" s="155">
        <v>8.5143739000000007</v>
      </c>
    </row>
    <row r="820" spans="1:12" hidden="1" x14ac:dyDescent="0.3">
      <c r="A820" s="154" t="s">
        <v>10176</v>
      </c>
      <c r="B820" s="154" t="s">
        <v>8706</v>
      </c>
      <c r="C820" s="152" t="s">
        <v>1628</v>
      </c>
      <c r="D820" s="153" t="s">
        <v>10177</v>
      </c>
      <c r="E820" s="154" t="s">
        <v>36</v>
      </c>
      <c r="F820" s="154" t="s">
        <v>7308</v>
      </c>
      <c r="G820" s="154" t="s">
        <v>7309</v>
      </c>
      <c r="H820" s="154" t="s">
        <v>8609</v>
      </c>
      <c r="I820" s="154" t="s">
        <v>8610</v>
      </c>
      <c r="J820" s="154" t="s">
        <v>7312</v>
      </c>
      <c r="K820" s="154" t="s">
        <v>4</v>
      </c>
      <c r="L820" s="155">
        <v>1.52185262</v>
      </c>
    </row>
    <row r="821" spans="1:12" hidden="1" x14ac:dyDescent="0.3">
      <c r="A821" s="154" t="s">
        <v>10178</v>
      </c>
      <c r="B821" s="154" t="s">
        <v>8710</v>
      </c>
      <c r="C821" s="152" t="s">
        <v>1518</v>
      </c>
      <c r="D821" s="153" t="s">
        <v>10179</v>
      </c>
      <c r="E821" s="154" t="s">
        <v>36</v>
      </c>
      <c r="F821" s="154" t="s">
        <v>7308</v>
      </c>
      <c r="G821" s="154" t="s">
        <v>7309</v>
      </c>
      <c r="H821" s="154" t="s">
        <v>8609</v>
      </c>
      <c r="I821" s="154" t="s">
        <v>8610</v>
      </c>
      <c r="J821" s="154" t="s">
        <v>7312</v>
      </c>
      <c r="K821" s="154" t="s">
        <v>4</v>
      </c>
      <c r="L821" s="155">
        <v>8.4719524800000006</v>
      </c>
    </row>
    <row r="822" spans="1:12" hidden="1" x14ac:dyDescent="0.3">
      <c r="A822" s="154" t="s">
        <v>10180</v>
      </c>
      <c r="B822" s="154" t="s">
        <v>8714</v>
      </c>
      <c r="C822" s="152" t="s">
        <v>1488</v>
      </c>
      <c r="D822" s="153" t="s">
        <v>10181</v>
      </c>
      <c r="E822" s="154" t="s">
        <v>36</v>
      </c>
      <c r="F822" s="154" t="s">
        <v>7308</v>
      </c>
      <c r="G822" s="154" t="s">
        <v>7309</v>
      </c>
      <c r="H822" s="154" t="s">
        <v>8609</v>
      </c>
      <c r="I822" s="154" t="s">
        <v>8610</v>
      </c>
      <c r="J822" s="154" t="s">
        <v>7312</v>
      </c>
      <c r="K822" s="154" t="s">
        <v>4</v>
      </c>
      <c r="L822" s="155">
        <v>8.1324408899999998</v>
      </c>
    </row>
    <row r="823" spans="1:12" hidden="1" x14ac:dyDescent="0.3">
      <c r="A823" s="154" t="s">
        <v>10182</v>
      </c>
      <c r="B823" s="154" t="s">
        <v>8722</v>
      </c>
      <c r="C823" s="152" t="s">
        <v>10183</v>
      </c>
      <c r="D823" s="153" t="s">
        <v>10184</v>
      </c>
      <c r="E823" s="154" t="s">
        <v>36</v>
      </c>
      <c r="F823" s="154" t="s">
        <v>7308</v>
      </c>
      <c r="G823" s="154" t="s">
        <v>7309</v>
      </c>
      <c r="H823" s="154" t="s">
        <v>8609</v>
      </c>
      <c r="I823" s="154" t="s">
        <v>8610</v>
      </c>
      <c r="J823" s="154" t="s">
        <v>7312</v>
      </c>
      <c r="K823" s="154" t="s">
        <v>4</v>
      </c>
      <c r="L823" s="155">
        <v>8.0853274400000004</v>
      </c>
    </row>
    <row r="824" spans="1:12" hidden="1" x14ac:dyDescent="0.3">
      <c r="A824" s="154" t="s">
        <v>10185</v>
      </c>
      <c r="B824" s="154" t="s">
        <v>10186</v>
      </c>
      <c r="C824" s="152" t="s">
        <v>10187</v>
      </c>
      <c r="D824" s="153" t="s">
        <v>10188</v>
      </c>
      <c r="E824" s="154" t="s">
        <v>36</v>
      </c>
      <c r="F824" s="154" t="s">
        <v>7308</v>
      </c>
      <c r="G824" s="154" t="s">
        <v>7309</v>
      </c>
      <c r="H824" s="154" t="s">
        <v>8609</v>
      </c>
      <c r="I824" s="154" t="s">
        <v>8610</v>
      </c>
      <c r="J824" s="154" t="s">
        <v>7312</v>
      </c>
      <c r="K824" s="154" t="s">
        <v>4</v>
      </c>
      <c r="L824" s="155">
        <v>7.3914214500000002</v>
      </c>
    </row>
    <row r="825" spans="1:12" hidden="1" x14ac:dyDescent="0.3">
      <c r="A825" s="154" t="s">
        <v>10189</v>
      </c>
      <c r="B825" s="154" t="s">
        <v>10190</v>
      </c>
      <c r="C825" s="152" t="s">
        <v>1971</v>
      </c>
      <c r="D825" s="153" t="s">
        <v>10191</v>
      </c>
      <c r="E825" s="154" t="s">
        <v>36</v>
      </c>
      <c r="F825" s="154" t="s">
        <v>7308</v>
      </c>
      <c r="G825" s="154" t="s">
        <v>7309</v>
      </c>
      <c r="H825" s="154" t="s">
        <v>8609</v>
      </c>
      <c r="I825" s="154" t="s">
        <v>8610</v>
      </c>
      <c r="J825" s="154" t="s">
        <v>7312</v>
      </c>
      <c r="K825" s="154" t="s">
        <v>4</v>
      </c>
      <c r="L825" s="155">
        <v>2.7831343500000001</v>
      </c>
    </row>
    <row r="826" spans="1:12" hidden="1" x14ac:dyDescent="0.3">
      <c r="A826" s="154" t="s">
        <v>10192</v>
      </c>
      <c r="B826" s="154" t="s">
        <v>10193</v>
      </c>
      <c r="C826" s="152" t="s">
        <v>1973</v>
      </c>
      <c r="D826" s="153" t="s">
        <v>10194</v>
      </c>
      <c r="E826" s="154" t="s">
        <v>36</v>
      </c>
      <c r="F826" s="154" t="s">
        <v>7308</v>
      </c>
      <c r="G826" s="154" t="s">
        <v>7309</v>
      </c>
      <c r="H826" s="154" t="s">
        <v>8609</v>
      </c>
      <c r="I826" s="154" t="s">
        <v>8610</v>
      </c>
      <c r="J826" s="154" t="s">
        <v>7312</v>
      </c>
      <c r="K826" s="154" t="s">
        <v>4</v>
      </c>
      <c r="L826" s="155">
        <v>2.7830359800000002</v>
      </c>
    </row>
    <row r="827" spans="1:12" hidden="1" x14ac:dyDescent="0.3">
      <c r="A827" s="154" t="s">
        <v>10195</v>
      </c>
      <c r="B827" s="154" t="s">
        <v>10196</v>
      </c>
      <c r="C827" s="152" t="s">
        <v>1975</v>
      </c>
      <c r="D827" s="153" t="s">
        <v>10197</v>
      </c>
      <c r="E827" s="154" t="s">
        <v>36</v>
      </c>
      <c r="F827" s="154" t="s">
        <v>7308</v>
      </c>
      <c r="G827" s="154" t="s">
        <v>7309</v>
      </c>
      <c r="H827" s="154" t="s">
        <v>8609</v>
      </c>
      <c r="I827" s="154" t="s">
        <v>8610</v>
      </c>
      <c r="J827" s="154" t="s">
        <v>7312</v>
      </c>
      <c r="K827" s="154" t="s">
        <v>4</v>
      </c>
      <c r="L827" s="155">
        <v>1.4655362300000001</v>
      </c>
    </row>
    <row r="828" spans="1:12" hidden="1" x14ac:dyDescent="0.3">
      <c r="A828" s="154" t="s">
        <v>10198</v>
      </c>
      <c r="B828" s="154" t="s">
        <v>10199</v>
      </c>
      <c r="C828" s="152" t="s">
        <v>1977</v>
      </c>
      <c r="D828" s="153" t="s">
        <v>10200</v>
      </c>
      <c r="E828" s="154" t="s">
        <v>36</v>
      </c>
      <c r="F828" s="154" t="s">
        <v>7308</v>
      </c>
      <c r="G828" s="154" t="s">
        <v>7309</v>
      </c>
      <c r="H828" s="154" t="s">
        <v>8609</v>
      </c>
      <c r="I828" s="154" t="s">
        <v>8610</v>
      </c>
      <c r="J828" s="154" t="s">
        <v>7312</v>
      </c>
      <c r="K828" s="154" t="s">
        <v>4</v>
      </c>
      <c r="L828" s="155">
        <v>1.4662153499999999</v>
      </c>
    </row>
    <row r="829" spans="1:12" hidden="1" x14ac:dyDescent="0.3">
      <c r="A829" s="154" t="s">
        <v>10201</v>
      </c>
      <c r="B829" s="154" t="s">
        <v>10202</v>
      </c>
      <c r="C829" s="152" t="s">
        <v>1572</v>
      </c>
      <c r="D829" s="153" t="s">
        <v>10203</v>
      </c>
      <c r="E829" s="154" t="s">
        <v>36</v>
      </c>
      <c r="F829" s="154" t="s">
        <v>7308</v>
      </c>
      <c r="G829" s="154" t="s">
        <v>7309</v>
      </c>
      <c r="H829" s="154" t="s">
        <v>8609</v>
      </c>
      <c r="I829" s="154" t="s">
        <v>8610</v>
      </c>
      <c r="J829" s="154" t="s">
        <v>7312</v>
      </c>
      <c r="K829" s="154" t="s">
        <v>4</v>
      </c>
      <c r="L829" s="155">
        <v>20.6177338</v>
      </c>
    </row>
    <row r="830" spans="1:12" hidden="1" x14ac:dyDescent="0.3">
      <c r="A830" s="154" t="s">
        <v>10204</v>
      </c>
      <c r="B830" s="154" t="s">
        <v>10205</v>
      </c>
      <c r="C830" s="152" t="s">
        <v>1458</v>
      </c>
      <c r="D830" s="153" t="s">
        <v>10206</v>
      </c>
      <c r="E830" s="154" t="s">
        <v>36</v>
      </c>
      <c r="F830" s="154" t="s">
        <v>7308</v>
      </c>
      <c r="G830" s="154" t="s">
        <v>7309</v>
      </c>
      <c r="H830" s="154" t="s">
        <v>8609</v>
      </c>
      <c r="I830" s="154" t="s">
        <v>8610</v>
      </c>
      <c r="J830" s="154" t="s">
        <v>7312</v>
      </c>
      <c r="K830" s="154" t="s">
        <v>4</v>
      </c>
      <c r="L830" s="155">
        <v>20.6009715</v>
      </c>
    </row>
    <row r="831" spans="1:12" hidden="1" x14ac:dyDescent="0.3">
      <c r="A831" s="154" t="s">
        <v>10207</v>
      </c>
      <c r="B831" s="154" t="s">
        <v>10208</v>
      </c>
      <c r="C831" s="152" t="s">
        <v>1352</v>
      </c>
      <c r="D831" s="153" t="s">
        <v>10209</v>
      </c>
      <c r="E831" s="154" t="s">
        <v>36</v>
      </c>
      <c r="F831" s="154" t="s">
        <v>7308</v>
      </c>
      <c r="G831" s="154" t="s">
        <v>7309</v>
      </c>
      <c r="H831" s="154" t="s">
        <v>8609</v>
      </c>
      <c r="I831" s="154" t="s">
        <v>8610</v>
      </c>
      <c r="J831" s="154" t="s">
        <v>7312</v>
      </c>
      <c r="K831" s="154" t="s">
        <v>4</v>
      </c>
      <c r="L831" s="155">
        <v>16.2388613</v>
      </c>
    </row>
    <row r="832" spans="1:12" hidden="1" x14ac:dyDescent="0.3">
      <c r="A832" s="154" t="s">
        <v>10210</v>
      </c>
      <c r="B832" s="154" t="s">
        <v>10211</v>
      </c>
      <c r="C832" s="152" t="s">
        <v>1270</v>
      </c>
      <c r="D832" s="153" t="s">
        <v>10212</v>
      </c>
      <c r="E832" s="154" t="s">
        <v>36</v>
      </c>
      <c r="F832" s="154" t="s">
        <v>7308</v>
      </c>
      <c r="G832" s="154" t="s">
        <v>7309</v>
      </c>
      <c r="H832" s="154" t="s">
        <v>8609</v>
      </c>
      <c r="I832" s="154" t="s">
        <v>8610</v>
      </c>
      <c r="J832" s="154" t="s">
        <v>7312</v>
      </c>
      <c r="K832" s="154" t="s">
        <v>4</v>
      </c>
      <c r="L832" s="155">
        <v>16.174018799999999</v>
      </c>
    </row>
    <row r="833" spans="1:12" hidden="1" x14ac:dyDescent="0.3">
      <c r="A833" s="154" t="s">
        <v>10213</v>
      </c>
      <c r="B833" s="154" t="s">
        <v>10214</v>
      </c>
      <c r="C833" s="152" t="s">
        <v>1242</v>
      </c>
      <c r="D833" s="153" t="s">
        <v>10215</v>
      </c>
      <c r="E833" s="154" t="s">
        <v>36</v>
      </c>
      <c r="F833" s="154" t="s">
        <v>7308</v>
      </c>
      <c r="G833" s="154" t="s">
        <v>7309</v>
      </c>
      <c r="H833" s="154" t="s">
        <v>8609</v>
      </c>
      <c r="I833" s="154" t="s">
        <v>8610</v>
      </c>
      <c r="J833" s="154" t="s">
        <v>7312</v>
      </c>
      <c r="K833" s="154" t="s">
        <v>4</v>
      </c>
      <c r="L833" s="155">
        <v>29.291691910000001</v>
      </c>
    </row>
    <row r="834" spans="1:12" hidden="1" x14ac:dyDescent="0.3">
      <c r="A834" s="154" t="s">
        <v>10216</v>
      </c>
      <c r="B834" s="154" t="s">
        <v>10217</v>
      </c>
      <c r="C834" s="152" t="s">
        <v>1432</v>
      </c>
      <c r="D834" s="153" t="s">
        <v>10218</v>
      </c>
      <c r="E834" s="154" t="s">
        <v>36</v>
      </c>
      <c r="F834" s="154" t="s">
        <v>7308</v>
      </c>
      <c r="G834" s="154" t="s">
        <v>7309</v>
      </c>
      <c r="H834" s="154" t="s">
        <v>8609</v>
      </c>
      <c r="I834" s="154" t="s">
        <v>8610</v>
      </c>
      <c r="J834" s="154" t="s">
        <v>7312</v>
      </c>
      <c r="K834" s="154" t="s">
        <v>4</v>
      </c>
      <c r="L834" s="155">
        <v>29.302283460000002</v>
      </c>
    </row>
    <row r="835" spans="1:12" hidden="1" x14ac:dyDescent="0.3">
      <c r="A835" s="154" t="s">
        <v>10219</v>
      </c>
      <c r="B835" s="154" t="s">
        <v>10220</v>
      </c>
      <c r="C835" s="152" t="s">
        <v>1404</v>
      </c>
      <c r="D835" s="153" t="s">
        <v>10221</v>
      </c>
      <c r="E835" s="154" t="s">
        <v>36</v>
      </c>
      <c r="F835" s="154" t="s">
        <v>7308</v>
      </c>
      <c r="G835" s="154" t="s">
        <v>7309</v>
      </c>
      <c r="H835" s="154" t="s">
        <v>8609</v>
      </c>
      <c r="I835" s="154" t="s">
        <v>8610</v>
      </c>
      <c r="J835" s="154" t="s">
        <v>7312</v>
      </c>
      <c r="K835" s="154" t="s">
        <v>4</v>
      </c>
      <c r="L835" s="155">
        <v>17.276307020000001</v>
      </c>
    </row>
    <row r="836" spans="1:12" hidden="1" x14ac:dyDescent="0.3">
      <c r="A836" s="154" t="s">
        <v>10222</v>
      </c>
      <c r="B836" s="154" t="s">
        <v>10223</v>
      </c>
      <c r="C836" s="152" t="s">
        <v>1290</v>
      </c>
      <c r="D836" s="153" t="s">
        <v>10224</v>
      </c>
      <c r="E836" s="154" t="s">
        <v>36</v>
      </c>
      <c r="F836" s="154" t="s">
        <v>7308</v>
      </c>
      <c r="G836" s="154" t="s">
        <v>7309</v>
      </c>
      <c r="H836" s="154" t="s">
        <v>8609</v>
      </c>
      <c r="I836" s="154" t="s">
        <v>8610</v>
      </c>
      <c r="J836" s="154" t="s">
        <v>7312</v>
      </c>
      <c r="K836" s="154" t="s">
        <v>4</v>
      </c>
      <c r="L836" s="155">
        <v>17.285879850000001</v>
      </c>
    </row>
    <row r="837" spans="1:12" hidden="1" x14ac:dyDescent="0.3">
      <c r="A837" s="154" t="s">
        <v>10225</v>
      </c>
      <c r="B837" s="154" t="s">
        <v>10226</v>
      </c>
      <c r="C837" s="152" t="s">
        <v>1578</v>
      </c>
      <c r="D837" s="153" t="s">
        <v>10227</v>
      </c>
      <c r="E837" s="154" t="s">
        <v>36</v>
      </c>
      <c r="F837" s="154" t="s">
        <v>7308</v>
      </c>
      <c r="G837" s="154" t="s">
        <v>7309</v>
      </c>
      <c r="H837" s="154" t="s">
        <v>8609</v>
      </c>
      <c r="I837" s="154" t="s">
        <v>8610</v>
      </c>
      <c r="J837" s="154" t="s">
        <v>7312</v>
      </c>
      <c r="K837" s="154" t="s">
        <v>4</v>
      </c>
      <c r="L837" s="155">
        <v>9.4513251199999999</v>
      </c>
    </row>
    <row r="838" spans="1:12" hidden="1" x14ac:dyDescent="0.3">
      <c r="A838" s="154" t="s">
        <v>10228</v>
      </c>
      <c r="B838" s="154" t="s">
        <v>10229</v>
      </c>
      <c r="C838" s="152" t="s">
        <v>10228</v>
      </c>
      <c r="D838" s="153" t="s">
        <v>10230</v>
      </c>
      <c r="E838" s="154" t="s">
        <v>10231</v>
      </c>
      <c r="F838" s="154" t="s">
        <v>10232</v>
      </c>
      <c r="G838" s="154" t="s">
        <v>10233</v>
      </c>
      <c r="H838" s="154" t="s">
        <v>42</v>
      </c>
      <c r="I838" s="154" t="s">
        <v>9449</v>
      </c>
      <c r="J838" s="154" t="s">
        <v>10234</v>
      </c>
      <c r="K838" s="154" t="s">
        <v>10235</v>
      </c>
      <c r="L838" s="155">
        <v>22.702844079999998</v>
      </c>
    </row>
    <row r="839" spans="1:12" hidden="1" x14ac:dyDescent="0.3">
      <c r="A839" s="154" t="s">
        <v>10236</v>
      </c>
      <c r="B839" s="154" t="s">
        <v>10237</v>
      </c>
      <c r="C839" s="152" t="s">
        <v>10236</v>
      </c>
      <c r="D839" s="153" t="s">
        <v>10238</v>
      </c>
      <c r="E839" s="154" t="s">
        <v>10231</v>
      </c>
      <c r="F839" s="154" t="s">
        <v>10232</v>
      </c>
      <c r="G839" s="154" t="s">
        <v>10233</v>
      </c>
      <c r="H839" s="154" t="s">
        <v>42</v>
      </c>
      <c r="I839" s="154" t="s">
        <v>9449</v>
      </c>
      <c r="J839" s="154" t="s">
        <v>10234</v>
      </c>
      <c r="K839" s="154" t="s">
        <v>10235</v>
      </c>
      <c r="L839" s="155">
        <v>22.88</v>
      </c>
    </row>
    <row r="840" spans="1:12" hidden="1" x14ac:dyDescent="0.3">
      <c r="A840" s="154" t="s">
        <v>10239</v>
      </c>
      <c r="B840" s="154" t="s">
        <v>10240</v>
      </c>
      <c r="C840" s="152" t="s">
        <v>10239</v>
      </c>
      <c r="D840" s="153" t="s">
        <v>10241</v>
      </c>
      <c r="E840" s="154" t="s">
        <v>10231</v>
      </c>
      <c r="F840" s="154" t="s">
        <v>10232</v>
      </c>
      <c r="G840" s="154" t="s">
        <v>10233</v>
      </c>
      <c r="H840" s="154" t="s">
        <v>42</v>
      </c>
      <c r="I840" s="154" t="s">
        <v>9449</v>
      </c>
      <c r="J840" s="154" t="s">
        <v>10234</v>
      </c>
      <c r="K840" s="154" t="s">
        <v>10235</v>
      </c>
      <c r="L840" s="155">
        <v>19.36</v>
      </c>
    </row>
    <row r="841" spans="1:12" hidden="1" x14ac:dyDescent="0.3">
      <c r="A841" s="154" t="s">
        <v>10242</v>
      </c>
      <c r="B841" s="154" t="s">
        <v>10243</v>
      </c>
      <c r="C841" s="152" t="s">
        <v>10244</v>
      </c>
      <c r="D841" s="153" t="s">
        <v>10245</v>
      </c>
      <c r="E841" s="154" t="s">
        <v>36</v>
      </c>
      <c r="F841" s="154" t="s">
        <v>9465</v>
      </c>
      <c r="G841" s="154" t="s">
        <v>10246</v>
      </c>
      <c r="H841" s="154" t="s">
        <v>42</v>
      </c>
      <c r="I841" s="154" t="s">
        <v>9449</v>
      </c>
      <c r="J841" s="154" t="s">
        <v>9450</v>
      </c>
      <c r="K841" s="154" t="s">
        <v>9451</v>
      </c>
      <c r="L841" s="155">
        <v>0</v>
      </c>
    </row>
    <row r="842" spans="1:12" hidden="1" x14ac:dyDescent="0.3">
      <c r="A842" s="154" t="s">
        <v>48</v>
      </c>
      <c r="B842" s="154" t="s">
        <v>10247</v>
      </c>
      <c r="C842" s="152" t="s">
        <v>48</v>
      </c>
      <c r="D842" s="153" t="s">
        <v>10248</v>
      </c>
      <c r="E842" s="154" t="s">
        <v>36</v>
      </c>
      <c r="F842" s="154" t="s">
        <v>9447</v>
      </c>
      <c r="G842" s="154" t="s">
        <v>9448</v>
      </c>
      <c r="H842" s="154" t="s">
        <v>42</v>
      </c>
      <c r="I842" s="154" t="s">
        <v>9449</v>
      </c>
      <c r="J842" s="154" t="s">
        <v>9450</v>
      </c>
      <c r="K842" s="154" t="s">
        <v>9451</v>
      </c>
      <c r="L842" s="155">
        <v>9.0176195499999992</v>
      </c>
    </row>
    <row r="843" spans="1:12" hidden="1" x14ac:dyDescent="0.3">
      <c r="A843" s="154" t="s">
        <v>10249</v>
      </c>
      <c r="B843" s="154" t="s">
        <v>10250</v>
      </c>
      <c r="C843" s="152" t="s">
        <v>10249</v>
      </c>
      <c r="D843" s="153" t="s">
        <v>10251</v>
      </c>
      <c r="E843" s="154" t="s">
        <v>36</v>
      </c>
      <c r="F843" s="154" t="s">
        <v>9447</v>
      </c>
      <c r="G843" s="154" t="s">
        <v>9448</v>
      </c>
      <c r="H843" s="154" t="s">
        <v>42</v>
      </c>
      <c r="I843" s="154" t="s">
        <v>9449</v>
      </c>
      <c r="J843" s="154" t="s">
        <v>9450</v>
      </c>
      <c r="K843" s="154" t="s">
        <v>9451</v>
      </c>
      <c r="L843" s="155">
        <v>8.2420547200000005</v>
      </c>
    </row>
    <row r="844" spans="1:12" hidden="1" x14ac:dyDescent="0.3">
      <c r="A844" s="154" t="s">
        <v>49</v>
      </c>
      <c r="B844" s="154" t="s">
        <v>10252</v>
      </c>
      <c r="C844" s="152" t="s">
        <v>49</v>
      </c>
      <c r="D844" s="153" t="s">
        <v>10253</v>
      </c>
      <c r="E844" s="154" t="s">
        <v>36</v>
      </c>
      <c r="F844" s="154" t="s">
        <v>9447</v>
      </c>
      <c r="G844" s="154" t="s">
        <v>9448</v>
      </c>
      <c r="H844" s="154" t="s">
        <v>42</v>
      </c>
      <c r="I844" s="154" t="s">
        <v>9449</v>
      </c>
      <c r="J844" s="154" t="s">
        <v>9450</v>
      </c>
      <c r="K844" s="154" t="s">
        <v>9451</v>
      </c>
      <c r="L844" s="155">
        <v>8.5063047600000008</v>
      </c>
    </row>
    <row r="845" spans="1:12" hidden="1" x14ac:dyDescent="0.3">
      <c r="A845" s="154" t="s">
        <v>50</v>
      </c>
      <c r="B845" s="154" t="s">
        <v>10254</v>
      </c>
      <c r="C845" s="152" t="s">
        <v>50</v>
      </c>
      <c r="D845" s="153" t="s">
        <v>10255</v>
      </c>
      <c r="E845" s="154" t="s">
        <v>36</v>
      </c>
      <c r="F845" s="154" t="s">
        <v>9447</v>
      </c>
      <c r="G845" s="154" t="s">
        <v>9448</v>
      </c>
      <c r="H845" s="154" t="s">
        <v>42</v>
      </c>
      <c r="I845" s="154" t="s">
        <v>9449</v>
      </c>
      <c r="J845" s="154" t="s">
        <v>9450</v>
      </c>
      <c r="K845" s="154" t="s">
        <v>9451</v>
      </c>
      <c r="L845" s="155">
        <v>7.8193117799999996</v>
      </c>
    </row>
    <row r="846" spans="1:12" hidden="1" x14ac:dyDescent="0.3">
      <c r="A846" s="154" t="s">
        <v>51</v>
      </c>
      <c r="B846" s="154" t="s">
        <v>10256</v>
      </c>
      <c r="C846" s="152" t="s">
        <v>51</v>
      </c>
      <c r="D846" s="153" t="s">
        <v>10257</v>
      </c>
      <c r="E846" s="154" t="s">
        <v>36</v>
      </c>
      <c r="F846" s="154" t="s">
        <v>9447</v>
      </c>
      <c r="G846" s="154" t="s">
        <v>9448</v>
      </c>
      <c r="H846" s="154" t="s">
        <v>42</v>
      </c>
      <c r="I846" s="154" t="s">
        <v>9449</v>
      </c>
      <c r="J846" s="154" t="s">
        <v>9450</v>
      </c>
      <c r="K846" s="154" t="s">
        <v>9451</v>
      </c>
      <c r="L846" s="155">
        <v>7.8327805499999998</v>
      </c>
    </row>
    <row r="847" spans="1:12" hidden="1" x14ac:dyDescent="0.3">
      <c r="A847" s="154" t="s">
        <v>52</v>
      </c>
      <c r="B847" s="154" t="s">
        <v>10258</v>
      </c>
      <c r="C847" s="152" t="s">
        <v>52</v>
      </c>
      <c r="D847" s="153" t="s">
        <v>10259</v>
      </c>
      <c r="E847" s="154" t="s">
        <v>40</v>
      </c>
      <c r="F847" s="154" t="s">
        <v>9447</v>
      </c>
      <c r="G847" s="154" t="s">
        <v>9448</v>
      </c>
      <c r="H847" s="154" t="s">
        <v>42</v>
      </c>
      <c r="I847" s="154" t="s">
        <v>9449</v>
      </c>
      <c r="J847" s="154" t="s">
        <v>9450</v>
      </c>
      <c r="K847" s="154" t="s">
        <v>9451</v>
      </c>
      <c r="L847" s="155">
        <v>33.7592505</v>
      </c>
    </row>
    <row r="848" spans="1:12" hidden="1" x14ac:dyDescent="0.3">
      <c r="A848" s="154" t="s">
        <v>10260</v>
      </c>
      <c r="B848" s="154" t="s">
        <v>10261</v>
      </c>
      <c r="C848" s="152" t="s">
        <v>10260</v>
      </c>
      <c r="D848" s="153" t="s">
        <v>10262</v>
      </c>
      <c r="E848" s="154" t="s">
        <v>36</v>
      </c>
      <c r="F848" s="154" t="s">
        <v>9447</v>
      </c>
      <c r="G848" s="154" t="s">
        <v>9448</v>
      </c>
      <c r="H848" s="154" t="s">
        <v>42</v>
      </c>
      <c r="I848" s="154" t="s">
        <v>9449</v>
      </c>
      <c r="J848" s="154" t="s">
        <v>9450</v>
      </c>
      <c r="K848" s="154" t="s">
        <v>9451</v>
      </c>
      <c r="L848" s="155">
        <v>8.4133333300000004</v>
      </c>
    </row>
    <row r="849" spans="1:12" hidden="1" x14ac:dyDescent="0.3">
      <c r="A849" s="154" t="s">
        <v>53</v>
      </c>
      <c r="B849" s="154" t="s">
        <v>10263</v>
      </c>
      <c r="C849" s="152" t="s">
        <v>53</v>
      </c>
      <c r="D849" s="153" t="s">
        <v>10264</v>
      </c>
      <c r="E849" s="154" t="s">
        <v>36</v>
      </c>
      <c r="F849" s="154" t="s">
        <v>9447</v>
      </c>
      <c r="G849" s="154" t="s">
        <v>9448</v>
      </c>
      <c r="H849" s="154" t="s">
        <v>42</v>
      </c>
      <c r="I849" s="154" t="s">
        <v>9449</v>
      </c>
      <c r="J849" s="154" t="s">
        <v>9450</v>
      </c>
      <c r="K849" s="154" t="s">
        <v>9451</v>
      </c>
      <c r="L849" s="155">
        <v>0.10280103</v>
      </c>
    </row>
    <row r="850" spans="1:12" hidden="1" x14ac:dyDescent="0.3">
      <c r="A850" s="154" t="s">
        <v>871</v>
      </c>
      <c r="B850" s="154" t="s">
        <v>10265</v>
      </c>
      <c r="C850" s="152" t="s">
        <v>871</v>
      </c>
      <c r="D850" s="153" t="s">
        <v>10266</v>
      </c>
      <c r="E850" s="154" t="s">
        <v>36</v>
      </c>
      <c r="F850" s="154" t="s">
        <v>9447</v>
      </c>
      <c r="G850" s="154" t="s">
        <v>9448</v>
      </c>
      <c r="H850" s="154" t="s">
        <v>42</v>
      </c>
      <c r="I850" s="154" t="s">
        <v>9449</v>
      </c>
      <c r="J850" s="154" t="s">
        <v>9450</v>
      </c>
      <c r="K850" s="154" t="s">
        <v>9451</v>
      </c>
      <c r="L850" s="155">
        <v>66.135000000000005</v>
      </c>
    </row>
    <row r="851" spans="1:12" hidden="1" x14ac:dyDescent="0.3">
      <c r="A851" s="154" t="s">
        <v>1077</v>
      </c>
      <c r="B851" s="154" t="s">
        <v>10267</v>
      </c>
      <c r="C851" s="152" t="s">
        <v>1077</v>
      </c>
      <c r="D851" s="153" t="s">
        <v>10268</v>
      </c>
      <c r="E851" s="154" t="s">
        <v>40</v>
      </c>
      <c r="F851" s="154" t="s">
        <v>9465</v>
      </c>
      <c r="G851" s="154" t="s">
        <v>10246</v>
      </c>
      <c r="H851" s="154" t="s">
        <v>42</v>
      </c>
      <c r="I851" s="154" t="s">
        <v>9449</v>
      </c>
      <c r="J851" s="154" t="s">
        <v>9450</v>
      </c>
      <c r="K851" s="154" t="s">
        <v>9451</v>
      </c>
      <c r="L851" s="155">
        <v>15.05348534</v>
      </c>
    </row>
    <row r="852" spans="1:12" hidden="1" x14ac:dyDescent="0.3">
      <c r="A852" s="154" t="s">
        <v>1085</v>
      </c>
      <c r="B852" s="154" t="s">
        <v>10269</v>
      </c>
      <c r="C852" s="152" t="s">
        <v>1085</v>
      </c>
      <c r="D852" s="153" t="s">
        <v>10270</v>
      </c>
      <c r="E852" s="154" t="s">
        <v>8057</v>
      </c>
      <c r="F852" s="154" t="s">
        <v>9447</v>
      </c>
      <c r="G852" s="154" t="s">
        <v>9448</v>
      </c>
      <c r="H852" s="154" t="s">
        <v>42</v>
      </c>
      <c r="I852" s="154" t="s">
        <v>9449</v>
      </c>
      <c r="J852" s="154" t="s">
        <v>9450</v>
      </c>
      <c r="K852" s="154" t="s">
        <v>9451</v>
      </c>
      <c r="L852" s="155">
        <v>12.05</v>
      </c>
    </row>
    <row r="853" spans="1:12" hidden="1" x14ac:dyDescent="0.3">
      <c r="A853" s="154" t="s">
        <v>10271</v>
      </c>
      <c r="B853" s="154" t="s">
        <v>10272</v>
      </c>
      <c r="C853" s="152" t="s">
        <v>10271</v>
      </c>
      <c r="D853" s="153" t="s">
        <v>10273</v>
      </c>
      <c r="E853" s="154" t="s">
        <v>8057</v>
      </c>
      <c r="F853" s="154" t="s">
        <v>9447</v>
      </c>
      <c r="G853" s="154" t="s">
        <v>9448</v>
      </c>
      <c r="H853" s="154" t="s">
        <v>42</v>
      </c>
      <c r="I853" s="154" t="s">
        <v>9449</v>
      </c>
      <c r="J853" s="154" t="s">
        <v>9450</v>
      </c>
      <c r="K853" s="154" t="s">
        <v>9451</v>
      </c>
      <c r="L853" s="155">
        <v>375.4</v>
      </c>
    </row>
    <row r="854" spans="1:12" hidden="1" x14ac:dyDescent="0.3">
      <c r="A854" s="154" t="s">
        <v>54</v>
      </c>
      <c r="B854" s="154" t="s">
        <v>10274</v>
      </c>
      <c r="C854" s="152" t="s">
        <v>54</v>
      </c>
      <c r="D854" s="153" t="s">
        <v>10275</v>
      </c>
      <c r="E854" s="154" t="s">
        <v>36</v>
      </c>
      <c r="F854" s="154" t="s">
        <v>9447</v>
      </c>
      <c r="G854" s="154" t="s">
        <v>9448</v>
      </c>
      <c r="H854" s="154" t="s">
        <v>42</v>
      </c>
      <c r="I854" s="154" t="s">
        <v>9449</v>
      </c>
      <c r="J854" s="154" t="s">
        <v>9450</v>
      </c>
      <c r="K854" s="154" t="s">
        <v>9451</v>
      </c>
      <c r="L854" s="155">
        <v>11.14603767</v>
      </c>
    </row>
    <row r="855" spans="1:12" hidden="1" x14ac:dyDescent="0.3">
      <c r="A855" s="154" t="s">
        <v>55</v>
      </c>
      <c r="B855" s="154" t="s">
        <v>10276</v>
      </c>
      <c r="C855" s="152" t="s">
        <v>55</v>
      </c>
      <c r="D855" s="153" t="s">
        <v>10277</v>
      </c>
      <c r="E855" s="154" t="s">
        <v>36</v>
      </c>
      <c r="F855" s="154" t="s">
        <v>9447</v>
      </c>
      <c r="G855" s="154" t="s">
        <v>9448</v>
      </c>
      <c r="H855" s="154" t="s">
        <v>42</v>
      </c>
      <c r="I855" s="154" t="s">
        <v>9449</v>
      </c>
      <c r="J855" s="154" t="s">
        <v>9450</v>
      </c>
      <c r="K855" s="154" t="s">
        <v>9451</v>
      </c>
      <c r="L855" s="155">
        <v>15.9</v>
      </c>
    </row>
    <row r="856" spans="1:12" hidden="1" x14ac:dyDescent="0.3">
      <c r="A856" s="154" t="s">
        <v>56</v>
      </c>
      <c r="B856" s="154" t="s">
        <v>10278</v>
      </c>
      <c r="C856" s="152" t="s">
        <v>56</v>
      </c>
      <c r="D856" s="153" t="s">
        <v>10279</v>
      </c>
      <c r="E856" s="154" t="s">
        <v>36</v>
      </c>
      <c r="F856" s="154" t="s">
        <v>9447</v>
      </c>
      <c r="G856" s="154" t="s">
        <v>9448</v>
      </c>
      <c r="H856" s="154" t="s">
        <v>42</v>
      </c>
      <c r="I856" s="154" t="s">
        <v>9449</v>
      </c>
      <c r="J856" s="154" t="s">
        <v>9450</v>
      </c>
      <c r="K856" s="154" t="s">
        <v>9451</v>
      </c>
      <c r="L856" s="155">
        <v>25.371503229999998</v>
      </c>
    </row>
    <row r="857" spans="1:12" hidden="1" x14ac:dyDescent="0.3">
      <c r="A857" s="154" t="s">
        <v>57</v>
      </c>
      <c r="B857" s="154" t="s">
        <v>10280</v>
      </c>
      <c r="C857" s="152" t="s">
        <v>57</v>
      </c>
      <c r="D857" s="153" t="s">
        <v>10281</v>
      </c>
      <c r="E857" s="154" t="s">
        <v>36</v>
      </c>
      <c r="F857" s="154" t="s">
        <v>9447</v>
      </c>
      <c r="G857" s="154" t="s">
        <v>9448</v>
      </c>
      <c r="H857" s="154" t="s">
        <v>42</v>
      </c>
      <c r="I857" s="154" t="s">
        <v>9449</v>
      </c>
      <c r="J857" s="154" t="s">
        <v>9450</v>
      </c>
      <c r="K857" s="154" t="s">
        <v>9451</v>
      </c>
      <c r="L857" s="155">
        <v>21.017020370000001</v>
      </c>
    </row>
    <row r="858" spans="1:12" hidden="1" x14ac:dyDescent="0.3">
      <c r="A858" s="154" t="s">
        <v>58</v>
      </c>
      <c r="B858" s="154" t="s">
        <v>10282</v>
      </c>
      <c r="C858" s="152" t="s">
        <v>58</v>
      </c>
      <c r="D858" s="153" t="s">
        <v>10283</v>
      </c>
      <c r="E858" s="154" t="s">
        <v>36</v>
      </c>
      <c r="F858" s="154" t="s">
        <v>9447</v>
      </c>
      <c r="G858" s="154" t="s">
        <v>9448</v>
      </c>
      <c r="H858" s="154" t="s">
        <v>42</v>
      </c>
      <c r="I858" s="154" t="s">
        <v>9449</v>
      </c>
      <c r="J858" s="154" t="s">
        <v>9450</v>
      </c>
      <c r="K858" s="154" t="s">
        <v>9451</v>
      </c>
      <c r="L858" s="155">
        <v>5.0462267699999996</v>
      </c>
    </row>
    <row r="859" spans="1:12" hidden="1" x14ac:dyDescent="0.3">
      <c r="A859" s="154" t="s">
        <v>59</v>
      </c>
      <c r="B859" s="154" t="s">
        <v>10284</v>
      </c>
      <c r="C859" s="152" t="s">
        <v>59</v>
      </c>
      <c r="D859" s="153" t="s">
        <v>10285</v>
      </c>
      <c r="E859" s="154" t="s">
        <v>36</v>
      </c>
      <c r="F859" s="154" t="s">
        <v>9447</v>
      </c>
      <c r="G859" s="154" t="s">
        <v>9448</v>
      </c>
      <c r="H859" s="154" t="s">
        <v>42</v>
      </c>
      <c r="I859" s="154" t="s">
        <v>9449</v>
      </c>
      <c r="J859" s="154" t="s">
        <v>9450</v>
      </c>
      <c r="K859" s="154" t="s">
        <v>9451</v>
      </c>
      <c r="L859" s="155">
        <v>7.7104851700000001</v>
      </c>
    </row>
    <row r="860" spans="1:12" hidden="1" x14ac:dyDescent="0.3">
      <c r="A860" s="154" t="s">
        <v>10286</v>
      </c>
      <c r="B860" s="154" t="s">
        <v>10287</v>
      </c>
      <c r="C860" s="152" t="s">
        <v>10286</v>
      </c>
      <c r="D860" s="153" t="s">
        <v>10288</v>
      </c>
      <c r="E860" s="154" t="s">
        <v>36</v>
      </c>
      <c r="F860" s="154" t="s">
        <v>9447</v>
      </c>
      <c r="G860" s="154" t="s">
        <v>9448</v>
      </c>
      <c r="H860" s="154" t="s">
        <v>42</v>
      </c>
      <c r="I860" s="154" t="s">
        <v>9449</v>
      </c>
      <c r="J860" s="154" t="s">
        <v>9450</v>
      </c>
      <c r="K860" s="154" t="s">
        <v>9451</v>
      </c>
      <c r="L860" s="155">
        <v>6.9458061000000004</v>
      </c>
    </row>
    <row r="861" spans="1:12" hidden="1" x14ac:dyDescent="0.3">
      <c r="A861" s="154" t="s">
        <v>60</v>
      </c>
      <c r="B861" s="154" t="s">
        <v>10289</v>
      </c>
      <c r="C861" s="152" t="s">
        <v>60</v>
      </c>
      <c r="D861" s="153" t="s">
        <v>10290</v>
      </c>
      <c r="E861" s="154" t="s">
        <v>36</v>
      </c>
      <c r="F861" s="154" t="s">
        <v>9447</v>
      </c>
      <c r="G861" s="154" t="s">
        <v>9448</v>
      </c>
      <c r="H861" s="154" t="s">
        <v>42</v>
      </c>
      <c r="I861" s="154" t="s">
        <v>9449</v>
      </c>
      <c r="J861" s="154" t="s">
        <v>9450</v>
      </c>
      <c r="K861" s="154" t="s">
        <v>9451</v>
      </c>
      <c r="L861" s="155">
        <v>14.875</v>
      </c>
    </row>
    <row r="862" spans="1:12" hidden="1" x14ac:dyDescent="0.3">
      <c r="A862" s="154" t="s">
        <v>61</v>
      </c>
      <c r="B862" s="154" t="s">
        <v>10291</v>
      </c>
      <c r="C862" s="152" t="s">
        <v>61</v>
      </c>
      <c r="D862" s="153" t="s">
        <v>10292</v>
      </c>
      <c r="E862" s="154" t="s">
        <v>36</v>
      </c>
      <c r="F862" s="154" t="s">
        <v>9447</v>
      </c>
      <c r="G862" s="154" t="s">
        <v>9448</v>
      </c>
      <c r="H862" s="154" t="s">
        <v>42</v>
      </c>
      <c r="I862" s="154" t="s">
        <v>9449</v>
      </c>
      <c r="J862" s="154" t="s">
        <v>9450</v>
      </c>
      <c r="K862" s="154" t="s">
        <v>9451</v>
      </c>
      <c r="L862" s="155">
        <v>0.23080712</v>
      </c>
    </row>
    <row r="863" spans="1:12" hidden="1" x14ac:dyDescent="0.3">
      <c r="A863" s="154" t="s">
        <v>62</v>
      </c>
      <c r="B863" s="154" t="s">
        <v>10293</v>
      </c>
      <c r="C863" s="152" t="s">
        <v>62</v>
      </c>
      <c r="D863" s="153" t="s">
        <v>10294</v>
      </c>
      <c r="E863" s="154" t="s">
        <v>36</v>
      </c>
      <c r="F863" s="154" t="s">
        <v>9447</v>
      </c>
      <c r="G863" s="154" t="s">
        <v>9448</v>
      </c>
      <c r="H863" s="154" t="s">
        <v>42</v>
      </c>
      <c r="I863" s="154" t="s">
        <v>9449</v>
      </c>
      <c r="J863" s="154" t="s">
        <v>9450</v>
      </c>
      <c r="K863" s="154" t="s">
        <v>9451</v>
      </c>
      <c r="L863" s="155">
        <v>0.1905974</v>
      </c>
    </row>
    <row r="864" spans="1:12" hidden="1" x14ac:dyDescent="0.3">
      <c r="A864" s="154" t="s">
        <v>63</v>
      </c>
      <c r="B864" s="154" t="s">
        <v>10295</v>
      </c>
      <c r="C864" s="152" t="s">
        <v>63</v>
      </c>
      <c r="D864" s="153" t="s">
        <v>10296</v>
      </c>
      <c r="E864" s="154" t="s">
        <v>36</v>
      </c>
      <c r="F864" s="154" t="s">
        <v>9447</v>
      </c>
      <c r="G864" s="154" t="s">
        <v>9448</v>
      </c>
      <c r="H864" s="154" t="s">
        <v>42</v>
      </c>
      <c r="I864" s="154" t="s">
        <v>9449</v>
      </c>
      <c r="J864" s="154" t="s">
        <v>9450</v>
      </c>
      <c r="K864" s="154" t="s">
        <v>9451</v>
      </c>
      <c r="L864" s="155">
        <v>0.13879949999999999</v>
      </c>
    </row>
    <row r="865" spans="1:12" hidden="1" x14ac:dyDescent="0.3">
      <c r="A865" s="154" t="s">
        <v>64</v>
      </c>
      <c r="B865" s="154" t="s">
        <v>10297</v>
      </c>
      <c r="C865" s="152" t="s">
        <v>64</v>
      </c>
      <c r="D865" s="153" t="s">
        <v>10298</v>
      </c>
      <c r="E865" s="154" t="s">
        <v>36</v>
      </c>
      <c r="F865" s="154" t="s">
        <v>9447</v>
      </c>
      <c r="G865" s="154" t="s">
        <v>9448</v>
      </c>
      <c r="H865" s="154" t="s">
        <v>42</v>
      </c>
      <c r="I865" s="154" t="s">
        <v>9449</v>
      </c>
      <c r="J865" s="154" t="s">
        <v>9450</v>
      </c>
      <c r="K865" s="154" t="s">
        <v>9451</v>
      </c>
      <c r="L865" s="155">
        <v>17.46483078</v>
      </c>
    </row>
    <row r="866" spans="1:12" hidden="1" x14ac:dyDescent="0.3">
      <c r="A866" s="154" t="s">
        <v>65</v>
      </c>
      <c r="B866" s="154" t="s">
        <v>10299</v>
      </c>
      <c r="C866" s="152" t="s">
        <v>65</v>
      </c>
      <c r="D866" s="153" t="s">
        <v>10300</v>
      </c>
      <c r="E866" s="154" t="s">
        <v>36</v>
      </c>
      <c r="F866" s="154" t="s">
        <v>9447</v>
      </c>
      <c r="G866" s="154" t="s">
        <v>9448</v>
      </c>
      <c r="H866" s="154" t="s">
        <v>42</v>
      </c>
      <c r="I866" s="154" t="s">
        <v>9449</v>
      </c>
      <c r="J866" s="154" t="s">
        <v>9450</v>
      </c>
      <c r="K866" s="154" t="s">
        <v>9451</v>
      </c>
      <c r="L866" s="155">
        <v>9.6772693400000005</v>
      </c>
    </row>
    <row r="867" spans="1:12" hidden="1" x14ac:dyDescent="0.3">
      <c r="A867" s="154" t="s">
        <v>10301</v>
      </c>
      <c r="B867" s="154" t="s">
        <v>10302</v>
      </c>
      <c r="C867" s="152" t="s">
        <v>10301</v>
      </c>
      <c r="D867" s="153" t="s">
        <v>10303</v>
      </c>
      <c r="E867" s="154" t="s">
        <v>36</v>
      </c>
      <c r="F867" s="154" t="s">
        <v>9447</v>
      </c>
      <c r="G867" s="154" t="s">
        <v>9448</v>
      </c>
      <c r="H867" s="154" t="s">
        <v>42</v>
      </c>
      <c r="I867" s="154" t="s">
        <v>9449</v>
      </c>
      <c r="J867" s="154" t="s">
        <v>9450</v>
      </c>
      <c r="K867" s="154" t="s">
        <v>9451</v>
      </c>
      <c r="L867" s="155">
        <v>21</v>
      </c>
    </row>
    <row r="868" spans="1:12" hidden="1" x14ac:dyDescent="0.3">
      <c r="A868" s="154" t="s">
        <v>66</v>
      </c>
      <c r="B868" s="154" t="s">
        <v>10304</v>
      </c>
      <c r="C868" s="152" t="s">
        <v>66</v>
      </c>
      <c r="D868" s="153" t="s">
        <v>10305</v>
      </c>
      <c r="E868" s="154" t="s">
        <v>36</v>
      </c>
      <c r="F868" s="154" t="s">
        <v>9447</v>
      </c>
      <c r="G868" s="154" t="s">
        <v>9448</v>
      </c>
      <c r="H868" s="154" t="s">
        <v>42</v>
      </c>
      <c r="I868" s="154" t="s">
        <v>9449</v>
      </c>
      <c r="J868" s="154" t="s">
        <v>9450</v>
      </c>
      <c r="K868" s="154" t="s">
        <v>9451</v>
      </c>
      <c r="L868" s="155">
        <v>31.032163260000001</v>
      </c>
    </row>
    <row r="869" spans="1:12" hidden="1" x14ac:dyDescent="0.3">
      <c r="A869" s="154" t="s">
        <v>67</v>
      </c>
      <c r="B869" s="154" t="s">
        <v>10306</v>
      </c>
      <c r="C869" s="152" t="s">
        <v>67</v>
      </c>
      <c r="D869" s="153" t="s">
        <v>10307</v>
      </c>
      <c r="E869" s="154" t="s">
        <v>36</v>
      </c>
      <c r="F869" s="154" t="s">
        <v>9447</v>
      </c>
      <c r="G869" s="154" t="s">
        <v>9448</v>
      </c>
      <c r="H869" s="154" t="s">
        <v>42</v>
      </c>
      <c r="I869" s="154" t="s">
        <v>9449</v>
      </c>
      <c r="J869" s="154" t="s">
        <v>9450</v>
      </c>
      <c r="K869" s="154" t="s">
        <v>9451</v>
      </c>
      <c r="L869" s="155">
        <v>34.5</v>
      </c>
    </row>
    <row r="870" spans="1:12" hidden="1" x14ac:dyDescent="0.3">
      <c r="A870" s="154" t="s">
        <v>68</v>
      </c>
      <c r="B870" s="154" t="s">
        <v>10308</v>
      </c>
      <c r="C870" s="152" t="s">
        <v>68</v>
      </c>
      <c r="D870" s="153" t="s">
        <v>10309</v>
      </c>
      <c r="E870" s="154" t="s">
        <v>36</v>
      </c>
      <c r="F870" s="154" t="s">
        <v>9447</v>
      </c>
      <c r="G870" s="154" t="s">
        <v>9448</v>
      </c>
      <c r="H870" s="154" t="s">
        <v>42</v>
      </c>
      <c r="I870" s="154" t="s">
        <v>9449</v>
      </c>
      <c r="J870" s="154" t="s">
        <v>9450</v>
      </c>
      <c r="K870" s="154" t="s">
        <v>9451</v>
      </c>
      <c r="L870" s="155">
        <v>25</v>
      </c>
    </row>
    <row r="871" spans="1:12" hidden="1" x14ac:dyDescent="0.3">
      <c r="A871" s="154" t="s">
        <v>69</v>
      </c>
      <c r="B871" s="154" t="s">
        <v>10310</v>
      </c>
      <c r="C871" s="152" t="s">
        <v>69</v>
      </c>
      <c r="D871" s="153" t="s">
        <v>10311</v>
      </c>
      <c r="E871" s="154" t="s">
        <v>36</v>
      </c>
      <c r="F871" s="154" t="s">
        <v>9447</v>
      </c>
      <c r="G871" s="154" t="s">
        <v>9448</v>
      </c>
      <c r="H871" s="154" t="s">
        <v>42</v>
      </c>
      <c r="I871" s="154" t="s">
        <v>9449</v>
      </c>
      <c r="J871" s="154" t="s">
        <v>9450</v>
      </c>
      <c r="K871" s="154" t="s">
        <v>9451</v>
      </c>
      <c r="L871" s="155">
        <v>32</v>
      </c>
    </row>
    <row r="872" spans="1:12" hidden="1" x14ac:dyDescent="0.3">
      <c r="A872" s="154" t="s">
        <v>70</v>
      </c>
      <c r="B872" s="154" t="s">
        <v>10312</v>
      </c>
      <c r="C872" s="152" t="s">
        <v>70</v>
      </c>
      <c r="D872" s="153" t="s">
        <v>10313</v>
      </c>
      <c r="E872" s="154" t="s">
        <v>36</v>
      </c>
      <c r="F872" s="154" t="s">
        <v>9447</v>
      </c>
      <c r="G872" s="154" t="s">
        <v>9448</v>
      </c>
      <c r="H872" s="154" t="s">
        <v>42</v>
      </c>
      <c r="I872" s="154" t="s">
        <v>9449</v>
      </c>
      <c r="J872" s="154" t="s">
        <v>9450</v>
      </c>
      <c r="K872" s="154" t="s">
        <v>9451</v>
      </c>
      <c r="L872" s="155">
        <v>20</v>
      </c>
    </row>
    <row r="873" spans="1:12" hidden="1" x14ac:dyDescent="0.3">
      <c r="A873" s="154" t="s">
        <v>71</v>
      </c>
      <c r="B873" s="154" t="s">
        <v>10314</v>
      </c>
      <c r="C873" s="152" t="s">
        <v>71</v>
      </c>
      <c r="D873" s="153" t="s">
        <v>10315</v>
      </c>
      <c r="E873" s="154" t="s">
        <v>36</v>
      </c>
      <c r="F873" s="154" t="s">
        <v>9447</v>
      </c>
      <c r="G873" s="154" t="s">
        <v>9448</v>
      </c>
      <c r="H873" s="154" t="s">
        <v>42</v>
      </c>
      <c r="I873" s="154" t="s">
        <v>9449</v>
      </c>
      <c r="J873" s="154" t="s">
        <v>9450</v>
      </c>
      <c r="K873" s="154" t="s">
        <v>9451</v>
      </c>
      <c r="L873" s="155">
        <v>9.5436213900000002</v>
      </c>
    </row>
    <row r="874" spans="1:12" hidden="1" x14ac:dyDescent="0.3">
      <c r="A874" s="154" t="s">
        <v>10316</v>
      </c>
      <c r="B874" s="154" t="s">
        <v>10317</v>
      </c>
      <c r="C874" s="152" t="s">
        <v>10316</v>
      </c>
      <c r="D874" s="153" t="s">
        <v>10318</v>
      </c>
      <c r="E874" s="154" t="s">
        <v>36</v>
      </c>
      <c r="F874" s="154" t="s">
        <v>9447</v>
      </c>
      <c r="G874" s="154" t="s">
        <v>9448</v>
      </c>
      <c r="H874" s="154" t="s">
        <v>42</v>
      </c>
      <c r="I874" s="154" t="s">
        <v>9449</v>
      </c>
      <c r="J874" s="154" t="s">
        <v>9450</v>
      </c>
      <c r="K874" s="154" t="s">
        <v>9451</v>
      </c>
      <c r="L874" s="155">
        <v>1.07547931</v>
      </c>
    </row>
    <row r="875" spans="1:12" hidden="1" x14ac:dyDescent="0.3">
      <c r="A875" s="154" t="s">
        <v>72</v>
      </c>
      <c r="B875" s="154" t="s">
        <v>10319</v>
      </c>
      <c r="C875" s="152" t="s">
        <v>72</v>
      </c>
      <c r="D875" s="153" t="s">
        <v>10320</v>
      </c>
      <c r="E875" s="154" t="s">
        <v>36</v>
      </c>
      <c r="F875" s="154" t="s">
        <v>9447</v>
      </c>
      <c r="G875" s="154" t="s">
        <v>9448</v>
      </c>
      <c r="H875" s="154" t="s">
        <v>42</v>
      </c>
      <c r="I875" s="154" t="s">
        <v>9449</v>
      </c>
      <c r="J875" s="154" t="s">
        <v>9450</v>
      </c>
      <c r="K875" s="154" t="s">
        <v>9451</v>
      </c>
      <c r="L875" s="155">
        <v>0.134995</v>
      </c>
    </row>
    <row r="876" spans="1:12" hidden="1" x14ac:dyDescent="0.3">
      <c r="A876" s="154" t="s">
        <v>872</v>
      </c>
      <c r="B876" s="154" t="s">
        <v>10321</v>
      </c>
      <c r="C876" s="152" t="s">
        <v>872</v>
      </c>
      <c r="D876" s="153" t="s">
        <v>10322</v>
      </c>
      <c r="E876" s="154" t="s">
        <v>36</v>
      </c>
      <c r="F876" s="154" t="s">
        <v>9447</v>
      </c>
      <c r="G876" s="154" t="s">
        <v>9448</v>
      </c>
      <c r="H876" s="154" t="s">
        <v>42</v>
      </c>
      <c r="I876" s="154" t="s">
        <v>9449</v>
      </c>
      <c r="J876" s="154" t="s">
        <v>9450</v>
      </c>
      <c r="K876" s="154" t="s">
        <v>9451</v>
      </c>
      <c r="L876" s="155">
        <v>0.17695384</v>
      </c>
    </row>
    <row r="877" spans="1:12" hidden="1" x14ac:dyDescent="0.3">
      <c r="A877" s="154" t="s">
        <v>73</v>
      </c>
      <c r="B877" s="154" t="s">
        <v>10323</v>
      </c>
      <c r="C877" s="152" t="s">
        <v>73</v>
      </c>
      <c r="D877" s="153" t="s">
        <v>10324</v>
      </c>
      <c r="E877" s="154" t="s">
        <v>36</v>
      </c>
      <c r="F877" s="154" t="s">
        <v>9447</v>
      </c>
      <c r="G877" s="154" t="s">
        <v>9448</v>
      </c>
      <c r="H877" s="154" t="s">
        <v>42</v>
      </c>
      <c r="I877" s="154" t="s">
        <v>9449</v>
      </c>
      <c r="J877" s="154" t="s">
        <v>9450</v>
      </c>
      <c r="K877" s="154" t="s">
        <v>9451</v>
      </c>
      <c r="L877" s="155">
        <v>6.69453472</v>
      </c>
    </row>
    <row r="878" spans="1:12" hidden="1" x14ac:dyDescent="0.3">
      <c r="A878" s="154" t="s">
        <v>74</v>
      </c>
      <c r="B878" s="154" t="s">
        <v>10325</v>
      </c>
      <c r="C878" s="152" t="s">
        <v>74</v>
      </c>
      <c r="D878" s="153" t="s">
        <v>10326</v>
      </c>
      <c r="E878" s="154" t="s">
        <v>36</v>
      </c>
      <c r="F878" s="154" t="s">
        <v>9447</v>
      </c>
      <c r="G878" s="154" t="s">
        <v>9448</v>
      </c>
      <c r="H878" s="154" t="s">
        <v>42</v>
      </c>
      <c r="I878" s="154" t="s">
        <v>9449</v>
      </c>
      <c r="J878" s="154" t="s">
        <v>9450</v>
      </c>
      <c r="K878" s="154" t="s">
        <v>9451</v>
      </c>
      <c r="L878" s="155">
        <v>21</v>
      </c>
    </row>
    <row r="879" spans="1:12" hidden="1" x14ac:dyDescent="0.3">
      <c r="A879" s="154" t="s">
        <v>75</v>
      </c>
      <c r="B879" s="154" t="s">
        <v>10327</v>
      </c>
      <c r="C879" s="152" t="s">
        <v>75</v>
      </c>
      <c r="D879" s="153" t="s">
        <v>10328</v>
      </c>
      <c r="E879" s="154" t="s">
        <v>36</v>
      </c>
      <c r="F879" s="154" t="s">
        <v>9447</v>
      </c>
      <c r="G879" s="154" t="s">
        <v>9448</v>
      </c>
      <c r="H879" s="154" t="s">
        <v>42</v>
      </c>
      <c r="I879" s="154" t="s">
        <v>9449</v>
      </c>
      <c r="J879" s="154" t="s">
        <v>9450</v>
      </c>
      <c r="K879" s="154" t="s">
        <v>9451</v>
      </c>
      <c r="L879" s="155">
        <v>39.68243502</v>
      </c>
    </row>
    <row r="880" spans="1:12" hidden="1" x14ac:dyDescent="0.3">
      <c r="A880" s="154" t="s">
        <v>76</v>
      </c>
      <c r="B880" s="154" t="s">
        <v>10329</v>
      </c>
      <c r="C880" s="152" t="s">
        <v>76</v>
      </c>
      <c r="D880" s="153" t="s">
        <v>10330</v>
      </c>
      <c r="E880" s="154" t="s">
        <v>36</v>
      </c>
      <c r="F880" s="154" t="s">
        <v>9447</v>
      </c>
      <c r="G880" s="154" t="s">
        <v>9448</v>
      </c>
      <c r="H880" s="154" t="s">
        <v>42</v>
      </c>
      <c r="I880" s="154" t="s">
        <v>9449</v>
      </c>
      <c r="J880" s="154" t="s">
        <v>9450</v>
      </c>
      <c r="K880" s="154" t="s">
        <v>9451</v>
      </c>
      <c r="L880" s="155">
        <v>19.5</v>
      </c>
    </row>
    <row r="881" spans="1:12" hidden="1" x14ac:dyDescent="0.3">
      <c r="A881" s="154" t="s">
        <v>77</v>
      </c>
      <c r="B881" s="154" t="s">
        <v>10331</v>
      </c>
      <c r="C881" s="152" t="s">
        <v>77</v>
      </c>
      <c r="D881" s="153" t="s">
        <v>10332</v>
      </c>
      <c r="E881" s="154" t="s">
        <v>36</v>
      </c>
      <c r="F881" s="154" t="s">
        <v>9447</v>
      </c>
      <c r="G881" s="154" t="s">
        <v>9448</v>
      </c>
      <c r="H881" s="154" t="s">
        <v>42</v>
      </c>
      <c r="I881" s="154" t="s">
        <v>9449</v>
      </c>
      <c r="J881" s="154" t="s">
        <v>9450</v>
      </c>
      <c r="K881" s="154" t="s">
        <v>9451</v>
      </c>
      <c r="L881" s="155">
        <v>43.25</v>
      </c>
    </row>
    <row r="882" spans="1:12" hidden="1" x14ac:dyDescent="0.3">
      <c r="A882" s="154" t="s">
        <v>78</v>
      </c>
      <c r="B882" s="154" t="s">
        <v>10333</v>
      </c>
      <c r="C882" s="152" t="s">
        <v>78</v>
      </c>
      <c r="D882" s="153" t="s">
        <v>10334</v>
      </c>
      <c r="E882" s="154" t="s">
        <v>36</v>
      </c>
      <c r="F882" s="154" t="s">
        <v>9447</v>
      </c>
      <c r="G882" s="154" t="s">
        <v>9448</v>
      </c>
      <c r="H882" s="154" t="s">
        <v>42</v>
      </c>
      <c r="I882" s="154" t="s">
        <v>9449</v>
      </c>
      <c r="J882" s="154" t="s">
        <v>9450</v>
      </c>
      <c r="K882" s="154" t="s">
        <v>9451</v>
      </c>
      <c r="L882" s="155">
        <v>12.87837837</v>
      </c>
    </row>
    <row r="883" spans="1:12" hidden="1" x14ac:dyDescent="0.3">
      <c r="A883" s="154" t="s">
        <v>79</v>
      </c>
      <c r="B883" s="154" t="s">
        <v>10335</v>
      </c>
      <c r="C883" s="152" t="s">
        <v>79</v>
      </c>
      <c r="D883" s="153" t="s">
        <v>10336</v>
      </c>
      <c r="E883" s="154" t="s">
        <v>36</v>
      </c>
      <c r="F883" s="154" t="s">
        <v>9447</v>
      </c>
      <c r="G883" s="154" t="s">
        <v>9448</v>
      </c>
      <c r="H883" s="154" t="s">
        <v>42</v>
      </c>
      <c r="I883" s="154" t="s">
        <v>9449</v>
      </c>
      <c r="J883" s="154" t="s">
        <v>9450</v>
      </c>
      <c r="K883" s="154" t="s">
        <v>9451</v>
      </c>
      <c r="L883" s="155">
        <v>0.22060647999999999</v>
      </c>
    </row>
    <row r="884" spans="1:12" hidden="1" x14ac:dyDescent="0.3">
      <c r="A884" s="154" t="s">
        <v>81</v>
      </c>
      <c r="B884" s="154" t="s">
        <v>10337</v>
      </c>
      <c r="C884" s="152" t="s">
        <v>81</v>
      </c>
      <c r="D884" s="153" t="s">
        <v>10338</v>
      </c>
      <c r="E884" s="154" t="s">
        <v>10339</v>
      </c>
      <c r="F884" s="154" t="s">
        <v>9447</v>
      </c>
      <c r="G884" s="154" t="s">
        <v>9448</v>
      </c>
      <c r="H884" s="154" t="s">
        <v>42</v>
      </c>
      <c r="I884" s="154" t="s">
        <v>9449</v>
      </c>
      <c r="J884" s="154" t="s">
        <v>9450</v>
      </c>
      <c r="K884" s="154" t="s">
        <v>9451</v>
      </c>
      <c r="L884" s="155">
        <v>762.31500000000005</v>
      </c>
    </row>
    <row r="885" spans="1:12" hidden="1" x14ac:dyDescent="0.3">
      <c r="A885" s="154" t="s">
        <v>82</v>
      </c>
      <c r="B885" s="154" t="s">
        <v>10340</v>
      </c>
      <c r="C885" s="152" t="s">
        <v>82</v>
      </c>
      <c r="D885" s="153" t="s">
        <v>10341</v>
      </c>
      <c r="E885" s="154" t="s">
        <v>10339</v>
      </c>
      <c r="F885" s="154" t="s">
        <v>10232</v>
      </c>
      <c r="G885" s="154" t="s">
        <v>10233</v>
      </c>
      <c r="H885" s="154" t="s">
        <v>42</v>
      </c>
      <c r="I885" s="154" t="s">
        <v>9449</v>
      </c>
      <c r="J885" s="154" t="s">
        <v>10234</v>
      </c>
      <c r="K885" s="154" t="s">
        <v>10235</v>
      </c>
      <c r="L885" s="155">
        <v>2013.02910185</v>
      </c>
    </row>
    <row r="886" spans="1:12" hidden="1" x14ac:dyDescent="0.3">
      <c r="A886" s="154" t="s">
        <v>83</v>
      </c>
      <c r="B886" s="154" t="s">
        <v>10342</v>
      </c>
      <c r="C886" s="152" t="s">
        <v>83</v>
      </c>
      <c r="D886" s="153" t="s">
        <v>10343</v>
      </c>
      <c r="E886" s="154" t="s">
        <v>10344</v>
      </c>
      <c r="F886" s="154" t="s">
        <v>9447</v>
      </c>
      <c r="G886" s="154" t="s">
        <v>9448</v>
      </c>
      <c r="H886" s="154" t="s">
        <v>42</v>
      </c>
      <c r="I886" s="154" t="s">
        <v>9449</v>
      </c>
      <c r="J886" s="154" t="s">
        <v>9450</v>
      </c>
      <c r="K886" s="154" t="s">
        <v>9451</v>
      </c>
      <c r="L886" s="155">
        <v>2649.9</v>
      </c>
    </row>
    <row r="887" spans="1:12" hidden="1" x14ac:dyDescent="0.3">
      <c r="A887" s="154" t="s">
        <v>84</v>
      </c>
      <c r="B887" s="154" t="s">
        <v>10345</v>
      </c>
      <c r="C887" s="152" t="s">
        <v>84</v>
      </c>
      <c r="D887" s="153" t="s">
        <v>10346</v>
      </c>
      <c r="E887" s="154" t="s">
        <v>10344</v>
      </c>
      <c r="F887" s="154" t="s">
        <v>9447</v>
      </c>
      <c r="G887" s="154" t="s">
        <v>9448</v>
      </c>
      <c r="H887" s="154" t="s">
        <v>42</v>
      </c>
      <c r="I887" s="154" t="s">
        <v>9449</v>
      </c>
      <c r="J887" s="154" t="s">
        <v>9450</v>
      </c>
      <c r="K887" s="154" t="s">
        <v>9451</v>
      </c>
      <c r="L887" s="155">
        <v>3394.05</v>
      </c>
    </row>
    <row r="888" spans="1:12" hidden="1" x14ac:dyDescent="0.3">
      <c r="A888" s="154" t="s">
        <v>10347</v>
      </c>
      <c r="B888" s="154" t="s">
        <v>10348</v>
      </c>
      <c r="C888" s="152" t="s">
        <v>10347</v>
      </c>
      <c r="D888" s="153" t="s">
        <v>10349</v>
      </c>
      <c r="E888" s="154" t="s">
        <v>10344</v>
      </c>
      <c r="F888" s="154" t="s">
        <v>10232</v>
      </c>
      <c r="G888" s="154" t="s">
        <v>10233</v>
      </c>
      <c r="H888" s="154" t="s">
        <v>42</v>
      </c>
      <c r="I888" s="154" t="s">
        <v>9449</v>
      </c>
      <c r="J888" s="154" t="s">
        <v>10234</v>
      </c>
      <c r="K888" s="154" t="s">
        <v>10235</v>
      </c>
      <c r="L888" s="155">
        <v>8737.8563084100006</v>
      </c>
    </row>
    <row r="889" spans="1:12" hidden="1" x14ac:dyDescent="0.3">
      <c r="A889" s="154" t="s">
        <v>85</v>
      </c>
      <c r="B889" s="154" t="s">
        <v>10350</v>
      </c>
      <c r="C889" s="152" t="s">
        <v>85</v>
      </c>
      <c r="D889" s="153" t="s">
        <v>10351</v>
      </c>
      <c r="E889" s="154" t="s">
        <v>10344</v>
      </c>
      <c r="F889" s="154" t="s">
        <v>10232</v>
      </c>
      <c r="G889" s="154" t="s">
        <v>10233</v>
      </c>
      <c r="H889" s="154" t="s">
        <v>42</v>
      </c>
      <c r="I889" s="154" t="s">
        <v>9449</v>
      </c>
      <c r="J889" s="154" t="s">
        <v>10234</v>
      </c>
      <c r="K889" s="154" t="s">
        <v>10235</v>
      </c>
      <c r="L889" s="155">
        <v>6306.8008895800003</v>
      </c>
    </row>
    <row r="890" spans="1:12" hidden="1" x14ac:dyDescent="0.3">
      <c r="A890" s="154" t="s">
        <v>86</v>
      </c>
      <c r="B890" s="154" t="s">
        <v>10352</v>
      </c>
      <c r="C890" s="152" t="s">
        <v>86</v>
      </c>
      <c r="D890" s="153" t="s">
        <v>10353</v>
      </c>
      <c r="E890" s="154" t="s">
        <v>10344</v>
      </c>
      <c r="F890" s="154" t="s">
        <v>10232</v>
      </c>
      <c r="G890" s="154" t="s">
        <v>10233</v>
      </c>
      <c r="H890" s="154" t="s">
        <v>42</v>
      </c>
      <c r="I890" s="154" t="s">
        <v>9449</v>
      </c>
      <c r="J890" s="154" t="s">
        <v>10234</v>
      </c>
      <c r="K890" s="154" t="s">
        <v>10235</v>
      </c>
      <c r="L890" s="155">
        <v>19868.809999829999</v>
      </c>
    </row>
    <row r="891" spans="1:12" hidden="1" x14ac:dyDescent="0.3">
      <c r="A891" s="154" t="s">
        <v>87</v>
      </c>
      <c r="B891" s="154" t="s">
        <v>10354</v>
      </c>
      <c r="C891" s="152" t="s">
        <v>87</v>
      </c>
      <c r="D891" s="153" t="s">
        <v>10355</v>
      </c>
      <c r="E891" s="154" t="s">
        <v>10339</v>
      </c>
      <c r="F891" s="154" t="s">
        <v>9447</v>
      </c>
      <c r="G891" s="154" t="s">
        <v>9448</v>
      </c>
      <c r="H891" s="154" t="s">
        <v>42</v>
      </c>
      <c r="I891" s="154" t="s">
        <v>9449</v>
      </c>
      <c r="J891" s="154" t="s">
        <v>9450</v>
      </c>
      <c r="K891" s="154" t="s">
        <v>9451</v>
      </c>
      <c r="L891" s="155">
        <v>16.333180509999998</v>
      </c>
    </row>
    <row r="892" spans="1:12" hidden="1" x14ac:dyDescent="0.3">
      <c r="A892" s="154" t="s">
        <v>89</v>
      </c>
      <c r="B892" s="154" t="s">
        <v>10356</v>
      </c>
      <c r="C892" s="152" t="s">
        <v>89</v>
      </c>
      <c r="D892" s="153" t="s">
        <v>10357</v>
      </c>
      <c r="E892" s="154" t="s">
        <v>36</v>
      </c>
      <c r="F892" s="154" t="s">
        <v>9447</v>
      </c>
      <c r="G892" s="154" t="s">
        <v>9448</v>
      </c>
      <c r="H892" s="154" t="s">
        <v>42</v>
      </c>
      <c r="I892" s="154" t="s">
        <v>9449</v>
      </c>
      <c r="J892" s="154" t="s">
        <v>9450</v>
      </c>
      <c r="K892" s="154" t="s">
        <v>9451</v>
      </c>
      <c r="L892" s="155">
        <v>30.121753399999999</v>
      </c>
    </row>
    <row r="893" spans="1:12" hidden="1" x14ac:dyDescent="0.3">
      <c r="A893" s="154" t="s">
        <v>90</v>
      </c>
      <c r="B893" s="154" t="s">
        <v>10358</v>
      </c>
      <c r="C893" s="152" t="s">
        <v>90</v>
      </c>
      <c r="D893" s="153" t="s">
        <v>10359</v>
      </c>
      <c r="E893" s="154" t="s">
        <v>10344</v>
      </c>
      <c r="F893" s="154" t="s">
        <v>9447</v>
      </c>
      <c r="G893" s="154" t="s">
        <v>9448</v>
      </c>
      <c r="H893" s="154" t="s">
        <v>42</v>
      </c>
      <c r="I893" s="154" t="s">
        <v>9449</v>
      </c>
      <c r="J893" s="154" t="s">
        <v>9450</v>
      </c>
      <c r="K893" s="154" t="s">
        <v>9451</v>
      </c>
      <c r="L893" s="155">
        <v>5768.25</v>
      </c>
    </row>
    <row r="894" spans="1:12" hidden="1" x14ac:dyDescent="0.3">
      <c r="A894" s="154" t="s">
        <v>91</v>
      </c>
      <c r="B894" s="154" t="s">
        <v>10360</v>
      </c>
      <c r="C894" s="152" t="s">
        <v>91</v>
      </c>
      <c r="D894" s="153" t="s">
        <v>10361</v>
      </c>
      <c r="E894" s="154" t="s">
        <v>36</v>
      </c>
      <c r="F894" s="154" t="s">
        <v>9447</v>
      </c>
      <c r="G894" s="154" t="s">
        <v>9448</v>
      </c>
      <c r="H894" s="154" t="s">
        <v>42</v>
      </c>
      <c r="I894" s="154" t="s">
        <v>9449</v>
      </c>
      <c r="J894" s="154" t="s">
        <v>9450</v>
      </c>
      <c r="K894" s="154" t="s">
        <v>9451</v>
      </c>
      <c r="L894" s="155">
        <v>7.5333333299999996</v>
      </c>
    </row>
    <row r="895" spans="1:12" hidden="1" x14ac:dyDescent="0.3">
      <c r="A895" s="154" t="s">
        <v>92</v>
      </c>
      <c r="B895" s="154" t="s">
        <v>10362</v>
      </c>
      <c r="C895" s="152" t="s">
        <v>92</v>
      </c>
      <c r="D895" s="153" t="s">
        <v>10363</v>
      </c>
      <c r="E895" s="154" t="s">
        <v>40</v>
      </c>
      <c r="F895" s="154" t="s">
        <v>10232</v>
      </c>
      <c r="G895" s="154" t="s">
        <v>10233</v>
      </c>
      <c r="H895" s="154" t="s">
        <v>42</v>
      </c>
      <c r="I895" s="154" t="s">
        <v>9449</v>
      </c>
      <c r="J895" s="154" t="s">
        <v>10234</v>
      </c>
      <c r="K895" s="154" t="s">
        <v>10235</v>
      </c>
      <c r="L895" s="155">
        <v>17.569199999999999</v>
      </c>
    </row>
    <row r="896" spans="1:12" hidden="1" x14ac:dyDescent="0.3">
      <c r="A896" s="154" t="s">
        <v>1076</v>
      </c>
      <c r="B896" s="154" t="s">
        <v>10364</v>
      </c>
      <c r="C896" s="152" t="s">
        <v>1076</v>
      </c>
      <c r="D896" s="153" t="s">
        <v>10365</v>
      </c>
      <c r="E896" s="154" t="s">
        <v>88</v>
      </c>
      <c r="F896" s="154" t="s">
        <v>10232</v>
      </c>
      <c r="G896" s="154" t="s">
        <v>10233</v>
      </c>
      <c r="H896" s="154" t="s">
        <v>42</v>
      </c>
      <c r="I896" s="154" t="s">
        <v>9449</v>
      </c>
      <c r="J896" s="154" t="s">
        <v>10234</v>
      </c>
      <c r="K896" s="154" t="s">
        <v>10235</v>
      </c>
      <c r="L896" s="155">
        <v>9.5833292799999992</v>
      </c>
    </row>
    <row r="897" spans="1:12" hidden="1" x14ac:dyDescent="0.3">
      <c r="A897" s="154" t="s">
        <v>1078</v>
      </c>
      <c r="B897" s="154" t="s">
        <v>10366</v>
      </c>
      <c r="C897" s="152" t="s">
        <v>1078</v>
      </c>
      <c r="D897" s="153" t="s">
        <v>10367</v>
      </c>
      <c r="E897" s="154" t="s">
        <v>88</v>
      </c>
      <c r="F897" s="154" t="s">
        <v>10232</v>
      </c>
      <c r="G897" s="154" t="s">
        <v>10233</v>
      </c>
      <c r="H897" s="154" t="s">
        <v>42</v>
      </c>
      <c r="I897" s="154" t="s">
        <v>9449</v>
      </c>
      <c r="J897" s="154" t="s">
        <v>10234</v>
      </c>
      <c r="K897" s="154" t="s">
        <v>10235</v>
      </c>
      <c r="L897" s="155">
        <v>12.705</v>
      </c>
    </row>
    <row r="898" spans="1:12" hidden="1" x14ac:dyDescent="0.3">
      <c r="A898" s="154" t="s">
        <v>1103</v>
      </c>
      <c r="B898" s="154" t="s">
        <v>10368</v>
      </c>
      <c r="C898" s="152" t="s">
        <v>1103</v>
      </c>
      <c r="D898" s="153" t="s">
        <v>10369</v>
      </c>
      <c r="E898" s="154" t="s">
        <v>88</v>
      </c>
      <c r="F898" s="154" t="s">
        <v>9447</v>
      </c>
      <c r="G898" s="154" t="s">
        <v>9448</v>
      </c>
      <c r="H898" s="154" t="s">
        <v>42</v>
      </c>
      <c r="I898" s="154" t="s">
        <v>9449</v>
      </c>
      <c r="J898" s="154" t="s">
        <v>9450</v>
      </c>
      <c r="K898" s="154" t="s">
        <v>9451</v>
      </c>
      <c r="L898" s="155">
        <v>25.41</v>
      </c>
    </row>
    <row r="899" spans="1:12" hidden="1" x14ac:dyDescent="0.3">
      <c r="A899" s="154" t="s">
        <v>1122</v>
      </c>
      <c r="B899" s="154" t="s">
        <v>10370</v>
      </c>
      <c r="C899" s="152" t="s">
        <v>1122</v>
      </c>
      <c r="D899" s="153" t="s">
        <v>10371</v>
      </c>
      <c r="E899" s="154" t="s">
        <v>757</v>
      </c>
      <c r="F899" s="154" t="s">
        <v>9447</v>
      </c>
      <c r="G899" s="154" t="s">
        <v>9448</v>
      </c>
      <c r="H899" s="154" t="s">
        <v>42</v>
      </c>
      <c r="I899" s="154" t="s">
        <v>9449</v>
      </c>
      <c r="J899" s="154" t="s">
        <v>9450</v>
      </c>
      <c r="K899" s="154" t="s">
        <v>9451</v>
      </c>
      <c r="L899" s="155">
        <v>29.9</v>
      </c>
    </row>
    <row r="900" spans="1:12" hidden="1" x14ac:dyDescent="0.3">
      <c r="A900" s="154" t="s">
        <v>10372</v>
      </c>
      <c r="B900" s="154" t="s">
        <v>10373</v>
      </c>
      <c r="C900" s="152" t="s">
        <v>10372</v>
      </c>
      <c r="D900" s="153" t="s">
        <v>10374</v>
      </c>
      <c r="E900" s="154" t="s">
        <v>10375</v>
      </c>
      <c r="F900" s="154" t="s">
        <v>10232</v>
      </c>
      <c r="G900" s="154" t="s">
        <v>10233</v>
      </c>
      <c r="H900" s="154" t="s">
        <v>42</v>
      </c>
      <c r="I900" s="154" t="s">
        <v>9449</v>
      </c>
      <c r="J900" s="154" t="s">
        <v>10234</v>
      </c>
      <c r="K900" s="154" t="s">
        <v>10235</v>
      </c>
      <c r="L900" s="155">
        <v>28.111000000000001</v>
      </c>
    </row>
    <row r="901" spans="1:12" hidden="1" x14ac:dyDescent="0.3">
      <c r="A901" s="154" t="s">
        <v>93</v>
      </c>
      <c r="B901" s="154" t="s">
        <v>10376</v>
      </c>
      <c r="C901" s="152" t="s">
        <v>93</v>
      </c>
      <c r="D901" s="153" t="s">
        <v>10377</v>
      </c>
      <c r="E901" s="154" t="s">
        <v>36</v>
      </c>
      <c r="F901" s="154" t="s">
        <v>9447</v>
      </c>
      <c r="G901" s="154" t="s">
        <v>9448</v>
      </c>
      <c r="H901" s="154" t="s">
        <v>42</v>
      </c>
      <c r="I901" s="154" t="s">
        <v>9449</v>
      </c>
      <c r="J901" s="154" t="s">
        <v>9450</v>
      </c>
      <c r="K901" s="154" t="s">
        <v>9451</v>
      </c>
      <c r="L901" s="155">
        <v>96.175419750000003</v>
      </c>
    </row>
    <row r="902" spans="1:12" hidden="1" x14ac:dyDescent="0.3">
      <c r="A902" s="154" t="s">
        <v>94</v>
      </c>
      <c r="B902" s="154" t="s">
        <v>10378</v>
      </c>
      <c r="C902" s="152" t="s">
        <v>94</v>
      </c>
      <c r="D902" s="153" t="s">
        <v>10379</v>
      </c>
      <c r="E902" s="154" t="s">
        <v>36</v>
      </c>
      <c r="F902" s="154" t="s">
        <v>9447</v>
      </c>
      <c r="G902" s="154" t="s">
        <v>9448</v>
      </c>
      <c r="H902" s="154" t="s">
        <v>42</v>
      </c>
      <c r="I902" s="154" t="s">
        <v>9449</v>
      </c>
      <c r="J902" s="154" t="s">
        <v>9450</v>
      </c>
      <c r="K902" s="154" t="s">
        <v>9451</v>
      </c>
      <c r="L902" s="155">
        <v>77.993379619999999</v>
      </c>
    </row>
    <row r="903" spans="1:12" hidden="1" x14ac:dyDescent="0.3">
      <c r="A903" s="154" t="s">
        <v>95</v>
      </c>
      <c r="B903" s="154" t="s">
        <v>10380</v>
      </c>
      <c r="C903" s="152" t="s">
        <v>95</v>
      </c>
      <c r="D903" s="153" t="s">
        <v>10381</v>
      </c>
      <c r="E903" s="154" t="s">
        <v>36</v>
      </c>
      <c r="F903" s="154" t="s">
        <v>9447</v>
      </c>
      <c r="G903" s="154" t="s">
        <v>9448</v>
      </c>
      <c r="H903" s="154" t="s">
        <v>42</v>
      </c>
      <c r="I903" s="154" t="s">
        <v>9449</v>
      </c>
      <c r="J903" s="154" t="s">
        <v>9450</v>
      </c>
      <c r="K903" s="154" t="s">
        <v>9451</v>
      </c>
      <c r="L903" s="155">
        <v>107.17147619000001</v>
      </c>
    </row>
    <row r="904" spans="1:12" hidden="1" x14ac:dyDescent="0.3">
      <c r="A904" s="154" t="s">
        <v>96</v>
      </c>
      <c r="B904" s="154" t="s">
        <v>10382</v>
      </c>
      <c r="C904" s="152" t="s">
        <v>96</v>
      </c>
      <c r="D904" s="153" t="s">
        <v>10383</v>
      </c>
      <c r="E904" s="154" t="s">
        <v>36</v>
      </c>
      <c r="F904" s="154" t="s">
        <v>9447</v>
      </c>
      <c r="G904" s="154" t="s">
        <v>9448</v>
      </c>
      <c r="H904" s="154" t="s">
        <v>42</v>
      </c>
      <c r="I904" s="154" t="s">
        <v>9449</v>
      </c>
      <c r="J904" s="154" t="s">
        <v>9450</v>
      </c>
      <c r="K904" s="154" t="s">
        <v>9451</v>
      </c>
      <c r="L904" s="155">
        <v>108.9</v>
      </c>
    </row>
    <row r="905" spans="1:12" hidden="1" x14ac:dyDescent="0.3">
      <c r="A905" s="154" t="s">
        <v>97</v>
      </c>
      <c r="B905" s="154" t="s">
        <v>10384</v>
      </c>
      <c r="C905" s="152" t="s">
        <v>97</v>
      </c>
      <c r="D905" s="153" t="s">
        <v>10385</v>
      </c>
      <c r="E905" s="154" t="s">
        <v>36</v>
      </c>
      <c r="F905" s="154" t="s">
        <v>9447</v>
      </c>
      <c r="G905" s="154" t="s">
        <v>9448</v>
      </c>
      <c r="H905" s="154" t="s">
        <v>42</v>
      </c>
      <c r="I905" s="154" t="s">
        <v>9449</v>
      </c>
      <c r="J905" s="154" t="s">
        <v>9450</v>
      </c>
      <c r="K905" s="154" t="s">
        <v>9451</v>
      </c>
      <c r="L905" s="155">
        <v>112.18398044</v>
      </c>
    </row>
    <row r="906" spans="1:12" hidden="1" x14ac:dyDescent="0.3">
      <c r="A906" s="154" t="s">
        <v>98</v>
      </c>
      <c r="B906" s="154" t="s">
        <v>10386</v>
      </c>
      <c r="C906" s="152" t="s">
        <v>98</v>
      </c>
      <c r="D906" s="153" t="s">
        <v>10387</v>
      </c>
      <c r="E906" s="154" t="s">
        <v>36</v>
      </c>
      <c r="F906" s="154" t="s">
        <v>9447</v>
      </c>
      <c r="G906" s="154" t="s">
        <v>9448</v>
      </c>
      <c r="H906" s="154" t="s">
        <v>42</v>
      </c>
      <c r="I906" s="154" t="s">
        <v>9449</v>
      </c>
      <c r="J906" s="154" t="s">
        <v>9450</v>
      </c>
      <c r="K906" s="154" t="s">
        <v>9451</v>
      </c>
      <c r="L906" s="155">
        <v>112.78928571</v>
      </c>
    </row>
    <row r="907" spans="1:12" hidden="1" x14ac:dyDescent="0.3">
      <c r="A907" s="154" t="s">
        <v>99</v>
      </c>
      <c r="B907" s="154" t="s">
        <v>10388</v>
      </c>
      <c r="C907" s="152" t="s">
        <v>99</v>
      </c>
      <c r="D907" s="153" t="s">
        <v>10389</v>
      </c>
      <c r="E907" s="154" t="s">
        <v>36</v>
      </c>
      <c r="F907" s="154" t="s">
        <v>9447</v>
      </c>
      <c r="G907" s="154" t="s">
        <v>9448</v>
      </c>
      <c r="H907" s="154" t="s">
        <v>42</v>
      </c>
      <c r="I907" s="154" t="s">
        <v>9449</v>
      </c>
      <c r="J907" s="154" t="s">
        <v>9450</v>
      </c>
      <c r="K907" s="154" t="s">
        <v>9451</v>
      </c>
      <c r="L907" s="155">
        <v>109.18872727</v>
      </c>
    </row>
    <row r="908" spans="1:12" hidden="1" x14ac:dyDescent="0.3">
      <c r="A908" s="154" t="s">
        <v>100</v>
      </c>
      <c r="B908" s="154" t="s">
        <v>10390</v>
      </c>
      <c r="C908" s="152" t="s">
        <v>100</v>
      </c>
      <c r="D908" s="153" t="s">
        <v>10391</v>
      </c>
      <c r="E908" s="154" t="s">
        <v>36</v>
      </c>
      <c r="F908" s="154" t="s">
        <v>9447</v>
      </c>
      <c r="G908" s="154" t="s">
        <v>9448</v>
      </c>
      <c r="H908" s="154" t="s">
        <v>42</v>
      </c>
      <c r="I908" s="154" t="s">
        <v>9449</v>
      </c>
      <c r="J908" s="154" t="s">
        <v>9450</v>
      </c>
      <c r="K908" s="154" t="s">
        <v>9451</v>
      </c>
      <c r="L908" s="155">
        <v>113.0994049</v>
      </c>
    </row>
    <row r="909" spans="1:12" hidden="1" x14ac:dyDescent="0.3">
      <c r="A909" s="154" t="s">
        <v>101</v>
      </c>
      <c r="B909" s="154" t="s">
        <v>10392</v>
      </c>
      <c r="C909" s="152" t="s">
        <v>101</v>
      </c>
      <c r="D909" s="153" t="s">
        <v>10393</v>
      </c>
      <c r="E909" s="154" t="s">
        <v>36</v>
      </c>
      <c r="F909" s="154" t="s">
        <v>9447</v>
      </c>
      <c r="G909" s="154" t="s">
        <v>9448</v>
      </c>
      <c r="H909" s="154" t="s">
        <v>42</v>
      </c>
      <c r="I909" s="154" t="s">
        <v>9449</v>
      </c>
      <c r="J909" s="154" t="s">
        <v>9450</v>
      </c>
      <c r="K909" s="154" t="s">
        <v>9451</v>
      </c>
      <c r="L909" s="155">
        <v>114.45418518</v>
      </c>
    </row>
    <row r="910" spans="1:12" hidden="1" x14ac:dyDescent="0.3">
      <c r="A910" s="154" t="s">
        <v>102</v>
      </c>
      <c r="B910" s="154" t="s">
        <v>10394</v>
      </c>
      <c r="C910" s="152" t="s">
        <v>102</v>
      </c>
      <c r="D910" s="153" t="s">
        <v>10395</v>
      </c>
      <c r="E910" s="154" t="s">
        <v>36</v>
      </c>
      <c r="F910" s="154" t="s">
        <v>9447</v>
      </c>
      <c r="G910" s="154" t="s">
        <v>9448</v>
      </c>
      <c r="H910" s="154" t="s">
        <v>42</v>
      </c>
      <c r="I910" s="154" t="s">
        <v>9449</v>
      </c>
      <c r="J910" s="154" t="s">
        <v>9450</v>
      </c>
      <c r="K910" s="154" t="s">
        <v>9451</v>
      </c>
      <c r="L910" s="155">
        <v>122.85183017</v>
      </c>
    </row>
    <row r="911" spans="1:12" hidden="1" x14ac:dyDescent="0.3">
      <c r="A911" s="154" t="s">
        <v>103</v>
      </c>
      <c r="B911" s="154" t="s">
        <v>10396</v>
      </c>
      <c r="C911" s="152" t="s">
        <v>103</v>
      </c>
      <c r="D911" s="153" t="s">
        <v>10397</v>
      </c>
      <c r="E911" s="154" t="s">
        <v>36</v>
      </c>
      <c r="F911" s="154" t="s">
        <v>9447</v>
      </c>
      <c r="G911" s="154" t="s">
        <v>9448</v>
      </c>
      <c r="H911" s="154" t="s">
        <v>42</v>
      </c>
      <c r="I911" s="154" t="s">
        <v>9449</v>
      </c>
      <c r="J911" s="154" t="s">
        <v>9450</v>
      </c>
      <c r="K911" s="154" t="s">
        <v>9451</v>
      </c>
      <c r="L911" s="155">
        <v>108.9</v>
      </c>
    </row>
    <row r="912" spans="1:12" hidden="1" x14ac:dyDescent="0.3">
      <c r="A912" s="154" t="s">
        <v>104</v>
      </c>
      <c r="B912" s="154" t="s">
        <v>10398</v>
      </c>
      <c r="C912" s="152" t="s">
        <v>104</v>
      </c>
      <c r="D912" s="153" t="s">
        <v>10399</v>
      </c>
      <c r="E912" s="154" t="s">
        <v>36</v>
      </c>
      <c r="F912" s="154" t="s">
        <v>9447</v>
      </c>
      <c r="G912" s="154" t="s">
        <v>9448</v>
      </c>
      <c r="H912" s="154" t="s">
        <v>42</v>
      </c>
      <c r="I912" s="154" t="s">
        <v>9449</v>
      </c>
      <c r="J912" s="154" t="s">
        <v>9450</v>
      </c>
      <c r="K912" s="154" t="s">
        <v>9451</v>
      </c>
      <c r="L912" s="155">
        <v>18.741</v>
      </c>
    </row>
    <row r="913" spans="1:12" hidden="1" x14ac:dyDescent="0.3">
      <c r="A913" s="154" t="s">
        <v>105</v>
      </c>
      <c r="B913" s="154" t="s">
        <v>10400</v>
      </c>
      <c r="C913" s="152" t="s">
        <v>105</v>
      </c>
      <c r="D913" s="153" t="s">
        <v>10401</v>
      </c>
      <c r="E913" s="154" t="s">
        <v>36</v>
      </c>
      <c r="F913" s="154" t="s">
        <v>9447</v>
      </c>
      <c r="G913" s="154" t="s">
        <v>9448</v>
      </c>
      <c r="H913" s="154" t="s">
        <v>42</v>
      </c>
      <c r="I913" s="154" t="s">
        <v>9449</v>
      </c>
      <c r="J913" s="154" t="s">
        <v>9450</v>
      </c>
      <c r="K913" s="154" t="s">
        <v>9451</v>
      </c>
      <c r="L913" s="155">
        <v>15.125</v>
      </c>
    </row>
    <row r="914" spans="1:12" hidden="1" x14ac:dyDescent="0.3">
      <c r="A914" s="154" t="s">
        <v>106</v>
      </c>
      <c r="B914" s="154" t="s">
        <v>10402</v>
      </c>
      <c r="C914" s="152" t="s">
        <v>106</v>
      </c>
      <c r="D914" s="153" t="s">
        <v>10403</v>
      </c>
      <c r="E914" s="154" t="s">
        <v>36</v>
      </c>
      <c r="F914" s="154" t="s">
        <v>9447</v>
      </c>
      <c r="G914" s="154" t="s">
        <v>9448</v>
      </c>
      <c r="H914" s="154" t="s">
        <v>42</v>
      </c>
      <c r="I914" s="154" t="s">
        <v>9449</v>
      </c>
      <c r="J914" s="154" t="s">
        <v>9450</v>
      </c>
      <c r="K914" s="154" t="s">
        <v>9451</v>
      </c>
      <c r="L914" s="155">
        <v>114.56333333000001</v>
      </c>
    </row>
    <row r="915" spans="1:12" hidden="1" x14ac:dyDescent="0.3">
      <c r="A915" s="154" t="s">
        <v>107</v>
      </c>
      <c r="B915" s="154" t="s">
        <v>10404</v>
      </c>
      <c r="C915" s="152" t="s">
        <v>107</v>
      </c>
      <c r="D915" s="153" t="s">
        <v>10405</v>
      </c>
      <c r="E915" s="154" t="s">
        <v>36</v>
      </c>
      <c r="F915" s="154" t="s">
        <v>9447</v>
      </c>
      <c r="G915" s="154" t="s">
        <v>9448</v>
      </c>
      <c r="H915" s="154" t="s">
        <v>42</v>
      </c>
      <c r="I915" s="154" t="s">
        <v>9449</v>
      </c>
      <c r="J915" s="154" t="s">
        <v>9450</v>
      </c>
      <c r="K915" s="154" t="s">
        <v>9451</v>
      </c>
      <c r="L915" s="155">
        <v>132</v>
      </c>
    </row>
    <row r="916" spans="1:12" hidden="1" x14ac:dyDescent="0.3">
      <c r="A916" s="154" t="s">
        <v>108</v>
      </c>
      <c r="B916" s="154" t="s">
        <v>10406</v>
      </c>
      <c r="C916" s="152" t="s">
        <v>108</v>
      </c>
      <c r="D916" s="153" t="s">
        <v>10407</v>
      </c>
      <c r="E916" s="154" t="s">
        <v>36</v>
      </c>
      <c r="F916" s="154" t="s">
        <v>9447</v>
      </c>
      <c r="G916" s="154" t="s">
        <v>9448</v>
      </c>
      <c r="H916" s="154" t="s">
        <v>42</v>
      </c>
      <c r="I916" s="154" t="s">
        <v>9449</v>
      </c>
      <c r="J916" s="154" t="s">
        <v>9450</v>
      </c>
      <c r="K916" s="154" t="s">
        <v>9451</v>
      </c>
      <c r="L916" s="155">
        <v>116.24530701</v>
      </c>
    </row>
    <row r="917" spans="1:12" hidden="1" x14ac:dyDescent="0.3">
      <c r="A917" s="154" t="s">
        <v>109</v>
      </c>
      <c r="B917" s="154" t="s">
        <v>10408</v>
      </c>
      <c r="C917" s="152" t="s">
        <v>109</v>
      </c>
      <c r="D917" s="153" t="s">
        <v>10409</v>
      </c>
      <c r="E917" s="154" t="s">
        <v>36</v>
      </c>
      <c r="F917" s="154" t="s">
        <v>9447</v>
      </c>
      <c r="G917" s="154" t="s">
        <v>9448</v>
      </c>
      <c r="H917" s="154" t="s">
        <v>42</v>
      </c>
      <c r="I917" s="154" t="s">
        <v>9449</v>
      </c>
      <c r="J917" s="154" t="s">
        <v>9450</v>
      </c>
      <c r="K917" s="154" t="s">
        <v>9451</v>
      </c>
      <c r="L917" s="155">
        <v>20.853333330000002</v>
      </c>
    </row>
    <row r="918" spans="1:12" hidden="1" x14ac:dyDescent="0.3">
      <c r="A918" s="154" t="s">
        <v>110</v>
      </c>
      <c r="B918" s="154" t="s">
        <v>10410</v>
      </c>
      <c r="C918" s="152" t="s">
        <v>110</v>
      </c>
      <c r="D918" s="153" t="s">
        <v>10411</v>
      </c>
      <c r="E918" s="154" t="s">
        <v>36</v>
      </c>
      <c r="F918" s="154" t="s">
        <v>9447</v>
      </c>
      <c r="G918" s="154" t="s">
        <v>9448</v>
      </c>
      <c r="H918" s="154" t="s">
        <v>42</v>
      </c>
      <c r="I918" s="154" t="s">
        <v>9449</v>
      </c>
      <c r="J918" s="154" t="s">
        <v>9450</v>
      </c>
      <c r="K918" s="154" t="s">
        <v>9451</v>
      </c>
      <c r="L918" s="155">
        <v>2.2690000000000001</v>
      </c>
    </row>
    <row r="919" spans="1:12" hidden="1" x14ac:dyDescent="0.3">
      <c r="A919" s="154" t="s">
        <v>111</v>
      </c>
      <c r="B919" s="154" t="s">
        <v>10412</v>
      </c>
      <c r="C919" s="152" t="s">
        <v>111</v>
      </c>
      <c r="D919" s="153" t="s">
        <v>10413</v>
      </c>
      <c r="E919" s="154" t="s">
        <v>36</v>
      </c>
      <c r="F919" s="154" t="s">
        <v>9447</v>
      </c>
      <c r="G919" s="154" t="s">
        <v>9448</v>
      </c>
      <c r="H919" s="154" t="s">
        <v>42</v>
      </c>
      <c r="I919" s="154" t="s">
        <v>9449</v>
      </c>
      <c r="J919" s="154" t="s">
        <v>9450</v>
      </c>
      <c r="K919" s="154" t="s">
        <v>9451</v>
      </c>
      <c r="L919" s="155">
        <v>24.895092590000001</v>
      </c>
    </row>
    <row r="920" spans="1:12" hidden="1" x14ac:dyDescent="0.3">
      <c r="A920" s="154" t="s">
        <v>112</v>
      </c>
      <c r="B920" s="154" t="s">
        <v>10414</v>
      </c>
      <c r="C920" s="152" t="s">
        <v>112</v>
      </c>
      <c r="D920" s="153" t="s">
        <v>10415</v>
      </c>
      <c r="E920" s="154" t="s">
        <v>36</v>
      </c>
      <c r="F920" s="154" t="s">
        <v>9447</v>
      </c>
      <c r="G920" s="154" t="s">
        <v>9448</v>
      </c>
      <c r="H920" s="154" t="s">
        <v>42</v>
      </c>
      <c r="I920" s="154" t="s">
        <v>9449</v>
      </c>
      <c r="J920" s="154" t="s">
        <v>9450</v>
      </c>
      <c r="K920" s="154" t="s">
        <v>9451</v>
      </c>
      <c r="L920" s="155">
        <v>203.96062499999999</v>
      </c>
    </row>
    <row r="921" spans="1:12" hidden="1" x14ac:dyDescent="0.3">
      <c r="A921" s="154" t="s">
        <v>10416</v>
      </c>
      <c r="B921" s="154" t="s">
        <v>10417</v>
      </c>
      <c r="C921" s="152" t="s">
        <v>10416</v>
      </c>
      <c r="D921" s="153" t="s">
        <v>10418</v>
      </c>
      <c r="E921" s="154" t="s">
        <v>10375</v>
      </c>
      <c r="F921" s="154" t="s">
        <v>10419</v>
      </c>
      <c r="G921" s="154" t="s">
        <v>10420</v>
      </c>
      <c r="H921" s="154" t="s">
        <v>42</v>
      </c>
      <c r="I921" s="154" t="s">
        <v>9449</v>
      </c>
      <c r="J921" s="154" t="s">
        <v>10234</v>
      </c>
      <c r="K921" s="154" t="s">
        <v>10235</v>
      </c>
      <c r="L921" s="155">
        <v>7.9892664499999997</v>
      </c>
    </row>
    <row r="922" spans="1:12" hidden="1" x14ac:dyDescent="0.3">
      <c r="A922" s="154" t="s">
        <v>10421</v>
      </c>
      <c r="B922" s="154" t="s">
        <v>10422</v>
      </c>
      <c r="C922" s="152" t="s">
        <v>10423</v>
      </c>
      <c r="D922" s="153" t="s">
        <v>10424</v>
      </c>
      <c r="E922" s="154" t="s">
        <v>36</v>
      </c>
      <c r="F922" s="154" t="s">
        <v>9465</v>
      </c>
      <c r="G922" s="154" t="s">
        <v>10246</v>
      </c>
      <c r="H922" s="154" t="s">
        <v>42</v>
      </c>
      <c r="I922" s="154" t="s">
        <v>9449</v>
      </c>
      <c r="J922" s="154" t="s">
        <v>9450</v>
      </c>
      <c r="K922" s="154" t="s">
        <v>9451</v>
      </c>
      <c r="L922" s="155">
        <v>0</v>
      </c>
    </row>
    <row r="923" spans="1:12" hidden="1" x14ac:dyDescent="0.3">
      <c r="A923" s="154" t="s">
        <v>113</v>
      </c>
      <c r="B923" s="154" t="s">
        <v>10425</v>
      </c>
      <c r="C923" s="152" t="s">
        <v>113</v>
      </c>
      <c r="D923" s="153" t="s">
        <v>10426</v>
      </c>
      <c r="E923" s="154" t="s">
        <v>36</v>
      </c>
      <c r="F923" s="154" t="s">
        <v>9447</v>
      </c>
      <c r="G923" s="154" t="s">
        <v>9448</v>
      </c>
      <c r="H923" s="154" t="s">
        <v>42</v>
      </c>
      <c r="I923" s="154" t="s">
        <v>9449</v>
      </c>
      <c r="J923" s="154" t="s">
        <v>9450</v>
      </c>
      <c r="K923" s="154" t="s">
        <v>9451</v>
      </c>
      <c r="L923" s="155">
        <v>38.799084129999997</v>
      </c>
    </row>
    <row r="924" spans="1:12" hidden="1" x14ac:dyDescent="0.3">
      <c r="A924" s="154" t="s">
        <v>114</v>
      </c>
      <c r="B924" s="154" t="s">
        <v>10427</v>
      </c>
      <c r="C924" s="152" t="s">
        <v>114</v>
      </c>
      <c r="D924" s="153" t="s">
        <v>10428</v>
      </c>
      <c r="E924" s="154" t="s">
        <v>36</v>
      </c>
      <c r="F924" s="154" t="s">
        <v>9447</v>
      </c>
      <c r="G924" s="154" t="s">
        <v>9448</v>
      </c>
      <c r="H924" s="154" t="s">
        <v>42</v>
      </c>
      <c r="I924" s="154" t="s">
        <v>9449</v>
      </c>
      <c r="J924" s="154" t="s">
        <v>9450</v>
      </c>
      <c r="K924" s="154" t="s">
        <v>9451</v>
      </c>
      <c r="L924" s="155">
        <v>5.2051670000000001E-2</v>
      </c>
    </row>
    <row r="925" spans="1:12" hidden="1" x14ac:dyDescent="0.3">
      <c r="A925" s="154" t="s">
        <v>115</v>
      </c>
      <c r="B925" s="154" t="s">
        <v>10429</v>
      </c>
      <c r="C925" s="152" t="s">
        <v>115</v>
      </c>
      <c r="D925" s="153" t="s">
        <v>10430</v>
      </c>
      <c r="E925" s="154" t="s">
        <v>36</v>
      </c>
      <c r="F925" s="154" t="s">
        <v>9447</v>
      </c>
      <c r="G925" s="154" t="s">
        <v>9448</v>
      </c>
      <c r="H925" s="154" t="s">
        <v>42</v>
      </c>
      <c r="I925" s="154" t="s">
        <v>9449</v>
      </c>
      <c r="J925" s="154" t="s">
        <v>9450</v>
      </c>
      <c r="K925" s="154" t="s">
        <v>9451</v>
      </c>
      <c r="L925" s="155">
        <v>9.7263392799999995</v>
      </c>
    </row>
    <row r="926" spans="1:12" hidden="1" x14ac:dyDescent="0.3">
      <c r="A926" s="154" t="s">
        <v>10431</v>
      </c>
      <c r="B926" s="154" t="s">
        <v>10432</v>
      </c>
      <c r="C926" s="152" t="s">
        <v>10431</v>
      </c>
      <c r="D926" s="153" t="s">
        <v>10433</v>
      </c>
      <c r="E926" s="154" t="s">
        <v>36</v>
      </c>
      <c r="F926" s="154" t="s">
        <v>9447</v>
      </c>
      <c r="G926" s="154" t="s">
        <v>9448</v>
      </c>
      <c r="H926" s="154" t="s">
        <v>42</v>
      </c>
      <c r="I926" s="154" t="s">
        <v>9449</v>
      </c>
      <c r="J926" s="154" t="s">
        <v>9450</v>
      </c>
      <c r="K926" s="154" t="s">
        <v>9451</v>
      </c>
      <c r="L926" s="155">
        <v>18.5</v>
      </c>
    </row>
    <row r="927" spans="1:12" hidden="1" x14ac:dyDescent="0.3">
      <c r="A927" s="154" t="s">
        <v>116</v>
      </c>
      <c r="B927" s="154" t="s">
        <v>10434</v>
      </c>
      <c r="C927" s="152" t="s">
        <v>116</v>
      </c>
      <c r="D927" s="153" t="s">
        <v>10435</v>
      </c>
      <c r="E927" s="154" t="s">
        <v>36</v>
      </c>
      <c r="F927" s="154" t="s">
        <v>9447</v>
      </c>
      <c r="G927" s="154" t="s">
        <v>9448</v>
      </c>
      <c r="H927" s="154" t="s">
        <v>42</v>
      </c>
      <c r="I927" s="154" t="s">
        <v>9449</v>
      </c>
      <c r="J927" s="154" t="s">
        <v>9450</v>
      </c>
      <c r="K927" s="154" t="s">
        <v>9451</v>
      </c>
      <c r="L927" s="155">
        <v>37.580809520000003</v>
      </c>
    </row>
    <row r="928" spans="1:12" hidden="1" x14ac:dyDescent="0.3">
      <c r="A928" s="154" t="s">
        <v>117</v>
      </c>
      <c r="B928" s="154" t="s">
        <v>10436</v>
      </c>
      <c r="C928" s="152" t="s">
        <v>117</v>
      </c>
      <c r="D928" s="153" t="s">
        <v>10437</v>
      </c>
      <c r="E928" s="154" t="s">
        <v>36</v>
      </c>
      <c r="F928" s="154" t="s">
        <v>9447</v>
      </c>
      <c r="G928" s="154" t="s">
        <v>9448</v>
      </c>
      <c r="H928" s="154" t="s">
        <v>42</v>
      </c>
      <c r="I928" s="154" t="s">
        <v>9449</v>
      </c>
      <c r="J928" s="154" t="s">
        <v>9450</v>
      </c>
      <c r="K928" s="154" t="s">
        <v>9451</v>
      </c>
      <c r="L928" s="155">
        <v>8.6490106200000003</v>
      </c>
    </row>
    <row r="929" spans="1:12" hidden="1" x14ac:dyDescent="0.3">
      <c r="A929" s="154" t="s">
        <v>118</v>
      </c>
      <c r="B929" s="154" t="s">
        <v>10438</v>
      </c>
      <c r="C929" s="152" t="s">
        <v>118</v>
      </c>
      <c r="D929" s="153" t="s">
        <v>10439</v>
      </c>
      <c r="E929" s="154" t="s">
        <v>36</v>
      </c>
      <c r="F929" s="154" t="s">
        <v>9447</v>
      </c>
      <c r="G929" s="154" t="s">
        <v>9448</v>
      </c>
      <c r="H929" s="154" t="s">
        <v>42</v>
      </c>
      <c r="I929" s="154" t="s">
        <v>9449</v>
      </c>
      <c r="J929" s="154" t="s">
        <v>9450</v>
      </c>
      <c r="K929" s="154" t="s">
        <v>9451</v>
      </c>
      <c r="L929" s="155">
        <v>8.6901354299999998</v>
      </c>
    </row>
    <row r="930" spans="1:12" hidden="1" x14ac:dyDescent="0.3">
      <c r="A930" s="154" t="s">
        <v>119</v>
      </c>
      <c r="B930" s="154" t="s">
        <v>10440</v>
      </c>
      <c r="C930" s="152" t="s">
        <v>119</v>
      </c>
      <c r="D930" s="153" t="s">
        <v>10441</v>
      </c>
      <c r="E930" s="154" t="s">
        <v>36</v>
      </c>
      <c r="F930" s="154" t="s">
        <v>9447</v>
      </c>
      <c r="G930" s="154" t="s">
        <v>9448</v>
      </c>
      <c r="H930" s="154" t="s">
        <v>42</v>
      </c>
      <c r="I930" s="154" t="s">
        <v>9449</v>
      </c>
      <c r="J930" s="154" t="s">
        <v>9450</v>
      </c>
      <c r="K930" s="154" t="s">
        <v>9451</v>
      </c>
      <c r="L930" s="155">
        <v>4.3920430399999999</v>
      </c>
    </row>
    <row r="931" spans="1:12" hidden="1" x14ac:dyDescent="0.3">
      <c r="A931" s="154" t="s">
        <v>120</v>
      </c>
      <c r="B931" s="154" t="s">
        <v>10442</v>
      </c>
      <c r="C931" s="152" t="s">
        <v>120</v>
      </c>
      <c r="D931" s="153" t="s">
        <v>10443</v>
      </c>
      <c r="E931" s="154" t="s">
        <v>36</v>
      </c>
      <c r="F931" s="154" t="s">
        <v>9447</v>
      </c>
      <c r="G931" s="154" t="s">
        <v>9448</v>
      </c>
      <c r="H931" s="154" t="s">
        <v>42</v>
      </c>
      <c r="I931" s="154" t="s">
        <v>9449</v>
      </c>
      <c r="J931" s="154" t="s">
        <v>9450</v>
      </c>
      <c r="K931" s="154" t="s">
        <v>9451</v>
      </c>
      <c r="L931" s="155">
        <v>4.3269480800000002</v>
      </c>
    </row>
    <row r="932" spans="1:12" hidden="1" x14ac:dyDescent="0.3">
      <c r="A932" s="154" t="s">
        <v>121</v>
      </c>
      <c r="B932" s="154" t="s">
        <v>10444</v>
      </c>
      <c r="C932" s="152" t="s">
        <v>121</v>
      </c>
      <c r="D932" s="153" t="s">
        <v>10445</v>
      </c>
      <c r="E932" s="154" t="s">
        <v>36</v>
      </c>
      <c r="F932" s="154" t="s">
        <v>9447</v>
      </c>
      <c r="G932" s="154" t="s">
        <v>9448</v>
      </c>
      <c r="H932" s="154" t="s">
        <v>42</v>
      </c>
      <c r="I932" s="154" t="s">
        <v>9449</v>
      </c>
      <c r="J932" s="154" t="s">
        <v>9450</v>
      </c>
      <c r="K932" s="154" t="s">
        <v>9451</v>
      </c>
      <c r="L932" s="155">
        <v>4.3924498099999996</v>
      </c>
    </row>
    <row r="933" spans="1:12" hidden="1" x14ac:dyDescent="0.3">
      <c r="A933" s="154" t="s">
        <v>122</v>
      </c>
      <c r="B933" s="154" t="s">
        <v>10446</v>
      </c>
      <c r="C933" s="152" t="s">
        <v>122</v>
      </c>
      <c r="D933" s="153" t="s">
        <v>10447</v>
      </c>
      <c r="E933" s="154" t="s">
        <v>36</v>
      </c>
      <c r="F933" s="154" t="s">
        <v>9447</v>
      </c>
      <c r="G933" s="154" t="s">
        <v>9448</v>
      </c>
      <c r="H933" s="154" t="s">
        <v>42</v>
      </c>
      <c r="I933" s="154" t="s">
        <v>9449</v>
      </c>
      <c r="J933" s="154" t="s">
        <v>9450</v>
      </c>
      <c r="K933" s="154" t="s">
        <v>9451</v>
      </c>
      <c r="L933" s="155">
        <v>4.3653429399999997</v>
      </c>
    </row>
    <row r="934" spans="1:12" hidden="1" x14ac:dyDescent="0.3">
      <c r="A934" s="154" t="s">
        <v>10448</v>
      </c>
      <c r="B934" s="154" t="s">
        <v>10449</v>
      </c>
      <c r="C934" s="152" t="s">
        <v>10448</v>
      </c>
      <c r="D934" s="153" t="s">
        <v>10450</v>
      </c>
      <c r="E934" s="154" t="s">
        <v>36</v>
      </c>
      <c r="F934" s="154" t="s">
        <v>9447</v>
      </c>
      <c r="G934" s="154" t="s">
        <v>9448</v>
      </c>
      <c r="H934" s="154" t="s">
        <v>42</v>
      </c>
      <c r="I934" s="154" t="s">
        <v>9449</v>
      </c>
      <c r="J934" s="154" t="s">
        <v>9450</v>
      </c>
      <c r="K934" s="154" t="s">
        <v>9451</v>
      </c>
      <c r="L934" s="155">
        <v>2.7417598000000001</v>
      </c>
    </row>
    <row r="935" spans="1:12" hidden="1" x14ac:dyDescent="0.3">
      <c r="A935" s="154" t="s">
        <v>123</v>
      </c>
      <c r="B935" s="154" t="s">
        <v>10451</v>
      </c>
      <c r="C935" s="152" t="s">
        <v>123</v>
      </c>
      <c r="D935" s="153" t="s">
        <v>10452</v>
      </c>
      <c r="E935" s="154" t="s">
        <v>36</v>
      </c>
      <c r="F935" s="154" t="s">
        <v>9447</v>
      </c>
      <c r="G935" s="154" t="s">
        <v>9448</v>
      </c>
      <c r="H935" s="154" t="s">
        <v>42</v>
      </c>
      <c r="I935" s="154" t="s">
        <v>9449</v>
      </c>
      <c r="J935" s="154" t="s">
        <v>9450</v>
      </c>
      <c r="K935" s="154" t="s">
        <v>9451</v>
      </c>
      <c r="L935" s="155">
        <v>13.3675</v>
      </c>
    </row>
    <row r="936" spans="1:12" hidden="1" x14ac:dyDescent="0.3">
      <c r="A936" s="154" t="s">
        <v>124</v>
      </c>
      <c r="B936" s="154" t="s">
        <v>10453</v>
      </c>
      <c r="C936" s="152" t="s">
        <v>124</v>
      </c>
      <c r="D936" s="153" t="s">
        <v>10454</v>
      </c>
      <c r="E936" s="154" t="s">
        <v>36</v>
      </c>
      <c r="F936" s="154" t="s">
        <v>9447</v>
      </c>
      <c r="G936" s="154" t="s">
        <v>9448</v>
      </c>
      <c r="H936" s="154" t="s">
        <v>42</v>
      </c>
      <c r="I936" s="154" t="s">
        <v>9449</v>
      </c>
      <c r="J936" s="154" t="s">
        <v>9450</v>
      </c>
      <c r="K936" s="154" t="s">
        <v>9451</v>
      </c>
      <c r="L936" s="155">
        <v>1.49114312</v>
      </c>
    </row>
    <row r="937" spans="1:12" hidden="1" x14ac:dyDescent="0.3">
      <c r="A937" s="154" t="s">
        <v>125</v>
      </c>
      <c r="B937" s="154" t="s">
        <v>10455</v>
      </c>
      <c r="C937" s="152" t="s">
        <v>125</v>
      </c>
      <c r="D937" s="153" t="s">
        <v>10456</v>
      </c>
      <c r="E937" s="154" t="s">
        <v>36</v>
      </c>
      <c r="F937" s="154" t="s">
        <v>9447</v>
      </c>
      <c r="G937" s="154" t="s">
        <v>9448</v>
      </c>
      <c r="H937" s="154" t="s">
        <v>42</v>
      </c>
      <c r="I937" s="154" t="s">
        <v>9449</v>
      </c>
      <c r="J937" s="154" t="s">
        <v>9450</v>
      </c>
      <c r="K937" s="154" t="s">
        <v>9451</v>
      </c>
      <c r="L937" s="155">
        <v>0.42142857</v>
      </c>
    </row>
    <row r="938" spans="1:12" hidden="1" x14ac:dyDescent="0.3">
      <c r="A938" s="154" t="s">
        <v>126</v>
      </c>
      <c r="B938" s="154" t="s">
        <v>10457</v>
      </c>
      <c r="C938" s="152" t="s">
        <v>126</v>
      </c>
      <c r="D938" s="153" t="s">
        <v>10458</v>
      </c>
      <c r="E938" s="154" t="s">
        <v>36</v>
      </c>
      <c r="F938" s="154" t="s">
        <v>9447</v>
      </c>
      <c r="G938" s="154" t="s">
        <v>9448</v>
      </c>
      <c r="H938" s="154" t="s">
        <v>42</v>
      </c>
      <c r="I938" s="154" t="s">
        <v>9449</v>
      </c>
      <c r="J938" s="154" t="s">
        <v>9450</v>
      </c>
      <c r="K938" s="154" t="s">
        <v>9451</v>
      </c>
      <c r="L938" s="155">
        <v>5.8499999100000002</v>
      </c>
    </row>
    <row r="939" spans="1:12" hidden="1" x14ac:dyDescent="0.3">
      <c r="A939" s="154" t="s">
        <v>127</v>
      </c>
      <c r="B939" s="154" t="s">
        <v>10459</v>
      </c>
      <c r="C939" s="152" t="s">
        <v>127</v>
      </c>
      <c r="D939" s="153" t="s">
        <v>10460</v>
      </c>
      <c r="E939" s="154" t="s">
        <v>36</v>
      </c>
      <c r="F939" s="154" t="s">
        <v>9447</v>
      </c>
      <c r="G939" s="154" t="s">
        <v>9448</v>
      </c>
      <c r="H939" s="154" t="s">
        <v>42</v>
      </c>
      <c r="I939" s="154" t="s">
        <v>9449</v>
      </c>
      <c r="J939" s="154" t="s">
        <v>9450</v>
      </c>
      <c r="K939" s="154" t="s">
        <v>9451</v>
      </c>
      <c r="L939" s="155">
        <v>5.1680229799999999</v>
      </c>
    </row>
    <row r="940" spans="1:12" hidden="1" x14ac:dyDescent="0.3">
      <c r="A940" s="154" t="s">
        <v>128</v>
      </c>
      <c r="B940" s="154" t="s">
        <v>10461</v>
      </c>
      <c r="C940" s="152" t="s">
        <v>128</v>
      </c>
      <c r="D940" s="153" t="s">
        <v>10462</v>
      </c>
      <c r="E940" s="154" t="s">
        <v>36</v>
      </c>
      <c r="F940" s="154" t="s">
        <v>9447</v>
      </c>
      <c r="G940" s="154" t="s">
        <v>9448</v>
      </c>
      <c r="H940" s="154" t="s">
        <v>42</v>
      </c>
      <c r="I940" s="154" t="s">
        <v>9449</v>
      </c>
      <c r="J940" s="154" t="s">
        <v>9450</v>
      </c>
      <c r="K940" s="154" t="s">
        <v>9451</v>
      </c>
      <c r="L940" s="155">
        <v>0.96582833000000001</v>
      </c>
    </row>
    <row r="941" spans="1:12" hidden="1" x14ac:dyDescent="0.3">
      <c r="A941" s="154" t="s">
        <v>129</v>
      </c>
      <c r="B941" s="154" t="s">
        <v>10463</v>
      </c>
      <c r="C941" s="152" t="s">
        <v>129</v>
      </c>
      <c r="D941" s="153" t="s">
        <v>10464</v>
      </c>
      <c r="E941" s="154" t="s">
        <v>36</v>
      </c>
      <c r="F941" s="154" t="s">
        <v>9447</v>
      </c>
      <c r="G941" s="154" t="s">
        <v>9448</v>
      </c>
      <c r="H941" s="154" t="s">
        <v>42</v>
      </c>
      <c r="I941" s="154" t="s">
        <v>9449</v>
      </c>
      <c r="J941" s="154" t="s">
        <v>9450</v>
      </c>
      <c r="K941" s="154" t="s">
        <v>9451</v>
      </c>
      <c r="L941" s="155">
        <v>24.936503160000001</v>
      </c>
    </row>
    <row r="942" spans="1:12" hidden="1" x14ac:dyDescent="0.3">
      <c r="A942" s="154" t="s">
        <v>131</v>
      </c>
      <c r="B942" s="154" t="s">
        <v>10465</v>
      </c>
      <c r="C942" s="152" t="s">
        <v>131</v>
      </c>
      <c r="D942" s="153" t="s">
        <v>10466</v>
      </c>
      <c r="E942" s="154" t="s">
        <v>130</v>
      </c>
      <c r="F942" s="154" t="s">
        <v>9447</v>
      </c>
      <c r="G942" s="154" t="s">
        <v>9448</v>
      </c>
      <c r="H942" s="154" t="s">
        <v>42</v>
      </c>
      <c r="I942" s="154" t="s">
        <v>9449</v>
      </c>
      <c r="J942" s="154" t="s">
        <v>9450</v>
      </c>
      <c r="K942" s="154" t="s">
        <v>9451</v>
      </c>
      <c r="L942" s="155">
        <v>4.4746121499999996</v>
      </c>
    </row>
    <row r="943" spans="1:12" hidden="1" x14ac:dyDescent="0.3">
      <c r="A943" s="154" t="s">
        <v>132</v>
      </c>
      <c r="B943" s="154" t="s">
        <v>10467</v>
      </c>
      <c r="C943" s="152" t="s">
        <v>132</v>
      </c>
      <c r="D943" s="153" t="s">
        <v>10468</v>
      </c>
      <c r="E943" s="154" t="s">
        <v>130</v>
      </c>
      <c r="F943" s="154" t="s">
        <v>9447</v>
      </c>
      <c r="G943" s="154" t="s">
        <v>9448</v>
      </c>
      <c r="H943" s="154" t="s">
        <v>42</v>
      </c>
      <c r="I943" s="154" t="s">
        <v>9449</v>
      </c>
      <c r="J943" s="154" t="s">
        <v>9450</v>
      </c>
      <c r="K943" s="154" t="s">
        <v>9451</v>
      </c>
      <c r="L943" s="155">
        <v>10.199999999999999</v>
      </c>
    </row>
    <row r="944" spans="1:12" hidden="1" x14ac:dyDescent="0.3">
      <c r="A944" s="154" t="s">
        <v>133</v>
      </c>
      <c r="B944" s="154" t="s">
        <v>10469</v>
      </c>
      <c r="C944" s="152" t="s">
        <v>133</v>
      </c>
      <c r="D944" s="153" t="s">
        <v>10470</v>
      </c>
      <c r="E944" s="154" t="s">
        <v>36</v>
      </c>
      <c r="F944" s="154" t="s">
        <v>9447</v>
      </c>
      <c r="G944" s="154" t="s">
        <v>9448</v>
      </c>
      <c r="H944" s="154" t="s">
        <v>42</v>
      </c>
      <c r="I944" s="154" t="s">
        <v>9449</v>
      </c>
      <c r="J944" s="154" t="s">
        <v>9450</v>
      </c>
      <c r="K944" s="154" t="s">
        <v>9451</v>
      </c>
      <c r="L944" s="155">
        <v>3.8932525299999998</v>
      </c>
    </row>
    <row r="945" spans="1:12" hidden="1" x14ac:dyDescent="0.3">
      <c r="A945" s="154" t="s">
        <v>134</v>
      </c>
      <c r="B945" s="154" t="s">
        <v>10471</v>
      </c>
      <c r="C945" s="152" t="s">
        <v>134</v>
      </c>
      <c r="D945" s="153" t="s">
        <v>10472</v>
      </c>
      <c r="E945" s="154" t="s">
        <v>36</v>
      </c>
      <c r="F945" s="154" t="s">
        <v>9447</v>
      </c>
      <c r="G945" s="154" t="s">
        <v>9448</v>
      </c>
      <c r="H945" s="154" t="s">
        <v>42</v>
      </c>
      <c r="I945" s="154" t="s">
        <v>9449</v>
      </c>
      <c r="J945" s="154" t="s">
        <v>9450</v>
      </c>
      <c r="K945" s="154" t="s">
        <v>9451</v>
      </c>
      <c r="L945" s="155">
        <v>4.3467776599999999</v>
      </c>
    </row>
    <row r="946" spans="1:12" hidden="1" x14ac:dyDescent="0.3">
      <c r="A946" s="154" t="s">
        <v>135</v>
      </c>
      <c r="B946" s="154" t="s">
        <v>10473</v>
      </c>
      <c r="C946" s="152" t="s">
        <v>135</v>
      </c>
      <c r="D946" s="153" t="s">
        <v>10474</v>
      </c>
      <c r="E946" s="154" t="s">
        <v>36</v>
      </c>
      <c r="F946" s="154" t="s">
        <v>9447</v>
      </c>
      <c r="G946" s="154" t="s">
        <v>9448</v>
      </c>
      <c r="H946" s="154" t="s">
        <v>42</v>
      </c>
      <c r="I946" s="154" t="s">
        <v>9449</v>
      </c>
      <c r="J946" s="154" t="s">
        <v>9450</v>
      </c>
      <c r="K946" s="154" t="s">
        <v>9451</v>
      </c>
      <c r="L946" s="155">
        <v>4.3489205599999998</v>
      </c>
    </row>
    <row r="947" spans="1:12" hidden="1" x14ac:dyDescent="0.3">
      <c r="A947" s="154" t="s">
        <v>136</v>
      </c>
      <c r="B947" s="154" t="s">
        <v>10475</v>
      </c>
      <c r="C947" s="152" t="s">
        <v>136</v>
      </c>
      <c r="D947" s="153" t="s">
        <v>10476</v>
      </c>
      <c r="E947" s="154" t="s">
        <v>36</v>
      </c>
      <c r="F947" s="154" t="s">
        <v>9447</v>
      </c>
      <c r="G947" s="154" t="s">
        <v>9448</v>
      </c>
      <c r="H947" s="154" t="s">
        <v>42</v>
      </c>
      <c r="I947" s="154" t="s">
        <v>9449</v>
      </c>
      <c r="J947" s="154" t="s">
        <v>9450</v>
      </c>
      <c r="K947" s="154" t="s">
        <v>9451</v>
      </c>
      <c r="L947" s="155">
        <v>2.0878544899999998</v>
      </c>
    </row>
    <row r="948" spans="1:12" hidden="1" x14ac:dyDescent="0.3">
      <c r="A948" s="154" t="s">
        <v>137</v>
      </c>
      <c r="B948" s="154" t="s">
        <v>10477</v>
      </c>
      <c r="C948" s="152" t="s">
        <v>137</v>
      </c>
      <c r="D948" s="153" t="s">
        <v>10478</v>
      </c>
      <c r="E948" s="154" t="s">
        <v>36</v>
      </c>
      <c r="F948" s="154" t="s">
        <v>9447</v>
      </c>
      <c r="G948" s="154" t="s">
        <v>9448</v>
      </c>
      <c r="H948" s="154" t="s">
        <v>42</v>
      </c>
      <c r="I948" s="154" t="s">
        <v>9449</v>
      </c>
      <c r="J948" s="154" t="s">
        <v>9450</v>
      </c>
      <c r="K948" s="154" t="s">
        <v>9451</v>
      </c>
      <c r="L948" s="155">
        <v>18.489998790000001</v>
      </c>
    </row>
    <row r="949" spans="1:12" hidden="1" x14ac:dyDescent="0.3">
      <c r="A949" s="154" t="s">
        <v>138</v>
      </c>
      <c r="B949" s="154" t="s">
        <v>10479</v>
      </c>
      <c r="C949" s="152" t="s">
        <v>138</v>
      </c>
      <c r="D949" s="153" t="s">
        <v>10480</v>
      </c>
      <c r="E949" s="154" t="s">
        <v>36</v>
      </c>
      <c r="F949" s="154" t="s">
        <v>9447</v>
      </c>
      <c r="G949" s="154" t="s">
        <v>9448</v>
      </c>
      <c r="H949" s="154" t="s">
        <v>42</v>
      </c>
      <c r="I949" s="154" t="s">
        <v>9449</v>
      </c>
      <c r="J949" s="154" t="s">
        <v>9450</v>
      </c>
      <c r="K949" s="154" t="s">
        <v>9451</v>
      </c>
      <c r="L949" s="155">
        <v>126.9</v>
      </c>
    </row>
    <row r="950" spans="1:12" hidden="1" x14ac:dyDescent="0.3">
      <c r="A950" s="154" t="s">
        <v>139</v>
      </c>
      <c r="B950" s="154" t="s">
        <v>10481</v>
      </c>
      <c r="C950" s="152" t="s">
        <v>139</v>
      </c>
      <c r="D950" s="153" t="s">
        <v>10482</v>
      </c>
      <c r="E950" s="154" t="s">
        <v>36</v>
      </c>
      <c r="F950" s="154" t="s">
        <v>9447</v>
      </c>
      <c r="G950" s="154" t="s">
        <v>9448</v>
      </c>
      <c r="H950" s="154" t="s">
        <v>42</v>
      </c>
      <c r="I950" s="154" t="s">
        <v>9449</v>
      </c>
      <c r="J950" s="154" t="s">
        <v>9450</v>
      </c>
      <c r="K950" s="154" t="s">
        <v>9451</v>
      </c>
      <c r="L950" s="155">
        <v>94.599305549999997</v>
      </c>
    </row>
    <row r="951" spans="1:12" hidden="1" x14ac:dyDescent="0.3">
      <c r="A951" s="154" t="s">
        <v>140</v>
      </c>
      <c r="B951" s="154" t="s">
        <v>10483</v>
      </c>
      <c r="C951" s="152" t="s">
        <v>140</v>
      </c>
      <c r="D951" s="153" t="s">
        <v>10484</v>
      </c>
      <c r="E951" s="154" t="s">
        <v>36</v>
      </c>
      <c r="F951" s="154" t="s">
        <v>9447</v>
      </c>
      <c r="G951" s="154" t="s">
        <v>9448</v>
      </c>
      <c r="H951" s="154" t="s">
        <v>42</v>
      </c>
      <c r="I951" s="154" t="s">
        <v>9449</v>
      </c>
      <c r="J951" s="154" t="s">
        <v>9450</v>
      </c>
      <c r="K951" s="154" t="s">
        <v>9451</v>
      </c>
      <c r="L951" s="155">
        <v>23.800000050000001</v>
      </c>
    </row>
    <row r="952" spans="1:12" hidden="1" x14ac:dyDescent="0.3">
      <c r="A952" s="154" t="s">
        <v>141</v>
      </c>
      <c r="B952" s="154" t="s">
        <v>10485</v>
      </c>
      <c r="C952" s="152" t="s">
        <v>141</v>
      </c>
      <c r="D952" s="153" t="s">
        <v>10486</v>
      </c>
      <c r="E952" s="154" t="s">
        <v>36</v>
      </c>
      <c r="F952" s="154" t="s">
        <v>9447</v>
      </c>
      <c r="G952" s="154" t="s">
        <v>9448</v>
      </c>
      <c r="H952" s="154" t="s">
        <v>42</v>
      </c>
      <c r="I952" s="154" t="s">
        <v>9449</v>
      </c>
      <c r="J952" s="154" t="s">
        <v>9450</v>
      </c>
      <c r="K952" s="154" t="s">
        <v>9451</v>
      </c>
      <c r="L952" s="155">
        <v>30.25111111</v>
      </c>
    </row>
    <row r="953" spans="1:12" hidden="1" x14ac:dyDescent="0.3">
      <c r="A953" s="154" t="s">
        <v>10487</v>
      </c>
      <c r="B953" s="154" t="s">
        <v>10488</v>
      </c>
      <c r="C953" s="152" t="s">
        <v>10487</v>
      </c>
      <c r="D953" s="153" t="s">
        <v>10489</v>
      </c>
      <c r="E953" s="154" t="s">
        <v>36</v>
      </c>
      <c r="F953" s="154" t="s">
        <v>9447</v>
      </c>
      <c r="G953" s="154" t="s">
        <v>9448</v>
      </c>
      <c r="H953" s="154" t="s">
        <v>42</v>
      </c>
      <c r="I953" s="154" t="s">
        <v>9449</v>
      </c>
      <c r="J953" s="154" t="s">
        <v>9450</v>
      </c>
      <c r="K953" s="154" t="s">
        <v>9451</v>
      </c>
      <c r="L953" s="155">
        <v>5.4657142800000003</v>
      </c>
    </row>
    <row r="954" spans="1:12" hidden="1" x14ac:dyDescent="0.3">
      <c r="A954" s="154" t="s">
        <v>10490</v>
      </c>
      <c r="B954" s="154" t="s">
        <v>10491</v>
      </c>
      <c r="C954" s="152" t="s">
        <v>10490</v>
      </c>
      <c r="D954" s="153" t="s">
        <v>10492</v>
      </c>
      <c r="E954" s="154" t="s">
        <v>36</v>
      </c>
      <c r="F954" s="154" t="s">
        <v>9447</v>
      </c>
      <c r="G954" s="154" t="s">
        <v>9448</v>
      </c>
      <c r="H954" s="154" t="s">
        <v>42</v>
      </c>
      <c r="I954" s="154" t="s">
        <v>9449</v>
      </c>
      <c r="J954" s="154" t="s">
        <v>9450</v>
      </c>
      <c r="K954" s="154" t="s">
        <v>9451</v>
      </c>
      <c r="L954" s="155">
        <v>10.77</v>
      </c>
    </row>
    <row r="955" spans="1:12" hidden="1" x14ac:dyDescent="0.3">
      <c r="A955" s="154" t="s">
        <v>142</v>
      </c>
      <c r="B955" s="154" t="s">
        <v>10493</v>
      </c>
      <c r="C955" s="152" t="s">
        <v>142</v>
      </c>
      <c r="D955" s="153" t="s">
        <v>10494</v>
      </c>
      <c r="E955" s="154" t="s">
        <v>36</v>
      </c>
      <c r="F955" s="154" t="s">
        <v>9447</v>
      </c>
      <c r="G955" s="154" t="s">
        <v>9448</v>
      </c>
      <c r="H955" s="154" t="s">
        <v>42</v>
      </c>
      <c r="I955" s="154" t="s">
        <v>9449</v>
      </c>
      <c r="J955" s="154" t="s">
        <v>9450</v>
      </c>
      <c r="K955" s="154" t="s">
        <v>9451</v>
      </c>
      <c r="L955" s="155">
        <v>0.51003737000000005</v>
      </c>
    </row>
    <row r="956" spans="1:12" hidden="1" x14ac:dyDescent="0.3">
      <c r="A956" s="154" t="s">
        <v>10495</v>
      </c>
      <c r="B956" s="154" t="s">
        <v>10496</v>
      </c>
      <c r="C956" s="152" t="s">
        <v>10495</v>
      </c>
      <c r="D956" s="153" t="s">
        <v>10497</v>
      </c>
      <c r="E956" s="154" t="s">
        <v>36</v>
      </c>
      <c r="F956" s="154" t="s">
        <v>9447</v>
      </c>
      <c r="G956" s="154" t="s">
        <v>9448</v>
      </c>
      <c r="H956" s="154" t="s">
        <v>42</v>
      </c>
      <c r="I956" s="154" t="s">
        <v>9449</v>
      </c>
      <c r="J956" s="154" t="s">
        <v>9450</v>
      </c>
      <c r="K956" s="154" t="s">
        <v>9451</v>
      </c>
      <c r="L956" s="155">
        <v>1.95</v>
      </c>
    </row>
    <row r="957" spans="1:12" hidden="1" x14ac:dyDescent="0.3">
      <c r="A957" s="154" t="s">
        <v>143</v>
      </c>
      <c r="B957" s="154" t="s">
        <v>10498</v>
      </c>
      <c r="C957" s="152" t="s">
        <v>143</v>
      </c>
      <c r="D957" s="153" t="s">
        <v>10499</v>
      </c>
      <c r="E957" s="154" t="s">
        <v>36</v>
      </c>
      <c r="F957" s="154" t="s">
        <v>9447</v>
      </c>
      <c r="G957" s="154" t="s">
        <v>9448</v>
      </c>
      <c r="H957" s="154" t="s">
        <v>42</v>
      </c>
      <c r="I957" s="154" t="s">
        <v>9449</v>
      </c>
      <c r="J957" s="154" t="s">
        <v>9450</v>
      </c>
      <c r="K957" s="154" t="s">
        <v>9451</v>
      </c>
      <c r="L957" s="155">
        <v>65.554044439999998</v>
      </c>
    </row>
    <row r="958" spans="1:12" hidden="1" x14ac:dyDescent="0.3">
      <c r="A958" s="154" t="s">
        <v>144</v>
      </c>
      <c r="B958" s="154" t="s">
        <v>10500</v>
      </c>
      <c r="C958" s="152" t="s">
        <v>144</v>
      </c>
      <c r="D958" s="153" t="s">
        <v>10501</v>
      </c>
      <c r="E958" s="154" t="s">
        <v>40</v>
      </c>
      <c r="F958" s="154" t="s">
        <v>9447</v>
      </c>
      <c r="G958" s="154" t="s">
        <v>9448</v>
      </c>
      <c r="H958" s="154" t="s">
        <v>42</v>
      </c>
      <c r="I958" s="154" t="s">
        <v>9449</v>
      </c>
      <c r="J958" s="154" t="s">
        <v>9450</v>
      </c>
      <c r="K958" s="154" t="s">
        <v>9451</v>
      </c>
      <c r="L958" s="155">
        <v>23.02822222</v>
      </c>
    </row>
    <row r="959" spans="1:12" hidden="1" x14ac:dyDescent="0.3">
      <c r="A959" s="154" t="s">
        <v>10502</v>
      </c>
      <c r="B959" s="154" t="s">
        <v>10503</v>
      </c>
      <c r="C959" s="152" t="s">
        <v>10502</v>
      </c>
      <c r="D959" s="153" t="s">
        <v>10504</v>
      </c>
      <c r="E959" s="154" t="s">
        <v>36</v>
      </c>
      <c r="F959" s="154" t="s">
        <v>9447</v>
      </c>
      <c r="G959" s="154" t="s">
        <v>9448</v>
      </c>
      <c r="H959" s="154" t="s">
        <v>42</v>
      </c>
      <c r="I959" s="154" t="s">
        <v>9449</v>
      </c>
      <c r="J959" s="154" t="s">
        <v>9450</v>
      </c>
      <c r="K959" s="154" t="s">
        <v>9451</v>
      </c>
      <c r="L959" s="155">
        <v>46.6</v>
      </c>
    </row>
    <row r="960" spans="1:12" hidden="1" x14ac:dyDescent="0.3">
      <c r="A960" s="154" t="s">
        <v>10505</v>
      </c>
      <c r="B960" s="154" t="s">
        <v>10506</v>
      </c>
      <c r="C960" s="152" t="s">
        <v>10505</v>
      </c>
      <c r="D960" s="153" t="s">
        <v>10507</v>
      </c>
      <c r="E960" s="154" t="s">
        <v>36</v>
      </c>
      <c r="F960" s="154" t="s">
        <v>9447</v>
      </c>
      <c r="G960" s="154" t="s">
        <v>9448</v>
      </c>
      <c r="H960" s="154" t="s">
        <v>42</v>
      </c>
      <c r="I960" s="154" t="s">
        <v>9449</v>
      </c>
      <c r="J960" s="154" t="s">
        <v>9450</v>
      </c>
      <c r="K960" s="154" t="s">
        <v>9451</v>
      </c>
      <c r="L960" s="155">
        <v>65.3</v>
      </c>
    </row>
    <row r="961" spans="1:12" hidden="1" x14ac:dyDescent="0.3">
      <c r="A961" s="154" t="s">
        <v>10508</v>
      </c>
      <c r="B961" s="154" t="s">
        <v>10509</v>
      </c>
      <c r="C961" s="152" t="s">
        <v>10508</v>
      </c>
      <c r="D961" s="153" t="s">
        <v>10510</v>
      </c>
      <c r="E961" s="154" t="s">
        <v>36</v>
      </c>
      <c r="F961" s="154" t="s">
        <v>9447</v>
      </c>
      <c r="G961" s="154" t="s">
        <v>9448</v>
      </c>
      <c r="H961" s="154" t="s">
        <v>42</v>
      </c>
      <c r="I961" s="154" t="s">
        <v>9449</v>
      </c>
      <c r="J961" s="154" t="s">
        <v>9450</v>
      </c>
      <c r="K961" s="154" t="s">
        <v>9451</v>
      </c>
      <c r="L961" s="155">
        <v>4.9026383500000001</v>
      </c>
    </row>
    <row r="962" spans="1:12" hidden="1" x14ac:dyDescent="0.3">
      <c r="A962" s="154" t="s">
        <v>1090</v>
      </c>
      <c r="B962" s="154" t="s">
        <v>10511</v>
      </c>
      <c r="C962" s="152" t="s">
        <v>1090</v>
      </c>
      <c r="D962" s="153" t="s">
        <v>10512</v>
      </c>
      <c r="E962" s="154" t="s">
        <v>36</v>
      </c>
      <c r="F962" s="154" t="s">
        <v>9447</v>
      </c>
      <c r="G962" s="154" t="s">
        <v>9448</v>
      </c>
      <c r="H962" s="154" t="s">
        <v>42</v>
      </c>
      <c r="I962" s="154" t="s">
        <v>9449</v>
      </c>
      <c r="J962" s="154" t="s">
        <v>9450</v>
      </c>
      <c r="K962" s="154" t="s">
        <v>9451</v>
      </c>
      <c r="L962" s="155">
        <v>0.11024827</v>
      </c>
    </row>
    <row r="963" spans="1:12" hidden="1" x14ac:dyDescent="0.3">
      <c r="A963" s="154" t="s">
        <v>1134</v>
      </c>
      <c r="B963" s="154" t="s">
        <v>10513</v>
      </c>
      <c r="C963" s="152" t="s">
        <v>1134</v>
      </c>
      <c r="D963" s="153" t="s">
        <v>10514</v>
      </c>
      <c r="E963" s="154" t="s">
        <v>36</v>
      </c>
      <c r="F963" s="154" t="s">
        <v>9447</v>
      </c>
      <c r="G963" s="154" t="s">
        <v>9448</v>
      </c>
      <c r="H963" s="154" t="s">
        <v>42</v>
      </c>
      <c r="I963" s="154" t="s">
        <v>9449</v>
      </c>
      <c r="J963" s="154" t="s">
        <v>9450</v>
      </c>
      <c r="K963" s="154" t="s">
        <v>9451</v>
      </c>
      <c r="L963" s="155">
        <v>8.6217258300000008</v>
      </c>
    </row>
    <row r="964" spans="1:12" hidden="1" x14ac:dyDescent="0.3">
      <c r="A964" s="154" t="s">
        <v>10515</v>
      </c>
      <c r="B964" s="154" t="s">
        <v>10516</v>
      </c>
      <c r="C964" s="152" t="s">
        <v>10515</v>
      </c>
      <c r="D964" s="153" t="s">
        <v>10517</v>
      </c>
      <c r="E964" s="154" t="s">
        <v>36</v>
      </c>
      <c r="F964" s="154" t="s">
        <v>9447</v>
      </c>
      <c r="G964" s="154" t="s">
        <v>9448</v>
      </c>
      <c r="H964" s="154" t="s">
        <v>42</v>
      </c>
      <c r="I964" s="154" t="s">
        <v>9449</v>
      </c>
      <c r="J964" s="154" t="s">
        <v>9450</v>
      </c>
      <c r="K964" s="154" t="s">
        <v>9451</v>
      </c>
      <c r="L964" s="155">
        <v>3.3728571399999998</v>
      </c>
    </row>
    <row r="965" spans="1:12" hidden="1" x14ac:dyDescent="0.3">
      <c r="A965" s="154" t="s">
        <v>3805</v>
      </c>
      <c r="B965" s="154" t="s">
        <v>10518</v>
      </c>
      <c r="C965" s="152" t="s">
        <v>3805</v>
      </c>
      <c r="D965" s="153" t="s">
        <v>10519</v>
      </c>
      <c r="E965" s="154" t="s">
        <v>36</v>
      </c>
      <c r="F965" s="154" t="s">
        <v>9447</v>
      </c>
      <c r="G965" s="154" t="s">
        <v>9448</v>
      </c>
      <c r="H965" s="154" t="s">
        <v>42</v>
      </c>
      <c r="I965" s="154" t="s">
        <v>9449</v>
      </c>
      <c r="J965" s="154" t="s">
        <v>9450</v>
      </c>
      <c r="K965" s="154" t="s">
        <v>9451</v>
      </c>
      <c r="L965" s="155">
        <v>28</v>
      </c>
    </row>
    <row r="966" spans="1:12" hidden="1" x14ac:dyDescent="0.3">
      <c r="A966" s="154" t="s">
        <v>3807</v>
      </c>
      <c r="B966" s="154" t="s">
        <v>10520</v>
      </c>
      <c r="C966" s="152" t="s">
        <v>3807</v>
      </c>
      <c r="D966" s="153" t="s">
        <v>10521</v>
      </c>
      <c r="E966" s="154" t="s">
        <v>36</v>
      </c>
      <c r="F966" s="154" t="s">
        <v>9447</v>
      </c>
      <c r="G966" s="154" t="s">
        <v>9448</v>
      </c>
      <c r="H966" s="154" t="s">
        <v>42</v>
      </c>
      <c r="I966" s="154" t="s">
        <v>9449</v>
      </c>
      <c r="J966" s="154" t="s">
        <v>9450</v>
      </c>
      <c r="K966" s="154" t="s">
        <v>9451</v>
      </c>
      <c r="L966" s="155">
        <v>5.2399840000000003E-2</v>
      </c>
    </row>
    <row r="967" spans="1:12" hidden="1" x14ac:dyDescent="0.3">
      <c r="A967" s="154" t="s">
        <v>10522</v>
      </c>
      <c r="B967" s="154" t="s">
        <v>10523</v>
      </c>
      <c r="C967" s="152" t="s">
        <v>10524</v>
      </c>
      <c r="D967" s="153" t="s">
        <v>10525</v>
      </c>
      <c r="E967" s="154" t="s">
        <v>36</v>
      </c>
      <c r="F967" s="154" t="s">
        <v>9465</v>
      </c>
      <c r="G967" s="154" t="s">
        <v>10246</v>
      </c>
      <c r="H967" s="154" t="s">
        <v>42</v>
      </c>
      <c r="I967" s="154" t="s">
        <v>9449</v>
      </c>
      <c r="J967" s="154" t="s">
        <v>9450</v>
      </c>
      <c r="K967" s="154" t="s">
        <v>9451</v>
      </c>
      <c r="L967" s="155">
        <v>31.9</v>
      </c>
    </row>
    <row r="968" spans="1:12" hidden="1" x14ac:dyDescent="0.3">
      <c r="A968" s="154" t="s">
        <v>1130</v>
      </c>
      <c r="B968" s="154" t="s">
        <v>10526</v>
      </c>
      <c r="C968" s="152" t="s">
        <v>1130</v>
      </c>
      <c r="D968" s="153" t="s">
        <v>10527</v>
      </c>
      <c r="E968" s="154" t="s">
        <v>130</v>
      </c>
      <c r="F968" s="154" t="s">
        <v>9447</v>
      </c>
      <c r="G968" s="154" t="s">
        <v>9448</v>
      </c>
      <c r="H968" s="154" t="s">
        <v>42</v>
      </c>
      <c r="I968" s="154" t="s">
        <v>9449</v>
      </c>
      <c r="J968" s="154" t="s">
        <v>9450</v>
      </c>
      <c r="K968" s="154" t="s">
        <v>9451</v>
      </c>
      <c r="L968" s="155">
        <v>124</v>
      </c>
    </row>
    <row r="969" spans="1:12" hidden="1" x14ac:dyDescent="0.3">
      <c r="A969" s="154" t="s">
        <v>145</v>
      </c>
      <c r="B969" s="154" t="s">
        <v>10528</v>
      </c>
      <c r="C969" s="152" t="s">
        <v>145</v>
      </c>
      <c r="D969" s="153" t="s">
        <v>10529</v>
      </c>
      <c r="E969" s="154" t="s">
        <v>36</v>
      </c>
      <c r="F969" s="154" t="s">
        <v>9447</v>
      </c>
      <c r="G969" s="154" t="s">
        <v>9448</v>
      </c>
      <c r="H969" s="154" t="s">
        <v>42</v>
      </c>
      <c r="I969" s="154" t="s">
        <v>9449</v>
      </c>
      <c r="J969" s="154" t="s">
        <v>9450</v>
      </c>
      <c r="K969" s="154" t="s">
        <v>9451</v>
      </c>
      <c r="L969" s="155">
        <v>11.99</v>
      </c>
    </row>
    <row r="970" spans="1:12" hidden="1" x14ac:dyDescent="0.3">
      <c r="A970" s="154" t="s">
        <v>146</v>
      </c>
      <c r="B970" s="154" t="s">
        <v>10530</v>
      </c>
      <c r="C970" s="152" t="s">
        <v>146</v>
      </c>
      <c r="D970" s="153" t="s">
        <v>10531</v>
      </c>
      <c r="E970" s="154" t="s">
        <v>36</v>
      </c>
      <c r="F970" s="154" t="s">
        <v>9447</v>
      </c>
      <c r="G970" s="154" t="s">
        <v>9448</v>
      </c>
      <c r="H970" s="154" t="s">
        <v>42</v>
      </c>
      <c r="I970" s="154" t="s">
        <v>9449</v>
      </c>
      <c r="J970" s="154" t="s">
        <v>9450</v>
      </c>
      <c r="K970" s="154" t="s">
        <v>9451</v>
      </c>
      <c r="L970" s="155">
        <v>87.34</v>
      </c>
    </row>
    <row r="971" spans="1:12" hidden="1" x14ac:dyDescent="0.3">
      <c r="A971" s="154" t="s">
        <v>10532</v>
      </c>
      <c r="B971" s="154" t="s">
        <v>10533</v>
      </c>
      <c r="C971" s="152" t="s">
        <v>10532</v>
      </c>
      <c r="D971" s="153" t="s">
        <v>10534</v>
      </c>
      <c r="E971" s="154" t="s">
        <v>36</v>
      </c>
      <c r="F971" s="154" t="s">
        <v>9447</v>
      </c>
      <c r="G971" s="154" t="s">
        <v>9448</v>
      </c>
      <c r="H971" s="154" t="s">
        <v>42</v>
      </c>
      <c r="I971" s="154" t="s">
        <v>9449</v>
      </c>
      <c r="J971" s="154" t="s">
        <v>9450</v>
      </c>
      <c r="K971" s="154" t="s">
        <v>9451</v>
      </c>
      <c r="L971" s="155">
        <v>5.99</v>
      </c>
    </row>
    <row r="972" spans="1:12" hidden="1" x14ac:dyDescent="0.3">
      <c r="A972" s="154" t="s">
        <v>10535</v>
      </c>
      <c r="B972" s="154" t="s">
        <v>10536</v>
      </c>
      <c r="C972" s="152" t="s">
        <v>10535</v>
      </c>
      <c r="D972" s="153" t="s">
        <v>10537</v>
      </c>
      <c r="E972" s="154" t="s">
        <v>36</v>
      </c>
      <c r="F972" s="154" t="s">
        <v>9447</v>
      </c>
      <c r="G972" s="154" t="s">
        <v>9448</v>
      </c>
      <c r="H972" s="154" t="s">
        <v>42</v>
      </c>
      <c r="I972" s="154" t="s">
        <v>9449</v>
      </c>
      <c r="J972" s="154" t="s">
        <v>9450</v>
      </c>
      <c r="K972" s="154" t="s">
        <v>9451</v>
      </c>
      <c r="L972" s="155">
        <v>6.9899999900000003</v>
      </c>
    </row>
    <row r="973" spans="1:12" hidden="1" x14ac:dyDescent="0.3">
      <c r="A973" s="154" t="s">
        <v>10538</v>
      </c>
      <c r="B973" s="154" t="s">
        <v>10539</v>
      </c>
      <c r="C973" s="152" t="s">
        <v>10538</v>
      </c>
      <c r="D973" s="153" t="s">
        <v>10540</v>
      </c>
      <c r="E973" s="154" t="s">
        <v>36</v>
      </c>
      <c r="F973" s="154" t="s">
        <v>9447</v>
      </c>
      <c r="G973" s="154" t="s">
        <v>9448</v>
      </c>
      <c r="H973" s="154" t="s">
        <v>42</v>
      </c>
      <c r="I973" s="154" t="s">
        <v>9449</v>
      </c>
      <c r="J973" s="154" t="s">
        <v>9450</v>
      </c>
      <c r="K973" s="154" t="s">
        <v>9451</v>
      </c>
      <c r="L973" s="155">
        <v>31.99</v>
      </c>
    </row>
    <row r="974" spans="1:12" hidden="1" x14ac:dyDescent="0.3">
      <c r="A974" s="154" t="s">
        <v>147</v>
      </c>
      <c r="B974" s="154" t="s">
        <v>10541</v>
      </c>
      <c r="C974" s="152" t="s">
        <v>147</v>
      </c>
      <c r="D974" s="153" t="s">
        <v>10542</v>
      </c>
      <c r="E974" s="154" t="s">
        <v>36</v>
      </c>
      <c r="F974" s="154" t="s">
        <v>9447</v>
      </c>
      <c r="G974" s="154" t="s">
        <v>9448</v>
      </c>
      <c r="H974" s="154" t="s">
        <v>42</v>
      </c>
      <c r="I974" s="154" t="s">
        <v>9449</v>
      </c>
      <c r="J974" s="154" t="s">
        <v>9450</v>
      </c>
      <c r="K974" s="154" t="s">
        <v>9451</v>
      </c>
      <c r="L974" s="155">
        <v>20.726666659999999</v>
      </c>
    </row>
    <row r="975" spans="1:12" hidden="1" x14ac:dyDescent="0.3">
      <c r="A975" s="154" t="s">
        <v>148</v>
      </c>
      <c r="B975" s="154" t="s">
        <v>10543</v>
      </c>
      <c r="C975" s="152" t="s">
        <v>148</v>
      </c>
      <c r="D975" s="153" t="s">
        <v>10544</v>
      </c>
      <c r="E975" s="154" t="s">
        <v>36</v>
      </c>
      <c r="F975" s="154" t="s">
        <v>9447</v>
      </c>
      <c r="G975" s="154" t="s">
        <v>9448</v>
      </c>
      <c r="H975" s="154" t="s">
        <v>42</v>
      </c>
      <c r="I975" s="154" t="s">
        <v>9449</v>
      </c>
      <c r="J975" s="154" t="s">
        <v>9450</v>
      </c>
      <c r="K975" s="154" t="s">
        <v>9451</v>
      </c>
      <c r="L975" s="155">
        <v>9.1340000000000003</v>
      </c>
    </row>
    <row r="976" spans="1:12" hidden="1" x14ac:dyDescent="0.3">
      <c r="A976" s="154" t="s">
        <v>149</v>
      </c>
      <c r="B976" s="154" t="s">
        <v>10545</v>
      </c>
      <c r="C976" s="152" t="s">
        <v>149</v>
      </c>
      <c r="D976" s="153" t="s">
        <v>10546</v>
      </c>
      <c r="E976" s="154" t="s">
        <v>36</v>
      </c>
      <c r="F976" s="154" t="s">
        <v>9447</v>
      </c>
      <c r="G976" s="154" t="s">
        <v>9448</v>
      </c>
      <c r="H976" s="154" t="s">
        <v>42</v>
      </c>
      <c r="I976" s="154" t="s">
        <v>9449</v>
      </c>
      <c r="J976" s="154" t="s">
        <v>9450</v>
      </c>
      <c r="K976" s="154" t="s">
        <v>9451</v>
      </c>
      <c r="L976" s="155">
        <v>18.989999990000001</v>
      </c>
    </row>
    <row r="977" spans="1:12" hidden="1" x14ac:dyDescent="0.3">
      <c r="A977" s="154" t="s">
        <v>150</v>
      </c>
      <c r="B977" s="154" t="s">
        <v>10547</v>
      </c>
      <c r="C977" s="152" t="s">
        <v>150</v>
      </c>
      <c r="D977" s="153" t="s">
        <v>10548</v>
      </c>
      <c r="E977" s="154" t="s">
        <v>36</v>
      </c>
      <c r="F977" s="154" t="s">
        <v>9447</v>
      </c>
      <c r="G977" s="154" t="s">
        <v>9448</v>
      </c>
      <c r="H977" s="154" t="s">
        <v>42</v>
      </c>
      <c r="I977" s="154" t="s">
        <v>9449</v>
      </c>
      <c r="J977" s="154" t="s">
        <v>9450</v>
      </c>
      <c r="K977" s="154" t="s">
        <v>9451</v>
      </c>
      <c r="L977" s="155">
        <v>2.99</v>
      </c>
    </row>
    <row r="978" spans="1:12" hidden="1" x14ac:dyDescent="0.3">
      <c r="A978" s="154" t="s">
        <v>151</v>
      </c>
      <c r="B978" s="154" t="s">
        <v>10549</v>
      </c>
      <c r="C978" s="152" t="s">
        <v>151</v>
      </c>
      <c r="D978" s="153" t="s">
        <v>10550</v>
      </c>
      <c r="E978" s="154" t="s">
        <v>36</v>
      </c>
      <c r="F978" s="154" t="s">
        <v>9447</v>
      </c>
      <c r="G978" s="154" t="s">
        <v>9448</v>
      </c>
      <c r="H978" s="154" t="s">
        <v>42</v>
      </c>
      <c r="I978" s="154" t="s">
        <v>9449</v>
      </c>
      <c r="J978" s="154" t="s">
        <v>9450</v>
      </c>
      <c r="K978" s="154" t="s">
        <v>9451</v>
      </c>
      <c r="L978" s="155">
        <v>4.1899999899999996</v>
      </c>
    </row>
    <row r="979" spans="1:12" hidden="1" x14ac:dyDescent="0.3">
      <c r="A979" s="154" t="s">
        <v>152</v>
      </c>
      <c r="B979" s="154" t="s">
        <v>10551</v>
      </c>
      <c r="C979" s="152" t="s">
        <v>152</v>
      </c>
      <c r="D979" s="153" t="s">
        <v>10552</v>
      </c>
      <c r="E979" s="154" t="s">
        <v>36</v>
      </c>
      <c r="F979" s="154" t="s">
        <v>9447</v>
      </c>
      <c r="G979" s="154" t="s">
        <v>9448</v>
      </c>
      <c r="H979" s="154" t="s">
        <v>42</v>
      </c>
      <c r="I979" s="154" t="s">
        <v>9449</v>
      </c>
      <c r="J979" s="154" t="s">
        <v>9450</v>
      </c>
      <c r="K979" s="154" t="s">
        <v>9451</v>
      </c>
      <c r="L979" s="155">
        <v>10.4</v>
      </c>
    </row>
    <row r="980" spans="1:12" hidden="1" x14ac:dyDescent="0.3">
      <c r="A980" s="154" t="s">
        <v>153</v>
      </c>
      <c r="B980" s="154" t="s">
        <v>10553</v>
      </c>
      <c r="C980" s="152" t="s">
        <v>153</v>
      </c>
      <c r="D980" s="153" t="s">
        <v>10554</v>
      </c>
      <c r="E980" s="154" t="s">
        <v>36</v>
      </c>
      <c r="F980" s="154" t="s">
        <v>9447</v>
      </c>
      <c r="G980" s="154" t="s">
        <v>9448</v>
      </c>
      <c r="H980" s="154" t="s">
        <v>42</v>
      </c>
      <c r="I980" s="154" t="s">
        <v>9449</v>
      </c>
      <c r="J980" s="154" t="s">
        <v>9450</v>
      </c>
      <c r="K980" s="154" t="s">
        <v>9451</v>
      </c>
      <c r="L980" s="155">
        <v>10.99</v>
      </c>
    </row>
    <row r="981" spans="1:12" hidden="1" x14ac:dyDescent="0.3">
      <c r="A981" s="154" t="s">
        <v>154</v>
      </c>
      <c r="B981" s="154" t="s">
        <v>10555</v>
      </c>
      <c r="C981" s="152" t="s">
        <v>154</v>
      </c>
      <c r="D981" s="153" t="s">
        <v>10556</v>
      </c>
      <c r="E981" s="154" t="s">
        <v>36</v>
      </c>
      <c r="F981" s="154" t="s">
        <v>9447</v>
      </c>
      <c r="G981" s="154" t="s">
        <v>9448</v>
      </c>
      <c r="H981" s="154" t="s">
        <v>42</v>
      </c>
      <c r="I981" s="154" t="s">
        <v>9449</v>
      </c>
      <c r="J981" s="154" t="s">
        <v>9450</v>
      </c>
      <c r="K981" s="154" t="s">
        <v>9451</v>
      </c>
      <c r="L981" s="155">
        <v>11.98976996</v>
      </c>
    </row>
    <row r="982" spans="1:12" hidden="1" x14ac:dyDescent="0.3">
      <c r="A982" s="154" t="s">
        <v>155</v>
      </c>
      <c r="B982" s="154" t="s">
        <v>10557</v>
      </c>
      <c r="C982" s="152" t="s">
        <v>155</v>
      </c>
      <c r="D982" s="153" t="s">
        <v>10558</v>
      </c>
      <c r="E982" s="154" t="s">
        <v>36</v>
      </c>
      <c r="F982" s="154" t="s">
        <v>9447</v>
      </c>
      <c r="G982" s="154" t="s">
        <v>9448</v>
      </c>
      <c r="H982" s="154" t="s">
        <v>42</v>
      </c>
      <c r="I982" s="154" t="s">
        <v>9449</v>
      </c>
      <c r="J982" s="154" t="s">
        <v>9450</v>
      </c>
      <c r="K982" s="154" t="s">
        <v>9451</v>
      </c>
      <c r="L982" s="155">
        <v>10.99</v>
      </c>
    </row>
    <row r="983" spans="1:12" hidden="1" x14ac:dyDescent="0.3">
      <c r="A983" s="154" t="s">
        <v>156</v>
      </c>
      <c r="B983" s="154" t="s">
        <v>10559</v>
      </c>
      <c r="C983" s="152" t="s">
        <v>156</v>
      </c>
      <c r="D983" s="153" t="s">
        <v>10560</v>
      </c>
      <c r="E983" s="154" t="s">
        <v>36</v>
      </c>
      <c r="F983" s="154" t="s">
        <v>9447</v>
      </c>
      <c r="G983" s="154" t="s">
        <v>9448</v>
      </c>
      <c r="H983" s="154" t="s">
        <v>42</v>
      </c>
      <c r="I983" s="154" t="s">
        <v>9449</v>
      </c>
      <c r="J983" s="154" t="s">
        <v>9450</v>
      </c>
      <c r="K983" s="154" t="s">
        <v>9451</v>
      </c>
      <c r="L983" s="155">
        <v>13.99</v>
      </c>
    </row>
    <row r="984" spans="1:12" hidden="1" x14ac:dyDescent="0.3">
      <c r="A984" s="154" t="s">
        <v>157</v>
      </c>
      <c r="B984" s="154" t="s">
        <v>10561</v>
      </c>
      <c r="C984" s="152" t="s">
        <v>157</v>
      </c>
      <c r="D984" s="153" t="s">
        <v>10562</v>
      </c>
      <c r="E984" s="154" t="s">
        <v>36</v>
      </c>
      <c r="F984" s="154" t="s">
        <v>9447</v>
      </c>
      <c r="G984" s="154" t="s">
        <v>9448</v>
      </c>
      <c r="H984" s="154" t="s">
        <v>42</v>
      </c>
      <c r="I984" s="154" t="s">
        <v>9449</v>
      </c>
      <c r="J984" s="154" t="s">
        <v>9450</v>
      </c>
      <c r="K984" s="154" t="s">
        <v>9451</v>
      </c>
      <c r="L984" s="155">
        <v>10.97998915</v>
      </c>
    </row>
    <row r="985" spans="1:12" hidden="1" x14ac:dyDescent="0.3">
      <c r="A985" s="154" t="s">
        <v>158</v>
      </c>
      <c r="B985" s="154" t="s">
        <v>10563</v>
      </c>
      <c r="C985" s="152" t="s">
        <v>158</v>
      </c>
      <c r="D985" s="153" t="s">
        <v>10564</v>
      </c>
      <c r="E985" s="154" t="s">
        <v>36</v>
      </c>
      <c r="F985" s="154" t="s">
        <v>9447</v>
      </c>
      <c r="G985" s="154" t="s">
        <v>9448</v>
      </c>
      <c r="H985" s="154" t="s">
        <v>42</v>
      </c>
      <c r="I985" s="154" t="s">
        <v>9449</v>
      </c>
      <c r="J985" s="154" t="s">
        <v>9450</v>
      </c>
      <c r="K985" s="154" t="s">
        <v>9451</v>
      </c>
      <c r="L985" s="155">
        <v>1.4437255099999999</v>
      </c>
    </row>
    <row r="986" spans="1:12" hidden="1" x14ac:dyDescent="0.3">
      <c r="A986" s="154" t="s">
        <v>10565</v>
      </c>
      <c r="B986" s="154" t="s">
        <v>10566</v>
      </c>
      <c r="C986" s="152" t="s">
        <v>10565</v>
      </c>
      <c r="D986" s="153" t="s">
        <v>10567</v>
      </c>
      <c r="E986" s="154" t="s">
        <v>36</v>
      </c>
      <c r="F986" s="154" t="s">
        <v>9447</v>
      </c>
      <c r="G986" s="154" t="s">
        <v>9448</v>
      </c>
      <c r="H986" s="154" t="s">
        <v>42</v>
      </c>
      <c r="I986" s="154" t="s">
        <v>9449</v>
      </c>
      <c r="J986" s="154" t="s">
        <v>9450</v>
      </c>
      <c r="K986" s="154" t="s">
        <v>9451</v>
      </c>
      <c r="L986" s="155">
        <v>7.29</v>
      </c>
    </row>
    <row r="987" spans="1:12" hidden="1" x14ac:dyDescent="0.3">
      <c r="A987" s="154" t="s">
        <v>159</v>
      </c>
      <c r="B987" s="154" t="s">
        <v>10568</v>
      </c>
      <c r="C987" s="152" t="s">
        <v>159</v>
      </c>
      <c r="D987" s="153" t="s">
        <v>10569</v>
      </c>
      <c r="E987" s="154" t="s">
        <v>36</v>
      </c>
      <c r="F987" s="154" t="s">
        <v>9447</v>
      </c>
      <c r="G987" s="154" t="s">
        <v>9448</v>
      </c>
      <c r="H987" s="154" t="s">
        <v>42</v>
      </c>
      <c r="I987" s="154" t="s">
        <v>9449</v>
      </c>
      <c r="J987" s="154" t="s">
        <v>9450</v>
      </c>
      <c r="K987" s="154" t="s">
        <v>9451</v>
      </c>
      <c r="L987" s="155">
        <v>45.99</v>
      </c>
    </row>
    <row r="988" spans="1:12" hidden="1" x14ac:dyDescent="0.3">
      <c r="A988" s="154" t="s">
        <v>160</v>
      </c>
      <c r="B988" s="154" t="s">
        <v>10570</v>
      </c>
      <c r="C988" s="152" t="s">
        <v>160</v>
      </c>
      <c r="D988" s="153" t="s">
        <v>10571</v>
      </c>
      <c r="E988" s="154" t="s">
        <v>36</v>
      </c>
      <c r="F988" s="154" t="s">
        <v>9447</v>
      </c>
      <c r="G988" s="154" t="s">
        <v>9448</v>
      </c>
      <c r="H988" s="154" t="s">
        <v>42</v>
      </c>
      <c r="I988" s="154" t="s">
        <v>9449</v>
      </c>
      <c r="J988" s="154" t="s">
        <v>9450</v>
      </c>
      <c r="K988" s="154" t="s">
        <v>9451</v>
      </c>
      <c r="L988" s="155">
        <v>19.989999999999998</v>
      </c>
    </row>
    <row r="989" spans="1:12" hidden="1" x14ac:dyDescent="0.3">
      <c r="A989" s="154" t="s">
        <v>10572</v>
      </c>
      <c r="B989" s="154" t="s">
        <v>10573</v>
      </c>
      <c r="C989" s="152" t="s">
        <v>10572</v>
      </c>
      <c r="D989" s="153" t="s">
        <v>10574</v>
      </c>
      <c r="E989" s="154" t="s">
        <v>130</v>
      </c>
      <c r="F989" s="154" t="s">
        <v>9447</v>
      </c>
      <c r="G989" s="154" t="s">
        <v>9448</v>
      </c>
      <c r="H989" s="154" t="s">
        <v>42</v>
      </c>
      <c r="I989" s="154" t="s">
        <v>9449</v>
      </c>
      <c r="J989" s="154" t="s">
        <v>9450</v>
      </c>
      <c r="K989" s="154" t="s">
        <v>9451</v>
      </c>
      <c r="L989" s="155">
        <v>5.19</v>
      </c>
    </row>
    <row r="990" spans="1:12" hidden="1" x14ac:dyDescent="0.3">
      <c r="A990" s="154" t="s">
        <v>161</v>
      </c>
      <c r="B990" s="154" t="s">
        <v>10575</v>
      </c>
      <c r="C990" s="152" t="s">
        <v>161</v>
      </c>
      <c r="D990" s="153" t="s">
        <v>10576</v>
      </c>
      <c r="E990" s="154" t="s">
        <v>36</v>
      </c>
      <c r="F990" s="154" t="s">
        <v>9447</v>
      </c>
      <c r="G990" s="154" t="s">
        <v>9448</v>
      </c>
      <c r="H990" s="154" t="s">
        <v>42</v>
      </c>
      <c r="I990" s="154" t="s">
        <v>9449</v>
      </c>
      <c r="J990" s="154" t="s">
        <v>9450</v>
      </c>
      <c r="K990" s="154" t="s">
        <v>9451</v>
      </c>
      <c r="L990" s="155">
        <v>7.9460937500000002</v>
      </c>
    </row>
    <row r="991" spans="1:12" hidden="1" x14ac:dyDescent="0.3">
      <c r="A991" s="154" t="s">
        <v>10577</v>
      </c>
      <c r="B991" s="154" t="s">
        <v>10578</v>
      </c>
      <c r="C991" s="152" t="s">
        <v>10577</v>
      </c>
      <c r="D991" s="153" t="s">
        <v>10579</v>
      </c>
      <c r="E991" s="154" t="s">
        <v>36</v>
      </c>
      <c r="F991" s="154" t="s">
        <v>9447</v>
      </c>
      <c r="G991" s="154" t="s">
        <v>9448</v>
      </c>
      <c r="H991" s="154" t="s">
        <v>42</v>
      </c>
      <c r="I991" s="154" t="s">
        <v>9449</v>
      </c>
      <c r="J991" s="154" t="s">
        <v>9450</v>
      </c>
      <c r="K991" s="154" t="s">
        <v>9451</v>
      </c>
      <c r="L991" s="155">
        <v>3.99</v>
      </c>
    </row>
    <row r="992" spans="1:12" hidden="1" x14ac:dyDescent="0.3">
      <c r="A992" s="154" t="s">
        <v>10580</v>
      </c>
      <c r="B992" s="154" t="s">
        <v>10581</v>
      </c>
      <c r="C992" s="152" t="s">
        <v>10580</v>
      </c>
      <c r="D992" s="153" t="s">
        <v>10582</v>
      </c>
      <c r="E992" s="154" t="s">
        <v>36</v>
      </c>
      <c r="F992" s="154" t="s">
        <v>9447</v>
      </c>
      <c r="G992" s="154" t="s">
        <v>9448</v>
      </c>
      <c r="H992" s="154" t="s">
        <v>42</v>
      </c>
      <c r="I992" s="154" t="s">
        <v>9449</v>
      </c>
      <c r="J992" s="154" t="s">
        <v>9450</v>
      </c>
      <c r="K992" s="154" t="s">
        <v>9451</v>
      </c>
      <c r="L992" s="155">
        <v>34.99</v>
      </c>
    </row>
    <row r="993" spans="1:12" hidden="1" x14ac:dyDescent="0.3">
      <c r="A993" s="154" t="s">
        <v>162</v>
      </c>
      <c r="B993" s="154" t="s">
        <v>10583</v>
      </c>
      <c r="C993" s="152" t="s">
        <v>162</v>
      </c>
      <c r="D993" s="153" t="s">
        <v>10584</v>
      </c>
      <c r="E993" s="154" t="s">
        <v>36</v>
      </c>
      <c r="F993" s="154" t="s">
        <v>9447</v>
      </c>
      <c r="G993" s="154" t="s">
        <v>9448</v>
      </c>
      <c r="H993" s="154" t="s">
        <v>42</v>
      </c>
      <c r="I993" s="154" t="s">
        <v>9449</v>
      </c>
      <c r="J993" s="154" t="s">
        <v>9450</v>
      </c>
      <c r="K993" s="154" t="s">
        <v>9451</v>
      </c>
      <c r="L993" s="155">
        <v>32.99</v>
      </c>
    </row>
    <row r="994" spans="1:12" hidden="1" x14ac:dyDescent="0.3">
      <c r="A994" s="154" t="s">
        <v>163</v>
      </c>
      <c r="B994" s="154" t="s">
        <v>10585</v>
      </c>
      <c r="C994" s="152" t="s">
        <v>163</v>
      </c>
      <c r="D994" s="153" t="s">
        <v>10586</v>
      </c>
      <c r="E994" s="154" t="s">
        <v>36</v>
      </c>
      <c r="F994" s="154" t="s">
        <v>9447</v>
      </c>
      <c r="G994" s="154" t="s">
        <v>9448</v>
      </c>
      <c r="H994" s="154" t="s">
        <v>42</v>
      </c>
      <c r="I994" s="154" t="s">
        <v>9449</v>
      </c>
      <c r="J994" s="154" t="s">
        <v>9450</v>
      </c>
      <c r="K994" s="154" t="s">
        <v>9451</v>
      </c>
      <c r="L994" s="155">
        <v>4.1550000000000002</v>
      </c>
    </row>
    <row r="995" spans="1:12" hidden="1" x14ac:dyDescent="0.3">
      <c r="A995" s="154" t="s">
        <v>164</v>
      </c>
      <c r="B995" s="154" t="s">
        <v>10587</v>
      </c>
      <c r="C995" s="152" t="s">
        <v>164</v>
      </c>
      <c r="D995" s="153" t="s">
        <v>10588</v>
      </c>
      <c r="E995" s="154" t="s">
        <v>36</v>
      </c>
      <c r="F995" s="154" t="s">
        <v>9447</v>
      </c>
      <c r="G995" s="154" t="s">
        <v>9448</v>
      </c>
      <c r="H995" s="154" t="s">
        <v>42</v>
      </c>
      <c r="I995" s="154" t="s">
        <v>9449</v>
      </c>
      <c r="J995" s="154" t="s">
        <v>9450</v>
      </c>
      <c r="K995" s="154" t="s">
        <v>9451</v>
      </c>
      <c r="L995" s="155">
        <v>5.99</v>
      </c>
    </row>
    <row r="996" spans="1:12" hidden="1" x14ac:dyDescent="0.3">
      <c r="A996" s="154" t="s">
        <v>1104</v>
      </c>
      <c r="B996" s="154" t="s">
        <v>10589</v>
      </c>
      <c r="C996" s="152" t="s">
        <v>1104</v>
      </c>
      <c r="D996" s="153" t="s">
        <v>10590</v>
      </c>
      <c r="E996" s="154" t="s">
        <v>36</v>
      </c>
      <c r="F996" s="154" t="s">
        <v>9447</v>
      </c>
      <c r="G996" s="154" t="s">
        <v>9448</v>
      </c>
      <c r="H996" s="154" t="s">
        <v>42</v>
      </c>
      <c r="I996" s="154" t="s">
        <v>9449</v>
      </c>
      <c r="J996" s="154" t="s">
        <v>9450</v>
      </c>
      <c r="K996" s="154" t="s">
        <v>9451</v>
      </c>
      <c r="L996" s="155">
        <v>15.99</v>
      </c>
    </row>
    <row r="997" spans="1:12" hidden="1" x14ac:dyDescent="0.3">
      <c r="A997" s="154" t="s">
        <v>1105</v>
      </c>
      <c r="B997" s="154" t="s">
        <v>10591</v>
      </c>
      <c r="C997" s="152" t="s">
        <v>1105</v>
      </c>
      <c r="D997" s="153" t="s">
        <v>10592</v>
      </c>
      <c r="E997" s="154" t="s">
        <v>36</v>
      </c>
      <c r="F997" s="154" t="s">
        <v>9447</v>
      </c>
      <c r="G997" s="154" t="s">
        <v>9448</v>
      </c>
      <c r="H997" s="154" t="s">
        <v>42</v>
      </c>
      <c r="I997" s="154" t="s">
        <v>9449</v>
      </c>
      <c r="J997" s="154" t="s">
        <v>9450</v>
      </c>
      <c r="K997" s="154" t="s">
        <v>9451</v>
      </c>
      <c r="L997" s="155">
        <v>27.99</v>
      </c>
    </row>
    <row r="998" spans="1:12" hidden="1" x14ac:dyDescent="0.3">
      <c r="A998" s="154" t="s">
        <v>1106</v>
      </c>
      <c r="B998" s="154" t="s">
        <v>10593</v>
      </c>
      <c r="C998" s="152" t="s">
        <v>1106</v>
      </c>
      <c r="D998" s="153" t="s">
        <v>10594</v>
      </c>
      <c r="E998" s="154" t="s">
        <v>36</v>
      </c>
      <c r="F998" s="154" t="s">
        <v>9447</v>
      </c>
      <c r="G998" s="154" t="s">
        <v>9448</v>
      </c>
      <c r="H998" s="154" t="s">
        <v>42</v>
      </c>
      <c r="I998" s="154" t="s">
        <v>9449</v>
      </c>
      <c r="J998" s="154" t="s">
        <v>9450</v>
      </c>
      <c r="K998" s="154" t="s">
        <v>9451</v>
      </c>
      <c r="L998" s="155">
        <v>34.990010259999998</v>
      </c>
    </row>
    <row r="999" spans="1:12" hidden="1" x14ac:dyDescent="0.3">
      <c r="A999" s="154" t="s">
        <v>1107</v>
      </c>
      <c r="B999" s="154" t="s">
        <v>10595</v>
      </c>
      <c r="C999" s="152" t="s">
        <v>1107</v>
      </c>
      <c r="D999" s="153" t="s">
        <v>10596</v>
      </c>
      <c r="E999" s="154" t="s">
        <v>36</v>
      </c>
      <c r="F999" s="154" t="s">
        <v>9447</v>
      </c>
      <c r="G999" s="154" t="s">
        <v>9448</v>
      </c>
      <c r="H999" s="154" t="s">
        <v>42</v>
      </c>
      <c r="I999" s="154" t="s">
        <v>9449</v>
      </c>
      <c r="J999" s="154" t="s">
        <v>9450</v>
      </c>
      <c r="K999" s="154" t="s">
        <v>9451</v>
      </c>
      <c r="L999" s="155">
        <v>48.99</v>
      </c>
    </row>
    <row r="1000" spans="1:12" hidden="1" x14ac:dyDescent="0.3">
      <c r="A1000" s="154" t="s">
        <v>1108</v>
      </c>
      <c r="B1000" s="154" t="s">
        <v>10597</v>
      </c>
      <c r="C1000" s="152" t="s">
        <v>1108</v>
      </c>
      <c r="D1000" s="153" t="s">
        <v>10598</v>
      </c>
      <c r="E1000" s="154" t="s">
        <v>36</v>
      </c>
      <c r="F1000" s="154" t="s">
        <v>9447</v>
      </c>
      <c r="G1000" s="154" t="s">
        <v>9448</v>
      </c>
      <c r="H1000" s="154" t="s">
        <v>42</v>
      </c>
      <c r="I1000" s="154" t="s">
        <v>9449</v>
      </c>
      <c r="J1000" s="154" t="s">
        <v>9450</v>
      </c>
      <c r="K1000" s="154" t="s">
        <v>9451</v>
      </c>
      <c r="L1000" s="155">
        <v>48.99</v>
      </c>
    </row>
    <row r="1001" spans="1:12" hidden="1" x14ac:dyDescent="0.3">
      <c r="A1001" s="154" t="s">
        <v>1109</v>
      </c>
      <c r="B1001" s="154" t="s">
        <v>10599</v>
      </c>
      <c r="C1001" s="152" t="s">
        <v>1109</v>
      </c>
      <c r="D1001" s="153" t="s">
        <v>10600</v>
      </c>
      <c r="E1001" s="154" t="s">
        <v>36</v>
      </c>
      <c r="F1001" s="154" t="s">
        <v>9447</v>
      </c>
      <c r="G1001" s="154" t="s">
        <v>9448</v>
      </c>
      <c r="H1001" s="154" t="s">
        <v>42</v>
      </c>
      <c r="I1001" s="154" t="s">
        <v>9449</v>
      </c>
      <c r="J1001" s="154" t="s">
        <v>9450</v>
      </c>
      <c r="K1001" s="154" t="s">
        <v>9451</v>
      </c>
      <c r="L1001" s="155">
        <v>7.99</v>
      </c>
    </row>
    <row r="1002" spans="1:12" hidden="1" x14ac:dyDescent="0.3">
      <c r="A1002" s="154" t="s">
        <v>1102</v>
      </c>
      <c r="B1002" s="154" t="s">
        <v>10601</v>
      </c>
      <c r="C1002" s="152" t="s">
        <v>1102</v>
      </c>
      <c r="D1002" s="153" t="s">
        <v>10602</v>
      </c>
      <c r="E1002" s="154" t="s">
        <v>36</v>
      </c>
      <c r="F1002" s="154" t="s">
        <v>9447</v>
      </c>
      <c r="G1002" s="154" t="s">
        <v>9448</v>
      </c>
      <c r="H1002" s="154" t="s">
        <v>42</v>
      </c>
      <c r="I1002" s="154" t="s">
        <v>9449</v>
      </c>
      <c r="J1002" s="154" t="s">
        <v>9450</v>
      </c>
      <c r="K1002" s="154" t="s">
        <v>9451</v>
      </c>
      <c r="L1002" s="155">
        <v>10.99</v>
      </c>
    </row>
    <row r="1003" spans="1:12" ht="28.8" hidden="1" x14ac:dyDescent="0.3">
      <c r="A1003" s="154" t="s">
        <v>10603</v>
      </c>
      <c r="B1003" s="156" t="s">
        <v>10604</v>
      </c>
      <c r="C1003" s="152" t="s">
        <v>10603</v>
      </c>
      <c r="D1003" s="153" t="s">
        <v>10605</v>
      </c>
      <c r="E1003" s="154" t="s">
        <v>36</v>
      </c>
      <c r="F1003" s="154" t="s">
        <v>9447</v>
      </c>
      <c r="G1003" s="154" t="s">
        <v>9448</v>
      </c>
      <c r="H1003" s="154" t="s">
        <v>42</v>
      </c>
      <c r="I1003" s="154" t="s">
        <v>9449</v>
      </c>
      <c r="J1003" s="154" t="s">
        <v>9450</v>
      </c>
      <c r="K1003" s="154" t="s">
        <v>9451</v>
      </c>
      <c r="L1003" s="155">
        <v>4.8899999999999997</v>
      </c>
    </row>
    <row r="1004" spans="1:12" hidden="1" x14ac:dyDescent="0.3">
      <c r="A1004" s="154" t="s">
        <v>1135</v>
      </c>
      <c r="B1004" s="154" t="s">
        <v>10606</v>
      </c>
      <c r="C1004" s="152" t="s">
        <v>1135</v>
      </c>
      <c r="D1004" s="153" t="s">
        <v>10607</v>
      </c>
      <c r="E1004" s="154" t="s">
        <v>36</v>
      </c>
      <c r="F1004" s="154" t="s">
        <v>9447</v>
      </c>
      <c r="G1004" s="154" t="s">
        <v>9448</v>
      </c>
      <c r="H1004" s="154" t="s">
        <v>42</v>
      </c>
      <c r="I1004" s="154" t="s">
        <v>9449</v>
      </c>
      <c r="J1004" s="154" t="s">
        <v>9450</v>
      </c>
      <c r="K1004" s="154" t="s">
        <v>9451</v>
      </c>
      <c r="L1004" s="155">
        <v>31.47</v>
      </c>
    </row>
    <row r="1005" spans="1:12" hidden="1" x14ac:dyDescent="0.3">
      <c r="A1005" s="154" t="s">
        <v>1136</v>
      </c>
      <c r="B1005" s="154" t="s">
        <v>10608</v>
      </c>
      <c r="C1005" s="152" t="s">
        <v>1136</v>
      </c>
      <c r="D1005" s="153" t="s">
        <v>10609</v>
      </c>
      <c r="E1005" s="154" t="s">
        <v>36</v>
      </c>
      <c r="F1005" s="154" t="s">
        <v>9447</v>
      </c>
      <c r="G1005" s="154" t="s">
        <v>9448</v>
      </c>
      <c r="H1005" s="154" t="s">
        <v>42</v>
      </c>
      <c r="I1005" s="154" t="s">
        <v>9449</v>
      </c>
      <c r="J1005" s="154" t="s">
        <v>9450</v>
      </c>
      <c r="K1005" s="154" t="s">
        <v>9451</v>
      </c>
      <c r="L1005" s="155">
        <v>23.97</v>
      </c>
    </row>
    <row r="1006" spans="1:12" hidden="1" x14ac:dyDescent="0.3">
      <c r="A1006" s="154" t="s">
        <v>1137</v>
      </c>
      <c r="B1006" s="154" t="s">
        <v>10610</v>
      </c>
      <c r="C1006" s="152" t="s">
        <v>1137</v>
      </c>
      <c r="D1006" s="153" t="s">
        <v>10611</v>
      </c>
      <c r="E1006" s="154" t="s">
        <v>36</v>
      </c>
      <c r="F1006" s="154" t="s">
        <v>9447</v>
      </c>
      <c r="G1006" s="154" t="s">
        <v>9448</v>
      </c>
      <c r="H1006" s="154" t="s">
        <v>42</v>
      </c>
      <c r="I1006" s="154" t="s">
        <v>9449</v>
      </c>
      <c r="J1006" s="154" t="s">
        <v>9450</v>
      </c>
      <c r="K1006" s="154" t="s">
        <v>9451</v>
      </c>
      <c r="L1006" s="155">
        <v>43.79</v>
      </c>
    </row>
    <row r="1007" spans="1:12" hidden="1" x14ac:dyDescent="0.3">
      <c r="A1007" s="154" t="s">
        <v>1138</v>
      </c>
      <c r="B1007" s="154" t="s">
        <v>10612</v>
      </c>
      <c r="C1007" s="152" t="s">
        <v>1138</v>
      </c>
      <c r="D1007" s="153" t="s">
        <v>10613</v>
      </c>
      <c r="E1007" s="154" t="s">
        <v>40</v>
      </c>
      <c r="F1007" s="154" t="s">
        <v>9447</v>
      </c>
      <c r="G1007" s="154" t="s">
        <v>9448</v>
      </c>
      <c r="H1007" s="154" t="s">
        <v>42</v>
      </c>
      <c r="I1007" s="154" t="s">
        <v>9449</v>
      </c>
      <c r="J1007" s="154" t="s">
        <v>9450</v>
      </c>
      <c r="K1007" s="154" t="s">
        <v>9451</v>
      </c>
      <c r="L1007" s="155">
        <v>12.3</v>
      </c>
    </row>
    <row r="1008" spans="1:12" hidden="1" x14ac:dyDescent="0.3">
      <c r="A1008" s="154" t="s">
        <v>10614</v>
      </c>
      <c r="B1008" s="154" t="s">
        <v>10615</v>
      </c>
      <c r="C1008" s="152" t="s">
        <v>10614</v>
      </c>
      <c r="D1008" s="153" t="s">
        <v>10616</v>
      </c>
      <c r="E1008" s="154" t="s">
        <v>130</v>
      </c>
      <c r="F1008" s="154" t="s">
        <v>9447</v>
      </c>
      <c r="G1008" s="154" t="s">
        <v>9448</v>
      </c>
      <c r="H1008" s="154" t="s">
        <v>42</v>
      </c>
      <c r="I1008" s="154" t="s">
        <v>9449</v>
      </c>
      <c r="J1008" s="154" t="s">
        <v>9450</v>
      </c>
      <c r="K1008" s="154" t="s">
        <v>9451</v>
      </c>
      <c r="L1008" s="155">
        <v>8.3940000000000001</v>
      </c>
    </row>
    <row r="1009" spans="1:12" hidden="1" x14ac:dyDescent="0.3">
      <c r="A1009" s="154" t="s">
        <v>10617</v>
      </c>
      <c r="B1009" s="154" t="s">
        <v>10618</v>
      </c>
      <c r="C1009" s="152" t="s">
        <v>10617</v>
      </c>
      <c r="D1009" s="153" t="s">
        <v>10619</v>
      </c>
      <c r="E1009" s="154" t="s">
        <v>10620</v>
      </c>
      <c r="F1009" s="154" t="s">
        <v>9447</v>
      </c>
      <c r="G1009" s="154" t="s">
        <v>9448</v>
      </c>
      <c r="H1009" s="154" t="s">
        <v>42</v>
      </c>
      <c r="I1009" s="154" t="s">
        <v>9449</v>
      </c>
      <c r="J1009" s="154" t="s">
        <v>9450</v>
      </c>
      <c r="K1009" s="154" t="s">
        <v>9451</v>
      </c>
      <c r="L1009" s="155">
        <v>29</v>
      </c>
    </row>
    <row r="1010" spans="1:12" hidden="1" x14ac:dyDescent="0.3">
      <c r="A1010" s="154" t="s">
        <v>806</v>
      </c>
      <c r="B1010" s="154" t="s">
        <v>10621</v>
      </c>
      <c r="C1010" s="152" t="s">
        <v>806</v>
      </c>
      <c r="D1010" s="153" t="s">
        <v>10622</v>
      </c>
      <c r="E1010" s="154" t="s">
        <v>36</v>
      </c>
      <c r="F1010" s="154" t="s">
        <v>9447</v>
      </c>
      <c r="G1010" s="154" t="s">
        <v>9448</v>
      </c>
      <c r="H1010" s="154" t="s">
        <v>10623</v>
      </c>
      <c r="I1010" s="154" t="s">
        <v>10624</v>
      </c>
      <c r="J1010" s="154" t="s">
        <v>9450</v>
      </c>
      <c r="K1010" s="154" t="s">
        <v>9451</v>
      </c>
      <c r="L1010" s="155">
        <v>7.1556523399999996</v>
      </c>
    </row>
    <row r="1011" spans="1:12" hidden="1" x14ac:dyDescent="0.3">
      <c r="A1011" s="154" t="s">
        <v>807</v>
      </c>
      <c r="B1011" s="154" t="s">
        <v>10625</v>
      </c>
      <c r="C1011" s="152" t="s">
        <v>807</v>
      </c>
      <c r="D1011" s="153" t="s">
        <v>10626</v>
      </c>
      <c r="E1011" s="154" t="s">
        <v>36</v>
      </c>
      <c r="F1011" s="154" t="s">
        <v>9447</v>
      </c>
      <c r="G1011" s="154" t="s">
        <v>9448</v>
      </c>
      <c r="H1011" s="154" t="s">
        <v>10623</v>
      </c>
      <c r="I1011" s="154" t="s">
        <v>10624</v>
      </c>
      <c r="J1011" s="154" t="s">
        <v>9450</v>
      </c>
      <c r="K1011" s="154" t="s">
        <v>9451</v>
      </c>
      <c r="L1011" s="155">
        <v>11.623725950000001</v>
      </c>
    </row>
    <row r="1012" spans="1:12" hidden="1" x14ac:dyDescent="0.3">
      <c r="A1012" s="154" t="s">
        <v>10627</v>
      </c>
      <c r="B1012" s="154" t="s">
        <v>10628</v>
      </c>
      <c r="C1012" s="152" t="s">
        <v>10627</v>
      </c>
      <c r="D1012" s="153" t="s">
        <v>10629</v>
      </c>
      <c r="E1012" s="154" t="s">
        <v>36</v>
      </c>
      <c r="F1012" s="154" t="s">
        <v>9447</v>
      </c>
      <c r="G1012" s="154" t="s">
        <v>9448</v>
      </c>
      <c r="H1012" s="154" t="s">
        <v>10623</v>
      </c>
      <c r="I1012" s="154" t="s">
        <v>10624</v>
      </c>
      <c r="J1012" s="154" t="s">
        <v>9450</v>
      </c>
      <c r="K1012" s="154" t="s">
        <v>9451</v>
      </c>
      <c r="L1012" s="155">
        <v>40.835000000000001</v>
      </c>
    </row>
    <row r="1013" spans="1:12" hidden="1" x14ac:dyDescent="0.3">
      <c r="A1013" s="154" t="s">
        <v>808</v>
      </c>
      <c r="B1013" s="154" t="s">
        <v>10630</v>
      </c>
      <c r="C1013" s="152" t="s">
        <v>808</v>
      </c>
      <c r="D1013" s="153" t="s">
        <v>10631</v>
      </c>
      <c r="E1013" s="154" t="s">
        <v>36</v>
      </c>
      <c r="F1013" s="154" t="s">
        <v>9447</v>
      </c>
      <c r="G1013" s="154" t="s">
        <v>9448</v>
      </c>
      <c r="H1013" s="154" t="s">
        <v>10623</v>
      </c>
      <c r="I1013" s="154" t="s">
        <v>10624</v>
      </c>
      <c r="J1013" s="154" t="s">
        <v>9450</v>
      </c>
      <c r="K1013" s="154" t="s">
        <v>9451</v>
      </c>
      <c r="L1013" s="155">
        <v>29.949326509999999</v>
      </c>
    </row>
    <row r="1014" spans="1:12" hidden="1" x14ac:dyDescent="0.3">
      <c r="A1014" s="154" t="s">
        <v>809</v>
      </c>
      <c r="B1014" s="154" t="s">
        <v>10632</v>
      </c>
      <c r="C1014" s="152" t="s">
        <v>809</v>
      </c>
      <c r="D1014" s="153" t="s">
        <v>10633</v>
      </c>
      <c r="E1014" s="154" t="s">
        <v>36</v>
      </c>
      <c r="F1014" s="154" t="s">
        <v>9447</v>
      </c>
      <c r="G1014" s="154" t="s">
        <v>9448</v>
      </c>
      <c r="H1014" s="154" t="s">
        <v>10623</v>
      </c>
      <c r="I1014" s="154" t="s">
        <v>10624</v>
      </c>
      <c r="J1014" s="154" t="s">
        <v>9450</v>
      </c>
      <c r="K1014" s="154" t="s">
        <v>9451</v>
      </c>
      <c r="L1014" s="155">
        <v>54.2279099</v>
      </c>
    </row>
    <row r="1015" spans="1:12" hidden="1" x14ac:dyDescent="0.3">
      <c r="A1015" s="154" t="s">
        <v>10634</v>
      </c>
      <c r="B1015" s="154" t="s">
        <v>10635</v>
      </c>
      <c r="C1015" s="152" t="s">
        <v>10634</v>
      </c>
      <c r="D1015" s="153" t="s">
        <v>10636</v>
      </c>
      <c r="E1015" s="154" t="s">
        <v>36</v>
      </c>
      <c r="F1015" s="154" t="s">
        <v>9447</v>
      </c>
      <c r="G1015" s="154" t="s">
        <v>9448</v>
      </c>
      <c r="H1015" s="154" t="s">
        <v>10623</v>
      </c>
      <c r="I1015" s="154" t="s">
        <v>10624</v>
      </c>
      <c r="J1015" s="154" t="s">
        <v>9450</v>
      </c>
      <c r="K1015" s="154" t="s">
        <v>9451</v>
      </c>
      <c r="L1015" s="155">
        <v>54.227175170000002</v>
      </c>
    </row>
    <row r="1016" spans="1:12" hidden="1" x14ac:dyDescent="0.3">
      <c r="A1016" s="154" t="s">
        <v>10637</v>
      </c>
      <c r="B1016" s="154" t="s">
        <v>10638</v>
      </c>
      <c r="C1016" s="152" t="s">
        <v>10637</v>
      </c>
      <c r="D1016" s="153" t="s">
        <v>10639</v>
      </c>
      <c r="E1016" s="154" t="s">
        <v>36</v>
      </c>
      <c r="F1016" s="154" t="s">
        <v>9447</v>
      </c>
      <c r="G1016" s="154" t="s">
        <v>9448</v>
      </c>
      <c r="H1016" s="154" t="s">
        <v>10623</v>
      </c>
      <c r="I1016" s="154" t="s">
        <v>10624</v>
      </c>
      <c r="J1016" s="154" t="s">
        <v>9450</v>
      </c>
      <c r="K1016" s="154" t="s">
        <v>9451</v>
      </c>
      <c r="L1016" s="155">
        <v>54.702998039999997</v>
      </c>
    </row>
    <row r="1017" spans="1:12" hidden="1" x14ac:dyDescent="0.3">
      <c r="A1017" s="154" t="s">
        <v>10640</v>
      </c>
      <c r="B1017" s="154" t="s">
        <v>10641</v>
      </c>
      <c r="C1017" s="152" t="s">
        <v>10640</v>
      </c>
      <c r="D1017" s="153" t="s">
        <v>10642</v>
      </c>
      <c r="E1017" s="154" t="s">
        <v>36</v>
      </c>
      <c r="F1017" s="154" t="s">
        <v>9447</v>
      </c>
      <c r="G1017" s="154" t="s">
        <v>9448</v>
      </c>
      <c r="H1017" s="154" t="s">
        <v>10623</v>
      </c>
      <c r="I1017" s="154" t="s">
        <v>10624</v>
      </c>
      <c r="J1017" s="154" t="s">
        <v>9450</v>
      </c>
      <c r="K1017" s="154" t="s">
        <v>9451</v>
      </c>
      <c r="L1017" s="155">
        <v>55.099487199999999</v>
      </c>
    </row>
    <row r="1018" spans="1:12" hidden="1" x14ac:dyDescent="0.3">
      <c r="A1018" s="154" t="s">
        <v>10643</v>
      </c>
      <c r="B1018" s="154" t="s">
        <v>10644</v>
      </c>
      <c r="C1018" s="152" t="s">
        <v>10643</v>
      </c>
      <c r="D1018" s="153" t="s">
        <v>10645</v>
      </c>
      <c r="E1018" s="154" t="s">
        <v>36</v>
      </c>
      <c r="F1018" s="154" t="s">
        <v>9447</v>
      </c>
      <c r="G1018" s="154" t="s">
        <v>9448</v>
      </c>
      <c r="H1018" s="154" t="s">
        <v>10623</v>
      </c>
      <c r="I1018" s="154" t="s">
        <v>10624</v>
      </c>
      <c r="J1018" s="154" t="s">
        <v>9450</v>
      </c>
      <c r="K1018" s="154" t="s">
        <v>9451</v>
      </c>
      <c r="L1018" s="155">
        <v>54.770756800000001</v>
      </c>
    </row>
    <row r="1019" spans="1:12" hidden="1" x14ac:dyDescent="0.3">
      <c r="A1019" s="154" t="s">
        <v>10646</v>
      </c>
      <c r="B1019" s="154" t="s">
        <v>10647</v>
      </c>
      <c r="C1019" s="152" t="s">
        <v>10646</v>
      </c>
      <c r="D1019" s="153" t="s">
        <v>10648</v>
      </c>
      <c r="E1019" s="154" t="s">
        <v>36</v>
      </c>
      <c r="F1019" s="154" t="s">
        <v>9447</v>
      </c>
      <c r="G1019" s="154" t="s">
        <v>9448</v>
      </c>
      <c r="H1019" s="154" t="s">
        <v>10623</v>
      </c>
      <c r="I1019" s="154" t="s">
        <v>10624</v>
      </c>
      <c r="J1019" s="154" t="s">
        <v>9450</v>
      </c>
      <c r="K1019" s="154" t="s">
        <v>9451</v>
      </c>
      <c r="L1019" s="155">
        <v>56.289807690000004</v>
      </c>
    </row>
    <row r="1020" spans="1:12" hidden="1" x14ac:dyDescent="0.3">
      <c r="A1020" s="154" t="s">
        <v>10649</v>
      </c>
      <c r="B1020" s="154" t="s">
        <v>10650</v>
      </c>
      <c r="C1020" s="152" t="s">
        <v>10649</v>
      </c>
      <c r="D1020" s="153" t="s">
        <v>10651</v>
      </c>
      <c r="E1020" s="154" t="s">
        <v>36</v>
      </c>
      <c r="F1020" s="154" t="s">
        <v>9447</v>
      </c>
      <c r="G1020" s="154" t="s">
        <v>9448</v>
      </c>
      <c r="H1020" s="154" t="s">
        <v>10623</v>
      </c>
      <c r="I1020" s="154" t="s">
        <v>10624</v>
      </c>
      <c r="J1020" s="154" t="s">
        <v>9450</v>
      </c>
      <c r="K1020" s="154" t="s">
        <v>9451</v>
      </c>
      <c r="L1020" s="155">
        <v>54.327974560000001</v>
      </c>
    </row>
    <row r="1021" spans="1:12" hidden="1" x14ac:dyDescent="0.3">
      <c r="A1021" s="154" t="s">
        <v>810</v>
      </c>
      <c r="B1021" s="154" t="s">
        <v>10652</v>
      </c>
      <c r="C1021" s="152" t="s">
        <v>810</v>
      </c>
      <c r="D1021" s="153" t="s">
        <v>10653</v>
      </c>
      <c r="E1021" s="154" t="s">
        <v>36</v>
      </c>
      <c r="F1021" s="154" t="s">
        <v>9447</v>
      </c>
      <c r="G1021" s="154" t="s">
        <v>9448</v>
      </c>
      <c r="H1021" s="154" t="s">
        <v>10623</v>
      </c>
      <c r="I1021" s="154" t="s">
        <v>10624</v>
      </c>
      <c r="J1021" s="154" t="s">
        <v>9450</v>
      </c>
      <c r="K1021" s="154" t="s">
        <v>9451</v>
      </c>
      <c r="L1021" s="155">
        <v>54.655908289999999</v>
      </c>
    </row>
    <row r="1022" spans="1:12" hidden="1" x14ac:dyDescent="0.3">
      <c r="A1022" s="154" t="s">
        <v>811</v>
      </c>
      <c r="B1022" s="154" t="s">
        <v>10654</v>
      </c>
      <c r="C1022" s="152" t="s">
        <v>811</v>
      </c>
      <c r="D1022" s="153" t="s">
        <v>10655</v>
      </c>
      <c r="E1022" s="154" t="s">
        <v>36</v>
      </c>
      <c r="F1022" s="154" t="s">
        <v>9447</v>
      </c>
      <c r="G1022" s="154" t="s">
        <v>9448</v>
      </c>
      <c r="H1022" s="154" t="s">
        <v>10623</v>
      </c>
      <c r="I1022" s="154" t="s">
        <v>10624</v>
      </c>
      <c r="J1022" s="154" t="s">
        <v>9450</v>
      </c>
      <c r="K1022" s="154" t="s">
        <v>9451</v>
      </c>
      <c r="L1022" s="155">
        <v>5.9892275499999998</v>
      </c>
    </row>
    <row r="1023" spans="1:12" hidden="1" x14ac:dyDescent="0.3">
      <c r="A1023" s="154" t="s">
        <v>812</v>
      </c>
      <c r="B1023" s="154" t="s">
        <v>10656</v>
      </c>
      <c r="C1023" s="152" t="s">
        <v>812</v>
      </c>
      <c r="D1023" s="153" t="s">
        <v>10657</v>
      </c>
      <c r="E1023" s="154" t="s">
        <v>36</v>
      </c>
      <c r="F1023" s="154" t="s">
        <v>9447</v>
      </c>
      <c r="G1023" s="154" t="s">
        <v>9448</v>
      </c>
      <c r="H1023" s="154" t="s">
        <v>10623</v>
      </c>
      <c r="I1023" s="154" t="s">
        <v>10624</v>
      </c>
      <c r="J1023" s="154" t="s">
        <v>9450</v>
      </c>
      <c r="K1023" s="154" t="s">
        <v>9451</v>
      </c>
      <c r="L1023" s="155">
        <v>371.52</v>
      </c>
    </row>
    <row r="1024" spans="1:12" hidden="1" x14ac:dyDescent="0.3">
      <c r="A1024" s="154" t="s">
        <v>813</v>
      </c>
      <c r="B1024" s="154" t="s">
        <v>10658</v>
      </c>
      <c r="C1024" s="152" t="s">
        <v>813</v>
      </c>
      <c r="D1024" s="153" t="s">
        <v>10659</v>
      </c>
      <c r="E1024" s="154" t="s">
        <v>36</v>
      </c>
      <c r="F1024" s="154" t="s">
        <v>9447</v>
      </c>
      <c r="G1024" s="154" t="s">
        <v>9448</v>
      </c>
      <c r="H1024" s="154" t="s">
        <v>10623</v>
      </c>
      <c r="I1024" s="154" t="s">
        <v>10624</v>
      </c>
      <c r="J1024" s="154" t="s">
        <v>9450</v>
      </c>
      <c r="K1024" s="154" t="s">
        <v>9451</v>
      </c>
      <c r="L1024" s="155">
        <v>18.278349460000001</v>
      </c>
    </row>
    <row r="1025" spans="1:12" hidden="1" x14ac:dyDescent="0.3">
      <c r="A1025" s="154" t="s">
        <v>10660</v>
      </c>
      <c r="B1025" s="154" t="s">
        <v>10661</v>
      </c>
      <c r="C1025" s="152" t="s">
        <v>10662</v>
      </c>
      <c r="D1025" s="153" t="s">
        <v>10663</v>
      </c>
      <c r="E1025" s="154" t="s">
        <v>36</v>
      </c>
      <c r="F1025" s="154" t="s">
        <v>9465</v>
      </c>
      <c r="G1025" s="154" t="s">
        <v>10246</v>
      </c>
      <c r="H1025" s="154" t="s">
        <v>10623</v>
      </c>
      <c r="I1025" s="154" t="s">
        <v>10624</v>
      </c>
      <c r="J1025" s="154" t="s">
        <v>9450</v>
      </c>
      <c r="K1025" s="154" t="s">
        <v>9451</v>
      </c>
      <c r="L1025" s="155">
        <v>41.074836480000002</v>
      </c>
    </row>
    <row r="1026" spans="1:12" hidden="1" x14ac:dyDescent="0.3">
      <c r="A1026" s="154" t="s">
        <v>165</v>
      </c>
      <c r="B1026" s="154" t="s">
        <v>10664</v>
      </c>
      <c r="C1026" s="152" t="s">
        <v>165</v>
      </c>
      <c r="D1026" s="153" t="s">
        <v>10665</v>
      </c>
      <c r="E1026" s="154" t="s">
        <v>36</v>
      </c>
      <c r="F1026" s="154" t="s">
        <v>9447</v>
      </c>
      <c r="G1026" s="154" t="s">
        <v>9448</v>
      </c>
      <c r="H1026" s="154" t="s">
        <v>10623</v>
      </c>
      <c r="I1026" s="154" t="s">
        <v>10624</v>
      </c>
      <c r="J1026" s="154" t="s">
        <v>9450</v>
      </c>
      <c r="K1026" s="154" t="s">
        <v>9451</v>
      </c>
      <c r="L1026" s="155">
        <v>347.31</v>
      </c>
    </row>
    <row r="1027" spans="1:12" hidden="1" x14ac:dyDescent="0.3">
      <c r="A1027" s="154" t="s">
        <v>166</v>
      </c>
      <c r="B1027" s="154" t="s">
        <v>10666</v>
      </c>
      <c r="C1027" s="152" t="s">
        <v>166</v>
      </c>
      <c r="D1027" s="153" t="s">
        <v>10667</v>
      </c>
      <c r="E1027" s="154" t="s">
        <v>36</v>
      </c>
      <c r="F1027" s="154" t="s">
        <v>9447</v>
      </c>
      <c r="G1027" s="154" t="s">
        <v>9448</v>
      </c>
      <c r="H1027" s="154" t="s">
        <v>10623</v>
      </c>
      <c r="I1027" s="154" t="s">
        <v>10624</v>
      </c>
      <c r="J1027" s="154" t="s">
        <v>9450</v>
      </c>
      <c r="K1027" s="154" t="s">
        <v>9451</v>
      </c>
      <c r="L1027" s="155">
        <v>2.7227494999999999</v>
      </c>
    </row>
    <row r="1028" spans="1:12" hidden="1" x14ac:dyDescent="0.3">
      <c r="A1028" s="154" t="s">
        <v>167</v>
      </c>
      <c r="B1028" s="154" t="s">
        <v>10668</v>
      </c>
      <c r="C1028" s="152" t="s">
        <v>167</v>
      </c>
      <c r="D1028" s="153" t="s">
        <v>10669</v>
      </c>
      <c r="E1028" s="154" t="s">
        <v>36</v>
      </c>
      <c r="F1028" s="154" t="s">
        <v>9447</v>
      </c>
      <c r="G1028" s="154" t="s">
        <v>9448</v>
      </c>
      <c r="H1028" s="154" t="s">
        <v>10623</v>
      </c>
      <c r="I1028" s="154" t="s">
        <v>10624</v>
      </c>
      <c r="J1028" s="154" t="s">
        <v>9450</v>
      </c>
      <c r="K1028" s="154" t="s">
        <v>9451</v>
      </c>
      <c r="L1028" s="155">
        <v>8.8116535799999998</v>
      </c>
    </row>
    <row r="1029" spans="1:12" hidden="1" x14ac:dyDescent="0.3">
      <c r="A1029" s="154" t="s">
        <v>168</v>
      </c>
      <c r="B1029" s="154" t="s">
        <v>10670</v>
      </c>
      <c r="C1029" s="152" t="s">
        <v>168</v>
      </c>
      <c r="D1029" s="153" t="s">
        <v>10671</v>
      </c>
      <c r="E1029" s="154" t="s">
        <v>36</v>
      </c>
      <c r="F1029" s="154" t="s">
        <v>9447</v>
      </c>
      <c r="G1029" s="154" t="s">
        <v>9448</v>
      </c>
      <c r="H1029" s="154" t="s">
        <v>10623</v>
      </c>
      <c r="I1029" s="154" t="s">
        <v>10624</v>
      </c>
      <c r="J1029" s="154" t="s">
        <v>9450</v>
      </c>
      <c r="K1029" s="154" t="s">
        <v>9451</v>
      </c>
      <c r="L1029" s="155">
        <v>10.70997856</v>
      </c>
    </row>
    <row r="1030" spans="1:12" hidden="1" x14ac:dyDescent="0.3">
      <c r="A1030" s="154" t="s">
        <v>169</v>
      </c>
      <c r="B1030" s="154" t="s">
        <v>10672</v>
      </c>
      <c r="C1030" s="152" t="s">
        <v>169</v>
      </c>
      <c r="D1030" s="153" t="s">
        <v>10673</v>
      </c>
      <c r="E1030" s="154" t="s">
        <v>36</v>
      </c>
      <c r="F1030" s="154" t="s">
        <v>9447</v>
      </c>
      <c r="G1030" s="154" t="s">
        <v>9448</v>
      </c>
      <c r="H1030" s="154" t="s">
        <v>10623</v>
      </c>
      <c r="I1030" s="154" t="s">
        <v>10624</v>
      </c>
      <c r="J1030" s="154" t="s">
        <v>9450</v>
      </c>
      <c r="K1030" s="154" t="s">
        <v>9451</v>
      </c>
      <c r="L1030" s="155">
        <v>1.8489074999999999</v>
      </c>
    </row>
    <row r="1031" spans="1:12" hidden="1" x14ac:dyDescent="0.3">
      <c r="A1031" s="154" t="s">
        <v>170</v>
      </c>
      <c r="B1031" s="154" t="s">
        <v>10674</v>
      </c>
      <c r="C1031" s="152" t="s">
        <v>170</v>
      </c>
      <c r="D1031" s="153" t="s">
        <v>10675</v>
      </c>
      <c r="E1031" s="154" t="s">
        <v>36</v>
      </c>
      <c r="F1031" s="154" t="s">
        <v>9447</v>
      </c>
      <c r="G1031" s="154" t="s">
        <v>9448</v>
      </c>
      <c r="H1031" s="154" t="s">
        <v>10623</v>
      </c>
      <c r="I1031" s="154" t="s">
        <v>10624</v>
      </c>
      <c r="J1031" s="154" t="s">
        <v>9450</v>
      </c>
      <c r="K1031" s="154" t="s">
        <v>9451</v>
      </c>
      <c r="L1031" s="155">
        <v>20.61</v>
      </c>
    </row>
    <row r="1032" spans="1:12" hidden="1" x14ac:dyDescent="0.3">
      <c r="A1032" s="154" t="s">
        <v>10676</v>
      </c>
      <c r="B1032" s="154" t="s">
        <v>10677</v>
      </c>
      <c r="C1032" s="152" t="s">
        <v>10676</v>
      </c>
      <c r="D1032" s="153" t="s">
        <v>10678</v>
      </c>
      <c r="E1032" s="154" t="s">
        <v>36</v>
      </c>
      <c r="F1032" s="154" t="s">
        <v>9447</v>
      </c>
      <c r="G1032" s="154" t="s">
        <v>9448</v>
      </c>
      <c r="H1032" s="154" t="s">
        <v>10623</v>
      </c>
      <c r="I1032" s="154" t="s">
        <v>10624</v>
      </c>
      <c r="J1032" s="154" t="s">
        <v>9450</v>
      </c>
      <c r="K1032" s="154" t="s">
        <v>9451</v>
      </c>
      <c r="L1032" s="155">
        <v>52.97247222</v>
      </c>
    </row>
    <row r="1033" spans="1:12" hidden="1" x14ac:dyDescent="0.3">
      <c r="A1033" s="154" t="s">
        <v>10679</v>
      </c>
      <c r="B1033" s="154" t="s">
        <v>10680</v>
      </c>
      <c r="C1033" s="152" t="s">
        <v>10679</v>
      </c>
      <c r="D1033" s="153" t="s">
        <v>10681</v>
      </c>
      <c r="E1033" s="154" t="s">
        <v>36</v>
      </c>
      <c r="F1033" s="154" t="s">
        <v>9447</v>
      </c>
      <c r="G1033" s="154" t="s">
        <v>9448</v>
      </c>
      <c r="H1033" s="154" t="s">
        <v>10623</v>
      </c>
      <c r="I1033" s="154" t="s">
        <v>10624</v>
      </c>
      <c r="J1033" s="154" t="s">
        <v>9450</v>
      </c>
      <c r="K1033" s="154" t="s">
        <v>9451</v>
      </c>
      <c r="L1033" s="155">
        <v>52.970408159999998</v>
      </c>
    </row>
    <row r="1034" spans="1:12" hidden="1" x14ac:dyDescent="0.3">
      <c r="A1034" s="154" t="s">
        <v>171</v>
      </c>
      <c r="B1034" s="154" t="s">
        <v>10682</v>
      </c>
      <c r="C1034" s="152" t="s">
        <v>171</v>
      </c>
      <c r="D1034" s="153" t="s">
        <v>10683</v>
      </c>
      <c r="E1034" s="154" t="s">
        <v>36</v>
      </c>
      <c r="F1034" s="154" t="s">
        <v>9447</v>
      </c>
      <c r="G1034" s="154" t="s">
        <v>9448</v>
      </c>
      <c r="H1034" s="154" t="s">
        <v>10623</v>
      </c>
      <c r="I1034" s="154" t="s">
        <v>10624</v>
      </c>
      <c r="J1034" s="154" t="s">
        <v>9450</v>
      </c>
      <c r="K1034" s="154" t="s">
        <v>9451</v>
      </c>
      <c r="L1034" s="155">
        <v>9.7473404699999993</v>
      </c>
    </row>
    <row r="1035" spans="1:12" hidden="1" x14ac:dyDescent="0.3">
      <c r="A1035" s="154" t="s">
        <v>172</v>
      </c>
      <c r="B1035" s="154" t="s">
        <v>10684</v>
      </c>
      <c r="C1035" s="152" t="s">
        <v>172</v>
      </c>
      <c r="D1035" s="153" t="s">
        <v>10685</v>
      </c>
      <c r="E1035" s="154" t="s">
        <v>36</v>
      </c>
      <c r="F1035" s="154" t="s">
        <v>9447</v>
      </c>
      <c r="G1035" s="154" t="s">
        <v>9448</v>
      </c>
      <c r="H1035" s="154" t="s">
        <v>10623</v>
      </c>
      <c r="I1035" s="154" t="s">
        <v>10624</v>
      </c>
      <c r="J1035" s="154" t="s">
        <v>9450</v>
      </c>
      <c r="K1035" s="154" t="s">
        <v>9451</v>
      </c>
      <c r="L1035" s="155">
        <v>10.65856348</v>
      </c>
    </row>
    <row r="1036" spans="1:12" hidden="1" x14ac:dyDescent="0.3">
      <c r="A1036" s="154" t="s">
        <v>10686</v>
      </c>
      <c r="B1036" s="154" t="s">
        <v>10687</v>
      </c>
      <c r="C1036" s="152" t="s">
        <v>10686</v>
      </c>
      <c r="D1036" s="153" t="s">
        <v>10688</v>
      </c>
      <c r="E1036" s="154" t="s">
        <v>36</v>
      </c>
      <c r="F1036" s="154" t="s">
        <v>9447</v>
      </c>
      <c r="G1036" s="154" t="s">
        <v>9448</v>
      </c>
      <c r="H1036" s="154" t="s">
        <v>10623</v>
      </c>
      <c r="I1036" s="154" t="s">
        <v>10624</v>
      </c>
      <c r="J1036" s="154" t="s">
        <v>9450</v>
      </c>
      <c r="K1036" s="154" t="s">
        <v>9451</v>
      </c>
      <c r="L1036" s="155">
        <v>40.645000000000003</v>
      </c>
    </row>
    <row r="1037" spans="1:12" hidden="1" x14ac:dyDescent="0.3">
      <c r="A1037" s="154" t="s">
        <v>173</v>
      </c>
      <c r="B1037" s="154" t="s">
        <v>10689</v>
      </c>
      <c r="C1037" s="152" t="s">
        <v>173</v>
      </c>
      <c r="D1037" s="153" t="s">
        <v>10690</v>
      </c>
      <c r="E1037" s="154" t="s">
        <v>36</v>
      </c>
      <c r="F1037" s="154" t="s">
        <v>9447</v>
      </c>
      <c r="G1037" s="154" t="s">
        <v>9448</v>
      </c>
      <c r="H1037" s="154" t="s">
        <v>10623</v>
      </c>
      <c r="I1037" s="154" t="s">
        <v>10624</v>
      </c>
      <c r="J1037" s="154" t="s">
        <v>9450</v>
      </c>
      <c r="K1037" s="154" t="s">
        <v>9451</v>
      </c>
      <c r="L1037" s="155">
        <v>1.83874564</v>
      </c>
    </row>
    <row r="1038" spans="1:12" hidden="1" x14ac:dyDescent="0.3">
      <c r="A1038" s="154" t="s">
        <v>10691</v>
      </c>
      <c r="B1038" s="154" t="s">
        <v>10692</v>
      </c>
      <c r="C1038" s="152" t="s">
        <v>10691</v>
      </c>
      <c r="D1038" s="153" t="s">
        <v>10693</v>
      </c>
      <c r="E1038" s="154" t="s">
        <v>36</v>
      </c>
      <c r="F1038" s="154" t="s">
        <v>9447</v>
      </c>
      <c r="G1038" s="154" t="s">
        <v>9448</v>
      </c>
      <c r="H1038" s="154" t="s">
        <v>10623</v>
      </c>
      <c r="I1038" s="154" t="s">
        <v>10624</v>
      </c>
      <c r="J1038" s="154" t="s">
        <v>9450</v>
      </c>
      <c r="K1038" s="154" t="s">
        <v>9451</v>
      </c>
      <c r="L1038" s="155">
        <v>16.325943179999999</v>
      </c>
    </row>
    <row r="1039" spans="1:12" hidden="1" x14ac:dyDescent="0.3">
      <c r="A1039" s="154" t="s">
        <v>174</v>
      </c>
      <c r="B1039" s="154" t="s">
        <v>10694</v>
      </c>
      <c r="C1039" s="152" t="s">
        <v>174</v>
      </c>
      <c r="D1039" s="153" t="s">
        <v>10695</v>
      </c>
      <c r="E1039" s="154" t="s">
        <v>36</v>
      </c>
      <c r="F1039" s="154" t="s">
        <v>9447</v>
      </c>
      <c r="G1039" s="154" t="s">
        <v>9448</v>
      </c>
      <c r="H1039" s="154" t="s">
        <v>10623</v>
      </c>
      <c r="I1039" s="154" t="s">
        <v>10624</v>
      </c>
      <c r="J1039" s="154" t="s">
        <v>9450</v>
      </c>
      <c r="K1039" s="154" t="s">
        <v>9451</v>
      </c>
      <c r="L1039" s="155">
        <v>6.3521092799999996</v>
      </c>
    </row>
    <row r="1040" spans="1:12" hidden="1" x14ac:dyDescent="0.3">
      <c r="A1040" s="154" t="s">
        <v>175</v>
      </c>
      <c r="B1040" s="154" t="s">
        <v>10696</v>
      </c>
      <c r="C1040" s="152" t="s">
        <v>175</v>
      </c>
      <c r="D1040" s="153" t="s">
        <v>10697</v>
      </c>
      <c r="E1040" s="154" t="s">
        <v>36</v>
      </c>
      <c r="F1040" s="154" t="s">
        <v>9447</v>
      </c>
      <c r="G1040" s="154" t="s">
        <v>9448</v>
      </c>
      <c r="H1040" s="154" t="s">
        <v>10623</v>
      </c>
      <c r="I1040" s="154" t="s">
        <v>10624</v>
      </c>
      <c r="J1040" s="154" t="s">
        <v>9450</v>
      </c>
      <c r="K1040" s="154" t="s">
        <v>9451</v>
      </c>
      <c r="L1040" s="155">
        <v>6.3533149299999998</v>
      </c>
    </row>
    <row r="1041" spans="1:12" hidden="1" x14ac:dyDescent="0.3">
      <c r="A1041" s="154" t="s">
        <v>176</v>
      </c>
      <c r="B1041" s="154" t="s">
        <v>10698</v>
      </c>
      <c r="C1041" s="152" t="s">
        <v>176</v>
      </c>
      <c r="D1041" s="153" t="s">
        <v>10699</v>
      </c>
      <c r="E1041" s="154" t="s">
        <v>36</v>
      </c>
      <c r="F1041" s="154" t="s">
        <v>9447</v>
      </c>
      <c r="G1041" s="154" t="s">
        <v>9448</v>
      </c>
      <c r="H1041" s="154" t="s">
        <v>10623</v>
      </c>
      <c r="I1041" s="154" t="s">
        <v>10624</v>
      </c>
      <c r="J1041" s="154" t="s">
        <v>9450</v>
      </c>
      <c r="K1041" s="154" t="s">
        <v>9451</v>
      </c>
      <c r="L1041" s="155">
        <v>6.3526059899999998</v>
      </c>
    </row>
    <row r="1042" spans="1:12" hidden="1" x14ac:dyDescent="0.3">
      <c r="A1042" s="154" t="s">
        <v>177</v>
      </c>
      <c r="B1042" s="154" t="s">
        <v>10700</v>
      </c>
      <c r="C1042" s="152" t="s">
        <v>177</v>
      </c>
      <c r="D1042" s="153" t="s">
        <v>10701</v>
      </c>
      <c r="E1042" s="154" t="s">
        <v>36</v>
      </c>
      <c r="F1042" s="154" t="s">
        <v>9447</v>
      </c>
      <c r="G1042" s="154" t="s">
        <v>9448</v>
      </c>
      <c r="H1042" s="154" t="s">
        <v>10623</v>
      </c>
      <c r="I1042" s="154" t="s">
        <v>10624</v>
      </c>
      <c r="J1042" s="154" t="s">
        <v>9450</v>
      </c>
      <c r="K1042" s="154" t="s">
        <v>9451</v>
      </c>
      <c r="L1042" s="155">
        <v>20.133028400000001</v>
      </c>
    </row>
    <row r="1043" spans="1:12" hidden="1" x14ac:dyDescent="0.3">
      <c r="A1043" s="154" t="s">
        <v>178</v>
      </c>
      <c r="B1043" s="154" t="s">
        <v>10702</v>
      </c>
      <c r="C1043" s="152" t="s">
        <v>178</v>
      </c>
      <c r="D1043" s="153" t="s">
        <v>10703</v>
      </c>
      <c r="E1043" s="154" t="s">
        <v>36</v>
      </c>
      <c r="F1043" s="154" t="s">
        <v>9447</v>
      </c>
      <c r="G1043" s="154" t="s">
        <v>9448</v>
      </c>
      <c r="H1043" s="154" t="s">
        <v>10623</v>
      </c>
      <c r="I1043" s="154" t="s">
        <v>10624</v>
      </c>
      <c r="J1043" s="154" t="s">
        <v>9450</v>
      </c>
      <c r="K1043" s="154" t="s">
        <v>9451</v>
      </c>
      <c r="L1043" s="155">
        <v>10.70850667</v>
      </c>
    </row>
    <row r="1044" spans="1:12" hidden="1" x14ac:dyDescent="0.3">
      <c r="A1044" s="154" t="s">
        <v>10704</v>
      </c>
      <c r="B1044" s="154" t="s">
        <v>10705</v>
      </c>
      <c r="C1044" s="152" t="s">
        <v>10704</v>
      </c>
      <c r="D1044" s="153" t="s">
        <v>10706</v>
      </c>
      <c r="E1044" s="154" t="s">
        <v>36</v>
      </c>
      <c r="F1044" s="154" t="s">
        <v>9447</v>
      </c>
      <c r="G1044" s="154" t="s">
        <v>9448</v>
      </c>
      <c r="H1044" s="154" t="s">
        <v>10623</v>
      </c>
      <c r="I1044" s="154" t="s">
        <v>10624</v>
      </c>
      <c r="J1044" s="154" t="s">
        <v>9450</v>
      </c>
      <c r="K1044" s="154" t="s">
        <v>9451</v>
      </c>
      <c r="L1044" s="155">
        <v>0.74410105999999998</v>
      </c>
    </row>
    <row r="1045" spans="1:12" hidden="1" x14ac:dyDescent="0.3">
      <c r="A1045" s="154" t="s">
        <v>179</v>
      </c>
      <c r="B1045" s="154" t="s">
        <v>10707</v>
      </c>
      <c r="C1045" s="152" t="s">
        <v>179</v>
      </c>
      <c r="D1045" s="153" t="s">
        <v>10708</v>
      </c>
      <c r="E1045" s="154" t="s">
        <v>36</v>
      </c>
      <c r="F1045" s="154" t="s">
        <v>9447</v>
      </c>
      <c r="G1045" s="154" t="s">
        <v>9448</v>
      </c>
      <c r="H1045" s="154" t="s">
        <v>10623</v>
      </c>
      <c r="I1045" s="154" t="s">
        <v>10624</v>
      </c>
      <c r="J1045" s="154" t="s">
        <v>9450</v>
      </c>
      <c r="K1045" s="154" t="s">
        <v>9451</v>
      </c>
      <c r="L1045" s="155">
        <v>4.0287443500000002</v>
      </c>
    </row>
    <row r="1046" spans="1:12" hidden="1" x14ac:dyDescent="0.3">
      <c r="A1046" s="154" t="s">
        <v>814</v>
      </c>
      <c r="B1046" s="154" t="s">
        <v>10709</v>
      </c>
      <c r="C1046" s="152" t="s">
        <v>814</v>
      </c>
      <c r="D1046" s="153" t="s">
        <v>10710</v>
      </c>
      <c r="E1046" s="154" t="s">
        <v>36</v>
      </c>
      <c r="F1046" s="154" t="s">
        <v>9447</v>
      </c>
      <c r="G1046" s="154" t="s">
        <v>9448</v>
      </c>
      <c r="H1046" s="154" t="s">
        <v>10623</v>
      </c>
      <c r="I1046" s="154" t="s">
        <v>10624</v>
      </c>
      <c r="J1046" s="154" t="s">
        <v>9450</v>
      </c>
      <c r="K1046" s="154" t="s">
        <v>9451</v>
      </c>
      <c r="L1046" s="155">
        <v>71.636295189999998</v>
      </c>
    </row>
    <row r="1047" spans="1:12" hidden="1" x14ac:dyDescent="0.3">
      <c r="A1047" s="154" t="s">
        <v>180</v>
      </c>
      <c r="B1047" s="154" t="s">
        <v>10711</v>
      </c>
      <c r="C1047" s="152" t="s">
        <v>180</v>
      </c>
      <c r="D1047" s="153" t="s">
        <v>10712</v>
      </c>
      <c r="E1047" s="154" t="s">
        <v>36</v>
      </c>
      <c r="F1047" s="154" t="s">
        <v>9447</v>
      </c>
      <c r="G1047" s="154" t="s">
        <v>9448</v>
      </c>
      <c r="H1047" s="154" t="s">
        <v>10623</v>
      </c>
      <c r="I1047" s="154" t="s">
        <v>10624</v>
      </c>
      <c r="J1047" s="154" t="s">
        <v>9450</v>
      </c>
      <c r="K1047" s="154" t="s">
        <v>9451</v>
      </c>
      <c r="L1047" s="155">
        <v>20.359874009999999</v>
      </c>
    </row>
    <row r="1048" spans="1:12" hidden="1" x14ac:dyDescent="0.3">
      <c r="A1048" s="154" t="s">
        <v>181</v>
      </c>
      <c r="B1048" s="154" t="s">
        <v>10713</v>
      </c>
      <c r="C1048" s="152" t="s">
        <v>181</v>
      </c>
      <c r="D1048" s="153" t="s">
        <v>10714</v>
      </c>
      <c r="E1048" s="154" t="s">
        <v>36</v>
      </c>
      <c r="F1048" s="154" t="s">
        <v>9447</v>
      </c>
      <c r="G1048" s="154" t="s">
        <v>9448</v>
      </c>
      <c r="H1048" s="154" t="s">
        <v>10623</v>
      </c>
      <c r="I1048" s="154" t="s">
        <v>10624</v>
      </c>
      <c r="J1048" s="154" t="s">
        <v>9450</v>
      </c>
      <c r="K1048" s="154" t="s">
        <v>9451</v>
      </c>
      <c r="L1048" s="155">
        <v>17.409606060000002</v>
      </c>
    </row>
    <row r="1049" spans="1:12" hidden="1" x14ac:dyDescent="0.3">
      <c r="A1049" s="154" t="s">
        <v>815</v>
      </c>
      <c r="B1049" s="154" t="s">
        <v>10715</v>
      </c>
      <c r="C1049" s="152" t="s">
        <v>815</v>
      </c>
      <c r="D1049" s="153" t="s">
        <v>10716</v>
      </c>
      <c r="E1049" s="154" t="s">
        <v>36</v>
      </c>
      <c r="F1049" s="154" t="s">
        <v>9447</v>
      </c>
      <c r="G1049" s="154" t="s">
        <v>9448</v>
      </c>
      <c r="H1049" s="154" t="s">
        <v>10623</v>
      </c>
      <c r="I1049" s="154" t="s">
        <v>10624</v>
      </c>
      <c r="J1049" s="154" t="s">
        <v>9450</v>
      </c>
      <c r="K1049" s="154" t="s">
        <v>9451</v>
      </c>
      <c r="L1049" s="155">
        <v>53.251666659999998</v>
      </c>
    </row>
    <row r="1050" spans="1:12" hidden="1" x14ac:dyDescent="0.3">
      <c r="A1050" s="154" t="s">
        <v>816</v>
      </c>
      <c r="B1050" s="154" t="s">
        <v>10717</v>
      </c>
      <c r="C1050" s="152" t="s">
        <v>816</v>
      </c>
      <c r="D1050" s="153" t="s">
        <v>10718</v>
      </c>
      <c r="E1050" s="154" t="s">
        <v>36</v>
      </c>
      <c r="F1050" s="154" t="s">
        <v>9447</v>
      </c>
      <c r="G1050" s="154" t="s">
        <v>9448</v>
      </c>
      <c r="H1050" s="154" t="s">
        <v>10623</v>
      </c>
      <c r="I1050" s="154" t="s">
        <v>10624</v>
      </c>
      <c r="J1050" s="154" t="s">
        <v>9450</v>
      </c>
      <c r="K1050" s="154" t="s">
        <v>9451</v>
      </c>
      <c r="L1050" s="155">
        <v>54.966089109999999</v>
      </c>
    </row>
    <row r="1051" spans="1:12" hidden="1" x14ac:dyDescent="0.3">
      <c r="A1051" s="154" t="s">
        <v>10719</v>
      </c>
      <c r="B1051" s="154" t="s">
        <v>10720</v>
      </c>
      <c r="C1051" s="152" t="s">
        <v>10719</v>
      </c>
      <c r="D1051" s="153" t="s">
        <v>10721</v>
      </c>
      <c r="E1051" s="154" t="s">
        <v>36</v>
      </c>
      <c r="F1051" s="154" t="s">
        <v>9447</v>
      </c>
      <c r="G1051" s="154" t="s">
        <v>9448</v>
      </c>
      <c r="H1051" s="154" t="s">
        <v>10623</v>
      </c>
      <c r="I1051" s="154" t="s">
        <v>10624</v>
      </c>
      <c r="J1051" s="154" t="s">
        <v>9450</v>
      </c>
      <c r="K1051" s="154" t="s">
        <v>9451</v>
      </c>
      <c r="L1051" s="155">
        <v>1.44012987</v>
      </c>
    </row>
    <row r="1052" spans="1:12" hidden="1" x14ac:dyDescent="0.3">
      <c r="A1052" s="154" t="s">
        <v>10722</v>
      </c>
      <c r="B1052" s="154" t="s">
        <v>10723</v>
      </c>
      <c r="C1052" s="152" t="s">
        <v>10722</v>
      </c>
      <c r="D1052" s="153" t="s">
        <v>10724</v>
      </c>
      <c r="E1052" s="154" t="s">
        <v>36</v>
      </c>
      <c r="F1052" s="154" t="s">
        <v>9447</v>
      </c>
      <c r="G1052" s="154" t="s">
        <v>9448</v>
      </c>
      <c r="H1052" s="154" t="s">
        <v>10623</v>
      </c>
      <c r="I1052" s="154" t="s">
        <v>10624</v>
      </c>
      <c r="J1052" s="154" t="s">
        <v>9450</v>
      </c>
      <c r="K1052" s="154" t="s">
        <v>9451</v>
      </c>
      <c r="L1052" s="155">
        <v>1.3328125</v>
      </c>
    </row>
    <row r="1053" spans="1:12" hidden="1" x14ac:dyDescent="0.3">
      <c r="A1053" s="154" t="s">
        <v>10725</v>
      </c>
      <c r="B1053" s="154" t="s">
        <v>10726</v>
      </c>
      <c r="C1053" s="152" t="s">
        <v>10725</v>
      </c>
      <c r="D1053" s="153" t="s">
        <v>10727</v>
      </c>
      <c r="E1053" s="154" t="s">
        <v>36</v>
      </c>
      <c r="F1053" s="154" t="s">
        <v>9447</v>
      </c>
      <c r="G1053" s="154" t="s">
        <v>9448</v>
      </c>
      <c r="H1053" s="154" t="s">
        <v>10623</v>
      </c>
      <c r="I1053" s="154" t="s">
        <v>10624</v>
      </c>
      <c r="J1053" s="154" t="s">
        <v>9450</v>
      </c>
      <c r="K1053" s="154" t="s">
        <v>9451</v>
      </c>
      <c r="L1053" s="155">
        <v>1.7052864999999999</v>
      </c>
    </row>
    <row r="1054" spans="1:12" hidden="1" x14ac:dyDescent="0.3">
      <c r="A1054" s="154" t="s">
        <v>10728</v>
      </c>
      <c r="B1054" s="154" t="s">
        <v>10729</v>
      </c>
      <c r="C1054" s="152" t="s">
        <v>10728</v>
      </c>
      <c r="D1054" s="153" t="s">
        <v>10730</v>
      </c>
      <c r="E1054" s="154" t="s">
        <v>36</v>
      </c>
      <c r="F1054" s="154" t="s">
        <v>9447</v>
      </c>
      <c r="G1054" s="154" t="s">
        <v>9448</v>
      </c>
      <c r="H1054" s="154" t="s">
        <v>10623</v>
      </c>
      <c r="I1054" s="154" t="s">
        <v>10624</v>
      </c>
      <c r="J1054" s="154" t="s">
        <v>9450</v>
      </c>
      <c r="K1054" s="154" t="s">
        <v>9451</v>
      </c>
      <c r="L1054" s="155">
        <v>1.70226353</v>
      </c>
    </row>
    <row r="1055" spans="1:12" hidden="1" x14ac:dyDescent="0.3">
      <c r="A1055" s="154" t="s">
        <v>10731</v>
      </c>
      <c r="B1055" s="154" t="s">
        <v>10732</v>
      </c>
      <c r="C1055" s="152" t="s">
        <v>10731</v>
      </c>
      <c r="D1055" s="153" t="s">
        <v>10733</v>
      </c>
      <c r="E1055" s="154" t="s">
        <v>36</v>
      </c>
      <c r="F1055" s="154" t="s">
        <v>9447</v>
      </c>
      <c r="G1055" s="154" t="s">
        <v>9448</v>
      </c>
      <c r="H1055" s="154" t="s">
        <v>10623</v>
      </c>
      <c r="I1055" s="154" t="s">
        <v>10624</v>
      </c>
      <c r="J1055" s="154" t="s">
        <v>9450</v>
      </c>
      <c r="K1055" s="154" t="s">
        <v>9451</v>
      </c>
      <c r="L1055" s="155">
        <v>1.7039055999999999</v>
      </c>
    </row>
    <row r="1056" spans="1:12" hidden="1" x14ac:dyDescent="0.3">
      <c r="A1056" s="154" t="s">
        <v>10734</v>
      </c>
      <c r="B1056" s="154" t="s">
        <v>10735</v>
      </c>
      <c r="C1056" s="152" t="s">
        <v>10734</v>
      </c>
      <c r="D1056" s="153" t="s">
        <v>10736</v>
      </c>
      <c r="E1056" s="154" t="s">
        <v>36</v>
      </c>
      <c r="F1056" s="154" t="s">
        <v>9447</v>
      </c>
      <c r="G1056" s="154" t="s">
        <v>9448</v>
      </c>
      <c r="H1056" s="154" t="s">
        <v>10623</v>
      </c>
      <c r="I1056" s="154" t="s">
        <v>10624</v>
      </c>
      <c r="J1056" s="154" t="s">
        <v>9450</v>
      </c>
      <c r="K1056" s="154" t="s">
        <v>9451</v>
      </c>
      <c r="L1056" s="155">
        <v>3.4062354899999998</v>
      </c>
    </row>
    <row r="1057" spans="1:12" hidden="1" x14ac:dyDescent="0.3">
      <c r="A1057" s="154" t="s">
        <v>10737</v>
      </c>
      <c r="B1057" s="154" t="s">
        <v>10738</v>
      </c>
      <c r="C1057" s="152" t="s">
        <v>10737</v>
      </c>
      <c r="D1057" s="153" t="s">
        <v>10739</v>
      </c>
      <c r="E1057" s="154" t="s">
        <v>36</v>
      </c>
      <c r="F1057" s="154" t="s">
        <v>9447</v>
      </c>
      <c r="G1057" s="154" t="s">
        <v>9448</v>
      </c>
      <c r="H1057" s="154" t="s">
        <v>10623</v>
      </c>
      <c r="I1057" s="154" t="s">
        <v>10624</v>
      </c>
      <c r="J1057" s="154" t="s">
        <v>9450</v>
      </c>
      <c r="K1057" s="154" t="s">
        <v>9451</v>
      </c>
      <c r="L1057" s="155">
        <v>1.71026926</v>
      </c>
    </row>
    <row r="1058" spans="1:12" hidden="1" x14ac:dyDescent="0.3">
      <c r="A1058" s="154" t="s">
        <v>10740</v>
      </c>
      <c r="B1058" s="154" t="s">
        <v>10741</v>
      </c>
      <c r="C1058" s="152" t="s">
        <v>10740</v>
      </c>
      <c r="D1058" s="153" t="s">
        <v>10742</v>
      </c>
      <c r="E1058" s="154" t="s">
        <v>36</v>
      </c>
      <c r="F1058" s="154" t="s">
        <v>9447</v>
      </c>
      <c r="G1058" s="154" t="s">
        <v>9448</v>
      </c>
      <c r="H1058" s="154" t="s">
        <v>10623</v>
      </c>
      <c r="I1058" s="154" t="s">
        <v>10624</v>
      </c>
      <c r="J1058" s="154" t="s">
        <v>9450</v>
      </c>
      <c r="K1058" s="154" t="s">
        <v>9451</v>
      </c>
      <c r="L1058" s="155">
        <v>1.7164432599999999</v>
      </c>
    </row>
    <row r="1059" spans="1:12" hidden="1" x14ac:dyDescent="0.3">
      <c r="A1059" s="154" t="s">
        <v>10743</v>
      </c>
      <c r="B1059" s="154" t="s">
        <v>10744</v>
      </c>
      <c r="C1059" s="152" t="s">
        <v>10743</v>
      </c>
      <c r="D1059" s="153" t="s">
        <v>10745</v>
      </c>
      <c r="E1059" s="154" t="s">
        <v>36</v>
      </c>
      <c r="F1059" s="154" t="s">
        <v>9447</v>
      </c>
      <c r="G1059" s="154" t="s">
        <v>9448</v>
      </c>
      <c r="H1059" s="154" t="s">
        <v>10623</v>
      </c>
      <c r="I1059" s="154" t="s">
        <v>10624</v>
      </c>
      <c r="J1059" s="154" t="s">
        <v>9450</v>
      </c>
      <c r="K1059" s="154" t="s">
        <v>9451</v>
      </c>
      <c r="L1059" s="155">
        <v>1.7098269100000001</v>
      </c>
    </row>
    <row r="1060" spans="1:12" hidden="1" x14ac:dyDescent="0.3">
      <c r="A1060" s="154" t="s">
        <v>10746</v>
      </c>
      <c r="B1060" s="154" t="s">
        <v>10747</v>
      </c>
      <c r="C1060" s="152" t="s">
        <v>10746</v>
      </c>
      <c r="D1060" s="153" t="s">
        <v>10748</v>
      </c>
      <c r="E1060" s="154" t="s">
        <v>36</v>
      </c>
      <c r="F1060" s="154" t="s">
        <v>9447</v>
      </c>
      <c r="G1060" s="154" t="s">
        <v>9448</v>
      </c>
      <c r="H1060" s="154" t="s">
        <v>10623</v>
      </c>
      <c r="I1060" s="154" t="s">
        <v>10624</v>
      </c>
      <c r="J1060" s="154" t="s">
        <v>9450</v>
      </c>
      <c r="K1060" s="154" t="s">
        <v>9451</v>
      </c>
      <c r="L1060" s="155">
        <v>1.7041891</v>
      </c>
    </row>
    <row r="1061" spans="1:12" hidden="1" x14ac:dyDescent="0.3">
      <c r="A1061" s="154" t="s">
        <v>10749</v>
      </c>
      <c r="B1061" s="154" t="s">
        <v>10750</v>
      </c>
      <c r="C1061" s="152" t="s">
        <v>10749</v>
      </c>
      <c r="D1061" s="153" t="s">
        <v>10751</v>
      </c>
      <c r="E1061" s="154" t="s">
        <v>36</v>
      </c>
      <c r="F1061" s="154" t="s">
        <v>9447</v>
      </c>
      <c r="G1061" s="154" t="s">
        <v>9448</v>
      </c>
      <c r="H1061" s="154" t="s">
        <v>10623</v>
      </c>
      <c r="I1061" s="154" t="s">
        <v>10624</v>
      </c>
      <c r="J1061" s="154" t="s">
        <v>9450</v>
      </c>
      <c r="K1061" s="154" t="s">
        <v>9451</v>
      </c>
      <c r="L1061" s="155">
        <v>1.6985963500000001</v>
      </c>
    </row>
    <row r="1062" spans="1:12" hidden="1" x14ac:dyDescent="0.3">
      <c r="A1062" s="154" t="s">
        <v>182</v>
      </c>
      <c r="B1062" s="154" t="s">
        <v>10752</v>
      </c>
      <c r="C1062" s="152" t="s">
        <v>182</v>
      </c>
      <c r="D1062" s="153" t="s">
        <v>10753</v>
      </c>
      <c r="E1062" s="154" t="s">
        <v>36</v>
      </c>
      <c r="F1062" s="154" t="s">
        <v>9447</v>
      </c>
      <c r="G1062" s="154" t="s">
        <v>9448</v>
      </c>
      <c r="H1062" s="154" t="s">
        <v>10623</v>
      </c>
      <c r="I1062" s="154" t="s">
        <v>10624</v>
      </c>
      <c r="J1062" s="154" t="s">
        <v>9450</v>
      </c>
      <c r="K1062" s="154" t="s">
        <v>9451</v>
      </c>
      <c r="L1062" s="155">
        <v>10.70849411</v>
      </c>
    </row>
    <row r="1063" spans="1:12" hidden="1" x14ac:dyDescent="0.3">
      <c r="A1063" s="154" t="s">
        <v>183</v>
      </c>
      <c r="B1063" s="154" t="s">
        <v>10754</v>
      </c>
      <c r="C1063" s="152" t="s">
        <v>183</v>
      </c>
      <c r="D1063" s="153" t="s">
        <v>10755</v>
      </c>
      <c r="E1063" s="154" t="s">
        <v>36</v>
      </c>
      <c r="F1063" s="154" t="s">
        <v>9447</v>
      </c>
      <c r="G1063" s="154" t="s">
        <v>9448</v>
      </c>
      <c r="H1063" s="154" t="s">
        <v>10623</v>
      </c>
      <c r="I1063" s="154" t="s">
        <v>10624</v>
      </c>
      <c r="J1063" s="154" t="s">
        <v>9450</v>
      </c>
      <c r="K1063" s="154" t="s">
        <v>9451</v>
      </c>
      <c r="L1063" s="155">
        <v>2.72257142</v>
      </c>
    </row>
    <row r="1064" spans="1:12" hidden="1" x14ac:dyDescent="0.3">
      <c r="A1064" s="154" t="s">
        <v>817</v>
      </c>
      <c r="B1064" s="154" t="s">
        <v>10756</v>
      </c>
      <c r="C1064" s="152" t="s">
        <v>817</v>
      </c>
      <c r="D1064" s="153" t="s">
        <v>10757</v>
      </c>
      <c r="E1064" s="154" t="s">
        <v>36</v>
      </c>
      <c r="F1064" s="154" t="s">
        <v>9447</v>
      </c>
      <c r="G1064" s="154" t="s">
        <v>9448</v>
      </c>
      <c r="H1064" s="154" t="s">
        <v>10623</v>
      </c>
      <c r="I1064" s="154" t="s">
        <v>10624</v>
      </c>
      <c r="J1064" s="154" t="s">
        <v>9450</v>
      </c>
      <c r="K1064" s="154" t="s">
        <v>9451</v>
      </c>
      <c r="L1064" s="155">
        <v>49.323333329999997</v>
      </c>
    </row>
    <row r="1065" spans="1:12" hidden="1" x14ac:dyDescent="0.3">
      <c r="A1065" s="154" t="s">
        <v>10758</v>
      </c>
      <c r="B1065" s="154" t="s">
        <v>10759</v>
      </c>
      <c r="C1065" s="152" t="s">
        <v>10758</v>
      </c>
      <c r="D1065" s="153" t="s">
        <v>10760</v>
      </c>
      <c r="E1065" s="154" t="s">
        <v>36</v>
      </c>
      <c r="F1065" s="154" t="s">
        <v>9447</v>
      </c>
      <c r="G1065" s="154" t="s">
        <v>9448</v>
      </c>
      <c r="H1065" s="154" t="s">
        <v>10623</v>
      </c>
      <c r="I1065" s="154" t="s">
        <v>10624</v>
      </c>
      <c r="J1065" s="154" t="s">
        <v>9450</v>
      </c>
      <c r="K1065" s="154" t="s">
        <v>9451</v>
      </c>
      <c r="L1065" s="155">
        <v>1.68748571</v>
      </c>
    </row>
    <row r="1066" spans="1:12" hidden="1" x14ac:dyDescent="0.3">
      <c r="A1066" s="154" t="s">
        <v>184</v>
      </c>
      <c r="B1066" s="154" t="s">
        <v>10761</v>
      </c>
      <c r="C1066" s="152" t="s">
        <v>184</v>
      </c>
      <c r="D1066" s="153" t="s">
        <v>10762</v>
      </c>
      <c r="E1066" s="154" t="s">
        <v>36</v>
      </c>
      <c r="F1066" s="154" t="s">
        <v>9447</v>
      </c>
      <c r="G1066" s="154" t="s">
        <v>9448</v>
      </c>
      <c r="H1066" s="154" t="s">
        <v>10623</v>
      </c>
      <c r="I1066" s="154" t="s">
        <v>10624</v>
      </c>
      <c r="J1066" s="154" t="s">
        <v>9450</v>
      </c>
      <c r="K1066" s="154" t="s">
        <v>9451</v>
      </c>
      <c r="L1066" s="155">
        <v>10.496666660000001</v>
      </c>
    </row>
    <row r="1067" spans="1:12" hidden="1" x14ac:dyDescent="0.3">
      <c r="A1067" s="154" t="s">
        <v>10763</v>
      </c>
      <c r="B1067" s="154" t="s">
        <v>10764</v>
      </c>
      <c r="C1067" s="152" t="s">
        <v>10763</v>
      </c>
      <c r="D1067" s="153" t="s">
        <v>10765</v>
      </c>
      <c r="E1067" s="154" t="s">
        <v>36</v>
      </c>
      <c r="F1067" s="154" t="s">
        <v>9447</v>
      </c>
      <c r="G1067" s="154" t="s">
        <v>9448</v>
      </c>
      <c r="H1067" s="154" t="s">
        <v>10623</v>
      </c>
      <c r="I1067" s="154" t="s">
        <v>10624</v>
      </c>
      <c r="J1067" s="154" t="s">
        <v>9450</v>
      </c>
      <c r="K1067" s="154" t="s">
        <v>9451</v>
      </c>
      <c r="L1067" s="155">
        <v>1.5427565400000001</v>
      </c>
    </row>
    <row r="1068" spans="1:12" hidden="1" x14ac:dyDescent="0.3">
      <c r="A1068" s="154" t="s">
        <v>10766</v>
      </c>
      <c r="B1068" s="154" t="s">
        <v>10767</v>
      </c>
      <c r="C1068" s="152" t="s">
        <v>10766</v>
      </c>
      <c r="D1068" s="153" t="s">
        <v>10768</v>
      </c>
      <c r="E1068" s="154" t="s">
        <v>36</v>
      </c>
      <c r="F1068" s="154" t="s">
        <v>9447</v>
      </c>
      <c r="G1068" s="154" t="s">
        <v>9448</v>
      </c>
      <c r="H1068" s="154" t="s">
        <v>10623</v>
      </c>
      <c r="I1068" s="154" t="s">
        <v>10624</v>
      </c>
      <c r="J1068" s="154" t="s">
        <v>9450</v>
      </c>
      <c r="K1068" s="154" t="s">
        <v>9451</v>
      </c>
      <c r="L1068" s="155">
        <v>46.882222220000003</v>
      </c>
    </row>
    <row r="1069" spans="1:12" hidden="1" x14ac:dyDescent="0.3">
      <c r="A1069" s="154" t="s">
        <v>861</v>
      </c>
      <c r="B1069" s="154" t="s">
        <v>10769</v>
      </c>
      <c r="C1069" s="152" t="s">
        <v>861</v>
      </c>
      <c r="D1069" s="153" t="s">
        <v>10770</v>
      </c>
      <c r="E1069" s="154" t="s">
        <v>36</v>
      </c>
      <c r="F1069" s="154" t="s">
        <v>9447</v>
      </c>
      <c r="G1069" s="154" t="s">
        <v>9448</v>
      </c>
      <c r="H1069" s="154" t="s">
        <v>10623</v>
      </c>
      <c r="I1069" s="154" t="s">
        <v>10624</v>
      </c>
      <c r="J1069" s="154" t="s">
        <v>9450</v>
      </c>
      <c r="K1069" s="154" t="s">
        <v>9451</v>
      </c>
      <c r="L1069" s="155">
        <v>10.71098158</v>
      </c>
    </row>
    <row r="1070" spans="1:12" hidden="1" x14ac:dyDescent="0.3">
      <c r="A1070" s="154" t="s">
        <v>10771</v>
      </c>
      <c r="B1070" s="154" t="s">
        <v>10772</v>
      </c>
      <c r="C1070" s="152" t="s">
        <v>10771</v>
      </c>
      <c r="D1070" s="153" t="s">
        <v>10773</v>
      </c>
      <c r="E1070" s="154" t="s">
        <v>36</v>
      </c>
      <c r="F1070" s="154" t="s">
        <v>9465</v>
      </c>
      <c r="G1070" s="154" t="s">
        <v>10246</v>
      </c>
      <c r="H1070" s="154" t="s">
        <v>10623</v>
      </c>
      <c r="I1070" s="154" t="s">
        <v>10624</v>
      </c>
      <c r="J1070" s="154" t="s">
        <v>9450</v>
      </c>
      <c r="K1070" s="154" t="s">
        <v>9451</v>
      </c>
      <c r="L1070" s="155">
        <v>163.35</v>
      </c>
    </row>
    <row r="1071" spans="1:12" hidden="1" x14ac:dyDescent="0.3">
      <c r="A1071" s="154" t="s">
        <v>10774</v>
      </c>
      <c r="B1071" s="154" t="s">
        <v>10775</v>
      </c>
      <c r="C1071" s="152" t="s">
        <v>10774</v>
      </c>
      <c r="D1071" s="153" t="s">
        <v>10776</v>
      </c>
      <c r="E1071" s="154" t="s">
        <v>36</v>
      </c>
      <c r="F1071" s="154" t="s">
        <v>9465</v>
      </c>
      <c r="G1071" s="154" t="s">
        <v>10246</v>
      </c>
      <c r="H1071" s="154" t="s">
        <v>10623</v>
      </c>
      <c r="I1071" s="154" t="s">
        <v>10624</v>
      </c>
      <c r="J1071" s="154" t="s">
        <v>9450</v>
      </c>
      <c r="K1071" s="154" t="s">
        <v>9451</v>
      </c>
      <c r="L1071" s="155">
        <v>45.927999999999997</v>
      </c>
    </row>
    <row r="1072" spans="1:12" hidden="1" x14ac:dyDescent="0.3">
      <c r="A1072" s="154" t="s">
        <v>10777</v>
      </c>
      <c r="B1072" s="154" t="s">
        <v>10778</v>
      </c>
      <c r="C1072" s="152" t="s">
        <v>10777</v>
      </c>
      <c r="D1072" s="153" t="s">
        <v>10779</v>
      </c>
      <c r="E1072" s="154" t="s">
        <v>36</v>
      </c>
      <c r="F1072" s="154" t="s">
        <v>9465</v>
      </c>
      <c r="G1072" s="154" t="s">
        <v>10246</v>
      </c>
      <c r="H1072" s="154" t="s">
        <v>10623</v>
      </c>
      <c r="I1072" s="154" t="s">
        <v>10624</v>
      </c>
      <c r="J1072" s="154" t="s">
        <v>9450</v>
      </c>
      <c r="K1072" s="154" t="s">
        <v>9451</v>
      </c>
      <c r="L1072" s="155">
        <v>25.864000000000001</v>
      </c>
    </row>
    <row r="1073" spans="1:12" hidden="1" x14ac:dyDescent="0.3">
      <c r="A1073" s="154" t="s">
        <v>10780</v>
      </c>
      <c r="B1073" s="154" t="s">
        <v>10781</v>
      </c>
      <c r="C1073" s="152" t="s">
        <v>10780</v>
      </c>
      <c r="D1073" s="153" t="s">
        <v>10782</v>
      </c>
      <c r="E1073" s="154" t="s">
        <v>36</v>
      </c>
      <c r="F1073" s="154" t="s">
        <v>9465</v>
      </c>
      <c r="G1073" s="154" t="s">
        <v>10246</v>
      </c>
      <c r="H1073" s="154" t="s">
        <v>10623</v>
      </c>
      <c r="I1073" s="154" t="s">
        <v>10624</v>
      </c>
      <c r="J1073" s="154" t="s">
        <v>9450</v>
      </c>
      <c r="K1073" s="154" t="s">
        <v>9451</v>
      </c>
      <c r="L1073" s="155">
        <v>20.41866666</v>
      </c>
    </row>
    <row r="1074" spans="1:12" hidden="1" x14ac:dyDescent="0.3">
      <c r="A1074" s="154" t="s">
        <v>10783</v>
      </c>
      <c r="B1074" s="154" t="s">
        <v>10784</v>
      </c>
      <c r="C1074" s="152" t="s">
        <v>10783</v>
      </c>
      <c r="D1074" s="153" t="s">
        <v>10785</v>
      </c>
      <c r="E1074" s="154" t="s">
        <v>36</v>
      </c>
      <c r="F1074" s="154" t="s">
        <v>9465</v>
      </c>
      <c r="G1074" s="154" t="s">
        <v>10246</v>
      </c>
      <c r="H1074" s="154" t="s">
        <v>10623</v>
      </c>
      <c r="I1074" s="154" t="s">
        <v>10624</v>
      </c>
      <c r="J1074" s="154" t="s">
        <v>9450</v>
      </c>
      <c r="K1074" s="154" t="s">
        <v>9451</v>
      </c>
      <c r="L1074" s="155">
        <v>14.52</v>
      </c>
    </row>
    <row r="1075" spans="1:12" hidden="1" x14ac:dyDescent="0.3">
      <c r="A1075" s="154" t="s">
        <v>1110</v>
      </c>
      <c r="B1075" s="154" t="s">
        <v>10786</v>
      </c>
      <c r="C1075" s="152" t="s">
        <v>1110</v>
      </c>
      <c r="D1075" s="153" t="s">
        <v>10787</v>
      </c>
      <c r="E1075" s="154" t="s">
        <v>36</v>
      </c>
      <c r="F1075" s="154" t="s">
        <v>9447</v>
      </c>
      <c r="G1075" s="154" t="s">
        <v>9448</v>
      </c>
      <c r="H1075" s="154" t="s">
        <v>10623</v>
      </c>
      <c r="I1075" s="154" t="s">
        <v>10624</v>
      </c>
      <c r="J1075" s="154" t="s">
        <v>9450</v>
      </c>
      <c r="K1075" s="154" t="s">
        <v>9451</v>
      </c>
      <c r="L1075" s="155">
        <v>65.793499999999995</v>
      </c>
    </row>
    <row r="1076" spans="1:12" hidden="1" x14ac:dyDescent="0.3">
      <c r="A1076" s="154" t="s">
        <v>1115</v>
      </c>
      <c r="B1076" s="154" t="s">
        <v>10788</v>
      </c>
      <c r="C1076" s="152" t="s">
        <v>1115</v>
      </c>
      <c r="D1076" s="153" t="s">
        <v>10789</v>
      </c>
      <c r="E1076" s="154" t="s">
        <v>36</v>
      </c>
      <c r="F1076" s="154" t="s">
        <v>9447</v>
      </c>
      <c r="G1076" s="154" t="s">
        <v>9448</v>
      </c>
      <c r="H1076" s="154" t="s">
        <v>10623</v>
      </c>
      <c r="I1076" s="154" t="s">
        <v>10624</v>
      </c>
      <c r="J1076" s="154" t="s">
        <v>9450</v>
      </c>
      <c r="K1076" s="154" t="s">
        <v>9451</v>
      </c>
      <c r="L1076" s="155">
        <v>65.791375000000002</v>
      </c>
    </row>
    <row r="1077" spans="1:12" hidden="1" x14ac:dyDescent="0.3">
      <c r="A1077" s="154" t="s">
        <v>1116</v>
      </c>
      <c r="B1077" s="154" t="s">
        <v>10790</v>
      </c>
      <c r="C1077" s="152" t="s">
        <v>1116</v>
      </c>
      <c r="D1077" s="153" t="s">
        <v>10791</v>
      </c>
      <c r="E1077" s="154" t="s">
        <v>36</v>
      </c>
      <c r="F1077" s="154" t="s">
        <v>9447</v>
      </c>
      <c r="G1077" s="154" t="s">
        <v>9448</v>
      </c>
      <c r="H1077" s="154" t="s">
        <v>10623</v>
      </c>
      <c r="I1077" s="154" t="s">
        <v>10624</v>
      </c>
      <c r="J1077" s="154" t="s">
        <v>9450</v>
      </c>
      <c r="K1077" s="154" t="s">
        <v>9451</v>
      </c>
      <c r="L1077" s="155">
        <v>65.793587560000006</v>
      </c>
    </row>
    <row r="1078" spans="1:12" hidden="1" x14ac:dyDescent="0.3">
      <c r="A1078" s="154" t="s">
        <v>1117</v>
      </c>
      <c r="B1078" s="154" t="s">
        <v>10792</v>
      </c>
      <c r="C1078" s="152" t="s">
        <v>1117</v>
      </c>
      <c r="D1078" s="153" t="s">
        <v>10793</v>
      </c>
      <c r="E1078" s="154" t="s">
        <v>36</v>
      </c>
      <c r="F1078" s="154" t="s">
        <v>9447</v>
      </c>
      <c r="G1078" s="154" t="s">
        <v>9448</v>
      </c>
      <c r="H1078" s="154" t="s">
        <v>10623</v>
      </c>
      <c r="I1078" s="154" t="s">
        <v>10624</v>
      </c>
      <c r="J1078" s="154" t="s">
        <v>9450</v>
      </c>
      <c r="K1078" s="154" t="s">
        <v>9451</v>
      </c>
      <c r="L1078" s="155">
        <v>65.795329480000007</v>
      </c>
    </row>
    <row r="1079" spans="1:12" hidden="1" x14ac:dyDescent="0.3">
      <c r="A1079" s="154" t="s">
        <v>1118</v>
      </c>
      <c r="B1079" s="154" t="s">
        <v>10794</v>
      </c>
      <c r="C1079" s="152" t="s">
        <v>1118</v>
      </c>
      <c r="D1079" s="153" t="s">
        <v>10795</v>
      </c>
      <c r="E1079" s="154" t="s">
        <v>36</v>
      </c>
      <c r="F1079" s="154" t="s">
        <v>9447</v>
      </c>
      <c r="G1079" s="154" t="s">
        <v>9448</v>
      </c>
      <c r="H1079" s="154" t="s">
        <v>10623</v>
      </c>
      <c r="I1079" s="154" t="s">
        <v>10624</v>
      </c>
      <c r="J1079" s="154" t="s">
        <v>9450</v>
      </c>
      <c r="K1079" s="154" t="s">
        <v>9451</v>
      </c>
      <c r="L1079" s="155">
        <v>65.792351850000003</v>
      </c>
    </row>
    <row r="1080" spans="1:12" hidden="1" x14ac:dyDescent="0.3">
      <c r="A1080" s="154" t="s">
        <v>1119</v>
      </c>
      <c r="B1080" s="154" t="s">
        <v>10796</v>
      </c>
      <c r="C1080" s="152" t="s">
        <v>1119</v>
      </c>
      <c r="D1080" s="153" t="s">
        <v>10797</v>
      </c>
      <c r="E1080" s="154" t="s">
        <v>36</v>
      </c>
      <c r="F1080" s="154" t="s">
        <v>9447</v>
      </c>
      <c r="G1080" s="154" t="s">
        <v>9448</v>
      </c>
      <c r="H1080" s="154" t="s">
        <v>10623</v>
      </c>
      <c r="I1080" s="154" t="s">
        <v>10624</v>
      </c>
      <c r="J1080" s="154" t="s">
        <v>9450</v>
      </c>
      <c r="K1080" s="154" t="s">
        <v>9451</v>
      </c>
      <c r="L1080" s="155">
        <v>65.792500000000004</v>
      </c>
    </row>
    <row r="1081" spans="1:12" hidden="1" x14ac:dyDescent="0.3">
      <c r="A1081" s="154" t="s">
        <v>1120</v>
      </c>
      <c r="B1081" s="154" t="s">
        <v>10798</v>
      </c>
      <c r="C1081" s="152" t="s">
        <v>1120</v>
      </c>
      <c r="D1081" s="153" t="s">
        <v>10799</v>
      </c>
      <c r="E1081" s="154" t="s">
        <v>36</v>
      </c>
      <c r="F1081" s="154" t="s">
        <v>9447</v>
      </c>
      <c r="G1081" s="154" t="s">
        <v>9448</v>
      </c>
      <c r="H1081" s="154" t="s">
        <v>10623</v>
      </c>
      <c r="I1081" s="154" t="s">
        <v>10624</v>
      </c>
      <c r="J1081" s="154" t="s">
        <v>9450</v>
      </c>
      <c r="K1081" s="154" t="s">
        <v>9451</v>
      </c>
      <c r="L1081" s="155">
        <v>65.793499999999995</v>
      </c>
    </row>
    <row r="1082" spans="1:12" hidden="1" x14ac:dyDescent="0.3">
      <c r="A1082" s="154" t="s">
        <v>1121</v>
      </c>
      <c r="B1082" s="154" t="s">
        <v>10800</v>
      </c>
      <c r="C1082" s="152" t="s">
        <v>1121</v>
      </c>
      <c r="D1082" s="153" t="s">
        <v>10801</v>
      </c>
      <c r="E1082" s="154" t="s">
        <v>36</v>
      </c>
      <c r="F1082" s="154" t="s">
        <v>9447</v>
      </c>
      <c r="G1082" s="154" t="s">
        <v>9448</v>
      </c>
      <c r="H1082" s="154" t="s">
        <v>10623</v>
      </c>
      <c r="I1082" s="154" t="s">
        <v>10624</v>
      </c>
      <c r="J1082" s="154" t="s">
        <v>9450</v>
      </c>
      <c r="K1082" s="154" t="s">
        <v>9451</v>
      </c>
      <c r="L1082" s="155">
        <v>65.793333329999996</v>
      </c>
    </row>
    <row r="1083" spans="1:12" hidden="1" x14ac:dyDescent="0.3">
      <c r="A1083" s="154" t="s">
        <v>10802</v>
      </c>
      <c r="B1083" s="154" t="s">
        <v>10803</v>
      </c>
      <c r="C1083" s="152" t="s">
        <v>10802</v>
      </c>
      <c r="D1083" s="153" t="s">
        <v>10804</v>
      </c>
      <c r="E1083" s="154" t="s">
        <v>36</v>
      </c>
      <c r="F1083" s="154" t="s">
        <v>9465</v>
      </c>
      <c r="G1083" s="154" t="s">
        <v>10246</v>
      </c>
      <c r="H1083" s="154" t="s">
        <v>10623</v>
      </c>
      <c r="I1083" s="154" t="s">
        <v>10624</v>
      </c>
      <c r="J1083" s="154" t="s">
        <v>9450</v>
      </c>
      <c r="K1083" s="154" t="s">
        <v>9451</v>
      </c>
      <c r="L1083" s="155">
        <v>163.26</v>
      </c>
    </row>
    <row r="1084" spans="1:12" hidden="1" x14ac:dyDescent="0.3">
      <c r="A1084" s="154" t="s">
        <v>10805</v>
      </c>
      <c r="B1084" s="154" t="s">
        <v>10806</v>
      </c>
      <c r="C1084" s="152" t="s">
        <v>10805</v>
      </c>
      <c r="D1084" s="153" t="s">
        <v>10807</v>
      </c>
      <c r="E1084" s="154" t="s">
        <v>36</v>
      </c>
      <c r="F1084" s="154" t="s">
        <v>9465</v>
      </c>
      <c r="G1084" s="154" t="s">
        <v>10246</v>
      </c>
      <c r="H1084" s="154" t="s">
        <v>10623</v>
      </c>
      <c r="I1084" s="154" t="s">
        <v>10624</v>
      </c>
      <c r="J1084" s="154" t="s">
        <v>9450</v>
      </c>
      <c r="K1084" s="154" t="s">
        <v>9451</v>
      </c>
      <c r="L1084" s="155">
        <v>213.26</v>
      </c>
    </row>
    <row r="1085" spans="1:12" hidden="1" x14ac:dyDescent="0.3">
      <c r="A1085" s="154" t="s">
        <v>10808</v>
      </c>
      <c r="B1085" s="154" t="s">
        <v>10809</v>
      </c>
      <c r="C1085" s="152" t="s">
        <v>10808</v>
      </c>
      <c r="D1085" s="153" t="s">
        <v>10810</v>
      </c>
      <c r="E1085" s="154" t="s">
        <v>10811</v>
      </c>
      <c r="F1085" s="154" t="s">
        <v>9447</v>
      </c>
      <c r="G1085" s="154" t="s">
        <v>9448</v>
      </c>
      <c r="H1085" s="154" t="s">
        <v>10623</v>
      </c>
      <c r="I1085" s="154" t="s">
        <v>10624</v>
      </c>
      <c r="J1085" s="154" t="s">
        <v>9450</v>
      </c>
      <c r="K1085" s="154" t="s">
        <v>9451</v>
      </c>
      <c r="L1085" s="155">
        <v>10.30925</v>
      </c>
    </row>
    <row r="1086" spans="1:12" hidden="1" x14ac:dyDescent="0.3">
      <c r="A1086" s="154" t="s">
        <v>10812</v>
      </c>
      <c r="B1086" s="154" t="s">
        <v>10813</v>
      </c>
      <c r="C1086" s="152" t="s">
        <v>10812</v>
      </c>
      <c r="D1086" s="153" t="s">
        <v>10814</v>
      </c>
      <c r="E1086" s="154" t="s">
        <v>10811</v>
      </c>
      <c r="F1086" s="154" t="s">
        <v>9447</v>
      </c>
      <c r="G1086" s="154" t="s">
        <v>9448</v>
      </c>
      <c r="H1086" s="154" t="s">
        <v>10623</v>
      </c>
      <c r="I1086" s="154" t="s">
        <v>10624</v>
      </c>
      <c r="J1086" s="154" t="s">
        <v>9450</v>
      </c>
      <c r="K1086" s="154" t="s">
        <v>9451</v>
      </c>
      <c r="L1086" s="155">
        <v>11.581250000000001</v>
      </c>
    </row>
    <row r="1087" spans="1:12" hidden="1" x14ac:dyDescent="0.3">
      <c r="A1087" s="154" t="s">
        <v>1149</v>
      </c>
      <c r="B1087" s="154" t="s">
        <v>10815</v>
      </c>
      <c r="C1087" s="152" t="s">
        <v>1149</v>
      </c>
      <c r="D1087" s="153" t="s">
        <v>10816</v>
      </c>
      <c r="E1087" s="154" t="s">
        <v>36</v>
      </c>
      <c r="F1087" s="154" t="s">
        <v>9447</v>
      </c>
      <c r="G1087" s="154" t="s">
        <v>9448</v>
      </c>
      <c r="H1087" s="154" t="s">
        <v>10623</v>
      </c>
      <c r="I1087" s="154" t="s">
        <v>10624</v>
      </c>
      <c r="J1087" s="154" t="s">
        <v>9450</v>
      </c>
      <c r="K1087" s="154" t="s">
        <v>9451</v>
      </c>
      <c r="L1087" s="155">
        <v>2.0357395999999999</v>
      </c>
    </row>
    <row r="1088" spans="1:12" hidden="1" x14ac:dyDescent="0.3">
      <c r="A1088" s="154" t="s">
        <v>3892</v>
      </c>
      <c r="B1088" s="154" t="s">
        <v>10817</v>
      </c>
      <c r="C1088" s="152" t="s">
        <v>3892</v>
      </c>
      <c r="D1088" s="153" t="s">
        <v>10818</v>
      </c>
      <c r="E1088" s="154" t="s">
        <v>36</v>
      </c>
      <c r="F1088" s="154" t="s">
        <v>9447</v>
      </c>
      <c r="G1088" s="154" t="s">
        <v>9448</v>
      </c>
      <c r="H1088" s="154" t="s">
        <v>10623</v>
      </c>
      <c r="I1088" s="154" t="s">
        <v>10624</v>
      </c>
      <c r="J1088" s="154" t="s">
        <v>9450</v>
      </c>
      <c r="K1088" s="154" t="s">
        <v>9451</v>
      </c>
      <c r="L1088" s="155">
        <v>65.793333329999996</v>
      </c>
    </row>
    <row r="1089" spans="1:12" hidden="1" x14ac:dyDescent="0.3">
      <c r="A1089" s="154" t="s">
        <v>1150</v>
      </c>
      <c r="B1089" s="154" t="s">
        <v>10819</v>
      </c>
      <c r="C1089" s="152" t="s">
        <v>1150</v>
      </c>
      <c r="D1089" s="153" t="s">
        <v>10820</v>
      </c>
      <c r="E1089" s="154" t="s">
        <v>36</v>
      </c>
      <c r="F1089" s="154" t="s">
        <v>9447</v>
      </c>
      <c r="G1089" s="154" t="s">
        <v>9448</v>
      </c>
      <c r="H1089" s="154" t="s">
        <v>10623</v>
      </c>
      <c r="I1089" s="154" t="s">
        <v>10624</v>
      </c>
      <c r="J1089" s="154" t="s">
        <v>9450</v>
      </c>
      <c r="K1089" s="154" t="s">
        <v>9451</v>
      </c>
      <c r="L1089" s="155">
        <v>65.793333329999996</v>
      </c>
    </row>
    <row r="1090" spans="1:12" hidden="1" x14ac:dyDescent="0.3">
      <c r="A1090" s="154" t="s">
        <v>3895</v>
      </c>
      <c r="B1090" s="154" t="s">
        <v>10821</v>
      </c>
      <c r="C1090" s="152" t="s">
        <v>3895</v>
      </c>
      <c r="D1090" s="153" t="s">
        <v>10822</v>
      </c>
      <c r="E1090" s="154" t="s">
        <v>36</v>
      </c>
      <c r="F1090" s="154" t="s">
        <v>9447</v>
      </c>
      <c r="G1090" s="154" t="s">
        <v>9448</v>
      </c>
      <c r="H1090" s="154" t="s">
        <v>10623</v>
      </c>
      <c r="I1090" s="154" t="s">
        <v>10624</v>
      </c>
      <c r="J1090" s="154" t="s">
        <v>9450</v>
      </c>
      <c r="K1090" s="154" t="s">
        <v>9451</v>
      </c>
      <c r="L1090" s="155">
        <v>65.795000000000002</v>
      </c>
    </row>
    <row r="1091" spans="1:12" hidden="1" x14ac:dyDescent="0.3">
      <c r="A1091" s="154" t="s">
        <v>3897</v>
      </c>
      <c r="B1091" s="154" t="s">
        <v>10823</v>
      </c>
      <c r="C1091" s="152" t="s">
        <v>3897</v>
      </c>
      <c r="D1091" s="153" t="s">
        <v>10824</v>
      </c>
      <c r="E1091" s="154" t="s">
        <v>36</v>
      </c>
      <c r="F1091" s="154" t="s">
        <v>9447</v>
      </c>
      <c r="G1091" s="154" t="s">
        <v>9448</v>
      </c>
      <c r="H1091" s="154" t="s">
        <v>10623</v>
      </c>
      <c r="I1091" s="154" t="s">
        <v>10624</v>
      </c>
      <c r="J1091" s="154" t="s">
        <v>9450</v>
      </c>
      <c r="K1091" s="154" t="s">
        <v>9451</v>
      </c>
      <c r="L1091" s="155">
        <v>11.708</v>
      </c>
    </row>
    <row r="1092" spans="1:12" hidden="1" x14ac:dyDescent="0.3">
      <c r="A1092" s="154" t="s">
        <v>3899</v>
      </c>
      <c r="B1092" s="154" t="s">
        <v>10825</v>
      </c>
      <c r="C1092" s="152" t="s">
        <v>3899</v>
      </c>
      <c r="D1092" s="153" t="s">
        <v>10826</v>
      </c>
      <c r="E1092" s="154" t="s">
        <v>36</v>
      </c>
      <c r="F1092" s="154" t="s">
        <v>9447</v>
      </c>
      <c r="G1092" s="154" t="s">
        <v>9448</v>
      </c>
      <c r="H1092" s="154" t="s">
        <v>10623</v>
      </c>
      <c r="I1092" s="154" t="s">
        <v>10624</v>
      </c>
      <c r="J1092" s="154" t="s">
        <v>9450</v>
      </c>
      <c r="K1092" s="154" t="s">
        <v>9451</v>
      </c>
      <c r="L1092" s="155">
        <v>11.706457139999999</v>
      </c>
    </row>
    <row r="1093" spans="1:12" hidden="1" x14ac:dyDescent="0.3">
      <c r="A1093" s="154" t="s">
        <v>3901</v>
      </c>
      <c r="B1093" s="154" t="s">
        <v>10827</v>
      </c>
      <c r="C1093" s="152" t="s">
        <v>3901</v>
      </c>
      <c r="D1093" s="153" t="s">
        <v>10828</v>
      </c>
      <c r="E1093" s="154" t="s">
        <v>36</v>
      </c>
      <c r="F1093" s="154" t="s">
        <v>9447</v>
      </c>
      <c r="G1093" s="154" t="s">
        <v>9448</v>
      </c>
      <c r="H1093" s="154" t="s">
        <v>10623</v>
      </c>
      <c r="I1093" s="154" t="s">
        <v>10624</v>
      </c>
      <c r="J1093" s="154" t="s">
        <v>9450</v>
      </c>
      <c r="K1093" s="154" t="s">
        <v>9451</v>
      </c>
      <c r="L1093" s="155">
        <v>11.7065</v>
      </c>
    </row>
    <row r="1094" spans="1:12" hidden="1" x14ac:dyDescent="0.3">
      <c r="A1094" s="154" t="s">
        <v>3903</v>
      </c>
      <c r="B1094" s="154" t="s">
        <v>10829</v>
      </c>
      <c r="C1094" s="152" t="s">
        <v>3903</v>
      </c>
      <c r="D1094" s="153" t="s">
        <v>10830</v>
      </c>
      <c r="E1094" s="154" t="s">
        <v>36</v>
      </c>
      <c r="F1094" s="154" t="s">
        <v>9447</v>
      </c>
      <c r="G1094" s="154" t="s">
        <v>9448</v>
      </c>
      <c r="H1094" s="154" t="s">
        <v>10623</v>
      </c>
      <c r="I1094" s="154" t="s">
        <v>10624</v>
      </c>
      <c r="J1094" s="154" t="s">
        <v>9450</v>
      </c>
      <c r="K1094" s="154" t="s">
        <v>9451</v>
      </c>
      <c r="L1094" s="155">
        <v>11.707428569999999</v>
      </c>
    </row>
    <row r="1095" spans="1:12" hidden="1" x14ac:dyDescent="0.3">
      <c r="A1095" s="154" t="s">
        <v>3905</v>
      </c>
      <c r="B1095" s="154" t="s">
        <v>10831</v>
      </c>
      <c r="C1095" s="152" t="s">
        <v>3905</v>
      </c>
      <c r="D1095" s="153" t="s">
        <v>10832</v>
      </c>
      <c r="E1095" s="154" t="s">
        <v>36</v>
      </c>
      <c r="F1095" s="154" t="s">
        <v>9447</v>
      </c>
      <c r="G1095" s="154" t="s">
        <v>9448</v>
      </c>
      <c r="H1095" s="154" t="s">
        <v>10623</v>
      </c>
      <c r="I1095" s="154" t="s">
        <v>10624</v>
      </c>
      <c r="J1095" s="154" t="s">
        <v>9450</v>
      </c>
      <c r="K1095" s="154" t="s">
        <v>9451</v>
      </c>
      <c r="L1095" s="155">
        <v>11.70755555</v>
      </c>
    </row>
    <row r="1096" spans="1:12" hidden="1" x14ac:dyDescent="0.3">
      <c r="A1096" s="154" t="s">
        <v>3907</v>
      </c>
      <c r="B1096" s="154" t="s">
        <v>10833</v>
      </c>
      <c r="C1096" s="152" t="s">
        <v>3907</v>
      </c>
      <c r="D1096" s="153" t="s">
        <v>10834</v>
      </c>
      <c r="E1096" s="154" t="s">
        <v>36</v>
      </c>
      <c r="F1096" s="154" t="s">
        <v>9447</v>
      </c>
      <c r="G1096" s="154" t="s">
        <v>9448</v>
      </c>
      <c r="H1096" s="154" t="s">
        <v>10623</v>
      </c>
      <c r="I1096" s="154" t="s">
        <v>10624</v>
      </c>
      <c r="J1096" s="154" t="s">
        <v>9450</v>
      </c>
      <c r="K1096" s="154" t="s">
        <v>9451</v>
      </c>
      <c r="L1096" s="155">
        <v>11.70715384</v>
      </c>
    </row>
    <row r="1097" spans="1:12" hidden="1" x14ac:dyDescent="0.3">
      <c r="A1097" s="154" t="s">
        <v>3909</v>
      </c>
      <c r="B1097" s="154" t="s">
        <v>10835</v>
      </c>
      <c r="C1097" s="152" t="s">
        <v>3909</v>
      </c>
      <c r="D1097" s="153" t="s">
        <v>10836</v>
      </c>
      <c r="E1097" s="154" t="s">
        <v>36</v>
      </c>
      <c r="F1097" s="154" t="s">
        <v>9447</v>
      </c>
      <c r="G1097" s="154" t="s">
        <v>9448</v>
      </c>
      <c r="H1097" s="154" t="s">
        <v>10623</v>
      </c>
      <c r="I1097" s="154" t="s">
        <v>10624</v>
      </c>
      <c r="J1097" s="154" t="s">
        <v>9450</v>
      </c>
      <c r="K1097" s="154" t="s">
        <v>9451</v>
      </c>
      <c r="L1097" s="155">
        <v>11.70670823</v>
      </c>
    </row>
    <row r="1098" spans="1:12" hidden="1" x14ac:dyDescent="0.3">
      <c r="A1098" s="154" t="s">
        <v>3911</v>
      </c>
      <c r="B1098" s="154" t="s">
        <v>10837</v>
      </c>
      <c r="C1098" s="152" t="s">
        <v>3911</v>
      </c>
      <c r="D1098" s="153" t="s">
        <v>10838</v>
      </c>
      <c r="E1098" s="154" t="s">
        <v>36</v>
      </c>
      <c r="F1098" s="154" t="s">
        <v>9447</v>
      </c>
      <c r="G1098" s="154" t="s">
        <v>9448</v>
      </c>
      <c r="H1098" s="154" t="s">
        <v>10623</v>
      </c>
      <c r="I1098" s="154" t="s">
        <v>10624</v>
      </c>
      <c r="J1098" s="154" t="s">
        <v>9450</v>
      </c>
      <c r="K1098" s="154" t="s">
        <v>9451</v>
      </c>
      <c r="L1098" s="155">
        <v>11.707647720000001</v>
      </c>
    </row>
    <row r="1099" spans="1:12" hidden="1" x14ac:dyDescent="0.3">
      <c r="A1099" s="154" t="s">
        <v>3913</v>
      </c>
      <c r="B1099" s="154" t="s">
        <v>10839</v>
      </c>
      <c r="C1099" s="152" t="s">
        <v>3913</v>
      </c>
      <c r="D1099" s="153" t="s">
        <v>10840</v>
      </c>
      <c r="E1099" s="154" t="s">
        <v>36</v>
      </c>
      <c r="F1099" s="154" t="s">
        <v>9447</v>
      </c>
      <c r="G1099" s="154" t="s">
        <v>9448</v>
      </c>
      <c r="H1099" s="154" t="s">
        <v>10623</v>
      </c>
      <c r="I1099" s="154" t="s">
        <v>10624</v>
      </c>
      <c r="J1099" s="154" t="s">
        <v>9450</v>
      </c>
      <c r="K1099" s="154" t="s">
        <v>9451</v>
      </c>
      <c r="L1099" s="155">
        <v>11.707588230000001</v>
      </c>
    </row>
    <row r="1100" spans="1:12" hidden="1" x14ac:dyDescent="0.3">
      <c r="A1100" s="154" t="s">
        <v>3915</v>
      </c>
      <c r="B1100" s="154" t="s">
        <v>10841</v>
      </c>
      <c r="C1100" s="152" t="s">
        <v>3915</v>
      </c>
      <c r="D1100" s="153" t="s">
        <v>10842</v>
      </c>
      <c r="E1100" s="154" t="s">
        <v>36</v>
      </c>
      <c r="F1100" s="154" t="s">
        <v>9447</v>
      </c>
      <c r="G1100" s="154" t="s">
        <v>9448</v>
      </c>
      <c r="H1100" s="154" t="s">
        <v>10623</v>
      </c>
      <c r="I1100" s="154" t="s">
        <v>10624</v>
      </c>
      <c r="J1100" s="154" t="s">
        <v>9450</v>
      </c>
      <c r="K1100" s="154" t="s">
        <v>9451</v>
      </c>
      <c r="L1100" s="155">
        <v>11.70628571</v>
      </c>
    </row>
    <row r="1101" spans="1:12" hidden="1" x14ac:dyDescent="0.3">
      <c r="A1101" s="154" t="s">
        <v>3917</v>
      </c>
      <c r="B1101" s="154" t="s">
        <v>10843</v>
      </c>
      <c r="C1101" s="152" t="s">
        <v>3917</v>
      </c>
      <c r="D1101" s="153" t="s">
        <v>10844</v>
      </c>
      <c r="E1101" s="154" t="s">
        <v>36</v>
      </c>
      <c r="F1101" s="154" t="s">
        <v>9447</v>
      </c>
      <c r="G1101" s="154" t="s">
        <v>9448</v>
      </c>
      <c r="H1101" s="154" t="s">
        <v>10623</v>
      </c>
      <c r="I1101" s="154" t="s">
        <v>10624</v>
      </c>
      <c r="J1101" s="154" t="s">
        <v>9450</v>
      </c>
      <c r="K1101" s="154" t="s">
        <v>9451</v>
      </c>
      <c r="L1101" s="155">
        <v>11.708</v>
      </c>
    </row>
    <row r="1102" spans="1:12" hidden="1" x14ac:dyDescent="0.3">
      <c r="A1102" s="154" t="s">
        <v>3919</v>
      </c>
      <c r="B1102" s="154" t="s">
        <v>10845</v>
      </c>
      <c r="C1102" s="152" t="s">
        <v>3919</v>
      </c>
      <c r="D1102" s="153" t="s">
        <v>10846</v>
      </c>
      <c r="E1102" s="154" t="s">
        <v>36</v>
      </c>
      <c r="F1102" s="154" t="s">
        <v>9447</v>
      </c>
      <c r="G1102" s="154" t="s">
        <v>9448</v>
      </c>
      <c r="H1102" s="154" t="s">
        <v>10623</v>
      </c>
      <c r="I1102" s="154" t="s">
        <v>10624</v>
      </c>
      <c r="J1102" s="154" t="s">
        <v>9450</v>
      </c>
      <c r="K1102" s="154" t="s">
        <v>9451</v>
      </c>
      <c r="L1102" s="155">
        <v>11.708</v>
      </c>
    </row>
    <row r="1103" spans="1:12" hidden="1" x14ac:dyDescent="0.3">
      <c r="A1103" s="154" t="s">
        <v>3921</v>
      </c>
      <c r="B1103" s="154" t="s">
        <v>10847</v>
      </c>
      <c r="C1103" s="152" t="s">
        <v>3921</v>
      </c>
      <c r="D1103" s="153" t="s">
        <v>10848</v>
      </c>
      <c r="E1103" s="154" t="s">
        <v>36</v>
      </c>
      <c r="F1103" s="154" t="s">
        <v>9447</v>
      </c>
      <c r="G1103" s="154" t="s">
        <v>9448</v>
      </c>
      <c r="H1103" s="154" t="s">
        <v>10623</v>
      </c>
      <c r="I1103" s="154" t="s">
        <v>10624</v>
      </c>
      <c r="J1103" s="154" t="s">
        <v>9450</v>
      </c>
      <c r="K1103" s="154" t="s">
        <v>9451</v>
      </c>
      <c r="L1103" s="155">
        <v>11.708</v>
      </c>
    </row>
    <row r="1104" spans="1:12" hidden="1" x14ac:dyDescent="0.3">
      <c r="A1104" s="154" t="s">
        <v>3923</v>
      </c>
      <c r="B1104" s="154" t="s">
        <v>10849</v>
      </c>
      <c r="C1104" s="152" t="s">
        <v>3923</v>
      </c>
      <c r="D1104" s="153" t="s">
        <v>10850</v>
      </c>
      <c r="E1104" s="154" t="s">
        <v>36</v>
      </c>
      <c r="F1104" s="154" t="s">
        <v>9447</v>
      </c>
      <c r="G1104" s="154" t="s">
        <v>9448</v>
      </c>
      <c r="H1104" s="154" t="s">
        <v>10623</v>
      </c>
      <c r="I1104" s="154" t="s">
        <v>10624</v>
      </c>
      <c r="J1104" s="154" t="s">
        <v>9450</v>
      </c>
      <c r="K1104" s="154" t="s">
        <v>9451</v>
      </c>
      <c r="L1104" s="155">
        <v>3.8825955900000002</v>
      </c>
    </row>
    <row r="1105" spans="1:12" hidden="1" x14ac:dyDescent="0.3">
      <c r="A1105" s="154" t="s">
        <v>3925</v>
      </c>
      <c r="B1105" s="154" t="s">
        <v>10851</v>
      </c>
      <c r="C1105" s="152" t="s">
        <v>3925</v>
      </c>
      <c r="D1105" s="153" t="s">
        <v>10852</v>
      </c>
      <c r="E1105" s="154" t="s">
        <v>36</v>
      </c>
      <c r="F1105" s="154" t="s">
        <v>9447</v>
      </c>
      <c r="G1105" s="154" t="s">
        <v>9448</v>
      </c>
      <c r="H1105" s="154" t="s">
        <v>10623</v>
      </c>
      <c r="I1105" s="154" t="s">
        <v>10624</v>
      </c>
      <c r="J1105" s="154" t="s">
        <v>9450</v>
      </c>
      <c r="K1105" s="154" t="s">
        <v>9451</v>
      </c>
      <c r="L1105" s="155">
        <v>1.6581749100000001</v>
      </c>
    </row>
    <row r="1106" spans="1:12" hidden="1" x14ac:dyDescent="0.3">
      <c r="A1106" s="154" t="s">
        <v>818</v>
      </c>
      <c r="B1106" s="154" t="s">
        <v>10853</v>
      </c>
      <c r="C1106" s="152" t="s">
        <v>818</v>
      </c>
      <c r="D1106" s="153" t="s">
        <v>10854</v>
      </c>
      <c r="E1106" s="154" t="s">
        <v>36</v>
      </c>
      <c r="F1106" s="154" t="s">
        <v>9447</v>
      </c>
      <c r="G1106" s="154" t="s">
        <v>9448</v>
      </c>
      <c r="H1106" s="154" t="s">
        <v>10623</v>
      </c>
      <c r="I1106" s="154" t="s">
        <v>10624</v>
      </c>
      <c r="J1106" s="154" t="s">
        <v>9450</v>
      </c>
      <c r="K1106" s="154" t="s">
        <v>9451</v>
      </c>
      <c r="L1106" s="155">
        <v>50.533333329999998</v>
      </c>
    </row>
    <row r="1107" spans="1:12" hidden="1" x14ac:dyDescent="0.3">
      <c r="A1107" s="154" t="s">
        <v>819</v>
      </c>
      <c r="B1107" s="154" t="s">
        <v>10855</v>
      </c>
      <c r="C1107" s="152" t="s">
        <v>819</v>
      </c>
      <c r="D1107" s="153" t="s">
        <v>10856</v>
      </c>
      <c r="E1107" s="154" t="s">
        <v>36</v>
      </c>
      <c r="F1107" s="154" t="s">
        <v>9447</v>
      </c>
      <c r="G1107" s="154" t="s">
        <v>9448</v>
      </c>
      <c r="H1107" s="154" t="s">
        <v>10623</v>
      </c>
      <c r="I1107" s="154" t="s">
        <v>10624</v>
      </c>
      <c r="J1107" s="154" t="s">
        <v>9450</v>
      </c>
      <c r="K1107" s="154" t="s">
        <v>9451</v>
      </c>
      <c r="L1107" s="155">
        <v>50.108626749999999</v>
      </c>
    </row>
    <row r="1108" spans="1:12" hidden="1" x14ac:dyDescent="0.3">
      <c r="A1108" s="154" t="s">
        <v>820</v>
      </c>
      <c r="B1108" s="154" t="s">
        <v>10857</v>
      </c>
      <c r="C1108" s="152" t="s">
        <v>820</v>
      </c>
      <c r="D1108" s="153" t="s">
        <v>10858</v>
      </c>
      <c r="E1108" s="154" t="s">
        <v>36</v>
      </c>
      <c r="F1108" s="154" t="s">
        <v>9447</v>
      </c>
      <c r="G1108" s="154" t="s">
        <v>9448</v>
      </c>
      <c r="H1108" s="154" t="s">
        <v>10623</v>
      </c>
      <c r="I1108" s="154" t="s">
        <v>10624</v>
      </c>
      <c r="J1108" s="154" t="s">
        <v>9450</v>
      </c>
      <c r="K1108" s="154" t="s">
        <v>9451</v>
      </c>
      <c r="L1108" s="155">
        <v>51.679762750000002</v>
      </c>
    </row>
    <row r="1109" spans="1:12" hidden="1" x14ac:dyDescent="0.3">
      <c r="A1109" s="154" t="s">
        <v>821</v>
      </c>
      <c r="B1109" s="154" t="s">
        <v>10859</v>
      </c>
      <c r="C1109" s="152" t="s">
        <v>821</v>
      </c>
      <c r="D1109" s="153" t="s">
        <v>10860</v>
      </c>
      <c r="E1109" s="154" t="s">
        <v>36</v>
      </c>
      <c r="F1109" s="154" t="s">
        <v>9447</v>
      </c>
      <c r="G1109" s="154" t="s">
        <v>9448</v>
      </c>
      <c r="H1109" s="154" t="s">
        <v>10623</v>
      </c>
      <c r="I1109" s="154" t="s">
        <v>10624</v>
      </c>
      <c r="J1109" s="154" t="s">
        <v>9450</v>
      </c>
      <c r="K1109" s="154" t="s">
        <v>9451</v>
      </c>
      <c r="L1109" s="155">
        <v>51.160791150000001</v>
      </c>
    </row>
    <row r="1110" spans="1:12" hidden="1" x14ac:dyDescent="0.3">
      <c r="A1110" s="154" t="s">
        <v>822</v>
      </c>
      <c r="B1110" s="154" t="s">
        <v>10861</v>
      </c>
      <c r="C1110" s="152" t="s">
        <v>822</v>
      </c>
      <c r="D1110" s="153" t="s">
        <v>10862</v>
      </c>
      <c r="E1110" s="154" t="s">
        <v>36</v>
      </c>
      <c r="F1110" s="154" t="s">
        <v>9447</v>
      </c>
      <c r="G1110" s="154" t="s">
        <v>9448</v>
      </c>
      <c r="H1110" s="154" t="s">
        <v>10623</v>
      </c>
      <c r="I1110" s="154" t="s">
        <v>10624</v>
      </c>
      <c r="J1110" s="154" t="s">
        <v>9450</v>
      </c>
      <c r="K1110" s="154" t="s">
        <v>9451</v>
      </c>
      <c r="L1110" s="155">
        <v>51.01851851</v>
      </c>
    </row>
    <row r="1111" spans="1:12" hidden="1" x14ac:dyDescent="0.3">
      <c r="A1111" s="154" t="s">
        <v>823</v>
      </c>
      <c r="B1111" s="154" t="s">
        <v>10863</v>
      </c>
      <c r="C1111" s="152" t="s">
        <v>823</v>
      </c>
      <c r="D1111" s="153" t="s">
        <v>10864</v>
      </c>
      <c r="E1111" s="154" t="s">
        <v>36</v>
      </c>
      <c r="F1111" s="154" t="s">
        <v>9447</v>
      </c>
      <c r="G1111" s="154" t="s">
        <v>9448</v>
      </c>
      <c r="H1111" s="154" t="s">
        <v>10623</v>
      </c>
      <c r="I1111" s="154" t="s">
        <v>10624</v>
      </c>
      <c r="J1111" s="154" t="s">
        <v>9450</v>
      </c>
      <c r="K1111" s="154" t="s">
        <v>9451</v>
      </c>
      <c r="L1111" s="155">
        <v>50.750187580000002</v>
      </c>
    </row>
    <row r="1112" spans="1:12" hidden="1" x14ac:dyDescent="0.3">
      <c r="A1112" s="154" t="s">
        <v>824</v>
      </c>
      <c r="B1112" s="154" t="s">
        <v>10865</v>
      </c>
      <c r="C1112" s="152" t="s">
        <v>824</v>
      </c>
      <c r="D1112" s="153" t="s">
        <v>10866</v>
      </c>
      <c r="E1112" s="154" t="s">
        <v>36</v>
      </c>
      <c r="F1112" s="154" t="s">
        <v>9447</v>
      </c>
      <c r="G1112" s="154" t="s">
        <v>9448</v>
      </c>
      <c r="H1112" s="154" t="s">
        <v>10623</v>
      </c>
      <c r="I1112" s="154" t="s">
        <v>10624</v>
      </c>
      <c r="J1112" s="154" t="s">
        <v>9450</v>
      </c>
      <c r="K1112" s="154" t="s">
        <v>9451</v>
      </c>
      <c r="L1112" s="155">
        <v>50</v>
      </c>
    </row>
    <row r="1113" spans="1:12" hidden="1" x14ac:dyDescent="0.3">
      <c r="A1113" s="154" t="s">
        <v>825</v>
      </c>
      <c r="B1113" s="154" t="s">
        <v>10867</v>
      </c>
      <c r="C1113" s="152" t="s">
        <v>825</v>
      </c>
      <c r="D1113" s="153" t="s">
        <v>10868</v>
      </c>
      <c r="E1113" s="154" t="s">
        <v>36</v>
      </c>
      <c r="F1113" s="154" t="s">
        <v>9447</v>
      </c>
      <c r="G1113" s="154" t="s">
        <v>9448</v>
      </c>
      <c r="H1113" s="154" t="s">
        <v>10623</v>
      </c>
      <c r="I1113" s="154" t="s">
        <v>10624</v>
      </c>
      <c r="J1113" s="154" t="s">
        <v>9450</v>
      </c>
      <c r="K1113" s="154" t="s">
        <v>9451</v>
      </c>
      <c r="L1113" s="155">
        <v>50.662612240000001</v>
      </c>
    </row>
    <row r="1114" spans="1:12" hidden="1" x14ac:dyDescent="0.3">
      <c r="A1114" s="154" t="s">
        <v>826</v>
      </c>
      <c r="B1114" s="154" t="s">
        <v>10869</v>
      </c>
      <c r="C1114" s="152" t="s">
        <v>826</v>
      </c>
      <c r="D1114" s="153" t="s">
        <v>10870</v>
      </c>
      <c r="E1114" s="154" t="s">
        <v>36</v>
      </c>
      <c r="F1114" s="154" t="s">
        <v>9447</v>
      </c>
      <c r="G1114" s="154" t="s">
        <v>9448</v>
      </c>
      <c r="H1114" s="154" t="s">
        <v>10623</v>
      </c>
      <c r="I1114" s="154" t="s">
        <v>10624</v>
      </c>
      <c r="J1114" s="154" t="s">
        <v>9450</v>
      </c>
      <c r="K1114" s="154" t="s">
        <v>9451</v>
      </c>
      <c r="L1114" s="155">
        <v>50.901292589999997</v>
      </c>
    </row>
    <row r="1115" spans="1:12" hidden="1" x14ac:dyDescent="0.3">
      <c r="A1115" s="154" t="s">
        <v>827</v>
      </c>
      <c r="B1115" s="154" t="s">
        <v>10871</v>
      </c>
      <c r="C1115" s="152" t="s">
        <v>827</v>
      </c>
      <c r="D1115" s="153" t="s">
        <v>10872</v>
      </c>
      <c r="E1115" s="154" t="s">
        <v>36</v>
      </c>
      <c r="F1115" s="154" t="s">
        <v>9447</v>
      </c>
      <c r="G1115" s="154" t="s">
        <v>9448</v>
      </c>
      <c r="H1115" s="154" t="s">
        <v>10623</v>
      </c>
      <c r="I1115" s="154" t="s">
        <v>10624</v>
      </c>
      <c r="J1115" s="154" t="s">
        <v>9450</v>
      </c>
      <c r="K1115" s="154" t="s">
        <v>9451</v>
      </c>
      <c r="L1115" s="155">
        <v>51.78835978</v>
      </c>
    </row>
    <row r="1116" spans="1:12" hidden="1" x14ac:dyDescent="0.3">
      <c r="A1116" s="154" t="s">
        <v>828</v>
      </c>
      <c r="B1116" s="154" t="s">
        <v>10873</v>
      </c>
      <c r="C1116" s="152" t="s">
        <v>828</v>
      </c>
      <c r="D1116" s="153" t="s">
        <v>10874</v>
      </c>
      <c r="E1116" s="154" t="s">
        <v>36</v>
      </c>
      <c r="F1116" s="154" t="s">
        <v>9447</v>
      </c>
      <c r="G1116" s="154" t="s">
        <v>9448</v>
      </c>
      <c r="H1116" s="154" t="s">
        <v>10623</v>
      </c>
      <c r="I1116" s="154" t="s">
        <v>10624</v>
      </c>
      <c r="J1116" s="154" t="s">
        <v>9450</v>
      </c>
      <c r="K1116" s="154" t="s">
        <v>9451</v>
      </c>
      <c r="L1116" s="155">
        <v>51.019607839999999</v>
      </c>
    </row>
    <row r="1117" spans="1:12" hidden="1" x14ac:dyDescent="0.3">
      <c r="A1117" s="154" t="s">
        <v>829</v>
      </c>
      <c r="B1117" s="154" t="s">
        <v>10875</v>
      </c>
      <c r="C1117" s="152" t="s">
        <v>829</v>
      </c>
      <c r="D1117" s="153" t="s">
        <v>10876</v>
      </c>
      <c r="E1117" s="154" t="s">
        <v>36</v>
      </c>
      <c r="F1117" s="154" t="s">
        <v>9447</v>
      </c>
      <c r="G1117" s="154" t="s">
        <v>9448</v>
      </c>
      <c r="H1117" s="154" t="s">
        <v>10623</v>
      </c>
      <c r="I1117" s="154" t="s">
        <v>10624</v>
      </c>
      <c r="J1117" s="154" t="s">
        <v>9450</v>
      </c>
      <c r="K1117" s="154" t="s">
        <v>9451</v>
      </c>
      <c r="L1117" s="155">
        <v>51.427512849999999</v>
      </c>
    </row>
    <row r="1118" spans="1:12" hidden="1" x14ac:dyDescent="0.3">
      <c r="A1118" s="154" t="s">
        <v>830</v>
      </c>
      <c r="B1118" s="154" t="s">
        <v>10877</v>
      </c>
      <c r="C1118" s="152" t="s">
        <v>830</v>
      </c>
      <c r="D1118" s="153" t="s">
        <v>10878</v>
      </c>
      <c r="E1118" s="154" t="s">
        <v>36</v>
      </c>
      <c r="F1118" s="154" t="s">
        <v>9447</v>
      </c>
      <c r="G1118" s="154" t="s">
        <v>9448</v>
      </c>
      <c r="H1118" s="154" t="s">
        <v>10623</v>
      </c>
      <c r="I1118" s="154" t="s">
        <v>10624</v>
      </c>
      <c r="J1118" s="154" t="s">
        <v>9450</v>
      </c>
      <c r="K1118" s="154" t="s">
        <v>9451</v>
      </c>
      <c r="L1118" s="155">
        <v>50.604428429999999</v>
      </c>
    </row>
    <row r="1119" spans="1:12" hidden="1" x14ac:dyDescent="0.3">
      <c r="A1119" s="154" t="s">
        <v>831</v>
      </c>
      <c r="B1119" s="154" t="s">
        <v>10879</v>
      </c>
      <c r="C1119" s="152" t="s">
        <v>831</v>
      </c>
      <c r="D1119" s="153" t="s">
        <v>10880</v>
      </c>
      <c r="E1119" s="154" t="s">
        <v>36</v>
      </c>
      <c r="F1119" s="154" t="s">
        <v>9447</v>
      </c>
      <c r="G1119" s="154" t="s">
        <v>9448</v>
      </c>
      <c r="H1119" s="154" t="s">
        <v>10623</v>
      </c>
      <c r="I1119" s="154" t="s">
        <v>10624</v>
      </c>
      <c r="J1119" s="154" t="s">
        <v>9450</v>
      </c>
      <c r="K1119" s="154" t="s">
        <v>9451</v>
      </c>
      <c r="L1119" s="155">
        <v>50</v>
      </c>
    </row>
    <row r="1120" spans="1:12" hidden="1" x14ac:dyDescent="0.3">
      <c r="A1120" s="154" t="s">
        <v>832</v>
      </c>
      <c r="B1120" s="154" t="s">
        <v>10881</v>
      </c>
      <c r="C1120" s="152" t="s">
        <v>832</v>
      </c>
      <c r="D1120" s="153" t="s">
        <v>10882</v>
      </c>
      <c r="E1120" s="154" t="s">
        <v>36</v>
      </c>
      <c r="F1120" s="154" t="s">
        <v>9447</v>
      </c>
      <c r="G1120" s="154" t="s">
        <v>9448</v>
      </c>
      <c r="H1120" s="154" t="s">
        <v>10623</v>
      </c>
      <c r="I1120" s="154" t="s">
        <v>10624</v>
      </c>
      <c r="J1120" s="154" t="s">
        <v>9450</v>
      </c>
      <c r="K1120" s="154" t="s">
        <v>9451</v>
      </c>
      <c r="L1120" s="155">
        <v>50.594492590000002</v>
      </c>
    </row>
    <row r="1121" spans="1:12" hidden="1" x14ac:dyDescent="0.3">
      <c r="A1121" s="154" t="s">
        <v>833</v>
      </c>
      <c r="B1121" s="154" t="s">
        <v>10883</v>
      </c>
      <c r="C1121" s="152" t="s">
        <v>833</v>
      </c>
      <c r="D1121" s="153" t="s">
        <v>10884</v>
      </c>
      <c r="E1121" s="154" t="s">
        <v>36</v>
      </c>
      <c r="F1121" s="154" t="s">
        <v>9447</v>
      </c>
      <c r="G1121" s="154" t="s">
        <v>9448</v>
      </c>
      <c r="H1121" s="154" t="s">
        <v>10623</v>
      </c>
      <c r="I1121" s="154" t="s">
        <v>10624</v>
      </c>
      <c r="J1121" s="154" t="s">
        <v>9450</v>
      </c>
      <c r="K1121" s="154" t="s">
        <v>9451</v>
      </c>
      <c r="L1121" s="155">
        <v>25.558481860000001</v>
      </c>
    </row>
    <row r="1122" spans="1:12" hidden="1" x14ac:dyDescent="0.3">
      <c r="A1122" s="154" t="s">
        <v>834</v>
      </c>
      <c r="B1122" s="154" t="s">
        <v>10885</v>
      </c>
      <c r="C1122" s="152" t="s">
        <v>834</v>
      </c>
      <c r="D1122" s="153" t="s">
        <v>10886</v>
      </c>
      <c r="E1122" s="154" t="s">
        <v>36</v>
      </c>
      <c r="F1122" s="154" t="s">
        <v>9447</v>
      </c>
      <c r="G1122" s="154" t="s">
        <v>9448</v>
      </c>
      <c r="H1122" s="154" t="s">
        <v>10623</v>
      </c>
      <c r="I1122" s="154" t="s">
        <v>10624</v>
      </c>
      <c r="J1122" s="154" t="s">
        <v>9450</v>
      </c>
      <c r="K1122" s="154" t="s">
        <v>9451</v>
      </c>
      <c r="L1122" s="155">
        <v>25.510380919999999</v>
      </c>
    </row>
    <row r="1123" spans="1:12" hidden="1" x14ac:dyDescent="0.3">
      <c r="A1123" s="154" t="s">
        <v>10887</v>
      </c>
      <c r="B1123" s="154" t="s">
        <v>10888</v>
      </c>
      <c r="C1123" s="152" t="s">
        <v>10887</v>
      </c>
      <c r="D1123" s="153" t="s">
        <v>10889</v>
      </c>
      <c r="E1123" s="154" t="s">
        <v>36</v>
      </c>
      <c r="F1123" s="154" t="s">
        <v>9447</v>
      </c>
      <c r="G1123" s="154" t="s">
        <v>9448</v>
      </c>
      <c r="H1123" s="154" t="s">
        <v>10623</v>
      </c>
      <c r="I1123" s="154" t="s">
        <v>10624</v>
      </c>
      <c r="J1123" s="154" t="s">
        <v>9450</v>
      </c>
      <c r="K1123" s="154" t="s">
        <v>9451</v>
      </c>
      <c r="L1123" s="155">
        <v>25.44292583</v>
      </c>
    </row>
    <row r="1124" spans="1:12" hidden="1" x14ac:dyDescent="0.3">
      <c r="A1124" s="154" t="s">
        <v>835</v>
      </c>
      <c r="B1124" s="154" t="s">
        <v>10890</v>
      </c>
      <c r="C1124" s="152" t="s">
        <v>835</v>
      </c>
      <c r="D1124" s="153" t="s">
        <v>10891</v>
      </c>
      <c r="E1124" s="154" t="s">
        <v>36</v>
      </c>
      <c r="F1124" s="154" t="s">
        <v>9447</v>
      </c>
      <c r="G1124" s="154" t="s">
        <v>9448</v>
      </c>
      <c r="H1124" s="154" t="s">
        <v>10623</v>
      </c>
      <c r="I1124" s="154" t="s">
        <v>10624</v>
      </c>
      <c r="J1124" s="154" t="s">
        <v>9450</v>
      </c>
      <c r="K1124" s="154" t="s">
        <v>9451</v>
      </c>
      <c r="L1124" s="155">
        <v>25.05470704</v>
      </c>
    </row>
    <row r="1125" spans="1:12" hidden="1" x14ac:dyDescent="0.3">
      <c r="A1125" s="154" t="s">
        <v>836</v>
      </c>
      <c r="B1125" s="154" t="s">
        <v>10892</v>
      </c>
      <c r="C1125" s="152" t="s">
        <v>836</v>
      </c>
      <c r="D1125" s="153" t="s">
        <v>10893</v>
      </c>
      <c r="E1125" s="154" t="s">
        <v>36</v>
      </c>
      <c r="F1125" s="154" t="s">
        <v>9447</v>
      </c>
      <c r="G1125" s="154" t="s">
        <v>9448</v>
      </c>
      <c r="H1125" s="154" t="s">
        <v>10623</v>
      </c>
      <c r="I1125" s="154" t="s">
        <v>10624</v>
      </c>
      <c r="J1125" s="154" t="s">
        <v>9450</v>
      </c>
      <c r="K1125" s="154" t="s">
        <v>9451</v>
      </c>
      <c r="L1125" s="155">
        <v>21.963873280000001</v>
      </c>
    </row>
    <row r="1126" spans="1:12" hidden="1" x14ac:dyDescent="0.3">
      <c r="A1126" s="154" t="s">
        <v>837</v>
      </c>
      <c r="B1126" s="154" t="s">
        <v>10894</v>
      </c>
      <c r="C1126" s="152" t="s">
        <v>837</v>
      </c>
      <c r="D1126" s="153" t="s">
        <v>10895</v>
      </c>
      <c r="E1126" s="154" t="s">
        <v>36</v>
      </c>
      <c r="F1126" s="154" t="s">
        <v>9447</v>
      </c>
      <c r="G1126" s="154" t="s">
        <v>9448</v>
      </c>
      <c r="H1126" s="154" t="s">
        <v>10623</v>
      </c>
      <c r="I1126" s="154" t="s">
        <v>10624</v>
      </c>
      <c r="J1126" s="154" t="s">
        <v>9450</v>
      </c>
      <c r="K1126" s="154" t="s">
        <v>9451</v>
      </c>
      <c r="L1126" s="155">
        <v>22.33708592</v>
      </c>
    </row>
    <row r="1127" spans="1:12" hidden="1" x14ac:dyDescent="0.3">
      <c r="A1127" s="154" t="s">
        <v>10896</v>
      </c>
      <c r="B1127" s="154" t="s">
        <v>10897</v>
      </c>
      <c r="C1127" s="152" t="s">
        <v>10896</v>
      </c>
      <c r="D1127" s="153" t="s">
        <v>10898</v>
      </c>
      <c r="E1127" s="154" t="s">
        <v>36</v>
      </c>
      <c r="F1127" s="154" t="s">
        <v>9465</v>
      </c>
      <c r="G1127" s="154" t="s">
        <v>10246</v>
      </c>
      <c r="H1127" s="154" t="s">
        <v>10623</v>
      </c>
      <c r="I1127" s="154" t="s">
        <v>10624</v>
      </c>
      <c r="J1127" s="154" t="s">
        <v>9450</v>
      </c>
      <c r="K1127" s="154" t="s">
        <v>9451</v>
      </c>
      <c r="L1127" s="155">
        <v>23</v>
      </c>
    </row>
    <row r="1128" spans="1:12" hidden="1" x14ac:dyDescent="0.3">
      <c r="A1128" s="154" t="s">
        <v>10899</v>
      </c>
      <c r="B1128" s="154" t="s">
        <v>10900</v>
      </c>
      <c r="C1128" s="152" t="s">
        <v>10899</v>
      </c>
      <c r="D1128" s="153" t="s">
        <v>10901</v>
      </c>
      <c r="E1128" s="154" t="s">
        <v>36</v>
      </c>
      <c r="F1128" s="154" t="s">
        <v>9447</v>
      </c>
      <c r="G1128" s="154" t="s">
        <v>9448</v>
      </c>
      <c r="H1128" s="154" t="s">
        <v>10623</v>
      </c>
      <c r="I1128" s="154" t="s">
        <v>10624</v>
      </c>
      <c r="J1128" s="154" t="s">
        <v>9450</v>
      </c>
      <c r="K1128" s="154" t="s">
        <v>9451</v>
      </c>
      <c r="L1128" s="155">
        <v>15.75</v>
      </c>
    </row>
    <row r="1129" spans="1:12" hidden="1" x14ac:dyDescent="0.3">
      <c r="A1129" s="154" t="s">
        <v>10902</v>
      </c>
      <c r="B1129" s="154" t="s">
        <v>10903</v>
      </c>
      <c r="C1129" s="152" t="s">
        <v>10902</v>
      </c>
      <c r="D1129" s="153" t="s">
        <v>10904</v>
      </c>
      <c r="E1129" s="154" t="s">
        <v>36</v>
      </c>
      <c r="F1129" s="154" t="s">
        <v>9447</v>
      </c>
      <c r="G1129" s="154" t="s">
        <v>9448</v>
      </c>
      <c r="H1129" s="154" t="s">
        <v>10623</v>
      </c>
      <c r="I1129" s="154" t="s">
        <v>10624</v>
      </c>
      <c r="J1129" s="154" t="s">
        <v>9450</v>
      </c>
      <c r="K1129" s="154" t="s">
        <v>9451</v>
      </c>
      <c r="L1129" s="155">
        <v>65.546353479999993</v>
      </c>
    </row>
    <row r="1130" spans="1:12" hidden="1" x14ac:dyDescent="0.3">
      <c r="A1130" s="154" t="s">
        <v>838</v>
      </c>
      <c r="B1130" s="154" t="s">
        <v>10905</v>
      </c>
      <c r="C1130" s="152" t="s">
        <v>838</v>
      </c>
      <c r="D1130" s="153" t="s">
        <v>10906</v>
      </c>
      <c r="E1130" s="154" t="s">
        <v>36</v>
      </c>
      <c r="F1130" s="154" t="s">
        <v>9447</v>
      </c>
      <c r="G1130" s="154" t="s">
        <v>9448</v>
      </c>
      <c r="H1130" s="154" t="s">
        <v>10623</v>
      </c>
      <c r="I1130" s="154" t="s">
        <v>10624</v>
      </c>
      <c r="J1130" s="154" t="s">
        <v>9450</v>
      </c>
      <c r="K1130" s="154" t="s">
        <v>9451</v>
      </c>
      <c r="L1130" s="155">
        <v>78.87012987</v>
      </c>
    </row>
    <row r="1131" spans="1:12" hidden="1" x14ac:dyDescent="0.3">
      <c r="A1131" s="154" t="s">
        <v>10907</v>
      </c>
      <c r="B1131" s="154" t="s">
        <v>10908</v>
      </c>
      <c r="C1131" s="152" t="s">
        <v>10907</v>
      </c>
      <c r="D1131" s="153" t="s">
        <v>10909</v>
      </c>
      <c r="E1131" s="154" t="s">
        <v>36</v>
      </c>
      <c r="F1131" s="154" t="s">
        <v>9447</v>
      </c>
      <c r="G1131" s="154" t="s">
        <v>9448</v>
      </c>
      <c r="H1131" s="154" t="s">
        <v>10623</v>
      </c>
      <c r="I1131" s="154" t="s">
        <v>10624</v>
      </c>
      <c r="J1131" s="154" t="s">
        <v>9450</v>
      </c>
      <c r="K1131" s="154" t="s">
        <v>9451</v>
      </c>
      <c r="L1131" s="155">
        <v>75.485010970000005</v>
      </c>
    </row>
    <row r="1132" spans="1:12" hidden="1" x14ac:dyDescent="0.3">
      <c r="A1132" s="154" t="s">
        <v>839</v>
      </c>
      <c r="B1132" s="154" t="s">
        <v>10910</v>
      </c>
      <c r="C1132" s="152" t="s">
        <v>839</v>
      </c>
      <c r="D1132" s="153" t="s">
        <v>10911</v>
      </c>
      <c r="E1132" s="154" t="s">
        <v>36</v>
      </c>
      <c r="F1132" s="154" t="s">
        <v>9447</v>
      </c>
      <c r="G1132" s="154" t="s">
        <v>9448</v>
      </c>
      <c r="H1132" s="154" t="s">
        <v>10623</v>
      </c>
      <c r="I1132" s="154" t="s">
        <v>10624</v>
      </c>
      <c r="J1132" s="154" t="s">
        <v>9450</v>
      </c>
      <c r="K1132" s="154" t="s">
        <v>9451</v>
      </c>
      <c r="L1132" s="155">
        <v>71.220287400000004</v>
      </c>
    </row>
    <row r="1133" spans="1:12" hidden="1" x14ac:dyDescent="0.3">
      <c r="A1133" s="154" t="s">
        <v>840</v>
      </c>
      <c r="B1133" s="154" t="s">
        <v>10912</v>
      </c>
      <c r="C1133" s="152" t="s">
        <v>840</v>
      </c>
      <c r="D1133" s="153" t="s">
        <v>10913</v>
      </c>
      <c r="E1133" s="154" t="s">
        <v>36</v>
      </c>
      <c r="F1133" s="154" t="s">
        <v>9447</v>
      </c>
      <c r="G1133" s="154" t="s">
        <v>9448</v>
      </c>
      <c r="H1133" s="154" t="s">
        <v>10623</v>
      </c>
      <c r="I1133" s="154" t="s">
        <v>10624</v>
      </c>
      <c r="J1133" s="154" t="s">
        <v>9450</v>
      </c>
      <c r="K1133" s="154" t="s">
        <v>9451</v>
      </c>
      <c r="L1133" s="155">
        <v>75.976190470000006</v>
      </c>
    </row>
    <row r="1134" spans="1:12" hidden="1" x14ac:dyDescent="0.3">
      <c r="A1134" s="154" t="s">
        <v>841</v>
      </c>
      <c r="B1134" s="154" t="s">
        <v>10914</v>
      </c>
      <c r="C1134" s="152" t="s">
        <v>841</v>
      </c>
      <c r="D1134" s="153" t="s">
        <v>10915</v>
      </c>
      <c r="E1134" s="154" t="s">
        <v>36</v>
      </c>
      <c r="F1134" s="154" t="s">
        <v>9447</v>
      </c>
      <c r="G1134" s="154" t="s">
        <v>9448</v>
      </c>
      <c r="H1134" s="154" t="s">
        <v>10623</v>
      </c>
      <c r="I1134" s="154" t="s">
        <v>10624</v>
      </c>
      <c r="J1134" s="154" t="s">
        <v>9450</v>
      </c>
      <c r="K1134" s="154" t="s">
        <v>9451</v>
      </c>
      <c r="L1134" s="155">
        <v>79.7</v>
      </c>
    </row>
    <row r="1135" spans="1:12" hidden="1" x14ac:dyDescent="0.3">
      <c r="A1135" s="154" t="s">
        <v>842</v>
      </c>
      <c r="B1135" s="154" t="s">
        <v>10916</v>
      </c>
      <c r="C1135" s="152" t="s">
        <v>842</v>
      </c>
      <c r="D1135" s="153" t="s">
        <v>10917</v>
      </c>
      <c r="E1135" s="154" t="s">
        <v>36</v>
      </c>
      <c r="F1135" s="154" t="s">
        <v>9447</v>
      </c>
      <c r="G1135" s="154" t="s">
        <v>9448</v>
      </c>
      <c r="H1135" s="154" t="s">
        <v>10623</v>
      </c>
      <c r="I1135" s="154" t="s">
        <v>10624</v>
      </c>
      <c r="J1135" s="154" t="s">
        <v>9450</v>
      </c>
      <c r="K1135" s="154" t="s">
        <v>9451</v>
      </c>
      <c r="L1135" s="155">
        <v>79.7</v>
      </c>
    </row>
    <row r="1136" spans="1:12" hidden="1" x14ac:dyDescent="0.3">
      <c r="A1136" s="154" t="s">
        <v>843</v>
      </c>
      <c r="B1136" s="154" t="s">
        <v>10918</v>
      </c>
      <c r="C1136" s="152" t="s">
        <v>843</v>
      </c>
      <c r="D1136" s="153" t="s">
        <v>10919</v>
      </c>
      <c r="E1136" s="154" t="s">
        <v>36</v>
      </c>
      <c r="F1136" s="154" t="s">
        <v>9447</v>
      </c>
      <c r="G1136" s="154" t="s">
        <v>9448</v>
      </c>
      <c r="H1136" s="154" t="s">
        <v>10623</v>
      </c>
      <c r="I1136" s="154" t="s">
        <v>10624</v>
      </c>
      <c r="J1136" s="154" t="s">
        <v>9450</v>
      </c>
      <c r="K1136" s="154" t="s">
        <v>9451</v>
      </c>
      <c r="L1136" s="155">
        <v>74.041666660000004</v>
      </c>
    </row>
    <row r="1137" spans="1:12" hidden="1" x14ac:dyDescent="0.3">
      <c r="A1137" s="154" t="s">
        <v>844</v>
      </c>
      <c r="B1137" s="154" t="s">
        <v>10920</v>
      </c>
      <c r="C1137" s="152" t="s">
        <v>844</v>
      </c>
      <c r="D1137" s="153" t="s">
        <v>10921</v>
      </c>
      <c r="E1137" s="154" t="s">
        <v>36</v>
      </c>
      <c r="F1137" s="154" t="s">
        <v>9447</v>
      </c>
      <c r="G1137" s="154" t="s">
        <v>9448</v>
      </c>
      <c r="H1137" s="154" t="s">
        <v>10623</v>
      </c>
      <c r="I1137" s="154" t="s">
        <v>10624</v>
      </c>
      <c r="J1137" s="154" t="s">
        <v>9450</v>
      </c>
      <c r="K1137" s="154" t="s">
        <v>9451</v>
      </c>
      <c r="L1137" s="155">
        <v>66.25</v>
      </c>
    </row>
    <row r="1138" spans="1:12" hidden="1" x14ac:dyDescent="0.3">
      <c r="A1138" s="154" t="s">
        <v>845</v>
      </c>
      <c r="B1138" s="154" t="s">
        <v>10922</v>
      </c>
      <c r="C1138" s="152" t="s">
        <v>845</v>
      </c>
      <c r="D1138" s="153" t="s">
        <v>10923</v>
      </c>
      <c r="E1138" s="154" t="s">
        <v>36</v>
      </c>
      <c r="F1138" s="154" t="s">
        <v>9447</v>
      </c>
      <c r="G1138" s="154" t="s">
        <v>9448</v>
      </c>
      <c r="H1138" s="154" t="s">
        <v>10623</v>
      </c>
      <c r="I1138" s="154" t="s">
        <v>10624</v>
      </c>
      <c r="J1138" s="154" t="s">
        <v>9450</v>
      </c>
      <c r="K1138" s="154" t="s">
        <v>9451</v>
      </c>
      <c r="L1138" s="155">
        <v>51.760348579999999</v>
      </c>
    </row>
    <row r="1139" spans="1:12" hidden="1" x14ac:dyDescent="0.3">
      <c r="A1139" s="154" t="s">
        <v>846</v>
      </c>
      <c r="B1139" s="154" t="s">
        <v>10924</v>
      </c>
      <c r="C1139" s="152" t="s">
        <v>846</v>
      </c>
      <c r="D1139" s="153" t="s">
        <v>10925</v>
      </c>
      <c r="E1139" s="154" t="s">
        <v>36</v>
      </c>
      <c r="F1139" s="154" t="s">
        <v>9447</v>
      </c>
      <c r="G1139" s="154" t="s">
        <v>9448</v>
      </c>
      <c r="H1139" s="154" t="s">
        <v>10623</v>
      </c>
      <c r="I1139" s="154" t="s">
        <v>10624</v>
      </c>
      <c r="J1139" s="154" t="s">
        <v>9450</v>
      </c>
      <c r="K1139" s="154" t="s">
        <v>9451</v>
      </c>
      <c r="L1139" s="155">
        <v>50.831411860000003</v>
      </c>
    </row>
    <row r="1140" spans="1:12" hidden="1" x14ac:dyDescent="0.3">
      <c r="A1140" s="154" t="s">
        <v>847</v>
      </c>
      <c r="B1140" s="154" t="s">
        <v>10926</v>
      </c>
      <c r="C1140" s="152" t="s">
        <v>847</v>
      </c>
      <c r="D1140" s="153" t="s">
        <v>10927</v>
      </c>
      <c r="E1140" s="154" t="s">
        <v>36</v>
      </c>
      <c r="F1140" s="154" t="s">
        <v>9447</v>
      </c>
      <c r="G1140" s="154" t="s">
        <v>9448</v>
      </c>
      <c r="H1140" s="154" t="s">
        <v>10623</v>
      </c>
      <c r="I1140" s="154" t="s">
        <v>10624</v>
      </c>
      <c r="J1140" s="154" t="s">
        <v>9450</v>
      </c>
      <c r="K1140" s="154" t="s">
        <v>9451</v>
      </c>
      <c r="L1140" s="155">
        <v>50.48616071</v>
      </c>
    </row>
    <row r="1141" spans="1:12" hidden="1" x14ac:dyDescent="0.3">
      <c r="A1141" s="154" t="s">
        <v>848</v>
      </c>
      <c r="B1141" s="154" t="s">
        <v>10928</v>
      </c>
      <c r="C1141" s="152" t="s">
        <v>848</v>
      </c>
      <c r="D1141" s="153" t="s">
        <v>10929</v>
      </c>
      <c r="E1141" s="154" t="s">
        <v>36</v>
      </c>
      <c r="F1141" s="154" t="s">
        <v>9447</v>
      </c>
      <c r="G1141" s="154" t="s">
        <v>9448</v>
      </c>
      <c r="H1141" s="154" t="s">
        <v>10623</v>
      </c>
      <c r="I1141" s="154" t="s">
        <v>10624</v>
      </c>
      <c r="J1141" s="154" t="s">
        <v>9450</v>
      </c>
      <c r="K1141" s="154" t="s">
        <v>9451</v>
      </c>
      <c r="L1141" s="155">
        <v>49.394557820000003</v>
      </c>
    </row>
    <row r="1142" spans="1:12" hidden="1" x14ac:dyDescent="0.3">
      <c r="A1142" s="154" t="s">
        <v>849</v>
      </c>
      <c r="B1142" s="154" t="s">
        <v>10930</v>
      </c>
      <c r="C1142" s="152" t="s">
        <v>849</v>
      </c>
      <c r="D1142" s="153" t="s">
        <v>10931</v>
      </c>
      <c r="E1142" s="154" t="s">
        <v>36</v>
      </c>
      <c r="F1142" s="154" t="s">
        <v>9447</v>
      </c>
      <c r="G1142" s="154" t="s">
        <v>9448</v>
      </c>
      <c r="H1142" s="154" t="s">
        <v>10623</v>
      </c>
      <c r="I1142" s="154" t="s">
        <v>10624</v>
      </c>
      <c r="J1142" s="154" t="s">
        <v>9450</v>
      </c>
      <c r="K1142" s="154" t="s">
        <v>9451</v>
      </c>
      <c r="L1142" s="155">
        <v>51.840398550000003</v>
      </c>
    </row>
    <row r="1143" spans="1:12" hidden="1" x14ac:dyDescent="0.3">
      <c r="A1143" s="154" t="s">
        <v>850</v>
      </c>
      <c r="B1143" s="154" t="s">
        <v>10932</v>
      </c>
      <c r="C1143" s="152" t="s">
        <v>850</v>
      </c>
      <c r="D1143" s="153" t="s">
        <v>10933</v>
      </c>
      <c r="E1143" s="154" t="s">
        <v>36</v>
      </c>
      <c r="F1143" s="154" t="s">
        <v>9447</v>
      </c>
      <c r="G1143" s="154" t="s">
        <v>9448</v>
      </c>
      <c r="H1143" s="154" t="s">
        <v>10623</v>
      </c>
      <c r="I1143" s="154" t="s">
        <v>10624</v>
      </c>
      <c r="J1143" s="154" t="s">
        <v>9450</v>
      </c>
      <c r="K1143" s="154" t="s">
        <v>9451</v>
      </c>
      <c r="L1143" s="155">
        <v>50.749473680000001</v>
      </c>
    </row>
    <row r="1144" spans="1:12" hidden="1" x14ac:dyDescent="0.3">
      <c r="A1144" s="154" t="s">
        <v>851</v>
      </c>
      <c r="B1144" s="154" t="s">
        <v>10934</v>
      </c>
      <c r="C1144" s="152" t="s">
        <v>851</v>
      </c>
      <c r="D1144" s="153" t="s">
        <v>10935</v>
      </c>
      <c r="E1144" s="154" t="s">
        <v>36</v>
      </c>
      <c r="F1144" s="154" t="s">
        <v>9447</v>
      </c>
      <c r="G1144" s="154" t="s">
        <v>9448</v>
      </c>
      <c r="H1144" s="154" t="s">
        <v>10623</v>
      </c>
      <c r="I1144" s="154" t="s">
        <v>10624</v>
      </c>
      <c r="J1144" s="154" t="s">
        <v>9450</v>
      </c>
      <c r="K1144" s="154" t="s">
        <v>9451</v>
      </c>
      <c r="L1144" s="155">
        <v>50.475324669999999</v>
      </c>
    </row>
    <row r="1145" spans="1:12" hidden="1" x14ac:dyDescent="0.3">
      <c r="A1145" s="154" t="s">
        <v>852</v>
      </c>
      <c r="B1145" s="154" t="s">
        <v>10936</v>
      </c>
      <c r="C1145" s="152" t="s">
        <v>852</v>
      </c>
      <c r="D1145" s="153" t="s">
        <v>10937</v>
      </c>
      <c r="E1145" s="154" t="s">
        <v>36</v>
      </c>
      <c r="F1145" s="154" t="s">
        <v>9447</v>
      </c>
      <c r="G1145" s="154" t="s">
        <v>9448</v>
      </c>
      <c r="H1145" s="154" t="s">
        <v>10623</v>
      </c>
      <c r="I1145" s="154" t="s">
        <v>10624</v>
      </c>
      <c r="J1145" s="154" t="s">
        <v>9450</v>
      </c>
      <c r="K1145" s="154" t="s">
        <v>9451</v>
      </c>
      <c r="L1145" s="155">
        <v>51.942857140000001</v>
      </c>
    </row>
    <row r="1146" spans="1:12" hidden="1" x14ac:dyDescent="0.3">
      <c r="A1146" s="154" t="s">
        <v>10938</v>
      </c>
      <c r="B1146" s="154" t="s">
        <v>10939</v>
      </c>
      <c r="C1146" s="152" t="s">
        <v>10938</v>
      </c>
      <c r="D1146" s="153" t="s">
        <v>10940</v>
      </c>
      <c r="E1146" s="154" t="s">
        <v>36</v>
      </c>
      <c r="F1146" s="154" t="s">
        <v>9465</v>
      </c>
      <c r="G1146" s="154" t="s">
        <v>10246</v>
      </c>
      <c r="H1146" s="154" t="s">
        <v>10623</v>
      </c>
      <c r="I1146" s="154" t="s">
        <v>10624</v>
      </c>
      <c r="J1146" s="154" t="s">
        <v>9450</v>
      </c>
      <c r="K1146" s="154" t="s">
        <v>9451</v>
      </c>
      <c r="L1146" s="155">
        <v>19.899999999999999</v>
      </c>
    </row>
    <row r="1147" spans="1:12" hidden="1" x14ac:dyDescent="0.3">
      <c r="A1147" s="154" t="s">
        <v>10941</v>
      </c>
      <c r="B1147" s="154" t="s">
        <v>10942</v>
      </c>
      <c r="C1147" s="152" t="s">
        <v>10941</v>
      </c>
      <c r="D1147" s="153" t="s">
        <v>10943</v>
      </c>
      <c r="E1147" s="154" t="s">
        <v>36</v>
      </c>
      <c r="F1147" s="154" t="s">
        <v>9465</v>
      </c>
      <c r="G1147" s="154" t="s">
        <v>10246</v>
      </c>
      <c r="H1147" s="154" t="s">
        <v>10623</v>
      </c>
      <c r="I1147" s="154" t="s">
        <v>10624</v>
      </c>
      <c r="J1147" s="154" t="s">
        <v>9450</v>
      </c>
      <c r="K1147" s="154" t="s">
        <v>9451</v>
      </c>
      <c r="L1147" s="155">
        <v>19.899999999999999</v>
      </c>
    </row>
    <row r="1148" spans="1:12" hidden="1" x14ac:dyDescent="0.3">
      <c r="A1148" s="154" t="s">
        <v>10944</v>
      </c>
      <c r="B1148" s="154" t="s">
        <v>10945</v>
      </c>
      <c r="C1148" s="152" t="s">
        <v>10944</v>
      </c>
      <c r="D1148" s="153" t="s">
        <v>10946</v>
      </c>
      <c r="E1148" s="154" t="s">
        <v>36</v>
      </c>
      <c r="F1148" s="154" t="s">
        <v>9465</v>
      </c>
      <c r="G1148" s="154" t="s">
        <v>10246</v>
      </c>
      <c r="H1148" s="154" t="s">
        <v>10623</v>
      </c>
      <c r="I1148" s="154" t="s">
        <v>10624</v>
      </c>
      <c r="J1148" s="154" t="s">
        <v>9450</v>
      </c>
      <c r="K1148" s="154" t="s">
        <v>9451</v>
      </c>
      <c r="L1148" s="155">
        <v>19.899999999999999</v>
      </c>
    </row>
    <row r="1149" spans="1:12" hidden="1" x14ac:dyDescent="0.3">
      <c r="A1149" s="154" t="s">
        <v>10947</v>
      </c>
      <c r="B1149" s="154" t="s">
        <v>10948</v>
      </c>
      <c r="C1149" s="152" t="s">
        <v>10947</v>
      </c>
      <c r="D1149" s="153" t="s">
        <v>10949</v>
      </c>
      <c r="E1149" s="154" t="s">
        <v>36</v>
      </c>
      <c r="F1149" s="154" t="s">
        <v>9465</v>
      </c>
      <c r="G1149" s="154" t="s">
        <v>10246</v>
      </c>
      <c r="H1149" s="154" t="s">
        <v>10623</v>
      </c>
      <c r="I1149" s="154" t="s">
        <v>10624</v>
      </c>
      <c r="J1149" s="154" t="s">
        <v>9450</v>
      </c>
      <c r="K1149" s="154" t="s">
        <v>9451</v>
      </c>
      <c r="L1149" s="155">
        <v>19.899999999999999</v>
      </c>
    </row>
    <row r="1150" spans="1:12" hidden="1" x14ac:dyDescent="0.3">
      <c r="A1150" s="154" t="s">
        <v>10950</v>
      </c>
      <c r="B1150" s="154" t="s">
        <v>10951</v>
      </c>
      <c r="C1150" s="152" t="s">
        <v>10950</v>
      </c>
      <c r="D1150" s="153" t="s">
        <v>10952</v>
      </c>
      <c r="E1150" s="154" t="s">
        <v>36</v>
      </c>
      <c r="F1150" s="154" t="s">
        <v>9465</v>
      </c>
      <c r="G1150" s="154" t="s">
        <v>10246</v>
      </c>
      <c r="H1150" s="154" t="s">
        <v>10623</v>
      </c>
      <c r="I1150" s="154" t="s">
        <v>10624</v>
      </c>
      <c r="J1150" s="154" t="s">
        <v>9450</v>
      </c>
      <c r="K1150" s="154" t="s">
        <v>9451</v>
      </c>
      <c r="L1150" s="155">
        <v>19.899999999999999</v>
      </c>
    </row>
    <row r="1151" spans="1:12" hidden="1" x14ac:dyDescent="0.3">
      <c r="A1151" s="154" t="s">
        <v>10953</v>
      </c>
      <c r="B1151" s="154" t="s">
        <v>10954</v>
      </c>
      <c r="C1151" s="152" t="s">
        <v>10953</v>
      </c>
      <c r="D1151" s="153" t="s">
        <v>10955</v>
      </c>
      <c r="E1151" s="154" t="s">
        <v>36</v>
      </c>
      <c r="F1151" s="154" t="s">
        <v>9465</v>
      </c>
      <c r="G1151" s="154" t="s">
        <v>10246</v>
      </c>
      <c r="H1151" s="154" t="s">
        <v>10623</v>
      </c>
      <c r="I1151" s="154" t="s">
        <v>10624</v>
      </c>
      <c r="J1151" s="154" t="s">
        <v>9450</v>
      </c>
      <c r="K1151" s="154" t="s">
        <v>9451</v>
      </c>
      <c r="L1151" s="155">
        <v>19.899999999999999</v>
      </c>
    </row>
    <row r="1152" spans="1:12" hidden="1" x14ac:dyDescent="0.3">
      <c r="A1152" s="154" t="s">
        <v>10956</v>
      </c>
      <c r="B1152" s="154" t="s">
        <v>10957</v>
      </c>
      <c r="C1152" s="152" t="s">
        <v>10956</v>
      </c>
      <c r="D1152" s="153" t="s">
        <v>10958</v>
      </c>
      <c r="E1152" s="154" t="s">
        <v>36</v>
      </c>
      <c r="F1152" s="154" t="s">
        <v>9465</v>
      </c>
      <c r="G1152" s="154" t="s">
        <v>10246</v>
      </c>
      <c r="H1152" s="154" t="s">
        <v>10623</v>
      </c>
      <c r="I1152" s="154" t="s">
        <v>10624</v>
      </c>
      <c r="J1152" s="154" t="s">
        <v>9450</v>
      </c>
      <c r="K1152" s="154" t="s">
        <v>9451</v>
      </c>
      <c r="L1152" s="155">
        <v>19.899999999999999</v>
      </c>
    </row>
    <row r="1153" spans="1:12" hidden="1" x14ac:dyDescent="0.3">
      <c r="A1153" s="154" t="s">
        <v>1125</v>
      </c>
      <c r="B1153" s="154" t="s">
        <v>10959</v>
      </c>
      <c r="C1153" s="152" t="s">
        <v>1125</v>
      </c>
      <c r="D1153" s="153" t="s">
        <v>10960</v>
      </c>
      <c r="E1153" s="154" t="s">
        <v>36</v>
      </c>
      <c r="F1153" s="154" t="s">
        <v>9447</v>
      </c>
      <c r="G1153" s="154" t="s">
        <v>9448</v>
      </c>
      <c r="H1153" s="154" t="s">
        <v>10623</v>
      </c>
      <c r="I1153" s="154" t="s">
        <v>10624</v>
      </c>
      <c r="J1153" s="154" t="s">
        <v>9450</v>
      </c>
      <c r="K1153" s="154" t="s">
        <v>9451</v>
      </c>
      <c r="L1153" s="155">
        <v>29.164714</v>
      </c>
    </row>
    <row r="1154" spans="1:12" hidden="1" x14ac:dyDescent="0.3">
      <c r="A1154" s="154" t="s">
        <v>1124</v>
      </c>
      <c r="B1154" s="154" t="s">
        <v>10961</v>
      </c>
      <c r="C1154" s="152" t="s">
        <v>1124</v>
      </c>
      <c r="D1154" s="153" t="s">
        <v>10962</v>
      </c>
      <c r="E1154" s="154" t="s">
        <v>36</v>
      </c>
      <c r="F1154" s="154" t="s">
        <v>9447</v>
      </c>
      <c r="G1154" s="154" t="s">
        <v>9448</v>
      </c>
      <c r="H1154" s="154" t="s">
        <v>10623</v>
      </c>
      <c r="I1154" s="154" t="s">
        <v>10624</v>
      </c>
      <c r="J1154" s="154" t="s">
        <v>9450</v>
      </c>
      <c r="K1154" s="154" t="s">
        <v>9451</v>
      </c>
      <c r="L1154" s="155">
        <v>54.9</v>
      </c>
    </row>
    <row r="1155" spans="1:12" hidden="1" x14ac:dyDescent="0.3">
      <c r="A1155" s="154" t="s">
        <v>10963</v>
      </c>
      <c r="B1155" s="154" t="s">
        <v>10964</v>
      </c>
      <c r="C1155" s="152" t="s">
        <v>10963</v>
      </c>
      <c r="D1155" s="153" t="s">
        <v>10965</v>
      </c>
      <c r="E1155" s="154" t="s">
        <v>36</v>
      </c>
      <c r="F1155" s="154" t="s">
        <v>9465</v>
      </c>
      <c r="G1155" s="154" t="s">
        <v>10246</v>
      </c>
      <c r="H1155" s="154" t="s">
        <v>10623</v>
      </c>
      <c r="I1155" s="154" t="s">
        <v>10624</v>
      </c>
      <c r="J1155" s="154" t="s">
        <v>9450</v>
      </c>
      <c r="K1155" s="154" t="s">
        <v>9451</v>
      </c>
      <c r="L1155" s="155">
        <v>19.899999999999999</v>
      </c>
    </row>
    <row r="1156" spans="1:12" hidden="1" x14ac:dyDescent="0.3">
      <c r="A1156" s="154" t="s">
        <v>10966</v>
      </c>
      <c r="B1156" s="154" t="s">
        <v>10967</v>
      </c>
      <c r="C1156" s="152" t="s">
        <v>10966</v>
      </c>
      <c r="D1156" s="153" t="s">
        <v>10968</v>
      </c>
      <c r="E1156" s="154" t="s">
        <v>36</v>
      </c>
      <c r="F1156" s="154" t="s">
        <v>9447</v>
      </c>
      <c r="G1156" s="154" t="s">
        <v>9448</v>
      </c>
      <c r="H1156" s="154" t="s">
        <v>10623</v>
      </c>
      <c r="I1156" s="154" t="s">
        <v>10624</v>
      </c>
      <c r="J1156" s="154" t="s">
        <v>9450</v>
      </c>
      <c r="K1156" s="154" t="s">
        <v>9451</v>
      </c>
      <c r="L1156" s="155">
        <v>16.024867789999998</v>
      </c>
    </row>
    <row r="1157" spans="1:12" hidden="1" x14ac:dyDescent="0.3">
      <c r="A1157" s="154" t="s">
        <v>1147</v>
      </c>
      <c r="B1157" s="154" t="s">
        <v>10969</v>
      </c>
      <c r="C1157" s="152" t="s">
        <v>1147</v>
      </c>
      <c r="D1157" s="153" t="s">
        <v>10970</v>
      </c>
      <c r="E1157" s="154" t="s">
        <v>36</v>
      </c>
      <c r="F1157" s="154" t="s">
        <v>9447</v>
      </c>
      <c r="G1157" s="154" t="s">
        <v>9448</v>
      </c>
      <c r="H1157" s="154" t="s">
        <v>10623</v>
      </c>
      <c r="I1157" s="154" t="s">
        <v>10624</v>
      </c>
      <c r="J1157" s="154" t="s">
        <v>9450</v>
      </c>
      <c r="K1157" s="154" t="s">
        <v>9451</v>
      </c>
      <c r="L1157" s="155">
        <v>16.295999999999999</v>
      </c>
    </row>
    <row r="1158" spans="1:12" hidden="1" x14ac:dyDescent="0.3">
      <c r="A1158" s="154" t="s">
        <v>185</v>
      </c>
      <c r="B1158" s="154" t="s">
        <v>10971</v>
      </c>
      <c r="C1158" s="152" t="s">
        <v>185</v>
      </c>
      <c r="D1158" s="153" t="s">
        <v>10972</v>
      </c>
      <c r="E1158" s="154" t="s">
        <v>36</v>
      </c>
      <c r="F1158" s="154" t="s">
        <v>9447</v>
      </c>
      <c r="G1158" s="154" t="s">
        <v>9448</v>
      </c>
      <c r="H1158" s="154" t="s">
        <v>42</v>
      </c>
      <c r="I1158" s="154" t="s">
        <v>9449</v>
      </c>
      <c r="J1158" s="154" t="s">
        <v>9450</v>
      </c>
      <c r="K1158" s="154" t="s">
        <v>9451</v>
      </c>
      <c r="L1158" s="155">
        <v>262.91061036999997</v>
      </c>
    </row>
    <row r="1159" spans="1:12" hidden="1" x14ac:dyDescent="0.3">
      <c r="A1159" s="154" t="s">
        <v>186</v>
      </c>
      <c r="B1159" s="154" t="s">
        <v>10973</v>
      </c>
      <c r="C1159" s="152" t="s">
        <v>186</v>
      </c>
      <c r="D1159" s="153" t="s">
        <v>10974</v>
      </c>
      <c r="E1159" s="154" t="s">
        <v>36</v>
      </c>
      <c r="F1159" s="154" t="s">
        <v>9447</v>
      </c>
      <c r="G1159" s="154" t="s">
        <v>9448</v>
      </c>
      <c r="H1159" s="154" t="s">
        <v>42</v>
      </c>
      <c r="I1159" s="154" t="s">
        <v>9449</v>
      </c>
      <c r="J1159" s="154" t="s">
        <v>9450</v>
      </c>
      <c r="K1159" s="154" t="s">
        <v>9451</v>
      </c>
      <c r="L1159" s="155">
        <v>296.01125000000002</v>
      </c>
    </row>
    <row r="1160" spans="1:12" hidden="1" x14ac:dyDescent="0.3">
      <c r="A1160" s="154" t="s">
        <v>187</v>
      </c>
      <c r="B1160" s="154" t="s">
        <v>10975</v>
      </c>
      <c r="C1160" s="152" t="s">
        <v>187</v>
      </c>
      <c r="D1160" s="153" t="s">
        <v>10976</v>
      </c>
      <c r="E1160" s="154" t="s">
        <v>36</v>
      </c>
      <c r="F1160" s="154" t="s">
        <v>9447</v>
      </c>
      <c r="G1160" s="154" t="s">
        <v>9448</v>
      </c>
      <c r="H1160" s="154" t="s">
        <v>42</v>
      </c>
      <c r="I1160" s="154" t="s">
        <v>9449</v>
      </c>
      <c r="J1160" s="154" t="s">
        <v>9450</v>
      </c>
      <c r="K1160" s="154" t="s">
        <v>9451</v>
      </c>
      <c r="L1160" s="155">
        <v>534.31799999999998</v>
      </c>
    </row>
    <row r="1161" spans="1:12" hidden="1" x14ac:dyDescent="0.3">
      <c r="A1161" s="154" t="s">
        <v>188</v>
      </c>
      <c r="B1161" s="154" t="s">
        <v>10977</v>
      </c>
      <c r="C1161" s="152" t="s">
        <v>188</v>
      </c>
      <c r="D1161" s="153" t="s">
        <v>10978</v>
      </c>
      <c r="E1161" s="154" t="s">
        <v>36</v>
      </c>
      <c r="F1161" s="154" t="s">
        <v>9447</v>
      </c>
      <c r="G1161" s="154" t="s">
        <v>9448</v>
      </c>
      <c r="H1161" s="154" t="s">
        <v>42</v>
      </c>
      <c r="I1161" s="154" t="s">
        <v>9449</v>
      </c>
      <c r="J1161" s="154" t="s">
        <v>9450</v>
      </c>
      <c r="K1161" s="154" t="s">
        <v>9451</v>
      </c>
      <c r="L1161" s="155">
        <v>89.779152210000007</v>
      </c>
    </row>
    <row r="1162" spans="1:12" hidden="1" x14ac:dyDescent="0.3">
      <c r="A1162" s="154" t="s">
        <v>189</v>
      </c>
      <c r="B1162" s="154" t="s">
        <v>10979</v>
      </c>
      <c r="C1162" s="152" t="s">
        <v>189</v>
      </c>
      <c r="D1162" s="153" t="s">
        <v>10980</v>
      </c>
      <c r="E1162" s="154" t="s">
        <v>36</v>
      </c>
      <c r="F1162" s="154" t="s">
        <v>9447</v>
      </c>
      <c r="G1162" s="154" t="s">
        <v>9448</v>
      </c>
      <c r="H1162" s="154" t="s">
        <v>42</v>
      </c>
      <c r="I1162" s="154" t="s">
        <v>9449</v>
      </c>
      <c r="J1162" s="154" t="s">
        <v>9450</v>
      </c>
      <c r="K1162" s="154" t="s">
        <v>9451</v>
      </c>
      <c r="L1162" s="155">
        <v>101.11216043</v>
      </c>
    </row>
    <row r="1163" spans="1:12" hidden="1" x14ac:dyDescent="0.3">
      <c r="A1163" s="154" t="s">
        <v>190</v>
      </c>
      <c r="B1163" s="154" t="s">
        <v>10981</v>
      </c>
      <c r="C1163" s="152" t="s">
        <v>190</v>
      </c>
      <c r="D1163" s="153" t="s">
        <v>10982</v>
      </c>
      <c r="E1163" s="154" t="s">
        <v>36</v>
      </c>
      <c r="F1163" s="154" t="s">
        <v>9447</v>
      </c>
      <c r="G1163" s="154" t="s">
        <v>9448</v>
      </c>
      <c r="H1163" s="154" t="s">
        <v>42</v>
      </c>
      <c r="I1163" s="154" t="s">
        <v>9449</v>
      </c>
      <c r="J1163" s="154" t="s">
        <v>9450</v>
      </c>
      <c r="K1163" s="154" t="s">
        <v>9451</v>
      </c>
      <c r="L1163" s="155">
        <v>148.631</v>
      </c>
    </row>
    <row r="1164" spans="1:12" hidden="1" x14ac:dyDescent="0.3">
      <c r="A1164" s="154" t="s">
        <v>191</v>
      </c>
      <c r="B1164" s="154" t="s">
        <v>10983</v>
      </c>
      <c r="C1164" s="152" t="s">
        <v>191</v>
      </c>
      <c r="D1164" s="153" t="s">
        <v>10984</v>
      </c>
      <c r="E1164" s="154" t="s">
        <v>36</v>
      </c>
      <c r="F1164" s="154" t="s">
        <v>9447</v>
      </c>
      <c r="G1164" s="154" t="s">
        <v>9448</v>
      </c>
      <c r="H1164" s="154" t="s">
        <v>42</v>
      </c>
      <c r="I1164" s="154" t="s">
        <v>9449</v>
      </c>
      <c r="J1164" s="154" t="s">
        <v>9450</v>
      </c>
      <c r="K1164" s="154" t="s">
        <v>9451</v>
      </c>
      <c r="L1164" s="155">
        <v>293.23179417</v>
      </c>
    </row>
    <row r="1165" spans="1:12" hidden="1" x14ac:dyDescent="0.3">
      <c r="A1165" s="154" t="s">
        <v>192</v>
      </c>
      <c r="B1165" s="154" t="s">
        <v>10985</v>
      </c>
      <c r="C1165" s="152" t="s">
        <v>192</v>
      </c>
      <c r="D1165" s="153" t="s">
        <v>10986</v>
      </c>
      <c r="E1165" s="154" t="s">
        <v>36</v>
      </c>
      <c r="F1165" s="154" t="s">
        <v>9447</v>
      </c>
      <c r="G1165" s="154" t="s">
        <v>9448</v>
      </c>
      <c r="H1165" s="154" t="s">
        <v>42</v>
      </c>
      <c r="I1165" s="154" t="s">
        <v>9449</v>
      </c>
      <c r="J1165" s="154" t="s">
        <v>9450</v>
      </c>
      <c r="K1165" s="154" t="s">
        <v>9451</v>
      </c>
      <c r="L1165" s="155">
        <v>268.92466196999999</v>
      </c>
    </row>
    <row r="1166" spans="1:12" hidden="1" x14ac:dyDescent="0.3">
      <c r="A1166" s="154" t="s">
        <v>193</v>
      </c>
      <c r="B1166" s="154" t="s">
        <v>10987</v>
      </c>
      <c r="C1166" s="152" t="s">
        <v>193</v>
      </c>
      <c r="D1166" s="153" t="s">
        <v>10988</v>
      </c>
      <c r="E1166" s="154" t="s">
        <v>36</v>
      </c>
      <c r="F1166" s="154" t="s">
        <v>9447</v>
      </c>
      <c r="G1166" s="154" t="s">
        <v>9448</v>
      </c>
      <c r="H1166" s="154" t="s">
        <v>42</v>
      </c>
      <c r="I1166" s="154" t="s">
        <v>9449</v>
      </c>
      <c r="J1166" s="154" t="s">
        <v>9450</v>
      </c>
      <c r="K1166" s="154" t="s">
        <v>9451</v>
      </c>
      <c r="L1166" s="155">
        <v>360.85088109999998</v>
      </c>
    </row>
    <row r="1167" spans="1:12" hidden="1" x14ac:dyDescent="0.3">
      <c r="A1167" s="154" t="s">
        <v>194</v>
      </c>
      <c r="B1167" s="154" t="s">
        <v>10989</v>
      </c>
      <c r="C1167" s="152" t="s">
        <v>194</v>
      </c>
      <c r="D1167" s="153" t="s">
        <v>10990</v>
      </c>
      <c r="E1167" s="154" t="s">
        <v>36</v>
      </c>
      <c r="F1167" s="154" t="s">
        <v>9447</v>
      </c>
      <c r="G1167" s="154" t="s">
        <v>9448</v>
      </c>
      <c r="H1167" s="154" t="s">
        <v>42</v>
      </c>
      <c r="I1167" s="154" t="s">
        <v>9449</v>
      </c>
      <c r="J1167" s="154" t="s">
        <v>9450</v>
      </c>
      <c r="K1167" s="154" t="s">
        <v>9451</v>
      </c>
      <c r="L1167" s="155">
        <v>253.31419360000001</v>
      </c>
    </row>
    <row r="1168" spans="1:12" hidden="1" x14ac:dyDescent="0.3">
      <c r="A1168" s="154" t="s">
        <v>195</v>
      </c>
      <c r="B1168" s="154" t="s">
        <v>10991</v>
      </c>
      <c r="C1168" s="152" t="s">
        <v>195</v>
      </c>
      <c r="D1168" s="153" t="s">
        <v>10992</v>
      </c>
      <c r="E1168" s="154" t="s">
        <v>36</v>
      </c>
      <c r="F1168" s="154" t="s">
        <v>9447</v>
      </c>
      <c r="G1168" s="154" t="s">
        <v>9448</v>
      </c>
      <c r="H1168" s="154" t="s">
        <v>42</v>
      </c>
      <c r="I1168" s="154" t="s">
        <v>9449</v>
      </c>
      <c r="J1168" s="154" t="s">
        <v>9450</v>
      </c>
      <c r="K1168" s="154" t="s">
        <v>9451</v>
      </c>
      <c r="L1168" s="155">
        <v>124.21989802</v>
      </c>
    </row>
    <row r="1169" spans="1:12" hidden="1" x14ac:dyDescent="0.3">
      <c r="A1169" s="154" t="s">
        <v>10993</v>
      </c>
      <c r="B1169" s="154" t="s">
        <v>10994</v>
      </c>
      <c r="C1169" s="152" t="s">
        <v>10993</v>
      </c>
      <c r="D1169" s="153" t="s">
        <v>10995</v>
      </c>
      <c r="E1169" s="154" t="s">
        <v>36</v>
      </c>
      <c r="F1169" s="154" t="s">
        <v>9447</v>
      </c>
      <c r="G1169" s="154" t="s">
        <v>9448</v>
      </c>
      <c r="H1169" s="154" t="s">
        <v>42</v>
      </c>
      <c r="I1169" s="154" t="s">
        <v>9449</v>
      </c>
      <c r="J1169" s="154" t="s">
        <v>9450</v>
      </c>
      <c r="K1169" s="154" t="s">
        <v>9451</v>
      </c>
      <c r="L1169" s="155">
        <v>630.90899999999999</v>
      </c>
    </row>
    <row r="1170" spans="1:12" hidden="1" x14ac:dyDescent="0.3">
      <c r="A1170" s="154" t="s">
        <v>196</v>
      </c>
      <c r="B1170" s="154" t="s">
        <v>10996</v>
      </c>
      <c r="C1170" s="152" t="s">
        <v>196</v>
      </c>
      <c r="D1170" s="153" t="s">
        <v>10997</v>
      </c>
      <c r="E1170" s="154" t="s">
        <v>36</v>
      </c>
      <c r="F1170" s="154" t="s">
        <v>9447</v>
      </c>
      <c r="G1170" s="154" t="s">
        <v>9448</v>
      </c>
      <c r="H1170" s="154" t="s">
        <v>42</v>
      </c>
      <c r="I1170" s="154" t="s">
        <v>9449</v>
      </c>
      <c r="J1170" s="154" t="s">
        <v>9450</v>
      </c>
      <c r="K1170" s="154" t="s">
        <v>9451</v>
      </c>
      <c r="L1170" s="155">
        <v>0.53598853000000002</v>
      </c>
    </row>
    <row r="1171" spans="1:12" hidden="1" x14ac:dyDescent="0.3">
      <c r="A1171" s="154" t="s">
        <v>197</v>
      </c>
      <c r="B1171" s="154" t="s">
        <v>10998</v>
      </c>
      <c r="C1171" s="152" t="s">
        <v>197</v>
      </c>
      <c r="D1171" s="153" t="s">
        <v>10999</v>
      </c>
      <c r="E1171" s="154" t="s">
        <v>36</v>
      </c>
      <c r="F1171" s="154" t="s">
        <v>9447</v>
      </c>
      <c r="G1171" s="154" t="s">
        <v>9448</v>
      </c>
      <c r="H1171" s="154" t="s">
        <v>42</v>
      </c>
      <c r="I1171" s="154" t="s">
        <v>9449</v>
      </c>
      <c r="J1171" s="154" t="s">
        <v>9450</v>
      </c>
      <c r="K1171" s="154" t="s">
        <v>9451</v>
      </c>
      <c r="L1171" s="155">
        <v>0.69904938000000005</v>
      </c>
    </row>
    <row r="1172" spans="1:12" hidden="1" x14ac:dyDescent="0.3">
      <c r="A1172" s="154" t="s">
        <v>198</v>
      </c>
      <c r="B1172" s="154" t="s">
        <v>11000</v>
      </c>
      <c r="C1172" s="152" t="s">
        <v>198</v>
      </c>
      <c r="D1172" s="153" t="s">
        <v>11001</v>
      </c>
      <c r="E1172" s="154" t="s">
        <v>36</v>
      </c>
      <c r="F1172" s="154" t="s">
        <v>9447</v>
      </c>
      <c r="G1172" s="154" t="s">
        <v>9448</v>
      </c>
      <c r="H1172" s="154" t="s">
        <v>42</v>
      </c>
      <c r="I1172" s="154" t="s">
        <v>9449</v>
      </c>
      <c r="J1172" s="154" t="s">
        <v>9450</v>
      </c>
      <c r="K1172" s="154" t="s">
        <v>9451</v>
      </c>
      <c r="L1172" s="155">
        <v>36.538552629999998</v>
      </c>
    </row>
    <row r="1173" spans="1:12" hidden="1" x14ac:dyDescent="0.3">
      <c r="A1173" s="154" t="s">
        <v>199</v>
      </c>
      <c r="B1173" s="154" t="s">
        <v>11002</v>
      </c>
      <c r="C1173" s="152" t="s">
        <v>199</v>
      </c>
      <c r="D1173" s="153" t="s">
        <v>11003</v>
      </c>
      <c r="E1173" s="154" t="s">
        <v>36</v>
      </c>
      <c r="F1173" s="154" t="s">
        <v>9447</v>
      </c>
      <c r="G1173" s="154" t="s">
        <v>9448</v>
      </c>
      <c r="H1173" s="154" t="s">
        <v>42</v>
      </c>
      <c r="I1173" s="154" t="s">
        <v>9449</v>
      </c>
      <c r="J1173" s="154" t="s">
        <v>9450</v>
      </c>
      <c r="K1173" s="154" t="s">
        <v>9451</v>
      </c>
      <c r="L1173" s="155">
        <v>27.225000000000001</v>
      </c>
    </row>
    <row r="1174" spans="1:12" hidden="1" x14ac:dyDescent="0.3">
      <c r="A1174" s="154" t="s">
        <v>200</v>
      </c>
      <c r="B1174" s="154" t="s">
        <v>11004</v>
      </c>
      <c r="C1174" s="152" t="s">
        <v>200</v>
      </c>
      <c r="D1174" s="153" t="s">
        <v>11005</v>
      </c>
      <c r="E1174" s="154" t="s">
        <v>36</v>
      </c>
      <c r="F1174" s="154" t="s">
        <v>9447</v>
      </c>
      <c r="G1174" s="154" t="s">
        <v>9448</v>
      </c>
      <c r="H1174" s="154" t="s">
        <v>42</v>
      </c>
      <c r="I1174" s="154" t="s">
        <v>9449</v>
      </c>
      <c r="J1174" s="154" t="s">
        <v>9450</v>
      </c>
      <c r="K1174" s="154" t="s">
        <v>9451</v>
      </c>
      <c r="L1174" s="155">
        <v>171.6225</v>
      </c>
    </row>
    <row r="1175" spans="1:12" hidden="1" x14ac:dyDescent="0.3">
      <c r="A1175" s="154" t="s">
        <v>201</v>
      </c>
      <c r="B1175" s="154" t="s">
        <v>11006</v>
      </c>
      <c r="C1175" s="152" t="s">
        <v>201</v>
      </c>
      <c r="D1175" s="153" t="s">
        <v>11007</v>
      </c>
      <c r="E1175" s="154" t="s">
        <v>36</v>
      </c>
      <c r="F1175" s="154" t="s">
        <v>9447</v>
      </c>
      <c r="G1175" s="154" t="s">
        <v>9448</v>
      </c>
      <c r="H1175" s="154" t="s">
        <v>42</v>
      </c>
      <c r="I1175" s="154" t="s">
        <v>9449</v>
      </c>
      <c r="J1175" s="154" t="s">
        <v>9450</v>
      </c>
      <c r="K1175" s="154" t="s">
        <v>9451</v>
      </c>
      <c r="L1175" s="155">
        <v>182.06700000000001</v>
      </c>
    </row>
    <row r="1176" spans="1:12" hidden="1" x14ac:dyDescent="0.3">
      <c r="A1176" s="154" t="s">
        <v>11008</v>
      </c>
      <c r="B1176" s="154" t="s">
        <v>11009</v>
      </c>
      <c r="C1176" s="152" t="s">
        <v>11010</v>
      </c>
      <c r="D1176" s="153" t="s">
        <v>11011</v>
      </c>
      <c r="E1176" s="154" t="s">
        <v>36</v>
      </c>
      <c r="F1176" s="154" t="s">
        <v>9465</v>
      </c>
      <c r="G1176" s="154" t="s">
        <v>10246</v>
      </c>
      <c r="H1176" s="154" t="s">
        <v>42</v>
      </c>
      <c r="I1176" s="154" t="s">
        <v>9449</v>
      </c>
      <c r="J1176" s="154" t="s">
        <v>9450</v>
      </c>
      <c r="K1176" s="154" t="s">
        <v>9451</v>
      </c>
      <c r="L1176" s="155">
        <v>26.742195639999998</v>
      </c>
    </row>
    <row r="1177" spans="1:12" hidden="1" x14ac:dyDescent="0.3">
      <c r="A1177" s="154" t="s">
        <v>202</v>
      </c>
      <c r="B1177" s="154" t="s">
        <v>11012</v>
      </c>
      <c r="C1177" s="152" t="s">
        <v>202</v>
      </c>
      <c r="D1177" s="153" t="s">
        <v>11013</v>
      </c>
      <c r="E1177" s="154" t="s">
        <v>36</v>
      </c>
      <c r="F1177" s="154" t="s">
        <v>9447</v>
      </c>
      <c r="G1177" s="154" t="s">
        <v>9448</v>
      </c>
      <c r="H1177" s="154" t="s">
        <v>42</v>
      </c>
      <c r="I1177" s="154" t="s">
        <v>9449</v>
      </c>
      <c r="J1177" s="154" t="s">
        <v>9450</v>
      </c>
      <c r="K1177" s="154" t="s">
        <v>9451</v>
      </c>
      <c r="L1177" s="155">
        <v>0.13258974000000001</v>
      </c>
    </row>
    <row r="1178" spans="1:12" hidden="1" x14ac:dyDescent="0.3">
      <c r="A1178" s="154" t="s">
        <v>203</v>
      </c>
      <c r="B1178" s="154" t="s">
        <v>11014</v>
      </c>
      <c r="C1178" s="152" t="s">
        <v>203</v>
      </c>
      <c r="D1178" s="153" t="s">
        <v>11015</v>
      </c>
      <c r="E1178" s="154" t="s">
        <v>36</v>
      </c>
      <c r="F1178" s="154" t="s">
        <v>9447</v>
      </c>
      <c r="G1178" s="154" t="s">
        <v>9448</v>
      </c>
      <c r="H1178" s="154" t="s">
        <v>42</v>
      </c>
      <c r="I1178" s="154" t="s">
        <v>9449</v>
      </c>
      <c r="J1178" s="154" t="s">
        <v>9450</v>
      </c>
      <c r="K1178" s="154" t="s">
        <v>9451</v>
      </c>
      <c r="L1178" s="155">
        <v>0.1754512</v>
      </c>
    </row>
    <row r="1179" spans="1:12" hidden="1" x14ac:dyDescent="0.3">
      <c r="A1179" s="154" t="s">
        <v>204</v>
      </c>
      <c r="B1179" s="154" t="s">
        <v>11016</v>
      </c>
      <c r="C1179" s="152" t="s">
        <v>204</v>
      </c>
      <c r="D1179" s="153" t="s">
        <v>11017</v>
      </c>
      <c r="E1179" s="154" t="s">
        <v>36</v>
      </c>
      <c r="F1179" s="154" t="s">
        <v>9447</v>
      </c>
      <c r="G1179" s="154" t="s">
        <v>9448</v>
      </c>
      <c r="H1179" s="154" t="s">
        <v>42</v>
      </c>
      <c r="I1179" s="154" t="s">
        <v>9449</v>
      </c>
      <c r="J1179" s="154" t="s">
        <v>9450</v>
      </c>
      <c r="K1179" s="154" t="s">
        <v>9451</v>
      </c>
      <c r="L1179" s="155">
        <v>0.23529754</v>
      </c>
    </row>
    <row r="1180" spans="1:12" hidden="1" x14ac:dyDescent="0.3">
      <c r="A1180" s="154" t="s">
        <v>205</v>
      </c>
      <c r="B1180" s="154" t="s">
        <v>11018</v>
      </c>
      <c r="C1180" s="152" t="s">
        <v>205</v>
      </c>
      <c r="D1180" s="153" t="s">
        <v>11019</v>
      </c>
      <c r="E1180" s="154" t="s">
        <v>36</v>
      </c>
      <c r="F1180" s="154" t="s">
        <v>9447</v>
      </c>
      <c r="G1180" s="154" t="s">
        <v>9448</v>
      </c>
      <c r="H1180" s="154" t="s">
        <v>42</v>
      </c>
      <c r="I1180" s="154" t="s">
        <v>9449</v>
      </c>
      <c r="J1180" s="154" t="s">
        <v>9450</v>
      </c>
      <c r="K1180" s="154" t="s">
        <v>9451</v>
      </c>
      <c r="L1180" s="155">
        <v>0.37314814000000002</v>
      </c>
    </row>
    <row r="1181" spans="1:12" hidden="1" x14ac:dyDescent="0.3">
      <c r="A1181" s="154" t="s">
        <v>206</v>
      </c>
      <c r="B1181" s="154" t="s">
        <v>11020</v>
      </c>
      <c r="C1181" s="152" t="s">
        <v>206</v>
      </c>
      <c r="D1181" s="153" t="s">
        <v>11021</v>
      </c>
      <c r="E1181" s="154" t="s">
        <v>36</v>
      </c>
      <c r="F1181" s="154" t="s">
        <v>9447</v>
      </c>
      <c r="G1181" s="154" t="s">
        <v>9448</v>
      </c>
      <c r="H1181" s="154" t="s">
        <v>42</v>
      </c>
      <c r="I1181" s="154" t="s">
        <v>9449</v>
      </c>
      <c r="J1181" s="154" t="s">
        <v>9450</v>
      </c>
      <c r="K1181" s="154" t="s">
        <v>9451</v>
      </c>
      <c r="L1181" s="155">
        <v>0.116689</v>
      </c>
    </row>
    <row r="1182" spans="1:12" hidden="1" x14ac:dyDescent="0.3">
      <c r="A1182" s="154" t="s">
        <v>207</v>
      </c>
      <c r="B1182" s="154" t="s">
        <v>11022</v>
      </c>
      <c r="C1182" s="152" t="s">
        <v>207</v>
      </c>
      <c r="D1182" s="153" t="s">
        <v>11023</v>
      </c>
      <c r="E1182" s="154" t="s">
        <v>36</v>
      </c>
      <c r="F1182" s="154" t="s">
        <v>9447</v>
      </c>
      <c r="G1182" s="154" t="s">
        <v>9448</v>
      </c>
      <c r="H1182" s="154" t="s">
        <v>42</v>
      </c>
      <c r="I1182" s="154" t="s">
        <v>9449</v>
      </c>
      <c r="J1182" s="154" t="s">
        <v>9450</v>
      </c>
      <c r="K1182" s="154" t="s">
        <v>9451</v>
      </c>
      <c r="L1182" s="155">
        <v>0.12700966999999999</v>
      </c>
    </row>
    <row r="1183" spans="1:12" hidden="1" x14ac:dyDescent="0.3">
      <c r="A1183" s="154" t="s">
        <v>208</v>
      </c>
      <c r="B1183" s="154" t="s">
        <v>11024</v>
      </c>
      <c r="C1183" s="152" t="s">
        <v>208</v>
      </c>
      <c r="D1183" s="153" t="s">
        <v>11025</v>
      </c>
      <c r="E1183" s="154" t="s">
        <v>36</v>
      </c>
      <c r="F1183" s="154" t="s">
        <v>9447</v>
      </c>
      <c r="G1183" s="154" t="s">
        <v>9448</v>
      </c>
      <c r="H1183" s="154" t="s">
        <v>42</v>
      </c>
      <c r="I1183" s="154" t="s">
        <v>9449</v>
      </c>
      <c r="J1183" s="154" t="s">
        <v>9450</v>
      </c>
      <c r="K1183" s="154" t="s">
        <v>9451</v>
      </c>
      <c r="L1183" s="155">
        <v>0.15904307000000001</v>
      </c>
    </row>
    <row r="1184" spans="1:12" hidden="1" x14ac:dyDescent="0.3">
      <c r="A1184" s="154" t="s">
        <v>209</v>
      </c>
      <c r="B1184" s="154" t="s">
        <v>11026</v>
      </c>
      <c r="C1184" s="152" t="s">
        <v>209</v>
      </c>
      <c r="D1184" s="153" t="s">
        <v>11027</v>
      </c>
      <c r="E1184" s="154" t="s">
        <v>36</v>
      </c>
      <c r="F1184" s="154" t="s">
        <v>9447</v>
      </c>
      <c r="G1184" s="154" t="s">
        <v>9448</v>
      </c>
      <c r="H1184" s="154" t="s">
        <v>42</v>
      </c>
      <c r="I1184" s="154" t="s">
        <v>9449</v>
      </c>
      <c r="J1184" s="154" t="s">
        <v>9450</v>
      </c>
      <c r="K1184" s="154" t="s">
        <v>9451</v>
      </c>
      <c r="L1184" s="155">
        <v>0.23654428999999999</v>
      </c>
    </row>
    <row r="1185" spans="1:12" hidden="1" x14ac:dyDescent="0.3">
      <c r="A1185" s="154" t="s">
        <v>210</v>
      </c>
      <c r="B1185" s="154" t="s">
        <v>11028</v>
      </c>
      <c r="C1185" s="152" t="s">
        <v>210</v>
      </c>
      <c r="D1185" s="153" t="s">
        <v>11029</v>
      </c>
      <c r="E1185" s="154" t="s">
        <v>36</v>
      </c>
      <c r="F1185" s="154" t="s">
        <v>9447</v>
      </c>
      <c r="G1185" s="154" t="s">
        <v>9448</v>
      </c>
      <c r="H1185" s="154" t="s">
        <v>42</v>
      </c>
      <c r="I1185" s="154" t="s">
        <v>9449</v>
      </c>
      <c r="J1185" s="154" t="s">
        <v>9450</v>
      </c>
      <c r="K1185" s="154" t="s">
        <v>9451</v>
      </c>
      <c r="L1185" s="155">
        <v>0.2487656</v>
      </c>
    </row>
    <row r="1186" spans="1:12" hidden="1" x14ac:dyDescent="0.3">
      <c r="A1186" s="154" t="s">
        <v>211</v>
      </c>
      <c r="B1186" s="154" t="s">
        <v>11030</v>
      </c>
      <c r="C1186" s="152" t="s">
        <v>211</v>
      </c>
      <c r="D1186" s="153" t="s">
        <v>11031</v>
      </c>
      <c r="E1186" s="154" t="s">
        <v>36</v>
      </c>
      <c r="F1186" s="154" t="s">
        <v>9447</v>
      </c>
      <c r="G1186" s="154" t="s">
        <v>9448</v>
      </c>
      <c r="H1186" s="154" t="s">
        <v>42</v>
      </c>
      <c r="I1186" s="154" t="s">
        <v>9449</v>
      </c>
      <c r="J1186" s="154" t="s">
        <v>9450</v>
      </c>
      <c r="K1186" s="154" t="s">
        <v>9451</v>
      </c>
      <c r="L1186" s="155">
        <v>0.81676314999999999</v>
      </c>
    </row>
    <row r="1187" spans="1:12" hidden="1" x14ac:dyDescent="0.3">
      <c r="A1187" s="154" t="s">
        <v>212</v>
      </c>
      <c r="B1187" s="154" t="s">
        <v>11032</v>
      </c>
      <c r="C1187" s="152" t="s">
        <v>212</v>
      </c>
      <c r="D1187" s="153" t="s">
        <v>11033</v>
      </c>
      <c r="E1187" s="154" t="s">
        <v>36</v>
      </c>
      <c r="F1187" s="154" t="s">
        <v>9447</v>
      </c>
      <c r="G1187" s="154" t="s">
        <v>9448</v>
      </c>
      <c r="H1187" s="154" t="s">
        <v>42</v>
      </c>
      <c r="I1187" s="154" t="s">
        <v>9449</v>
      </c>
      <c r="J1187" s="154" t="s">
        <v>9450</v>
      </c>
      <c r="K1187" s="154" t="s">
        <v>9451</v>
      </c>
      <c r="L1187" s="155">
        <v>0.12666166000000001</v>
      </c>
    </row>
    <row r="1188" spans="1:12" hidden="1" x14ac:dyDescent="0.3">
      <c r="A1188" s="154" t="s">
        <v>213</v>
      </c>
      <c r="B1188" s="154" t="s">
        <v>11034</v>
      </c>
      <c r="C1188" s="152" t="s">
        <v>213</v>
      </c>
      <c r="D1188" s="153" t="s">
        <v>11035</v>
      </c>
      <c r="E1188" s="154" t="s">
        <v>36</v>
      </c>
      <c r="F1188" s="154" t="s">
        <v>9447</v>
      </c>
      <c r="G1188" s="154" t="s">
        <v>9448</v>
      </c>
      <c r="H1188" s="154" t="s">
        <v>42</v>
      </c>
      <c r="I1188" s="154" t="s">
        <v>9449</v>
      </c>
      <c r="J1188" s="154" t="s">
        <v>9450</v>
      </c>
      <c r="K1188" s="154" t="s">
        <v>9451</v>
      </c>
      <c r="L1188" s="155">
        <v>0.16136763000000001</v>
      </c>
    </row>
    <row r="1189" spans="1:12" hidden="1" x14ac:dyDescent="0.3">
      <c r="A1189" s="154" t="s">
        <v>214</v>
      </c>
      <c r="B1189" s="154" t="s">
        <v>11036</v>
      </c>
      <c r="C1189" s="152" t="s">
        <v>214</v>
      </c>
      <c r="D1189" s="153" t="s">
        <v>11037</v>
      </c>
      <c r="E1189" s="154" t="s">
        <v>36</v>
      </c>
      <c r="F1189" s="154" t="s">
        <v>9447</v>
      </c>
      <c r="G1189" s="154" t="s">
        <v>9448</v>
      </c>
      <c r="H1189" s="154" t="s">
        <v>42</v>
      </c>
      <c r="I1189" s="154" t="s">
        <v>9449</v>
      </c>
      <c r="J1189" s="154" t="s">
        <v>9450</v>
      </c>
      <c r="K1189" s="154" t="s">
        <v>9451</v>
      </c>
      <c r="L1189" s="155">
        <v>0.21779999999999999</v>
      </c>
    </row>
    <row r="1190" spans="1:12" hidden="1" x14ac:dyDescent="0.3">
      <c r="A1190" s="154" t="s">
        <v>215</v>
      </c>
      <c r="B1190" s="154" t="s">
        <v>11038</v>
      </c>
      <c r="C1190" s="152" t="s">
        <v>215</v>
      </c>
      <c r="D1190" s="153" t="s">
        <v>11039</v>
      </c>
      <c r="E1190" s="154" t="s">
        <v>36</v>
      </c>
      <c r="F1190" s="154" t="s">
        <v>9447</v>
      </c>
      <c r="G1190" s="154" t="s">
        <v>9448</v>
      </c>
      <c r="H1190" s="154" t="s">
        <v>42</v>
      </c>
      <c r="I1190" s="154" t="s">
        <v>9449</v>
      </c>
      <c r="J1190" s="154" t="s">
        <v>9450</v>
      </c>
      <c r="K1190" s="154" t="s">
        <v>9451</v>
      </c>
      <c r="L1190" s="155">
        <v>0.28107346</v>
      </c>
    </row>
    <row r="1191" spans="1:12" hidden="1" x14ac:dyDescent="0.3">
      <c r="A1191" s="154" t="s">
        <v>216</v>
      </c>
      <c r="B1191" s="154" t="s">
        <v>11040</v>
      </c>
      <c r="C1191" s="152" t="s">
        <v>216</v>
      </c>
      <c r="D1191" s="153" t="s">
        <v>11041</v>
      </c>
      <c r="E1191" s="154" t="s">
        <v>36</v>
      </c>
      <c r="F1191" s="154" t="s">
        <v>9447</v>
      </c>
      <c r="G1191" s="154" t="s">
        <v>9448</v>
      </c>
      <c r="H1191" s="154" t="s">
        <v>42</v>
      </c>
      <c r="I1191" s="154" t="s">
        <v>9449</v>
      </c>
      <c r="J1191" s="154" t="s">
        <v>9450</v>
      </c>
      <c r="K1191" s="154" t="s">
        <v>9451</v>
      </c>
      <c r="L1191" s="155">
        <v>0.29122063999999998</v>
      </c>
    </row>
    <row r="1192" spans="1:12" hidden="1" x14ac:dyDescent="0.3">
      <c r="A1192" s="154" t="s">
        <v>217</v>
      </c>
      <c r="B1192" s="154" t="s">
        <v>11042</v>
      </c>
      <c r="C1192" s="152" t="s">
        <v>217</v>
      </c>
      <c r="D1192" s="153" t="s">
        <v>11043</v>
      </c>
      <c r="E1192" s="154" t="s">
        <v>36</v>
      </c>
      <c r="F1192" s="154" t="s">
        <v>9447</v>
      </c>
      <c r="G1192" s="154" t="s">
        <v>9448</v>
      </c>
      <c r="H1192" s="154" t="s">
        <v>42</v>
      </c>
      <c r="I1192" s="154" t="s">
        <v>9449</v>
      </c>
      <c r="J1192" s="154" t="s">
        <v>9450</v>
      </c>
      <c r="K1192" s="154" t="s">
        <v>9451</v>
      </c>
      <c r="L1192" s="155">
        <v>0.51556988000000004</v>
      </c>
    </row>
    <row r="1193" spans="1:12" hidden="1" x14ac:dyDescent="0.3">
      <c r="A1193" s="154" t="s">
        <v>218</v>
      </c>
      <c r="B1193" s="154" t="s">
        <v>11044</v>
      </c>
      <c r="C1193" s="152" t="s">
        <v>218</v>
      </c>
      <c r="D1193" s="153" t="s">
        <v>11045</v>
      </c>
      <c r="E1193" s="154" t="s">
        <v>36</v>
      </c>
      <c r="F1193" s="154" t="s">
        <v>9447</v>
      </c>
      <c r="G1193" s="154" t="s">
        <v>9448</v>
      </c>
      <c r="H1193" s="154" t="s">
        <v>42</v>
      </c>
      <c r="I1193" s="154" t="s">
        <v>9449</v>
      </c>
      <c r="J1193" s="154" t="s">
        <v>9450</v>
      </c>
      <c r="K1193" s="154" t="s">
        <v>9451</v>
      </c>
      <c r="L1193" s="155">
        <v>0.79100000000000004</v>
      </c>
    </row>
    <row r="1194" spans="1:12" hidden="1" x14ac:dyDescent="0.3">
      <c r="A1194" s="154" t="s">
        <v>219</v>
      </c>
      <c r="B1194" s="154" t="s">
        <v>11046</v>
      </c>
      <c r="C1194" s="152" t="s">
        <v>219</v>
      </c>
      <c r="D1194" s="153" t="s">
        <v>11047</v>
      </c>
      <c r="E1194" s="154" t="s">
        <v>36</v>
      </c>
      <c r="F1194" s="154" t="s">
        <v>9447</v>
      </c>
      <c r="G1194" s="154" t="s">
        <v>9448</v>
      </c>
      <c r="H1194" s="154" t="s">
        <v>42</v>
      </c>
      <c r="I1194" s="154" t="s">
        <v>9449</v>
      </c>
      <c r="J1194" s="154" t="s">
        <v>9450</v>
      </c>
      <c r="K1194" s="154" t="s">
        <v>9451</v>
      </c>
      <c r="L1194" s="155">
        <v>1.68445888</v>
      </c>
    </row>
    <row r="1195" spans="1:12" hidden="1" x14ac:dyDescent="0.3">
      <c r="A1195" s="154" t="s">
        <v>220</v>
      </c>
      <c r="B1195" s="154" t="s">
        <v>11048</v>
      </c>
      <c r="C1195" s="152" t="s">
        <v>220</v>
      </c>
      <c r="D1195" s="153" t="s">
        <v>11049</v>
      </c>
      <c r="E1195" s="154" t="s">
        <v>36</v>
      </c>
      <c r="F1195" s="154" t="s">
        <v>9447</v>
      </c>
      <c r="G1195" s="154" t="s">
        <v>9448</v>
      </c>
      <c r="H1195" s="154" t="s">
        <v>42</v>
      </c>
      <c r="I1195" s="154" t="s">
        <v>9449</v>
      </c>
      <c r="J1195" s="154" t="s">
        <v>9450</v>
      </c>
      <c r="K1195" s="154" t="s">
        <v>9451</v>
      </c>
      <c r="L1195" s="155">
        <v>0.16321991</v>
      </c>
    </row>
    <row r="1196" spans="1:12" hidden="1" x14ac:dyDescent="0.3">
      <c r="A1196" s="154" t="s">
        <v>221</v>
      </c>
      <c r="B1196" s="154" t="s">
        <v>11050</v>
      </c>
      <c r="C1196" s="152" t="s">
        <v>221</v>
      </c>
      <c r="D1196" s="153" t="s">
        <v>11051</v>
      </c>
      <c r="E1196" s="154" t="s">
        <v>36</v>
      </c>
      <c r="F1196" s="154" t="s">
        <v>9447</v>
      </c>
      <c r="G1196" s="154" t="s">
        <v>9448</v>
      </c>
      <c r="H1196" s="154" t="s">
        <v>42</v>
      </c>
      <c r="I1196" s="154" t="s">
        <v>9449</v>
      </c>
      <c r="J1196" s="154" t="s">
        <v>9450</v>
      </c>
      <c r="K1196" s="154" t="s">
        <v>9451</v>
      </c>
      <c r="L1196" s="155">
        <v>0.19961887</v>
      </c>
    </row>
    <row r="1197" spans="1:12" hidden="1" x14ac:dyDescent="0.3">
      <c r="A1197" s="154" t="s">
        <v>222</v>
      </c>
      <c r="B1197" s="154" t="s">
        <v>11052</v>
      </c>
      <c r="C1197" s="152" t="s">
        <v>222</v>
      </c>
      <c r="D1197" s="153" t="s">
        <v>11053</v>
      </c>
      <c r="E1197" s="154" t="s">
        <v>36</v>
      </c>
      <c r="F1197" s="154" t="s">
        <v>9447</v>
      </c>
      <c r="G1197" s="154" t="s">
        <v>9448</v>
      </c>
      <c r="H1197" s="154" t="s">
        <v>42</v>
      </c>
      <c r="I1197" s="154" t="s">
        <v>9449</v>
      </c>
      <c r="J1197" s="154" t="s">
        <v>9450</v>
      </c>
      <c r="K1197" s="154" t="s">
        <v>9451</v>
      </c>
      <c r="L1197" s="155">
        <v>0.21720178000000001</v>
      </c>
    </row>
    <row r="1198" spans="1:12" hidden="1" x14ac:dyDescent="0.3">
      <c r="A1198" s="154" t="s">
        <v>223</v>
      </c>
      <c r="B1198" s="154" t="s">
        <v>11054</v>
      </c>
      <c r="C1198" s="152" t="s">
        <v>223</v>
      </c>
      <c r="D1198" s="153" t="s">
        <v>11055</v>
      </c>
      <c r="E1198" s="154" t="s">
        <v>36</v>
      </c>
      <c r="F1198" s="154" t="s">
        <v>9447</v>
      </c>
      <c r="G1198" s="154" t="s">
        <v>9448</v>
      </c>
      <c r="H1198" s="154" t="s">
        <v>42</v>
      </c>
      <c r="I1198" s="154" t="s">
        <v>9449</v>
      </c>
      <c r="J1198" s="154" t="s">
        <v>9450</v>
      </c>
      <c r="K1198" s="154" t="s">
        <v>9451</v>
      </c>
      <c r="L1198" s="155">
        <v>0.26324929000000002</v>
      </c>
    </row>
    <row r="1199" spans="1:12" hidden="1" x14ac:dyDescent="0.3">
      <c r="A1199" s="154" t="s">
        <v>224</v>
      </c>
      <c r="B1199" s="154" t="s">
        <v>11056</v>
      </c>
      <c r="C1199" s="152" t="s">
        <v>224</v>
      </c>
      <c r="D1199" s="153" t="s">
        <v>11057</v>
      </c>
      <c r="E1199" s="154" t="s">
        <v>36</v>
      </c>
      <c r="F1199" s="154" t="s">
        <v>9447</v>
      </c>
      <c r="G1199" s="154" t="s">
        <v>9448</v>
      </c>
      <c r="H1199" s="154" t="s">
        <v>42</v>
      </c>
      <c r="I1199" s="154" t="s">
        <v>9449</v>
      </c>
      <c r="J1199" s="154" t="s">
        <v>9450</v>
      </c>
      <c r="K1199" s="154" t="s">
        <v>9451</v>
      </c>
      <c r="L1199" s="155">
        <v>0.30297200000000002</v>
      </c>
    </row>
    <row r="1200" spans="1:12" hidden="1" x14ac:dyDescent="0.3">
      <c r="A1200" s="154" t="s">
        <v>225</v>
      </c>
      <c r="B1200" s="154" t="s">
        <v>11058</v>
      </c>
      <c r="C1200" s="152" t="s">
        <v>225</v>
      </c>
      <c r="D1200" s="153" t="s">
        <v>11059</v>
      </c>
      <c r="E1200" s="154" t="s">
        <v>36</v>
      </c>
      <c r="F1200" s="154" t="s">
        <v>9447</v>
      </c>
      <c r="G1200" s="154" t="s">
        <v>9448</v>
      </c>
      <c r="H1200" s="154" t="s">
        <v>42</v>
      </c>
      <c r="I1200" s="154" t="s">
        <v>9449</v>
      </c>
      <c r="J1200" s="154" t="s">
        <v>9450</v>
      </c>
      <c r="K1200" s="154" t="s">
        <v>9451</v>
      </c>
      <c r="L1200" s="155">
        <v>0.34447888999999998</v>
      </c>
    </row>
    <row r="1201" spans="1:12" hidden="1" x14ac:dyDescent="0.3">
      <c r="A1201" s="154" t="s">
        <v>11060</v>
      </c>
      <c r="B1201" s="154" t="s">
        <v>11061</v>
      </c>
      <c r="C1201" s="152" t="s">
        <v>11060</v>
      </c>
      <c r="D1201" s="153" t="s">
        <v>11062</v>
      </c>
      <c r="E1201" s="154" t="s">
        <v>36</v>
      </c>
      <c r="F1201" s="154" t="s">
        <v>9447</v>
      </c>
      <c r="G1201" s="154" t="s">
        <v>9448</v>
      </c>
      <c r="H1201" s="154" t="s">
        <v>42</v>
      </c>
      <c r="I1201" s="154" t="s">
        <v>9449</v>
      </c>
      <c r="J1201" s="154" t="s">
        <v>9450</v>
      </c>
      <c r="K1201" s="154" t="s">
        <v>9451</v>
      </c>
      <c r="L1201" s="155">
        <v>0.40388065000000001</v>
      </c>
    </row>
    <row r="1202" spans="1:12" hidden="1" x14ac:dyDescent="0.3">
      <c r="A1202" s="154" t="s">
        <v>226</v>
      </c>
      <c r="B1202" s="154" t="s">
        <v>11063</v>
      </c>
      <c r="C1202" s="152" t="s">
        <v>226</v>
      </c>
      <c r="D1202" s="153" t="s">
        <v>11064</v>
      </c>
      <c r="E1202" s="154" t="s">
        <v>36</v>
      </c>
      <c r="F1202" s="154" t="s">
        <v>9447</v>
      </c>
      <c r="G1202" s="154" t="s">
        <v>9448</v>
      </c>
      <c r="H1202" s="154" t="s">
        <v>42</v>
      </c>
      <c r="I1202" s="154" t="s">
        <v>9449</v>
      </c>
      <c r="J1202" s="154" t="s">
        <v>9450</v>
      </c>
      <c r="K1202" s="154" t="s">
        <v>9451</v>
      </c>
      <c r="L1202" s="155">
        <v>0.50351824000000001</v>
      </c>
    </row>
    <row r="1203" spans="1:12" hidden="1" x14ac:dyDescent="0.3">
      <c r="A1203" s="154" t="s">
        <v>227</v>
      </c>
      <c r="B1203" s="154" t="s">
        <v>11065</v>
      </c>
      <c r="C1203" s="152" t="s">
        <v>227</v>
      </c>
      <c r="D1203" s="153" t="s">
        <v>11066</v>
      </c>
      <c r="E1203" s="154" t="s">
        <v>36</v>
      </c>
      <c r="F1203" s="154" t="s">
        <v>9447</v>
      </c>
      <c r="G1203" s="154" t="s">
        <v>9448</v>
      </c>
      <c r="H1203" s="154" t="s">
        <v>42</v>
      </c>
      <c r="I1203" s="154" t="s">
        <v>9449</v>
      </c>
      <c r="J1203" s="154" t="s">
        <v>9450</v>
      </c>
      <c r="K1203" s="154" t="s">
        <v>9451</v>
      </c>
      <c r="L1203" s="155">
        <v>0.55868209000000002</v>
      </c>
    </row>
    <row r="1204" spans="1:12" hidden="1" x14ac:dyDescent="0.3">
      <c r="A1204" s="154" t="s">
        <v>228</v>
      </c>
      <c r="B1204" s="154" t="s">
        <v>11067</v>
      </c>
      <c r="C1204" s="152" t="s">
        <v>228</v>
      </c>
      <c r="D1204" s="153" t="s">
        <v>11068</v>
      </c>
      <c r="E1204" s="154" t="s">
        <v>36</v>
      </c>
      <c r="F1204" s="154" t="s">
        <v>9447</v>
      </c>
      <c r="G1204" s="154" t="s">
        <v>9448</v>
      </c>
      <c r="H1204" s="154" t="s">
        <v>42</v>
      </c>
      <c r="I1204" s="154" t="s">
        <v>9449</v>
      </c>
      <c r="J1204" s="154" t="s">
        <v>9450</v>
      </c>
      <c r="K1204" s="154" t="s">
        <v>9451</v>
      </c>
      <c r="L1204" s="155">
        <v>1.2417622699999999</v>
      </c>
    </row>
    <row r="1205" spans="1:12" hidden="1" x14ac:dyDescent="0.3">
      <c r="A1205" s="154" t="s">
        <v>229</v>
      </c>
      <c r="B1205" s="154" t="s">
        <v>11069</v>
      </c>
      <c r="C1205" s="152" t="s">
        <v>229</v>
      </c>
      <c r="D1205" s="153" t="s">
        <v>11070</v>
      </c>
      <c r="E1205" s="154" t="s">
        <v>36</v>
      </c>
      <c r="F1205" s="154" t="s">
        <v>9447</v>
      </c>
      <c r="G1205" s="154" t="s">
        <v>9448</v>
      </c>
      <c r="H1205" s="154" t="s">
        <v>42</v>
      </c>
      <c r="I1205" s="154" t="s">
        <v>9449</v>
      </c>
      <c r="J1205" s="154" t="s">
        <v>9450</v>
      </c>
      <c r="K1205" s="154" t="s">
        <v>9451</v>
      </c>
      <c r="L1205" s="155">
        <v>0.3379837</v>
      </c>
    </row>
    <row r="1206" spans="1:12" hidden="1" x14ac:dyDescent="0.3">
      <c r="A1206" s="154" t="s">
        <v>230</v>
      </c>
      <c r="B1206" s="154" t="s">
        <v>11071</v>
      </c>
      <c r="C1206" s="152" t="s">
        <v>230</v>
      </c>
      <c r="D1206" s="153" t="s">
        <v>11072</v>
      </c>
      <c r="E1206" s="154" t="s">
        <v>36</v>
      </c>
      <c r="F1206" s="154" t="s">
        <v>9447</v>
      </c>
      <c r="G1206" s="154" t="s">
        <v>9448</v>
      </c>
      <c r="H1206" s="154" t="s">
        <v>42</v>
      </c>
      <c r="I1206" s="154" t="s">
        <v>9449</v>
      </c>
      <c r="J1206" s="154" t="s">
        <v>9450</v>
      </c>
      <c r="K1206" s="154" t="s">
        <v>9451</v>
      </c>
      <c r="L1206" s="155">
        <v>0.39008335999999999</v>
      </c>
    </row>
    <row r="1207" spans="1:12" hidden="1" x14ac:dyDescent="0.3">
      <c r="A1207" s="154" t="s">
        <v>231</v>
      </c>
      <c r="B1207" s="154" t="s">
        <v>11073</v>
      </c>
      <c r="C1207" s="152" t="s">
        <v>231</v>
      </c>
      <c r="D1207" s="153" t="s">
        <v>11074</v>
      </c>
      <c r="E1207" s="154" t="s">
        <v>36</v>
      </c>
      <c r="F1207" s="154" t="s">
        <v>9447</v>
      </c>
      <c r="G1207" s="154" t="s">
        <v>9448</v>
      </c>
      <c r="H1207" s="154" t="s">
        <v>42</v>
      </c>
      <c r="I1207" s="154" t="s">
        <v>9449</v>
      </c>
      <c r="J1207" s="154" t="s">
        <v>9450</v>
      </c>
      <c r="K1207" s="154" t="s">
        <v>9451</v>
      </c>
      <c r="L1207" s="155">
        <v>0.43523507</v>
      </c>
    </row>
    <row r="1208" spans="1:12" hidden="1" x14ac:dyDescent="0.3">
      <c r="A1208" s="154" t="s">
        <v>232</v>
      </c>
      <c r="B1208" s="154" t="s">
        <v>11075</v>
      </c>
      <c r="C1208" s="152" t="s">
        <v>232</v>
      </c>
      <c r="D1208" s="153" t="s">
        <v>11076</v>
      </c>
      <c r="E1208" s="154" t="s">
        <v>36</v>
      </c>
      <c r="F1208" s="154" t="s">
        <v>9447</v>
      </c>
      <c r="G1208" s="154" t="s">
        <v>9448</v>
      </c>
      <c r="H1208" s="154" t="s">
        <v>42</v>
      </c>
      <c r="I1208" s="154" t="s">
        <v>9449</v>
      </c>
      <c r="J1208" s="154" t="s">
        <v>9450</v>
      </c>
      <c r="K1208" s="154" t="s">
        <v>9451</v>
      </c>
      <c r="L1208" s="155">
        <v>0.50792163999999995</v>
      </c>
    </row>
    <row r="1209" spans="1:12" hidden="1" x14ac:dyDescent="0.3">
      <c r="A1209" s="154" t="s">
        <v>233</v>
      </c>
      <c r="B1209" s="154" t="s">
        <v>11077</v>
      </c>
      <c r="C1209" s="152" t="s">
        <v>233</v>
      </c>
      <c r="D1209" s="153" t="s">
        <v>11078</v>
      </c>
      <c r="E1209" s="154" t="s">
        <v>36</v>
      </c>
      <c r="F1209" s="154" t="s">
        <v>9447</v>
      </c>
      <c r="G1209" s="154" t="s">
        <v>9448</v>
      </c>
      <c r="H1209" s="154" t="s">
        <v>42</v>
      </c>
      <c r="I1209" s="154" t="s">
        <v>9449</v>
      </c>
      <c r="J1209" s="154" t="s">
        <v>9450</v>
      </c>
      <c r="K1209" s="154" t="s">
        <v>9451</v>
      </c>
      <c r="L1209" s="155">
        <v>0.55165887000000002</v>
      </c>
    </row>
    <row r="1210" spans="1:12" hidden="1" x14ac:dyDescent="0.3">
      <c r="A1210" s="154" t="s">
        <v>234</v>
      </c>
      <c r="B1210" s="154" t="s">
        <v>11079</v>
      </c>
      <c r="C1210" s="152" t="s">
        <v>234</v>
      </c>
      <c r="D1210" s="153" t="s">
        <v>11080</v>
      </c>
      <c r="E1210" s="154" t="s">
        <v>36</v>
      </c>
      <c r="F1210" s="154" t="s">
        <v>9447</v>
      </c>
      <c r="G1210" s="154" t="s">
        <v>9448</v>
      </c>
      <c r="H1210" s="154" t="s">
        <v>42</v>
      </c>
      <c r="I1210" s="154" t="s">
        <v>9449</v>
      </c>
      <c r="J1210" s="154" t="s">
        <v>9450</v>
      </c>
      <c r="K1210" s="154" t="s">
        <v>9451</v>
      </c>
      <c r="L1210" s="155">
        <v>0.63466498999999998</v>
      </c>
    </row>
    <row r="1211" spans="1:12" hidden="1" x14ac:dyDescent="0.3">
      <c r="A1211" s="154" t="s">
        <v>235</v>
      </c>
      <c r="B1211" s="154" t="s">
        <v>11081</v>
      </c>
      <c r="C1211" s="152" t="s">
        <v>235</v>
      </c>
      <c r="D1211" s="153" t="s">
        <v>11082</v>
      </c>
      <c r="E1211" s="154" t="s">
        <v>36</v>
      </c>
      <c r="F1211" s="154" t="s">
        <v>9447</v>
      </c>
      <c r="G1211" s="154" t="s">
        <v>9448</v>
      </c>
      <c r="H1211" s="154" t="s">
        <v>42</v>
      </c>
      <c r="I1211" s="154" t="s">
        <v>9449</v>
      </c>
      <c r="J1211" s="154" t="s">
        <v>9450</v>
      </c>
      <c r="K1211" s="154" t="s">
        <v>9451</v>
      </c>
      <c r="L1211" s="155">
        <v>0.6611707</v>
      </c>
    </row>
    <row r="1212" spans="1:12" hidden="1" x14ac:dyDescent="0.3">
      <c r="A1212" s="154" t="s">
        <v>236</v>
      </c>
      <c r="B1212" s="154" t="s">
        <v>11083</v>
      </c>
      <c r="C1212" s="152" t="s">
        <v>236</v>
      </c>
      <c r="D1212" s="153" t="s">
        <v>11084</v>
      </c>
      <c r="E1212" s="154" t="s">
        <v>36</v>
      </c>
      <c r="F1212" s="154" t="s">
        <v>9447</v>
      </c>
      <c r="G1212" s="154" t="s">
        <v>9448</v>
      </c>
      <c r="H1212" s="154" t="s">
        <v>42</v>
      </c>
      <c r="I1212" s="154" t="s">
        <v>9449</v>
      </c>
      <c r="J1212" s="154" t="s">
        <v>9450</v>
      </c>
      <c r="K1212" s="154" t="s">
        <v>9451</v>
      </c>
      <c r="L1212" s="155">
        <v>0.74865954999999995</v>
      </c>
    </row>
    <row r="1213" spans="1:12" hidden="1" x14ac:dyDescent="0.3">
      <c r="A1213" s="154" t="s">
        <v>237</v>
      </c>
      <c r="B1213" s="154" t="s">
        <v>11085</v>
      </c>
      <c r="C1213" s="152" t="s">
        <v>237</v>
      </c>
      <c r="D1213" s="153" t="s">
        <v>11086</v>
      </c>
      <c r="E1213" s="154" t="s">
        <v>36</v>
      </c>
      <c r="F1213" s="154" t="s">
        <v>9447</v>
      </c>
      <c r="G1213" s="154" t="s">
        <v>9448</v>
      </c>
      <c r="H1213" s="154" t="s">
        <v>42</v>
      </c>
      <c r="I1213" s="154" t="s">
        <v>9449</v>
      </c>
      <c r="J1213" s="154" t="s">
        <v>9450</v>
      </c>
      <c r="K1213" s="154" t="s">
        <v>9451</v>
      </c>
      <c r="L1213" s="155">
        <v>0.79813951999999999</v>
      </c>
    </row>
    <row r="1214" spans="1:12" hidden="1" x14ac:dyDescent="0.3">
      <c r="A1214" s="154" t="s">
        <v>238</v>
      </c>
      <c r="B1214" s="154" t="s">
        <v>11087</v>
      </c>
      <c r="C1214" s="152" t="s">
        <v>238</v>
      </c>
      <c r="D1214" s="153" t="s">
        <v>11088</v>
      </c>
      <c r="E1214" s="154" t="s">
        <v>36</v>
      </c>
      <c r="F1214" s="154" t="s">
        <v>9447</v>
      </c>
      <c r="G1214" s="154" t="s">
        <v>9448</v>
      </c>
      <c r="H1214" s="154" t="s">
        <v>42</v>
      </c>
      <c r="I1214" s="154" t="s">
        <v>9449</v>
      </c>
      <c r="J1214" s="154" t="s">
        <v>9450</v>
      </c>
      <c r="K1214" s="154" t="s">
        <v>9451</v>
      </c>
      <c r="L1214" s="155">
        <v>0.86302767999999996</v>
      </c>
    </row>
    <row r="1215" spans="1:12" hidden="1" x14ac:dyDescent="0.3">
      <c r="A1215" s="154" t="s">
        <v>239</v>
      </c>
      <c r="B1215" s="154" t="s">
        <v>11089</v>
      </c>
      <c r="C1215" s="152" t="s">
        <v>239</v>
      </c>
      <c r="D1215" s="153" t="s">
        <v>11090</v>
      </c>
      <c r="E1215" s="154" t="s">
        <v>36</v>
      </c>
      <c r="F1215" s="154" t="s">
        <v>9447</v>
      </c>
      <c r="G1215" s="154" t="s">
        <v>9448</v>
      </c>
      <c r="H1215" s="154" t="s">
        <v>42</v>
      </c>
      <c r="I1215" s="154" t="s">
        <v>9449</v>
      </c>
      <c r="J1215" s="154" t="s">
        <v>9450</v>
      </c>
      <c r="K1215" s="154" t="s">
        <v>9451</v>
      </c>
      <c r="L1215" s="155">
        <v>0.96928972999999996</v>
      </c>
    </row>
    <row r="1216" spans="1:12" hidden="1" x14ac:dyDescent="0.3">
      <c r="A1216" s="154" t="s">
        <v>240</v>
      </c>
      <c r="B1216" s="154" t="s">
        <v>11091</v>
      </c>
      <c r="C1216" s="152" t="s">
        <v>240</v>
      </c>
      <c r="D1216" s="153" t="s">
        <v>11092</v>
      </c>
      <c r="E1216" s="154" t="s">
        <v>36</v>
      </c>
      <c r="F1216" s="154" t="s">
        <v>9447</v>
      </c>
      <c r="G1216" s="154" t="s">
        <v>9448</v>
      </c>
      <c r="H1216" s="154" t="s">
        <v>42</v>
      </c>
      <c r="I1216" s="154" t="s">
        <v>9449</v>
      </c>
      <c r="J1216" s="154" t="s">
        <v>9450</v>
      </c>
      <c r="K1216" s="154" t="s">
        <v>9451</v>
      </c>
      <c r="L1216" s="155">
        <v>1.0794130099999999</v>
      </c>
    </row>
    <row r="1217" spans="1:12" hidden="1" x14ac:dyDescent="0.3">
      <c r="A1217" s="154" t="s">
        <v>241</v>
      </c>
      <c r="B1217" s="154" t="s">
        <v>11093</v>
      </c>
      <c r="C1217" s="152" t="s">
        <v>241</v>
      </c>
      <c r="D1217" s="153" t="s">
        <v>11094</v>
      </c>
      <c r="E1217" s="154" t="s">
        <v>36</v>
      </c>
      <c r="F1217" s="154" t="s">
        <v>9447</v>
      </c>
      <c r="G1217" s="154" t="s">
        <v>9448</v>
      </c>
      <c r="H1217" s="154" t="s">
        <v>42</v>
      </c>
      <c r="I1217" s="154" t="s">
        <v>9449</v>
      </c>
      <c r="J1217" s="154" t="s">
        <v>9450</v>
      </c>
      <c r="K1217" s="154" t="s">
        <v>9451</v>
      </c>
      <c r="L1217" s="155">
        <v>1.14792483</v>
      </c>
    </row>
    <row r="1218" spans="1:12" hidden="1" x14ac:dyDescent="0.3">
      <c r="A1218" s="154" t="s">
        <v>242</v>
      </c>
      <c r="B1218" s="154" t="s">
        <v>11095</v>
      </c>
      <c r="C1218" s="152" t="s">
        <v>242</v>
      </c>
      <c r="D1218" s="153" t="s">
        <v>11096</v>
      </c>
      <c r="E1218" s="154" t="s">
        <v>36</v>
      </c>
      <c r="F1218" s="154" t="s">
        <v>9447</v>
      </c>
      <c r="G1218" s="154" t="s">
        <v>9448</v>
      </c>
      <c r="H1218" s="154" t="s">
        <v>42</v>
      </c>
      <c r="I1218" s="154" t="s">
        <v>9449</v>
      </c>
      <c r="J1218" s="154" t="s">
        <v>9450</v>
      </c>
      <c r="K1218" s="154" t="s">
        <v>9451</v>
      </c>
      <c r="L1218" s="155">
        <v>1.30547944</v>
      </c>
    </row>
    <row r="1219" spans="1:12" hidden="1" x14ac:dyDescent="0.3">
      <c r="A1219" s="154" t="s">
        <v>243</v>
      </c>
      <c r="B1219" s="154" t="s">
        <v>11097</v>
      </c>
      <c r="C1219" s="152" t="s">
        <v>243</v>
      </c>
      <c r="D1219" s="153" t="s">
        <v>11098</v>
      </c>
      <c r="E1219" s="154" t="s">
        <v>36</v>
      </c>
      <c r="F1219" s="154" t="s">
        <v>9447</v>
      </c>
      <c r="G1219" s="154" t="s">
        <v>9448</v>
      </c>
      <c r="H1219" s="154" t="s">
        <v>42</v>
      </c>
      <c r="I1219" s="154" t="s">
        <v>9449</v>
      </c>
      <c r="J1219" s="154" t="s">
        <v>9450</v>
      </c>
      <c r="K1219" s="154" t="s">
        <v>9451</v>
      </c>
      <c r="L1219" s="155">
        <v>2.5665331199999999</v>
      </c>
    </row>
    <row r="1220" spans="1:12" hidden="1" x14ac:dyDescent="0.3">
      <c r="A1220" s="154" t="s">
        <v>244</v>
      </c>
      <c r="B1220" s="154" t="s">
        <v>11099</v>
      </c>
      <c r="C1220" s="152" t="s">
        <v>244</v>
      </c>
      <c r="D1220" s="153" t="s">
        <v>11100</v>
      </c>
      <c r="E1220" s="154" t="s">
        <v>36</v>
      </c>
      <c r="F1220" s="154" t="s">
        <v>9447</v>
      </c>
      <c r="G1220" s="154" t="s">
        <v>9448</v>
      </c>
      <c r="H1220" s="154" t="s">
        <v>42</v>
      </c>
      <c r="I1220" s="154" t="s">
        <v>9449</v>
      </c>
      <c r="J1220" s="154" t="s">
        <v>9450</v>
      </c>
      <c r="K1220" s="154" t="s">
        <v>9451</v>
      </c>
      <c r="L1220" s="155">
        <v>1.9895512799999999</v>
      </c>
    </row>
    <row r="1221" spans="1:12" hidden="1" x14ac:dyDescent="0.3">
      <c r="A1221" s="154" t="s">
        <v>245</v>
      </c>
      <c r="B1221" s="154" t="s">
        <v>11101</v>
      </c>
      <c r="C1221" s="152" t="s">
        <v>245</v>
      </c>
      <c r="D1221" s="153" t="s">
        <v>11102</v>
      </c>
      <c r="E1221" s="154" t="s">
        <v>36</v>
      </c>
      <c r="F1221" s="154" t="s">
        <v>9447</v>
      </c>
      <c r="G1221" s="154" t="s">
        <v>9448</v>
      </c>
      <c r="H1221" s="154" t="s">
        <v>42</v>
      </c>
      <c r="I1221" s="154" t="s">
        <v>9449</v>
      </c>
      <c r="J1221" s="154" t="s">
        <v>9450</v>
      </c>
      <c r="K1221" s="154" t="s">
        <v>9451</v>
      </c>
      <c r="L1221" s="155">
        <v>3.1459051699999998</v>
      </c>
    </row>
    <row r="1222" spans="1:12" hidden="1" x14ac:dyDescent="0.3">
      <c r="A1222" s="154" t="s">
        <v>246</v>
      </c>
      <c r="B1222" s="154" t="s">
        <v>11103</v>
      </c>
      <c r="C1222" s="152" t="s">
        <v>246</v>
      </c>
      <c r="D1222" s="153" t="s">
        <v>11104</v>
      </c>
      <c r="E1222" s="154" t="s">
        <v>36</v>
      </c>
      <c r="F1222" s="154" t="s">
        <v>9447</v>
      </c>
      <c r="G1222" s="154" t="s">
        <v>9448</v>
      </c>
      <c r="H1222" s="154" t="s">
        <v>42</v>
      </c>
      <c r="I1222" s="154" t="s">
        <v>9449</v>
      </c>
      <c r="J1222" s="154" t="s">
        <v>9450</v>
      </c>
      <c r="K1222" s="154" t="s">
        <v>9451</v>
      </c>
      <c r="L1222" s="155">
        <v>1.5</v>
      </c>
    </row>
    <row r="1223" spans="1:12" hidden="1" x14ac:dyDescent="0.3">
      <c r="A1223" s="154" t="s">
        <v>247</v>
      </c>
      <c r="B1223" s="154" t="s">
        <v>11105</v>
      </c>
      <c r="C1223" s="152" t="s">
        <v>247</v>
      </c>
      <c r="D1223" s="153" t="s">
        <v>11106</v>
      </c>
      <c r="E1223" s="154" t="s">
        <v>36</v>
      </c>
      <c r="F1223" s="154" t="s">
        <v>9447</v>
      </c>
      <c r="G1223" s="154" t="s">
        <v>9448</v>
      </c>
      <c r="H1223" s="154" t="s">
        <v>42</v>
      </c>
      <c r="I1223" s="154" t="s">
        <v>9449</v>
      </c>
      <c r="J1223" s="154" t="s">
        <v>9450</v>
      </c>
      <c r="K1223" s="154" t="s">
        <v>9451</v>
      </c>
      <c r="L1223" s="155">
        <v>0.61719999999999997</v>
      </c>
    </row>
    <row r="1224" spans="1:12" hidden="1" x14ac:dyDescent="0.3">
      <c r="A1224" s="154" t="s">
        <v>248</v>
      </c>
      <c r="B1224" s="154" t="s">
        <v>11107</v>
      </c>
      <c r="C1224" s="152" t="s">
        <v>248</v>
      </c>
      <c r="D1224" s="153" t="s">
        <v>11108</v>
      </c>
      <c r="E1224" s="154" t="s">
        <v>36</v>
      </c>
      <c r="F1224" s="154" t="s">
        <v>9447</v>
      </c>
      <c r="G1224" s="154" t="s">
        <v>9448</v>
      </c>
      <c r="H1224" s="154" t="s">
        <v>42</v>
      </c>
      <c r="I1224" s="154" t="s">
        <v>9449</v>
      </c>
      <c r="J1224" s="154" t="s">
        <v>9450</v>
      </c>
      <c r="K1224" s="154" t="s">
        <v>9451</v>
      </c>
      <c r="L1224" s="155">
        <v>0.73412896000000005</v>
      </c>
    </row>
    <row r="1225" spans="1:12" hidden="1" x14ac:dyDescent="0.3">
      <c r="A1225" s="154" t="s">
        <v>249</v>
      </c>
      <c r="B1225" s="154" t="s">
        <v>11109</v>
      </c>
      <c r="C1225" s="152" t="s">
        <v>249</v>
      </c>
      <c r="D1225" s="153" t="s">
        <v>11110</v>
      </c>
      <c r="E1225" s="154" t="s">
        <v>36</v>
      </c>
      <c r="F1225" s="154" t="s">
        <v>9447</v>
      </c>
      <c r="G1225" s="154" t="s">
        <v>9448</v>
      </c>
      <c r="H1225" s="154" t="s">
        <v>42</v>
      </c>
      <c r="I1225" s="154" t="s">
        <v>9449</v>
      </c>
      <c r="J1225" s="154" t="s">
        <v>9450</v>
      </c>
      <c r="K1225" s="154" t="s">
        <v>9451</v>
      </c>
      <c r="L1225" s="155">
        <v>0.76961513000000004</v>
      </c>
    </row>
    <row r="1226" spans="1:12" hidden="1" x14ac:dyDescent="0.3">
      <c r="A1226" s="154" t="s">
        <v>250</v>
      </c>
      <c r="B1226" s="154" t="s">
        <v>11111</v>
      </c>
      <c r="C1226" s="152" t="s">
        <v>250</v>
      </c>
      <c r="D1226" s="153" t="s">
        <v>11112</v>
      </c>
      <c r="E1226" s="154" t="s">
        <v>36</v>
      </c>
      <c r="F1226" s="154" t="s">
        <v>9447</v>
      </c>
      <c r="G1226" s="154" t="s">
        <v>9448</v>
      </c>
      <c r="H1226" s="154" t="s">
        <v>42</v>
      </c>
      <c r="I1226" s="154" t="s">
        <v>9449</v>
      </c>
      <c r="J1226" s="154" t="s">
        <v>9450</v>
      </c>
      <c r="K1226" s="154" t="s">
        <v>9451</v>
      </c>
      <c r="L1226" s="155">
        <v>0.84676483999999996</v>
      </c>
    </row>
    <row r="1227" spans="1:12" hidden="1" x14ac:dyDescent="0.3">
      <c r="A1227" s="154" t="s">
        <v>251</v>
      </c>
      <c r="B1227" s="154" t="s">
        <v>11113</v>
      </c>
      <c r="C1227" s="152" t="s">
        <v>251</v>
      </c>
      <c r="D1227" s="153" t="s">
        <v>11114</v>
      </c>
      <c r="E1227" s="154" t="s">
        <v>36</v>
      </c>
      <c r="F1227" s="154" t="s">
        <v>9447</v>
      </c>
      <c r="G1227" s="154" t="s">
        <v>9448</v>
      </c>
      <c r="H1227" s="154" t="s">
        <v>42</v>
      </c>
      <c r="I1227" s="154" t="s">
        <v>9449</v>
      </c>
      <c r="J1227" s="154" t="s">
        <v>9450</v>
      </c>
      <c r="K1227" s="154" t="s">
        <v>9451</v>
      </c>
      <c r="L1227" s="155">
        <v>0.91498380000000001</v>
      </c>
    </row>
    <row r="1228" spans="1:12" hidden="1" x14ac:dyDescent="0.3">
      <c r="A1228" s="154" t="s">
        <v>252</v>
      </c>
      <c r="B1228" s="154" t="s">
        <v>11115</v>
      </c>
      <c r="C1228" s="152" t="s">
        <v>252</v>
      </c>
      <c r="D1228" s="153" t="s">
        <v>11116</v>
      </c>
      <c r="E1228" s="154" t="s">
        <v>36</v>
      </c>
      <c r="F1228" s="154" t="s">
        <v>9447</v>
      </c>
      <c r="G1228" s="154" t="s">
        <v>9448</v>
      </c>
      <c r="H1228" s="154" t="s">
        <v>42</v>
      </c>
      <c r="I1228" s="154" t="s">
        <v>9449</v>
      </c>
      <c r="J1228" s="154" t="s">
        <v>9450</v>
      </c>
      <c r="K1228" s="154" t="s">
        <v>9451</v>
      </c>
      <c r="L1228" s="155">
        <v>1.00355262</v>
      </c>
    </row>
    <row r="1229" spans="1:12" hidden="1" x14ac:dyDescent="0.3">
      <c r="A1229" s="154" t="s">
        <v>253</v>
      </c>
      <c r="B1229" s="154" t="s">
        <v>11117</v>
      </c>
      <c r="C1229" s="152" t="s">
        <v>253</v>
      </c>
      <c r="D1229" s="153" t="s">
        <v>11118</v>
      </c>
      <c r="E1229" s="154" t="s">
        <v>36</v>
      </c>
      <c r="F1229" s="154" t="s">
        <v>9447</v>
      </c>
      <c r="G1229" s="154" t="s">
        <v>9448</v>
      </c>
      <c r="H1229" s="154" t="s">
        <v>42</v>
      </c>
      <c r="I1229" s="154" t="s">
        <v>9449</v>
      </c>
      <c r="J1229" s="154" t="s">
        <v>9450</v>
      </c>
      <c r="K1229" s="154" t="s">
        <v>9451</v>
      </c>
      <c r="L1229" s="155">
        <v>1.1336264300000001</v>
      </c>
    </row>
    <row r="1230" spans="1:12" hidden="1" x14ac:dyDescent="0.3">
      <c r="A1230" s="154" t="s">
        <v>254</v>
      </c>
      <c r="B1230" s="154" t="s">
        <v>11119</v>
      </c>
      <c r="C1230" s="152" t="s">
        <v>254</v>
      </c>
      <c r="D1230" s="153" t="s">
        <v>11120</v>
      </c>
      <c r="E1230" s="154" t="s">
        <v>36</v>
      </c>
      <c r="F1230" s="154" t="s">
        <v>9447</v>
      </c>
      <c r="G1230" s="154" t="s">
        <v>9448</v>
      </c>
      <c r="H1230" s="154" t="s">
        <v>42</v>
      </c>
      <c r="I1230" s="154" t="s">
        <v>9449</v>
      </c>
      <c r="J1230" s="154" t="s">
        <v>9450</v>
      </c>
      <c r="K1230" s="154" t="s">
        <v>9451</v>
      </c>
      <c r="L1230" s="155">
        <v>1.1982742200000001</v>
      </c>
    </row>
    <row r="1231" spans="1:12" hidden="1" x14ac:dyDescent="0.3">
      <c r="A1231" s="154" t="s">
        <v>255</v>
      </c>
      <c r="B1231" s="154" t="s">
        <v>11121</v>
      </c>
      <c r="C1231" s="152" t="s">
        <v>255</v>
      </c>
      <c r="D1231" s="153" t="s">
        <v>11122</v>
      </c>
      <c r="E1231" s="154" t="s">
        <v>36</v>
      </c>
      <c r="F1231" s="154" t="s">
        <v>9447</v>
      </c>
      <c r="G1231" s="154" t="s">
        <v>9448</v>
      </c>
      <c r="H1231" s="154" t="s">
        <v>42</v>
      </c>
      <c r="I1231" s="154" t="s">
        <v>9449</v>
      </c>
      <c r="J1231" s="154" t="s">
        <v>9450</v>
      </c>
      <c r="K1231" s="154" t="s">
        <v>9451</v>
      </c>
      <c r="L1231" s="155">
        <v>1.4007665499999999</v>
      </c>
    </row>
    <row r="1232" spans="1:12" hidden="1" x14ac:dyDescent="0.3">
      <c r="A1232" s="154" t="s">
        <v>256</v>
      </c>
      <c r="B1232" s="154" t="s">
        <v>11123</v>
      </c>
      <c r="C1232" s="152" t="s">
        <v>256</v>
      </c>
      <c r="D1232" s="153" t="s">
        <v>11124</v>
      </c>
      <c r="E1232" s="154" t="s">
        <v>36</v>
      </c>
      <c r="F1232" s="154" t="s">
        <v>9447</v>
      </c>
      <c r="G1232" s="154" t="s">
        <v>9448</v>
      </c>
      <c r="H1232" s="154" t="s">
        <v>42</v>
      </c>
      <c r="I1232" s="154" t="s">
        <v>9449</v>
      </c>
      <c r="J1232" s="154" t="s">
        <v>9450</v>
      </c>
      <c r="K1232" s="154" t="s">
        <v>9451</v>
      </c>
      <c r="L1232" s="155">
        <v>1.52621582</v>
      </c>
    </row>
    <row r="1233" spans="1:12" hidden="1" x14ac:dyDescent="0.3">
      <c r="A1233" s="154" t="s">
        <v>257</v>
      </c>
      <c r="B1233" s="154" t="s">
        <v>11125</v>
      </c>
      <c r="C1233" s="152" t="s">
        <v>257</v>
      </c>
      <c r="D1233" s="153" t="s">
        <v>11126</v>
      </c>
      <c r="E1233" s="154" t="s">
        <v>36</v>
      </c>
      <c r="F1233" s="154" t="s">
        <v>9447</v>
      </c>
      <c r="G1233" s="154" t="s">
        <v>9448</v>
      </c>
      <c r="H1233" s="154" t="s">
        <v>42</v>
      </c>
      <c r="I1233" s="154" t="s">
        <v>9449</v>
      </c>
      <c r="J1233" s="154" t="s">
        <v>9450</v>
      </c>
      <c r="K1233" s="154" t="s">
        <v>9451</v>
      </c>
      <c r="L1233" s="155">
        <v>1.9075666200000001</v>
      </c>
    </row>
    <row r="1234" spans="1:12" hidden="1" x14ac:dyDescent="0.3">
      <c r="A1234" s="154" t="s">
        <v>258</v>
      </c>
      <c r="B1234" s="154" t="s">
        <v>11127</v>
      </c>
      <c r="C1234" s="152" t="s">
        <v>258</v>
      </c>
      <c r="D1234" s="153" t="s">
        <v>11128</v>
      </c>
      <c r="E1234" s="154" t="s">
        <v>36</v>
      </c>
      <c r="F1234" s="154" t="s">
        <v>9447</v>
      </c>
      <c r="G1234" s="154" t="s">
        <v>9448</v>
      </c>
      <c r="H1234" s="154" t="s">
        <v>42</v>
      </c>
      <c r="I1234" s="154" t="s">
        <v>9449</v>
      </c>
      <c r="J1234" s="154" t="s">
        <v>9450</v>
      </c>
      <c r="K1234" s="154" t="s">
        <v>9451</v>
      </c>
      <c r="L1234" s="155">
        <v>2.0606192499999998</v>
      </c>
    </row>
    <row r="1235" spans="1:12" hidden="1" x14ac:dyDescent="0.3">
      <c r="A1235" s="154" t="s">
        <v>259</v>
      </c>
      <c r="B1235" s="154" t="s">
        <v>11129</v>
      </c>
      <c r="C1235" s="152" t="s">
        <v>259</v>
      </c>
      <c r="D1235" s="153" t="s">
        <v>11130</v>
      </c>
      <c r="E1235" s="154" t="s">
        <v>36</v>
      </c>
      <c r="F1235" s="154" t="s">
        <v>9447</v>
      </c>
      <c r="G1235" s="154" t="s">
        <v>9448</v>
      </c>
      <c r="H1235" s="154" t="s">
        <v>42</v>
      </c>
      <c r="I1235" s="154" t="s">
        <v>9449</v>
      </c>
      <c r="J1235" s="154" t="s">
        <v>9450</v>
      </c>
      <c r="K1235" s="154" t="s">
        <v>9451</v>
      </c>
      <c r="L1235" s="155">
        <v>3.5396213599999999</v>
      </c>
    </row>
    <row r="1236" spans="1:12" hidden="1" x14ac:dyDescent="0.3">
      <c r="A1236" s="154" t="s">
        <v>260</v>
      </c>
      <c r="B1236" s="154" t="s">
        <v>11131</v>
      </c>
      <c r="C1236" s="152" t="s">
        <v>260</v>
      </c>
      <c r="D1236" s="153" t="s">
        <v>11132</v>
      </c>
      <c r="E1236" s="154" t="s">
        <v>36</v>
      </c>
      <c r="F1236" s="154" t="s">
        <v>9447</v>
      </c>
      <c r="G1236" s="154" t="s">
        <v>9448</v>
      </c>
      <c r="H1236" s="154" t="s">
        <v>42</v>
      </c>
      <c r="I1236" s="154" t="s">
        <v>9449</v>
      </c>
      <c r="J1236" s="154" t="s">
        <v>9450</v>
      </c>
      <c r="K1236" s="154" t="s">
        <v>9451</v>
      </c>
      <c r="L1236" s="155">
        <v>2.4211644699999999</v>
      </c>
    </row>
    <row r="1237" spans="1:12" hidden="1" x14ac:dyDescent="0.3">
      <c r="A1237" s="154" t="s">
        <v>261</v>
      </c>
      <c r="B1237" s="154" t="s">
        <v>11133</v>
      </c>
      <c r="C1237" s="152" t="s">
        <v>261</v>
      </c>
      <c r="D1237" s="153" t="s">
        <v>11134</v>
      </c>
      <c r="E1237" s="154" t="s">
        <v>36</v>
      </c>
      <c r="F1237" s="154" t="s">
        <v>9447</v>
      </c>
      <c r="G1237" s="154" t="s">
        <v>9448</v>
      </c>
      <c r="H1237" s="154" t="s">
        <v>42</v>
      </c>
      <c r="I1237" s="154" t="s">
        <v>9449</v>
      </c>
      <c r="J1237" s="154" t="s">
        <v>9450</v>
      </c>
      <c r="K1237" s="154" t="s">
        <v>9451</v>
      </c>
      <c r="L1237" s="155">
        <v>3.2266468499999998</v>
      </c>
    </row>
    <row r="1238" spans="1:12" hidden="1" x14ac:dyDescent="0.3">
      <c r="A1238" s="154" t="s">
        <v>262</v>
      </c>
      <c r="B1238" s="154" t="s">
        <v>11135</v>
      </c>
      <c r="C1238" s="152" t="s">
        <v>262</v>
      </c>
      <c r="D1238" s="153" t="s">
        <v>11136</v>
      </c>
      <c r="E1238" s="154" t="s">
        <v>36</v>
      </c>
      <c r="F1238" s="154" t="s">
        <v>9447</v>
      </c>
      <c r="G1238" s="154" t="s">
        <v>9448</v>
      </c>
      <c r="H1238" s="154" t="s">
        <v>42</v>
      </c>
      <c r="I1238" s="154" t="s">
        <v>9449</v>
      </c>
      <c r="J1238" s="154" t="s">
        <v>9450</v>
      </c>
      <c r="K1238" s="154" t="s">
        <v>9451</v>
      </c>
      <c r="L1238" s="155">
        <v>0</v>
      </c>
    </row>
    <row r="1239" spans="1:12" hidden="1" x14ac:dyDescent="0.3">
      <c r="A1239" s="154" t="s">
        <v>263</v>
      </c>
      <c r="B1239" s="154" t="s">
        <v>11137</v>
      </c>
      <c r="C1239" s="152" t="s">
        <v>263</v>
      </c>
      <c r="D1239" s="153" t="s">
        <v>11138</v>
      </c>
      <c r="E1239" s="154" t="s">
        <v>36</v>
      </c>
      <c r="F1239" s="154" t="s">
        <v>9447</v>
      </c>
      <c r="G1239" s="154" t="s">
        <v>9448</v>
      </c>
      <c r="H1239" s="154" t="s">
        <v>42</v>
      </c>
      <c r="I1239" s="154" t="s">
        <v>9449</v>
      </c>
      <c r="J1239" s="154" t="s">
        <v>9450</v>
      </c>
      <c r="K1239" s="154" t="s">
        <v>9451</v>
      </c>
      <c r="L1239" s="155">
        <v>1.04726305</v>
      </c>
    </row>
    <row r="1240" spans="1:12" hidden="1" x14ac:dyDescent="0.3">
      <c r="A1240" s="154" t="s">
        <v>264</v>
      </c>
      <c r="B1240" s="154" t="s">
        <v>11139</v>
      </c>
      <c r="C1240" s="152" t="s">
        <v>264</v>
      </c>
      <c r="D1240" s="153" t="s">
        <v>11140</v>
      </c>
      <c r="E1240" s="154" t="s">
        <v>36</v>
      </c>
      <c r="F1240" s="154" t="s">
        <v>9447</v>
      </c>
      <c r="G1240" s="154" t="s">
        <v>9448</v>
      </c>
      <c r="H1240" s="154" t="s">
        <v>42</v>
      </c>
      <c r="I1240" s="154" t="s">
        <v>9449</v>
      </c>
      <c r="J1240" s="154" t="s">
        <v>9450</v>
      </c>
      <c r="K1240" s="154" t="s">
        <v>9451</v>
      </c>
      <c r="L1240" s="155">
        <v>0.96553054999999999</v>
      </c>
    </row>
    <row r="1241" spans="1:12" hidden="1" x14ac:dyDescent="0.3">
      <c r="A1241" s="154" t="s">
        <v>265</v>
      </c>
      <c r="B1241" s="154" t="s">
        <v>11141</v>
      </c>
      <c r="C1241" s="152" t="s">
        <v>265</v>
      </c>
      <c r="D1241" s="153" t="s">
        <v>11142</v>
      </c>
      <c r="E1241" s="154" t="s">
        <v>36</v>
      </c>
      <c r="F1241" s="154" t="s">
        <v>9447</v>
      </c>
      <c r="G1241" s="154" t="s">
        <v>9448</v>
      </c>
      <c r="H1241" s="154" t="s">
        <v>42</v>
      </c>
      <c r="I1241" s="154" t="s">
        <v>9449</v>
      </c>
      <c r="J1241" s="154" t="s">
        <v>9450</v>
      </c>
      <c r="K1241" s="154" t="s">
        <v>9451</v>
      </c>
      <c r="L1241" s="155">
        <v>1.0837410599999999</v>
      </c>
    </row>
    <row r="1242" spans="1:12" hidden="1" x14ac:dyDescent="0.3">
      <c r="A1242" s="154" t="s">
        <v>266</v>
      </c>
      <c r="B1242" s="154" t="s">
        <v>11143</v>
      </c>
      <c r="C1242" s="152" t="s">
        <v>266</v>
      </c>
      <c r="D1242" s="153" t="s">
        <v>11144</v>
      </c>
      <c r="E1242" s="154" t="s">
        <v>36</v>
      </c>
      <c r="F1242" s="154" t="s">
        <v>9447</v>
      </c>
      <c r="G1242" s="154" t="s">
        <v>9448</v>
      </c>
      <c r="H1242" s="154" t="s">
        <v>42</v>
      </c>
      <c r="I1242" s="154" t="s">
        <v>9449</v>
      </c>
      <c r="J1242" s="154" t="s">
        <v>9450</v>
      </c>
      <c r="K1242" s="154" t="s">
        <v>9451</v>
      </c>
      <c r="L1242" s="155">
        <v>1.2963915500000001</v>
      </c>
    </row>
    <row r="1243" spans="1:12" hidden="1" x14ac:dyDescent="0.3">
      <c r="A1243" s="154" t="s">
        <v>267</v>
      </c>
      <c r="B1243" s="154" t="s">
        <v>11145</v>
      </c>
      <c r="C1243" s="152" t="s">
        <v>267</v>
      </c>
      <c r="D1243" s="153" t="s">
        <v>11146</v>
      </c>
      <c r="E1243" s="154" t="s">
        <v>36</v>
      </c>
      <c r="F1243" s="154" t="s">
        <v>9447</v>
      </c>
      <c r="G1243" s="154" t="s">
        <v>9448</v>
      </c>
      <c r="H1243" s="154" t="s">
        <v>42</v>
      </c>
      <c r="I1243" s="154" t="s">
        <v>9449</v>
      </c>
      <c r="J1243" s="154" t="s">
        <v>9450</v>
      </c>
      <c r="K1243" s="154" t="s">
        <v>9451</v>
      </c>
      <c r="L1243" s="155">
        <v>1.40562736</v>
      </c>
    </row>
    <row r="1244" spans="1:12" hidden="1" x14ac:dyDescent="0.3">
      <c r="A1244" s="154" t="s">
        <v>268</v>
      </c>
      <c r="B1244" s="154" t="s">
        <v>11147</v>
      </c>
      <c r="C1244" s="152" t="s">
        <v>268</v>
      </c>
      <c r="D1244" s="153" t="s">
        <v>11148</v>
      </c>
      <c r="E1244" s="154" t="s">
        <v>36</v>
      </c>
      <c r="F1244" s="154" t="s">
        <v>9447</v>
      </c>
      <c r="G1244" s="154" t="s">
        <v>9448</v>
      </c>
      <c r="H1244" s="154" t="s">
        <v>42</v>
      </c>
      <c r="I1244" s="154" t="s">
        <v>9449</v>
      </c>
      <c r="J1244" s="154" t="s">
        <v>9450</v>
      </c>
      <c r="K1244" s="154" t="s">
        <v>9451</v>
      </c>
      <c r="L1244" s="155">
        <v>1.6379708500000001</v>
      </c>
    </row>
    <row r="1245" spans="1:12" hidden="1" x14ac:dyDescent="0.3">
      <c r="A1245" s="154" t="s">
        <v>269</v>
      </c>
      <c r="B1245" s="154" t="s">
        <v>11149</v>
      </c>
      <c r="C1245" s="152" t="s">
        <v>269</v>
      </c>
      <c r="D1245" s="153" t="s">
        <v>11150</v>
      </c>
      <c r="E1245" s="154" t="s">
        <v>36</v>
      </c>
      <c r="F1245" s="154" t="s">
        <v>9447</v>
      </c>
      <c r="G1245" s="154" t="s">
        <v>9448</v>
      </c>
      <c r="H1245" s="154" t="s">
        <v>42</v>
      </c>
      <c r="I1245" s="154" t="s">
        <v>9449</v>
      </c>
      <c r="J1245" s="154" t="s">
        <v>9450</v>
      </c>
      <c r="K1245" s="154" t="s">
        <v>9451</v>
      </c>
      <c r="L1245" s="155">
        <v>1.95961984</v>
      </c>
    </row>
    <row r="1246" spans="1:12" hidden="1" x14ac:dyDescent="0.3">
      <c r="A1246" s="154" t="s">
        <v>270</v>
      </c>
      <c r="B1246" s="154" t="s">
        <v>11151</v>
      </c>
      <c r="C1246" s="152" t="s">
        <v>270</v>
      </c>
      <c r="D1246" s="153" t="s">
        <v>11152</v>
      </c>
      <c r="E1246" s="154" t="s">
        <v>36</v>
      </c>
      <c r="F1246" s="154" t="s">
        <v>9447</v>
      </c>
      <c r="G1246" s="154" t="s">
        <v>9448</v>
      </c>
      <c r="H1246" s="154" t="s">
        <v>42</v>
      </c>
      <c r="I1246" s="154" t="s">
        <v>9449</v>
      </c>
      <c r="J1246" s="154" t="s">
        <v>9450</v>
      </c>
      <c r="K1246" s="154" t="s">
        <v>9451</v>
      </c>
      <c r="L1246" s="155">
        <v>2.1503348899999999</v>
      </c>
    </row>
    <row r="1247" spans="1:12" hidden="1" x14ac:dyDescent="0.3">
      <c r="A1247" s="154" t="s">
        <v>271</v>
      </c>
      <c r="B1247" s="154" t="s">
        <v>11153</v>
      </c>
      <c r="C1247" s="152" t="s">
        <v>271</v>
      </c>
      <c r="D1247" s="153" t="s">
        <v>11154</v>
      </c>
      <c r="E1247" s="154" t="s">
        <v>36</v>
      </c>
      <c r="F1247" s="154" t="s">
        <v>9447</v>
      </c>
      <c r="G1247" s="154" t="s">
        <v>9448</v>
      </c>
      <c r="H1247" s="154" t="s">
        <v>42</v>
      </c>
      <c r="I1247" s="154" t="s">
        <v>9449</v>
      </c>
      <c r="J1247" s="154" t="s">
        <v>9450</v>
      </c>
      <c r="K1247" s="154" t="s">
        <v>9451</v>
      </c>
      <c r="L1247" s="155">
        <v>2.49765843</v>
      </c>
    </row>
    <row r="1248" spans="1:12" hidden="1" x14ac:dyDescent="0.3">
      <c r="A1248" s="154" t="s">
        <v>272</v>
      </c>
      <c r="B1248" s="154" t="s">
        <v>11155</v>
      </c>
      <c r="C1248" s="152" t="s">
        <v>272</v>
      </c>
      <c r="D1248" s="153" t="s">
        <v>11156</v>
      </c>
      <c r="E1248" s="154" t="s">
        <v>36</v>
      </c>
      <c r="F1248" s="154" t="s">
        <v>9447</v>
      </c>
      <c r="G1248" s="154" t="s">
        <v>9448</v>
      </c>
      <c r="H1248" s="154" t="s">
        <v>42</v>
      </c>
      <c r="I1248" s="154" t="s">
        <v>9449</v>
      </c>
      <c r="J1248" s="154" t="s">
        <v>9450</v>
      </c>
      <c r="K1248" s="154" t="s">
        <v>9451</v>
      </c>
      <c r="L1248" s="155">
        <v>2.6467066899999998</v>
      </c>
    </row>
    <row r="1249" spans="1:12" hidden="1" x14ac:dyDescent="0.3">
      <c r="A1249" s="154" t="s">
        <v>273</v>
      </c>
      <c r="B1249" s="154" t="s">
        <v>11157</v>
      </c>
      <c r="C1249" s="152" t="s">
        <v>273</v>
      </c>
      <c r="D1249" s="153" t="s">
        <v>11158</v>
      </c>
      <c r="E1249" s="154" t="s">
        <v>36</v>
      </c>
      <c r="F1249" s="154" t="s">
        <v>9447</v>
      </c>
      <c r="G1249" s="154" t="s">
        <v>9448</v>
      </c>
      <c r="H1249" s="154" t="s">
        <v>42</v>
      </c>
      <c r="I1249" s="154" t="s">
        <v>9449</v>
      </c>
      <c r="J1249" s="154" t="s">
        <v>9450</v>
      </c>
      <c r="K1249" s="154" t="s">
        <v>9451</v>
      </c>
      <c r="L1249" s="155">
        <v>3.0286981100000001</v>
      </c>
    </row>
    <row r="1250" spans="1:12" hidden="1" x14ac:dyDescent="0.3">
      <c r="A1250" s="154" t="s">
        <v>274</v>
      </c>
      <c r="B1250" s="154" t="s">
        <v>11159</v>
      </c>
      <c r="C1250" s="152" t="s">
        <v>274</v>
      </c>
      <c r="D1250" s="153" t="s">
        <v>11160</v>
      </c>
      <c r="E1250" s="154" t="s">
        <v>36</v>
      </c>
      <c r="F1250" s="154" t="s">
        <v>9447</v>
      </c>
      <c r="G1250" s="154" t="s">
        <v>9448</v>
      </c>
      <c r="H1250" s="154" t="s">
        <v>42</v>
      </c>
      <c r="I1250" s="154" t="s">
        <v>9449</v>
      </c>
      <c r="J1250" s="154" t="s">
        <v>9450</v>
      </c>
      <c r="K1250" s="154" t="s">
        <v>9451</v>
      </c>
      <c r="L1250" s="155">
        <v>3.2856789700000002</v>
      </c>
    </row>
    <row r="1251" spans="1:12" hidden="1" x14ac:dyDescent="0.3">
      <c r="A1251" s="154" t="s">
        <v>275</v>
      </c>
      <c r="B1251" s="154" t="s">
        <v>11161</v>
      </c>
      <c r="C1251" s="152" t="s">
        <v>275</v>
      </c>
      <c r="D1251" s="153" t="s">
        <v>11162</v>
      </c>
      <c r="E1251" s="154" t="s">
        <v>36</v>
      </c>
      <c r="F1251" s="154" t="s">
        <v>9447</v>
      </c>
      <c r="G1251" s="154" t="s">
        <v>9448</v>
      </c>
      <c r="H1251" s="154" t="s">
        <v>42</v>
      </c>
      <c r="I1251" s="154" t="s">
        <v>9449</v>
      </c>
      <c r="J1251" s="154" t="s">
        <v>9450</v>
      </c>
      <c r="K1251" s="154" t="s">
        <v>9451</v>
      </c>
      <c r="L1251" s="155">
        <v>3.2911860100000001</v>
      </c>
    </row>
    <row r="1252" spans="1:12" hidden="1" x14ac:dyDescent="0.3">
      <c r="A1252" s="154" t="s">
        <v>276</v>
      </c>
      <c r="B1252" s="154" t="s">
        <v>11163</v>
      </c>
      <c r="C1252" s="152" t="s">
        <v>276</v>
      </c>
      <c r="D1252" s="153" t="s">
        <v>11164</v>
      </c>
      <c r="E1252" s="154" t="s">
        <v>36</v>
      </c>
      <c r="F1252" s="154" t="s">
        <v>9447</v>
      </c>
      <c r="G1252" s="154" t="s">
        <v>9448</v>
      </c>
      <c r="H1252" s="154" t="s">
        <v>42</v>
      </c>
      <c r="I1252" s="154" t="s">
        <v>9449</v>
      </c>
      <c r="J1252" s="154" t="s">
        <v>9450</v>
      </c>
      <c r="K1252" s="154" t="s">
        <v>9451</v>
      </c>
      <c r="L1252" s="155">
        <v>4.6455961500000003</v>
      </c>
    </row>
    <row r="1253" spans="1:12" hidden="1" x14ac:dyDescent="0.3">
      <c r="A1253" s="154" t="s">
        <v>277</v>
      </c>
      <c r="B1253" s="154" t="s">
        <v>11165</v>
      </c>
      <c r="C1253" s="152" t="s">
        <v>277</v>
      </c>
      <c r="D1253" s="153" t="s">
        <v>11166</v>
      </c>
      <c r="E1253" s="154" t="s">
        <v>36</v>
      </c>
      <c r="F1253" s="154" t="s">
        <v>9447</v>
      </c>
      <c r="G1253" s="154" t="s">
        <v>9448</v>
      </c>
      <c r="H1253" s="154" t="s">
        <v>42</v>
      </c>
      <c r="I1253" s="154" t="s">
        <v>9449</v>
      </c>
      <c r="J1253" s="154" t="s">
        <v>9450</v>
      </c>
      <c r="K1253" s="154" t="s">
        <v>9451</v>
      </c>
      <c r="L1253" s="155">
        <v>5.0010296500000004</v>
      </c>
    </row>
    <row r="1254" spans="1:12" hidden="1" x14ac:dyDescent="0.3">
      <c r="A1254" s="154" t="s">
        <v>278</v>
      </c>
      <c r="B1254" s="154" t="s">
        <v>11167</v>
      </c>
      <c r="C1254" s="152" t="s">
        <v>278</v>
      </c>
      <c r="D1254" s="153" t="s">
        <v>11168</v>
      </c>
      <c r="E1254" s="154" t="s">
        <v>36</v>
      </c>
      <c r="F1254" s="154" t="s">
        <v>9447</v>
      </c>
      <c r="G1254" s="154" t="s">
        <v>9448</v>
      </c>
      <c r="H1254" s="154" t="s">
        <v>42</v>
      </c>
      <c r="I1254" s="154" t="s">
        <v>9449</v>
      </c>
      <c r="J1254" s="154" t="s">
        <v>9450</v>
      </c>
      <c r="K1254" s="154" t="s">
        <v>9451</v>
      </c>
      <c r="L1254" s="155">
        <v>5.6475501499999998</v>
      </c>
    </row>
    <row r="1255" spans="1:12" hidden="1" x14ac:dyDescent="0.3">
      <c r="A1255" s="154" t="s">
        <v>279</v>
      </c>
      <c r="B1255" s="154" t="s">
        <v>11169</v>
      </c>
      <c r="C1255" s="152" t="s">
        <v>279</v>
      </c>
      <c r="D1255" s="153" t="s">
        <v>11170</v>
      </c>
      <c r="E1255" s="154" t="s">
        <v>36</v>
      </c>
      <c r="F1255" s="154" t="s">
        <v>9447</v>
      </c>
      <c r="G1255" s="154" t="s">
        <v>9448</v>
      </c>
      <c r="H1255" s="154" t="s">
        <v>42</v>
      </c>
      <c r="I1255" s="154" t="s">
        <v>9449</v>
      </c>
      <c r="J1255" s="154" t="s">
        <v>9450</v>
      </c>
      <c r="K1255" s="154" t="s">
        <v>9451</v>
      </c>
      <c r="L1255" s="155">
        <v>2.0383603400000001</v>
      </c>
    </row>
    <row r="1256" spans="1:12" hidden="1" x14ac:dyDescent="0.3">
      <c r="A1256" s="154" t="s">
        <v>280</v>
      </c>
      <c r="B1256" s="154" t="s">
        <v>11171</v>
      </c>
      <c r="C1256" s="152" t="s">
        <v>280</v>
      </c>
      <c r="D1256" s="153" t="s">
        <v>11172</v>
      </c>
      <c r="E1256" s="154" t="s">
        <v>36</v>
      </c>
      <c r="F1256" s="154" t="s">
        <v>9447</v>
      </c>
      <c r="G1256" s="154" t="s">
        <v>9448</v>
      </c>
      <c r="H1256" s="154" t="s">
        <v>42</v>
      </c>
      <c r="I1256" s="154" t="s">
        <v>9449</v>
      </c>
      <c r="J1256" s="154" t="s">
        <v>9450</v>
      </c>
      <c r="K1256" s="154" t="s">
        <v>9451</v>
      </c>
      <c r="L1256" s="155">
        <v>2.1954671000000001</v>
      </c>
    </row>
    <row r="1257" spans="1:12" hidden="1" x14ac:dyDescent="0.3">
      <c r="A1257" s="154" t="s">
        <v>281</v>
      </c>
      <c r="B1257" s="154" t="s">
        <v>11173</v>
      </c>
      <c r="C1257" s="152" t="s">
        <v>281</v>
      </c>
      <c r="D1257" s="153" t="s">
        <v>11174</v>
      </c>
      <c r="E1257" s="154" t="s">
        <v>36</v>
      </c>
      <c r="F1257" s="154" t="s">
        <v>9447</v>
      </c>
      <c r="G1257" s="154" t="s">
        <v>9448</v>
      </c>
      <c r="H1257" s="154" t="s">
        <v>42</v>
      </c>
      <c r="I1257" s="154" t="s">
        <v>9449</v>
      </c>
      <c r="J1257" s="154" t="s">
        <v>9450</v>
      </c>
      <c r="K1257" s="154" t="s">
        <v>9451</v>
      </c>
      <c r="L1257" s="155">
        <v>2.7576212199999999</v>
      </c>
    </row>
    <row r="1258" spans="1:12" hidden="1" x14ac:dyDescent="0.3">
      <c r="A1258" s="154" t="s">
        <v>282</v>
      </c>
      <c r="B1258" s="154" t="s">
        <v>11175</v>
      </c>
      <c r="C1258" s="152" t="s">
        <v>282</v>
      </c>
      <c r="D1258" s="153" t="s">
        <v>11176</v>
      </c>
      <c r="E1258" s="154" t="s">
        <v>36</v>
      </c>
      <c r="F1258" s="154" t="s">
        <v>9447</v>
      </c>
      <c r="G1258" s="154" t="s">
        <v>9448</v>
      </c>
      <c r="H1258" s="154" t="s">
        <v>42</v>
      </c>
      <c r="I1258" s="154" t="s">
        <v>9449</v>
      </c>
      <c r="J1258" s="154" t="s">
        <v>9450</v>
      </c>
      <c r="K1258" s="154" t="s">
        <v>9451</v>
      </c>
      <c r="L1258" s="155">
        <v>2.9673682700000001</v>
      </c>
    </row>
    <row r="1259" spans="1:12" hidden="1" x14ac:dyDescent="0.3">
      <c r="A1259" s="154" t="s">
        <v>283</v>
      </c>
      <c r="B1259" s="154" t="s">
        <v>11177</v>
      </c>
      <c r="C1259" s="152" t="s">
        <v>283</v>
      </c>
      <c r="D1259" s="153" t="s">
        <v>11178</v>
      </c>
      <c r="E1259" s="154" t="s">
        <v>36</v>
      </c>
      <c r="F1259" s="154" t="s">
        <v>9447</v>
      </c>
      <c r="G1259" s="154" t="s">
        <v>9448</v>
      </c>
      <c r="H1259" s="154" t="s">
        <v>42</v>
      </c>
      <c r="I1259" s="154" t="s">
        <v>9449</v>
      </c>
      <c r="J1259" s="154" t="s">
        <v>9450</v>
      </c>
      <c r="K1259" s="154" t="s">
        <v>9451</v>
      </c>
      <c r="L1259" s="155">
        <v>4.3817115299999996</v>
      </c>
    </row>
    <row r="1260" spans="1:12" hidden="1" x14ac:dyDescent="0.3">
      <c r="A1260" s="154" t="s">
        <v>284</v>
      </c>
      <c r="B1260" s="154" t="s">
        <v>11179</v>
      </c>
      <c r="C1260" s="152" t="s">
        <v>284</v>
      </c>
      <c r="D1260" s="153" t="s">
        <v>11180</v>
      </c>
      <c r="E1260" s="154" t="s">
        <v>36</v>
      </c>
      <c r="F1260" s="154" t="s">
        <v>9447</v>
      </c>
      <c r="G1260" s="154" t="s">
        <v>9448</v>
      </c>
      <c r="H1260" s="154" t="s">
        <v>42</v>
      </c>
      <c r="I1260" s="154" t="s">
        <v>9449</v>
      </c>
      <c r="J1260" s="154" t="s">
        <v>9450</v>
      </c>
      <c r="K1260" s="154" t="s">
        <v>9451</v>
      </c>
      <c r="L1260" s="155">
        <v>2.6807142800000001</v>
      </c>
    </row>
    <row r="1261" spans="1:12" hidden="1" x14ac:dyDescent="0.3">
      <c r="A1261" s="154" t="s">
        <v>285</v>
      </c>
      <c r="B1261" s="154" t="s">
        <v>11181</v>
      </c>
      <c r="C1261" s="152" t="s">
        <v>285</v>
      </c>
      <c r="D1261" s="153" t="s">
        <v>11182</v>
      </c>
      <c r="E1261" s="154" t="s">
        <v>36</v>
      </c>
      <c r="F1261" s="154" t="s">
        <v>9447</v>
      </c>
      <c r="G1261" s="154" t="s">
        <v>9448</v>
      </c>
      <c r="H1261" s="154" t="s">
        <v>42</v>
      </c>
      <c r="I1261" s="154" t="s">
        <v>9449</v>
      </c>
      <c r="J1261" s="154" t="s">
        <v>9450</v>
      </c>
      <c r="K1261" s="154" t="s">
        <v>9451</v>
      </c>
      <c r="L1261" s="155">
        <v>2.2899948000000001</v>
      </c>
    </row>
    <row r="1262" spans="1:12" hidden="1" x14ac:dyDescent="0.3">
      <c r="A1262" s="154" t="s">
        <v>286</v>
      </c>
      <c r="B1262" s="154" t="s">
        <v>11183</v>
      </c>
      <c r="C1262" s="152" t="s">
        <v>286</v>
      </c>
      <c r="D1262" s="153" t="s">
        <v>11184</v>
      </c>
      <c r="E1262" s="154" t="s">
        <v>36</v>
      </c>
      <c r="F1262" s="154" t="s">
        <v>9447</v>
      </c>
      <c r="G1262" s="154" t="s">
        <v>9448</v>
      </c>
      <c r="H1262" s="154" t="s">
        <v>42</v>
      </c>
      <c r="I1262" s="154" t="s">
        <v>9449</v>
      </c>
      <c r="J1262" s="154" t="s">
        <v>9450</v>
      </c>
      <c r="K1262" s="154" t="s">
        <v>9451</v>
      </c>
      <c r="L1262" s="155">
        <v>3.2759999999999998</v>
      </c>
    </row>
    <row r="1263" spans="1:12" hidden="1" x14ac:dyDescent="0.3">
      <c r="A1263" s="154" t="s">
        <v>287</v>
      </c>
      <c r="B1263" s="154" t="s">
        <v>11185</v>
      </c>
      <c r="C1263" s="152" t="s">
        <v>287</v>
      </c>
      <c r="D1263" s="153" t="s">
        <v>11186</v>
      </c>
      <c r="E1263" s="154" t="s">
        <v>36</v>
      </c>
      <c r="F1263" s="154" t="s">
        <v>9447</v>
      </c>
      <c r="G1263" s="154" t="s">
        <v>9448</v>
      </c>
      <c r="H1263" s="154" t="s">
        <v>42</v>
      </c>
      <c r="I1263" s="154" t="s">
        <v>9449</v>
      </c>
      <c r="J1263" s="154" t="s">
        <v>9450</v>
      </c>
      <c r="K1263" s="154" t="s">
        <v>9451</v>
      </c>
      <c r="L1263" s="155">
        <v>3.9405425799999998</v>
      </c>
    </row>
    <row r="1264" spans="1:12" hidden="1" x14ac:dyDescent="0.3">
      <c r="A1264" s="154" t="s">
        <v>288</v>
      </c>
      <c r="B1264" s="154" t="s">
        <v>11187</v>
      </c>
      <c r="C1264" s="152" t="s">
        <v>288</v>
      </c>
      <c r="D1264" s="153" t="s">
        <v>11188</v>
      </c>
      <c r="E1264" s="154" t="s">
        <v>36</v>
      </c>
      <c r="F1264" s="154" t="s">
        <v>9447</v>
      </c>
      <c r="G1264" s="154" t="s">
        <v>9448</v>
      </c>
      <c r="H1264" s="154" t="s">
        <v>42</v>
      </c>
      <c r="I1264" s="154" t="s">
        <v>9449</v>
      </c>
      <c r="J1264" s="154" t="s">
        <v>9450</v>
      </c>
      <c r="K1264" s="154" t="s">
        <v>9451</v>
      </c>
      <c r="L1264" s="155">
        <v>5.19856988</v>
      </c>
    </row>
    <row r="1265" spans="1:12" hidden="1" x14ac:dyDescent="0.3">
      <c r="A1265" s="154" t="s">
        <v>289</v>
      </c>
      <c r="B1265" s="154" t="s">
        <v>11189</v>
      </c>
      <c r="C1265" s="152" t="s">
        <v>289</v>
      </c>
      <c r="D1265" s="153" t="s">
        <v>11190</v>
      </c>
      <c r="E1265" s="154" t="s">
        <v>36</v>
      </c>
      <c r="F1265" s="154" t="s">
        <v>9447</v>
      </c>
      <c r="G1265" s="154" t="s">
        <v>9448</v>
      </c>
      <c r="H1265" s="154" t="s">
        <v>42</v>
      </c>
      <c r="I1265" s="154" t="s">
        <v>9449</v>
      </c>
      <c r="J1265" s="154" t="s">
        <v>9450</v>
      </c>
      <c r="K1265" s="154" t="s">
        <v>9451</v>
      </c>
      <c r="L1265" s="155">
        <v>5.6507252100000001</v>
      </c>
    </row>
    <row r="1266" spans="1:12" hidden="1" x14ac:dyDescent="0.3">
      <c r="A1266" s="154" t="s">
        <v>290</v>
      </c>
      <c r="B1266" s="154" t="s">
        <v>11191</v>
      </c>
      <c r="C1266" s="152" t="s">
        <v>290</v>
      </c>
      <c r="D1266" s="153" t="s">
        <v>11192</v>
      </c>
      <c r="E1266" s="154" t="s">
        <v>36</v>
      </c>
      <c r="F1266" s="154" t="s">
        <v>9447</v>
      </c>
      <c r="G1266" s="154" t="s">
        <v>9448</v>
      </c>
      <c r="H1266" s="154" t="s">
        <v>42</v>
      </c>
      <c r="I1266" s="154" t="s">
        <v>9449</v>
      </c>
      <c r="J1266" s="154" t="s">
        <v>9450</v>
      </c>
      <c r="K1266" s="154" t="s">
        <v>9451</v>
      </c>
      <c r="L1266" s="155">
        <v>6.5686532</v>
      </c>
    </row>
    <row r="1267" spans="1:12" hidden="1" x14ac:dyDescent="0.3">
      <c r="A1267" s="154" t="s">
        <v>291</v>
      </c>
      <c r="B1267" s="154" t="s">
        <v>11193</v>
      </c>
      <c r="C1267" s="152" t="s">
        <v>291</v>
      </c>
      <c r="D1267" s="153" t="s">
        <v>11194</v>
      </c>
      <c r="E1267" s="154" t="s">
        <v>36</v>
      </c>
      <c r="F1267" s="154" t="s">
        <v>9447</v>
      </c>
      <c r="G1267" s="154" t="s">
        <v>9448</v>
      </c>
      <c r="H1267" s="154" t="s">
        <v>42</v>
      </c>
      <c r="I1267" s="154" t="s">
        <v>9449</v>
      </c>
      <c r="J1267" s="154" t="s">
        <v>9450</v>
      </c>
      <c r="K1267" s="154" t="s">
        <v>9451</v>
      </c>
      <c r="L1267" s="155">
        <v>7.06396142</v>
      </c>
    </row>
    <row r="1268" spans="1:12" hidden="1" x14ac:dyDescent="0.3">
      <c r="A1268" s="154" t="s">
        <v>292</v>
      </c>
      <c r="B1268" s="154" t="s">
        <v>11195</v>
      </c>
      <c r="C1268" s="152" t="s">
        <v>292</v>
      </c>
      <c r="D1268" s="153" t="s">
        <v>11196</v>
      </c>
      <c r="E1268" s="154" t="s">
        <v>36</v>
      </c>
      <c r="F1268" s="154" t="s">
        <v>9447</v>
      </c>
      <c r="G1268" s="154" t="s">
        <v>9448</v>
      </c>
      <c r="H1268" s="154" t="s">
        <v>42</v>
      </c>
      <c r="I1268" s="154" t="s">
        <v>9449</v>
      </c>
      <c r="J1268" s="154" t="s">
        <v>9450</v>
      </c>
      <c r="K1268" s="154" t="s">
        <v>9451</v>
      </c>
      <c r="L1268" s="155">
        <v>0</v>
      </c>
    </row>
    <row r="1269" spans="1:12" hidden="1" x14ac:dyDescent="0.3">
      <c r="A1269" s="154" t="s">
        <v>293</v>
      </c>
      <c r="B1269" s="154" t="s">
        <v>11197</v>
      </c>
      <c r="C1269" s="152" t="s">
        <v>293</v>
      </c>
      <c r="D1269" s="153" t="s">
        <v>11198</v>
      </c>
      <c r="E1269" s="154" t="s">
        <v>36</v>
      </c>
      <c r="F1269" s="154" t="s">
        <v>9447</v>
      </c>
      <c r="G1269" s="154" t="s">
        <v>9448</v>
      </c>
      <c r="H1269" s="154" t="s">
        <v>42</v>
      </c>
      <c r="I1269" s="154" t="s">
        <v>9449</v>
      </c>
      <c r="J1269" s="154" t="s">
        <v>9450</v>
      </c>
      <c r="K1269" s="154" t="s">
        <v>9451</v>
      </c>
      <c r="L1269" s="155">
        <v>5.4780320700000003</v>
      </c>
    </row>
    <row r="1270" spans="1:12" hidden="1" x14ac:dyDescent="0.3">
      <c r="A1270" s="154" t="s">
        <v>294</v>
      </c>
      <c r="B1270" s="154" t="s">
        <v>11199</v>
      </c>
      <c r="C1270" s="152" t="s">
        <v>294</v>
      </c>
      <c r="D1270" s="153" t="s">
        <v>11200</v>
      </c>
      <c r="E1270" s="154" t="s">
        <v>36</v>
      </c>
      <c r="F1270" s="154" t="s">
        <v>9447</v>
      </c>
      <c r="G1270" s="154" t="s">
        <v>9448</v>
      </c>
      <c r="H1270" s="154" t="s">
        <v>42</v>
      </c>
      <c r="I1270" s="154" t="s">
        <v>9449</v>
      </c>
      <c r="J1270" s="154" t="s">
        <v>9450</v>
      </c>
      <c r="K1270" s="154" t="s">
        <v>9451</v>
      </c>
      <c r="L1270" s="155">
        <v>10.06296002</v>
      </c>
    </row>
    <row r="1271" spans="1:12" hidden="1" x14ac:dyDescent="0.3">
      <c r="A1271" s="154" t="s">
        <v>295</v>
      </c>
      <c r="B1271" s="154" t="s">
        <v>11201</v>
      </c>
      <c r="C1271" s="152" t="s">
        <v>295</v>
      </c>
      <c r="D1271" s="153" t="s">
        <v>11202</v>
      </c>
      <c r="E1271" s="154" t="s">
        <v>36</v>
      </c>
      <c r="F1271" s="154" t="s">
        <v>9447</v>
      </c>
      <c r="G1271" s="154" t="s">
        <v>9448</v>
      </c>
      <c r="H1271" s="154" t="s">
        <v>42</v>
      </c>
      <c r="I1271" s="154" t="s">
        <v>9449</v>
      </c>
      <c r="J1271" s="154" t="s">
        <v>9450</v>
      </c>
      <c r="K1271" s="154" t="s">
        <v>9451</v>
      </c>
      <c r="L1271" s="155">
        <v>7.8208330000000006E-2</v>
      </c>
    </row>
    <row r="1272" spans="1:12" hidden="1" x14ac:dyDescent="0.3">
      <c r="A1272" s="154" t="s">
        <v>296</v>
      </c>
      <c r="B1272" s="154" t="s">
        <v>11203</v>
      </c>
      <c r="C1272" s="152" t="s">
        <v>296</v>
      </c>
      <c r="D1272" s="153" t="s">
        <v>11204</v>
      </c>
      <c r="E1272" s="154" t="s">
        <v>36</v>
      </c>
      <c r="F1272" s="154" t="s">
        <v>9447</v>
      </c>
      <c r="G1272" s="154" t="s">
        <v>9448</v>
      </c>
      <c r="H1272" s="154" t="s">
        <v>42</v>
      </c>
      <c r="I1272" s="154" t="s">
        <v>9449</v>
      </c>
      <c r="J1272" s="154" t="s">
        <v>9450</v>
      </c>
      <c r="K1272" s="154" t="s">
        <v>9451</v>
      </c>
      <c r="L1272" s="155">
        <v>0</v>
      </c>
    </row>
    <row r="1273" spans="1:12" hidden="1" x14ac:dyDescent="0.3">
      <c r="A1273" s="154" t="s">
        <v>297</v>
      </c>
      <c r="B1273" s="154" t="s">
        <v>11205</v>
      </c>
      <c r="C1273" s="152" t="s">
        <v>297</v>
      </c>
      <c r="D1273" s="153" t="s">
        <v>11206</v>
      </c>
      <c r="E1273" s="154" t="s">
        <v>36</v>
      </c>
      <c r="F1273" s="154" t="s">
        <v>9447</v>
      </c>
      <c r="G1273" s="154" t="s">
        <v>9448</v>
      </c>
      <c r="H1273" s="154" t="s">
        <v>42</v>
      </c>
      <c r="I1273" s="154" t="s">
        <v>9449</v>
      </c>
      <c r="J1273" s="154" t="s">
        <v>9450</v>
      </c>
      <c r="K1273" s="154" t="s">
        <v>9451</v>
      </c>
      <c r="L1273" s="155">
        <v>0.17305555</v>
      </c>
    </row>
    <row r="1274" spans="1:12" hidden="1" x14ac:dyDescent="0.3">
      <c r="A1274" s="154" t="s">
        <v>298</v>
      </c>
      <c r="B1274" s="154" t="s">
        <v>11207</v>
      </c>
      <c r="C1274" s="152" t="s">
        <v>298</v>
      </c>
      <c r="D1274" s="153" t="s">
        <v>11208</v>
      </c>
      <c r="E1274" s="154" t="s">
        <v>36</v>
      </c>
      <c r="F1274" s="154" t="s">
        <v>9447</v>
      </c>
      <c r="G1274" s="154" t="s">
        <v>9448</v>
      </c>
      <c r="H1274" s="154" t="s">
        <v>42</v>
      </c>
      <c r="I1274" s="154" t="s">
        <v>9449</v>
      </c>
      <c r="J1274" s="154" t="s">
        <v>9450</v>
      </c>
      <c r="K1274" s="154" t="s">
        <v>9451</v>
      </c>
      <c r="L1274" s="155">
        <v>0.10157302999999999</v>
      </c>
    </row>
    <row r="1275" spans="1:12" hidden="1" x14ac:dyDescent="0.3">
      <c r="A1275" s="154" t="s">
        <v>299</v>
      </c>
      <c r="B1275" s="154" t="s">
        <v>11209</v>
      </c>
      <c r="C1275" s="152" t="s">
        <v>299</v>
      </c>
      <c r="D1275" s="153" t="s">
        <v>11210</v>
      </c>
      <c r="E1275" s="154" t="s">
        <v>36</v>
      </c>
      <c r="F1275" s="154" t="s">
        <v>9447</v>
      </c>
      <c r="G1275" s="154" t="s">
        <v>9448</v>
      </c>
      <c r="H1275" s="154" t="s">
        <v>42</v>
      </c>
      <c r="I1275" s="154" t="s">
        <v>9449</v>
      </c>
      <c r="J1275" s="154" t="s">
        <v>9450</v>
      </c>
      <c r="K1275" s="154" t="s">
        <v>9451</v>
      </c>
      <c r="L1275" s="155">
        <v>0</v>
      </c>
    </row>
    <row r="1276" spans="1:12" hidden="1" x14ac:dyDescent="0.3">
      <c r="A1276" s="154" t="s">
        <v>300</v>
      </c>
      <c r="B1276" s="154" t="s">
        <v>11211</v>
      </c>
      <c r="C1276" s="152" t="s">
        <v>300</v>
      </c>
      <c r="D1276" s="153" t="s">
        <v>11212</v>
      </c>
      <c r="E1276" s="154" t="s">
        <v>36</v>
      </c>
      <c r="F1276" s="154" t="s">
        <v>9447</v>
      </c>
      <c r="G1276" s="154" t="s">
        <v>9448</v>
      </c>
      <c r="H1276" s="154" t="s">
        <v>42</v>
      </c>
      <c r="I1276" s="154" t="s">
        <v>9449</v>
      </c>
      <c r="J1276" s="154" t="s">
        <v>9450</v>
      </c>
      <c r="K1276" s="154" t="s">
        <v>9451</v>
      </c>
      <c r="L1276" s="155">
        <v>0</v>
      </c>
    </row>
    <row r="1277" spans="1:12" hidden="1" x14ac:dyDescent="0.3">
      <c r="A1277" s="154" t="s">
        <v>301</v>
      </c>
      <c r="B1277" s="154" t="s">
        <v>11213</v>
      </c>
      <c r="C1277" s="152" t="s">
        <v>301</v>
      </c>
      <c r="D1277" s="153" t="s">
        <v>11214</v>
      </c>
      <c r="E1277" s="154" t="s">
        <v>36</v>
      </c>
      <c r="F1277" s="154" t="s">
        <v>9447</v>
      </c>
      <c r="G1277" s="154" t="s">
        <v>9448</v>
      </c>
      <c r="H1277" s="154" t="s">
        <v>42</v>
      </c>
      <c r="I1277" s="154" t="s">
        <v>9449</v>
      </c>
      <c r="J1277" s="154" t="s">
        <v>9450</v>
      </c>
      <c r="K1277" s="154" t="s">
        <v>9451</v>
      </c>
      <c r="L1277" s="155">
        <v>0.10013605</v>
      </c>
    </row>
    <row r="1278" spans="1:12" hidden="1" x14ac:dyDescent="0.3">
      <c r="A1278" s="154" t="s">
        <v>302</v>
      </c>
      <c r="B1278" s="154" t="s">
        <v>11215</v>
      </c>
      <c r="C1278" s="152" t="s">
        <v>302</v>
      </c>
      <c r="D1278" s="153" t="s">
        <v>11216</v>
      </c>
      <c r="E1278" s="154" t="s">
        <v>36</v>
      </c>
      <c r="F1278" s="154" t="s">
        <v>9447</v>
      </c>
      <c r="G1278" s="154" t="s">
        <v>9448</v>
      </c>
      <c r="H1278" s="154" t="s">
        <v>42</v>
      </c>
      <c r="I1278" s="154" t="s">
        <v>9449</v>
      </c>
      <c r="J1278" s="154" t="s">
        <v>9450</v>
      </c>
      <c r="K1278" s="154" t="s">
        <v>9451</v>
      </c>
      <c r="L1278" s="155">
        <v>0</v>
      </c>
    </row>
    <row r="1279" spans="1:12" hidden="1" x14ac:dyDescent="0.3">
      <c r="A1279" s="154" t="s">
        <v>303</v>
      </c>
      <c r="B1279" s="154" t="s">
        <v>11217</v>
      </c>
      <c r="C1279" s="152" t="s">
        <v>303</v>
      </c>
      <c r="D1279" s="153" t="s">
        <v>11218</v>
      </c>
      <c r="E1279" s="154" t="s">
        <v>36</v>
      </c>
      <c r="F1279" s="154" t="s">
        <v>9447</v>
      </c>
      <c r="G1279" s="154" t="s">
        <v>9448</v>
      </c>
      <c r="H1279" s="154" t="s">
        <v>42</v>
      </c>
      <c r="I1279" s="154" t="s">
        <v>9449</v>
      </c>
      <c r="J1279" s="154" t="s">
        <v>9450</v>
      </c>
      <c r="K1279" s="154" t="s">
        <v>9451</v>
      </c>
      <c r="L1279" s="155">
        <v>0</v>
      </c>
    </row>
    <row r="1280" spans="1:12" hidden="1" x14ac:dyDescent="0.3">
      <c r="A1280" s="154" t="s">
        <v>304</v>
      </c>
      <c r="B1280" s="154" t="s">
        <v>11219</v>
      </c>
      <c r="C1280" s="152" t="s">
        <v>304</v>
      </c>
      <c r="D1280" s="153" t="s">
        <v>11220</v>
      </c>
      <c r="E1280" s="154" t="s">
        <v>36</v>
      </c>
      <c r="F1280" s="154" t="s">
        <v>9447</v>
      </c>
      <c r="G1280" s="154" t="s">
        <v>9448</v>
      </c>
      <c r="H1280" s="154" t="s">
        <v>42</v>
      </c>
      <c r="I1280" s="154" t="s">
        <v>9449</v>
      </c>
      <c r="J1280" s="154" t="s">
        <v>9450</v>
      </c>
      <c r="K1280" s="154" t="s">
        <v>9451</v>
      </c>
      <c r="L1280" s="155">
        <v>0.12644538</v>
      </c>
    </row>
    <row r="1281" spans="1:12" hidden="1" x14ac:dyDescent="0.3">
      <c r="A1281" s="154" t="s">
        <v>305</v>
      </c>
      <c r="B1281" s="154" t="s">
        <v>11221</v>
      </c>
      <c r="C1281" s="152" t="s">
        <v>305</v>
      </c>
      <c r="D1281" s="153" t="s">
        <v>11222</v>
      </c>
      <c r="E1281" s="154" t="s">
        <v>36</v>
      </c>
      <c r="F1281" s="154" t="s">
        <v>9447</v>
      </c>
      <c r="G1281" s="154" t="s">
        <v>9448</v>
      </c>
      <c r="H1281" s="154" t="s">
        <v>42</v>
      </c>
      <c r="I1281" s="154" t="s">
        <v>9449</v>
      </c>
      <c r="J1281" s="154" t="s">
        <v>9450</v>
      </c>
      <c r="K1281" s="154" t="s">
        <v>9451</v>
      </c>
      <c r="L1281" s="155">
        <v>0.14666666</v>
      </c>
    </row>
    <row r="1282" spans="1:12" hidden="1" x14ac:dyDescent="0.3">
      <c r="A1282" s="154" t="s">
        <v>306</v>
      </c>
      <c r="B1282" s="154" t="s">
        <v>11223</v>
      </c>
      <c r="C1282" s="152" t="s">
        <v>306</v>
      </c>
      <c r="D1282" s="153" t="s">
        <v>11224</v>
      </c>
      <c r="E1282" s="154" t="s">
        <v>36</v>
      </c>
      <c r="F1282" s="154" t="s">
        <v>9447</v>
      </c>
      <c r="G1282" s="154" t="s">
        <v>9448</v>
      </c>
      <c r="H1282" s="154" t="s">
        <v>42</v>
      </c>
      <c r="I1282" s="154" t="s">
        <v>9449</v>
      </c>
      <c r="J1282" s="154" t="s">
        <v>9450</v>
      </c>
      <c r="K1282" s="154" t="s">
        <v>9451</v>
      </c>
      <c r="L1282" s="155">
        <v>0.27639423000000002</v>
      </c>
    </row>
    <row r="1283" spans="1:12" hidden="1" x14ac:dyDescent="0.3">
      <c r="A1283" s="154" t="s">
        <v>307</v>
      </c>
      <c r="B1283" s="154" t="s">
        <v>11225</v>
      </c>
      <c r="C1283" s="152" t="s">
        <v>307</v>
      </c>
      <c r="D1283" s="153" t="s">
        <v>11226</v>
      </c>
      <c r="E1283" s="154" t="s">
        <v>36</v>
      </c>
      <c r="F1283" s="154" t="s">
        <v>9447</v>
      </c>
      <c r="G1283" s="154" t="s">
        <v>9448</v>
      </c>
      <c r="H1283" s="154" t="s">
        <v>42</v>
      </c>
      <c r="I1283" s="154" t="s">
        <v>9449</v>
      </c>
      <c r="J1283" s="154" t="s">
        <v>9450</v>
      </c>
      <c r="K1283" s="154" t="s">
        <v>9451</v>
      </c>
      <c r="L1283" s="155">
        <v>0.18064216</v>
      </c>
    </row>
    <row r="1284" spans="1:12" hidden="1" x14ac:dyDescent="0.3">
      <c r="A1284" s="154" t="s">
        <v>308</v>
      </c>
      <c r="B1284" s="154" t="s">
        <v>11227</v>
      </c>
      <c r="C1284" s="152" t="s">
        <v>308</v>
      </c>
      <c r="D1284" s="153" t="s">
        <v>11228</v>
      </c>
      <c r="E1284" s="154" t="s">
        <v>36</v>
      </c>
      <c r="F1284" s="154" t="s">
        <v>9447</v>
      </c>
      <c r="G1284" s="154" t="s">
        <v>9448</v>
      </c>
      <c r="H1284" s="154" t="s">
        <v>42</v>
      </c>
      <c r="I1284" s="154" t="s">
        <v>9449</v>
      </c>
      <c r="J1284" s="154" t="s">
        <v>9450</v>
      </c>
      <c r="K1284" s="154" t="s">
        <v>9451</v>
      </c>
      <c r="L1284" s="155">
        <v>0.38076399</v>
      </c>
    </row>
    <row r="1285" spans="1:12" hidden="1" x14ac:dyDescent="0.3">
      <c r="A1285" s="154" t="s">
        <v>309</v>
      </c>
      <c r="B1285" s="154" t="s">
        <v>11229</v>
      </c>
      <c r="C1285" s="152" t="s">
        <v>309</v>
      </c>
      <c r="D1285" s="153" t="s">
        <v>11230</v>
      </c>
      <c r="E1285" s="154" t="s">
        <v>36</v>
      </c>
      <c r="F1285" s="154" t="s">
        <v>9447</v>
      </c>
      <c r="G1285" s="154" t="s">
        <v>9448</v>
      </c>
      <c r="H1285" s="154" t="s">
        <v>42</v>
      </c>
      <c r="I1285" s="154" t="s">
        <v>9449</v>
      </c>
      <c r="J1285" s="154" t="s">
        <v>9450</v>
      </c>
      <c r="K1285" s="154" t="s">
        <v>9451</v>
      </c>
      <c r="L1285" s="155">
        <v>0.52275658999999997</v>
      </c>
    </row>
    <row r="1286" spans="1:12" hidden="1" x14ac:dyDescent="0.3">
      <c r="A1286" s="154" t="s">
        <v>310</v>
      </c>
      <c r="B1286" s="154" t="s">
        <v>11231</v>
      </c>
      <c r="C1286" s="152" t="s">
        <v>310</v>
      </c>
      <c r="D1286" s="153" t="s">
        <v>11232</v>
      </c>
      <c r="E1286" s="154" t="s">
        <v>36</v>
      </c>
      <c r="F1286" s="154" t="s">
        <v>9447</v>
      </c>
      <c r="G1286" s="154" t="s">
        <v>9448</v>
      </c>
      <c r="H1286" s="154" t="s">
        <v>42</v>
      </c>
      <c r="I1286" s="154" t="s">
        <v>9449</v>
      </c>
      <c r="J1286" s="154" t="s">
        <v>9450</v>
      </c>
      <c r="K1286" s="154" t="s">
        <v>9451</v>
      </c>
      <c r="L1286" s="155">
        <v>1.08366666</v>
      </c>
    </row>
    <row r="1287" spans="1:12" hidden="1" x14ac:dyDescent="0.3">
      <c r="A1287" s="154" t="s">
        <v>311</v>
      </c>
      <c r="B1287" s="154" t="s">
        <v>11233</v>
      </c>
      <c r="C1287" s="152" t="s">
        <v>311</v>
      </c>
      <c r="D1287" s="153" t="s">
        <v>11234</v>
      </c>
      <c r="E1287" s="154" t="s">
        <v>36</v>
      </c>
      <c r="F1287" s="154" t="s">
        <v>9447</v>
      </c>
      <c r="G1287" s="154" t="s">
        <v>9448</v>
      </c>
      <c r="H1287" s="154" t="s">
        <v>42</v>
      </c>
      <c r="I1287" s="154" t="s">
        <v>9449</v>
      </c>
      <c r="J1287" s="154" t="s">
        <v>9450</v>
      </c>
      <c r="K1287" s="154" t="s">
        <v>9451</v>
      </c>
      <c r="L1287" s="155">
        <v>2.2877005600000002</v>
      </c>
    </row>
    <row r="1288" spans="1:12" hidden="1" x14ac:dyDescent="0.3">
      <c r="A1288" s="154" t="s">
        <v>312</v>
      </c>
      <c r="B1288" s="154" t="s">
        <v>11235</v>
      </c>
      <c r="C1288" s="152" t="s">
        <v>312</v>
      </c>
      <c r="D1288" s="153" t="s">
        <v>11236</v>
      </c>
      <c r="E1288" s="154" t="s">
        <v>36</v>
      </c>
      <c r="F1288" s="154" t="s">
        <v>9447</v>
      </c>
      <c r="G1288" s="154" t="s">
        <v>9448</v>
      </c>
      <c r="H1288" s="154" t="s">
        <v>42</v>
      </c>
      <c r="I1288" s="154" t="s">
        <v>9449</v>
      </c>
      <c r="J1288" s="154" t="s">
        <v>9450</v>
      </c>
      <c r="K1288" s="154" t="s">
        <v>9451</v>
      </c>
      <c r="L1288" s="155">
        <v>0.18860335</v>
      </c>
    </row>
    <row r="1289" spans="1:12" hidden="1" x14ac:dyDescent="0.3">
      <c r="A1289" s="154" t="s">
        <v>313</v>
      </c>
      <c r="B1289" s="154" t="s">
        <v>11237</v>
      </c>
      <c r="C1289" s="152" t="s">
        <v>313</v>
      </c>
      <c r="D1289" s="153" t="s">
        <v>11238</v>
      </c>
      <c r="E1289" s="154" t="s">
        <v>36</v>
      </c>
      <c r="F1289" s="154" t="s">
        <v>9447</v>
      </c>
      <c r="G1289" s="154" t="s">
        <v>9448</v>
      </c>
      <c r="H1289" s="154" t="s">
        <v>42</v>
      </c>
      <c r="I1289" s="154" t="s">
        <v>9449</v>
      </c>
      <c r="J1289" s="154" t="s">
        <v>9450</v>
      </c>
      <c r="K1289" s="154" t="s">
        <v>9451</v>
      </c>
      <c r="L1289" s="155">
        <v>0.53605895000000003</v>
      </c>
    </row>
    <row r="1290" spans="1:12" hidden="1" x14ac:dyDescent="0.3">
      <c r="A1290" s="154" t="s">
        <v>314</v>
      </c>
      <c r="B1290" s="154" t="s">
        <v>11239</v>
      </c>
      <c r="C1290" s="152" t="s">
        <v>314</v>
      </c>
      <c r="D1290" s="153" t="s">
        <v>11240</v>
      </c>
      <c r="E1290" s="154" t="s">
        <v>36</v>
      </c>
      <c r="F1290" s="154" t="s">
        <v>9447</v>
      </c>
      <c r="G1290" s="154" t="s">
        <v>9448</v>
      </c>
      <c r="H1290" s="154" t="s">
        <v>42</v>
      </c>
      <c r="I1290" s="154" t="s">
        <v>9449</v>
      </c>
      <c r="J1290" s="154" t="s">
        <v>9450</v>
      </c>
      <c r="K1290" s="154" t="s">
        <v>9451</v>
      </c>
      <c r="L1290" s="155">
        <v>0.69679999999999997</v>
      </c>
    </row>
    <row r="1291" spans="1:12" hidden="1" x14ac:dyDescent="0.3">
      <c r="A1291" s="154" t="s">
        <v>315</v>
      </c>
      <c r="B1291" s="154" t="s">
        <v>11241</v>
      </c>
      <c r="C1291" s="152" t="s">
        <v>315</v>
      </c>
      <c r="D1291" s="153" t="s">
        <v>11242</v>
      </c>
      <c r="E1291" s="154" t="s">
        <v>36</v>
      </c>
      <c r="F1291" s="154" t="s">
        <v>9447</v>
      </c>
      <c r="G1291" s="154" t="s">
        <v>9448</v>
      </c>
      <c r="H1291" s="154" t="s">
        <v>42</v>
      </c>
      <c r="I1291" s="154" t="s">
        <v>9449</v>
      </c>
      <c r="J1291" s="154" t="s">
        <v>9450</v>
      </c>
      <c r="K1291" s="154" t="s">
        <v>9451</v>
      </c>
      <c r="L1291" s="155">
        <v>1.5549999999999999</v>
      </c>
    </row>
    <row r="1292" spans="1:12" hidden="1" x14ac:dyDescent="0.3">
      <c r="A1292" s="154" t="s">
        <v>316</v>
      </c>
      <c r="B1292" s="154" t="s">
        <v>11243</v>
      </c>
      <c r="C1292" s="152" t="s">
        <v>316</v>
      </c>
      <c r="D1292" s="153" t="s">
        <v>11244</v>
      </c>
      <c r="E1292" s="154" t="s">
        <v>36</v>
      </c>
      <c r="F1292" s="154" t="s">
        <v>9447</v>
      </c>
      <c r="G1292" s="154" t="s">
        <v>9448</v>
      </c>
      <c r="H1292" s="154" t="s">
        <v>42</v>
      </c>
      <c r="I1292" s="154" t="s">
        <v>9449</v>
      </c>
      <c r="J1292" s="154" t="s">
        <v>9450</v>
      </c>
      <c r="K1292" s="154" t="s">
        <v>9451</v>
      </c>
      <c r="L1292" s="155">
        <v>2.9066544599999999</v>
      </c>
    </row>
    <row r="1293" spans="1:12" hidden="1" x14ac:dyDescent="0.3">
      <c r="A1293" s="154" t="s">
        <v>317</v>
      </c>
      <c r="B1293" s="154" t="s">
        <v>11245</v>
      </c>
      <c r="C1293" s="152" t="s">
        <v>317</v>
      </c>
      <c r="D1293" s="153" t="s">
        <v>11246</v>
      </c>
      <c r="E1293" s="154" t="s">
        <v>36</v>
      </c>
      <c r="F1293" s="154" t="s">
        <v>9447</v>
      </c>
      <c r="G1293" s="154" t="s">
        <v>9448</v>
      </c>
      <c r="H1293" s="154" t="s">
        <v>42</v>
      </c>
      <c r="I1293" s="154" t="s">
        <v>9449</v>
      </c>
      <c r="J1293" s="154" t="s">
        <v>9450</v>
      </c>
      <c r="K1293" s="154" t="s">
        <v>9451</v>
      </c>
      <c r="L1293" s="155">
        <v>0.49529336000000002</v>
      </c>
    </row>
    <row r="1294" spans="1:12" hidden="1" x14ac:dyDescent="0.3">
      <c r="A1294" s="154" t="s">
        <v>318</v>
      </c>
      <c r="B1294" s="154" t="s">
        <v>11247</v>
      </c>
      <c r="C1294" s="152" t="s">
        <v>318</v>
      </c>
      <c r="D1294" s="153" t="s">
        <v>11248</v>
      </c>
      <c r="E1294" s="154" t="s">
        <v>36</v>
      </c>
      <c r="F1294" s="154" t="s">
        <v>9447</v>
      </c>
      <c r="G1294" s="154" t="s">
        <v>9448</v>
      </c>
      <c r="H1294" s="154" t="s">
        <v>42</v>
      </c>
      <c r="I1294" s="154" t="s">
        <v>9449</v>
      </c>
      <c r="J1294" s="154" t="s">
        <v>9450</v>
      </c>
      <c r="K1294" s="154" t="s">
        <v>9451</v>
      </c>
      <c r="L1294" s="155">
        <v>0</v>
      </c>
    </row>
    <row r="1295" spans="1:12" hidden="1" x14ac:dyDescent="0.3">
      <c r="A1295" s="154" t="s">
        <v>319</v>
      </c>
      <c r="B1295" s="154" t="s">
        <v>11249</v>
      </c>
      <c r="C1295" s="152" t="s">
        <v>319</v>
      </c>
      <c r="D1295" s="153" t="s">
        <v>11250</v>
      </c>
      <c r="E1295" s="154" t="s">
        <v>36</v>
      </c>
      <c r="F1295" s="154" t="s">
        <v>9447</v>
      </c>
      <c r="G1295" s="154" t="s">
        <v>9448</v>
      </c>
      <c r="H1295" s="154" t="s">
        <v>42</v>
      </c>
      <c r="I1295" s="154" t="s">
        <v>9449</v>
      </c>
      <c r="J1295" s="154" t="s">
        <v>9450</v>
      </c>
      <c r="K1295" s="154" t="s">
        <v>9451</v>
      </c>
      <c r="L1295" s="155">
        <v>0</v>
      </c>
    </row>
    <row r="1296" spans="1:12" hidden="1" x14ac:dyDescent="0.3">
      <c r="A1296" s="154" t="s">
        <v>320</v>
      </c>
      <c r="B1296" s="154" t="s">
        <v>11251</v>
      </c>
      <c r="C1296" s="152" t="s">
        <v>320</v>
      </c>
      <c r="D1296" s="153" t="s">
        <v>11252</v>
      </c>
      <c r="E1296" s="154" t="s">
        <v>36</v>
      </c>
      <c r="F1296" s="154" t="s">
        <v>9447</v>
      </c>
      <c r="G1296" s="154" t="s">
        <v>9448</v>
      </c>
      <c r="H1296" s="154" t="s">
        <v>42</v>
      </c>
      <c r="I1296" s="154" t="s">
        <v>9449</v>
      </c>
      <c r="J1296" s="154" t="s">
        <v>9450</v>
      </c>
      <c r="K1296" s="154" t="s">
        <v>9451</v>
      </c>
      <c r="L1296" s="155">
        <v>0</v>
      </c>
    </row>
    <row r="1297" spans="1:12" hidden="1" x14ac:dyDescent="0.3">
      <c r="A1297" s="154" t="s">
        <v>321</v>
      </c>
      <c r="B1297" s="154" t="s">
        <v>11253</v>
      </c>
      <c r="C1297" s="152" t="s">
        <v>321</v>
      </c>
      <c r="D1297" s="153" t="s">
        <v>11254</v>
      </c>
      <c r="E1297" s="154" t="s">
        <v>36</v>
      </c>
      <c r="F1297" s="154" t="s">
        <v>9447</v>
      </c>
      <c r="G1297" s="154" t="s">
        <v>9448</v>
      </c>
      <c r="H1297" s="154" t="s">
        <v>42</v>
      </c>
      <c r="I1297" s="154" t="s">
        <v>9449</v>
      </c>
      <c r="J1297" s="154" t="s">
        <v>9450</v>
      </c>
      <c r="K1297" s="154" t="s">
        <v>9451</v>
      </c>
      <c r="L1297" s="155">
        <v>1.4692515100000001</v>
      </c>
    </row>
    <row r="1298" spans="1:12" hidden="1" x14ac:dyDescent="0.3">
      <c r="A1298" s="154" t="s">
        <v>322</v>
      </c>
      <c r="B1298" s="154" t="s">
        <v>11255</v>
      </c>
      <c r="C1298" s="152" t="s">
        <v>322</v>
      </c>
      <c r="D1298" s="153" t="s">
        <v>11256</v>
      </c>
      <c r="E1298" s="154" t="s">
        <v>36</v>
      </c>
      <c r="F1298" s="154" t="s">
        <v>9447</v>
      </c>
      <c r="G1298" s="154" t="s">
        <v>9448</v>
      </c>
      <c r="H1298" s="154" t="s">
        <v>42</v>
      </c>
      <c r="I1298" s="154" t="s">
        <v>9449</v>
      </c>
      <c r="J1298" s="154" t="s">
        <v>9450</v>
      </c>
      <c r="K1298" s="154" t="s">
        <v>9451</v>
      </c>
      <c r="L1298" s="155">
        <v>0</v>
      </c>
    </row>
    <row r="1299" spans="1:12" hidden="1" x14ac:dyDescent="0.3">
      <c r="A1299" s="154" t="s">
        <v>323</v>
      </c>
      <c r="B1299" s="154" t="s">
        <v>11257</v>
      </c>
      <c r="C1299" s="152" t="s">
        <v>323</v>
      </c>
      <c r="D1299" s="153" t="s">
        <v>11258</v>
      </c>
      <c r="E1299" s="154" t="s">
        <v>36</v>
      </c>
      <c r="F1299" s="154" t="s">
        <v>9447</v>
      </c>
      <c r="G1299" s="154" t="s">
        <v>9448</v>
      </c>
      <c r="H1299" s="154" t="s">
        <v>42</v>
      </c>
      <c r="I1299" s="154" t="s">
        <v>9449</v>
      </c>
      <c r="J1299" s="154" t="s">
        <v>9450</v>
      </c>
      <c r="K1299" s="154" t="s">
        <v>9451</v>
      </c>
      <c r="L1299" s="155">
        <v>6.6140444399999998</v>
      </c>
    </row>
    <row r="1300" spans="1:12" hidden="1" x14ac:dyDescent="0.3">
      <c r="A1300" s="154" t="s">
        <v>324</v>
      </c>
      <c r="B1300" s="154" t="s">
        <v>11259</v>
      </c>
      <c r="C1300" s="152" t="s">
        <v>324</v>
      </c>
      <c r="D1300" s="153" t="s">
        <v>11260</v>
      </c>
      <c r="E1300" s="154" t="s">
        <v>36</v>
      </c>
      <c r="F1300" s="154" t="s">
        <v>9447</v>
      </c>
      <c r="G1300" s="154" t="s">
        <v>9448</v>
      </c>
      <c r="H1300" s="154" t="s">
        <v>42</v>
      </c>
      <c r="I1300" s="154" t="s">
        <v>9449</v>
      </c>
      <c r="J1300" s="154" t="s">
        <v>9450</v>
      </c>
      <c r="K1300" s="154" t="s">
        <v>9451</v>
      </c>
      <c r="L1300" s="155">
        <v>14.144</v>
      </c>
    </row>
    <row r="1301" spans="1:12" hidden="1" x14ac:dyDescent="0.3">
      <c r="A1301" s="154" t="s">
        <v>325</v>
      </c>
      <c r="B1301" s="154" t="s">
        <v>11261</v>
      </c>
      <c r="C1301" s="152" t="s">
        <v>325</v>
      </c>
      <c r="D1301" s="153" t="s">
        <v>11262</v>
      </c>
      <c r="E1301" s="154" t="s">
        <v>36</v>
      </c>
      <c r="F1301" s="154" t="s">
        <v>9447</v>
      </c>
      <c r="G1301" s="154" t="s">
        <v>9448</v>
      </c>
      <c r="H1301" s="154" t="s">
        <v>42</v>
      </c>
      <c r="I1301" s="154" t="s">
        <v>9449</v>
      </c>
      <c r="J1301" s="154" t="s">
        <v>9450</v>
      </c>
      <c r="K1301" s="154" t="s">
        <v>9451</v>
      </c>
      <c r="L1301" s="155">
        <v>17.77</v>
      </c>
    </row>
    <row r="1302" spans="1:12" hidden="1" x14ac:dyDescent="0.3">
      <c r="A1302" s="154" t="s">
        <v>326</v>
      </c>
      <c r="B1302" s="154" t="s">
        <v>11263</v>
      </c>
      <c r="C1302" s="152" t="s">
        <v>326</v>
      </c>
      <c r="D1302" s="153" t="s">
        <v>11264</v>
      </c>
      <c r="E1302" s="154" t="s">
        <v>36</v>
      </c>
      <c r="F1302" s="154" t="s">
        <v>9447</v>
      </c>
      <c r="G1302" s="154" t="s">
        <v>9448</v>
      </c>
      <c r="H1302" s="154" t="s">
        <v>42</v>
      </c>
      <c r="I1302" s="154" t="s">
        <v>9449</v>
      </c>
      <c r="J1302" s="154" t="s">
        <v>9450</v>
      </c>
      <c r="K1302" s="154" t="s">
        <v>9451</v>
      </c>
      <c r="L1302" s="155">
        <v>0.20460465</v>
      </c>
    </row>
    <row r="1303" spans="1:12" hidden="1" x14ac:dyDescent="0.3">
      <c r="A1303" s="154" t="s">
        <v>327</v>
      </c>
      <c r="B1303" s="154" t="s">
        <v>11265</v>
      </c>
      <c r="C1303" s="152" t="s">
        <v>327</v>
      </c>
      <c r="D1303" s="153" t="s">
        <v>11266</v>
      </c>
      <c r="E1303" s="154" t="s">
        <v>36</v>
      </c>
      <c r="F1303" s="154" t="s">
        <v>9447</v>
      </c>
      <c r="G1303" s="154" t="s">
        <v>9448</v>
      </c>
      <c r="H1303" s="154" t="s">
        <v>42</v>
      </c>
      <c r="I1303" s="154" t="s">
        <v>9449</v>
      </c>
      <c r="J1303" s="154" t="s">
        <v>9450</v>
      </c>
      <c r="K1303" s="154" t="s">
        <v>9451</v>
      </c>
      <c r="L1303" s="155">
        <v>0.28166543999999999</v>
      </c>
    </row>
    <row r="1304" spans="1:12" hidden="1" x14ac:dyDescent="0.3">
      <c r="A1304" s="154" t="s">
        <v>328</v>
      </c>
      <c r="B1304" s="154" t="s">
        <v>11267</v>
      </c>
      <c r="C1304" s="152" t="s">
        <v>328</v>
      </c>
      <c r="D1304" s="153" t="s">
        <v>11268</v>
      </c>
      <c r="E1304" s="154" t="s">
        <v>36</v>
      </c>
      <c r="F1304" s="154" t="s">
        <v>9447</v>
      </c>
      <c r="G1304" s="154" t="s">
        <v>9448</v>
      </c>
      <c r="H1304" s="154" t="s">
        <v>42</v>
      </c>
      <c r="I1304" s="154" t="s">
        <v>9449</v>
      </c>
      <c r="J1304" s="154" t="s">
        <v>9450</v>
      </c>
      <c r="K1304" s="154" t="s">
        <v>9451</v>
      </c>
      <c r="L1304" s="155">
        <v>0.26200000000000001</v>
      </c>
    </row>
    <row r="1305" spans="1:12" hidden="1" x14ac:dyDescent="0.3">
      <c r="A1305" s="154" t="s">
        <v>329</v>
      </c>
      <c r="B1305" s="154" t="s">
        <v>11269</v>
      </c>
      <c r="C1305" s="152" t="s">
        <v>329</v>
      </c>
      <c r="D1305" s="153" t="s">
        <v>11270</v>
      </c>
      <c r="E1305" s="154" t="s">
        <v>36</v>
      </c>
      <c r="F1305" s="154" t="s">
        <v>9447</v>
      </c>
      <c r="G1305" s="154" t="s">
        <v>9448</v>
      </c>
      <c r="H1305" s="154" t="s">
        <v>42</v>
      </c>
      <c r="I1305" s="154" t="s">
        <v>9449</v>
      </c>
      <c r="J1305" s="154" t="s">
        <v>9450</v>
      </c>
      <c r="K1305" s="154" t="s">
        <v>9451</v>
      </c>
      <c r="L1305" s="155">
        <v>9.8000000000000004E-2</v>
      </c>
    </row>
    <row r="1306" spans="1:12" hidden="1" x14ac:dyDescent="0.3">
      <c r="A1306" s="154" t="s">
        <v>330</v>
      </c>
      <c r="B1306" s="154" t="s">
        <v>11271</v>
      </c>
      <c r="C1306" s="152" t="s">
        <v>330</v>
      </c>
      <c r="D1306" s="153" t="s">
        <v>11272</v>
      </c>
      <c r="E1306" s="154" t="s">
        <v>36</v>
      </c>
      <c r="F1306" s="154" t="s">
        <v>9447</v>
      </c>
      <c r="G1306" s="154" t="s">
        <v>9448</v>
      </c>
      <c r="H1306" s="154" t="s">
        <v>42</v>
      </c>
      <c r="I1306" s="154" t="s">
        <v>9449</v>
      </c>
      <c r="J1306" s="154" t="s">
        <v>9450</v>
      </c>
      <c r="K1306" s="154" t="s">
        <v>9451</v>
      </c>
      <c r="L1306" s="155">
        <v>0</v>
      </c>
    </row>
    <row r="1307" spans="1:12" hidden="1" x14ac:dyDescent="0.3">
      <c r="A1307" s="154" t="s">
        <v>331</v>
      </c>
      <c r="B1307" s="154" t="s">
        <v>11273</v>
      </c>
      <c r="C1307" s="152" t="s">
        <v>331</v>
      </c>
      <c r="D1307" s="153" t="s">
        <v>11274</v>
      </c>
      <c r="E1307" s="154" t="s">
        <v>36</v>
      </c>
      <c r="F1307" s="154" t="s">
        <v>9447</v>
      </c>
      <c r="G1307" s="154" t="s">
        <v>9448</v>
      </c>
      <c r="H1307" s="154" t="s">
        <v>42</v>
      </c>
      <c r="I1307" s="154" t="s">
        <v>9449</v>
      </c>
      <c r="J1307" s="154" t="s">
        <v>9450</v>
      </c>
      <c r="K1307" s="154" t="s">
        <v>9451</v>
      </c>
      <c r="L1307" s="155">
        <v>0.127</v>
      </c>
    </row>
    <row r="1308" spans="1:12" hidden="1" x14ac:dyDescent="0.3">
      <c r="A1308" s="154" t="s">
        <v>332</v>
      </c>
      <c r="B1308" s="154" t="s">
        <v>11275</v>
      </c>
      <c r="C1308" s="152" t="s">
        <v>332</v>
      </c>
      <c r="D1308" s="153" t="s">
        <v>11276</v>
      </c>
      <c r="E1308" s="154" t="s">
        <v>36</v>
      </c>
      <c r="F1308" s="154" t="s">
        <v>9447</v>
      </c>
      <c r="G1308" s="154" t="s">
        <v>9448</v>
      </c>
      <c r="H1308" s="154" t="s">
        <v>42</v>
      </c>
      <c r="I1308" s="154" t="s">
        <v>9449</v>
      </c>
      <c r="J1308" s="154" t="s">
        <v>9450</v>
      </c>
      <c r="K1308" s="154" t="s">
        <v>9451</v>
      </c>
      <c r="L1308" s="155">
        <v>0.27857706999999998</v>
      </c>
    </row>
    <row r="1309" spans="1:12" hidden="1" x14ac:dyDescent="0.3">
      <c r="A1309" s="154" t="s">
        <v>333</v>
      </c>
      <c r="B1309" s="154" t="s">
        <v>11277</v>
      </c>
      <c r="C1309" s="152" t="s">
        <v>333</v>
      </c>
      <c r="D1309" s="153" t="s">
        <v>11278</v>
      </c>
      <c r="E1309" s="154" t="s">
        <v>36</v>
      </c>
      <c r="F1309" s="154" t="s">
        <v>9447</v>
      </c>
      <c r="G1309" s="154" t="s">
        <v>9448</v>
      </c>
      <c r="H1309" s="154" t="s">
        <v>42</v>
      </c>
      <c r="I1309" s="154" t="s">
        <v>9449</v>
      </c>
      <c r="J1309" s="154" t="s">
        <v>9450</v>
      </c>
      <c r="K1309" s="154" t="s">
        <v>9451</v>
      </c>
      <c r="L1309" s="155">
        <v>0.27200000000000002</v>
      </c>
    </row>
    <row r="1310" spans="1:12" hidden="1" x14ac:dyDescent="0.3">
      <c r="A1310" s="154" t="s">
        <v>334</v>
      </c>
      <c r="B1310" s="154" t="s">
        <v>11279</v>
      </c>
      <c r="C1310" s="152" t="s">
        <v>334</v>
      </c>
      <c r="D1310" s="153" t="s">
        <v>11280</v>
      </c>
      <c r="E1310" s="154" t="s">
        <v>36</v>
      </c>
      <c r="F1310" s="154" t="s">
        <v>9447</v>
      </c>
      <c r="G1310" s="154" t="s">
        <v>9448</v>
      </c>
      <c r="H1310" s="154" t="s">
        <v>42</v>
      </c>
      <c r="I1310" s="154" t="s">
        <v>9449</v>
      </c>
      <c r="J1310" s="154" t="s">
        <v>9450</v>
      </c>
      <c r="K1310" s="154" t="s">
        <v>9451</v>
      </c>
      <c r="L1310" s="155">
        <v>0.99241277999999999</v>
      </c>
    </row>
    <row r="1311" spans="1:12" hidden="1" x14ac:dyDescent="0.3">
      <c r="A1311" s="154" t="s">
        <v>335</v>
      </c>
      <c r="B1311" s="154" t="s">
        <v>11281</v>
      </c>
      <c r="C1311" s="152" t="s">
        <v>335</v>
      </c>
      <c r="D1311" s="153" t="s">
        <v>11282</v>
      </c>
      <c r="E1311" s="154" t="s">
        <v>36</v>
      </c>
      <c r="F1311" s="154" t="s">
        <v>9447</v>
      </c>
      <c r="G1311" s="154" t="s">
        <v>9448</v>
      </c>
      <c r="H1311" s="154" t="s">
        <v>42</v>
      </c>
      <c r="I1311" s="154" t="s">
        <v>9449</v>
      </c>
      <c r="J1311" s="154" t="s">
        <v>9450</v>
      </c>
      <c r="K1311" s="154" t="s">
        <v>9451</v>
      </c>
      <c r="L1311" s="155">
        <v>0.63022339999999999</v>
      </c>
    </row>
    <row r="1312" spans="1:12" hidden="1" x14ac:dyDescent="0.3">
      <c r="A1312" s="154" t="s">
        <v>336</v>
      </c>
      <c r="B1312" s="154" t="s">
        <v>11283</v>
      </c>
      <c r="C1312" s="152" t="s">
        <v>336</v>
      </c>
      <c r="D1312" s="153" t="s">
        <v>11284</v>
      </c>
      <c r="E1312" s="154" t="s">
        <v>36</v>
      </c>
      <c r="F1312" s="154" t="s">
        <v>9447</v>
      </c>
      <c r="G1312" s="154" t="s">
        <v>9448</v>
      </c>
      <c r="H1312" s="154" t="s">
        <v>42</v>
      </c>
      <c r="I1312" s="154" t="s">
        <v>9449</v>
      </c>
      <c r="J1312" s="154" t="s">
        <v>9450</v>
      </c>
      <c r="K1312" s="154" t="s">
        <v>9451</v>
      </c>
      <c r="L1312" s="155">
        <v>0.83225806000000002</v>
      </c>
    </row>
    <row r="1313" spans="1:12" hidden="1" x14ac:dyDescent="0.3">
      <c r="A1313" s="154" t="s">
        <v>337</v>
      </c>
      <c r="B1313" s="154" t="s">
        <v>11285</v>
      </c>
      <c r="C1313" s="152" t="s">
        <v>337</v>
      </c>
      <c r="D1313" s="153" t="s">
        <v>11286</v>
      </c>
      <c r="E1313" s="154" t="s">
        <v>36</v>
      </c>
      <c r="F1313" s="154" t="s">
        <v>9447</v>
      </c>
      <c r="G1313" s="154" t="s">
        <v>9448</v>
      </c>
      <c r="H1313" s="154" t="s">
        <v>42</v>
      </c>
      <c r="I1313" s="154" t="s">
        <v>9449</v>
      </c>
      <c r="J1313" s="154" t="s">
        <v>9450</v>
      </c>
      <c r="K1313" s="154" t="s">
        <v>9451</v>
      </c>
      <c r="L1313" s="155">
        <v>0</v>
      </c>
    </row>
    <row r="1314" spans="1:12" hidden="1" x14ac:dyDescent="0.3">
      <c r="A1314" s="154" t="s">
        <v>338</v>
      </c>
      <c r="B1314" s="154" t="s">
        <v>11287</v>
      </c>
      <c r="C1314" s="152" t="s">
        <v>338</v>
      </c>
      <c r="D1314" s="153" t="s">
        <v>11288</v>
      </c>
      <c r="E1314" s="154" t="s">
        <v>36</v>
      </c>
      <c r="F1314" s="154" t="s">
        <v>9447</v>
      </c>
      <c r="G1314" s="154" t="s">
        <v>9448</v>
      </c>
      <c r="H1314" s="154" t="s">
        <v>42</v>
      </c>
      <c r="I1314" s="154" t="s">
        <v>9449</v>
      </c>
      <c r="J1314" s="154" t="s">
        <v>9450</v>
      </c>
      <c r="K1314" s="154" t="s">
        <v>9451</v>
      </c>
      <c r="L1314" s="155">
        <v>0</v>
      </c>
    </row>
    <row r="1315" spans="1:12" hidden="1" x14ac:dyDescent="0.3">
      <c r="A1315" s="154" t="s">
        <v>339</v>
      </c>
      <c r="B1315" s="154" t="s">
        <v>11289</v>
      </c>
      <c r="C1315" s="152" t="s">
        <v>339</v>
      </c>
      <c r="D1315" s="153" t="s">
        <v>11290</v>
      </c>
      <c r="E1315" s="154" t="s">
        <v>36</v>
      </c>
      <c r="F1315" s="154" t="s">
        <v>9447</v>
      </c>
      <c r="G1315" s="154" t="s">
        <v>9448</v>
      </c>
      <c r="H1315" s="154" t="s">
        <v>42</v>
      </c>
      <c r="I1315" s="154" t="s">
        <v>9449</v>
      </c>
      <c r="J1315" s="154" t="s">
        <v>9450</v>
      </c>
      <c r="K1315" s="154" t="s">
        <v>9451</v>
      </c>
      <c r="L1315" s="155">
        <v>1.3521045</v>
      </c>
    </row>
    <row r="1316" spans="1:12" hidden="1" x14ac:dyDescent="0.3">
      <c r="A1316" s="154" t="s">
        <v>340</v>
      </c>
      <c r="B1316" s="154" t="s">
        <v>11291</v>
      </c>
      <c r="C1316" s="152" t="s">
        <v>340</v>
      </c>
      <c r="D1316" s="153" t="s">
        <v>11292</v>
      </c>
      <c r="E1316" s="154" t="s">
        <v>36</v>
      </c>
      <c r="F1316" s="154" t="s">
        <v>9447</v>
      </c>
      <c r="G1316" s="154" t="s">
        <v>9448</v>
      </c>
      <c r="H1316" s="154" t="s">
        <v>42</v>
      </c>
      <c r="I1316" s="154" t="s">
        <v>9449</v>
      </c>
      <c r="J1316" s="154" t="s">
        <v>9450</v>
      </c>
      <c r="K1316" s="154" t="s">
        <v>9451</v>
      </c>
      <c r="L1316" s="155">
        <v>1.4103846099999999</v>
      </c>
    </row>
    <row r="1317" spans="1:12" hidden="1" x14ac:dyDescent="0.3">
      <c r="A1317" s="154" t="s">
        <v>341</v>
      </c>
      <c r="B1317" s="154" t="s">
        <v>11293</v>
      </c>
      <c r="C1317" s="152" t="s">
        <v>341</v>
      </c>
      <c r="D1317" s="153" t="s">
        <v>11294</v>
      </c>
      <c r="E1317" s="154" t="s">
        <v>36</v>
      </c>
      <c r="F1317" s="154" t="s">
        <v>9447</v>
      </c>
      <c r="G1317" s="154" t="s">
        <v>9448</v>
      </c>
      <c r="H1317" s="154" t="s">
        <v>42</v>
      </c>
      <c r="I1317" s="154" t="s">
        <v>9449</v>
      </c>
      <c r="J1317" s="154" t="s">
        <v>9450</v>
      </c>
      <c r="K1317" s="154" t="s">
        <v>9451</v>
      </c>
      <c r="L1317" s="155">
        <v>0</v>
      </c>
    </row>
    <row r="1318" spans="1:12" hidden="1" x14ac:dyDescent="0.3">
      <c r="A1318" s="154" t="s">
        <v>342</v>
      </c>
      <c r="B1318" s="154" t="s">
        <v>11295</v>
      </c>
      <c r="C1318" s="152" t="s">
        <v>342</v>
      </c>
      <c r="D1318" s="153" t="s">
        <v>11296</v>
      </c>
      <c r="E1318" s="154" t="s">
        <v>36</v>
      </c>
      <c r="F1318" s="154" t="s">
        <v>9447</v>
      </c>
      <c r="G1318" s="154" t="s">
        <v>9448</v>
      </c>
      <c r="H1318" s="154" t="s">
        <v>42</v>
      </c>
      <c r="I1318" s="154" t="s">
        <v>9449</v>
      </c>
      <c r="J1318" s="154" t="s">
        <v>9450</v>
      </c>
      <c r="K1318" s="154" t="s">
        <v>9451</v>
      </c>
      <c r="L1318" s="155">
        <v>3.5842140000000001E-2</v>
      </c>
    </row>
    <row r="1319" spans="1:12" hidden="1" x14ac:dyDescent="0.3">
      <c r="A1319" s="154" t="s">
        <v>343</v>
      </c>
      <c r="B1319" s="154" t="s">
        <v>11297</v>
      </c>
      <c r="C1319" s="152" t="s">
        <v>343</v>
      </c>
      <c r="D1319" s="153" t="s">
        <v>11298</v>
      </c>
      <c r="E1319" s="154" t="s">
        <v>36</v>
      </c>
      <c r="F1319" s="154" t="s">
        <v>9447</v>
      </c>
      <c r="G1319" s="154" t="s">
        <v>9448</v>
      </c>
      <c r="H1319" s="154" t="s">
        <v>42</v>
      </c>
      <c r="I1319" s="154" t="s">
        <v>9449</v>
      </c>
      <c r="J1319" s="154" t="s">
        <v>9450</v>
      </c>
      <c r="K1319" s="154" t="s">
        <v>9451</v>
      </c>
      <c r="L1319" s="155">
        <v>3.1893589999999999E-2</v>
      </c>
    </row>
    <row r="1320" spans="1:12" hidden="1" x14ac:dyDescent="0.3">
      <c r="A1320" s="154" t="s">
        <v>344</v>
      </c>
      <c r="B1320" s="154" t="s">
        <v>11299</v>
      </c>
      <c r="C1320" s="152" t="s">
        <v>344</v>
      </c>
      <c r="D1320" s="153" t="s">
        <v>11300</v>
      </c>
      <c r="E1320" s="154" t="s">
        <v>36</v>
      </c>
      <c r="F1320" s="154" t="s">
        <v>9447</v>
      </c>
      <c r="G1320" s="154" t="s">
        <v>9448</v>
      </c>
      <c r="H1320" s="154" t="s">
        <v>42</v>
      </c>
      <c r="I1320" s="154" t="s">
        <v>9449</v>
      </c>
      <c r="J1320" s="154" t="s">
        <v>9450</v>
      </c>
      <c r="K1320" s="154" t="s">
        <v>9451</v>
      </c>
      <c r="L1320" s="155">
        <v>3.6503899999999999E-2</v>
      </c>
    </row>
    <row r="1321" spans="1:12" hidden="1" x14ac:dyDescent="0.3">
      <c r="A1321" s="154" t="s">
        <v>345</v>
      </c>
      <c r="B1321" s="154" t="s">
        <v>11301</v>
      </c>
      <c r="C1321" s="152" t="s">
        <v>345</v>
      </c>
      <c r="D1321" s="153" t="s">
        <v>11302</v>
      </c>
      <c r="E1321" s="154" t="s">
        <v>36</v>
      </c>
      <c r="F1321" s="154" t="s">
        <v>9447</v>
      </c>
      <c r="G1321" s="154" t="s">
        <v>9448</v>
      </c>
      <c r="H1321" s="154" t="s">
        <v>42</v>
      </c>
      <c r="I1321" s="154" t="s">
        <v>9449</v>
      </c>
      <c r="J1321" s="154" t="s">
        <v>9450</v>
      </c>
      <c r="K1321" s="154" t="s">
        <v>9451</v>
      </c>
      <c r="L1321" s="155">
        <v>5.4716920000000002E-2</v>
      </c>
    </row>
    <row r="1322" spans="1:12" hidden="1" x14ac:dyDescent="0.3">
      <c r="A1322" s="154" t="s">
        <v>346</v>
      </c>
      <c r="B1322" s="154" t="s">
        <v>11303</v>
      </c>
      <c r="C1322" s="152" t="s">
        <v>346</v>
      </c>
      <c r="D1322" s="153" t="s">
        <v>11304</v>
      </c>
      <c r="E1322" s="154" t="s">
        <v>36</v>
      </c>
      <c r="F1322" s="154" t="s">
        <v>9447</v>
      </c>
      <c r="G1322" s="154" t="s">
        <v>9448</v>
      </c>
      <c r="H1322" s="154" t="s">
        <v>42</v>
      </c>
      <c r="I1322" s="154" t="s">
        <v>9449</v>
      </c>
      <c r="J1322" s="154" t="s">
        <v>9450</v>
      </c>
      <c r="K1322" s="154" t="s">
        <v>9451</v>
      </c>
      <c r="L1322" s="155">
        <v>9.9778220000000001E-2</v>
      </c>
    </row>
    <row r="1323" spans="1:12" hidden="1" x14ac:dyDescent="0.3">
      <c r="A1323" s="154" t="s">
        <v>347</v>
      </c>
      <c r="B1323" s="154" t="s">
        <v>11305</v>
      </c>
      <c r="C1323" s="152" t="s">
        <v>347</v>
      </c>
      <c r="D1323" s="153" t="s">
        <v>11306</v>
      </c>
      <c r="E1323" s="154" t="s">
        <v>36</v>
      </c>
      <c r="F1323" s="154" t="s">
        <v>9447</v>
      </c>
      <c r="G1323" s="154" t="s">
        <v>9448</v>
      </c>
      <c r="H1323" s="154" t="s">
        <v>42</v>
      </c>
      <c r="I1323" s="154" t="s">
        <v>9449</v>
      </c>
      <c r="J1323" s="154" t="s">
        <v>9450</v>
      </c>
      <c r="K1323" s="154" t="s">
        <v>9451</v>
      </c>
      <c r="L1323" s="155">
        <v>0.14765058</v>
      </c>
    </row>
    <row r="1324" spans="1:12" hidden="1" x14ac:dyDescent="0.3">
      <c r="A1324" s="154" t="s">
        <v>348</v>
      </c>
      <c r="B1324" s="154" t="s">
        <v>11307</v>
      </c>
      <c r="C1324" s="152" t="s">
        <v>348</v>
      </c>
      <c r="D1324" s="153" t="s">
        <v>11308</v>
      </c>
      <c r="E1324" s="154" t="s">
        <v>36</v>
      </c>
      <c r="F1324" s="154" t="s">
        <v>9447</v>
      </c>
      <c r="G1324" s="154" t="s">
        <v>9448</v>
      </c>
      <c r="H1324" s="154" t="s">
        <v>42</v>
      </c>
      <c r="I1324" s="154" t="s">
        <v>9449</v>
      </c>
      <c r="J1324" s="154" t="s">
        <v>9450</v>
      </c>
      <c r="K1324" s="154" t="s">
        <v>9451</v>
      </c>
      <c r="L1324" s="155">
        <v>0.24451281999999999</v>
      </c>
    </row>
    <row r="1325" spans="1:12" hidden="1" x14ac:dyDescent="0.3">
      <c r="A1325" s="154" t="s">
        <v>349</v>
      </c>
      <c r="B1325" s="154" t="s">
        <v>11309</v>
      </c>
      <c r="C1325" s="152" t="s">
        <v>349</v>
      </c>
      <c r="D1325" s="153" t="s">
        <v>11310</v>
      </c>
      <c r="E1325" s="154" t="s">
        <v>36</v>
      </c>
      <c r="F1325" s="154" t="s">
        <v>9447</v>
      </c>
      <c r="G1325" s="154" t="s">
        <v>9448</v>
      </c>
      <c r="H1325" s="154" t="s">
        <v>42</v>
      </c>
      <c r="I1325" s="154" t="s">
        <v>9449</v>
      </c>
      <c r="J1325" s="154" t="s">
        <v>9450</v>
      </c>
      <c r="K1325" s="154" t="s">
        <v>9451</v>
      </c>
      <c r="L1325" s="155">
        <v>0.21784210000000001</v>
      </c>
    </row>
    <row r="1326" spans="1:12" hidden="1" x14ac:dyDescent="0.3">
      <c r="A1326" s="154" t="s">
        <v>350</v>
      </c>
      <c r="B1326" s="154" t="s">
        <v>11311</v>
      </c>
      <c r="C1326" s="152" t="s">
        <v>350</v>
      </c>
      <c r="D1326" s="153" t="s">
        <v>11312</v>
      </c>
      <c r="E1326" s="154" t="s">
        <v>36</v>
      </c>
      <c r="F1326" s="154" t="s">
        <v>9447</v>
      </c>
      <c r="G1326" s="154" t="s">
        <v>9448</v>
      </c>
      <c r="H1326" s="154" t="s">
        <v>42</v>
      </c>
      <c r="I1326" s="154" t="s">
        <v>9449</v>
      </c>
      <c r="J1326" s="154" t="s">
        <v>9450</v>
      </c>
      <c r="K1326" s="154" t="s">
        <v>9451</v>
      </c>
      <c r="L1326" s="155">
        <v>0.31266665999999999</v>
      </c>
    </row>
    <row r="1327" spans="1:12" hidden="1" x14ac:dyDescent="0.3">
      <c r="A1327" s="154" t="s">
        <v>351</v>
      </c>
      <c r="B1327" s="154" t="s">
        <v>11313</v>
      </c>
      <c r="C1327" s="152" t="s">
        <v>351</v>
      </c>
      <c r="D1327" s="153" t="s">
        <v>11314</v>
      </c>
      <c r="E1327" s="154" t="s">
        <v>36</v>
      </c>
      <c r="F1327" s="154" t="s">
        <v>9447</v>
      </c>
      <c r="G1327" s="154" t="s">
        <v>9448</v>
      </c>
      <c r="H1327" s="154" t="s">
        <v>42</v>
      </c>
      <c r="I1327" s="154" t="s">
        <v>9449</v>
      </c>
      <c r="J1327" s="154" t="s">
        <v>9450</v>
      </c>
      <c r="K1327" s="154" t="s">
        <v>9451</v>
      </c>
      <c r="L1327" s="155">
        <v>3.518984E-2</v>
      </c>
    </row>
    <row r="1328" spans="1:12" hidden="1" x14ac:dyDescent="0.3">
      <c r="A1328" s="154" t="s">
        <v>352</v>
      </c>
      <c r="B1328" s="154" t="s">
        <v>11315</v>
      </c>
      <c r="C1328" s="152" t="s">
        <v>352</v>
      </c>
      <c r="D1328" s="153" t="s">
        <v>11316</v>
      </c>
      <c r="E1328" s="154" t="s">
        <v>36</v>
      </c>
      <c r="F1328" s="154" t="s">
        <v>9447</v>
      </c>
      <c r="G1328" s="154" t="s">
        <v>9448</v>
      </c>
      <c r="H1328" s="154" t="s">
        <v>42</v>
      </c>
      <c r="I1328" s="154" t="s">
        <v>9449</v>
      </c>
      <c r="J1328" s="154" t="s">
        <v>9450</v>
      </c>
      <c r="K1328" s="154" t="s">
        <v>9451</v>
      </c>
      <c r="L1328" s="155">
        <v>3.6352990000000002E-2</v>
      </c>
    </row>
    <row r="1329" spans="1:12" hidden="1" x14ac:dyDescent="0.3">
      <c r="A1329" s="154" t="s">
        <v>353</v>
      </c>
      <c r="B1329" s="154" t="s">
        <v>11317</v>
      </c>
      <c r="C1329" s="152" t="s">
        <v>353</v>
      </c>
      <c r="D1329" s="153" t="s">
        <v>11318</v>
      </c>
      <c r="E1329" s="154" t="s">
        <v>36</v>
      </c>
      <c r="F1329" s="154" t="s">
        <v>9447</v>
      </c>
      <c r="G1329" s="154" t="s">
        <v>9448</v>
      </c>
      <c r="H1329" s="154" t="s">
        <v>42</v>
      </c>
      <c r="I1329" s="154" t="s">
        <v>9449</v>
      </c>
      <c r="J1329" s="154" t="s">
        <v>9450</v>
      </c>
      <c r="K1329" s="154" t="s">
        <v>9451</v>
      </c>
      <c r="L1329" s="155">
        <v>3.6376730000000003E-2</v>
      </c>
    </row>
    <row r="1330" spans="1:12" hidden="1" x14ac:dyDescent="0.3">
      <c r="A1330" s="154" t="s">
        <v>354</v>
      </c>
      <c r="B1330" s="154" t="s">
        <v>11319</v>
      </c>
      <c r="C1330" s="152" t="s">
        <v>354</v>
      </c>
      <c r="D1330" s="153" t="s">
        <v>11320</v>
      </c>
      <c r="E1330" s="154" t="s">
        <v>36</v>
      </c>
      <c r="F1330" s="154" t="s">
        <v>9447</v>
      </c>
      <c r="G1330" s="154" t="s">
        <v>9448</v>
      </c>
      <c r="H1330" s="154" t="s">
        <v>42</v>
      </c>
      <c r="I1330" s="154" t="s">
        <v>9449</v>
      </c>
      <c r="J1330" s="154" t="s">
        <v>9450</v>
      </c>
      <c r="K1330" s="154" t="s">
        <v>9451</v>
      </c>
      <c r="L1330" s="155">
        <v>8.1943550000000004E-2</v>
      </c>
    </row>
    <row r="1331" spans="1:12" hidden="1" x14ac:dyDescent="0.3">
      <c r="A1331" s="154" t="s">
        <v>355</v>
      </c>
      <c r="B1331" s="154" t="s">
        <v>11321</v>
      </c>
      <c r="C1331" s="152" t="s">
        <v>355</v>
      </c>
      <c r="D1331" s="153" t="s">
        <v>11322</v>
      </c>
      <c r="E1331" s="154" t="s">
        <v>36</v>
      </c>
      <c r="F1331" s="154" t="s">
        <v>9447</v>
      </c>
      <c r="G1331" s="154" t="s">
        <v>9448</v>
      </c>
      <c r="H1331" s="154" t="s">
        <v>42</v>
      </c>
      <c r="I1331" s="154" t="s">
        <v>9449</v>
      </c>
      <c r="J1331" s="154" t="s">
        <v>9450</v>
      </c>
      <c r="K1331" s="154" t="s">
        <v>9451</v>
      </c>
      <c r="L1331" s="155">
        <v>0.18292359999999999</v>
      </c>
    </row>
    <row r="1332" spans="1:12" hidden="1" x14ac:dyDescent="0.3">
      <c r="A1332" s="154" t="s">
        <v>356</v>
      </c>
      <c r="B1332" s="154" t="s">
        <v>11323</v>
      </c>
      <c r="C1332" s="152" t="s">
        <v>356</v>
      </c>
      <c r="D1332" s="153" t="s">
        <v>11324</v>
      </c>
      <c r="E1332" s="154" t="s">
        <v>36</v>
      </c>
      <c r="F1332" s="154" t="s">
        <v>9447</v>
      </c>
      <c r="G1332" s="154" t="s">
        <v>9448</v>
      </c>
      <c r="H1332" s="154" t="s">
        <v>42</v>
      </c>
      <c r="I1332" s="154" t="s">
        <v>9449</v>
      </c>
      <c r="J1332" s="154" t="s">
        <v>9450</v>
      </c>
      <c r="K1332" s="154" t="s">
        <v>9451</v>
      </c>
      <c r="L1332" s="155">
        <v>0.26691754000000001</v>
      </c>
    </row>
    <row r="1333" spans="1:12" hidden="1" x14ac:dyDescent="0.3">
      <c r="A1333" s="154" t="s">
        <v>357</v>
      </c>
      <c r="B1333" s="154" t="s">
        <v>11325</v>
      </c>
      <c r="C1333" s="152" t="s">
        <v>357</v>
      </c>
      <c r="D1333" s="153" t="s">
        <v>11326</v>
      </c>
      <c r="E1333" s="154" t="s">
        <v>36</v>
      </c>
      <c r="F1333" s="154" t="s">
        <v>9447</v>
      </c>
      <c r="G1333" s="154" t="s">
        <v>9448</v>
      </c>
      <c r="H1333" s="154" t="s">
        <v>42</v>
      </c>
      <c r="I1333" s="154" t="s">
        <v>9449</v>
      </c>
      <c r="J1333" s="154" t="s">
        <v>9450</v>
      </c>
      <c r="K1333" s="154" t="s">
        <v>9451</v>
      </c>
      <c r="L1333" s="155">
        <v>0.46891403999999998</v>
      </c>
    </row>
    <row r="1334" spans="1:12" hidden="1" x14ac:dyDescent="0.3">
      <c r="A1334" s="154" t="s">
        <v>358</v>
      </c>
      <c r="B1334" s="154" t="s">
        <v>11327</v>
      </c>
      <c r="C1334" s="152" t="s">
        <v>358</v>
      </c>
      <c r="D1334" s="153" t="s">
        <v>11328</v>
      </c>
      <c r="E1334" s="154" t="s">
        <v>36</v>
      </c>
      <c r="F1334" s="154" t="s">
        <v>9447</v>
      </c>
      <c r="G1334" s="154" t="s">
        <v>9448</v>
      </c>
      <c r="H1334" s="154" t="s">
        <v>42</v>
      </c>
      <c r="I1334" s="154" t="s">
        <v>9449</v>
      </c>
      <c r="J1334" s="154" t="s">
        <v>9450</v>
      </c>
      <c r="K1334" s="154" t="s">
        <v>9451</v>
      </c>
      <c r="L1334" s="155">
        <v>0.49933333000000002</v>
      </c>
    </row>
    <row r="1335" spans="1:12" hidden="1" x14ac:dyDescent="0.3">
      <c r="A1335" s="154" t="s">
        <v>359</v>
      </c>
      <c r="B1335" s="154" t="s">
        <v>11329</v>
      </c>
      <c r="C1335" s="152" t="s">
        <v>359</v>
      </c>
      <c r="D1335" s="153" t="s">
        <v>11330</v>
      </c>
      <c r="E1335" s="154" t="s">
        <v>36</v>
      </c>
      <c r="F1335" s="154" t="s">
        <v>9447</v>
      </c>
      <c r="G1335" s="154" t="s">
        <v>9448</v>
      </c>
      <c r="H1335" s="154" t="s">
        <v>42</v>
      </c>
      <c r="I1335" s="154" t="s">
        <v>9449</v>
      </c>
      <c r="J1335" s="154" t="s">
        <v>9450</v>
      </c>
      <c r="K1335" s="154" t="s">
        <v>9451</v>
      </c>
      <c r="L1335" s="155">
        <v>1.02659554</v>
      </c>
    </row>
    <row r="1336" spans="1:12" hidden="1" x14ac:dyDescent="0.3">
      <c r="A1336" s="154" t="s">
        <v>360</v>
      </c>
      <c r="B1336" s="154" t="s">
        <v>11331</v>
      </c>
      <c r="C1336" s="152" t="s">
        <v>360</v>
      </c>
      <c r="D1336" s="153" t="s">
        <v>11332</v>
      </c>
      <c r="E1336" s="154" t="s">
        <v>36</v>
      </c>
      <c r="F1336" s="154" t="s">
        <v>9447</v>
      </c>
      <c r="G1336" s="154" t="s">
        <v>9448</v>
      </c>
      <c r="H1336" s="154" t="s">
        <v>42</v>
      </c>
      <c r="I1336" s="154" t="s">
        <v>9449</v>
      </c>
      <c r="J1336" s="154" t="s">
        <v>9450</v>
      </c>
      <c r="K1336" s="154" t="s">
        <v>9451</v>
      </c>
      <c r="L1336" s="155">
        <v>0</v>
      </c>
    </row>
    <row r="1337" spans="1:12" hidden="1" x14ac:dyDescent="0.3">
      <c r="A1337" s="154" t="s">
        <v>361</v>
      </c>
      <c r="B1337" s="154" t="s">
        <v>11333</v>
      </c>
      <c r="C1337" s="152" t="s">
        <v>361</v>
      </c>
      <c r="D1337" s="153" t="s">
        <v>11334</v>
      </c>
      <c r="E1337" s="154" t="s">
        <v>36</v>
      </c>
      <c r="F1337" s="154" t="s">
        <v>9447</v>
      </c>
      <c r="G1337" s="154" t="s">
        <v>9448</v>
      </c>
      <c r="H1337" s="154" t="s">
        <v>42</v>
      </c>
      <c r="I1337" s="154" t="s">
        <v>9449</v>
      </c>
      <c r="J1337" s="154" t="s">
        <v>9450</v>
      </c>
      <c r="K1337" s="154" t="s">
        <v>9451</v>
      </c>
      <c r="L1337" s="155">
        <v>1.3563039100000001</v>
      </c>
    </row>
    <row r="1338" spans="1:12" hidden="1" x14ac:dyDescent="0.3">
      <c r="A1338" s="154" t="s">
        <v>362</v>
      </c>
      <c r="B1338" s="154" t="s">
        <v>11335</v>
      </c>
      <c r="C1338" s="152" t="s">
        <v>362</v>
      </c>
      <c r="D1338" s="153" t="s">
        <v>11336</v>
      </c>
      <c r="E1338" s="154" t="s">
        <v>36</v>
      </c>
      <c r="F1338" s="154" t="s">
        <v>9447</v>
      </c>
      <c r="G1338" s="154" t="s">
        <v>9448</v>
      </c>
      <c r="H1338" s="154" t="s">
        <v>42</v>
      </c>
      <c r="I1338" s="154" t="s">
        <v>9449</v>
      </c>
      <c r="J1338" s="154" t="s">
        <v>9450</v>
      </c>
      <c r="K1338" s="154" t="s">
        <v>9451</v>
      </c>
      <c r="L1338" s="155">
        <v>1.2046667200000001</v>
      </c>
    </row>
    <row r="1339" spans="1:12" hidden="1" x14ac:dyDescent="0.3">
      <c r="A1339" s="154" t="s">
        <v>363</v>
      </c>
      <c r="B1339" s="154" t="s">
        <v>11337</v>
      </c>
      <c r="C1339" s="152" t="s">
        <v>363</v>
      </c>
      <c r="D1339" s="153" t="s">
        <v>11338</v>
      </c>
      <c r="E1339" s="154" t="s">
        <v>36</v>
      </c>
      <c r="F1339" s="154" t="s">
        <v>9447</v>
      </c>
      <c r="G1339" s="154" t="s">
        <v>9448</v>
      </c>
      <c r="H1339" s="154" t="s">
        <v>42</v>
      </c>
      <c r="I1339" s="154" t="s">
        <v>9449</v>
      </c>
      <c r="J1339" s="154" t="s">
        <v>9450</v>
      </c>
      <c r="K1339" s="154" t="s">
        <v>9451</v>
      </c>
      <c r="L1339" s="155">
        <v>1.4313517200000001</v>
      </c>
    </row>
    <row r="1340" spans="1:12" hidden="1" x14ac:dyDescent="0.3">
      <c r="A1340" s="154" t="s">
        <v>364</v>
      </c>
      <c r="B1340" s="154" t="s">
        <v>11339</v>
      </c>
      <c r="C1340" s="152" t="s">
        <v>364</v>
      </c>
      <c r="D1340" s="153" t="s">
        <v>11340</v>
      </c>
      <c r="E1340" s="154" t="s">
        <v>36</v>
      </c>
      <c r="F1340" s="154" t="s">
        <v>9447</v>
      </c>
      <c r="G1340" s="154" t="s">
        <v>9448</v>
      </c>
      <c r="H1340" s="154" t="s">
        <v>42</v>
      </c>
      <c r="I1340" s="154" t="s">
        <v>9449</v>
      </c>
      <c r="J1340" s="154" t="s">
        <v>9450</v>
      </c>
      <c r="K1340" s="154" t="s">
        <v>9451</v>
      </c>
      <c r="L1340" s="155">
        <v>1.5533542600000001</v>
      </c>
    </row>
    <row r="1341" spans="1:12" hidden="1" x14ac:dyDescent="0.3">
      <c r="A1341" s="154" t="s">
        <v>365</v>
      </c>
      <c r="B1341" s="154" t="s">
        <v>11341</v>
      </c>
      <c r="C1341" s="152" t="s">
        <v>365</v>
      </c>
      <c r="D1341" s="153" t="s">
        <v>11342</v>
      </c>
      <c r="E1341" s="154" t="s">
        <v>36</v>
      </c>
      <c r="F1341" s="154" t="s">
        <v>9447</v>
      </c>
      <c r="G1341" s="154" t="s">
        <v>9448</v>
      </c>
      <c r="H1341" s="154" t="s">
        <v>42</v>
      </c>
      <c r="I1341" s="154" t="s">
        <v>9449</v>
      </c>
      <c r="J1341" s="154" t="s">
        <v>9450</v>
      </c>
      <c r="K1341" s="154" t="s">
        <v>9451</v>
      </c>
      <c r="L1341" s="155">
        <v>1.4819597600000001</v>
      </c>
    </row>
    <row r="1342" spans="1:12" hidden="1" x14ac:dyDescent="0.3">
      <c r="A1342" s="154" t="s">
        <v>366</v>
      </c>
      <c r="B1342" s="154" t="s">
        <v>11343</v>
      </c>
      <c r="C1342" s="152" t="s">
        <v>366</v>
      </c>
      <c r="D1342" s="153" t="s">
        <v>11344</v>
      </c>
      <c r="E1342" s="154" t="s">
        <v>36</v>
      </c>
      <c r="F1342" s="154" t="s">
        <v>9447</v>
      </c>
      <c r="G1342" s="154" t="s">
        <v>9448</v>
      </c>
      <c r="H1342" s="154" t="s">
        <v>42</v>
      </c>
      <c r="I1342" s="154" t="s">
        <v>9449</v>
      </c>
      <c r="J1342" s="154" t="s">
        <v>9450</v>
      </c>
      <c r="K1342" s="154" t="s">
        <v>9451</v>
      </c>
      <c r="L1342" s="155">
        <v>1.6311965799999999</v>
      </c>
    </row>
    <row r="1343" spans="1:12" hidden="1" x14ac:dyDescent="0.3">
      <c r="A1343" s="154" t="s">
        <v>367</v>
      </c>
      <c r="B1343" s="154" t="s">
        <v>11345</v>
      </c>
      <c r="C1343" s="152" t="s">
        <v>367</v>
      </c>
      <c r="D1343" s="153" t="s">
        <v>11346</v>
      </c>
      <c r="E1343" s="154" t="s">
        <v>36</v>
      </c>
      <c r="F1343" s="154" t="s">
        <v>9447</v>
      </c>
      <c r="G1343" s="154" t="s">
        <v>9448</v>
      </c>
      <c r="H1343" s="154" t="s">
        <v>42</v>
      </c>
      <c r="I1343" s="154" t="s">
        <v>9449</v>
      </c>
      <c r="J1343" s="154" t="s">
        <v>9450</v>
      </c>
      <c r="K1343" s="154" t="s">
        <v>9451</v>
      </c>
      <c r="L1343" s="155">
        <v>1.48858823</v>
      </c>
    </row>
    <row r="1344" spans="1:12" hidden="1" x14ac:dyDescent="0.3">
      <c r="A1344" s="154" t="s">
        <v>368</v>
      </c>
      <c r="B1344" s="154" t="s">
        <v>11347</v>
      </c>
      <c r="C1344" s="152" t="s">
        <v>368</v>
      </c>
      <c r="D1344" s="153" t="s">
        <v>11348</v>
      </c>
      <c r="E1344" s="154" t="s">
        <v>36</v>
      </c>
      <c r="F1344" s="154" t="s">
        <v>9447</v>
      </c>
      <c r="G1344" s="154" t="s">
        <v>9448</v>
      </c>
      <c r="H1344" s="154" t="s">
        <v>42</v>
      </c>
      <c r="I1344" s="154" t="s">
        <v>9449</v>
      </c>
      <c r="J1344" s="154" t="s">
        <v>9450</v>
      </c>
      <c r="K1344" s="154" t="s">
        <v>9451</v>
      </c>
      <c r="L1344" s="155">
        <v>1.6665000000000001</v>
      </c>
    </row>
    <row r="1345" spans="1:12" hidden="1" x14ac:dyDescent="0.3">
      <c r="A1345" s="154" t="s">
        <v>369</v>
      </c>
      <c r="B1345" s="154" t="s">
        <v>11349</v>
      </c>
      <c r="C1345" s="152" t="s">
        <v>369</v>
      </c>
      <c r="D1345" s="153" t="s">
        <v>11350</v>
      </c>
      <c r="E1345" s="154" t="s">
        <v>36</v>
      </c>
      <c r="F1345" s="154" t="s">
        <v>9447</v>
      </c>
      <c r="G1345" s="154" t="s">
        <v>9448</v>
      </c>
      <c r="H1345" s="154" t="s">
        <v>42</v>
      </c>
      <c r="I1345" s="154" t="s">
        <v>9449</v>
      </c>
      <c r="J1345" s="154" t="s">
        <v>9450</v>
      </c>
      <c r="K1345" s="154" t="s">
        <v>9451</v>
      </c>
      <c r="L1345" s="155">
        <v>1.8869171199999999</v>
      </c>
    </row>
    <row r="1346" spans="1:12" hidden="1" x14ac:dyDescent="0.3">
      <c r="A1346" s="154" t="s">
        <v>11351</v>
      </c>
      <c r="B1346" s="154" t="s">
        <v>11352</v>
      </c>
      <c r="C1346" s="152" t="s">
        <v>11351</v>
      </c>
      <c r="D1346" s="153" t="s">
        <v>11353</v>
      </c>
      <c r="E1346" s="154" t="s">
        <v>36</v>
      </c>
      <c r="F1346" s="154" t="s">
        <v>9447</v>
      </c>
      <c r="G1346" s="154" t="s">
        <v>9448</v>
      </c>
      <c r="H1346" s="154" t="s">
        <v>42</v>
      </c>
      <c r="I1346" s="154" t="s">
        <v>9449</v>
      </c>
      <c r="J1346" s="154" t="s">
        <v>9450</v>
      </c>
      <c r="K1346" s="154" t="s">
        <v>9451</v>
      </c>
      <c r="L1346" s="155">
        <v>2.1363454000000002</v>
      </c>
    </row>
    <row r="1347" spans="1:12" hidden="1" x14ac:dyDescent="0.3">
      <c r="A1347" s="154" t="s">
        <v>370</v>
      </c>
      <c r="B1347" s="154" t="s">
        <v>11354</v>
      </c>
      <c r="C1347" s="152" t="s">
        <v>370</v>
      </c>
      <c r="D1347" s="153" t="s">
        <v>11355</v>
      </c>
      <c r="E1347" s="154" t="s">
        <v>36</v>
      </c>
      <c r="F1347" s="154" t="s">
        <v>9447</v>
      </c>
      <c r="G1347" s="154" t="s">
        <v>9448</v>
      </c>
      <c r="H1347" s="154" t="s">
        <v>42</v>
      </c>
      <c r="I1347" s="154" t="s">
        <v>9449</v>
      </c>
      <c r="J1347" s="154" t="s">
        <v>9450</v>
      </c>
      <c r="K1347" s="154" t="s">
        <v>9451</v>
      </c>
      <c r="L1347" s="155">
        <v>2.5301054999999999</v>
      </c>
    </row>
    <row r="1348" spans="1:12" hidden="1" x14ac:dyDescent="0.3">
      <c r="A1348" s="154" t="s">
        <v>371</v>
      </c>
      <c r="B1348" s="154" t="s">
        <v>11356</v>
      </c>
      <c r="C1348" s="152" t="s">
        <v>371</v>
      </c>
      <c r="D1348" s="153" t="s">
        <v>11357</v>
      </c>
      <c r="E1348" s="154" t="s">
        <v>36</v>
      </c>
      <c r="F1348" s="154" t="s">
        <v>9447</v>
      </c>
      <c r="G1348" s="154" t="s">
        <v>9448</v>
      </c>
      <c r="H1348" s="154" t="s">
        <v>42</v>
      </c>
      <c r="I1348" s="154" t="s">
        <v>9449</v>
      </c>
      <c r="J1348" s="154" t="s">
        <v>9450</v>
      </c>
      <c r="K1348" s="154" t="s">
        <v>9451</v>
      </c>
      <c r="L1348" s="155">
        <v>3.5347557699999999</v>
      </c>
    </row>
    <row r="1349" spans="1:12" hidden="1" x14ac:dyDescent="0.3">
      <c r="A1349" s="154" t="s">
        <v>372</v>
      </c>
      <c r="B1349" s="154" t="s">
        <v>11358</v>
      </c>
      <c r="C1349" s="152" t="s">
        <v>372</v>
      </c>
      <c r="D1349" s="153" t="s">
        <v>11359</v>
      </c>
      <c r="E1349" s="154" t="s">
        <v>36</v>
      </c>
      <c r="F1349" s="154" t="s">
        <v>9447</v>
      </c>
      <c r="G1349" s="154" t="s">
        <v>9448</v>
      </c>
      <c r="H1349" s="154" t="s">
        <v>42</v>
      </c>
      <c r="I1349" s="154" t="s">
        <v>9449</v>
      </c>
      <c r="J1349" s="154" t="s">
        <v>9450</v>
      </c>
      <c r="K1349" s="154" t="s">
        <v>9451</v>
      </c>
      <c r="L1349" s="155">
        <v>1.4704166599999999</v>
      </c>
    </row>
    <row r="1350" spans="1:12" hidden="1" x14ac:dyDescent="0.3">
      <c r="A1350" s="154" t="s">
        <v>373</v>
      </c>
      <c r="B1350" s="154" t="s">
        <v>11360</v>
      </c>
      <c r="C1350" s="152" t="s">
        <v>373</v>
      </c>
      <c r="D1350" s="153" t="s">
        <v>11361</v>
      </c>
      <c r="E1350" s="154" t="s">
        <v>36</v>
      </c>
      <c r="F1350" s="154" t="s">
        <v>9447</v>
      </c>
      <c r="G1350" s="154" t="s">
        <v>9448</v>
      </c>
      <c r="H1350" s="154" t="s">
        <v>42</v>
      </c>
      <c r="I1350" s="154" t="s">
        <v>9449</v>
      </c>
      <c r="J1350" s="154" t="s">
        <v>9450</v>
      </c>
      <c r="K1350" s="154" t="s">
        <v>9451</v>
      </c>
      <c r="L1350" s="155">
        <v>2.56930098</v>
      </c>
    </row>
    <row r="1351" spans="1:12" hidden="1" x14ac:dyDescent="0.3">
      <c r="A1351" s="154" t="s">
        <v>374</v>
      </c>
      <c r="B1351" s="154" t="s">
        <v>11362</v>
      </c>
      <c r="C1351" s="152" t="s">
        <v>374</v>
      </c>
      <c r="D1351" s="153" t="s">
        <v>11363</v>
      </c>
      <c r="E1351" s="154" t="s">
        <v>36</v>
      </c>
      <c r="F1351" s="154" t="s">
        <v>9447</v>
      </c>
      <c r="G1351" s="154" t="s">
        <v>9448</v>
      </c>
      <c r="H1351" s="154" t="s">
        <v>42</v>
      </c>
      <c r="I1351" s="154" t="s">
        <v>9449</v>
      </c>
      <c r="J1351" s="154" t="s">
        <v>9450</v>
      </c>
      <c r="K1351" s="154" t="s">
        <v>9451</v>
      </c>
      <c r="L1351" s="155">
        <v>4.2337494099999997</v>
      </c>
    </row>
    <row r="1352" spans="1:12" hidden="1" x14ac:dyDescent="0.3">
      <c r="A1352" s="154" t="s">
        <v>375</v>
      </c>
      <c r="B1352" s="154" t="s">
        <v>11364</v>
      </c>
      <c r="C1352" s="152" t="s">
        <v>375</v>
      </c>
      <c r="D1352" s="153" t="s">
        <v>11365</v>
      </c>
      <c r="E1352" s="154" t="s">
        <v>36</v>
      </c>
      <c r="F1352" s="154" t="s">
        <v>9447</v>
      </c>
      <c r="G1352" s="154" t="s">
        <v>9448</v>
      </c>
      <c r="H1352" s="154" t="s">
        <v>42</v>
      </c>
      <c r="I1352" s="154" t="s">
        <v>9449</v>
      </c>
      <c r="J1352" s="154" t="s">
        <v>9450</v>
      </c>
      <c r="K1352" s="154" t="s">
        <v>9451</v>
      </c>
      <c r="L1352" s="155">
        <v>4.1509180900000002</v>
      </c>
    </row>
    <row r="1353" spans="1:12" hidden="1" x14ac:dyDescent="0.3">
      <c r="A1353" s="154" t="s">
        <v>376</v>
      </c>
      <c r="B1353" s="154" t="s">
        <v>11366</v>
      </c>
      <c r="C1353" s="152" t="s">
        <v>376</v>
      </c>
      <c r="D1353" s="153" t="s">
        <v>11367</v>
      </c>
      <c r="E1353" s="154" t="s">
        <v>36</v>
      </c>
      <c r="F1353" s="154" t="s">
        <v>9447</v>
      </c>
      <c r="G1353" s="154" t="s">
        <v>9448</v>
      </c>
      <c r="H1353" s="154" t="s">
        <v>42</v>
      </c>
      <c r="I1353" s="154" t="s">
        <v>9449</v>
      </c>
      <c r="J1353" s="154" t="s">
        <v>9450</v>
      </c>
      <c r="K1353" s="154" t="s">
        <v>9451</v>
      </c>
      <c r="L1353" s="155">
        <v>4.7218014799999999</v>
      </c>
    </row>
    <row r="1354" spans="1:12" hidden="1" x14ac:dyDescent="0.3">
      <c r="A1354" s="154" t="s">
        <v>377</v>
      </c>
      <c r="B1354" s="154" t="s">
        <v>11368</v>
      </c>
      <c r="C1354" s="152" t="s">
        <v>377</v>
      </c>
      <c r="D1354" s="153" t="s">
        <v>11369</v>
      </c>
      <c r="E1354" s="154" t="s">
        <v>36</v>
      </c>
      <c r="F1354" s="154" t="s">
        <v>9447</v>
      </c>
      <c r="G1354" s="154" t="s">
        <v>9448</v>
      </c>
      <c r="H1354" s="154" t="s">
        <v>42</v>
      </c>
      <c r="I1354" s="154" t="s">
        <v>9449</v>
      </c>
      <c r="J1354" s="154" t="s">
        <v>9450</v>
      </c>
      <c r="K1354" s="154" t="s">
        <v>9451</v>
      </c>
      <c r="L1354" s="155">
        <v>4.9109145500000002</v>
      </c>
    </row>
    <row r="1355" spans="1:12" hidden="1" x14ac:dyDescent="0.3">
      <c r="A1355" s="154" t="s">
        <v>378</v>
      </c>
      <c r="B1355" s="154" t="s">
        <v>11370</v>
      </c>
      <c r="C1355" s="152" t="s">
        <v>378</v>
      </c>
      <c r="D1355" s="153" t="s">
        <v>11371</v>
      </c>
      <c r="E1355" s="154" t="s">
        <v>36</v>
      </c>
      <c r="F1355" s="154" t="s">
        <v>9447</v>
      </c>
      <c r="G1355" s="154" t="s">
        <v>9448</v>
      </c>
      <c r="H1355" s="154" t="s">
        <v>42</v>
      </c>
      <c r="I1355" s="154" t="s">
        <v>9449</v>
      </c>
      <c r="J1355" s="154" t="s">
        <v>9450</v>
      </c>
      <c r="K1355" s="154" t="s">
        <v>9451</v>
      </c>
      <c r="L1355" s="155">
        <v>3.5644287000000001</v>
      </c>
    </row>
    <row r="1356" spans="1:12" hidden="1" x14ac:dyDescent="0.3">
      <c r="A1356" s="154" t="s">
        <v>379</v>
      </c>
      <c r="B1356" s="154" t="s">
        <v>11372</v>
      </c>
      <c r="C1356" s="152" t="s">
        <v>379</v>
      </c>
      <c r="D1356" s="153" t="s">
        <v>11373</v>
      </c>
      <c r="E1356" s="154" t="s">
        <v>36</v>
      </c>
      <c r="F1356" s="154" t="s">
        <v>9447</v>
      </c>
      <c r="G1356" s="154" t="s">
        <v>9448</v>
      </c>
      <c r="H1356" s="154" t="s">
        <v>42</v>
      </c>
      <c r="I1356" s="154" t="s">
        <v>9449</v>
      </c>
      <c r="J1356" s="154" t="s">
        <v>9450</v>
      </c>
      <c r="K1356" s="154" t="s">
        <v>9451</v>
      </c>
      <c r="L1356" s="155">
        <v>5.1515000000000004</v>
      </c>
    </row>
    <row r="1357" spans="1:12" hidden="1" x14ac:dyDescent="0.3">
      <c r="A1357" s="154" t="s">
        <v>380</v>
      </c>
      <c r="B1357" s="154" t="s">
        <v>11374</v>
      </c>
      <c r="C1357" s="152" t="s">
        <v>380</v>
      </c>
      <c r="D1357" s="153" t="s">
        <v>11375</v>
      </c>
      <c r="E1357" s="154" t="s">
        <v>36</v>
      </c>
      <c r="F1357" s="154" t="s">
        <v>9447</v>
      </c>
      <c r="G1357" s="154" t="s">
        <v>9448</v>
      </c>
      <c r="H1357" s="154" t="s">
        <v>42</v>
      </c>
      <c r="I1357" s="154" t="s">
        <v>9449</v>
      </c>
      <c r="J1357" s="154" t="s">
        <v>9450</v>
      </c>
      <c r="K1357" s="154" t="s">
        <v>9451</v>
      </c>
      <c r="L1357" s="155">
        <v>5.7820980100000003</v>
      </c>
    </row>
    <row r="1358" spans="1:12" hidden="1" x14ac:dyDescent="0.3">
      <c r="A1358" s="154" t="s">
        <v>381</v>
      </c>
      <c r="B1358" s="154" t="s">
        <v>11376</v>
      </c>
      <c r="C1358" s="152" t="s">
        <v>381</v>
      </c>
      <c r="D1358" s="153" t="s">
        <v>11377</v>
      </c>
      <c r="E1358" s="154" t="s">
        <v>36</v>
      </c>
      <c r="F1358" s="154" t="s">
        <v>9447</v>
      </c>
      <c r="G1358" s="154" t="s">
        <v>9448</v>
      </c>
      <c r="H1358" s="154" t="s">
        <v>42</v>
      </c>
      <c r="I1358" s="154" t="s">
        <v>9449</v>
      </c>
      <c r="J1358" s="154" t="s">
        <v>9450</v>
      </c>
      <c r="K1358" s="154" t="s">
        <v>9451</v>
      </c>
      <c r="L1358" s="155">
        <v>6.2534612100000002</v>
      </c>
    </row>
    <row r="1359" spans="1:12" hidden="1" x14ac:dyDescent="0.3">
      <c r="A1359" s="154" t="s">
        <v>382</v>
      </c>
      <c r="B1359" s="154" t="s">
        <v>11378</v>
      </c>
      <c r="C1359" s="152" t="s">
        <v>382</v>
      </c>
      <c r="D1359" s="153" t="s">
        <v>11379</v>
      </c>
      <c r="E1359" s="154" t="s">
        <v>36</v>
      </c>
      <c r="F1359" s="154" t="s">
        <v>9447</v>
      </c>
      <c r="G1359" s="154" t="s">
        <v>9448</v>
      </c>
      <c r="H1359" s="154" t="s">
        <v>42</v>
      </c>
      <c r="I1359" s="154" t="s">
        <v>9449</v>
      </c>
      <c r="J1359" s="154" t="s">
        <v>9450</v>
      </c>
      <c r="K1359" s="154" t="s">
        <v>9451</v>
      </c>
      <c r="L1359" s="155">
        <v>7.1719999999999997</v>
      </c>
    </row>
    <row r="1360" spans="1:12" hidden="1" x14ac:dyDescent="0.3">
      <c r="A1360" s="154" t="s">
        <v>383</v>
      </c>
      <c r="B1360" s="154" t="s">
        <v>11380</v>
      </c>
      <c r="C1360" s="152" t="s">
        <v>383</v>
      </c>
      <c r="D1360" s="153" t="s">
        <v>11381</v>
      </c>
      <c r="E1360" s="154" t="s">
        <v>36</v>
      </c>
      <c r="F1360" s="154" t="s">
        <v>9447</v>
      </c>
      <c r="G1360" s="154" t="s">
        <v>9448</v>
      </c>
      <c r="H1360" s="154" t="s">
        <v>42</v>
      </c>
      <c r="I1360" s="154" t="s">
        <v>9449</v>
      </c>
      <c r="J1360" s="154" t="s">
        <v>9450</v>
      </c>
      <c r="K1360" s="154" t="s">
        <v>9451</v>
      </c>
      <c r="L1360" s="155">
        <v>3.3128048699999999</v>
      </c>
    </row>
    <row r="1361" spans="1:12" hidden="1" x14ac:dyDescent="0.3">
      <c r="A1361" s="154" t="s">
        <v>384</v>
      </c>
      <c r="B1361" s="154" t="s">
        <v>11382</v>
      </c>
      <c r="C1361" s="152" t="s">
        <v>384</v>
      </c>
      <c r="D1361" s="153" t="s">
        <v>11383</v>
      </c>
      <c r="E1361" s="154" t="s">
        <v>36</v>
      </c>
      <c r="F1361" s="154" t="s">
        <v>9447</v>
      </c>
      <c r="G1361" s="154" t="s">
        <v>9448</v>
      </c>
      <c r="H1361" s="154" t="s">
        <v>42</v>
      </c>
      <c r="I1361" s="154" t="s">
        <v>9449</v>
      </c>
      <c r="J1361" s="154" t="s">
        <v>9450</v>
      </c>
      <c r="K1361" s="154" t="s">
        <v>9451</v>
      </c>
      <c r="L1361" s="155">
        <v>3.1306896499999999</v>
      </c>
    </row>
    <row r="1362" spans="1:12" hidden="1" x14ac:dyDescent="0.3">
      <c r="A1362" s="154" t="s">
        <v>385</v>
      </c>
      <c r="B1362" s="154" t="s">
        <v>11384</v>
      </c>
      <c r="C1362" s="152" t="s">
        <v>385</v>
      </c>
      <c r="D1362" s="153" t="s">
        <v>11385</v>
      </c>
      <c r="E1362" s="154" t="s">
        <v>36</v>
      </c>
      <c r="F1362" s="154" t="s">
        <v>9447</v>
      </c>
      <c r="G1362" s="154" t="s">
        <v>9448</v>
      </c>
      <c r="H1362" s="154" t="s">
        <v>42</v>
      </c>
      <c r="I1362" s="154" t="s">
        <v>9449</v>
      </c>
      <c r="J1362" s="154" t="s">
        <v>9450</v>
      </c>
      <c r="K1362" s="154" t="s">
        <v>9451</v>
      </c>
      <c r="L1362" s="155">
        <v>7.7142857100000004</v>
      </c>
    </row>
    <row r="1363" spans="1:12" hidden="1" x14ac:dyDescent="0.3">
      <c r="A1363" s="154" t="s">
        <v>386</v>
      </c>
      <c r="B1363" s="154" t="s">
        <v>11386</v>
      </c>
      <c r="C1363" s="152" t="s">
        <v>386</v>
      </c>
      <c r="D1363" s="153" t="s">
        <v>11387</v>
      </c>
      <c r="E1363" s="154" t="s">
        <v>36</v>
      </c>
      <c r="F1363" s="154" t="s">
        <v>9447</v>
      </c>
      <c r="G1363" s="154" t="s">
        <v>9448</v>
      </c>
      <c r="H1363" s="154" t="s">
        <v>42</v>
      </c>
      <c r="I1363" s="154" t="s">
        <v>9449</v>
      </c>
      <c r="J1363" s="154" t="s">
        <v>9450</v>
      </c>
      <c r="K1363" s="154" t="s">
        <v>9451</v>
      </c>
      <c r="L1363" s="155">
        <v>4.52278688</v>
      </c>
    </row>
    <row r="1364" spans="1:12" hidden="1" x14ac:dyDescent="0.3">
      <c r="A1364" s="154" t="s">
        <v>387</v>
      </c>
      <c r="B1364" s="154" t="s">
        <v>11388</v>
      </c>
      <c r="C1364" s="152" t="s">
        <v>387</v>
      </c>
      <c r="D1364" s="153" t="s">
        <v>11389</v>
      </c>
      <c r="E1364" s="154" t="s">
        <v>36</v>
      </c>
      <c r="F1364" s="154" t="s">
        <v>9447</v>
      </c>
      <c r="G1364" s="154" t="s">
        <v>9448</v>
      </c>
      <c r="H1364" s="154" t="s">
        <v>42</v>
      </c>
      <c r="I1364" s="154" t="s">
        <v>9449</v>
      </c>
      <c r="J1364" s="154" t="s">
        <v>9450</v>
      </c>
      <c r="K1364" s="154" t="s">
        <v>9451</v>
      </c>
      <c r="L1364" s="155">
        <v>4.1923750000000002</v>
      </c>
    </row>
    <row r="1365" spans="1:12" hidden="1" x14ac:dyDescent="0.3">
      <c r="A1365" s="154" t="s">
        <v>388</v>
      </c>
      <c r="B1365" s="154" t="s">
        <v>11390</v>
      </c>
      <c r="C1365" s="152" t="s">
        <v>388</v>
      </c>
      <c r="D1365" s="153" t="s">
        <v>11391</v>
      </c>
      <c r="E1365" s="154" t="s">
        <v>36</v>
      </c>
      <c r="F1365" s="154" t="s">
        <v>9447</v>
      </c>
      <c r="G1365" s="154" t="s">
        <v>9448</v>
      </c>
      <c r="H1365" s="154" t="s">
        <v>42</v>
      </c>
      <c r="I1365" s="154" t="s">
        <v>9449</v>
      </c>
      <c r="J1365" s="154" t="s">
        <v>9450</v>
      </c>
      <c r="K1365" s="154" t="s">
        <v>9451</v>
      </c>
      <c r="L1365" s="155">
        <v>8.5588900700000003</v>
      </c>
    </row>
    <row r="1366" spans="1:12" hidden="1" x14ac:dyDescent="0.3">
      <c r="A1366" s="154" t="s">
        <v>389</v>
      </c>
      <c r="B1366" s="154" t="s">
        <v>11392</v>
      </c>
      <c r="C1366" s="152" t="s">
        <v>389</v>
      </c>
      <c r="D1366" s="153" t="s">
        <v>11393</v>
      </c>
      <c r="E1366" s="154" t="s">
        <v>36</v>
      </c>
      <c r="F1366" s="154" t="s">
        <v>9447</v>
      </c>
      <c r="G1366" s="154" t="s">
        <v>9448</v>
      </c>
      <c r="H1366" s="154" t="s">
        <v>42</v>
      </c>
      <c r="I1366" s="154" t="s">
        <v>9449</v>
      </c>
      <c r="J1366" s="154" t="s">
        <v>9450</v>
      </c>
      <c r="K1366" s="154" t="s">
        <v>9451</v>
      </c>
      <c r="L1366" s="155">
        <v>9.1952941100000007</v>
      </c>
    </row>
    <row r="1367" spans="1:12" hidden="1" x14ac:dyDescent="0.3">
      <c r="A1367" s="154" t="s">
        <v>390</v>
      </c>
      <c r="B1367" s="154" t="s">
        <v>11394</v>
      </c>
      <c r="C1367" s="152" t="s">
        <v>390</v>
      </c>
      <c r="D1367" s="153" t="s">
        <v>11395</v>
      </c>
      <c r="E1367" s="154" t="s">
        <v>36</v>
      </c>
      <c r="F1367" s="154" t="s">
        <v>9447</v>
      </c>
      <c r="G1367" s="154" t="s">
        <v>9448</v>
      </c>
      <c r="H1367" s="154" t="s">
        <v>42</v>
      </c>
      <c r="I1367" s="154" t="s">
        <v>9449</v>
      </c>
      <c r="J1367" s="154" t="s">
        <v>9450</v>
      </c>
      <c r="K1367" s="154" t="s">
        <v>9451</v>
      </c>
      <c r="L1367" s="155">
        <v>13.175721680000001</v>
      </c>
    </row>
    <row r="1368" spans="1:12" hidden="1" x14ac:dyDescent="0.3">
      <c r="A1368" s="154" t="s">
        <v>391</v>
      </c>
      <c r="B1368" s="154" t="s">
        <v>11396</v>
      </c>
      <c r="C1368" s="152" t="s">
        <v>391</v>
      </c>
      <c r="D1368" s="153" t="s">
        <v>11397</v>
      </c>
      <c r="E1368" s="154" t="s">
        <v>36</v>
      </c>
      <c r="F1368" s="154" t="s">
        <v>9447</v>
      </c>
      <c r="G1368" s="154" t="s">
        <v>9448</v>
      </c>
      <c r="H1368" s="154" t="s">
        <v>42</v>
      </c>
      <c r="I1368" s="154" t="s">
        <v>9449</v>
      </c>
      <c r="J1368" s="154" t="s">
        <v>9450</v>
      </c>
      <c r="K1368" s="154" t="s">
        <v>9451</v>
      </c>
      <c r="L1368" s="155">
        <v>5.7652941100000001</v>
      </c>
    </row>
    <row r="1369" spans="1:12" hidden="1" x14ac:dyDescent="0.3">
      <c r="A1369" s="154" t="s">
        <v>392</v>
      </c>
      <c r="B1369" s="154" t="s">
        <v>11398</v>
      </c>
      <c r="C1369" s="152" t="s">
        <v>392</v>
      </c>
      <c r="D1369" s="153" t="s">
        <v>11399</v>
      </c>
      <c r="E1369" s="154" t="s">
        <v>36</v>
      </c>
      <c r="F1369" s="154" t="s">
        <v>9447</v>
      </c>
      <c r="G1369" s="154" t="s">
        <v>9448</v>
      </c>
      <c r="H1369" s="154" t="s">
        <v>42</v>
      </c>
      <c r="I1369" s="154" t="s">
        <v>9449</v>
      </c>
      <c r="J1369" s="154" t="s">
        <v>9450</v>
      </c>
      <c r="K1369" s="154" t="s">
        <v>9451</v>
      </c>
      <c r="L1369" s="155">
        <v>10.454666660000001</v>
      </c>
    </row>
    <row r="1370" spans="1:12" hidden="1" x14ac:dyDescent="0.3">
      <c r="A1370" s="154" t="s">
        <v>393</v>
      </c>
      <c r="B1370" s="154" t="s">
        <v>11400</v>
      </c>
      <c r="C1370" s="152" t="s">
        <v>393</v>
      </c>
      <c r="D1370" s="153" t="s">
        <v>11401</v>
      </c>
      <c r="E1370" s="154" t="s">
        <v>36</v>
      </c>
      <c r="F1370" s="154" t="s">
        <v>9447</v>
      </c>
      <c r="G1370" s="154" t="s">
        <v>9448</v>
      </c>
      <c r="H1370" s="154" t="s">
        <v>42</v>
      </c>
      <c r="I1370" s="154" t="s">
        <v>9449</v>
      </c>
      <c r="J1370" s="154" t="s">
        <v>9450</v>
      </c>
      <c r="K1370" s="154" t="s">
        <v>9451</v>
      </c>
      <c r="L1370" s="155">
        <v>0</v>
      </c>
    </row>
    <row r="1371" spans="1:12" hidden="1" x14ac:dyDescent="0.3">
      <c r="A1371" s="154" t="s">
        <v>394</v>
      </c>
      <c r="B1371" s="154" t="s">
        <v>11402</v>
      </c>
      <c r="C1371" s="152" t="s">
        <v>394</v>
      </c>
      <c r="D1371" s="153" t="s">
        <v>11403</v>
      </c>
      <c r="E1371" s="154" t="s">
        <v>36</v>
      </c>
      <c r="F1371" s="154" t="s">
        <v>9447</v>
      </c>
      <c r="G1371" s="154" t="s">
        <v>9448</v>
      </c>
      <c r="H1371" s="154" t="s">
        <v>42</v>
      </c>
      <c r="I1371" s="154" t="s">
        <v>9449</v>
      </c>
      <c r="J1371" s="154" t="s">
        <v>9450</v>
      </c>
      <c r="K1371" s="154" t="s">
        <v>9451</v>
      </c>
      <c r="L1371" s="155">
        <v>6.4739367000000003</v>
      </c>
    </row>
    <row r="1372" spans="1:12" hidden="1" x14ac:dyDescent="0.3">
      <c r="A1372" s="154" t="s">
        <v>395</v>
      </c>
      <c r="B1372" s="154" t="s">
        <v>11404</v>
      </c>
      <c r="C1372" s="152" t="s">
        <v>395</v>
      </c>
      <c r="D1372" s="153" t="s">
        <v>11405</v>
      </c>
      <c r="E1372" s="154" t="s">
        <v>36</v>
      </c>
      <c r="F1372" s="154" t="s">
        <v>9447</v>
      </c>
      <c r="G1372" s="154" t="s">
        <v>9448</v>
      </c>
      <c r="H1372" s="154" t="s">
        <v>42</v>
      </c>
      <c r="I1372" s="154" t="s">
        <v>9449</v>
      </c>
      <c r="J1372" s="154" t="s">
        <v>9450</v>
      </c>
      <c r="K1372" s="154" t="s">
        <v>9451</v>
      </c>
      <c r="L1372" s="155">
        <v>8.8398829699999997</v>
      </c>
    </row>
    <row r="1373" spans="1:12" hidden="1" x14ac:dyDescent="0.3">
      <c r="A1373" s="154" t="s">
        <v>396</v>
      </c>
      <c r="B1373" s="154" t="s">
        <v>11406</v>
      </c>
      <c r="C1373" s="152" t="s">
        <v>396</v>
      </c>
      <c r="D1373" s="153" t="s">
        <v>11407</v>
      </c>
      <c r="E1373" s="154" t="s">
        <v>36</v>
      </c>
      <c r="F1373" s="154" t="s">
        <v>9447</v>
      </c>
      <c r="G1373" s="154" t="s">
        <v>9448</v>
      </c>
      <c r="H1373" s="154" t="s">
        <v>42</v>
      </c>
      <c r="I1373" s="154" t="s">
        <v>9449</v>
      </c>
      <c r="J1373" s="154" t="s">
        <v>9450</v>
      </c>
      <c r="K1373" s="154" t="s">
        <v>9451</v>
      </c>
      <c r="L1373" s="155">
        <v>5.4449090900000003</v>
      </c>
    </row>
    <row r="1374" spans="1:12" hidden="1" x14ac:dyDescent="0.3">
      <c r="A1374" s="154" t="s">
        <v>397</v>
      </c>
      <c r="B1374" s="154" t="s">
        <v>11408</v>
      </c>
      <c r="C1374" s="152" t="s">
        <v>397</v>
      </c>
      <c r="D1374" s="153" t="s">
        <v>11409</v>
      </c>
      <c r="E1374" s="154" t="s">
        <v>36</v>
      </c>
      <c r="F1374" s="154" t="s">
        <v>9447</v>
      </c>
      <c r="G1374" s="154" t="s">
        <v>9448</v>
      </c>
      <c r="H1374" s="154" t="s">
        <v>42</v>
      </c>
      <c r="I1374" s="154" t="s">
        <v>9449</v>
      </c>
      <c r="J1374" s="154" t="s">
        <v>9450</v>
      </c>
      <c r="K1374" s="154" t="s">
        <v>9451</v>
      </c>
      <c r="L1374" s="155">
        <v>13.101587070000001</v>
      </c>
    </row>
    <row r="1375" spans="1:12" hidden="1" x14ac:dyDescent="0.3">
      <c r="A1375" s="154" t="s">
        <v>398</v>
      </c>
      <c r="B1375" s="154" t="s">
        <v>11410</v>
      </c>
      <c r="C1375" s="152" t="s">
        <v>398</v>
      </c>
      <c r="D1375" s="153" t="s">
        <v>11411</v>
      </c>
      <c r="E1375" s="154" t="s">
        <v>36</v>
      </c>
      <c r="F1375" s="154" t="s">
        <v>9447</v>
      </c>
      <c r="G1375" s="154" t="s">
        <v>9448</v>
      </c>
      <c r="H1375" s="154" t="s">
        <v>42</v>
      </c>
      <c r="I1375" s="154" t="s">
        <v>9449</v>
      </c>
      <c r="J1375" s="154" t="s">
        <v>9450</v>
      </c>
      <c r="K1375" s="154" t="s">
        <v>9451</v>
      </c>
      <c r="L1375" s="155">
        <v>7.1945945900000003</v>
      </c>
    </row>
    <row r="1376" spans="1:12" hidden="1" x14ac:dyDescent="0.3">
      <c r="A1376" s="154" t="s">
        <v>399</v>
      </c>
      <c r="B1376" s="154" t="s">
        <v>11412</v>
      </c>
      <c r="C1376" s="152" t="s">
        <v>399</v>
      </c>
      <c r="D1376" s="153" t="s">
        <v>11413</v>
      </c>
      <c r="E1376" s="154" t="s">
        <v>36</v>
      </c>
      <c r="F1376" s="154" t="s">
        <v>9447</v>
      </c>
      <c r="G1376" s="154" t="s">
        <v>9448</v>
      </c>
      <c r="H1376" s="154" t="s">
        <v>42</v>
      </c>
      <c r="I1376" s="154" t="s">
        <v>9449</v>
      </c>
      <c r="J1376" s="154" t="s">
        <v>9450</v>
      </c>
      <c r="K1376" s="154" t="s">
        <v>9451</v>
      </c>
      <c r="L1376" s="155">
        <v>0</v>
      </c>
    </row>
    <row r="1377" spans="1:12" hidden="1" x14ac:dyDescent="0.3">
      <c r="A1377" s="154" t="s">
        <v>400</v>
      </c>
      <c r="B1377" s="154" t="s">
        <v>11414</v>
      </c>
      <c r="C1377" s="152" t="s">
        <v>400</v>
      </c>
      <c r="D1377" s="153" t="s">
        <v>11415</v>
      </c>
      <c r="E1377" s="154" t="s">
        <v>36</v>
      </c>
      <c r="F1377" s="154" t="s">
        <v>9447</v>
      </c>
      <c r="G1377" s="154" t="s">
        <v>9448</v>
      </c>
      <c r="H1377" s="154" t="s">
        <v>42</v>
      </c>
      <c r="I1377" s="154" t="s">
        <v>9449</v>
      </c>
      <c r="J1377" s="154" t="s">
        <v>9450</v>
      </c>
      <c r="K1377" s="154" t="s">
        <v>9451</v>
      </c>
      <c r="L1377" s="155">
        <v>0</v>
      </c>
    </row>
    <row r="1378" spans="1:12" hidden="1" x14ac:dyDescent="0.3">
      <c r="A1378" s="154" t="s">
        <v>401</v>
      </c>
      <c r="B1378" s="154" t="s">
        <v>11416</v>
      </c>
      <c r="C1378" s="152" t="s">
        <v>401</v>
      </c>
      <c r="D1378" s="153" t="s">
        <v>11417</v>
      </c>
      <c r="E1378" s="154" t="s">
        <v>36</v>
      </c>
      <c r="F1378" s="154" t="s">
        <v>9447</v>
      </c>
      <c r="G1378" s="154" t="s">
        <v>9448</v>
      </c>
      <c r="H1378" s="154" t="s">
        <v>42</v>
      </c>
      <c r="I1378" s="154" t="s">
        <v>9449</v>
      </c>
      <c r="J1378" s="154" t="s">
        <v>9450</v>
      </c>
      <c r="K1378" s="154" t="s">
        <v>9451</v>
      </c>
      <c r="L1378" s="155">
        <v>6.05</v>
      </c>
    </row>
    <row r="1379" spans="1:12" hidden="1" x14ac:dyDescent="0.3">
      <c r="A1379" s="154" t="s">
        <v>402</v>
      </c>
      <c r="B1379" s="154" t="s">
        <v>11418</v>
      </c>
      <c r="C1379" s="152" t="s">
        <v>402</v>
      </c>
      <c r="D1379" s="153" t="s">
        <v>11419</v>
      </c>
      <c r="E1379" s="154" t="s">
        <v>36</v>
      </c>
      <c r="F1379" s="154" t="s">
        <v>9447</v>
      </c>
      <c r="G1379" s="154" t="s">
        <v>9448</v>
      </c>
      <c r="H1379" s="154" t="s">
        <v>42</v>
      </c>
      <c r="I1379" s="154" t="s">
        <v>9449</v>
      </c>
      <c r="J1379" s="154" t="s">
        <v>9450</v>
      </c>
      <c r="K1379" s="154" t="s">
        <v>9451</v>
      </c>
      <c r="L1379" s="155">
        <v>11.54984848</v>
      </c>
    </row>
    <row r="1380" spans="1:12" hidden="1" x14ac:dyDescent="0.3">
      <c r="A1380" s="154" t="s">
        <v>403</v>
      </c>
      <c r="B1380" s="154" t="s">
        <v>11420</v>
      </c>
      <c r="C1380" s="152" t="s">
        <v>403</v>
      </c>
      <c r="D1380" s="153" t="s">
        <v>11421</v>
      </c>
      <c r="E1380" s="154" t="s">
        <v>36</v>
      </c>
      <c r="F1380" s="154" t="s">
        <v>9447</v>
      </c>
      <c r="G1380" s="154" t="s">
        <v>9448</v>
      </c>
      <c r="H1380" s="154" t="s">
        <v>42</v>
      </c>
      <c r="I1380" s="154" t="s">
        <v>9449</v>
      </c>
      <c r="J1380" s="154" t="s">
        <v>9450</v>
      </c>
      <c r="K1380" s="154" t="s">
        <v>9451</v>
      </c>
      <c r="L1380" s="155">
        <v>9.0742857099999998</v>
      </c>
    </row>
    <row r="1381" spans="1:12" hidden="1" x14ac:dyDescent="0.3">
      <c r="A1381" s="154" t="s">
        <v>404</v>
      </c>
      <c r="B1381" s="154" t="s">
        <v>11422</v>
      </c>
      <c r="C1381" s="152" t="s">
        <v>404</v>
      </c>
      <c r="D1381" s="153" t="s">
        <v>11423</v>
      </c>
      <c r="E1381" s="154" t="s">
        <v>36</v>
      </c>
      <c r="F1381" s="154" t="s">
        <v>9447</v>
      </c>
      <c r="G1381" s="154" t="s">
        <v>9448</v>
      </c>
      <c r="H1381" s="154" t="s">
        <v>42</v>
      </c>
      <c r="I1381" s="154" t="s">
        <v>9449</v>
      </c>
      <c r="J1381" s="154" t="s">
        <v>9450</v>
      </c>
      <c r="K1381" s="154" t="s">
        <v>9451</v>
      </c>
      <c r="L1381" s="155">
        <v>19.504464280000001</v>
      </c>
    </row>
    <row r="1382" spans="1:12" hidden="1" x14ac:dyDescent="0.3">
      <c r="A1382" s="154" t="s">
        <v>405</v>
      </c>
      <c r="B1382" s="154" t="s">
        <v>11424</v>
      </c>
      <c r="C1382" s="152" t="s">
        <v>405</v>
      </c>
      <c r="D1382" s="153" t="s">
        <v>11425</v>
      </c>
      <c r="E1382" s="154" t="s">
        <v>36</v>
      </c>
      <c r="F1382" s="154" t="s">
        <v>9447</v>
      </c>
      <c r="G1382" s="154" t="s">
        <v>9448</v>
      </c>
      <c r="H1382" s="154" t="s">
        <v>42</v>
      </c>
      <c r="I1382" s="154" t="s">
        <v>9449</v>
      </c>
      <c r="J1382" s="154" t="s">
        <v>9450</v>
      </c>
      <c r="K1382" s="154" t="s">
        <v>9451</v>
      </c>
      <c r="L1382" s="155">
        <v>9.6669480500000002</v>
      </c>
    </row>
    <row r="1383" spans="1:12" hidden="1" x14ac:dyDescent="0.3">
      <c r="A1383" s="154" t="s">
        <v>406</v>
      </c>
      <c r="B1383" s="154" t="s">
        <v>11426</v>
      </c>
      <c r="C1383" s="152" t="s">
        <v>406</v>
      </c>
      <c r="D1383" s="153" t="s">
        <v>11427</v>
      </c>
      <c r="E1383" s="154" t="s">
        <v>36</v>
      </c>
      <c r="F1383" s="154" t="s">
        <v>9447</v>
      </c>
      <c r="G1383" s="154" t="s">
        <v>9448</v>
      </c>
      <c r="H1383" s="154" t="s">
        <v>42</v>
      </c>
      <c r="I1383" s="154" t="s">
        <v>9449</v>
      </c>
      <c r="J1383" s="154" t="s">
        <v>9450</v>
      </c>
      <c r="K1383" s="154" t="s">
        <v>9451</v>
      </c>
      <c r="L1383" s="155">
        <v>8.7620689600000006</v>
      </c>
    </row>
    <row r="1384" spans="1:12" hidden="1" x14ac:dyDescent="0.3">
      <c r="A1384" s="154" t="s">
        <v>407</v>
      </c>
      <c r="B1384" s="154" t="s">
        <v>11428</v>
      </c>
      <c r="C1384" s="152" t="s">
        <v>407</v>
      </c>
      <c r="D1384" s="153" t="s">
        <v>11429</v>
      </c>
      <c r="E1384" s="154" t="s">
        <v>36</v>
      </c>
      <c r="F1384" s="154" t="s">
        <v>9447</v>
      </c>
      <c r="G1384" s="154" t="s">
        <v>9448</v>
      </c>
      <c r="H1384" s="154" t="s">
        <v>42</v>
      </c>
      <c r="I1384" s="154" t="s">
        <v>9449</v>
      </c>
      <c r="J1384" s="154" t="s">
        <v>9450</v>
      </c>
      <c r="K1384" s="154" t="s">
        <v>9451</v>
      </c>
      <c r="L1384" s="155">
        <v>10.164</v>
      </c>
    </row>
    <row r="1385" spans="1:12" hidden="1" x14ac:dyDescent="0.3">
      <c r="A1385" s="154" t="s">
        <v>408</v>
      </c>
      <c r="B1385" s="154" t="s">
        <v>11430</v>
      </c>
      <c r="C1385" s="152" t="s">
        <v>408</v>
      </c>
      <c r="D1385" s="153" t="s">
        <v>11431</v>
      </c>
      <c r="E1385" s="154" t="s">
        <v>36</v>
      </c>
      <c r="F1385" s="154" t="s">
        <v>9447</v>
      </c>
      <c r="G1385" s="154" t="s">
        <v>9448</v>
      </c>
      <c r="H1385" s="154" t="s">
        <v>42</v>
      </c>
      <c r="I1385" s="154" t="s">
        <v>9449</v>
      </c>
      <c r="J1385" s="154" t="s">
        <v>9450</v>
      </c>
      <c r="K1385" s="154" t="s">
        <v>9451</v>
      </c>
      <c r="L1385" s="155">
        <v>12.705</v>
      </c>
    </row>
    <row r="1386" spans="1:12" hidden="1" x14ac:dyDescent="0.3">
      <c r="A1386" s="154" t="s">
        <v>409</v>
      </c>
      <c r="B1386" s="154" t="s">
        <v>11432</v>
      </c>
      <c r="C1386" s="152" t="s">
        <v>409</v>
      </c>
      <c r="D1386" s="153" t="s">
        <v>11433</v>
      </c>
      <c r="E1386" s="154" t="s">
        <v>36</v>
      </c>
      <c r="F1386" s="154" t="s">
        <v>9447</v>
      </c>
      <c r="G1386" s="154" t="s">
        <v>9448</v>
      </c>
      <c r="H1386" s="154" t="s">
        <v>42</v>
      </c>
      <c r="I1386" s="154" t="s">
        <v>9449</v>
      </c>
      <c r="J1386" s="154" t="s">
        <v>9450</v>
      </c>
      <c r="K1386" s="154" t="s">
        <v>9451</v>
      </c>
      <c r="L1386" s="155">
        <v>9.7730769199999994</v>
      </c>
    </row>
    <row r="1387" spans="1:12" hidden="1" x14ac:dyDescent="0.3">
      <c r="A1387" s="154" t="s">
        <v>410</v>
      </c>
      <c r="B1387" s="154" t="s">
        <v>11434</v>
      </c>
      <c r="C1387" s="152" t="s">
        <v>410</v>
      </c>
      <c r="D1387" s="153" t="s">
        <v>11435</v>
      </c>
      <c r="E1387" s="154" t="s">
        <v>36</v>
      </c>
      <c r="F1387" s="154" t="s">
        <v>9447</v>
      </c>
      <c r="G1387" s="154" t="s">
        <v>9448</v>
      </c>
      <c r="H1387" s="154" t="s">
        <v>42</v>
      </c>
      <c r="I1387" s="154" t="s">
        <v>9449</v>
      </c>
      <c r="J1387" s="154" t="s">
        <v>9450</v>
      </c>
      <c r="K1387" s="154" t="s">
        <v>9451</v>
      </c>
      <c r="L1387" s="155">
        <v>11.113038059999999</v>
      </c>
    </row>
    <row r="1388" spans="1:12" hidden="1" x14ac:dyDescent="0.3">
      <c r="A1388" s="154" t="s">
        <v>411</v>
      </c>
      <c r="B1388" s="154" t="s">
        <v>11436</v>
      </c>
      <c r="C1388" s="152" t="s">
        <v>411</v>
      </c>
      <c r="D1388" s="153" t="s">
        <v>11437</v>
      </c>
      <c r="E1388" s="154" t="s">
        <v>36</v>
      </c>
      <c r="F1388" s="154" t="s">
        <v>9447</v>
      </c>
      <c r="G1388" s="154" t="s">
        <v>9448</v>
      </c>
      <c r="H1388" s="154" t="s">
        <v>42</v>
      </c>
      <c r="I1388" s="154" t="s">
        <v>9449</v>
      </c>
      <c r="J1388" s="154" t="s">
        <v>9450</v>
      </c>
      <c r="K1388" s="154" t="s">
        <v>9451</v>
      </c>
      <c r="L1388" s="155">
        <v>4.8044117599999998</v>
      </c>
    </row>
    <row r="1389" spans="1:12" hidden="1" x14ac:dyDescent="0.3">
      <c r="A1389" s="154" t="s">
        <v>412</v>
      </c>
      <c r="B1389" s="154" t="s">
        <v>11438</v>
      </c>
      <c r="C1389" s="152" t="s">
        <v>412</v>
      </c>
      <c r="D1389" s="153" t="s">
        <v>11439</v>
      </c>
      <c r="E1389" s="154" t="s">
        <v>36</v>
      </c>
      <c r="F1389" s="154" t="s">
        <v>9447</v>
      </c>
      <c r="G1389" s="154" t="s">
        <v>9448</v>
      </c>
      <c r="H1389" s="154" t="s">
        <v>42</v>
      </c>
      <c r="I1389" s="154" t="s">
        <v>9449</v>
      </c>
      <c r="J1389" s="154" t="s">
        <v>9450</v>
      </c>
      <c r="K1389" s="154" t="s">
        <v>9451</v>
      </c>
      <c r="L1389" s="155">
        <v>23.040182739999999</v>
      </c>
    </row>
    <row r="1390" spans="1:12" hidden="1" x14ac:dyDescent="0.3">
      <c r="A1390" s="154" t="s">
        <v>413</v>
      </c>
      <c r="B1390" s="154" t="s">
        <v>11440</v>
      </c>
      <c r="C1390" s="152" t="s">
        <v>413</v>
      </c>
      <c r="D1390" s="153" t="s">
        <v>11441</v>
      </c>
      <c r="E1390" s="154" t="s">
        <v>36</v>
      </c>
      <c r="F1390" s="154" t="s">
        <v>9447</v>
      </c>
      <c r="G1390" s="154" t="s">
        <v>9448</v>
      </c>
      <c r="H1390" s="154" t="s">
        <v>42</v>
      </c>
      <c r="I1390" s="154" t="s">
        <v>9449</v>
      </c>
      <c r="J1390" s="154" t="s">
        <v>9450</v>
      </c>
      <c r="K1390" s="154" t="s">
        <v>9451</v>
      </c>
      <c r="L1390" s="155">
        <v>13.61227976</v>
      </c>
    </row>
    <row r="1391" spans="1:12" hidden="1" x14ac:dyDescent="0.3">
      <c r="A1391" s="154" t="s">
        <v>414</v>
      </c>
      <c r="B1391" s="154" t="s">
        <v>11442</v>
      </c>
      <c r="C1391" s="152" t="s">
        <v>414</v>
      </c>
      <c r="D1391" s="153" t="s">
        <v>11443</v>
      </c>
      <c r="E1391" s="154" t="s">
        <v>36</v>
      </c>
      <c r="F1391" s="154" t="s">
        <v>9447</v>
      </c>
      <c r="G1391" s="154" t="s">
        <v>9448</v>
      </c>
      <c r="H1391" s="154" t="s">
        <v>42</v>
      </c>
      <c r="I1391" s="154" t="s">
        <v>9449</v>
      </c>
      <c r="J1391" s="154" t="s">
        <v>9450</v>
      </c>
      <c r="K1391" s="154" t="s">
        <v>9451</v>
      </c>
      <c r="L1391" s="155">
        <v>12.472645630000001</v>
      </c>
    </row>
    <row r="1392" spans="1:12" hidden="1" x14ac:dyDescent="0.3">
      <c r="A1392" s="154" t="s">
        <v>415</v>
      </c>
      <c r="B1392" s="154" t="s">
        <v>11444</v>
      </c>
      <c r="C1392" s="152" t="s">
        <v>415</v>
      </c>
      <c r="D1392" s="153" t="s">
        <v>11445</v>
      </c>
      <c r="E1392" s="154" t="s">
        <v>36</v>
      </c>
      <c r="F1392" s="154" t="s">
        <v>9447</v>
      </c>
      <c r="G1392" s="154" t="s">
        <v>9448</v>
      </c>
      <c r="H1392" s="154" t="s">
        <v>42</v>
      </c>
      <c r="I1392" s="154" t="s">
        <v>9449</v>
      </c>
      <c r="J1392" s="154" t="s">
        <v>9450</v>
      </c>
      <c r="K1392" s="154" t="s">
        <v>9451</v>
      </c>
      <c r="L1392" s="155">
        <v>13.61245957</v>
      </c>
    </row>
    <row r="1393" spans="1:12" hidden="1" x14ac:dyDescent="0.3">
      <c r="A1393" s="154" t="s">
        <v>416</v>
      </c>
      <c r="B1393" s="154" t="s">
        <v>11446</v>
      </c>
      <c r="C1393" s="152" t="s">
        <v>416</v>
      </c>
      <c r="D1393" s="153" t="s">
        <v>11447</v>
      </c>
      <c r="E1393" s="154" t="s">
        <v>36</v>
      </c>
      <c r="F1393" s="154" t="s">
        <v>9447</v>
      </c>
      <c r="G1393" s="154" t="s">
        <v>9448</v>
      </c>
      <c r="H1393" s="154" t="s">
        <v>42</v>
      </c>
      <c r="I1393" s="154" t="s">
        <v>9449</v>
      </c>
      <c r="J1393" s="154" t="s">
        <v>9450</v>
      </c>
      <c r="K1393" s="154" t="s">
        <v>9451</v>
      </c>
      <c r="L1393" s="155">
        <v>5.2355769199999997</v>
      </c>
    </row>
    <row r="1394" spans="1:12" hidden="1" x14ac:dyDescent="0.3">
      <c r="A1394" s="154" t="s">
        <v>11448</v>
      </c>
      <c r="B1394" s="154" t="s">
        <v>11449</v>
      </c>
      <c r="C1394" s="152" t="s">
        <v>11448</v>
      </c>
      <c r="D1394" s="153" t="s">
        <v>11450</v>
      </c>
      <c r="E1394" s="154" t="s">
        <v>36</v>
      </c>
      <c r="F1394" s="154" t="s">
        <v>9447</v>
      </c>
      <c r="G1394" s="154" t="s">
        <v>9448</v>
      </c>
      <c r="H1394" s="154" t="s">
        <v>42</v>
      </c>
      <c r="I1394" s="154" t="s">
        <v>9449</v>
      </c>
      <c r="J1394" s="154" t="s">
        <v>9450</v>
      </c>
      <c r="K1394" s="154" t="s">
        <v>9451</v>
      </c>
      <c r="L1394" s="155">
        <v>30.003</v>
      </c>
    </row>
    <row r="1395" spans="1:12" hidden="1" x14ac:dyDescent="0.3">
      <c r="A1395" s="154" t="s">
        <v>417</v>
      </c>
      <c r="B1395" s="154" t="s">
        <v>11451</v>
      </c>
      <c r="C1395" s="152" t="s">
        <v>417</v>
      </c>
      <c r="D1395" s="153" t="s">
        <v>11452</v>
      </c>
      <c r="E1395" s="154" t="s">
        <v>36</v>
      </c>
      <c r="F1395" s="154" t="s">
        <v>9447</v>
      </c>
      <c r="G1395" s="154" t="s">
        <v>9448</v>
      </c>
      <c r="H1395" s="154" t="s">
        <v>42</v>
      </c>
      <c r="I1395" s="154" t="s">
        <v>9449</v>
      </c>
      <c r="J1395" s="154" t="s">
        <v>9450</v>
      </c>
      <c r="K1395" s="154" t="s">
        <v>9451</v>
      </c>
      <c r="L1395" s="155">
        <v>16.334813950000001</v>
      </c>
    </row>
    <row r="1396" spans="1:12" hidden="1" x14ac:dyDescent="0.3">
      <c r="A1396" s="154" t="s">
        <v>418</v>
      </c>
      <c r="B1396" s="154" t="s">
        <v>11453</v>
      </c>
      <c r="C1396" s="152" t="s">
        <v>418</v>
      </c>
      <c r="D1396" s="153" t="s">
        <v>11454</v>
      </c>
      <c r="E1396" s="154" t="s">
        <v>36</v>
      </c>
      <c r="F1396" s="154" t="s">
        <v>9447</v>
      </c>
      <c r="G1396" s="154" t="s">
        <v>9448</v>
      </c>
      <c r="H1396" s="154" t="s">
        <v>42</v>
      </c>
      <c r="I1396" s="154" t="s">
        <v>9449</v>
      </c>
      <c r="J1396" s="154" t="s">
        <v>9450</v>
      </c>
      <c r="K1396" s="154" t="s">
        <v>9451</v>
      </c>
      <c r="L1396" s="155">
        <v>0</v>
      </c>
    </row>
    <row r="1397" spans="1:12" hidden="1" x14ac:dyDescent="0.3">
      <c r="A1397" s="154" t="s">
        <v>419</v>
      </c>
      <c r="B1397" s="154" t="s">
        <v>11455</v>
      </c>
      <c r="C1397" s="152" t="s">
        <v>419</v>
      </c>
      <c r="D1397" s="153" t="s">
        <v>11456</v>
      </c>
      <c r="E1397" s="154" t="s">
        <v>36</v>
      </c>
      <c r="F1397" s="154" t="s">
        <v>9447</v>
      </c>
      <c r="G1397" s="154" t="s">
        <v>9448</v>
      </c>
      <c r="H1397" s="154" t="s">
        <v>42</v>
      </c>
      <c r="I1397" s="154" t="s">
        <v>9449</v>
      </c>
      <c r="J1397" s="154" t="s">
        <v>9450</v>
      </c>
      <c r="K1397" s="154" t="s">
        <v>9451</v>
      </c>
      <c r="L1397" s="155">
        <v>21.7225</v>
      </c>
    </row>
    <row r="1398" spans="1:12" hidden="1" x14ac:dyDescent="0.3">
      <c r="A1398" s="154" t="s">
        <v>420</v>
      </c>
      <c r="B1398" s="154" t="s">
        <v>11457</v>
      </c>
      <c r="C1398" s="152" t="s">
        <v>420</v>
      </c>
      <c r="D1398" s="153" t="s">
        <v>11458</v>
      </c>
      <c r="E1398" s="154" t="s">
        <v>36</v>
      </c>
      <c r="F1398" s="154" t="s">
        <v>9447</v>
      </c>
      <c r="G1398" s="154" t="s">
        <v>9448</v>
      </c>
      <c r="H1398" s="154" t="s">
        <v>42</v>
      </c>
      <c r="I1398" s="154" t="s">
        <v>9449</v>
      </c>
      <c r="J1398" s="154" t="s">
        <v>9450</v>
      </c>
      <c r="K1398" s="154" t="s">
        <v>9451</v>
      </c>
      <c r="L1398" s="155">
        <v>32.627481879999998</v>
      </c>
    </row>
    <row r="1399" spans="1:12" hidden="1" x14ac:dyDescent="0.3">
      <c r="A1399" s="154" t="s">
        <v>421</v>
      </c>
      <c r="B1399" s="154" t="s">
        <v>11459</v>
      </c>
      <c r="C1399" s="152" t="s">
        <v>421</v>
      </c>
      <c r="D1399" s="153" t="s">
        <v>11460</v>
      </c>
      <c r="E1399" s="154" t="s">
        <v>36</v>
      </c>
      <c r="F1399" s="154" t="s">
        <v>9447</v>
      </c>
      <c r="G1399" s="154" t="s">
        <v>9448</v>
      </c>
      <c r="H1399" s="154" t="s">
        <v>42</v>
      </c>
      <c r="I1399" s="154" t="s">
        <v>9449</v>
      </c>
      <c r="J1399" s="154" t="s">
        <v>9450</v>
      </c>
      <c r="K1399" s="154" t="s">
        <v>9451</v>
      </c>
      <c r="L1399" s="155">
        <v>10.23846153</v>
      </c>
    </row>
    <row r="1400" spans="1:12" hidden="1" x14ac:dyDescent="0.3">
      <c r="A1400" s="154" t="s">
        <v>422</v>
      </c>
      <c r="B1400" s="154" t="s">
        <v>11461</v>
      </c>
      <c r="C1400" s="152" t="s">
        <v>422</v>
      </c>
      <c r="D1400" s="153" t="s">
        <v>11462</v>
      </c>
      <c r="E1400" s="154" t="s">
        <v>36</v>
      </c>
      <c r="F1400" s="154" t="s">
        <v>9447</v>
      </c>
      <c r="G1400" s="154" t="s">
        <v>9448</v>
      </c>
      <c r="H1400" s="154" t="s">
        <v>42</v>
      </c>
      <c r="I1400" s="154" t="s">
        <v>9449</v>
      </c>
      <c r="J1400" s="154" t="s">
        <v>9450</v>
      </c>
      <c r="K1400" s="154" t="s">
        <v>9451</v>
      </c>
      <c r="L1400" s="155">
        <v>0</v>
      </c>
    </row>
    <row r="1401" spans="1:12" hidden="1" x14ac:dyDescent="0.3">
      <c r="A1401" s="154" t="s">
        <v>423</v>
      </c>
      <c r="B1401" s="154" t="s">
        <v>11463</v>
      </c>
      <c r="C1401" s="152" t="s">
        <v>423</v>
      </c>
      <c r="D1401" s="153" t="s">
        <v>11464</v>
      </c>
      <c r="E1401" s="154" t="s">
        <v>36</v>
      </c>
      <c r="F1401" s="154" t="s">
        <v>9447</v>
      </c>
      <c r="G1401" s="154" t="s">
        <v>9448</v>
      </c>
      <c r="H1401" s="154" t="s">
        <v>42</v>
      </c>
      <c r="I1401" s="154" t="s">
        <v>9449</v>
      </c>
      <c r="J1401" s="154" t="s">
        <v>9450</v>
      </c>
      <c r="K1401" s="154" t="s">
        <v>9451</v>
      </c>
      <c r="L1401" s="155">
        <v>35.61470053</v>
      </c>
    </row>
    <row r="1402" spans="1:12" hidden="1" x14ac:dyDescent="0.3">
      <c r="A1402" s="154" t="s">
        <v>424</v>
      </c>
      <c r="B1402" s="154" t="s">
        <v>11465</v>
      </c>
      <c r="C1402" s="152" t="s">
        <v>424</v>
      </c>
      <c r="D1402" s="153" t="s">
        <v>11466</v>
      </c>
      <c r="E1402" s="154" t="s">
        <v>36</v>
      </c>
      <c r="F1402" s="154" t="s">
        <v>9447</v>
      </c>
      <c r="G1402" s="154" t="s">
        <v>9448</v>
      </c>
      <c r="H1402" s="154" t="s">
        <v>42</v>
      </c>
      <c r="I1402" s="154" t="s">
        <v>9449</v>
      </c>
      <c r="J1402" s="154" t="s">
        <v>9450</v>
      </c>
      <c r="K1402" s="154" t="s">
        <v>9451</v>
      </c>
      <c r="L1402" s="155">
        <v>0</v>
      </c>
    </row>
    <row r="1403" spans="1:12" hidden="1" x14ac:dyDescent="0.3">
      <c r="A1403" s="154" t="s">
        <v>425</v>
      </c>
      <c r="B1403" s="154" t="s">
        <v>11467</v>
      </c>
      <c r="C1403" s="152" t="s">
        <v>425</v>
      </c>
      <c r="D1403" s="153" t="s">
        <v>11468</v>
      </c>
      <c r="E1403" s="154" t="s">
        <v>36</v>
      </c>
      <c r="F1403" s="154" t="s">
        <v>9447</v>
      </c>
      <c r="G1403" s="154" t="s">
        <v>9448</v>
      </c>
      <c r="H1403" s="154" t="s">
        <v>42</v>
      </c>
      <c r="I1403" s="154" t="s">
        <v>9449</v>
      </c>
      <c r="J1403" s="154" t="s">
        <v>9450</v>
      </c>
      <c r="K1403" s="154" t="s">
        <v>9451</v>
      </c>
      <c r="L1403" s="155">
        <v>11.343999999999999</v>
      </c>
    </row>
    <row r="1404" spans="1:12" hidden="1" x14ac:dyDescent="0.3">
      <c r="A1404" s="154" t="s">
        <v>426</v>
      </c>
      <c r="B1404" s="154" t="s">
        <v>11469</v>
      </c>
      <c r="C1404" s="152" t="s">
        <v>426</v>
      </c>
      <c r="D1404" s="153" t="s">
        <v>11470</v>
      </c>
      <c r="E1404" s="154" t="s">
        <v>36</v>
      </c>
      <c r="F1404" s="154" t="s">
        <v>9447</v>
      </c>
      <c r="G1404" s="154" t="s">
        <v>9448</v>
      </c>
      <c r="H1404" s="154" t="s">
        <v>42</v>
      </c>
      <c r="I1404" s="154" t="s">
        <v>9449</v>
      </c>
      <c r="J1404" s="154" t="s">
        <v>9450</v>
      </c>
      <c r="K1404" s="154" t="s">
        <v>9451</v>
      </c>
      <c r="L1404" s="155">
        <v>30.59595238</v>
      </c>
    </row>
    <row r="1405" spans="1:12" hidden="1" x14ac:dyDescent="0.3">
      <c r="A1405" s="154" t="s">
        <v>427</v>
      </c>
      <c r="B1405" s="154" t="s">
        <v>11471</v>
      </c>
      <c r="C1405" s="152" t="s">
        <v>427</v>
      </c>
      <c r="D1405" s="153" t="s">
        <v>11472</v>
      </c>
      <c r="E1405" s="154" t="s">
        <v>36</v>
      </c>
      <c r="F1405" s="154" t="s">
        <v>9447</v>
      </c>
      <c r="G1405" s="154" t="s">
        <v>9448</v>
      </c>
      <c r="H1405" s="154" t="s">
        <v>42</v>
      </c>
      <c r="I1405" s="154" t="s">
        <v>9449</v>
      </c>
      <c r="J1405" s="154" t="s">
        <v>9450</v>
      </c>
      <c r="K1405" s="154" t="s">
        <v>9451</v>
      </c>
      <c r="L1405" s="155">
        <v>0</v>
      </c>
    </row>
    <row r="1406" spans="1:12" hidden="1" x14ac:dyDescent="0.3">
      <c r="A1406" s="154" t="s">
        <v>428</v>
      </c>
      <c r="B1406" s="154" t="s">
        <v>11473</v>
      </c>
      <c r="C1406" s="152" t="s">
        <v>428</v>
      </c>
      <c r="D1406" s="153" t="s">
        <v>11474</v>
      </c>
      <c r="E1406" s="154" t="s">
        <v>36</v>
      </c>
      <c r="F1406" s="154" t="s">
        <v>9447</v>
      </c>
      <c r="G1406" s="154" t="s">
        <v>9448</v>
      </c>
      <c r="H1406" s="154" t="s">
        <v>42</v>
      </c>
      <c r="I1406" s="154" t="s">
        <v>9449</v>
      </c>
      <c r="J1406" s="154" t="s">
        <v>9450</v>
      </c>
      <c r="K1406" s="154" t="s">
        <v>9451</v>
      </c>
      <c r="L1406" s="155">
        <v>40.404962959999999</v>
      </c>
    </row>
    <row r="1407" spans="1:12" hidden="1" x14ac:dyDescent="0.3">
      <c r="A1407" s="154" t="s">
        <v>429</v>
      </c>
      <c r="B1407" s="154" t="s">
        <v>11475</v>
      </c>
      <c r="C1407" s="152" t="s">
        <v>429</v>
      </c>
      <c r="D1407" s="153" t="s">
        <v>11476</v>
      </c>
      <c r="E1407" s="154" t="s">
        <v>36</v>
      </c>
      <c r="F1407" s="154" t="s">
        <v>9447</v>
      </c>
      <c r="G1407" s="154" t="s">
        <v>9448</v>
      </c>
      <c r="H1407" s="154" t="s">
        <v>42</v>
      </c>
      <c r="I1407" s="154" t="s">
        <v>9449</v>
      </c>
      <c r="J1407" s="154" t="s">
        <v>9450</v>
      </c>
      <c r="K1407" s="154" t="s">
        <v>9451</v>
      </c>
      <c r="L1407" s="155">
        <v>12.375</v>
      </c>
    </row>
    <row r="1408" spans="1:12" hidden="1" x14ac:dyDescent="0.3">
      <c r="A1408" s="154" t="s">
        <v>430</v>
      </c>
      <c r="B1408" s="154" t="s">
        <v>11477</v>
      </c>
      <c r="C1408" s="152" t="s">
        <v>430</v>
      </c>
      <c r="D1408" s="153" t="s">
        <v>11478</v>
      </c>
      <c r="E1408" s="154" t="s">
        <v>36</v>
      </c>
      <c r="F1408" s="154" t="s">
        <v>9447</v>
      </c>
      <c r="G1408" s="154" t="s">
        <v>9448</v>
      </c>
      <c r="H1408" s="154" t="s">
        <v>42</v>
      </c>
      <c r="I1408" s="154" t="s">
        <v>9449</v>
      </c>
      <c r="J1408" s="154" t="s">
        <v>9450</v>
      </c>
      <c r="K1408" s="154" t="s">
        <v>9451</v>
      </c>
      <c r="L1408" s="155">
        <v>35.665888510000002</v>
      </c>
    </row>
    <row r="1409" spans="1:12" hidden="1" x14ac:dyDescent="0.3">
      <c r="A1409" s="154" t="s">
        <v>431</v>
      </c>
      <c r="B1409" s="154" t="s">
        <v>11479</v>
      </c>
      <c r="C1409" s="152" t="s">
        <v>431</v>
      </c>
      <c r="D1409" s="153" t="s">
        <v>11480</v>
      </c>
      <c r="E1409" s="154" t="s">
        <v>36</v>
      </c>
      <c r="F1409" s="154" t="s">
        <v>9447</v>
      </c>
      <c r="G1409" s="154" t="s">
        <v>9448</v>
      </c>
      <c r="H1409" s="154" t="s">
        <v>42</v>
      </c>
      <c r="I1409" s="154" t="s">
        <v>9449</v>
      </c>
      <c r="J1409" s="154" t="s">
        <v>9450</v>
      </c>
      <c r="K1409" s="154" t="s">
        <v>9451</v>
      </c>
      <c r="L1409" s="155">
        <v>27.224857140000001</v>
      </c>
    </row>
    <row r="1410" spans="1:12" hidden="1" x14ac:dyDescent="0.3">
      <c r="A1410" s="154" t="s">
        <v>432</v>
      </c>
      <c r="B1410" s="154" t="s">
        <v>11481</v>
      </c>
      <c r="C1410" s="152" t="s">
        <v>432</v>
      </c>
      <c r="D1410" s="153" t="s">
        <v>11482</v>
      </c>
      <c r="E1410" s="154" t="s">
        <v>36</v>
      </c>
      <c r="F1410" s="154" t="s">
        <v>9447</v>
      </c>
      <c r="G1410" s="154" t="s">
        <v>9448</v>
      </c>
      <c r="H1410" s="154" t="s">
        <v>42</v>
      </c>
      <c r="I1410" s="154" t="s">
        <v>9449</v>
      </c>
      <c r="J1410" s="154" t="s">
        <v>9450</v>
      </c>
      <c r="K1410" s="154" t="s">
        <v>9451</v>
      </c>
      <c r="L1410" s="155">
        <v>0</v>
      </c>
    </row>
    <row r="1411" spans="1:12" hidden="1" x14ac:dyDescent="0.3">
      <c r="A1411" s="154" t="s">
        <v>433</v>
      </c>
      <c r="B1411" s="154" t="s">
        <v>11483</v>
      </c>
      <c r="C1411" s="152" t="s">
        <v>433</v>
      </c>
      <c r="D1411" s="153" t="s">
        <v>11484</v>
      </c>
      <c r="E1411" s="154" t="s">
        <v>36</v>
      </c>
      <c r="F1411" s="154" t="s">
        <v>9447</v>
      </c>
      <c r="G1411" s="154" t="s">
        <v>9448</v>
      </c>
      <c r="H1411" s="154" t="s">
        <v>42</v>
      </c>
      <c r="I1411" s="154" t="s">
        <v>9449</v>
      </c>
      <c r="J1411" s="154" t="s">
        <v>9450</v>
      </c>
      <c r="K1411" s="154" t="s">
        <v>9451</v>
      </c>
      <c r="L1411" s="155">
        <v>0</v>
      </c>
    </row>
    <row r="1412" spans="1:12" hidden="1" x14ac:dyDescent="0.3">
      <c r="A1412" s="154" t="s">
        <v>434</v>
      </c>
      <c r="B1412" s="154" t="s">
        <v>11485</v>
      </c>
      <c r="C1412" s="152" t="s">
        <v>434</v>
      </c>
      <c r="D1412" s="153" t="s">
        <v>11486</v>
      </c>
      <c r="E1412" s="154" t="s">
        <v>36</v>
      </c>
      <c r="F1412" s="154" t="s">
        <v>9447</v>
      </c>
      <c r="G1412" s="154" t="s">
        <v>9448</v>
      </c>
      <c r="H1412" s="154" t="s">
        <v>42</v>
      </c>
      <c r="I1412" s="154" t="s">
        <v>9449</v>
      </c>
      <c r="J1412" s="154" t="s">
        <v>9450</v>
      </c>
      <c r="K1412" s="154" t="s">
        <v>9451</v>
      </c>
      <c r="L1412" s="155">
        <v>0</v>
      </c>
    </row>
    <row r="1413" spans="1:12" hidden="1" x14ac:dyDescent="0.3">
      <c r="A1413" s="154" t="s">
        <v>435</v>
      </c>
      <c r="B1413" s="154" t="s">
        <v>11487</v>
      </c>
      <c r="C1413" s="152" t="s">
        <v>435</v>
      </c>
      <c r="D1413" s="153" t="s">
        <v>11488</v>
      </c>
      <c r="E1413" s="154" t="s">
        <v>36</v>
      </c>
      <c r="F1413" s="154" t="s">
        <v>9447</v>
      </c>
      <c r="G1413" s="154" t="s">
        <v>9448</v>
      </c>
      <c r="H1413" s="154" t="s">
        <v>42</v>
      </c>
      <c r="I1413" s="154" t="s">
        <v>9449</v>
      </c>
      <c r="J1413" s="154" t="s">
        <v>9450</v>
      </c>
      <c r="K1413" s="154" t="s">
        <v>9451</v>
      </c>
      <c r="L1413" s="155">
        <v>0</v>
      </c>
    </row>
    <row r="1414" spans="1:12" hidden="1" x14ac:dyDescent="0.3">
      <c r="A1414" s="154" t="s">
        <v>436</v>
      </c>
      <c r="B1414" s="154" t="s">
        <v>11489</v>
      </c>
      <c r="C1414" s="152" t="s">
        <v>436</v>
      </c>
      <c r="D1414" s="153" t="s">
        <v>11490</v>
      </c>
      <c r="E1414" s="154" t="s">
        <v>36</v>
      </c>
      <c r="F1414" s="154" t="s">
        <v>9447</v>
      </c>
      <c r="G1414" s="154" t="s">
        <v>9448</v>
      </c>
      <c r="H1414" s="154" t="s">
        <v>42</v>
      </c>
      <c r="I1414" s="154" t="s">
        <v>9449</v>
      </c>
      <c r="J1414" s="154" t="s">
        <v>9450</v>
      </c>
      <c r="K1414" s="154" t="s">
        <v>9451</v>
      </c>
      <c r="L1414" s="155">
        <v>50.837309820000002</v>
      </c>
    </row>
    <row r="1415" spans="1:12" hidden="1" x14ac:dyDescent="0.3">
      <c r="A1415" s="154" t="s">
        <v>437</v>
      </c>
      <c r="B1415" s="154" t="s">
        <v>11491</v>
      </c>
      <c r="C1415" s="152" t="s">
        <v>437</v>
      </c>
      <c r="D1415" s="153" t="s">
        <v>11492</v>
      </c>
      <c r="E1415" s="154" t="s">
        <v>36</v>
      </c>
      <c r="F1415" s="154" t="s">
        <v>9447</v>
      </c>
      <c r="G1415" s="154" t="s">
        <v>9448</v>
      </c>
      <c r="H1415" s="154" t="s">
        <v>42</v>
      </c>
      <c r="I1415" s="154" t="s">
        <v>9449</v>
      </c>
      <c r="J1415" s="154" t="s">
        <v>9450</v>
      </c>
      <c r="K1415" s="154" t="s">
        <v>9451</v>
      </c>
      <c r="L1415" s="155">
        <v>19.36</v>
      </c>
    </row>
    <row r="1416" spans="1:12" hidden="1" x14ac:dyDescent="0.3">
      <c r="A1416" s="154" t="s">
        <v>438</v>
      </c>
      <c r="B1416" s="154" t="s">
        <v>11493</v>
      </c>
      <c r="C1416" s="152" t="s">
        <v>438</v>
      </c>
      <c r="D1416" s="153" t="s">
        <v>11494</v>
      </c>
      <c r="E1416" s="154" t="s">
        <v>36</v>
      </c>
      <c r="F1416" s="154" t="s">
        <v>9447</v>
      </c>
      <c r="G1416" s="154" t="s">
        <v>9448</v>
      </c>
      <c r="H1416" s="154" t="s">
        <v>42</v>
      </c>
      <c r="I1416" s="154" t="s">
        <v>9449</v>
      </c>
      <c r="J1416" s="154" t="s">
        <v>9450</v>
      </c>
      <c r="K1416" s="154" t="s">
        <v>9451</v>
      </c>
      <c r="L1416" s="155">
        <v>0</v>
      </c>
    </row>
    <row r="1417" spans="1:12" hidden="1" x14ac:dyDescent="0.3">
      <c r="A1417" s="154" t="s">
        <v>439</v>
      </c>
      <c r="B1417" s="154" t="s">
        <v>11495</v>
      </c>
      <c r="C1417" s="152" t="s">
        <v>439</v>
      </c>
      <c r="D1417" s="153" t="s">
        <v>11496</v>
      </c>
      <c r="E1417" s="154" t="s">
        <v>36</v>
      </c>
      <c r="F1417" s="154" t="s">
        <v>9447</v>
      </c>
      <c r="G1417" s="154" t="s">
        <v>9448</v>
      </c>
      <c r="H1417" s="154" t="s">
        <v>42</v>
      </c>
      <c r="I1417" s="154" t="s">
        <v>9449</v>
      </c>
      <c r="J1417" s="154" t="s">
        <v>9450</v>
      </c>
      <c r="K1417" s="154" t="s">
        <v>9451</v>
      </c>
      <c r="L1417" s="155">
        <v>0</v>
      </c>
    </row>
    <row r="1418" spans="1:12" hidden="1" x14ac:dyDescent="0.3">
      <c r="A1418" s="154" t="s">
        <v>440</v>
      </c>
      <c r="B1418" s="154" t="s">
        <v>11497</v>
      </c>
      <c r="C1418" s="152" t="s">
        <v>440</v>
      </c>
      <c r="D1418" s="153" t="s">
        <v>11498</v>
      </c>
      <c r="E1418" s="154" t="s">
        <v>36</v>
      </c>
      <c r="F1418" s="154" t="s">
        <v>9447</v>
      </c>
      <c r="G1418" s="154" t="s">
        <v>9448</v>
      </c>
      <c r="H1418" s="154" t="s">
        <v>42</v>
      </c>
      <c r="I1418" s="154" t="s">
        <v>9449</v>
      </c>
      <c r="J1418" s="154" t="s">
        <v>9450</v>
      </c>
      <c r="K1418" s="154" t="s">
        <v>9451</v>
      </c>
      <c r="L1418" s="155">
        <v>0</v>
      </c>
    </row>
    <row r="1419" spans="1:12" hidden="1" x14ac:dyDescent="0.3">
      <c r="A1419" s="154" t="s">
        <v>441</v>
      </c>
      <c r="B1419" s="154" t="s">
        <v>11499</v>
      </c>
      <c r="C1419" s="152" t="s">
        <v>441</v>
      </c>
      <c r="D1419" s="153" t="s">
        <v>11500</v>
      </c>
      <c r="E1419" s="154" t="s">
        <v>36</v>
      </c>
      <c r="F1419" s="154" t="s">
        <v>9447</v>
      </c>
      <c r="G1419" s="154" t="s">
        <v>9448</v>
      </c>
      <c r="H1419" s="154" t="s">
        <v>42</v>
      </c>
      <c r="I1419" s="154" t="s">
        <v>9449</v>
      </c>
      <c r="J1419" s="154" t="s">
        <v>9450</v>
      </c>
      <c r="K1419" s="154" t="s">
        <v>9451</v>
      </c>
      <c r="L1419" s="155">
        <v>0</v>
      </c>
    </row>
    <row r="1420" spans="1:12" hidden="1" x14ac:dyDescent="0.3">
      <c r="A1420" s="154" t="s">
        <v>442</v>
      </c>
      <c r="B1420" s="154" t="s">
        <v>11501</v>
      </c>
      <c r="C1420" s="152" t="s">
        <v>442</v>
      </c>
      <c r="D1420" s="153" t="s">
        <v>11502</v>
      </c>
      <c r="E1420" s="154" t="s">
        <v>36</v>
      </c>
      <c r="F1420" s="154" t="s">
        <v>9447</v>
      </c>
      <c r="G1420" s="154" t="s">
        <v>9448</v>
      </c>
      <c r="H1420" s="154" t="s">
        <v>42</v>
      </c>
      <c r="I1420" s="154" t="s">
        <v>9449</v>
      </c>
      <c r="J1420" s="154" t="s">
        <v>9450</v>
      </c>
      <c r="K1420" s="154" t="s">
        <v>9451</v>
      </c>
      <c r="L1420" s="155">
        <v>45.37474074</v>
      </c>
    </row>
    <row r="1421" spans="1:12" hidden="1" x14ac:dyDescent="0.3">
      <c r="A1421" s="154" t="s">
        <v>443</v>
      </c>
      <c r="B1421" s="154" t="s">
        <v>11503</v>
      </c>
      <c r="C1421" s="152" t="s">
        <v>443</v>
      </c>
      <c r="D1421" s="153" t="s">
        <v>11504</v>
      </c>
      <c r="E1421" s="154" t="s">
        <v>36</v>
      </c>
      <c r="F1421" s="154" t="s">
        <v>9447</v>
      </c>
      <c r="G1421" s="154" t="s">
        <v>9448</v>
      </c>
      <c r="H1421" s="154" t="s">
        <v>42</v>
      </c>
      <c r="I1421" s="154" t="s">
        <v>9449</v>
      </c>
      <c r="J1421" s="154" t="s">
        <v>9450</v>
      </c>
      <c r="K1421" s="154" t="s">
        <v>9451</v>
      </c>
      <c r="L1421" s="155">
        <v>0</v>
      </c>
    </row>
    <row r="1422" spans="1:12" hidden="1" x14ac:dyDescent="0.3">
      <c r="A1422" s="154" t="s">
        <v>444</v>
      </c>
      <c r="B1422" s="154" t="s">
        <v>11505</v>
      </c>
      <c r="C1422" s="152" t="s">
        <v>444</v>
      </c>
      <c r="D1422" s="153" t="s">
        <v>11506</v>
      </c>
      <c r="E1422" s="154" t="s">
        <v>36</v>
      </c>
      <c r="F1422" s="154" t="s">
        <v>9447</v>
      </c>
      <c r="G1422" s="154" t="s">
        <v>9448</v>
      </c>
      <c r="H1422" s="154" t="s">
        <v>42</v>
      </c>
      <c r="I1422" s="154" t="s">
        <v>9449</v>
      </c>
      <c r="J1422" s="154" t="s">
        <v>9450</v>
      </c>
      <c r="K1422" s="154" t="s">
        <v>9451</v>
      </c>
      <c r="L1422" s="155">
        <v>0</v>
      </c>
    </row>
    <row r="1423" spans="1:12" hidden="1" x14ac:dyDescent="0.3">
      <c r="A1423" s="154" t="s">
        <v>445</v>
      </c>
      <c r="B1423" s="154" t="s">
        <v>11507</v>
      </c>
      <c r="C1423" s="152" t="s">
        <v>445</v>
      </c>
      <c r="D1423" s="153" t="s">
        <v>11508</v>
      </c>
      <c r="E1423" s="154" t="s">
        <v>36</v>
      </c>
      <c r="F1423" s="154" t="s">
        <v>9447</v>
      </c>
      <c r="G1423" s="154" t="s">
        <v>9448</v>
      </c>
      <c r="H1423" s="154" t="s">
        <v>42</v>
      </c>
      <c r="I1423" s="154" t="s">
        <v>9449</v>
      </c>
      <c r="J1423" s="154" t="s">
        <v>9450</v>
      </c>
      <c r="K1423" s="154" t="s">
        <v>9451</v>
      </c>
      <c r="L1423" s="155">
        <v>6.6312881800000003</v>
      </c>
    </row>
    <row r="1424" spans="1:12" hidden="1" x14ac:dyDescent="0.3">
      <c r="A1424" s="154" t="s">
        <v>446</v>
      </c>
      <c r="B1424" s="154" t="s">
        <v>11509</v>
      </c>
      <c r="C1424" s="152" t="s">
        <v>446</v>
      </c>
      <c r="D1424" s="153" t="s">
        <v>11510</v>
      </c>
      <c r="E1424" s="154" t="s">
        <v>36</v>
      </c>
      <c r="F1424" s="154" t="s">
        <v>9447</v>
      </c>
      <c r="G1424" s="154" t="s">
        <v>9448</v>
      </c>
      <c r="H1424" s="154" t="s">
        <v>42</v>
      </c>
      <c r="I1424" s="154" t="s">
        <v>9449</v>
      </c>
      <c r="J1424" s="154" t="s">
        <v>9450</v>
      </c>
      <c r="K1424" s="154" t="s">
        <v>9451</v>
      </c>
      <c r="L1424" s="155">
        <v>35.447499999999998</v>
      </c>
    </row>
    <row r="1425" spans="1:12" hidden="1" x14ac:dyDescent="0.3">
      <c r="A1425" s="154" t="s">
        <v>447</v>
      </c>
      <c r="B1425" s="154" t="s">
        <v>11511</v>
      </c>
      <c r="C1425" s="152" t="s">
        <v>447</v>
      </c>
      <c r="D1425" s="153" t="s">
        <v>11512</v>
      </c>
      <c r="E1425" s="154" t="s">
        <v>36</v>
      </c>
      <c r="F1425" s="154" t="s">
        <v>9447</v>
      </c>
      <c r="G1425" s="154" t="s">
        <v>9448</v>
      </c>
      <c r="H1425" s="154" t="s">
        <v>42</v>
      </c>
      <c r="I1425" s="154" t="s">
        <v>9449</v>
      </c>
      <c r="J1425" s="154" t="s">
        <v>9450</v>
      </c>
      <c r="K1425" s="154" t="s">
        <v>9451</v>
      </c>
      <c r="L1425" s="155">
        <v>38.289267780000003</v>
      </c>
    </row>
    <row r="1426" spans="1:12" hidden="1" x14ac:dyDescent="0.3">
      <c r="A1426" s="154" t="s">
        <v>448</v>
      </c>
      <c r="B1426" s="154" t="s">
        <v>11513</v>
      </c>
      <c r="C1426" s="152" t="s">
        <v>448</v>
      </c>
      <c r="D1426" s="153" t="s">
        <v>11514</v>
      </c>
      <c r="E1426" s="154" t="s">
        <v>36</v>
      </c>
      <c r="F1426" s="154" t="s">
        <v>9447</v>
      </c>
      <c r="G1426" s="154" t="s">
        <v>9448</v>
      </c>
      <c r="H1426" s="154" t="s">
        <v>42</v>
      </c>
      <c r="I1426" s="154" t="s">
        <v>9449</v>
      </c>
      <c r="J1426" s="154" t="s">
        <v>9450</v>
      </c>
      <c r="K1426" s="154" t="s">
        <v>9451</v>
      </c>
      <c r="L1426" s="155">
        <v>30.377500000000001</v>
      </c>
    </row>
    <row r="1427" spans="1:12" hidden="1" x14ac:dyDescent="0.3">
      <c r="A1427" s="154" t="s">
        <v>449</v>
      </c>
      <c r="B1427" s="154" t="s">
        <v>11515</v>
      </c>
      <c r="C1427" s="152" t="s">
        <v>449</v>
      </c>
      <c r="D1427" s="153" t="s">
        <v>11516</v>
      </c>
      <c r="E1427" s="154" t="s">
        <v>36</v>
      </c>
      <c r="F1427" s="154" t="s">
        <v>9447</v>
      </c>
      <c r="G1427" s="154" t="s">
        <v>9448</v>
      </c>
      <c r="H1427" s="154" t="s">
        <v>42</v>
      </c>
      <c r="I1427" s="154" t="s">
        <v>9449</v>
      </c>
      <c r="J1427" s="154" t="s">
        <v>9450</v>
      </c>
      <c r="K1427" s="154" t="s">
        <v>9451</v>
      </c>
      <c r="L1427" s="155">
        <v>51.073173070000003</v>
      </c>
    </row>
    <row r="1428" spans="1:12" hidden="1" x14ac:dyDescent="0.3">
      <c r="A1428" s="154" t="s">
        <v>450</v>
      </c>
      <c r="B1428" s="154" t="s">
        <v>11517</v>
      </c>
      <c r="C1428" s="152" t="s">
        <v>450</v>
      </c>
      <c r="D1428" s="153" t="s">
        <v>11518</v>
      </c>
      <c r="E1428" s="154" t="s">
        <v>36</v>
      </c>
      <c r="F1428" s="154" t="s">
        <v>9447</v>
      </c>
      <c r="G1428" s="154" t="s">
        <v>9448</v>
      </c>
      <c r="H1428" s="154" t="s">
        <v>42</v>
      </c>
      <c r="I1428" s="154" t="s">
        <v>9449</v>
      </c>
      <c r="J1428" s="154" t="s">
        <v>9450</v>
      </c>
      <c r="K1428" s="154" t="s">
        <v>9451</v>
      </c>
      <c r="L1428" s="155">
        <v>8.8836363600000006</v>
      </c>
    </row>
    <row r="1429" spans="1:12" hidden="1" x14ac:dyDescent="0.3">
      <c r="A1429" s="154" t="s">
        <v>451</v>
      </c>
      <c r="B1429" s="154" t="s">
        <v>11519</v>
      </c>
      <c r="C1429" s="152" t="s">
        <v>451</v>
      </c>
      <c r="D1429" s="153" t="s">
        <v>11520</v>
      </c>
      <c r="E1429" s="154" t="s">
        <v>36</v>
      </c>
      <c r="F1429" s="154" t="s">
        <v>9447</v>
      </c>
      <c r="G1429" s="154" t="s">
        <v>9448</v>
      </c>
      <c r="H1429" s="154" t="s">
        <v>42</v>
      </c>
      <c r="I1429" s="154" t="s">
        <v>9449</v>
      </c>
      <c r="J1429" s="154" t="s">
        <v>9450</v>
      </c>
      <c r="K1429" s="154" t="s">
        <v>9451</v>
      </c>
      <c r="L1429" s="155">
        <v>41.156785710000001</v>
      </c>
    </row>
    <row r="1430" spans="1:12" hidden="1" x14ac:dyDescent="0.3">
      <c r="A1430" s="154" t="s">
        <v>452</v>
      </c>
      <c r="B1430" s="154" t="s">
        <v>11521</v>
      </c>
      <c r="C1430" s="152" t="s">
        <v>452</v>
      </c>
      <c r="D1430" s="153" t="s">
        <v>11522</v>
      </c>
      <c r="E1430" s="154" t="s">
        <v>36</v>
      </c>
      <c r="F1430" s="154" t="s">
        <v>9447</v>
      </c>
      <c r="G1430" s="154" t="s">
        <v>9448</v>
      </c>
      <c r="H1430" s="154" t="s">
        <v>42</v>
      </c>
      <c r="I1430" s="154" t="s">
        <v>9449</v>
      </c>
      <c r="J1430" s="154" t="s">
        <v>9450</v>
      </c>
      <c r="K1430" s="154" t="s">
        <v>9451</v>
      </c>
      <c r="L1430" s="155">
        <v>0</v>
      </c>
    </row>
    <row r="1431" spans="1:12" hidden="1" x14ac:dyDescent="0.3">
      <c r="A1431" s="154" t="s">
        <v>453</v>
      </c>
      <c r="B1431" s="154" t="s">
        <v>11523</v>
      </c>
      <c r="C1431" s="152" t="s">
        <v>453</v>
      </c>
      <c r="D1431" s="153" t="s">
        <v>11524</v>
      </c>
      <c r="E1431" s="154" t="s">
        <v>36</v>
      </c>
      <c r="F1431" s="154" t="s">
        <v>9447</v>
      </c>
      <c r="G1431" s="154" t="s">
        <v>9448</v>
      </c>
      <c r="H1431" s="154" t="s">
        <v>42</v>
      </c>
      <c r="I1431" s="154" t="s">
        <v>9449</v>
      </c>
      <c r="J1431" s="154" t="s">
        <v>9450</v>
      </c>
      <c r="K1431" s="154" t="s">
        <v>9451</v>
      </c>
      <c r="L1431" s="155">
        <v>0</v>
      </c>
    </row>
    <row r="1432" spans="1:12" hidden="1" x14ac:dyDescent="0.3">
      <c r="A1432" s="154" t="s">
        <v>454</v>
      </c>
      <c r="B1432" s="154" t="s">
        <v>11525</v>
      </c>
      <c r="C1432" s="152" t="s">
        <v>454</v>
      </c>
      <c r="D1432" s="153" t="s">
        <v>11526</v>
      </c>
      <c r="E1432" s="154" t="s">
        <v>36</v>
      </c>
      <c r="F1432" s="154" t="s">
        <v>9447</v>
      </c>
      <c r="G1432" s="154" t="s">
        <v>9448</v>
      </c>
      <c r="H1432" s="154" t="s">
        <v>42</v>
      </c>
      <c r="I1432" s="154" t="s">
        <v>9449</v>
      </c>
      <c r="J1432" s="154" t="s">
        <v>9450</v>
      </c>
      <c r="K1432" s="154" t="s">
        <v>9451</v>
      </c>
      <c r="L1432" s="155">
        <v>0</v>
      </c>
    </row>
    <row r="1433" spans="1:12" hidden="1" x14ac:dyDescent="0.3">
      <c r="A1433" s="154" t="s">
        <v>455</v>
      </c>
      <c r="B1433" s="154" t="s">
        <v>11527</v>
      </c>
      <c r="C1433" s="152" t="s">
        <v>455</v>
      </c>
      <c r="D1433" s="153" t="s">
        <v>11528</v>
      </c>
      <c r="E1433" s="154" t="s">
        <v>36</v>
      </c>
      <c r="F1433" s="154" t="s">
        <v>9447</v>
      </c>
      <c r="G1433" s="154" t="s">
        <v>9448</v>
      </c>
      <c r="H1433" s="154" t="s">
        <v>42</v>
      </c>
      <c r="I1433" s="154" t="s">
        <v>9449</v>
      </c>
      <c r="J1433" s="154" t="s">
        <v>9450</v>
      </c>
      <c r="K1433" s="154" t="s">
        <v>9451</v>
      </c>
      <c r="L1433" s="155">
        <v>13.472222220000001</v>
      </c>
    </row>
    <row r="1434" spans="1:12" hidden="1" x14ac:dyDescent="0.3">
      <c r="A1434" s="154" t="s">
        <v>456</v>
      </c>
      <c r="B1434" s="154" t="s">
        <v>11529</v>
      </c>
      <c r="C1434" s="152" t="s">
        <v>456</v>
      </c>
      <c r="D1434" s="153" t="s">
        <v>11530</v>
      </c>
      <c r="E1434" s="154" t="s">
        <v>36</v>
      </c>
      <c r="F1434" s="154" t="s">
        <v>9447</v>
      </c>
      <c r="G1434" s="154" t="s">
        <v>9448</v>
      </c>
      <c r="H1434" s="154" t="s">
        <v>42</v>
      </c>
      <c r="I1434" s="154" t="s">
        <v>9449</v>
      </c>
      <c r="J1434" s="154" t="s">
        <v>9450</v>
      </c>
      <c r="K1434" s="154" t="s">
        <v>9451</v>
      </c>
      <c r="L1434" s="155">
        <v>10.85086538</v>
      </c>
    </row>
    <row r="1435" spans="1:12" hidden="1" x14ac:dyDescent="0.3">
      <c r="A1435" s="154" t="s">
        <v>457</v>
      </c>
      <c r="B1435" s="154" t="s">
        <v>11531</v>
      </c>
      <c r="C1435" s="152" t="s">
        <v>457</v>
      </c>
      <c r="D1435" s="153" t="s">
        <v>11532</v>
      </c>
      <c r="E1435" s="154" t="s">
        <v>36</v>
      </c>
      <c r="F1435" s="154" t="s">
        <v>9447</v>
      </c>
      <c r="G1435" s="154" t="s">
        <v>9448</v>
      </c>
      <c r="H1435" s="154" t="s">
        <v>42</v>
      </c>
      <c r="I1435" s="154" t="s">
        <v>9449</v>
      </c>
      <c r="J1435" s="154" t="s">
        <v>9450</v>
      </c>
      <c r="K1435" s="154" t="s">
        <v>9451</v>
      </c>
      <c r="L1435" s="155">
        <v>46.195005260000002</v>
      </c>
    </row>
    <row r="1436" spans="1:12" hidden="1" x14ac:dyDescent="0.3">
      <c r="A1436" s="154" t="s">
        <v>458</v>
      </c>
      <c r="B1436" s="154" t="s">
        <v>11533</v>
      </c>
      <c r="C1436" s="152" t="s">
        <v>458</v>
      </c>
      <c r="D1436" s="153" t="s">
        <v>11534</v>
      </c>
      <c r="E1436" s="154" t="s">
        <v>36</v>
      </c>
      <c r="F1436" s="154" t="s">
        <v>9447</v>
      </c>
      <c r="G1436" s="154" t="s">
        <v>9448</v>
      </c>
      <c r="H1436" s="154" t="s">
        <v>42</v>
      </c>
      <c r="I1436" s="154" t="s">
        <v>9449</v>
      </c>
      <c r="J1436" s="154" t="s">
        <v>9450</v>
      </c>
      <c r="K1436" s="154" t="s">
        <v>9451</v>
      </c>
      <c r="L1436" s="155">
        <v>57.818576309999997</v>
      </c>
    </row>
    <row r="1437" spans="1:12" hidden="1" x14ac:dyDescent="0.3">
      <c r="A1437" s="154" t="s">
        <v>459</v>
      </c>
      <c r="B1437" s="154" t="s">
        <v>11535</v>
      </c>
      <c r="C1437" s="152" t="s">
        <v>459</v>
      </c>
      <c r="D1437" s="153" t="s">
        <v>11536</v>
      </c>
      <c r="E1437" s="154" t="s">
        <v>36</v>
      </c>
      <c r="F1437" s="154" t="s">
        <v>9447</v>
      </c>
      <c r="G1437" s="154" t="s">
        <v>9448</v>
      </c>
      <c r="H1437" s="154" t="s">
        <v>42</v>
      </c>
      <c r="I1437" s="154" t="s">
        <v>9449</v>
      </c>
      <c r="J1437" s="154" t="s">
        <v>9450</v>
      </c>
      <c r="K1437" s="154" t="s">
        <v>9451</v>
      </c>
      <c r="L1437" s="155">
        <v>58.838168060000001</v>
      </c>
    </row>
    <row r="1438" spans="1:12" hidden="1" x14ac:dyDescent="0.3">
      <c r="A1438" s="154" t="s">
        <v>460</v>
      </c>
      <c r="B1438" s="154" t="s">
        <v>11537</v>
      </c>
      <c r="C1438" s="152" t="s">
        <v>460</v>
      </c>
      <c r="D1438" s="153" t="s">
        <v>11538</v>
      </c>
      <c r="E1438" s="154" t="s">
        <v>36</v>
      </c>
      <c r="F1438" s="154" t="s">
        <v>9447</v>
      </c>
      <c r="G1438" s="154" t="s">
        <v>9448</v>
      </c>
      <c r="H1438" s="154" t="s">
        <v>42</v>
      </c>
      <c r="I1438" s="154" t="s">
        <v>9449</v>
      </c>
      <c r="J1438" s="154" t="s">
        <v>9450</v>
      </c>
      <c r="K1438" s="154" t="s">
        <v>9451</v>
      </c>
      <c r="L1438" s="155">
        <v>13.478</v>
      </c>
    </row>
    <row r="1439" spans="1:12" hidden="1" x14ac:dyDescent="0.3">
      <c r="A1439" s="154" t="s">
        <v>461</v>
      </c>
      <c r="B1439" s="154" t="s">
        <v>11539</v>
      </c>
      <c r="C1439" s="152" t="s">
        <v>461</v>
      </c>
      <c r="D1439" s="153" t="s">
        <v>11540</v>
      </c>
      <c r="E1439" s="154" t="s">
        <v>36</v>
      </c>
      <c r="F1439" s="154" t="s">
        <v>9447</v>
      </c>
      <c r="G1439" s="154" t="s">
        <v>9448</v>
      </c>
      <c r="H1439" s="154" t="s">
        <v>42</v>
      </c>
      <c r="I1439" s="154" t="s">
        <v>9449</v>
      </c>
      <c r="J1439" s="154" t="s">
        <v>9450</v>
      </c>
      <c r="K1439" s="154" t="s">
        <v>9451</v>
      </c>
      <c r="L1439" s="155">
        <v>16.776918909999999</v>
      </c>
    </row>
    <row r="1440" spans="1:12" hidden="1" x14ac:dyDescent="0.3">
      <c r="A1440" s="154" t="s">
        <v>462</v>
      </c>
      <c r="B1440" s="154" t="s">
        <v>11541</v>
      </c>
      <c r="C1440" s="152" t="s">
        <v>462</v>
      </c>
      <c r="D1440" s="153" t="s">
        <v>11542</v>
      </c>
      <c r="E1440" s="154" t="s">
        <v>36</v>
      </c>
      <c r="F1440" s="154" t="s">
        <v>9447</v>
      </c>
      <c r="G1440" s="154" t="s">
        <v>9448</v>
      </c>
      <c r="H1440" s="154" t="s">
        <v>42</v>
      </c>
      <c r="I1440" s="154" t="s">
        <v>9449</v>
      </c>
      <c r="J1440" s="154" t="s">
        <v>9450</v>
      </c>
      <c r="K1440" s="154" t="s">
        <v>9451</v>
      </c>
      <c r="L1440" s="155">
        <v>16.99298185</v>
      </c>
    </row>
    <row r="1441" spans="1:12" hidden="1" x14ac:dyDescent="0.3">
      <c r="A1441" s="154" t="s">
        <v>463</v>
      </c>
      <c r="B1441" s="154" t="s">
        <v>11543</v>
      </c>
      <c r="C1441" s="152" t="s">
        <v>463</v>
      </c>
      <c r="D1441" s="153" t="s">
        <v>11544</v>
      </c>
      <c r="E1441" s="154" t="s">
        <v>36</v>
      </c>
      <c r="F1441" s="154" t="s">
        <v>9447</v>
      </c>
      <c r="G1441" s="154" t="s">
        <v>9448</v>
      </c>
      <c r="H1441" s="154" t="s">
        <v>42</v>
      </c>
      <c r="I1441" s="154" t="s">
        <v>9449</v>
      </c>
      <c r="J1441" s="154" t="s">
        <v>9450</v>
      </c>
      <c r="K1441" s="154" t="s">
        <v>9451</v>
      </c>
      <c r="L1441" s="155">
        <v>21.43</v>
      </c>
    </row>
    <row r="1442" spans="1:12" hidden="1" x14ac:dyDescent="0.3">
      <c r="A1442" s="154" t="s">
        <v>464</v>
      </c>
      <c r="B1442" s="154" t="s">
        <v>11545</v>
      </c>
      <c r="C1442" s="152" t="s">
        <v>464</v>
      </c>
      <c r="D1442" s="153" t="s">
        <v>11546</v>
      </c>
      <c r="E1442" s="154" t="s">
        <v>36</v>
      </c>
      <c r="F1442" s="154" t="s">
        <v>9447</v>
      </c>
      <c r="G1442" s="154" t="s">
        <v>9448</v>
      </c>
      <c r="H1442" s="154" t="s">
        <v>42</v>
      </c>
      <c r="I1442" s="154" t="s">
        <v>9449</v>
      </c>
      <c r="J1442" s="154" t="s">
        <v>9450</v>
      </c>
      <c r="K1442" s="154" t="s">
        <v>9451</v>
      </c>
      <c r="L1442" s="155">
        <v>24.258571419999999</v>
      </c>
    </row>
    <row r="1443" spans="1:12" hidden="1" x14ac:dyDescent="0.3">
      <c r="A1443" s="154" t="s">
        <v>465</v>
      </c>
      <c r="B1443" s="154" t="s">
        <v>11547</v>
      </c>
      <c r="C1443" s="152" t="s">
        <v>465</v>
      </c>
      <c r="D1443" s="153" t="s">
        <v>11548</v>
      </c>
      <c r="E1443" s="154" t="s">
        <v>36</v>
      </c>
      <c r="F1443" s="154" t="s">
        <v>9447</v>
      </c>
      <c r="G1443" s="154" t="s">
        <v>9448</v>
      </c>
      <c r="H1443" s="154" t="s">
        <v>42</v>
      </c>
      <c r="I1443" s="154" t="s">
        <v>9449</v>
      </c>
      <c r="J1443" s="154" t="s">
        <v>9450</v>
      </c>
      <c r="K1443" s="154" t="s">
        <v>9451</v>
      </c>
      <c r="L1443" s="155">
        <v>33.573583329999998</v>
      </c>
    </row>
    <row r="1444" spans="1:12" hidden="1" x14ac:dyDescent="0.3">
      <c r="A1444" s="154" t="s">
        <v>466</v>
      </c>
      <c r="B1444" s="154" t="s">
        <v>11549</v>
      </c>
      <c r="C1444" s="152" t="s">
        <v>466</v>
      </c>
      <c r="D1444" s="153" t="s">
        <v>11550</v>
      </c>
      <c r="E1444" s="154" t="s">
        <v>36</v>
      </c>
      <c r="F1444" s="154" t="s">
        <v>9447</v>
      </c>
      <c r="G1444" s="154" t="s">
        <v>9448</v>
      </c>
      <c r="H1444" s="154" t="s">
        <v>42</v>
      </c>
      <c r="I1444" s="154" t="s">
        <v>9449</v>
      </c>
      <c r="J1444" s="154" t="s">
        <v>9450</v>
      </c>
      <c r="K1444" s="154" t="s">
        <v>9451</v>
      </c>
      <c r="L1444" s="155">
        <v>31.965328790000001</v>
      </c>
    </row>
    <row r="1445" spans="1:12" hidden="1" x14ac:dyDescent="0.3">
      <c r="A1445" s="154" t="s">
        <v>467</v>
      </c>
      <c r="B1445" s="154" t="s">
        <v>11551</v>
      </c>
      <c r="C1445" s="152" t="s">
        <v>467</v>
      </c>
      <c r="D1445" s="153" t="s">
        <v>11552</v>
      </c>
      <c r="E1445" s="154" t="s">
        <v>36</v>
      </c>
      <c r="F1445" s="154" t="s">
        <v>9447</v>
      </c>
      <c r="G1445" s="154" t="s">
        <v>9448</v>
      </c>
      <c r="H1445" s="154" t="s">
        <v>42</v>
      </c>
      <c r="I1445" s="154" t="s">
        <v>9449</v>
      </c>
      <c r="J1445" s="154" t="s">
        <v>9450</v>
      </c>
      <c r="K1445" s="154" t="s">
        <v>9451</v>
      </c>
      <c r="L1445" s="155">
        <v>25.428857140000002</v>
      </c>
    </row>
    <row r="1446" spans="1:12" hidden="1" x14ac:dyDescent="0.3">
      <c r="A1446" s="154" t="s">
        <v>468</v>
      </c>
      <c r="B1446" s="154" t="s">
        <v>11553</v>
      </c>
      <c r="C1446" s="152" t="s">
        <v>468</v>
      </c>
      <c r="D1446" s="153" t="s">
        <v>11554</v>
      </c>
      <c r="E1446" s="154" t="s">
        <v>36</v>
      </c>
      <c r="F1446" s="154" t="s">
        <v>9447</v>
      </c>
      <c r="G1446" s="154" t="s">
        <v>9448</v>
      </c>
      <c r="H1446" s="154" t="s">
        <v>42</v>
      </c>
      <c r="I1446" s="154" t="s">
        <v>9449</v>
      </c>
      <c r="J1446" s="154" t="s">
        <v>9450</v>
      </c>
      <c r="K1446" s="154" t="s">
        <v>9451</v>
      </c>
      <c r="L1446" s="155">
        <v>16.218</v>
      </c>
    </row>
    <row r="1447" spans="1:12" hidden="1" x14ac:dyDescent="0.3">
      <c r="A1447" s="154" t="s">
        <v>469</v>
      </c>
      <c r="B1447" s="154" t="s">
        <v>11555</v>
      </c>
      <c r="C1447" s="152" t="s">
        <v>469</v>
      </c>
      <c r="D1447" s="153" t="s">
        <v>11556</v>
      </c>
      <c r="E1447" s="154" t="s">
        <v>36</v>
      </c>
      <c r="F1447" s="154" t="s">
        <v>9447</v>
      </c>
      <c r="G1447" s="154" t="s">
        <v>9448</v>
      </c>
      <c r="H1447" s="154" t="s">
        <v>42</v>
      </c>
      <c r="I1447" s="154" t="s">
        <v>9449</v>
      </c>
      <c r="J1447" s="154" t="s">
        <v>9450</v>
      </c>
      <c r="K1447" s="154" t="s">
        <v>9451</v>
      </c>
      <c r="L1447" s="155">
        <v>16.17893518</v>
      </c>
    </row>
    <row r="1448" spans="1:12" hidden="1" x14ac:dyDescent="0.3">
      <c r="A1448" s="154" t="s">
        <v>470</v>
      </c>
      <c r="B1448" s="154" t="s">
        <v>11557</v>
      </c>
      <c r="C1448" s="152" t="s">
        <v>470</v>
      </c>
      <c r="D1448" s="153" t="s">
        <v>11558</v>
      </c>
      <c r="E1448" s="154" t="s">
        <v>36</v>
      </c>
      <c r="F1448" s="154" t="s">
        <v>9447</v>
      </c>
      <c r="G1448" s="154" t="s">
        <v>9448</v>
      </c>
      <c r="H1448" s="154" t="s">
        <v>42</v>
      </c>
      <c r="I1448" s="154" t="s">
        <v>9449</v>
      </c>
      <c r="J1448" s="154" t="s">
        <v>9450</v>
      </c>
      <c r="K1448" s="154" t="s">
        <v>9451</v>
      </c>
      <c r="L1448" s="155">
        <v>0</v>
      </c>
    </row>
    <row r="1449" spans="1:12" hidden="1" x14ac:dyDescent="0.3">
      <c r="A1449" s="154" t="s">
        <v>471</v>
      </c>
      <c r="B1449" s="154" t="s">
        <v>11559</v>
      </c>
      <c r="C1449" s="152" t="s">
        <v>471</v>
      </c>
      <c r="D1449" s="153" t="s">
        <v>11560</v>
      </c>
      <c r="E1449" s="154" t="s">
        <v>36</v>
      </c>
      <c r="F1449" s="154" t="s">
        <v>9447</v>
      </c>
      <c r="G1449" s="154" t="s">
        <v>9448</v>
      </c>
      <c r="H1449" s="154" t="s">
        <v>42</v>
      </c>
      <c r="I1449" s="154" t="s">
        <v>9449</v>
      </c>
      <c r="J1449" s="154" t="s">
        <v>9450</v>
      </c>
      <c r="K1449" s="154" t="s">
        <v>9451</v>
      </c>
      <c r="L1449" s="155">
        <v>12.33483333</v>
      </c>
    </row>
    <row r="1450" spans="1:12" hidden="1" x14ac:dyDescent="0.3">
      <c r="A1450" s="154" t="s">
        <v>11561</v>
      </c>
      <c r="B1450" s="154" t="s">
        <v>11562</v>
      </c>
      <c r="C1450" s="152" t="s">
        <v>11561</v>
      </c>
      <c r="D1450" s="153" t="s">
        <v>11563</v>
      </c>
      <c r="E1450" s="154" t="s">
        <v>36</v>
      </c>
      <c r="F1450" s="154" t="s">
        <v>9447</v>
      </c>
      <c r="G1450" s="154" t="s">
        <v>9448</v>
      </c>
      <c r="H1450" s="154" t="s">
        <v>42</v>
      </c>
      <c r="I1450" s="154" t="s">
        <v>9449</v>
      </c>
      <c r="J1450" s="154" t="s">
        <v>9450</v>
      </c>
      <c r="K1450" s="154" t="s">
        <v>9451</v>
      </c>
      <c r="L1450" s="155">
        <v>22.060124999999999</v>
      </c>
    </row>
    <row r="1451" spans="1:12" hidden="1" x14ac:dyDescent="0.3">
      <c r="A1451" s="154" t="s">
        <v>472</v>
      </c>
      <c r="B1451" s="154" t="s">
        <v>11564</v>
      </c>
      <c r="C1451" s="152" t="s">
        <v>472</v>
      </c>
      <c r="D1451" s="153" t="s">
        <v>11565</v>
      </c>
      <c r="E1451" s="154" t="s">
        <v>36</v>
      </c>
      <c r="F1451" s="154" t="s">
        <v>9447</v>
      </c>
      <c r="G1451" s="154" t="s">
        <v>9448</v>
      </c>
      <c r="H1451" s="154" t="s">
        <v>42</v>
      </c>
      <c r="I1451" s="154" t="s">
        <v>9449</v>
      </c>
      <c r="J1451" s="154" t="s">
        <v>9450</v>
      </c>
      <c r="K1451" s="154" t="s">
        <v>9451</v>
      </c>
      <c r="L1451" s="155">
        <v>0</v>
      </c>
    </row>
    <row r="1452" spans="1:12" hidden="1" x14ac:dyDescent="0.3">
      <c r="A1452" s="154" t="s">
        <v>473</v>
      </c>
      <c r="B1452" s="154" t="s">
        <v>11566</v>
      </c>
      <c r="C1452" s="152" t="s">
        <v>473</v>
      </c>
      <c r="D1452" s="153" t="s">
        <v>11567</v>
      </c>
      <c r="E1452" s="154" t="s">
        <v>36</v>
      </c>
      <c r="F1452" s="154" t="s">
        <v>9447</v>
      </c>
      <c r="G1452" s="154" t="s">
        <v>9448</v>
      </c>
      <c r="H1452" s="154" t="s">
        <v>42</v>
      </c>
      <c r="I1452" s="154" t="s">
        <v>9449</v>
      </c>
      <c r="J1452" s="154" t="s">
        <v>9450</v>
      </c>
      <c r="K1452" s="154" t="s">
        <v>9451</v>
      </c>
      <c r="L1452" s="155">
        <v>25.507882070000001</v>
      </c>
    </row>
    <row r="1453" spans="1:12" hidden="1" x14ac:dyDescent="0.3">
      <c r="A1453" s="154" t="s">
        <v>474</v>
      </c>
      <c r="B1453" s="154" t="s">
        <v>11568</v>
      </c>
      <c r="C1453" s="152" t="s">
        <v>474</v>
      </c>
      <c r="D1453" s="153" t="s">
        <v>11569</v>
      </c>
      <c r="E1453" s="154" t="s">
        <v>36</v>
      </c>
      <c r="F1453" s="154" t="s">
        <v>9447</v>
      </c>
      <c r="G1453" s="154" t="s">
        <v>9448</v>
      </c>
      <c r="H1453" s="154" t="s">
        <v>42</v>
      </c>
      <c r="I1453" s="154" t="s">
        <v>9449</v>
      </c>
      <c r="J1453" s="154" t="s">
        <v>9450</v>
      </c>
      <c r="K1453" s="154" t="s">
        <v>9451</v>
      </c>
      <c r="L1453" s="155">
        <v>22.471783349999999</v>
      </c>
    </row>
    <row r="1454" spans="1:12" hidden="1" x14ac:dyDescent="0.3">
      <c r="A1454" s="154" t="s">
        <v>475</v>
      </c>
      <c r="B1454" s="154" t="s">
        <v>11570</v>
      </c>
      <c r="C1454" s="152" t="s">
        <v>475</v>
      </c>
      <c r="D1454" s="153" t="s">
        <v>11571</v>
      </c>
      <c r="E1454" s="154" t="s">
        <v>36</v>
      </c>
      <c r="F1454" s="154" t="s">
        <v>9447</v>
      </c>
      <c r="G1454" s="154" t="s">
        <v>9448</v>
      </c>
      <c r="H1454" s="154" t="s">
        <v>42</v>
      </c>
      <c r="I1454" s="154" t="s">
        <v>9449</v>
      </c>
      <c r="J1454" s="154" t="s">
        <v>9450</v>
      </c>
      <c r="K1454" s="154" t="s">
        <v>9451</v>
      </c>
      <c r="L1454" s="155">
        <v>24.92625</v>
      </c>
    </row>
    <row r="1455" spans="1:12" hidden="1" x14ac:dyDescent="0.3">
      <c r="A1455" s="154" t="s">
        <v>476</v>
      </c>
      <c r="B1455" s="154" t="s">
        <v>11572</v>
      </c>
      <c r="C1455" s="152" t="s">
        <v>476</v>
      </c>
      <c r="D1455" s="153" t="s">
        <v>11573</v>
      </c>
      <c r="E1455" s="154" t="s">
        <v>36</v>
      </c>
      <c r="F1455" s="154" t="s">
        <v>9447</v>
      </c>
      <c r="G1455" s="154" t="s">
        <v>9448</v>
      </c>
      <c r="H1455" s="154" t="s">
        <v>42</v>
      </c>
      <c r="I1455" s="154" t="s">
        <v>9449</v>
      </c>
      <c r="J1455" s="154" t="s">
        <v>9450</v>
      </c>
      <c r="K1455" s="154" t="s">
        <v>9451</v>
      </c>
      <c r="L1455" s="155">
        <v>13.562799999999999</v>
      </c>
    </row>
    <row r="1456" spans="1:12" hidden="1" x14ac:dyDescent="0.3">
      <c r="A1456" s="154" t="s">
        <v>477</v>
      </c>
      <c r="B1456" s="154" t="s">
        <v>11574</v>
      </c>
      <c r="C1456" s="152" t="s">
        <v>477</v>
      </c>
      <c r="D1456" s="153" t="s">
        <v>11575</v>
      </c>
      <c r="E1456" s="154" t="s">
        <v>36</v>
      </c>
      <c r="F1456" s="154" t="s">
        <v>9447</v>
      </c>
      <c r="G1456" s="154" t="s">
        <v>9448</v>
      </c>
      <c r="H1456" s="154" t="s">
        <v>42</v>
      </c>
      <c r="I1456" s="154" t="s">
        <v>9449</v>
      </c>
      <c r="J1456" s="154" t="s">
        <v>9450</v>
      </c>
      <c r="K1456" s="154" t="s">
        <v>9451</v>
      </c>
      <c r="L1456" s="155">
        <v>21.675980790000001</v>
      </c>
    </row>
    <row r="1457" spans="1:12" hidden="1" x14ac:dyDescent="0.3">
      <c r="A1457" s="154" t="s">
        <v>478</v>
      </c>
      <c r="B1457" s="154" t="s">
        <v>11576</v>
      </c>
      <c r="C1457" s="152" t="s">
        <v>478</v>
      </c>
      <c r="D1457" s="153" t="s">
        <v>11577</v>
      </c>
      <c r="E1457" s="154" t="s">
        <v>36</v>
      </c>
      <c r="F1457" s="154" t="s">
        <v>9447</v>
      </c>
      <c r="G1457" s="154" t="s">
        <v>9448</v>
      </c>
      <c r="H1457" s="154" t="s">
        <v>42</v>
      </c>
      <c r="I1457" s="154" t="s">
        <v>9449</v>
      </c>
      <c r="J1457" s="154" t="s">
        <v>9450</v>
      </c>
      <c r="K1457" s="154" t="s">
        <v>9451</v>
      </c>
      <c r="L1457" s="155">
        <v>27.49893939</v>
      </c>
    </row>
    <row r="1458" spans="1:12" hidden="1" x14ac:dyDescent="0.3">
      <c r="A1458" s="154" t="s">
        <v>479</v>
      </c>
      <c r="B1458" s="154" t="s">
        <v>11578</v>
      </c>
      <c r="C1458" s="152" t="s">
        <v>479</v>
      </c>
      <c r="D1458" s="153" t="s">
        <v>11579</v>
      </c>
      <c r="E1458" s="154" t="s">
        <v>36</v>
      </c>
      <c r="F1458" s="154" t="s">
        <v>9447</v>
      </c>
      <c r="G1458" s="154" t="s">
        <v>9448</v>
      </c>
      <c r="H1458" s="154" t="s">
        <v>42</v>
      </c>
      <c r="I1458" s="154" t="s">
        <v>9449</v>
      </c>
      <c r="J1458" s="154" t="s">
        <v>9450</v>
      </c>
      <c r="K1458" s="154" t="s">
        <v>9451</v>
      </c>
      <c r="L1458" s="155">
        <v>13.2540909</v>
      </c>
    </row>
    <row r="1459" spans="1:12" hidden="1" x14ac:dyDescent="0.3">
      <c r="A1459" s="154" t="s">
        <v>480</v>
      </c>
      <c r="B1459" s="154" t="s">
        <v>11580</v>
      </c>
      <c r="C1459" s="152" t="s">
        <v>480</v>
      </c>
      <c r="D1459" s="153" t="s">
        <v>11581</v>
      </c>
      <c r="E1459" s="154" t="s">
        <v>36</v>
      </c>
      <c r="F1459" s="154" t="s">
        <v>9447</v>
      </c>
      <c r="G1459" s="154" t="s">
        <v>9448</v>
      </c>
      <c r="H1459" s="154" t="s">
        <v>42</v>
      </c>
      <c r="I1459" s="154" t="s">
        <v>9449</v>
      </c>
      <c r="J1459" s="154" t="s">
        <v>9450</v>
      </c>
      <c r="K1459" s="154" t="s">
        <v>9451</v>
      </c>
      <c r="L1459" s="155">
        <v>16.524999999999999</v>
      </c>
    </row>
    <row r="1460" spans="1:12" hidden="1" x14ac:dyDescent="0.3">
      <c r="A1460" s="154" t="s">
        <v>481</v>
      </c>
      <c r="B1460" s="154" t="s">
        <v>11582</v>
      </c>
      <c r="C1460" s="152" t="s">
        <v>481</v>
      </c>
      <c r="D1460" s="153" t="s">
        <v>11583</v>
      </c>
      <c r="E1460" s="154" t="s">
        <v>36</v>
      </c>
      <c r="F1460" s="154" t="s">
        <v>9447</v>
      </c>
      <c r="G1460" s="154" t="s">
        <v>9448</v>
      </c>
      <c r="H1460" s="154" t="s">
        <v>42</v>
      </c>
      <c r="I1460" s="154" t="s">
        <v>9449</v>
      </c>
      <c r="J1460" s="154" t="s">
        <v>9450</v>
      </c>
      <c r="K1460" s="154" t="s">
        <v>9451</v>
      </c>
      <c r="L1460" s="155">
        <v>0</v>
      </c>
    </row>
    <row r="1461" spans="1:12" hidden="1" x14ac:dyDescent="0.3">
      <c r="A1461" s="154" t="s">
        <v>482</v>
      </c>
      <c r="B1461" s="154" t="s">
        <v>11584</v>
      </c>
      <c r="C1461" s="152" t="s">
        <v>482</v>
      </c>
      <c r="D1461" s="153" t="s">
        <v>11585</v>
      </c>
      <c r="E1461" s="154" t="s">
        <v>36</v>
      </c>
      <c r="F1461" s="154" t="s">
        <v>9447</v>
      </c>
      <c r="G1461" s="154" t="s">
        <v>9448</v>
      </c>
      <c r="H1461" s="154" t="s">
        <v>42</v>
      </c>
      <c r="I1461" s="154" t="s">
        <v>9449</v>
      </c>
      <c r="J1461" s="154" t="s">
        <v>9450</v>
      </c>
      <c r="K1461" s="154" t="s">
        <v>9451</v>
      </c>
      <c r="L1461" s="155">
        <v>29.798999999999999</v>
      </c>
    </row>
    <row r="1462" spans="1:12" hidden="1" x14ac:dyDescent="0.3">
      <c r="A1462" s="154" t="s">
        <v>483</v>
      </c>
      <c r="B1462" s="154" t="s">
        <v>11586</v>
      </c>
      <c r="C1462" s="152" t="s">
        <v>483</v>
      </c>
      <c r="D1462" s="153" t="s">
        <v>11587</v>
      </c>
      <c r="E1462" s="154" t="s">
        <v>36</v>
      </c>
      <c r="F1462" s="154" t="s">
        <v>9447</v>
      </c>
      <c r="G1462" s="154" t="s">
        <v>9448</v>
      </c>
      <c r="H1462" s="154" t="s">
        <v>42</v>
      </c>
      <c r="I1462" s="154" t="s">
        <v>9449</v>
      </c>
      <c r="J1462" s="154" t="s">
        <v>9450</v>
      </c>
      <c r="K1462" s="154" t="s">
        <v>9451</v>
      </c>
      <c r="L1462" s="155">
        <v>0</v>
      </c>
    </row>
    <row r="1463" spans="1:12" hidden="1" x14ac:dyDescent="0.3">
      <c r="A1463" s="154" t="s">
        <v>484</v>
      </c>
      <c r="B1463" s="154" t="s">
        <v>11588</v>
      </c>
      <c r="C1463" s="152" t="s">
        <v>484</v>
      </c>
      <c r="D1463" s="153" t="s">
        <v>11589</v>
      </c>
      <c r="E1463" s="154" t="s">
        <v>36</v>
      </c>
      <c r="F1463" s="154" t="s">
        <v>9447</v>
      </c>
      <c r="G1463" s="154" t="s">
        <v>9448</v>
      </c>
      <c r="H1463" s="154" t="s">
        <v>42</v>
      </c>
      <c r="I1463" s="154" t="s">
        <v>9449</v>
      </c>
      <c r="J1463" s="154" t="s">
        <v>9450</v>
      </c>
      <c r="K1463" s="154" t="s">
        <v>9451</v>
      </c>
      <c r="L1463" s="155">
        <v>39.774999999999999</v>
      </c>
    </row>
    <row r="1464" spans="1:12" hidden="1" x14ac:dyDescent="0.3">
      <c r="A1464" s="154" t="s">
        <v>485</v>
      </c>
      <c r="B1464" s="154" t="s">
        <v>11590</v>
      </c>
      <c r="C1464" s="152" t="s">
        <v>485</v>
      </c>
      <c r="D1464" s="153" t="s">
        <v>11591</v>
      </c>
      <c r="E1464" s="154" t="s">
        <v>36</v>
      </c>
      <c r="F1464" s="154" t="s">
        <v>9447</v>
      </c>
      <c r="G1464" s="154" t="s">
        <v>9448</v>
      </c>
      <c r="H1464" s="154" t="s">
        <v>42</v>
      </c>
      <c r="I1464" s="154" t="s">
        <v>9449</v>
      </c>
      <c r="J1464" s="154" t="s">
        <v>9450</v>
      </c>
      <c r="K1464" s="154" t="s">
        <v>9451</v>
      </c>
      <c r="L1464" s="155">
        <v>0</v>
      </c>
    </row>
    <row r="1465" spans="1:12" hidden="1" x14ac:dyDescent="0.3">
      <c r="A1465" s="154" t="s">
        <v>486</v>
      </c>
      <c r="B1465" s="154" t="s">
        <v>11592</v>
      </c>
      <c r="C1465" s="152" t="s">
        <v>486</v>
      </c>
      <c r="D1465" s="153" t="s">
        <v>11593</v>
      </c>
      <c r="E1465" s="154" t="s">
        <v>36</v>
      </c>
      <c r="F1465" s="154" t="s">
        <v>9447</v>
      </c>
      <c r="G1465" s="154" t="s">
        <v>9448</v>
      </c>
      <c r="H1465" s="154" t="s">
        <v>42</v>
      </c>
      <c r="I1465" s="154" t="s">
        <v>9449</v>
      </c>
      <c r="J1465" s="154" t="s">
        <v>9450</v>
      </c>
      <c r="K1465" s="154" t="s">
        <v>9451</v>
      </c>
      <c r="L1465" s="155">
        <v>0</v>
      </c>
    </row>
    <row r="1466" spans="1:12" hidden="1" x14ac:dyDescent="0.3">
      <c r="A1466" s="154" t="s">
        <v>487</v>
      </c>
      <c r="B1466" s="154" t="s">
        <v>11594</v>
      </c>
      <c r="C1466" s="152" t="s">
        <v>487</v>
      </c>
      <c r="D1466" s="153" t="s">
        <v>11595</v>
      </c>
      <c r="E1466" s="154" t="s">
        <v>36</v>
      </c>
      <c r="F1466" s="154" t="s">
        <v>9447</v>
      </c>
      <c r="G1466" s="154" t="s">
        <v>9448</v>
      </c>
      <c r="H1466" s="154" t="s">
        <v>42</v>
      </c>
      <c r="I1466" s="154" t="s">
        <v>9449</v>
      </c>
      <c r="J1466" s="154" t="s">
        <v>9450</v>
      </c>
      <c r="K1466" s="154" t="s">
        <v>9451</v>
      </c>
      <c r="L1466" s="155">
        <v>34.21</v>
      </c>
    </row>
    <row r="1467" spans="1:12" hidden="1" x14ac:dyDescent="0.3">
      <c r="A1467" s="154" t="s">
        <v>488</v>
      </c>
      <c r="B1467" s="154" t="s">
        <v>11596</v>
      </c>
      <c r="C1467" s="152" t="s">
        <v>488</v>
      </c>
      <c r="D1467" s="153" t="s">
        <v>11597</v>
      </c>
      <c r="E1467" s="154" t="s">
        <v>36</v>
      </c>
      <c r="F1467" s="154" t="s">
        <v>9447</v>
      </c>
      <c r="G1467" s="154" t="s">
        <v>9448</v>
      </c>
      <c r="H1467" s="154" t="s">
        <v>42</v>
      </c>
      <c r="I1467" s="154" t="s">
        <v>9449</v>
      </c>
      <c r="J1467" s="154" t="s">
        <v>9450</v>
      </c>
      <c r="K1467" s="154" t="s">
        <v>9451</v>
      </c>
      <c r="L1467" s="155">
        <v>24.77666666</v>
      </c>
    </row>
    <row r="1468" spans="1:12" hidden="1" x14ac:dyDescent="0.3">
      <c r="A1468" s="154" t="s">
        <v>489</v>
      </c>
      <c r="B1468" s="154" t="s">
        <v>11598</v>
      </c>
      <c r="C1468" s="152" t="s">
        <v>489</v>
      </c>
      <c r="D1468" s="153" t="s">
        <v>11599</v>
      </c>
      <c r="E1468" s="154" t="s">
        <v>36</v>
      </c>
      <c r="F1468" s="154" t="s">
        <v>9447</v>
      </c>
      <c r="G1468" s="154" t="s">
        <v>9448</v>
      </c>
      <c r="H1468" s="154" t="s">
        <v>42</v>
      </c>
      <c r="I1468" s="154" t="s">
        <v>9449</v>
      </c>
      <c r="J1468" s="154" t="s">
        <v>9450</v>
      </c>
      <c r="K1468" s="154" t="s">
        <v>9451</v>
      </c>
      <c r="L1468" s="155">
        <v>28.88133333</v>
      </c>
    </row>
    <row r="1469" spans="1:12" hidden="1" x14ac:dyDescent="0.3">
      <c r="A1469" s="154" t="s">
        <v>490</v>
      </c>
      <c r="B1469" s="154" t="s">
        <v>11600</v>
      </c>
      <c r="C1469" s="152" t="s">
        <v>490</v>
      </c>
      <c r="D1469" s="153" t="s">
        <v>11601</v>
      </c>
      <c r="E1469" s="154" t="s">
        <v>36</v>
      </c>
      <c r="F1469" s="154" t="s">
        <v>9447</v>
      </c>
      <c r="G1469" s="154" t="s">
        <v>9448</v>
      </c>
      <c r="H1469" s="154" t="s">
        <v>42</v>
      </c>
      <c r="I1469" s="154" t="s">
        <v>9449</v>
      </c>
      <c r="J1469" s="154" t="s">
        <v>9450</v>
      </c>
      <c r="K1469" s="154" t="s">
        <v>9451</v>
      </c>
      <c r="L1469" s="155">
        <v>34.301395560000003</v>
      </c>
    </row>
    <row r="1470" spans="1:12" hidden="1" x14ac:dyDescent="0.3">
      <c r="A1470" s="154" t="s">
        <v>491</v>
      </c>
      <c r="B1470" s="154" t="s">
        <v>11602</v>
      </c>
      <c r="C1470" s="152" t="s">
        <v>491</v>
      </c>
      <c r="D1470" s="153" t="s">
        <v>11603</v>
      </c>
      <c r="E1470" s="154" t="s">
        <v>36</v>
      </c>
      <c r="F1470" s="154" t="s">
        <v>9447</v>
      </c>
      <c r="G1470" s="154" t="s">
        <v>9448</v>
      </c>
      <c r="H1470" s="154" t="s">
        <v>42</v>
      </c>
      <c r="I1470" s="154" t="s">
        <v>9449</v>
      </c>
      <c r="J1470" s="154" t="s">
        <v>9450</v>
      </c>
      <c r="K1470" s="154" t="s">
        <v>9451</v>
      </c>
      <c r="L1470" s="155">
        <v>31.874615380000002</v>
      </c>
    </row>
    <row r="1471" spans="1:12" hidden="1" x14ac:dyDescent="0.3">
      <c r="A1471" s="154" t="s">
        <v>492</v>
      </c>
      <c r="B1471" s="154" t="s">
        <v>11604</v>
      </c>
      <c r="C1471" s="152" t="s">
        <v>492</v>
      </c>
      <c r="D1471" s="153" t="s">
        <v>11605</v>
      </c>
      <c r="E1471" s="154" t="s">
        <v>36</v>
      </c>
      <c r="F1471" s="154" t="s">
        <v>9447</v>
      </c>
      <c r="G1471" s="154" t="s">
        <v>9448</v>
      </c>
      <c r="H1471" s="154" t="s">
        <v>42</v>
      </c>
      <c r="I1471" s="154" t="s">
        <v>9449</v>
      </c>
      <c r="J1471" s="154" t="s">
        <v>9450</v>
      </c>
      <c r="K1471" s="154" t="s">
        <v>9451</v>
      </c>
      <c r="L1471" s="155">
        <v>37.562929060000002</v>
      </c>
    </row>
    <row r="1472" spans="1:12" hidden="1" x14ac:dyDescent="0.3">
      <c r="A1472" s="154" t="s">
        <v>493</v>
      </c>
      <c r="B1472" s="154" t="s">
        <v>11606</v>
      </c>
      <c r="C1472" s="152" t="s">
        <v>493</v>
      </c>
      <c r="D1472" s="153" t="s">
        <v>11607</v>
      </c>
      <c r="E1472" s="154" t="s">
        <v>36</v>
      </c>
      <c r="F1472" s="154" t="s">
        <v>9447</v>
      </c>
      <c r="G1472" s="154" t="s">
        <v>9448</v>
      </c>
      <c r="H1472" s="154" t="s">
        <v>42</v>
      </c>
      <c r="I1472" s="154" t="s">
        <v>9449</v>
      </c>
      <c r="J1472" s="154" t="s">
        <v>9450</v>
      </c>
      <c r="K1472" s="154" t="s">
        <v>9451</v>
      </c>
      <c r="L1472" s="155">
        <v>16.995999999999999</v>
      </c>
    </row>
    <row r="1473" spans="1:12" hidden="1" x14ac:dyDescent="0.3">
      <c r="A1473" s="154" t="s">
        <v>494</v>
      </c>
      <c r="B1473" s="154" t="s">
        <v>11608</v>
      </c>
      <c r="C1473" s="152" t="s">
        <v>494</v>
      </c>
      <c r="D1473" s="153" t="s">
        <v>11609</v>
      </c>
      <c r="E1473" s="154" t="s">
        <v>36</v>
      </c>
      <c r="F1473" s="154" t="s">
        <v>9447</v>
      </c>
      <c r="G1473" s="154" t="s">
        <v>9448</v>
      </c>
      <c r="H1473" s="154" t="s">
        <v>42</v>
      </c>
      <c r="I1473" s="154" t="s">
        <v>9449</v>
      </c>
      <c r="J1473" s="154" t="s">
        <v>9450</v>
      </c>
      <c r="K1473" s="154" t="s">
        <v>9451</v>
      </c>
      <c r="L1473" s="155">
        <v>0</v>
      </c>
    </row>
    <row r="1474" spans="1:12" hidden="1" x14ac:dyDescent="0.3">
      <c r="A1474" s="154" t="s">
        <v>495</v>
      </c>
      <c r="B1474" s="154" t="s">
        <v>11610</v>
      </c>
      <c r="C1474" s="152" t="s">
        <v>495</v>
      </c>
      <c r="D1474" s="153" t="s">
        <v>11611</v>
      </c>
      <c r="E1474" s="154" t="s">
        <v>36</v>
      </c>
      <c r="F1474" s="154" t="s">
        <v>9447</v>
      </c>
      <c r="G1474" s="154" t="s">
        <v>9448</v>
      </c>
      <c r="H1474" s="154" t="s">
        <v>42</v>
      </c>
      <c r="I1474" s="154" t="s">
        <v>9449</v>
      </c>
      <c r="J1474" s="154" t="s">
        <v>9450</v>
      </c>
      <c r="K1474" s="154" t="s">
        <v>9451</v>
      </c>
      <c r="L1474" s="155">
        <v>27.186250000000001</v>
      </c>
    </row>
    <row r="1475" spans="1:12" hidden="1" x14ac:dyDescent="0.3">
      <c r="A1475" s="154" t="s">
        <v>496</v>
      </c>
      <c r="B1475" s="154" t="s">
        <v>11612</v>
      </c>
      <c r="C1475" s="152" t="s">
        <v>496</v>
      </c>
      <c r="D1475" s="153" t="s">
        <v>11613</v>
      </c>
      <c r="E1475" s="154" t="s">
        <v>36</v>
      </c>
      <c r="F1475" s="154" t="s">
        <v>9447</v>
      </c>
      <c r="G1475" s="154" t="s">
        <v>9448</v>
      </c>
      <c r="H1475" s="154" t="s">
        <v>42</v>
      </c>
      <c r="I1475" s="154" t="s">
        <v>9449</v>
      </c>
      <c r="J1475" s="154" t="s">
        <v>9450</v>
      </c>
      <c r="K1475" s="154" t="s">
        <v>9451</v>
      </c>
      <c r="L1475" s="155">
        <v>51.829921050000003</v>
      </c>
    </row>
    <row r="1476" spans="1:12" hidden="1" x14ac:dyDescent="0.3">
      <c r="A1476" s="154" t="s">
        <v>497</v>
      </c>
      <c r="B1476" s="154" t="s">
        <v>11614</v>
      </c>
      <c r="C1476" s="152" t="s">
        <v>497</v>
      </c>
      <c r="D1476" s="153" t="s">
        <v>11615</v>
      </c>
      <c r="E1476" s="154" t="s">
        <v>36</v>
      </c>
      <c r="F1476" s="154" t="s">
        <v>9447</v>
      </c>
      <c r="G1476" s="154" t="s">
        <v>9448</v>
      </c>
      <c r="H1476" s="154" t="s">
        <v>42</v>
      </c>
      <c r="I1476" s="154" t="s">
        <v>9449</v>
      </c>
      <c r="J1476" s="154" t="s">
        <v>9450</v>
      </c>
      <c r="K1476" s="154" t="s">
        <v>9451</v>
      </c>
      <c r="L1476" s="155">
        <v>0</v>
      </c>
    </row>
    <row r="1477" spans="1:12" hidden="1" x14ac:dyDescent="0.3">
      <c r="A1477" s="154" t="s">
        <v>498</v>
      </c>
      <c r="B1477" s="154" t="s">
        <v>11616</v>
      </c>
      <c r="C1477" s="152" t="s">
        <v>498</v>
      </c>
      <c r="D1477" s="153" t="s">
        <v>11617</v>
      </c>
      <c r="E1477" s="154" t="s">
        <v>36</v>
      </c>
      <c r="F1477" s="154" t="s">
        <v>9447</v>
      </c>
      <c r="G1477" s="154" t="s">
        <v>9448</v>
      </c>
      <c r="H1477" s="154" t="s">
        <v>42</v>
      </c>
      <c r="I1477" s="154" t="s">
        <v>9449</v>
      </c>
      <c r="J1477" s="154" t="s">
        <v>9450</v>
      </c>
      <c r="K1477" s="154" t="s">
        <v>9451</v>
      </c>
      <c r="L1477" s="155">
        <v>40.719083329999997</v>
      </c>
    </row>
    <row r="1478" spans="1:12" hidden="1" x14ac:dyDescent="0.3">
      <c r="A1478" s="154" t="s">
        <v>499</v>
      </c>
      <c r="B1478" s="154" t="s">
        <v>11618</v>
      </c>
      <c r="C1478" s="152" t="s">
        <v>499</v>
      </c>
      <c r="D1478" s="153" t="s">
        <v>11619</v>
      </c>
      <c r="E1478" s="154" t="s">
        <v>36</v>
      </c>
      <c r="F1478" s="154" t="s">
        <v>9447</v>
      </c>
      <c r="G1478" s="154" t="s">
        <v>9448</v>
      </c>
      <c r="H1478" s="154" t="s">
        <v>42</v>
      </c>
      <c r="I1478" s="154" t="s">
        <v>9449</v>
      </c>
      <c r="J1478" s="154" t="s">
        <v>9450</v>
      </c>
      <c r="K1478" s="154" t="s">
        <v>9451</v>
      </c>
      <c r="L1478" s="155">
        <v>0</v>
      </c>
    </row>
    <row r="1479" spans="1:12" hidden="1" x14ac:dyDescent="0.3">
      <c r="A1479" s="154" t="s">
        <v>500</v>
      </c>
      <c r="B1479" s="154" t="s">
        <v>11620</v>
      </c>
      <c r="C1479" s="152" t="s">
        <v>500</v>
      </c>
      <c r="D1479" s="153" t="s">
        <v>11621</v>
      </c>
      <c r="E1479" s="154" t="s">
        <v>36</v>
      </c>
      <c r="F1479" s="154" t="s">
        <v>9447</v>
      </c>
      <c r="G1479" s="154" t="s">
        <v>9448</v>
      </c>
      <c r="H1479" s="154" t="s">
        <v>42</v>
      </c>
      <c r="I1479" s="154" t="s">
        <v>9449</v>
      </c>
      <c r="J1479" s="154" t="s">
        <v>9450</v>
      </c>
      <c r="K1479" s="154" t="s">
        <v>9451</v>
      </c>
      <c r="L1479" s="155">
        <v>0</v>
      </c>
    </row>
    <row r="1480" spans="1:12" hidden="1" x14ac:dyDescent="0.3">
      <c r="A1480" s="154" t="s">
        <v>501</v>
      </c>
      <c r="B1480" s="154" t="s">
        <v>11622</v>
      </c>
      <c r="C1480" s="152" t="s">
        <v>501</v>
      </c>
      <c r="D1480" s="153" t="s">
        <v>11623</v>
      </c>
      <c r="E1480" s="154" t="s">
        <v>36</v>
      </c>
      <c r="F1480" s="154" t="s">
        <v>9447</v>
      </c>
      <c r="G1480" s="154" t="s">
        <v>9448</v>
      </c>
      <c r="H1480" s="154" t="s">
        <v>42</v>
      </c>
      <c r="I1480" s="154" t="s">
        <v>9449</v>
      </c>
      <c r="J1480" s="154" t="s">
        <v>9450</v>
      </c>
      <c r="K1480" s="154" t="s">
        <v>9451</v>
      </c>
      <c r="L1480" s="155">
        <v>45.929202029999999</v>
      </c>
    </row>
    <row r="1481" spans="1:12" hidden="1" x14ac:dyDescent="0.3">
      <c r="A1481" s="154" t="s">
        <v>502</v>
      </c>
      <c r="B1481" s="154" t="s">
        <v>11624</v>
      </c>
      <c r="C1481" s="152" t="s">
        <v>502</v>
      </c>
      <c r="D1481" s="153" t="s">
        <v>11625</v>
      </c>
      <c r="E1481" s="154" t="s">
        <v>36</v>
      </c>
      <c r="F1481" s="154" t="s">
        <v>9447</v>
      </c>
      <c r="G1481" s="154" t="s">
        <v>9448</v>
      </c>
      <c r="H1481" s="154" t="s">
        <v>42</v>
      </c>
      <c r="I1481" s="154" t="s">
        <v>9449</v>
      </c>
      <c r="J1481" s="154" t="s">
        <v>9450</v>
      </c>
      <c r="K1481" s="154" t="s">
        <v>9451</v>
      </c>
      <c r="L1481" s="155">
        <v>48.026833330000002</v>
      </c>
    </row>
    <row r="1482" spans="1:12" hidden="1" x14ac:dyDescent="0.3">
      <c r="A1482" s="154" t="s">
        <v>503</v>
      </c>
      <c r="B1482" s="154" t="s">
        <v>11626</v>
      </c>
      <c r="C1482" s="152" t="s">
        <v>503</v>
      </c>
      <c r="D1482" s="153" t="s">
        <v>11627</v>
      </c>
      <c r="E1482" s="154" t="s">
        <v>36</v>
      </c>
      <c r="F1482" s="154" t="s">
        <v>9447</v>
      </c>
      <c r="G1482" s="154" t="s">
        <v>9448</v>
      </c>
      <c r="H1482" s="154" t="s">
        <v>42</v>
      </c>
      <c r="I1482" s="154" t="s">
        <v>9449</v>
      </c>
      <c r="J1482" s="154" t="s">
        <v>9450</v>
      </c>
      <c r="K1482" s="154" t="s">
        <v>9451</v>
      </c>
      <c r="L1482" s="155">
        <v>58.339430139999997</v>
      </c>
    </row>
    <row r="1483" spans="1:12" hidden="1" x14ac:dyDescent="0.3">
      <c r="A1483" s="154" t="s">
        <v>504</v>
      </c>
      <c r="B1483" s="154" t="s">
        <v>11628</v>
      </c>
      <c r="C1483" s="152" t="s">
        <v>504</v>
      </c>
      <c r="D1483" s="153" t="s">
        <v>11629</v>
      </c>
      <c r="E1483" s="154" t="s">
        <v>36</v>
      </c>
      <c r="F1483" s="154" t="s">
        <v>9447</v>
      </c>
      <c r="G1483" s="154" t="s">
        <v>9448</v>
      </c>
      <c r="H1483" s="154" t="s">
        <v>42</v>
      </c>
      <c r="I1483" s="154" t="s">
        <v>9449</v>
      </c>
      <c r="J1483" s="154" t="s">
        <v>9450</v>
      </c>
      <c r="K1483" s="154" t="s">
        <v>9451</v>
      </c>
      <c r="L1483" s="155">
        <v>0</v>
      </c>
    </row>
    <row r="1484" spans="1:12" hidden="1" x14ac:dyDescent="0.3">
      <c r="A1484" s="154" t="s">
        <v>505</v>
      </c>
      <c r="B1484" s="154" t="s">
        <v>11630</v>
      </c>
      <c r="C1484" s="152" t="s">
        <v>505</v>
      </c>
      <c r="D1484" s="153" t="s">
        <v>11631</v>
      </c>
      <c r="E1484" s="154" t="s">
        <v>36</v>
      </c>
      <c r="F1484" s="154" t="s">
        <v>9447</v>
      </c>
      <c r="G1484" s="154" t="s">
        <v>9448</v>
      </c>
      <c r="H1484" s="154" t="s">
        <v>42</v>
      </c>
      <c r="I1484" s="154" t="s">
        <v>9449</v>
      </c>
      <c r="J1484" s="154" t="s">
        <v>9450</v>
      </c>
      <c r="K1484" s="154" t="s">
        <v>9451</v>
      </c>
      <c r="L1484" s="155">
        <v>0</v>
      </c>
    </row>
    <row r="1485" spans="1:12" hidden="1" x14ac:dyDescent="0.3">
      <c r="A1485" s="154" t="s">
        <v>506</v>
      </c>
      <c r="B1485" s="154" t="s">
        <v>11632</v>
      </c>
      <c r="C1485" s="152" t="s">
        <v>506</v>
      </c>
      <c r="D1485" s="153" t="s">
        <v>11633</v>
      </c>
      <c r="E1485" s="154" t="s">
        <v>36</v>
      </c>
      <c r="F1485" s="154" t="s">
        <v>9447</v>
      </c>
      <c r="G1485" s="154" t="s">
        <v>9448</v>
      </c>
      <c r="H1485" s="154" t="s">
        <v>42</v>
      </c>
      <c r="I1485" s="154" t="s">
        <v>9449</v>
      </c>
      <c r="J1485" s="154" t="s">
        <v>9450</v>
      </c>
      <c r="K1485" s="154" t="s">
        <v>9451</v>
      </c>
      <c r="L1485" s="155">
        <v>74.516000000000005</v>
      </c>
    </row>
    <row r="1486" spans="1:12" hidden="1" x14ac:dyDescent="0.3">
      <c r="A1486" s="154" t="s">
        <v>507</v>
      </c>
      <c r="B1486" s="154" t="s">
        <v>11634</v>
      </c>
      <c r="C1486" s="152" t="s">
        <v>507</v>
      </c>
      <c r="D1486" s="153" t="s">
        <v>11635</v>
      </c>
      <c r="E1486" s="154" t="s">
        <v>36</v>
      </c>
      <c r="F1486" s="154" t="s">
        <v>9447</v>
      </c>
      <c r="G1486" s="154" t="s">
        <v>9448</v>
      </c>
      <c r="H1486" s="154" t="s">
        <v>42</v>
      </c>
      <c r="I1486" s="154" t="s">
        <v>9449</v>
      </c>
      <c r="J1486" s="154" t="s">
        <v>9450</v>
      </c>
      <c r="K1486" s="154" t="s">
        <v>9451</v>
      </c>
      <c r="L1486" s="155">
        <v>0</v>
      </c>
    </row>
    <row r="1487" spans="1:12" hidden="1" x14ac:dyDescent="0.3">
      <c r="A1487" s="154" t="s">
        <v>508</v>
      </c>
      <c r="B1487" s="154" t="s">
        <v>11636</v>
      </c>
      <c r="C1487" s="152" t="s">
        <v>508</v>
      </c>
      <c r="D1487" s="153" t="s">
        <v>11637</v>
      </c>
      <c r="E1487" s="154" t="s">
        <v>36</v>
      </c>
      <c r="F1487" s="154" t="s">
        <v>9447</v>
      </c>
      <c r="G1487" s="154" t="s">
        <v>9448</v>
      </c>
      <c r="H1487" s="154" t="s">
        <v>42</v>
      </c>
      <c r="I1487" s="154" t="s">
        <v>9449</v>
      </c>
      <c r="J1487" s="154" t="s">
        <v>9450</v>
      </c>
      <c r="K1487" s="154" t="s">
        <v>9451</v>
      </c>
      <c r="L1487" s="155">
        <v>0</v>
      </c>
    </row>
    <row r="1488" spans="1:12" hidden="1" x14ac:dyDescent="0.3">
      <c r="A1488" s="154" t="s">
        <v>509</v>
      </c>
      <c r="B1488" s="154" t="s">
        <v>11638</v>
      </c>
      <c r="C1488" s="152" t="s">
        <v>509</v>
      </c>
      <c r="D1488" s="153" t="s">
        <v>11639</v>
      </c>
      <c r="E1488" s="154" t="s">
        <v>36</v>
      </c>
      <c r="F1488" s="154" t="s">
        <v>9447</v>
      </c>
      <c r="G1488" s="154" t="s">
        <v>9448</v>
      </c>
      <c r="H1488" s="154" t="s">
        <v>42</v>
      </c>
      <c r="I1488" s="154" t="s">
        <v>9449</v>
      </c>
      <c r="J1488" s="154" t="s">
        <v>9450</v>
      </c>
      <c r="K1488" s="154" t="s">
        <v>9451</v>
      </c>
      <c r="L1488" s="155">
        <v>41.243000000000002</v>
      </c>
    </row>
    <row r="1489" spans="1:12" hidden="1" x14ac:dyDescent="0.3">
      <c r="A1489" s="154" t="s">
        <v>510</v>
      </c>
      <c r="B1489" s="154" t="s">
        <v>11640</v>
      </c>
      <c r="C1489" s="152" t="s">
        <v>510</v>
      </c>
      <c r="D1489" s="153" t="s">
        <v>11641</v>
      </c>
      <c r="E1489" s="154" t="s">
        <v>36</v>
      </c>
      <c r="F1489" s="154" t="s">
        <v>9447</v>
      </c>
      <c r="G1489" s="154" t="s">
        <v>9448</v>
      </c>
      <c r="H1489" s="154" t="s">
        <v>42</v>
      </c>
      <c r="I1489" s="154" t="s">
        <v>9449</v>
      </c>
      <c r="J1489" s="154" t="s">
        <v>9450</v>
      </c>
      <c r="K1489" s="154" t="s">
        <v>9451</v>
      </c>
      <c r="L1489" s="155">
        <v>49.19711779</v>
      </c>
    </row>
    <row r="1490" spans="1:12" hidden="1" x14ac:dyDescent="0.3">
      <c r="A1490" s="154" t="s">
        <v>511</v>
      </c>
      <c r="B1490" s="154" t="s">
        <v>11642</v>
      </c>
      <c r="C1490" s="152" t="s">
        <v>511</v>
      </c>
      <c r="D1490" s="153" t="s">
        <v>11643</v>
      </c>
      <c r="E1490" s="154" t="s">
        <v>36</v>
      </c>
      <c r="F1490" s="154" t="s">
        <v>9447</v>
      </c>
      <c r="G1490" s="154" t="s">
        <v>9448</v>
      </c>
      <c r="H1490" s="154" t="s">
        <v>42</v>
      </c>
      <c r="I1490" s="154" t="s">
        <v>9449</v>
      </c>
      <c r="J1490" s="154" t="s">
        <v>9450</v>
      </c>
      <c r="K1490" s="154" t="s">
        <v>9451</v>
      </c>
      <c r="L1490" s="155">
        <v>0</v>
      </c>
    </row>
    <row r="1491" spans="1:12" hidden="1" x14ac:dyDescent="0.3">
      <c r="A1491" s="154" t="s">
        <v>512</v>
      </c>
      <c r="B1491" s="154" t="s">
        <v>11644</v>
      </c>
      <c r="C1491" s="152" t="s">
        <v>512</v>
      </c>
      <c r="D1491" s="153" t="s">
        <v>11645</v>
      </c>
      <c r="E1491" s="154" t="s">
        <v>36</v>
      </c>
      <c r="F1491" s="154" t="s">
        <v>9447</v>
      </c>
      <c r="G1491" s="154" t="s">
        <v>9448</v>
      </c>
      <c r="H1491" s="154" t="s">
        <v>42</v>
      </c>
      <c r="I1491" s="154" t="s">
        <v>9449</v>
      </c>
      <c r="J1491" s="154" t="s">
        <v>9450</v>
      </c>
      <c r="K1491" s="154" t="s">
        <v>9451</v>
      </c>
      <c r="L1491" s="155">
        <v>47.542848720000002</v>
      </c>
    </row>
    <row r="1492" spans="1:12" hidden="1" x14ac:dyDescent="0.3">
      <c r="A1492" s="154" t="s">
        <v>513</v>
      </c>
      <c r="B1492" s="154" t="s">
        <v>11646</v>
      </c>
      <c r="C1492" s="152" t="s">
        <v>513</v>
      </c>
      <c r="D1492" s="153" t="s">
        <v>11647</v>
      </c>
      <c r="E1492" s="154" t="s">
        <v>36</v>
      </c>
      <c r="F1492" s="154" t="s">
        <v>9447</v>
      </c>
      <c r="G1492" s="154" t="s">
        <v>9448</v>
      </c>
      <c r="H1492" s="154" t="s">
        <v>42</v>
      </c>
      <c r="I1492" s="154" t="s">
        <v>9449</v>
      </c>
      <c r="J1492" s="154" t="s">
        <v>9450</v>
      </c>
      <c r="K1492" s="154" t="s">
        <v>9451</v>
      </c>
      <c r="L1492" s="155">
        <v>62.224416519999998</v>
      </c>
    </row>
    <row r="1493" spans="1:12" hidden="1" x14ac:dyDescent="0.3">
      <c r="A1493" s="154" t="s">
        <v>514</v>
      </c>
      <c r="B1493" s="154" t="s">
        <v>11648</v>
      </c>
      <c r="C1493" s="152" t="s">
        <v>514</v>
      </c>
      <c r="D1493" s="153" t="s">
        <v>11649</v>
      </c>
      <c r="E1493" s="154" t="s">
        <v>36</v>
      </c>
      <c r="F1493" s="154" t="s">
        <v>9447</v>
      </c>
      <c r="G1493" s="154" t="s">
        <v>9448</v>
      </c>
      <c r="H1493" s="154" t="s">
        <v>42</v>
      </c>
      <c r="I1493" s="154" t="s">
        <v>9449</v>
      </c>
      <c r="J1493" s="154" t="s">
        <v>9450</v>
      </c>
      <c r="K1493" s="154" t="s">
        <v>9451</v>
      </c>
      <c r="L1493" s="155">
        <v>56.054499999999997</v>
      </c>
    </row>
    <row r="1494" spans="1:12" hidden="1" x14ac:dyDescent="0.3">
      <c r="A1494" s="154" t="s">
        <v>515</v>
      </c>
      <c r="B1494" s="154" t="s">
        <v>11650</v>
      </c>
      <c r="C1494" s="152" t="s">
        <v>515</v>
      </c>
      <c r="D1494" s="153" t="s">
        <v>11651</v>
      </c>
      <c r="E1494" s="154" t="s">
        <v>36</v>
      </c>
      <c r="F1494" s="154" t="s">
        <v>9447</v>
      </c>
      <c r="G1494" s="154" t="s">
        <v>9448</v>
      </c>
      <c r="H1494" s="154" t="s">
        <v>42</v>
      </c>
      <c r="I1494" s="154" t="s">
        <v>9449</v>
      </c>
      <c r="J1494" s="154" t="s">
        <v>9450</v>
      </c>
      <c r="K1494" s="154" t="s">
        <v>9451</v>
      </c>
      <c r="L1494" s="155">
        <v>76.968598760000006</v>
      </c>
    </row>
    <row r="1495" spans="1:12" hidden="1" x14ac:dyDescent="0.3">
      <c r="A1495" s="154" t="s">
        <v>516</v>
      </c>
      <c r="B1495" s="154" t="s">
        <v>11652</v>
      </c>
      <c r="C1495" s="152" t="s">
        <v>516</v>
      </c>
      <c r="D1495" s="153" t="s">
        <v>11653</v>
      </c>
      <c r="E1495" s="154" t="s">
        <v>36</v>
      </c>
      <c r="F1495" s="154" t="s">
        <v>9447</v>
      </c>
      <c r="G1495" s="154" t="s">
        <v>9448</v>
      </c>
      <c r="H1495" s="154" t="s">
        <v>42</v>
      </c>
      <c r="I1495" s="154" t="s">
        <v>9449</v>
      </c>
      <c r="J1495" s="154" t="s">
        <v>9450</v>
      </c>
      <c r="K1495" s="154" t="s">
        <v>9451</v>
      </c>
      <c r="L1495" s="155">
        <v>57.667999999999999</v>
      </c>
    </row>
    <row r="1496" spans="1:12" hidden="1" x14ac:dyDescent="0.3">
      <c r="A1496" s="154" t="s">
        <v>517</v>
      </c>
      <c r="B1496" s="154" t="s">
        <v>11654</v>
      </c>
      <c r="C1496" s="152" t="s">
        <v>517</v>
      </c>
      <c r="D1496" s="153" t="s">
        <v>11655</v>
      </c>
      <c r="E1496" s="154" t="s">
        <v>36</v>
      </c>
      <c r="F1496" s="154" t="s">
        <v>9447</v>
      </c>
      <c r="G1496" s="154" t="s">
        <v>9448</v>
      </c>
      <c r="H1496" s="154" t="s">
        <v>42</v>
      </c>
      <c r="I1496" s="154" t="s">
        <v>9449</v>
      </c>
      <c r="J1496" s="154" t="s">
        <v>9450</v>
      </c>
      <c r="K1496" s="154" t="s">
        <v>9451</v>
      </c>
      <c r="L1496" s="155">
        <v>62.188353429999999</v>
      </c>
    </row>
    <row r="1497" spans="1:12" hidden="1" x14ac:dyDescent="0.3">
      <c r="A1497" s="154" t="s">
        <v>518</v>
      </c>
      <c r="B1497" s="154" t="s">
        <v>11656</v>
      </c>
      <c r="C1497" s="152" t="s">
        <v>518</v>
      </c>
      <c r="D1497" s="153" t="s">
        <v>11657</v>
      </c>
      <c r="E1497" s="154" t="s">
        <v>36</v>
      </c>
      <c r="F1497" s="154" t="s">
        <v>9447</v>
      </c>
      <c r="G1497" s="154" t="s">
        <v>9448</v>
      </c>
      <c r="H1497" s="154" t="s">
        <v>42</v>
      </c>
      <c r="I1497" s="154" t="s">
        <v>9449</v>
      </c>
      <c r="J1497" s="154" t="s">
        <v>9450</v>
      </c>
      <c r="K1497" s="154" t="s">
        <v>9451</v>
      </c>
      <c r="L1497" s="155">
        <v>93.217509280000002</v>
      </c>
    </row>
    <row r="1498" spans="1:12" hidden="1" x14ac:dyDescent="0.3">
      <c r="A1498" s="154" t="s">
        <v>519</v>
      </c>
      <c r="B1498" s="154" t="s">
        <v>11658</v>
      </c>
      <c r="C1498" s="152" t="s">
        <v>519</v>
      </c>
      <c r="D1498" s="153" t="s">
        <v>11659</v>
      </c>
      <c r="E1498" s="154" t="s">
        <v>36</v>
      </c>
      <c r="F1498" s="154" t="s">
        <v>9447</v>
      </c>
      <c r="G1498" s="154" t="s">
        <v>9448</v>
      </c>
      <c r="H1498" s="154" t="s">
        <v>42</v>
      </c>
      <c r="I1498" s="154" t="s">
        <v>9449</v>
      </c>
      <c r="J1498" s="154" t="s">
        <v>9450</v>
      </c>
      <c r="K1498" s="154" t="s">
        <v>9451</v>
      </c>
      <c r="L1498" s="155">
        <v>34.08</v>
      </c>
    </row>
    <row r="1499" spans="1:12" hidden="1" x14ac:dyDescent="0.3">
      <c r="A1499" s="154" t="s">
        <v>520</v>
      </c>
      <c r="B1499" s="154" t="s">
        <v>11660</v>
      </c>
      <c r="C1499" s="152" t="s">
        <v>520</v>
      </c>
      <c r="D1499" s="153" t="s">
        <v>11661</v>
      </c>
      <c r="E1499" s="154" t="s">
        <v>36</v>
      </c>
      <c r="F1499" s="154" t="s">
        <v>9447</v>
      </c>
      <c r="G1499" s="154" t="s">
        <v>9448</v>
      </c>
      <c r="H1499" s="154" t="s">
        <v>42</v>
      </c>
      <c r="I1499" s="154" t="s">
        <v>9449</v>
      </c>
      <c r="J1499" s="154" t="s">
        <v>9450</v>
      </c>
      <c r="K1499" s="154" t="s">
        <v>9451</v>
      </c>
      <c r="L1499" s="155">
        <v>75.734999999999999</v>
      </c>
    </row>
    <row r="1500" spans="1:12" hidden="1" x14ac:dyDescent="0.3">
      <c r="A1500" s="154" t="s">
        <v>521</v>
      </c>
      <c r="B1500" s="154" t="s">
        <v>11662</v>
      </c>
      <c r="C1500" s="152" t="s">
        <v>521</v>
      </c>
      <c r="D1500" s="153" t="s">
        <v>11663</v>
      </c>
      <c r="E1500" s="154" t="s">
        <v>36</v>
      </c>
      <c r="F1500" s="154" t="s">
        <v>9447</v>
      </c>
      <c r="G1500" s="154" t="s">
        <v>9448</v>
      </c>
      <c r="H1500" s="154" t="s">
        <v>42</v>
      </c>
      <c r="I1500" s="154" t="s">
        <v>9449</v>
      </c>
      <c r="J1500" s="154" t="s">
        <v>9450</v>
      </c>
      <c r="K1500" s="154" t="s">
        <v>9451</v>
      </c>
      <c r="L1500" s="155">
        <v>0</v>
      </c>
    </row>
    <row r="1501" spans="1:12" hidden="1" x14ac:dyDescent="0.3">
      <c r="A1501" s="154" t="s">
        <v>522</v>
      </c>
      <c r="B1501" s="154" t="s">
        <v>11664</v>
      </c>
      <c r="C1501" s="152" t="s">
        <v>522</v>
      </c>
      <c r="D1501" s="153" t="s">
        <v>11665</v>
      </c>
      <c r="E1501" s="154" t="s">
        <v>36</v>
      </c>
      <c r="F1501" s="154" t="s">
        <v>9447</v>
      </c>
      <c r="G1501" s="154" t="s">
        <v>9448</v>
      </c>
      <c r="H1501" s="154" t="s">
        <v>42</v>
      </c>
      <c r="I1501" s="154" t="s">
        <v>9449</v>
      </c>
      <c r="J1501" s="154" t="s">
        <v>9450</v>
      </c>
      <c r="K1501" s="154" t="s">
        <v>9451</v>
      </c>
      <c r="L1501" s="155">
        <v>115.81968198</v>
      </c>
    </row>
    <row r="1502" spans="1:12" hidden="1" x14ac:dyDescent="0.3">
      <c r="A1502" s="154" t="s">
        <v>523</v>
      </c>
      <c r="B1502" s="154" t="s">
        <v>11666</v>
      </c>
      <c r="C1502" s="152" t="s">
        <v>523</v>
      </c>
      <c r="D1502" s="153" t="s">
        <v>11667</v>
      </c>
      <c r="E1502" s="154" t="s">
        <v>36</v>
      </c>
      <c r="F1502" s="154" t="s">
        <v>9447</v>
      </c>
      <c r="G1502" s="154" t="s">
        <v>9448</v>
      </c>
      <c r="H1502" s="154" t="s">
        <v>42</v>
      </c>
      <c r="I1502" s="154" t="s">
        <v>9449</v>
      </c>
      <c r="J1502" s="154" t="s">
        <v>9450</v>
      </c>
      <c r="K1502" s="154" t="s">
        <v>9451</v>
      </c>
      <c r="L1502" s="155">
        <v>0</v>
      </c>
    </row>
    <row r="1503" spans="1:12" hidden="1" x14ac:dyDescent="0.3">
      <c r="A1503" s="154" t="s">
        <v>524</v>
      </c>
      <c r="B1503" s="154" t="s">
        <v>11668</v>
      </c>
      <c r="C1503" s="152" t="s">
        <v>524</v>
      </c>
      <c r="D1503" s="153" t="s">
        <v>11669</v>
      </c>
      <c r="E1503" s="154" t="s">
        <v>36</v>
      </c>
      <c r="F1503" s="154" t="s">
        <v>9447</v>
      </c>
      <c r="G1503" s="154" t="s">
        <v>9448</v>
      </c>
      <c r="H1503" s="154" t="s">
        <v>42</v>
      </c>
      <c r="I1503" s="154" t="s">
        <v>9449</v>
      </c>
      <c r="J1503" s="154" t="s">
        <v>9450</v>
      </c>
      <c r="K1503" s="154" t="s">
        <v>9451</v>
      </c>
      <c r="L1503" s="155">
        <v>103.36064679</v>
      </c>
    </row>
    <row r="1504" spans="1:12" hidden="1" x14ac:dyDescent="0.3">
      <c r="A1504" s="154" t="s">
        <v>525</v>
      </c>
      <c r="B1504" s="154" t="s">
        <v>11670</v>
      </c>
      <c r="C1504" s="152" t="s">
        <v>525</v>
      </c>
      <c r="D1504" s="153" t="s">
        <v>11671</v>
      </c>
      <c r="E1504" s="154" t="s">
        <v>36</v>
      </c>
      <c r="F1504" s="154" t="s">
        <v>9447</v>
      </c>
      <c r="G1504" s="154" t="s">
        <v>9448</v>
      </c>
      <c r="H1504" s="154" t="s">
        <v>42</v>
      </c>
      <c r="I1504" s="154" t="s">
        <v>9449</v>
      </c>
      <c r="J1504" s="154" t="s">
        <v>9450</v>
      </c>
      <c r="K1504" s="154" t="s">
        <v>9451</v>
      </c>
      <c r="L1504" s="155">
        <v>0</v>
      </c>
    </row>
    <row r="1505" spans="1:12" hidden="1" x14ac:dyDescent="0.3">
      <c r="A1505" s="154" t="s">
        <v>526</v>
      </c>
      <c r="B1505" s="154" t="s">
        <v>11672</v>
      </c>
      <c r="C1505" s="152" t="s">
        <v>526</v>
      </c>
      <c r="D1505" s="153" t="s">
        <v>11673</v>
      </c>
      <c r="E1505" s="154" t="s">
        <v>36</v>
      </c>
      <c r="F1505" s="154" t="s">
        <v>9447</v>
      </c>
      <c r="G1505" s="154" t="s">
        <v>9448</v>
      </c>
      <c r="H1505" s="154" t="s">
        <v>42</v>
      </c>
      <c r="I1505" s="154" t="s">
        <v>9449</v>
      </c>
      <c r="J1505" s="154" t="s">
        <v>9450</v>
      </c>
      <c r="K1505" s="154" t="s">
        <v>9451</v>
      </c>
      <c r="L1505" s="155">
        <v>111.78284444000001</v>
      </c>
    </row>
    <row r="1506" spans="1:12" hidden="1" x14ac:dyDescent="0.3">
      <c r="A1506" s="154" t="s">
        <v>527</v>
      </c>
      <c r="B1506" s="154" t="s">
        <v>11674</v>
      </c>
      <c r="C1506" s="152" t="s">
        <v>527</v>
      </c>
      <c r="D1506" s="153" t="s">
        <v>11675</v>
      </c>
      <c r="E1506" s="154" t="s">
        <v>36</v>
      </c>
      <c r="F1506" s="154" t="s">
        <v>9447</v>
      </c>
      <c r="G1506" s="154" t="s">
        <v>9448</v>
      </c>
      <c r="H1506" s="154" t="s">
        <v>42</v>
      </c>
      <c r="I1506" s="154" t="s">
        <v>9449</v>
      </c>
      <c r="J1506" s="154" t="s">
        <v>9450</v>
      </c>
      <c r="K1506" s="154" t="s">
        <v>9451</v>
      </c>
      <c r="L1506" s="155">
        <v>0</v>
      </c>
    </row>
    <row r="1507" spans="1:12" hidden="1" x14ac:dyDescent="0.3">
      <c r="A1507" s="154" t="s">
        <v>528</v>
      </c>
      <c r="B1507" s="154" t="s">
        <v>11676</v>
      </c>
      <c r="C1507" s="152" t="s">
        <v>528</v>
      </c>
      <c r="D1507" s="153" t="s">
        <v>11677</v>
      </c>
      <c r="E1507" s="154" t="s">
        <v>36</v>
      </c>
      <c r="F1507" s="154" t="s">
        <v>9447</v>
      </c>
      <c r="G1507" s="154" t="s">
        <v>9448</v>
      </c>
      <c r="H1507" s="154" t="s">
        <v>42</v>
      </c>
      <c r="I1507" s="154" t="s">
        <v>9449</v>
      </c>
      <c r="J1507" s="154" t="s">
        <v>9450</v>
      </c>
      <c r="K1507" s="154" t="s">
        <v>9451</v>
      </c>
      <c r="L1507" s="155">
        <v>74.810554519999997</v>
      </c>
    </row>
    <row r="1508" spans="1:12" hidden="1" x14ac:dyDescent="0.3">
      <c r="A1508" s="154" t="s">
        <v>529</v>
      </c>
      <c r="B1508" s="154" t="s">
        <v>11678</v>
      </c>
      <c r="C1508" s="152" t="s">
        <v>529</v>
      </c>
      <c r="D1508" s="153" t="s">
        <v>11679</v>
      </c>
      <c r="E1508" s="154" t="s">
        <v>36</v>
      </c>
      <c r="F1508" s="154" t="s">
        <v>9447</v>
      </c>
      <c r="G1508" s="154" t="s">
        <v>9448</v>
      </c>
      <c r="H1508" s="154" t="s">
        <v>42</v>
      </c>
      <c r="I1508" s="154" t="s">
        <v>9449</v>
      </c>
      <c r="J1508" s="154" t="s">
        <v>9450</v>
      </c>
      <c r="K1508" s="154" t="s">
        <v>9451</v>
      </c>
      <c r="L1508" s="155">
        <v>0</v>
      </c>
    </row>
    <row r="1509" spans="1:12" hidden="1" x14ac:dyDescent="0.3">
      <c r="A1509" s="154" t="s">
        <v>530</v>
      </c>
      <c r="B1509" s="154" t="s">
        <v>11680</v>
      </c>
      <c r="C1509" s="152" t="s">
        <v>530</v>
      </c>
      <c r="D1509" s="153" t="s">
        <v>11681</v>
      </c>
      <c r="E1509" s="154" t="s">
        <v>36</v>
      </c>
      <c r="F1509" s="154" t="s">
        <v>9447</v>
      </c>
      <c r="G1509" s="154" t="s">
        <v>9448</v>
      </c>
      <c r="H1509" s="154" t="s">
        <v>42</v>
      </c>
      <c r="I1509" s="154" t="s">
        <v>9449</v>
      </c>
      <c r="J1509" s="154" t="s">
        <v>9450</v>
      </c>
      <c r="K1509" s="154" t="s">
        <v>9451</v>
      </c>
      <c r="L1509" s="155">
        <v>0</v>
      </c>
    </row>
    <row r="1510" spans="1:12" hidden="1" x14ac:dyDescent="0.3">
      <c r="A1510" s="154" t="s">
        <v>531</v>
      </c>
      <c r="B1510" s="154" t="s">
        <v>11682</v>
      </c>
      <c r="C1510" s="152" t="s">
        <v>531</v>
      </c>
      <c r="D1510" s="153" t="s">
        <v>11683</v>
      </c>
      <c r="E1510" s="154" t="s">
        <v>36</v>
      </c>
      <c r="F1510" s="154" t="s">
        <v>9447</v>
      </c>
      <c r="G1510" s="154" t="s">
        <v>9448</v>
      </c>
      <c r="H1510" s="154" t="s">
        <v>42</v>
      </c>
      <c r="I1510" s="154" t="s">
        <v>9449</v>
      </c>
      <c r="J1510" s="154" t="s">
        <v>9450</v>
      </c>
      <c r="K1510" s="154" t="s">
        <v>9451</v>
      </c>
      <c r="L1510" s="155">
        <v>77.07571428</v>
      </c>
    </row>
    <row r="1511" spans="1:12" hidden="1" x14ac:dyDescent="0.3">
      <c r="A1511" s="154" t="s">
        <v>532</v>
      </c>
      <c r="B1511" s="154" t="s">
        <v>11684</v>
      </c>
      <c r="C1511" s="152" t="s">
        <v>532</v>
      </c>
      <c r="D1511" s="153" t="s">
        <v>11685</v>
      </c>
      <c r="E1511" s="154" t="s">
        <v>36</v>
      </c>
      <c r="F1511" s="154" t="s">
        <v>9447</v>
      </c>
      <c r="G1511" s="154" t="s">
        <v>9448</v>
      </c>
      <c r="H1511" s="154" t="s">
        <v>42</v>
      </c>
      <c r="I1511" s="154" t="s">
        <v>9449</v>
      </c>
      <c r="J1511" s="154" t="s">
        <v>9450</v>
      </c>
      <c r="K1511" s="154" t="s">
        <v>9451</v>
      </c>
      <c r="L1511" s="155">
        <v>0</v>
      </c>
    </row>
    <row r="1512" spans="1:12" hidden="1" x14ac:dyDescent="0.3">
      <c r="A1512" s="154" t="s">
        <v>533</v>
      </c>
      <c r="B1512" s="154" t="s">
        <v>11686</v>
      </c>
      <c r="C1512" s="152" t="s">
        <v>533</v>
      </c>
      <c r="D1512" s="153" t="s">
        <v>11687</v>
      </c>
      <c r="E1512" s="154" t="s">
        <v>36</v>
      </c>
      <c r="F1512" s="154" t="s">
        <v>9447</v>
      </c>
      <c r="G1512" s="154" t="s">
        <v>9448</v>
      </c>
      <c r="H1512" s="154" t="s">
        <v>42</v>
      </c>
      <c r="I1512" s="154" t="s">
        <v>9449</v>
      </c>
      <c r="J1512" s="154" t="s">
        <v>9450</v>
      </c>
      <c r="K1512" s="154" t="s">
        <v>9451</v>
      </c>
      <c r="L1512" s="155">
        <v>86.205650879999993</v>
      </c>
    </row>
    <row r="1513" spans="1:12" hidden="1" x14ac:dyDescent="0.3">
      <c r="A1513" s="154" t="s">
        <v>534</v>
      </c>
      <c r="B1513" s="154" t="s">
        <v>11688</v>
      </c>
      <c r="C1513" s="152" t="s">
        <v>534</v>
      </c>
      <c r="D1513" s="153" t="s">
        <v>11689</v>
      </c>
      <c r="E1513" s="154" t="s">
        <v>36</v>
      </c>
      <c r="F1513" s="154" t="s">
        <v>9447</v>
      </c>
      <c r="G1513" s="154" t="s">
        <v>9448</v>
      </c>
      <c r="H1513" s="154" t="s">
        <v>42</v>
      </c>
      <c r="I1513" s="154" t="s">
        <v>9449</v>
      </c>
      <c r="J1513" s="154" t="s">
        <v>9450</v>
      </c>
      <c r="K1513" s="154" t="s">
        <v>9451</v>
      </c>
      <c r="L1513" s="155">
        <v>0</v>
      </c>
    </row>
    <row r="1514" spans="1:12" hidden="1" x14ac:dyDescent="0.3">
      <c r="A1514" s="154" t="s">
        <v>535</v>
      </c>
      <c r="B1514" s="154" t="s">
        <v>11690</v>
      </c>
      <c r="C1514" s="152" t="s">
        <v>535</v>
      </c>
      <c r="D1514" s="153" t="s">
        <v>11691</v>
      </c>
      <c r="E1514" s="154" t="s">
        <v>36</v>
      </c>
      <c r="F1514" s="154" t="s">
        <v>9447</v>
      </c>
      <c r="G1514" s="154" t="s">
        <v>9448</v>
      </c>
      <c r="H1514" s="154" t="s">
        <v>42</v>
      </c>
      <c r="I1514" s="154" t="s">
        <v>9449</v>
      </c>
      <c r="J1514" s="154" t="s">
        <v>9450</v>
      </c>
      <c r="K1514" s="154" t="s">
        <v>9451</v>
      </c>
      <c r="L1514" s="155">
        <v>0</v>
      </c>
    </row>
    <row r="1515" spans="1:12" hidden="1" x14ac:dyDescent="0.3">
      <c r="A1515" s="154" t="s">
        <v>536</v>
      </c>
      <c r="B1515" s="154" t="s">
        <v>11692</v>
      </c>
      <c r="C1515" s="152" t="s">
        <v>536</v>
      </c>
      <c r="D1515" s="153" t="s">
        <v>11693</v>
      </c>
      <c r="E1515" s="154" t="s">
        <v>36</v>
      </c>
      <c r="F1515" s="154" t="s">
        <v>9447</v>
      </c>
      <c r="G1515" s="154" t="s">
        <v>9448</v>
      </c>
      <c r="H1515" s="154" t="s">
        <v>42</v>
      </c>
      <c r="I1515" s="154" t="s">
        <v>9449</v>
      </c>
      <c r="J1515" s="154" t="s">
        <v>9450</v>
      </c>
      <c r="K1515" s="154" t="s">
        <v>9451</v>
      </c>
      <c r="L1515" s="155">
        <v>24.797333330000001</v>
      </c>
    </row>
    <row r="1516" spans="1:12" hidden="1" x14ac:dyDescent="0.3">
      <c r="A1516" s="154" t="s">
        <v>537</v>
      </c>
      <c r="B1516" s="154" t="s">
        <v>11694</v>
      </c>
      <c r="C1516" s="152" t="s">
        <v>537</v>
      </c>
      <c r="D1516" s="153" t="s">
        <v>11695</v>
      </c>
      <c r="E1516" s="154" t="s">
        <v>36</v>
      </c>
      <c r="F1516" s="154" t="s">
        <v>9447</v>
      </c>
      <c r="G1516" s="154" t="s">
        <v>9448</v>
      </c>
      <c r="H1516" s="154" t="s">
        <v>42</v>
      </c>
      <c r="I1516" s="154" t="s">
        <v>9449</v>
      </c>
      <c r="J1516" s="154" t="s">
        <v>9450</v>
      </c>
      <c r="K1516" s="154" t="s">
        <v>9451</v>
      </c>
      <c r="L1516" s="155">
        <v>101.20714285</v>
      </c>
    </row>
    <row r="1517" spans="1:12" hidden="1" x14ac:dyDescent="0.3">
      <c r="A1517" s="154" t="s">
        <v>538</v>
      </c>
      <c r="B1517" s="154" t="s">
        <v>11696</v>
      </c>
      <c r="C1517" s="152" t="s">
        <v>538</v>
      </c>
      <c r="D1517" s="153" t="s">
        <v>11697</v>
      </c>
      <c r="E1517" s="154" t="s">
        <v>36</v>
      </c>
      <c r="F1517" s="154" t="s">
        <v>9447</v>
      </c>
      <c r="G1517" s="154" t="s">
        <v>9448</v>
      </c>
      <c r="H1517" s="154" t="s">
        <v>42</v>
      </c>
      <c r="I1517" s="154" t="s">
        <v>9449</v>
      </c>
      <c r="J1517" s="154" t="s">
        <v>9450</v>
      </c>
      <c r="K1517" s="154" t="s">
        <v>9451</v>
      </c>
      <c r="L1517" s="155">
        <v>125.52782366</v>
      </c>
    </row>
    <row r="1518" spans="1:12" hidden="1" x14ac:dyDescent="0.3">
      <c r="A1518" s="154" t="s">
        <v>539</v>
      </c>
      <c r="B1518" s="154" t="s">
        <v>11698</v>
      </c>
      <c r="C1518" s="152" t="s">
        <v>539</v>
      </c>
      <c r="D1518" s="153" t="s">
        <v>11699</v>
      </c>
      <c r="E1518" s="154" t="s">
        <v>36</v>
      </c>
      <c r="F1518" s="154" t="s">
        <v>9447</v>
      </c>
      <c r="G1518" s="154" t="s">
        <v>9448</v>
      </c>
      <c r="H1518" s="154" t="s">
        <v>42</v>
      </c>
      <c r="I1518" s="154" t="s">
        <v>9449</v>
      </c>
      <c r="J1518" s="154" t="s">
        <v>9450</v>
      </c>
      <c r="K1518" s="154" t="s">
        <v>9451</v>
      </c>
      <c r="L1518" s="155">
        <v>0</v>
      </c>
    </row>
    <row r="1519" spans="1:12" hidden="1" x14ac:dyDescent="0.3">
      <c r="A1519" s="154" t="s">
        <v>540</v>
      </c>
      <c r="B1519" s="154" t="s">
        <v>11700</v>
      </c>
      <c r="C1519" s="152" t="s">
        <v>540</v>
      </c>
      <c r="D1519" s="153" t="s">
        <v>11701</v>
      </c>
      <c r="E1519" s="154" t="s">
        <v>36</v>
      </c>
      <c r="F1519" s="154" t="s">
        <v>9447</v>
      </c>
      <c r="G1519" s="154" t="s">
        <v>9448</v>
      </c>
      <c r="H1519" s="154" t="s">
        <v>42</v>
      </c>
      <c r="I1519" s="154" t="s">
        <v>9449</v>
      </c>
      <c r="J1519" s="154" t="s">
        <v>9450</v>
      </c>
      <c r="K1519" s="154" t="s">
        <v>9451</v>
      </c>
      <c r="L1519" s="155">
        <v>0</v>
      </c>
    </row>
    <row r="1520" spans="1:12" hidden="1" x14ac:dyDescent="0.3">
      <c r="A1520" s="154" t="s">
        <v>541</v>
      </c>
      <c r="B1520" s="154" t="s">
        <v>11702</v>
      </c>
      <c r="C1520" s="152" t="s">
        <v>541</v>
      </c>
      <c r="D1520" s="153" t="s">
        <v>11703</v>
      </c>
      <c r="E1520" s="154" t="s">
        <v>36</v>
      </c>
      <c r="F1520" s="154" t="s">
        <v>9447</v>
      </c>
      <c r="G1520" s="154" t="s">
        <v>9448</v>
      </c>
      <c r="H1520" s="154" t="s">
        <v>42</v>
      </c>
      <c r="I1520" s="154" t="s">
        <v>9449</v>
      </c>
      <c r="J1520" s="154" t="s">
        <v>9450</v>
      </c>
      <c r="K1520" s="154" t="s">
        <v>9451</v>
      </c>
      <c r="L1520" s="155">
        <v>0</v>
      </c>
    </row>
    <row r="1521" spans="1:12" hidden="1" x14ac:dyDescent="0.3">
      <c r="A1521" s="154" t="s">
        <v>542</v>
      </c>
      <c r="B1521" s="154" t="s">
        <v>11704</v>
      </c>
      <c r="C1521" s="152" t="s">
        <v>542</v>
      </c>
      <c r="D1521" s="153" t="s">
        <v>11705</v>
      </c>
      <c r="E1521" s="154" t="s">
        <v>36</v>
      </c>
      <c r="F1521" s="154" t="s">
        <v>9447</v>
      </c>
      <c r="G1521" s="154" t="s">
        <v>9448</v>
      </c>
      <c r="H1521" s="154" t="s">
        <v>42</v>
      </c>
      <c r="I1521" s="154" t="s">
        <v>9449</v>
      </c>
      <c r="J1521" s="154" t="s">
        <v>9450</v>
      </c>
      <c r="K1521" s="154" t="s">
        <v>9451</v>
      </c>
      <c r="L1521" s="155">
        <v>0</v>
      </c>
    </row>
    <row r="1522" spans="1:12" hidden="1" x14ac:dyDescent="0.3">
      <c r="A1522" s="154" t="s">
        <v>543</v>
      </c>
      <c r="B1522" s="154" t="s">
        <v>11706</v>
      </c>
      <c r="C1522" s="152" t="s">
        <v>543</v>
      </c>
      <c r="D1522" s="153" t="s">
        <v>11707</v>
      </c>
      <c r="E1522" s="154" t="s">
        <v>36</v>
      </c>
      <c r="F1522" s="154" t="s">
        <v>9447</v>
      </c>
      <c r="G1522" s="154" t="s">
        <v>9448</v>
      </c>
      <c r="H1522" s="154" t="s">
        <v>42</v>
      </c>
      <c r="I1522" s="154" t="s">
        <v>9449</v>
      </c>
      <c r="J1522" s="154" t="s">
        <v>9450</v>
      </c>
      <c r="K1522" s="154" t="s">
        <v>9451</v>
      </c>
      <c r="L1522" s="155">
        <v>0</v>
      </c>
    </row>
    <row r="1523" spans="1:12" hidden="1" x14ac:dyDescent="0.3">
      <c r="A1523" s="154" t="s">
        <v>544</v>
      </c>
      <c r="B1523" s="154" t="s">
        <v>11708</v>
      </c>
      <c r="C1523" s="152" t="s">
        <v>544</v>
      </c>
      <c r="D1523" s="153" t="s">
        <v>11709</v>
      </c>
      <c r="E1523" s="154" t="s">
        <v>36</v>
      </c>
      <c r="F1523" s="154" t="s">
        <v>9447</v>
      </c>
      <c r="G1523" s="154" t="s">
        <v>9448</v>
      </c>
      <c r="H1523" s="154" t="s">
        <v>42</v>
      </c>
      <c r="I1523" s="154" t="s">
        <v>9449</v>
      </c>
      <c r="J1523" s="154" t="s">
        <v>9450</v>
      </c>
      <c r="K1523" s="154" t="s">
        <v>9451</v>
      </c>
      <c r="L1523" s="155">
        <v>0</v>
      </c>
    </row>
    <row r="1524" spans="1:12" hidden="1" x14ac:dyDescent="0.3">
      <c r="A1524" s="154" t="s">
        <v>545</v>
      </c>
      <c r="B1524" s="154" t="s">
        <v>11710</v>
      </c>
      <c r="C1524" s="152" t="s">
        <v>545</v>
      </c>
      <c r="D1524" s="153" t="s">
        <v>11711</v>
      </c>
      <c r="E1524" s="154" t="s">
        <v>36</v>
      </c>
      <c r="F1524" s="154" t="s">
        <v>9447</v>
      </c>
      <c r="G1524" s="154" t="s">
        <v>9448</v>
      </c>
      <c r="H1524" s="154" t="s">
        <v>42</v>
      </c>
      <c r="I1524" s="154" t="s">
        <v>9449</v>
      </c>
      <c r="J1524" s="154" t="s">
        <v>9450</v>
      </c>
      <c r="K1524" s="154" t="s">
        <v>9451</v>
      </c>
      <c r="L1524" s="155">
        <v>0</v>
      </c>
    </row>
    <row r="1525" spans="1:12" hidden="1" x14ac:dyDescent="0.3">
      <c r="A1525" s="154" t="s">
        <v>546</v>
      </c>
      <c r="B1525" s="154" t="s">
        <v>11712</v>
      </c>
      <c r="C1525" s="152" t="s">
        <v>546</v>
      </c>
      <c r="D1525" s="153" t="s">
        <v>11713</v>
      </c>
      <c r="E1525" s="154" t="s">
        <v>36</v>
      </c>
      <c r="F1525" s="154" t="s">
        <v>9447</v>
      </c>
      <c r="G1525" s="154" t="s">
        <v>9448</v>
      </c>
      <c r="H1525" s="154" t="s">
        <v>42</v>
      </c>
      <c r="I1525" s="154" t="s">
        <v>9449</v>
      </c>
      <c r="J1525" s="154" t="s">
        <v>9450</v>
      </c>
      <c r="K1525" s="154" t="s">
        <v>9451</v>
      </c>
      <c r="L1525" s="155">
        <v>62.56</v>
      </c>
    </row>
    <row r="1526" spans="1:12" hidden="1" x14ac:dyDescent="0.3">
      <c r="A1526" s="154" t="s">
        <v>547</v>
      </c>
      <c r="B1526" s="154" t="s">
        <v>11714</v>
      </c>
      <c r="C1526" s="152" t="s">
        <v>547</v>
      </c>
      <c r="D1526" s="153" t="s">
        <v>11715</v>
      </c>
      <c r="E1526" s="154" t="s">
        <v>36</v>
      </c>
      <c r="F1526" s="154" t="s">
        <v>9447</v>
      </c>
      <c r="G1526" s="154" t="s">
        <v>9448</v>
      </c>
      <c r="H1526" s="154" t="s">
        <v>42</v>
      </c>
      <c r="I1526" s="154" t="s">
        <v>9449</v>
      </c>
      <c r="J1526" s="154" t="s">
        <v>9450</v>
      </c>
      <c r="K1526" s="154" t="s">
        <v>9451</v>
      </c>
      <c r="L1526" s="155">
        <v>0</v>
      </c>
    </row>
    <row r="1527" spans="1:12" hidden="1" x14ac:dyDescent="0.3">
      <c r="A1527" s="154" t="s">
        <v>548</v>
      </c>
      <c r="B1527" s="154" t="s">
        <v>11716</v>
      </c>
      <c r="C1527" s="152" t="s">
        <v>548</v>
      </c>
      <c r="D1527" s="153" t="s">
        <v>11717</v>
      </c>
      <c r="E1527" s="154" t="s">
        <v>36</v>
      </c>
      <c r="F1527" s="154" t="s">
        <v>9447</v>
      </c>
      <c r="G1527" s="154" t="s">
        <v>9448</v>
      </c>
      <c r="H1527" s="154" t="s">
        <v>42</v>
      </c>
      <c r="I1527" s="154" t="s">
        <v>9449</v>
      </c>
      <c r="J1527" s="154" t="s">
        <v>9450</v>
      </c>
      <c r="K1527" s="154" t="s">
        <v>9451</v>
      </c>
      <c r="L1527" s="155">
        <v>0</v>
      </c>
    </row>
    <row r="1528" spans="1:12" hidden="1" x14ac:dyDescent="0.3">
      <c r="A1528" s="154" t="s">
        <v>549</v>
      </c>
      <c r="B1528" s="154" t="s">
        <v>11718</v>
      </c>
      <c r="C1528" s="152" t="s">
        <v>549</v>
      </c>
      <c r="D1528" s="153" t="s">
        <v>11719</v>
      </c>
      <c r="E1528" s="154" t="s">
        <v>36</v>
      </c>
      <c r="F1528" s="154" t="s">
        <v>9447</v>
      </c>
      <c r="G1528" s="154" t="s">
        <v>9448</v>
      </c>
      <c r="H1528" s="154" t="s">
        <v>42</v>
      </c>
      <c r="I1528" s="154" t="s">
        <v>9449</v>
      </c>
      <c r="J1528" s="154" t="s">
        <v>9450</v>
      </c>
      <c r="K1528" s="154" t="s">
        <v>9451</v>
      </c>
      <c r="L1528" s="155">
        <v>0</v>
      </c>
    </row>
    <row r="1529" spans="1:12" hidden="1" x14ac:dyDescent="0.3">
      <c r="A1529" s="154" t="s">
        <v>550</v>
      </c>
      <c r="B1529" s="154" t="s">
        <v>11720</v>
      </c>
      <c r="C1529" s="152" t="s">
        <v>550</v>
      </c>
      <c r="D1529" s="153" t="s">
        <v>11721</v>
      </c>
      <c r="E1529" s="154" t="s">
        <v>36</v>
      </c>
      <c r="F1529" s="154" t="s">
        <v>9447</v>
      </c>
      <c r="G1529" s="154" t="s">
        <v>9448</v>
      </c>
      <c r="H1529" s="154" t="s">
        <v>42</v>
      </c>
      <c r="I1529" s="154" t="s">
        <v>9449</v>
      </c>
      <c r="J1529" s="154" t="s">
        <v>9450</v>
      </c>
      <c r="K1529" s="154" t="s">
        <v>9451</v>
      </c>
      <c r="L1529" s="155">
        <v>0</v>
      </c>
    </row>
    <row r="1530" spans="1:12" hidden="1" x14ac:dyDescent="0.3">
      <c r="A1530" s="154" t="s">
        <v>551</v>
      </c>
      <c r="B1530" s="154" t="s">
        <v>11722</v>
      </c>
      <c r="C1530" s="152" t="s">
        <v>551</v>
      </c>
      <c r="D1530" s="153" t="s">
        <v>11723</v>
      </c>
      <c r="E1530" s="154" t="s">
        <v>36</v>
      </c>
      <c r="F1530" s="154" t="s">
        <v>9447</v>
      </c>
      <c r="G1530" s="154" t="s">
        <v>9448</v>
      </c>
      <c r="H1530" s="154" t="s">
        <v>42</v>
      </c>
      <c r="I1530" s="154" t="s">
        <v>9449</v>
      </c>
      <c r="J1530" s="154" t="s">
        <v>9450</v>
      </c>
      <c r="K1530" s="154" t="s">
        <v>9451</v>
      </c>
      <c r="L1530" s="155">
        <v>0</v>
      </c>
    </row>
    <row r="1531" spans="1:12" hidden="1" x14ac:dyDescent="0.3">
      <c r="A1531" s="154" t="s">
        <v>552</v>
      </c>
      <c r="B1531" s="154" t="s">
        <v>11724</v>
      </c>
      <c r="C1531" s="152" t="s">
        <v>552</v>
      </c>
      <c r="D1531" s="153" t="s">
        <v>11725</v>
      </c>
      <c r="E1531" s="154" t="s">
        <v>36</v>
      </c>
      <c r="F1531" s="154" t="s">
        <v>9447</v>
      </c>
      <c r="G1531" s="154" t="s">
        <v>9448</v>
      </c>
      <c r="H1531" s="154" t="s">
        <v>42</v>
      </c>
      <c r="I1531" s="154" t="s">
        <v>9449</v>
      </c>
      <c r="J1531" s="154" t="s">
        <v>9450</v>
      </c>
      <c r="K1531" s="154" t="s">
        <v>9451</v>
      </c>
      <c r="L1531" s="155">
        <v>0</v>
      </c>
    </row>
    <row r="1532" spans="1:12" hidden="1" x14ac:dyDescent="0.3">
      <c r="A1532" s="154" t="s">
        <v>553</v>
      </c>
      <c r="B1532" s="154" t="s">
        <v>11726</v>
      </c>
      <c r="C1532" s="152" t="s">
        <v>553</v>
      </c>
      <c r="D1532" s="153" t="s">
        <v>11727</v>
      </c>
      <c r="E1532" s="154" t="s">
        <v>36</v>
      </c>
      <c r="F1532" s="154" t="s">
        <v>9447</v>
      </c>
      <c r="G1532" s="154" t="s">
        <v>9448</v>
      </c>
      <c r="H1532" s="154" t="s">
        <v>42</v>
      </c>
      <c r="I1532" s="154" t="s">
        <v>9449</v>
      </c>
      <c r="J1532" s="154" t="s">
        <v>9450</v>
      </c>
      <c r="K1532" s="154" t="s">
        <v>9451</v>
      </c>
      <c r="L1532" s="155">
        <v>0</v>
      </c>
    </row>
    <row r="1533" spans="1:12" hidden="1" x14ac:dyDescent="0.3">
      <c r="A1533" s="154" t="s">
        <v>554</v>
      </c>
      <c r="B1533" s="154" t="s">
        <v>11728</v>
      </c>
      <c r="C1533" s="152" t="s">
        <v>554</v>
      </c>
      <c r="D1533" s="153" t="s">
        <v>11729</v>
      </c>
      <c r="E1533" s="154" t="s">
        <v>36</v>
      </c>
      <c r="F1533" s="154" t="s">
        <v>9447</v>
      </c>
      <c r="G1533" s="154" t="s">
        <v>9448</v>
      </c>
      <c r="H1533" s="154" t="s">
        <v>42</v>
      </c>
      <c r="I1533" s="154" t="s">
        <v>9449</v>
      </c>
      <c r="J1533" s="154" t="s">
        <v>9450</v>
      </c>
      <c r="K1533" s="154" t="s">
        <v>9451</v>
      </c>
      <c r="L1533" s="155">
        <v>403.14632812000002</v>
      </c>
    </row>
    <row r="1534" spans="1:12" hidden="1" x14ac:dyDescent="0.3">
      <c r="A1534" s="154" t="s">
        <v>555</v>
      </c>
      <c r="B1534" s="154" t="s">
        <v>11730</v>
      </c>
      <c r="C1534" s="152" t="s">
        <v>555</v>
      </c>
      <c r="D1534" s="153" t="s">
        <v>11731</v>
      </c>
      <c r="E1534" s="154" t="s">
        <v>36</v>
      </c>
      <c r="F1534" s="154" t="s">
        <v>9447</v>
      </c>
      <c r="G1534" s="154" t="s">
        <v>9448</v>
      </c>
      <c r="H1534" s="154" t="s">
        <v>42</v>
      </c>
      <c r="I1534" s="154" t="s">
        <v>9449</v>
      </c>
      <c r="J1534" s="154" t="s">
        <v>9450</v>
      </c>
      <c r="K1534" s="154" t="s">
        <v>9451</v>
      </c>
      <c r="L1534" s="155">
        <v>4.5408428699999996</v>
      </c>
    </row>
    <row r="1535" spans="1:12" hidden="1" x14ac:dyDescent="0.3">
      <c r="A1535" s="154" t="s">
        <v>556</v>
      </c>
      <c r="B1535" s="154" t="s">
        <v>11732</v>
      </c>
      <c r="C1535" s="152" t="s">
        <v>556</v>
      </c>
      <c r="D1535" s="153" t="s">
        <v>11733</v>
      </c>
      <c r="E1535" s="154" t="s">
        <v>36</v>
      </c>
      <c r="F1535" s="154" t="s">
        <v>9447</v>
      </c>
      <c r="G1535" s="154" t="s">
        <v>9448</v>
      </c>
      <c r="H1535" s="154" t="s">
        <v>42</v>
      </c>
      <c r="I1535" s="154" t="s">
        <v>9449</v>
      </c>
      <c r="J1535" s="154" t="s">
        <v>9450</v>
      </c>
      <c r="K1535" s="154" t="s">
        <v>9451</v>
      </c>
      <c r="L1535" s="155">
        <v>2.5302873899999998</v>
      </c>
    </row>
    <row r="1536" spans="1:12" hidden="1" x14ac:dyDescent="0.3">
      <c r="A1536" s="154" t="s">
        <v>557</v>
      </c>
      <c r="B1536" s="154" t="s">
        <v>11734</v>
      </c>
      <c r="C1536" s="152" t="s">
        <v>557</v>
      </c>
      <c r="D1536" s="153" t="s">
        <v>11735</v>
      </c>
      <c r="E1536" s="154" t="s">
        <v>36</v>
      </c>
      <c r="F1536" s="154" t="s">
        <v>9447</v>
      </c>
      <c r="G1536" s="154" t="s">
        <v>9448</v>
      </c>
      <c r="H1536" s="154" t="s">
        <v>42</v>
      </c>
      <c r="I1536" s="154" t="s">
        <v>9449</v>
      </c>
      <c r="J1536" s="154" t="s">
        <v>9450</v>
      </c>
      <c r="K1536" s="154" t="s">
        <v>9451</v>
      </c>
      <c r="L1536" s="155">
        <v>3.6911971700000001</v>
      </c>
    </row>
    <row r="1537" spans="1:12" hidden="1" x14ac:dyDescent="0.3">
      <c r="A1537" s="154" t="s">
        <v>558</v>
      </c>
      <c r="B1537" s="154" t="s">
        <v>11736</v>
      </c>
      <c r="C1537" s="152" t="s">
        <v>558</v>
      </c>
      <c r="D1537" s="153" t="s">
        <v>11737</v>
      </c>
      <c r="E1537" s="154" t="s">
        <v>36</v>
      </c>
      <c r="F1537" s="154" t="s">
        <v>9447</v>
      </c>
      <c r="G1537" s="154" t="s">
        <v>9448</v>
      </c>
      <c r="H1537" s="154" t="s">
        <v>42</v>
      </c>
      <c r="I1537" s="154" t="s">
        <v>9449</v>
      </c>
      <c r="J1537" s="154" t="s">
        <v>9450</v>
      </c>
      <c r="K1537" s="154" t="s">
        <v>9451</v>
      </c>
      <c r="L1537" s="155">
        <v>1.579</v>
      </c>
    </row>
    <row r="1538" spans="1:12" hidden="1" x14ac:dyDescent="0.3">
      <c r="A1538" s="154" t="s">
        <v>559</v>
      </c>
      <c r="B1538" s="154" t="s">
        <v>11738</v>
      </c>
      <c r="C1538" s="152" t="s">
        <v>559</v>
      </c>
      <c r="D1538" s="153" t="s">
        <v>11739</v>
      </c>
      <c r="E1538" s="154" t="s">
        <v>36</v>
      </c>
      <c r="F1538" s="154" t="s">
        <v>9447</v>
      </c>
      <c r="G1538" s="154" t="s">
        <v>9448</v>
      </c>
      <c r="H1538" s="154" t="s">
        <v>42</v>
      </c>
      <c r="I1538" s="154" t="s">
        <v>9449</v>
      </c>
      <c r="J1538" s="154" t="s">
        <v>9450</v>
      </c>
      <c r="K1538" s="154" t="s">
        <v>9451</v>
      </c>
      <c r="L1538" s="155">
        <v>2.4271826299999999</v>
      </c>
    </row>
    <row r="1539" spans="1:12" hidden="1" x14ac:dyDescent="0.3">
      <c r="A1539" s="154" t="s">
        <v>560</v>
      </c>
      <c r="B1539" s="154" t="s">
        <v>11740</v>
      </c>
      <c r="C1539" s="152" t="s">
        <v>560</v>
      </c>
      <c r="D1539" s="153" t="s">
        <v>11741</v>
      </c>
      <c r="E1539" s="154" t="s">
        <v>36</v>
      </c>
      <c r="F1539" s="154" t="s">
        <v>9447</v>
      </c>
      <c r="G1539" s="154" t="s">
        <v>9448</v>
      </c>
      <c r="H1539" s="154" t="s">
        <v>42</v>
      </c>
      <c r="I1539" s="154" t="s">
        <v>9449</v>
      </c>
      <c r="J1539" s="154" t="s">
        <v>9450</v>
      </c>
      <c r="K1539" s="154" t="s">
        <v>9451</v>
      </c>
      <c r="L1539" s="155">
        <v>5.7862481199999998</v>
      </c>
    </row>
    <row r="1540" spans="1:12" hidden="1" x14ac:dyDescent="0.3">
      <c r="A1540" s="154" t="s">
        <v>561</v>
      </c>
      <c r="B1540" s="154" t="s">
        <v>11742</v>
      </c>
      <c r="C1540" s="152" t="s">
        <v>561</v>
      </c>
      <c r="D1540" s="153" t="s">
        <v>11743</v>
      </c>
      <c r="E1540" s="154" t="s">
        <v>36</v>
      </c>
      <c r="F1540" s="154" t="s">
        <v>9447</v>
      </c>
      <c r="G1540" s="154" t="s">
        <v>9448</v>
      </c>
      <c r="H1540" s="154" t="s">
        <v>42</v>
      </c>
      <c r="I1540" s="154" t="s">
        <v>9449</v>
      </c>
      <c r="J1540" s="154" t="s">
        <v>9450</v>
      </c>
      <c r="K1540" s="154" t="s">
        <v>9451</v>
      </c>
      <c r="L1540" s="155">
        <v>2.4029411700000001</v>
      </c>
    </row>
    <row r="1541" spans="1:12" hidden="1" x14ac:dyDescent="0.3">
      <c r="A1541" s="154" t="s">
        <v>562</v>
      </c>
      <c r="B1541" s="154" t="s">
        <v>11744</v>
      </c>
      <c r="C1541" s="152" t="s">
        <v>562</v>
      </c>
      <c r="D1541" s="153" t="s">
        <v>11745</v>
      </c>
      <c r="E1541" s="154" t="s">
        <v>36</v>
      </c>
      <c r="F1541" s="154" t="s">
        <v>9447</v>
      </c>
      <c r="G1541" s="154" t="s">
        <v>9448</v>
      </c>
      <c r="H1541" s="154" t="s">
        <v>42</v>
      </c>
      <c r="I1541" s="154" t="s">
        <v>9449</v>
      </c>
      <c r="J1541" s="154" t="s">
        <v>9450</v>
      </c>
      <c r="K1541" s="154" t="s">
        <v>9451</v>
      </c>
      <c r="L1541" s="155">
        <v>2.75</v>
      </c>
    </row>
    <row r="1542" spans="1:12" hidden="1" x14ac:dyDescent="0.3">
      <c r="A1542" s="154" t="s">
        <v>563</v>
      </c>
      <c r="B1542" s="154" t="s">
        <v>11746</v>
      </c>
      <c r="C1542" s="152" t="s">
        <v>563</v>
      </c>
      <c r="D1542" s="153" t="s">
        <v>11747</v>
      </c>
      <c r="E1542" s="154" t="s">
        <v>36</v>
      </c>
      <c r="F1542" s="154" t="s">
        <v>9447</v>
      </c>
      <c r="G1542" s="154" t="s">
        <v>9448</v>
      </c>
      <c r="H1542" s="154" t="s">
        <v>42</v>
      </c>
      <c r="I1542" s="154" t="s">
        <v>9449</v>
      </c>
      <c r="J1542" s="154" t="s">
        <v>9450</v>
      </c>
      <c r="K1542" s="154" t="s">
        <v>9451</v>
      </c>
      <c r="L1542" s="155">
        <v>3.43633627</v>
      </c>
    </row>
    <row r="1543" spans="1:12" hidden="1" x14ac:dyDescent="0.3">
      <c r="A1543" s="154" t="s">
        <v>564</v>
      </c>
      <c r="B1543" s="154" t="s">
        <v>11748</v>
      </c>
      <c r="C1543" s="152" t="s">
        <v>564</v>
      </c>
      <c r="D1543" s="153" t="s">
        <v>11749</v>
      </c>
      <c r="E1543" s="154" t="s">
        <v>36</v>
      </c>
      <c r="F1543" s="154" t="s">
        <v>9447</v>
      </c>
      <c r="G1543" s="154" t="s">
        <v>9448</v>
      </c>
      <c r="H1543" s="154" t="s">
        <v>42</v>
      </c>
      <c r="I1543" s="154" t="s">
        <v>9449</v>
      </c>
      <c r="J1543" s="154" t="s">
        <v>9450</v>
      </c>
      <c r="K1543" s="154" t="s">
        <v>9451</v>
      </c>
      <c r="L1543" s="155">
        <v>2.65</v>
      </c>
    </row>
    <row r="1544" spans="1:12" hidden="1" x14ac:dyDescent="0.3">
      <c r="A1544" s="154" t="s">
        <v>565</v>
      </c>
      <c r="B1544" s="154" t="s">
        <v>11750</v>
      </c>
      <c r="C1544" s="152" t="s">
        <v>565</v>
      </c>
      <c r="D1544" s="153" t="s">
        <v>11751</v>
      </c>
      <c r="E1544" s="154" t="s">
        <v>36</v>
      </c>
      <c r="F1544" s="154" t="s">
        <v>9447</v>
      </c>
      <c r="G1544" s="154" t="s">
        <v>9448</v>
      </c>
      <c r="H1544" s="154" t="s">
        <v>42</v>
      </c>
      <c r="I1544" s="154" t="s">
        <v>9449</v>
      </c>
      <c r="J1544" s="154" t="s">
        <v>9450</v>
      </c>
      <c r="K1544" s="154" t="s">
        <v>9451</v>
      </c>
      <c r="L1544" s="155">
        <v>2.5165108300000001</v>
      </c>
    </row>
    <row r="1545" spans="1:12" hidden="1" x14ac:dyDescent="0.3">
      <c r="A1545" s="154" t="s">
        <v>566</v>
      </c>
      <c r="B1545" s="154" t="s">
        <v>11752</v>
      </c>
      <c r="C1545" s="152" t="s">
        <v>566</v>
      </c>
      <c r="D1545" s="153" t="s">
        <v>11753</v>
      </c>
      <c r="E1545" s="154" t="s">
        <v>36</v>
      </c>
      <c r="F1545" s="154" t="s">
        <v>9447</v>
      </c>
      <c r="G1545" s="154" t="s">
        <v>9448</v>
      </c>
      <c r="H1545" s="154" t="s">
        <v>42</v>
      </c>
      <c r="I1545" s="154" t="s">
        <v>9449</v>
      </c>
      <c r="J1545" s="154" t="s">
        <v>9450</v>
      </c>
      <c r="K1545" s="154" t="s">
        <v>9451</v>
      </c>
      <c r="L1545" s="155">
        <v>3.4320049799999999</v>
      </c>
    </row>
    <row r="1546" spans="1:12" hidden="1" x14ac:dyDescent="0.3">
      <c r="A1546" s="154" t="s">
        <v>567</v>
      </c>
      <c r="B1546" s="154" t="s">
        <v>11754</v>
      </c>
      <c r="C1546" s="152" t="s">
        <v>567</v>
      </c>
      <c r="D1546" s="153" t="s">
        <v>11755</v>
      </c>
      <c r="E1546" s="154" t="s">
        <v>36</v>
      </c>
      <c r="F1546" s="154" t="s">
        <v>9447</v>
      </c>
      <c r="G1546" s="154" t="s">
        <v>9448</v>
      </c>
      <c r="H1546" s="154" t="s">
        <v>42</v>
      </c>
      <c r="I1546" s="154" t="s">
        <v>9449</v>
      </c>
      <c r="J1546" s="154" t="s">
        <v>9450</v>
      </c>
      <c r="K1546" s="154" t="s">
        <v>9451</v>
      </c>
      <c r="L1546" s="155">
        <v>2.4338364100000001</v>
      </c>
    </row>
    <row r="1547" spans="1:12" hidden="1" x14ac:dyDescent="0.3">
      <c r="A1547" s="154" t="s">
        <v>568</v>
      </c>
      <c r="B1547" s="154" t="s">
        <v>11756</v>
      </c>
      <c r="C1547" s="152" t="s">
        <v>568</v>
      </c>
      <c r="D1547" s="153" t="s">
        <v>11757</v>
      </c>
      <c r="E1547" s="154" t="s">
        <v>36</v>
      </c>
      <c r="F1547" s="154" t="s">
        <v>9447</v>
      </c>
      <c r="G1547" s="154" t="s">
        <v>9448</v>
      </c>
      <c r="H1547" s="154" t="s">
        <v>42</v>
      </c>
      <c r="I1547" s="154" t="s">
        <v>9449</v>
      </c>
      <c r="J1547" s="154" t="s">
        <v>9450</v>
      </c>
      <c r="K1547" s="154" t="s">
        <v>9451</v>
      </c>
      <c r="L1547" s="155">
        <v>4.3569771800000003</v>
      </c>
    </row>
    <row r="1548" spans="1:12" hidden="1" x14ac:dyDescent="0.3">
      <c r="A1548" s="154" t="s">
        <v>569</v>
      </c>
      <c r="B1548" s="154" t="s">
        <v>11758</v>
      </c>
      <c r="C1548" s="152" t="s">
        <v>569</v>
      </c>
      <c r="D1548" s="153" t="s">
        <v>11759</v>
      </c>
      <c r="E1548" s="154" t="s">
        <v>36</v>
      </c>
      <c r="F1548" s="154" t="s">
        <v>9447</v>
      </c>
      <c r="G1548" s="154" t="s">
        <v>9448</v>
      </c>
      <c r="H1548" s="154" t="s">
        <v>42</v>
      </c>
      <c r="I1548" s="154" t="s">
        <v>9449</v>
      </c>
      <c r="J1548" s="154" t="s">
        <v>9450</v>
      </c>
      <c r="K1548" s="154" t="s">
        <v>9451</v>
      </c>
      <c r="L1548" s="155">
        <v>2.4420000000000002</v>
      </c>
    </row>
    <row r="1549" spans="1:12" hidden="1" x14ac:dyDescent="0.3">
      <c r="A1549" s="154" t="s">
        <v>570</v>
      </c>
      <c r="B1549" s="154" t="s">
        <v>11760</v>
      </c>
      <c r="C1549" s="152" t="s">
        <v>570</v>
      </c>
      <c r="D1549" s="153" t="s">
        <v>11761</v>
      </c>
      <c r="E1549" s="154" t="s">
        <v>36</v>
      </c>
      <c r="F1549" s="154" t="s">
        <v>9447</v>
      </c>
      <c r="G1549" s="154" t="s">
        <v>9448</v>
      </c>
      <c r="H1549" s="154" t="s">
        <v>42</v>
      </c>
      <c r="I1549" s="154" t="s">
        <v>9449</v>
      </c>
      <c r="J1549" s="154" t="s">
        <v>9450</v>
      </c>
      <c r="K1549" s="154" t="s">
        <v>9451</v>
      </c>
      <c r="L1549" s="155">
        <v>3.4104341599999999</v>
      </c>
    </row>
    <row r="1550" spans="1:12" hidden="1" x14ac:dyDescent="0.3">
      <c r="A1550" s="154" t="s">
        <v>571</v>
      </c>
      <c r="B1550" s="154" t="s">
        <v>11762</v>
      </c>
      <c r="C1550" s="152" t="s">
        <v>571</v>
      </c>
      <c r="D1550" s="153" t="s">
        <v>11763</v>
      </c>
      <c r="E1550" s="154" t="s">
        <v>36</v>
      </c>
      <c r="F1550" s="154" t="s">
        <v>9447</v>
      </c>
      <c r="G1550" s="154" t="s">
        <v>9448</v>
      </c>
      <c r="H1550" s="154" t="s">
        <v>42</v>
      </c>
      <c r="I1550" s="154" t="s">
        <v>9449</v>
      </c>
      <c r="J1550" s="154" t="s">
        <v>9450</v>
      </c>
      <c r="K1550" s="154" t="s">
        <v>9451</v>
      </c>
      <c r="L1550" s="155">
        <v>2.0673211199999999</v>
      </c>
    </row>
    <row r="1551" spans="1:12" hidden="1" x14ac:dyDescent="0.3">
      <c r="A1551" s="154" t="s">
        <v>572</v>
      </c>
      <c r="B1551" s="154" t="s">
        <v>11764</v>
      </c>
      <c r="C1551" s="152" t="s">
        <v>572</v>
      </c>
      <c r="D1551" s="153" t="s">
        <v>11765</v>
      </c>
      <c r="E1551" s="154" t="s">
        <v>36</v>
      </c>
      <c r="F1551" s="154" t="s">
        <v>9447</v>
      </c>
      <c r="G1551" s="154" t="s">
        <v>9448</v>
      </c>
      <c r="H1551" s="154" t="s">
        <v>42</v>
      </c>
      <c r="I1551" s="154" t="s">
        <v>9449</v>
      </c>
      <c r="J1551" s="154" t="s">
        <v>9450</v>
      </c>
      <c r="K1551" s="154" t="s">
        <v>9451</v>
      </c>
      <c r="L1551" s="155">
        <v>2.0123255599999998</v>
      </c>
    </row>
    <row r="1552" spans="1:12" hidden="1" x14ac:dyDescent="0.3">
      <c r="A1552" s="154" t="s">
        <v>573</v>
      </c>
      <c r="B1552" s="154" t="s">
        <v>11766</v>
      </c>
      <c r="C1552" s="152" t="s">
        <v>573</v>
      </c>
      <c r="D1552" s="153" t="s">
        <v>11767</v>
      </c>
      <c r="E1552" s="154" t="s">
        <v>36</v>
      </c>
      <c r="F1552" s="154" t="s">
        <v>9447</v>
      </c>
      <c r="G1552" s="154" t="s">
        <v>9448</v>
      </c>
      <c r="H1552" s="154" t="s">
        <v>42</v>
      </c>
      <c r="I1552" s="154" t="s">
        <v>9449</v>
      </c>
      <c r="J1552" s="154" t="s">
        <v>9450</v>
      </c>
      <c r="K1552" s="154" t="s">
        <v>9451</v>
      </c>
      <c r="L1552" s="155">
        <v>1.34856</v>
      </c>
    </row>
    <row r="1553" spans="1:12" hidden="1" x14ac:dyDescent="0.3">
      <c r="A1553" s="154" t="s">
        <v>574</v>
      </c>
      <c r="B1553" s="154" t="s">
        <v>11768</v>
      </c>
      <c r="C1553" s="152" t="s">
        <v>574</v>
      </c>
      <c r="D1553" s="153" t="s">
        <v>11769</v>
      </c>
      <c r="E1553" s="154" t="s">
        <v>36</v>
      </c>
      <c r="F1553" s="154" t="s">
        <v>9447</v>
      </c>
      <c r="G1553" s="154" t="s">
        <v>9448</v>
      </c>
      <c r="H1553" s="154" t="s">
        <v>42</v>
      </c>
      <c r="I1553" s="154" t="s">
        <v>9449</v>
      </c>
      <c r="J1553" s="154" t="s">
        <v>9450</v>
      </c>
      <c r="K1553" s="154" t="s">
        <v>9451</v>
      </c>
      <c r="L1553" s="155">
        <v>1.9601928500000001</v>
      </c>
    </row>
    <row r="1554" spans="1:12" hidden="1" x14ac:dyDescent="0.3">
      <c r="A1554" s="154" t="s">
        <v>575</v>
      </c>
      <c r="B1554" s="154" t="s">
        <v>11770</v>
      </c>
      <c r="C1554" s="152" t="s">
        <v>575</v>
      </c>
      <c r="D1554" s="153" t="s">
        <v>11771</v>
      </c>
      <c r="E1554" s="154" t="s">
        <v>36</v>
      </c>
      <c r="F1554" s="154" t="s">
        <v>9447</v>
      </c>
      <c r="G1554" s="154" t="s">
        <v>9448</v>
      </c>
      <c r="H1554" s="154" t="s">
        <v>42</v>
      </c>
      <c r="I1554" s="154" t="s">
        <v>9449</v>
      </c>
      <c r="J1554" s="154" t="s">
        <v>9450</v>
      </c>
      <c r="K1554" s="154" t="s">
        <v>9451</v>
      </c>
      <c r="L1554" s="155">
        <v>2.1154033600000002</v>
      </c>
    </row>
    <row r="1555" spans="1:12" hidden="1" x14ac:dyDescent="0.3">
      <c r="A1555" s="154" t="s">
        <v>576</v>
      </c>
      <c r="B1555" s="154" t="s">
        <v>11772</v>
      </c>
      <c r="C1555" s="152" t="s">
        <v>576</v>
      </c>
      <c r="D1555" s="153" t="s">
        <v>11773</v>
      </c>
      <c r="E1555" s="154" t="s">
        <v>36</v>
      </c>
      <c r="F1555" s="154" t="s">
        <v>9447</v>
      </c>
      <c r="G1555" s="154" t="s">
        <v>9448</v>
      </c>
      <c r="H1555" s="154" t="s">
        <v>42</v>
      </c>
      <c r="I1555" s="154" t="s">
        <v>9449</v>
      </c>
      <c r="J1555" s="154" t="s">
        <v>9450</v>
      </c>
      <c r="K1555" s="154" t="s">
        <v>9451</v>
      </c>
      <c r="L1555" s="155">
        <v>2.4251883900000002</v>
      </c>
    </row>
    <row r="1556" spans="1:12" hidden="1" x14ac:dyDescent="0.3">
      <c r="A1556" s="154" t="s">
        <v>577</v>
      </c>
      <c r="B1556" s="154" t="s">
        <v>11774</v>
      </c>
      <c r="C1556" s="152" t="s">
        <v>577</v>
      </c>
      <c r="D1556" s="153" t="s">
        <v>11775</v>
      </c>
      <c r="E1556" s="154" t="s">
        <v>36</v>
      </c>
      <c r="F1556" s="154" t="s">
        <v>9447</v>
      </c>
      <c r="G1556" s="154" t="s">
        <v>9448</v>
      </c>
      <c r="H1556" s="154" t="s">
        <v>42</v>
      </c>
      <c r="I1556" s="154" t="s">
        <v>9449</v>
      </c>
      <c r="J1556" s="154" t="s">
        <v>9450</v>
      </c>
      <c r="K1556" s="154" t="s">
        <v>9451</v>
      </c>
      <c r="L1556" s="155">
        <v>2.2295535399999999</v>
      </c>
    </row>
    <row r="1557" spans="1:12" hidden="1" x14ac:dyDescent="0.3">
      <c r="A1557" s="154" t="s">
        <v>578</v>
      </c>
      <c r="B1557" s="154" t="s">
        <v>11776</v>
      </c>
      <c r="C1557" s="152" t="s">
        <v>578</v>
      </c>
      <c r="D1557" s="153" t="s">
        <v>11777</v>
      </c>
      <c r="E1557" s="154" t="s">
        <v>36</v>
      </c>
      <c r="F1557" s="154" t="s">
        <v>9447</v>
      </c>
      <c r="G1557" s="154" t="s">
        <v>9448</v>
      </c>
      <c r="H1557" s="154" t="s">
        <v>42</v>
      </c>
      <c r="I1557" s="154" t="s">
        <v>9449</v>
      </c>
      <c r="J1557" s="154" t="s">
        <v>9450</v>
      </c>
      <c r="K1557" s="154" t="s">
        <v>9451</v>
      </c>
      <c r="L1557" s="155">
        <v>1.99193453</v>
      </c>
    </row>
    <row r="1558" spans="1:12" hidden="1" x14ac:dyDescent="0.3">
      <c r="A1558" s="154" t="s">
        <v>579</v>
      </c>
      <c r="B1558" s="154" t="s">
        <v>11778</v>
      </c>
      <c r="C1558" s="152" t="s">
        <v>579</v>
      </c>
      <c r="D1558" s="153" t="s">
        <v>11779</v>
      </c>
      <c r="E1558" s="154" t="s">
        <v>36</v>
      </c>
      <c r="F1558" s="154" t="s">
        <v>9447</v>
      </c>
      <c r="G1558" s="154" t="s">
        <v>9448</v>
      </c>
      <c r="H1558" s="154" t="s">
        <v>42</v>
      </c>
      <c r="I1558" s="154" t="s">
        <v>9449</v>
      </c>
      <c r="J1558" s="154" t="s">
        <v>9450</v>
      </c>
      <c r="K1558" s="154" t="s">
        <v>9451</v>
      </c>
      <c r="L1558" s="155">
        <v>2.0397252099999998</v>
      </c>
    </row>
    <row r="1559" spans="1:12" hidden="1" x14ac:dyDescent="0.3">
      <c r="A1559" s="154" t="s">
        <v>580</v>
      </c>
      <c r="B1559" s="154" t="s">
        <v>11780</v>
      </c>
      <c r="C1559" s="152" t="s">
        <v>580</v>
      </c>
      <c r="D1559" s="153" t="s">
        <v>11781</v>
      </c>
      <c r="E1559" s="154" t="s">
        <v>36</v>
      </c>
      <c r="F1559" s="154" t="s">
        <v>9447</v>
      </c>
      <c r="G1559" s="154" t="s">
        <v>9448</v>
      </c>
      <c r="H1559" s="154" t="s">
        <v>42</v>
      </c>
      <c r="I1559" s="154" t="s">
        <v>9449</v>
      </c>
      <c r="J1559" s="154" t="s">
        <v>9450</v>
      </c>
      <c r="K1559" s="154" t="s">
        <v>9451</v>
      </c>
      <c r="L1559" s="155">
        <v>2.0144579299999998</v>
      </c>
    </row>
    <row r="1560" spans="1:12" hidden="1" x14ac:dyDescent="0.3">
      <c r="A1560" s="154" t="s">
        <v>581</v>
      </c>
      <c r="B1560" s="154" t="s">
        <v>11782</v>
      </c>
      <c r="C1560" s="152" t="s">
        <v>581</v>
      </c>
      <c r="D1560" s="153" t="s">
        <v>11783</v>
      </c>
      <c r="E1560" s="154" t="s">
        <v>36</v>
      </c>
      <c r="F1560" s="154" t="s">
        <v>9447</v>
      </c>
      <c r="G1560" s="154" t="s">
        <v>9448</v>
      </c>
      <c r="H1560" s="154" t="s">
        <v>42</v>
      </c>
      <c r="I1560" s="154" t="s">
        <v>9449</v>
      </c>
      <c r="J1560" s="154" t="s">
        <v>9450</v>
      </c>
      <c r="K1560" s="154" t="s">
        <v>9451</v>
      </c>
      <c r="L1560" s="155">
        <v>2.1103624999999999</v>
      </c>
    </row>
    <row r="1561" spans="1:12" hidden="1" x14ac:dyDescent="0.3">
      <c r="A1561" s="154" t="s">
        <v>582</v>
      </c>
      <c r="B1561" s="154" t="s">
        <v>11784</v>
      </c>
      <c r="C1561" s="152" t="s">
        <v>582</v>
      </c>
      <c r="D1561" s="153" t="s">
        <v>11785</v>
      </c>
      <c r="E1561" s="154" t="s">
        <v>36</v>
      </c>
      <c r="F1561" s="154" t="s">
        <v>9447</v>
      </c>
      <c r="G1561" s="154" t="s">
        <v>9448</v>
      </c>
      <c r="H1561" s="154" t="s">
        <v>42</v>
      </c>
      <c r="I1561" s="154" t="s">
        <v>9449</v>
      </c>
      <c r="J1561" s="154" t="s">
        <v>9450</v>
      </c>
      <c r="K1561" s="154" t="s">
        <v>9451</v>
      </c>
      <c r="L1561" s="155">
        <v>2.3618116200000001</v>
      </c>
    </row>
    <row r="1562" spans="1:12" hidden="1" x14ac:dyDescent="0.3">
      <c r="A1562" s="154" t="s">
        <v>583</v>
      </c>
      <c r="B1562" s="154" t="s">
        <v>11786</v>
      </c>
      <c r="C1562" s="152" t="s">
        <v>583</v>
      </c>
      <c r="D1562" s="153" t="s">
        <v>11787</v>
      </c>
      <c r="E1562" s="154" t="s">
        <v>36</v>
      </c>
      <c r="F1562" s="154" t="s">
        <v>9447</v>
      </c>
      <c r="G1562" s="154" t="s">
        <v>9448</v>
      </c>
      <c r="H1562" s="154" t="s">
        <v>42</v>
      </c>
      <c r="I1562" s="154" t="s">
        <v>9449</v>
      </c>
      <c r="J1562" s="154" t="s">
        <v>9450</v>
      </c>
      <c r="K1562" s="154" t="s">
        <v>9451</v>
      </c>
      <c r="L1562" s="155">
        <v>7.8348969200000003</v>
      </c>
    </row>
    <row r="1563" spans="1:12" hidden="1" x14ac:dyDescent="0.3">
      <c r="A1563" s="154" t="s">
        <v>584</v>
      </c>
      <c r="B1563" s="154" t="s">
        <v>11788</v>
      </c>
      <c r="C1563" s="152" t="s">
        <v>584</v>
      </c>
      <c r="D1563" s="153" t="s">
        <v>11789</v>
      </c>
      <c r="E1563" s="154" t="s">
        <v>36</v>
      </c>
      <c r="F1563" s="154" t="s">
        <v>9447</v>
      </c>
      <c r="G1563" s="154" t="s">
        <v>9448</v>
      </c>
      <c r="H1563" s="154" t="s">
        <v>42</v>
      </c>
      <c r="I1563" s="154" t="s">
        <v>9449</v>
      </c>
      <c r="J1563" s="154" t="s">
        <v>9450</v>
      </c>
      <c r="K1563" s="154" t="s">
        <v>9451</v>
      </c>
      <c r="L1563" s="155">
        <v>30.269727270000001</v>
      </c>
    </row>
    <row r="1564" spans="1:12" hidden="1" x14ac:dyDescent="0.3">
      <c r="A1564" s="154" t="s">
        <v>585</v>
      </c>
      <c r="B1564" s="154" t="s">
        <v>11790</v>
      </c>
      <c r="C1564" s="152" t="s">
        <v>585</v>
      </c>
      <c r="D1564" s="153" t="s">
        <v>11791</v>
      </c>
      <c r="E1564" s="154" t="s">
        <v>36</v>
      </c>
      <c r="F1564" s="154" t="s">
        <v>9447</v>
      </c>
      <c r="G1564" s="154" t="s">
        <v>9448</v>
      </c>
      <c r="H1564" s="154" t="s">
        <v>42</v>
      </c>
      <c r="I1564" s="154" t="s">
        <v>9449</v>
      </c>
      <c r="J1564" s="154" t="s">
        <v>9450</v>
      </c>
      <c r="K1564" s="154" t="s">
        <v>9451</v>
      </c>
      <c r="L1564" s="155">
        <v>31.111666660000001</v>
      </c>
    </row>
    <row r="1565" spans="1:12" hidden="1" x14ac:dyDescent="0.3">
      <c r="A1565" s="154" t="s">
        <v>586</v>
      </c>
      <c r="B1565" s="154" t="s">
        <v>11792</v>
      </c>
      <c r="C1565" s="152" t="s">
        <v>586</v>
      </c>
      <c r="D1565" s="153" t="s">
        <v>11793</v>
      </c>
      <c r="E1565" s="154" t="s">
        <v>36</v>
      </c>
      <c r="F1565" s="154" t="s">
        <v>9447</v>
      </c>
      <c r="G1565" s="154" t="s">
        <v>9448</v>
      </c>
      <c r="H1565" s="154" t="s">
        <v>42</v>
      </c>
      <c r="I1565" s="154" t="s">
        <v>9449</v>
      </c>
      <c r="J1565" s="154" t="s">
        <v>9450</v>
      </c>
      <c r="K1565" s="154" t="s">
        <v>9451</v>
      </c>
      <c r="L1565" s="155">
        <v>18.149999999999999</v>
      </c>
    </row>
    <row r="1566" spans="1:12" hidden="1" x14ac:dyDescent="0.3">
      <c r="A1566" s="154" t="s">
        <v>587</v>
      </c>
      <c r="B1566" s="154" t="s">
        <v>11794</v>
      </c>
      <c r="C1566" s="152" t="s">
        <v>587</v>
      </c>
      <c r="D1566" s="153" t="s">
        <v>11795</v>
      </c>
      <c r="E1566" s="154" t="s">
        <v>36</v>
      </c>
      <c r="F1566" s="154" t="s">
        <v>9447</v>
      </c>
      <c r="G1566" s="154" t="s">
        <v>9448</v>
      </c>
      <c r="H1566" s="154" t="s">
        <v>42</v>
      </c>
      <c r="I1566" s="154" t="s">
        <v>9449</v>
      </c>
      <c r="J1566" s="154" t="s">
        <v>9450</v>
      </c>
      <c r="K1566" s="154" t="s">
        <v>9451</v>
      </c>
      <c r="L1566" s="155">
        <v>106.73291666</v>
      </c>
    </row>
    <row r="1567" spans="1:12" hidden="1" x14ac:dyDescent="0.3">
      <c r="A1567" s="154" t="s">
        <v>588</v>
      </c>
      <c r="B1567" s="154" t="s">
        <v>11796</v>
      </c>
      <c r="C1567" s="152" t="s">
        <v>588</v>
      </c>
      <c r="D1567" s="153" t="s">
        <v>11797</v>
      </c>
      <c r="E1567" s="154" t="s">
        <v>36</v>
      </c>
      <c r="F1567" s="154" t="s">
        <v>9447</v>
      </c>
      <c r="G1567" s="154" t="s">
        <v>9448</v>
      </c>
      <c r="H1567" s="154" t="s">
        <v>42</v>
      </c>
      <c r="I1567" s="154" t="s">
        <v>9449</v>
      </c>
      <c r="J1567" s="154" t="s">
        <v>9450</v>
      </c>
      <c r="K1567" s="154" t="s">
        <v>9451</v>
      </c>
      <c r="L1567" s="155">
        <v>3.6824438399999999</v>
      </c>
    </row>
    <row r="1568" spans="1:12" hidden="1" x14ac:dyDescent="0.3">
      <c r="A1568" s="154" t="s">
        <v>589</v>
      </c>
      <c r="B1568" s="154" t="s">
        <v>11798</v>
      </c>
      <c r="C1568" s="152" t="s">
        <v>589</v>
      </c>
      <c r="D1568" s="153" t="s">
        <v>11799</v>
      </c>
      <c r="E1568" s="154" t="s">
        <v>36</v>
      </c>
      <c r="F1568" s="154" t="s">
        <v>9447</v>
      </c>
      <c r="G1568" s="154" t="s">
        <v>9448</v>
      </c>
      <c r="H1568" s="154" t="s">
        <v>42</v>
      </c>
      <c r="I1568" s="154" t="s">
        <v>9449</v>
      </c>
      <c r="J1568" s="154" t="s">
        <v>9450</v>
      </c>
      <c r="K1568" s="154" t="s">
        <v>9451</v>
      </c>
      <c r="L1568" s="155">
        <v>35.691666660000003</v>
      </c>
    </row>
    <row r="1569" spans="1:12" hidden="1" x14ac:dyDescent="0.3">
      <c r="A1569" s="154" t="s">
        <v>590</v>
      </c>
      <c r="B1569" s="154" t="s">
        <v>11800</v>
      </c>
      <c r="C1569" s="152" t="s">
        <v>590</v>
      </c>
      <c r="D1569" s="153" t="s">
        <v>11801</v>
      </c>
      <c r="E1569" s="154" t="s">
        <v>36</v>
      </c>
      <c r="F1569" s="154" t="s">
        <v>9447</v>
      </c>
      <c r="G1569" s="154" t="s">
        <v>9448</v>
      </c>
      <c r="H1569" s="154" t="s">
        <v>42</v>
      </c>
      <c r="I1569" s="154" t="s">
        <v>9449</v>
      </c>
      <c r="J1569" s="154" t="s">
        <v>9450</v>
      </c>
      <c r="K1569" s="154" t="s">
        <v>9451</v>
      </c>
      <c r="L1569" s="155">
        <v>32.873333330000001</v>
      </c>
    </row>
    <row r="1570" spans="1:12" hidden="1" x14ac:dyDescent="0.3">
      <c r="A1570" s="154" t="s">
        <v>591</v>
      </c>
      <c r="B1570" s="154" t="s">
        <v>11802</v>
      </c>
      <c r="C1570" s="152" t="s">
        <v>591</v>
      </c>
      <c r="D1570" s="153" t="s">
        <v>11803</v>
      </c>
      <c r="E1570" s="154" t="s">
        <v>36</v>
      </c>
      <c r="F1570" s="154" t="s">
        <v>9447</v>
      </c>
      <c r="G1570" s="154" t="s">
        <v>9448</v>
      </c>
      <c r="H1570" s="154" t="s">
        <v>42</v>
      </c>
      <c r="I1570" s="154" t="s">
        <v>9449</v>
      </c>
      <c r="J1570" s="154" t="s">
        <v>9450</v>
      </c>
      <c r="K1570" s="154" t="s">
        <v>9451</v>
      </c>
      <c r="L1570" s="155">
        <v>43.781357139999997</v>
      </c>
    </row>
    <row r="1571" spans="1:12" hidden="1" x14ac:dyDescent="0.3">
      <c r="A1571" s="154" t="s">
        <v>592</v>
      </c>
      <c r="B1571" s="154" t="s">
        <v>11804</v>
      </c>
      <c r="C1571" s="152" t="s">
        <v>592</v>
      </c>
      <c r="D1571" s="153" t="s">
        <v>11805</v>
      </c>
      <c r="E1571" s="154" t="s">
        <v>36</v>
      </c>
      <c r="F1571" s="154" t="s">
        <v>9447</v>
      </c>
      <c r="G1571" s="154" t="s">
        <v>9448</v>
      </c>
      <c r="H1571" s="154" t="s">
        <v>42</v>
      </c>
      <c r="I1571" s="154" t="s">
        <v>9449</v>
      </c>
      <c r="J1571" s="154" t="s">
        <v>9450</v>
      </c>
      <c r="K1571" s="154" t="s">
        <v>9451</v>
      </c>
      <c r="L1571" s="155">
        <v>33.113291660000002</v>
      </c>
    </row>
    <row r="1572" spans="1:12" hidden="1" x14ac:dyDescent="0.3">
      <c r="A1572" s="154" t="s">
        <v>593</v>
      </c>
      <c r="B1572" s="154" t="s">
        <v>11806</v>
      </c>
      <c r="C1572" s="152" t="s">
        <v>593</v>
      </c>
      <c r="D1572" s="153" t="s">
        <v>11807</v>
      </c>
      <c r="E1572" s="154" t="s">
        <v>36</v>
      </c>
      <c r="F1572" s="154" t="s">
        <v>9447</v>
      </c>
      <c r="G1572" s="154" t="s">
        <v>9448</v>
      </c>
      <c r="H1572" s="154" t="s">
        <v>42</v>
      </c>
      <c r="I1572" s="154" t="s">
        <v>9449</v>
      </c>
      <c r="J1572" s="154" t="s">
        <v>9450</v>
      </c>
      <c r="K1572" s="154" t="s">
        <v>9451</v>
      </c>
      <c r="L1572" s="155">
        <v>12.106999999999999</v>
      </c>
    </row>
    <row r="1573" spans="1:12" hidden="1" x14ac:dyDescent="0.3">
      <c r="A1573" s="154" t="s">
        <v>594</v>
      </c>
      <c r="B1573" s="154" t="s">
        <v>11808</v>
      </c>
      <c r="C1573" s="152" t="s">
        <v>594</v>
      </c>
      <c r="D1573" s="153" t="s">
        <v>11809</v>
      </c>
      <c r="E1573" s="154" t="s">
        <v>36</v>
      </c>
      <c r="F1573" s="154" t="s">
        <v>9447</v>
      </c>
      <c r="G1573" s="154" t="s">
        <v>9448</v>
      </c>
      <c r="H1573" s="154" t="s">
        <v>42</v>
      </c>
      <c r="I1573" s="154" t="s">
        <v>9449</v>
      </c>
      <c r="J1573" s="154" t="s">
        <v>9450</v>
      </c>
      <c r="K1573" s="154" t="s">
        <v>9451</v>
      </c>
      <c r="L1573" s="155">
        <v>9.4597532799999993</v>
      </c>
    </row>
    <row r="1574" spans="1:12" hidden="1" x14ac:dyDescent="0.3">
      <c r="A1574" s="154" t="s">
        <v>595</v>
      </c>
      <c r="B1574" s="154" t="s">
        <v>11810</v>
      </c>
      <c r="C1574" s="152" t="s">
        <v>595</v>
      </c>
      <c r="D1574" s="153" t="s">
        <v>11811</v>
      </c>
      <c r="E1574" s="154" t="s">
        <v>36</v>
      </c>
      <c r="F1574" s="154" t="s">
        <v>9447</v>
      </c>
      <c r="G1574" s="154" t="s">
        <v>9448</v>
      </c>
      <c r="H1574" s="154" t="s">
        <v>42</v>
      </c>
      <c r="I1574" s="154" t="s">
        <v>9449</v>
      </c>
      <c r="J1574" s="154" t="s">
        <v>9450</v>
      </c>
      <c r="K1574" s="154" t="s">
        <v>9451</v>
      </c>
      <c r="L1574" s="155">
        <v>8.3746974299999994</v>
      </c>
    </row>
    <row r="1575" spans="1:12" hidden="1" x14ac:dyDescent="0.3">
      <c r="A1575" s="154" t="s">
        <v>596</v>
      </c>
      <c r="B1575" s="154" t="s">
        <v>11812</v>
      </c>
      <c r="C1575" s="152" t="s">
        <v>596</v>
      </c>
      <c r="D1575" s="153" t="s">
        <v>11813</v>
      </c>
      <c r="E1575" s="154" t="s">
        <v>36</v>
      </c>
      <c r="F1575" s="154" t="s">
        <v>9447</v>
      </c>
      <c r="G1575" s="154" t="s">
        <v>9448</v>
      </c>
      <c r="H1575" s="154" t="s">
        <v>42</v>
      </c>
      <c r="I1575" s="154" t="s">
        <v>9449</v>
      </c>
      <c r="J1575" s="154" t="s">
        <v>9450</v>
      </c>
      <c r="K1575" s="154" t="s">
        <v>9451</v>
      </c>
      <c r="L1575" s="155">
        <v>11.531499999999999</v>
      </c>
    </row>
    <row r="1576" spans="1:12" hidden="1" x14ac:dyDescent="0.3">
      <c r="A1576" s="154" t="s">
        <v>597</v>
      </c>
      <c r="B1576" s="154" t="s">
        <v>11814</v>
      </c>
      <c r="C1576" s="152" t="s">
        <v>597</v>
      </c>
      <c r="D1576" s="153" t="s">
        <v>11815</v>
      </c>
      <c r="E1576" s="154" t="s">
        <v>36</v>
      </c>
      <c r="F1576" s="154" t="s">
        <v>9447</v>
      </c>
      <c r="G1576" s="154" t="s">
        <v>9448</v>
      </c>
      <c r="H1576" s="154" t="s">
        <v>42</v>
      </c>
      <c r="I1576" s="154" t="s">
        <v>9449</v>
      </c>
      <c r="J1576" s="154" t="s">
        <v>9450</v>
      </c>
      <c r="K1576" s="154" t="s">
        <v>9451</v>
      </c>
      <c r="L1576" s="155">
        <v>8.3853333299999999</v>
      </c>
    </row>
    <row r="1577" spans="1:12" hidden="1" x14ac:dyDescent="0.3">
      <c r="A1577" s="154" t="s">
        <v>598</v>
      </c>
      <c r="B1577" s="154" t="s">
        <v>11816</v>
      </c>
      <c r="C1577" s="152" t="s">
        <v>598</v>
      </c>
      <c r="D1577" s="153" t="s">
        <v>11817</v>
      </c>
      <c r="E1577" s="154" t="s">
        <v>36</v>
      </c>
      <c r="F1577" s="154" t="s">
        <v>9447</v>
      </c>
      <c r="G1577" s="154" t="s">
        <v>9448</v>
      </c>
      <c r="H1577" s="154" t="s">
        <v>42</v>
      </c>
      <c r="I1577" s="154" t="s">
        <v>9449</v>
      </c>
      <c r="J1577" s="154" t="s">
        <v>9450</v>
      </c>
      <c r="K1577" s="154" t="s">
        <v>9451</v>
      </c>
      <c r="L1577" s="155">
        <v>7.6913438200000002</v>
      </c>
    </row>
    <row r="1578" spans="1:12" hidden="1" x14ac:dyDescent="0.3">
      <c r="A1578" s="154" t="s">
        <v>599</v>
      </c>
      <c r="B1578" s="154" t="s">
        <v>11818</v>
      </c>
      <c r="C1578" s="152" t="s">
        <v>599</v>
      </c>
      <c r="D1578" s="153" t="s">
        <v>11819</v>
      </c>
      <c r="E1578" s="154" t="s">
        <v>36</v>
      </c>
      <c r="F1578" s="154" t="s">
        <v>9447</v>
      </c>
      <c r="G1578" s="154" t="s">
        <v>9448</v>
      </c>
      <c r="H1578" s="154" t="s">
        <v>42</v>
      </c>
      <c r="I1578" s="154" t="s">
        <v>9449</v>
      </c>
      <c r="J1578" s="154" t="s">
        <v>9450</v>
      </c>
      <c r="K1578" s="154" t="s">
        <v>9451</v>
      </c>
      <c r="L1578" s="155">
        <v>9.9525448700000005</v>
      </c>
    </row>
    <row r="1579" spans="1:12" hidden="1" x14ac:dyDescent="0.3">
      <c r="A1579" s="154" t="s">
        <v>600</v>
      </c>
      <c r="B1579" s="154" t="s">
        <v>11820</v>
      </c>
      <c r="C1579" s="152" t="s">
        <v>600</v>
      </c>
      <c r="D1579" s="153" t="s">
        <v>11821</v>
      </c>
      <c r="E1579" s="154" t="s">
        <v>36</v>
      </c>
      <c r="F1579" s="154" t="s">
        <v>9447</v>
      </c>
      <c r="G1579" s="154" t="s">
        <v>9448</v>
      </c>
      <c r="H1579" s="154" t="s">
        <v>42</v>
      </c>
      <c r="I1579" s="154" t="s">
        <v>9449</v>
      </c>
      <c r="J1579" s="154" t="s">
        <v>9450</v>
      </c>
      <c r="K1579" s="154" t="s">
        <v>9451</v>
      </c>
      <c r="L1579" s="155">
        <v>5.4359999999999999</v>
      </c>
    </row>
    <row r="1580" spans="1:12" hidden="1" x14ac:dyDescent="0.3">
      <c r="A1580" s="154" t="s">
        <v>601</v>
      </c>
      <c r="B1580" s="154" t="s">
        <v>11822</v>
      </c>
      <c r="C1580" s="152" t="s">
        <v>601</v>
      </c>
      <c r="D1580" s="153" t="s">
        <v>11823</v>
      </c>
      <c r="E1580" s="154" t="s">
        <v>36</v>
      </c>
      <c r="F1580" s="154" t="s">
        <v>9447</v>
      </c>
      <c r="G1580" s="154" t="s">
        <v>9448</v>
      </c>
      <c r="H1580" s="154" t="s">
        <v>42</v>
      </c>
      <c r="I1580" s="154" t="s">
        <v>9449</v>
      </c>
      <c r="J1580" s="154" t="s">
        <v>9450</v>
      </c>
      <c r="K1580" s="154" t="s">
        <v>9451</v>
      </c>
      <c r="L1580" s="155">
        <v>5.6337095899999996</v>
      </c>
    </row>
    <row r="1581" spans="1:12" hidden="1" x14ac:dyDescent="0.3">
      <c r="A1581" s="154" t="s">
        <v>602</v>
      </c>
      <c r="B1581" s="154" t="s">
        <v>11824</v>
      </c>
      <c r="C1581" s="152" t="s">
        <v>602</v>
      </c>
      <c r="D1581" s="153" t="s">
        <v>11825</v>
      </c>
      <c r="E1581" s="154" t="s">
        <v>36</v>
      </c>
      <c r="F1581" s="154" t="s">
        <v>9447</v>
      </c>
      <c r="G1581" s="154" t="s">
        <v>9448</v>
      </c>
      <c r="H1581" s="154" t="s">
        <v>42</v>
      </c>
      <c r="I1581" s="154" t="s">
        <v>9449</v>
      </c>
      <c r="J1581" s="154" t="s">
        <v>9450</v>
      </c>
      <c r="K1581" s="154" t="s">
        <v>9451</v>
      </c>
      <c r="L1581" s="155">
        <v>5.4924924199999996</v>
      </c>
    </row>
    <row r="1582" spans="1:12" hidden="1" x14ac:dyDescent="0.3">
      <c r="A1582" s="154" t="s">
        <v>603</v>
      </c>
      <c r="B1582" s="154" t="s">
        <v>11826</v>
      </c>
      <c r="C1582" s="152" t="s">
        <v>603</v>
      </c>
      <c r="D1582" s="153" t="s">
        <v>11827</v>
      </c>
      <c r="E1582" s="154" t="s">
        <v>36</v>
      </c>
      <c r="F1582" s="154" t="s">
        <v>9447</v>
      </c>
      <c r="G1582" s="154" t="s">
        <v>9448</v>
      </c>
      <c r="H1582" s="154" t="s">
        <v>42</v>
      </c>
      <c r="I1582" s="154" t="s">
        <v>9449</v>
      </c>
      <c r="J1582" s="154" t="s">
        <v>9450</v>
      </c>
      <c r="K1582" s="154" t="s">
        <v>9451</v>
      </c>
      <c r="L1582" s="155">
        <v>4.6621670899999996</v>
      </c>
    </row>
    <row r="1583" spans="1:12" hidden="1" x14ac:dyDescent="0.3">
      <c r="A1583" s="154" t="s">
        <v>604</v>
      </c>
      <c r="B1583" s="154" t="s">
        <v>11828</v>
      </c>
      <c r="C1583" s="152" t="s">
        <v>604</v>
      </c>
      <c r="D1583" s="153" t="s">
        <v>11829</v>
      </c>
      <c r="E1583" s="154" t="s">
        <v>36</v>
      </c>
      <c r="F1583" s="154" t="s">
        <v>9447</v>
      </c>
      <c r="G1583" s="154" t="s">
        <v>9448</v>
      </c>
      <c r="H1583" s="154" t="s">
        <v>42</v>
      </c>
      <c r="I1583" s="154" t="s">
        <v>9449</v>
      </c>
      <c r="J1583" s="154" t="s">
        <v>9450</v>
      </c>
      <c r="K1583" s="154" t="s">
        <v>9451</v>
      </c>
      <c r="L1583" s="155">
        <v>2.4447147400000002</v>
      </c>
    </row>
    <row r="1584" spans="1:12" hidden="1" x14ac:dyDescent="0.3">
      <c r="A1584" s="154" t="s">
        <v>11830</v>
      </c>
      <c r="B1584" s="154" t="s">
        <v>11831</v>
      </c>
      <c r="C1584" s="152" t="s">
        <v>11830</v>
      </c>
      <c r="D1584" s="153" t="s">
        <v>11832</v>
      </c>
      <c r="E1584" s="154" t="s">
        <v>36</v>
      </c>
      <c r="F1584" s="154" t="s">
        <v>9447</v>
      </c>
      <c r="G1584" s="154" t="s">
        <v>9448</v>
      </c>
      <c r="H1584" s="154" t="s">
        <v>42</v>
      </c>
      <c r="I1584" s="154" t="s">
        <v>9449</v>
      </c>
      <c r="J1584" s="154" t="s">
        <v>9450</v>
      </c>
      <c r="K1584" s="154" t="s">
        <v>9451</v>
      </c>
      <c r="L1584" s="155">
        <v>5.0490996299999997</v>
      </c>
    </row>
    <row r="1585" spans="1:12" hidden="1" x14ac:dyDescent="0.3">
      <c r="A1585" s="154" t="s">
        <v>605</v>
      </c>
      <c r="B1585" s="154" t="s">
        <v>11833</v>
      </c>
      <c r="C1585" s="152" t="s">
        <v>605</v>
      </c>
      <c r="D1585" s="153" t="s">
        <v>11834</v>
      </c>
      <c r="E1585" s="154" t="s">
        <v>36</v>
      </c>
      <c r="F1585" s="154" t="s">
        <v>9447</v>
      </c>
      <c r="G1585" s="154" t="s">
        <v>9448</v>
      </c>
      <c r="H1585" s="154" t="s">
        <v>42</v>
      </c>
      <c r="I1585" s="154" t="s">
        <v>9449</v>
      </c>
      <c r="J1585" s="154" t="s">
        <v>9450</v>
      </c>
      <c r="K1585" s="154" t="s">
        <v>9451</v>
      </c>
      <c r="L1585" s="155">
        <v>1.19178494</v>
      </c>
    </row>
    <row r="1586" spans="1:12" hidden="1" x14ac:dyDescent="0.3">
      <c r="A1586" s="154" t="s">
        <v>606</v>
      </c>
      <c r="B1586" s="154" t="s">
        <v>11835</v>
      </c>
      <c r="C1586" s="152" t="s">
        <v>606</v>
      </c>
      <c r="D1586" s="153" t="s">
        <v>11836</v>
      </c>
      <c r="E1586" s="154" t="s">
        <v>36</v>
      </c>
      <c r="F1586" s="154" t="s">
        <v>9447</v>
      </c>
      <c r="G1586" s="154" t="s">
        <v>9448</v>
      </c>
      <c r="H1586" s="154" t="s">
        <v>42</v>
      </c>
      <c r="I1586" s="154" t="s">
        <v>9449</v>
      </c>
      <c r="J1586" s="154" t="s">
        <v>9450</v>
      </c>
      <c r="K1586" s="154" t="s">
        <v>9451</v>
      </c>
      <c r="L1586" s="155">
        <v>1.39564577</v>
      </c>
    </row>
    <row r="1587" spans="1:12" hidden="1" x14ac:dyDescent="0.3">
      <c r="A1587" s="154" t="s">
        <v>607</v>
      </c>
      <c r="B1587" s="154" t="s">
        <v>11837</v>
      </c>
      <c r="C1587" s="152" t="s">
        <v>607</v>
      </c>
      <c r="D1587" s="153" t="s">
        <v>11838</v>
      </c>
      <c r="E1587" s="154" t="s">
        <v>36</v>
      </c>
      <c r="F1587" s="154" t="s">
        <v>9447</v>
      </c>
      <c r="G1587" s="154" t="s">
        <v>9448</v>
      </c>
      <c r="H1587" s="154" t="s">
        <v>42</v>
      </c>
      <c r="I1587" s="154" t="s">
        <v>9449</v>
      </c>
      <c r="J1587" s="154" t="s">
        <v>9450</v>
      </c>
      <c r="K1587" s="154" t="s">
        <v>9451</v>
      </c>
      <c r="L1587" s="155">
        <v>1.2822499999999999</v>
      </c>
    </row>
    <row r="1588" spans="1:12" hidden="1" x14ac:dyDescent="0.3">
      <c r="A1588" s="154" t="s">
        <v>608</v>
      </c>
      <c r="B1588" s="154" t="s">
        <v>11839</v>
      </c>
      <c r="C1588" s="152" t="s">
        <v>608</v>
      </c>
      <c r="D1588" s="153" t="s">
        <v>11840</v>
      </c>
      <c r="E1588" s="154" t="s">
        <v>36</v>
      </c>
      <c r="F1588" s="154" t="s">
        <v>9447</v>
      </c>
      <c r="G1588" s="154" t="s">
        <v>9448</v>
      </c>
      <c r="H1588" s="154" t="s">
        <v>42</v>
      </c>
      <c r="I1588" s="154" t="s">
        <v>9449</v>
      </c>
      <c r="J1588" s="154" t="s">
        <v>9450</v>
      </c>
      <c r="K1588" s="154" t="s">
        <v>9451</v>
      </c>
      <c r="L1588" s="155">
        <v>1.95473717</v>
      </c>
    </row>
    <row r="1589" spans="1:12" hidden="1" x14ac:dyDescent="0.3">
      <c r="A1589" s="154" t="s">
        <v>609</v>
      </c>
      <c r="B1589" s="154" t="s">
        <v>11841</v>
      </c>
      <c r="C1589" s="152" t="s">
        <v>609</v>
      </c>
      <c r="D1589" s="153" t="s">
        <v>11842</v>
      </c>
      <c r="E1589" s="154" t="s">
        <v>36</v>
      </c>
      <c r="F1589" s="154" t="s">
        <v>9447</v>
      </c>
      <c r="G1589" s="154" t="s">
        <v>9448</v>
      </c>
      <c r="H1589" s="154" t="s">
        <v>42</v>
      </c>
      <c r="I1589" s="154" t="s">
        <v>9449</v>
      </c>
      <c r="J1589" s="154" t="s">
        <v>9450</v>
      </c>
      <c r="K1589" s="154" t="s">
        <v>9451</v>
      </c>
      <c r="L1589" s="155">
        <v>2.2382832800000001</v>
      </c>
    </row>
    <row r="1590" spans="1:12" hidden="1" x14ac:dyDescent="0.3">
      <c r="A1590" s="154" t="s">
        <v>610</v>
      </c>
      <c r="B1590" s="154" t="s">
        <v>11843</v>
      </c>
      <c r="C1590" s="152" t="s">
        <v>610</v>
      </c>
      <c r="D1590" s="153" t="s">
        <v>11844</v>
      </c>
      <c r="E1590" s="154" t="s">
        <v>36</v>
      </c>
      <c r="F1590" s="154" t="s">
        <v>9447</v>
      </c>
      <c r="G1590" s="154" t="s">
        <v>9448</v>
      </c>
      <c r="H1590" s="154" t="s">
        <v>42</v>
      </c>
      <c r="I1590" s="154" t="s">
        <v>9449</v>
      </c>
      <c r="J1590" s="154" t="s">
        <v>9450</v>
      </c>
      <c r="K1590" s="154" t="s">
        <v>9451</v>
      </c>
      <c r="L1590" s="155">
        <v>2.43464386</v>
      </c>
    </row>
    <row r="1591" spans="1:12" hidden="1" x14ac:dyDescent="0.3">
      <c r="A1591" s="154" t="s">
        <v>611</v>
      </c>
      <c r="B1591" s="154" t="s">
        <v>11845</v>
      </c>
      <c r="C1591" s="152" t="s">
        <v>611</v>
      </c>
      <c r="D1591" s="153" t="s">
        <v>11846</v>
      </c>
      <c r="E1591" s="154" t="s">
        <v>36</v>
      </c>
      <c r="F1591" s="154" t="s">
        <v>9447</v>
      </c>
      <c r="G1591" s="154" t="s">
        <v>9448</v>
      </c>
      <c r="H1591" s="154" t="s">
        <v>42</v>
      </c>
      <c r="I1591" s="154" t="s">
        <v>9449</v>
      </c>
      <c r="J1591" s="154" t="s">
        <v>9450</v>
      </c>
      <c r="K1591" s="154" t="s">
        <v>9451</v>
      </c>
      <c r="L1591" s="155">
        <v>2.1116448000000001</v>
      </c>
    </row>
    <row r="1592" spans="1:12" hidden="1" x14ac:dyDescent="0.3">
      <c r="A1592" s="154" t="s">
        <v>612</v>
      </c>
      <c r="B1592" s="154" t="s">
        <v>11847</v>
      </c>
      <c r="C1592" s="152" t="s">
        <v>612</v>
      </c>
      <c r="D1592" s="153" t="s">
        <v>11848</v>
      </c>
      <c r="E1592" s="154" t="s">
        <v>36</v>
      </c>
      <c r="F1592" s="154" t="s">
        <v>9447</v>
      </c>
      <c r="G1592" s="154" t="s">
        <v>9448</v>
      </c>
      <c r="H1592" s="154" t="s">
        <v>42</v>
      </c>
      <c r="I1592" s="154" t="s">
        <v>9449</v>
      </c>
      <c r="J1592" s="154" t="s">
        <v>9450</v>
      </c>
      <c r="K1592" s="154" t="s">
        <v>9451</v>
      </c>
      <c r="L1592" s="155">
        <v>2.3414999999999999</v>
      </c>
    </row>
    <row r="1593" spans="1:12" hidden="1" x14ac:dyDescent="0.3">
      <c r="A1593" s="154" t="s">
        <v>613</v>
      </c>
      <c r="B1593" s="154" t="s">
        <v>11849</v>
      </c>
      <c r="C1593" s="152" t="s">
        <v>613</v>
      </c>
      <c r="D1593" s="153" t="s">
        <v>11850</v>
      </c>
      <c r="E1593" s="154" t="s">
        <v>36</v>
      </c>
      <c r="F1593" s="154" t="s">
        <v>9447</v>
      </c>
      <c r="G1593" s="154" t="s">
        <v>9448</v>
      </c>
      <c r="H1593" s="154" t="s">
        <v>42</v>
      </c>
      <c r="I1593" s="154" t="s">
        <v>9449</v>
      </c>
      <c r="J1593" s="154" t="s">
        <v>9450</v>
      </c>
      <c r="K1593" s="154" t="s">
        <v>9451</v>
      </c>
      <c r="L1593" s="155">
        <v>27.77154621</v>
      </c>
    </row>
    <row r="1594" spans="1:12" hidden="1" x14ac:dyDescent="0.3">
      <c r="A1594" s="154" t="s">
        <v>614</v>
      </c>
      <c r="B1594" s="154" t="s">
        <v>11851</v>
      </c>
      <c r="C1594" s="152" t="s">
        <v>614</v>
      </c>
      <c r="D1594" s="153" t="s">
        <v>11852</v>
      </c>
      <c r="E1594" s="154" t="s">
        <v>36</v>
      </c>
      <c r="F1594" s="154" t="s">
        <v>9447</v>
      </c>
      <c r="G1594" s="154" t="s">
        <v>9448</v>
      </c>
      <c r="H1594" s="154" t="s">
        <v>42</v>
      </c>
      <c r="I1594" s="154" t="s">
        <v>9449</v>
      </c>
      <c r="J1594" s="154" t="s">
        <v>9450</v>
      </c>
      <c r="K1594" s="154" t="s">
        <v>9451</v>
      </c>
      <c r="L1594" s="155">
        <v>0.15475198000000001</v>
      </c>
    </row>
    <row r="1595" spans="1:12" hidden="1" x14ac:dyDescent="0.3">
      <c r="A1595" s="154" t="s">
        <v>615</v>
      </c>
      <c r="B1595" s="154" t="s">
        <v>11853</v>
      </c>
      <c r="C1595" s="152" t="s">
        <v>615</v>
      </c>
      <c r="D1595" s="153" t="s">
        <v>11854</v>
      </c>
      <c r="E1595" s="154" t="s">
        <v>36</v>
      </c>
      <c r="F1595" s="154" t="s">
        <v>9447</v>
      </c>
      <c r="G1595" s="154" t="s">
        <v>9448</v>
      </c>
      <c r="H1595" s="154" t="s">
        <v>42</v>
      </c>
      <c r="I1595" s="154" t="s">
        <v>9449</v>
      </c>
      <c r="J1595" s="154" t="s">
        <v>9450</v>
      </c>
      <c r="K1595" s="154" t="s">
        <v>9451</v>
      </c>
      <c r="L1595" s="155">
        <v>0.45361217999999998</v>
      </c>
    </row>
    <row r="1596" spans="1:12" hidden="1" x14ac:dyDescent="0.3">
      <c r="A1596" s="154" t="s">
        <v>616</v>
      </c>
      <c r="B1596" s="154" t="s">
        <v>11855</v>
      </c>
      <c r="C1596" s="152" t="s">
        <v>616</v>
      </c>
      <c r="D1596" s="153" t="s">
        <v>11856</v>
      </c>
      <c r="E1596" s="154" t="s">
        <v>36</v>
      </c>
      <c r="F1596" s="154" t="s">
        <v>9447</v>
      </c>
      <c r="G1596" s="154" t="s">
        <v>9448</v>
      </c>
      <c r="H1596" s="154" t="s">
        <v>42</v>
      </c>
      <c r="I1596" s="154" t="s">
        <v>9449</v>
      </c>
      <c r="J1596" s="154" t="s">
        <v>9450</v>
      </c>
      <c r="K1596" s="154" t="s">
        <v>9451</v>
      </c>
      <c r="L1596" s="155">
        <v>0.38578823000000001</v>
      </c>
    </row>
    <row r="1597" spans="1:12" hidden="1" x14ac:dyDescent="0.3">
      <c r="A1597" s="154" t="s">
        <v>617</v>
      </c>
      <c r="B1597" s="154" t="s">
        <v>11857</v>
      </c>
      <c r="C1597" s="152" t="s">
        <v>617</v>
      </c>
      <c r="D1597" s="153" t="s">
        <v>11858</v>
      </c>
      <c r="E1597" s="154" t="s">
        <v>36</v>
      </c>
      <c r="F1597" s="154" t="s">
        <v>9447</v>
      </c>
      <c r="G1597" s="154" t="s">
        <v>9448</v>
      </c>
      <c r="H1597" s="154" t="s">
        <v>42</v>
      </c>
      <c r="I1597" s="154" t="s">
        <v>9449</v>
      </c>
      <c r="J1597" s="154" t="s">
        <v>9450</v>
      </c>
      <c r="K1597" s="154" t="s">
        <v>9451</v>
      </c>
      <c r="L1597" s="155">
        <v>2.12853957</v>
      </c>
    </row>
    <row r="1598" spans="1:12" hidden="1" x14ac:dyDescent="0.3">
      <c r="A1598" s="154" t="s">
        <v>618</v>
      </c>
      <c r="B1598" s="154" t="s">
        <v>11859</v>
      </c>
      <c r="C1598" s="152" t="s">
        <v>618</v>
      </c>
      <c r="D1598" s="153" t="s">
        <v>11860</v>
      </c>
      <c r="E1598" s="154" t="s">
        <v>36</v>
      </c>
      <c r="F1598" s="154" t="s">
        <v>9447</v>
      </c>
      <c r="G1598" s="154" t="s">
        <v>9448</v>
      </c>
      <c r="H1598" s="154" t="s">
        <v>42</v>
      </c>
      <c r="I1598" s="154" t="s">
        <v>9449</v>
      </c>
      <c r="J1598" s="154" t="s">
        <v>9450</v>
      </c>
      <c r="K1598" s="154" t="s">
        <v>9451</v>
      </c>
      <c r="L1598" s="155">
        <v>4.6738448100000003</v>
      </c>
    </row>
    <row r="1599" spans="1:12" hidden="1" x14ac:dyDescent="0.3">
      <c r="A1599" s="154" t="s">
        <v>619</v>
      </c>
      <c r="B1599" s="154" t="s">
        <v>11861</v>
      </c>
      <c r="C1599" s="152" t="s">
        <v>619</v>
      </c>
      <c r="D1599" s="153" t="s">
        <v>11862</v>
      </c>
      <c r="E1599" s="154" t="s">
        <v>36</v>
      </c>
      <c r="F1599" s="154" t="s">
        <v>9447</v>
      </c>
      <c r="G1599" s="154" t="s">
        <v>9448</v>
      </c>
      <c r="H1599" s="154" t="s">
        <v>42</v>
      </c>
      <c r="I1599" s="154" t="s">
        <v>9449</v>
      </c>
      <c r="J1599" s="154" t="s">
        <v>9450</v>
      </c>
      <c r="K1599" s="154" t="s">
        <v>9451</v>
      </c>
      <c r="L1599" s="155">
        <v>6.3623850500000003</v>
      </c>
    </row>
    <row r="1600" spans="1:12" hidden="1" x14ac:dyDescent="0.3">
      <c r="A1600" s="154" t="s">
        <v>620</v>
      </c>
      <c r="B1600" s="154" t="s">
        <v>11863</v>
      </c>
      <c r="C1600" s="152" t="s">
        <v>620</v>
      </c>
      <c r="D1600" s="153" t="s">
        <v>11864</v>
      </c>
      <c r="E1600" s="154" t="s">
        <v>36</v>
      </c>
      <c r="F1600" s="154" t="s">
        <v>9447</v>
      </c>
      <c r="G1600" s="154" t="s">
        <v>9448</v>
      </c>
      <c r="H1600" s="154" t="s">
        <v>42</v>
      </c>
      <c r="I1600" s="154" t="s">
        <v>9449</v>
      </c>
      <c r="J1600" s="154" t="s">
        <v>9450</v>
      </c>
      <c r="K1600" s="154" t="s">
        <v>9451</v>
      </c>
      <c r="L1600" s="155">
        <v>11.895228189999999</v>
      </c>
    </row>
    <row r="1601" spans="1:12" hidden="1" x14ac:dyDescent="0.3">
      <c r="A1601" s="154" t="s">
        <v>621</v>
      </c>
      <c r="B1601" s="154" t="s">
        <v>11865</v>
      </c>
      <c r="C1601" s="152" t="s">
        <v>621</v>
      </c>
      <c r="D1601" s="153" t="s">
        <v>11866</v>
      </c>
      <c r="E1601" s="154" t="s">
        <v>36</v>
      </c>
      <c r="F1601" s="154" t="s">
        <v>9447</v>
      </c>
      <c r="G1601" s="154" t="s">
        <v>9448</v>
      </c>
      <c r="H1601" s="154" t="s">
        <v>42</v>
      </c>
      <c r="I1601" s="154" t="s">
        <v>9449</v>
      </c>
      <c r="J1601" s="154" t="s">
        <v>9450</v>
      </c>
      <c r="K1601" s="154" t="s">
        <v>9451</v>
      </c>
      <c r="L1601" s="155">
        <v>43.853333329999998</v>
      </c>
    </row>
    <row r="1602" spans="1:12" hidden="1" x14ac:dyDescent="0.3">
      <c r="A1602" s="154" t="s">
        <v>622</v>
      </c>
      <c r="B1602" s="154" t="s">
        <v>11867</v>
      </c>
      <c r="C1602" s="152" t="s">
        <v>622</v>
      </c>
      <c r="D1602" s="153" t="s">
        <v>11868</v>
      </c>
      <c r="E1602" s="154" t="s">
        <v>36</v>
      </c>
      <c r="F1602" s="154" t="s">
        <v>9447</v>
      </c>
      <c r="G1602" s="154" t="s">
        <v>9448</v>
      </c>
      <c r="H1602" s="154" t="s">
        <v>42</v>
      </c>
      <c r="I1602" s="154" t="s">
        <v>9449</v>
      </c>
      <c r="J1602" s="154" t="s">
        <v>9450</v>
      </c>
      <c r="K1602" s="154" t="s">
        <v>9451</v>
      </c>
      <c r="L1602" s="155">
        <v>0.18262500000000001</v>
      </c>
    </row>
    <row r="1603" spans="1:12" hidden="1" x14ac:dyDescent="0.3">
      <c r="A1603" s="154" t="s">
        <v>623</v>
      </c>
      <c r="B1603" s="154" t="s">
        <v>11869</v>
      </c>
      <c r="C1603" s="152" t="s">
        <v>623</v>
      </c>
      <c r="D1603" s="153" t="s">
        <v>11870</v>
      </c>
      <c r="E1603" s="154" t="s">
        <v>36</v>
      </c>
      <c r="F1603" s="154" t="s">
        <v>9447</v>
      </c>
      <c r="G1603" s="154" t="s">
        <v>9448</v>
      </c>
      <c r="H1603" s="154" t="s">
        <v>42</v>
      </c>
      <c r="I1603" s="154" t="s">
        <v>9449</v>
      </c>
      <c r="J1603" s="154" t="s">
        <v>9450</v>
      </c>
      <c r="K1603" s="154" t="s">
        <v>9451</v>
      </c>
      <c r="L1603" s="155">
        <v>31.544702990000001</v>
      </c>
    </row>
    <row r="1604" spans="1:12" hidden="1" x14ac:dyDescent="0.3">
      <c r="A1604" s="154" t="s">
        <v>624</v>
      </c>
      <c r="B1604" s="154" t="s">
        <v>11871</v>
      </c>
      <c r="C1604" s="152" t="s">
        <v>624</v>
      </c>
      <c r="D1604" s="153" t="s">
        <v>11872</v>
      </c>
      <c r="E1604" s="154" t="s">
        <v>36</v>
      </c>
      <c r="F1604" s="154" t="s">
        <v>9447</v>
      </c>
      <c r="G1604" s="154" t="s">
        <v>9448</v>
      </c>
      <c r="H1604" s="154" t="s">
        <v>42</v>
      </c>
      <c r="I1604" s="154" t="s">
        <v>9449</v>
      </c>
      <c r="J1604" s="154" t="s">
        <v>9450</v>
      </c>
      <c r="K1604" s="154" t="s">
        <v>9451</v>
      </c>
      <c r="L1604" s="155">
        <v>44.241999999999997</v>
      </c>
    </row>
    <row r="1605" spans="1:12" hidden="1" x14ac:dyDescent="0.3">
      <c r="A1605" s="154" t="s">
        <v>625</v>
      </c>
      <c r="B1605" s="154" t="s">
        <v>11873</v>
      </c>
      <c r="C1605" s="152" t="s">
        <v>625</v>
      </c>
      <c r="D1605" s="153" t="s">
        <v>11874</v>
      </c>
      <c r="E1605" s="154" t="s">
        <v>36</v>
      </c>
      <c r="F1605" s="154" t="s">
        <v>9447</v>
      </c>
      <c r="G1605" s="154" t="s">
        <v>9448</v>
      </c>
      <c r="H1605" s="154" t="s">
        <v>42</v>
      </c>
      <c r="I1605" s="154" t="s">
        <v>9449</v>
      </c>
      <c r="J1605" s="154" t="s">
        <v>9450</v>
      </c>
      <c r="K1605" s="154" t="s">
        <v>9451</v>
      </c>
      <c r="L1605" s="155">
        <v>38.198273270000001</v>
      </c>
    </row>
    <row r="1606" spans="1:12" hidden="1" x14ac:dyDescent="0.3">
      <c r="A1606" s="154" t="s">
        <v>626</v>
      </c>
      <c r="B1606" s="154" t="s">
        <v>11875</v>
      </c>
      <c r="C1606" s="152" t="s">
        <v>626</v>
      </c>
      <c r="D1606" s="153" t="s">
        <v>11876</v>
      </c>
      <c r="E1606" s="154" t="s">
        <v>36</v>
      </c>
      <c r="F1606" s="154" t="s">
        <v>9447</v>
      </c>
      <c r="G1606" s="154" t="s">
        <v>9448</v>
      </c>
      <c r="H1606" s="154" t="s">
        <v>42</v>
      </c>
      <c r="I1606" s="154" t="s">
        <v>9449</v>
      </c>
      <c r="J1606" s="154" t="s">
        <v>9450</v>
      </c>
      <c r="K1606" s="154" t="s">
        <v>9451</v>
      </c>
      <c r="L1606" s="155">
        <v>39.199638880000002</v>
      </c>
    </row>
    <row r="1607" spans="1:12" hidden="1" x14ac:dyDescent="0.3">
      <c r="A1607" s="154" t="s">
        <v>627</v>
      </c>
      <c r="B1607" s="154" t="s">
        <v>11877</v>
      </c>
      <c r="C1607" s="152" t="s">
        <v>627</v>
      </c>
      <c r="D1607" s="153" t="s">
        <v>11878</v>
      </c>
      <c r="E1607" s="154" t="s">
        <v>36</v>
      </c>
      <c r="F1607" s="154" t="s">
        <v>9447</v>
      </c>
      <c r="G1607" s="154" t="s">
        <v>9448</v>
      </c>
      <c r="H1607" s="154" t="s">
        <v>42</v>
      </c>
      <c r="I1607" s="154" t="s">
        <v>9449</v>
      </c>
      <c r="J1607" s="154" t="s">
        <v>9450</v>
      </c>
      <c r="K1607" s="154" t="s">
        <v>9451</v>
      </c>
      <c r="L1607" s="155">
        <v>53.912500000000001</v>
      </c>
    </row>
    <row r="1608" spans="1:12" hidden="1" x14ac:dyDescent="0.3">
      <c r="A1608" s="154" t="s">
        <v>628</v>
      </c>
      <c r="B1608" s="154" t="s">
        <v>11879</v>
      </c>
      <c r="C1608" s="152" t="s">
        <v>628</v>
      </c>
      <c r="D1608" s="153" t="s">
        <v>11880</v>
      </c>
      <c r="E1608" s="154" t="s">
        <v>36</v>
      </c>
      <c r="F1608" s="154" t="s">
        <v>9447</v>
      </c>
      <c r="G1608" s="154" t="s">
        <v>9448</v>
      </c>
      <c r="H1608" s="154" t="s">
        <v>42</v>
      </c>
      <c r="I1608" s="154" t="s">
        <v>9449</v>
      </c>
      <c r="J1608" s="154" t="s">
        <v>9450</v>
      </c>
      <c r="K1608" s="154" t="s">
        <v>9451</v>
      </c>
      <c r="L1608" s="155">
        <v>75.209333330000007</v>
      </c>
    </row>
    <row r="1609" spans="1:12" hidden="1" x14ac:dyDescent="0.3">
      <c r="A1609" s="154" t="s">
        <v>629</v>
      </c>
      <c r="B1609" s="154" t="s">
        <v>11881</v>
      </c>
      <c r="C1609" s="152" t="s">
        <v>629</v>
      </c>
      <c r="D1609" s="153" t="s">
        <v>11882</v>
      </c>
      <c r="E1609" s="154" t="s">
        <v>36</v>
      </c>
      <c r="F1609" s="154" t="s">
        <v>9447</v>
      </c>
      <c r="G1609" s="154" t="s">
        <v>9448</v>
      </c>
      <c r="H1609" s="154" t="s">
        <v>42</v>
      </c>
      <c r="I1609" s="154" t="s">
        <v>9449</v>
      </c>
      <c r="J1609" s="154" t="s">
        <v>9450</v>
      </c>
      <c r="K1609" s="154" t="s">
        <v>9451</v>
      </c>
      <c r="L1609" s="155">
        <v>16.95941496</v>
      </c>
    </row>
    <row r="1610" spans="1:12" hidden="1" x14ac:dyDescent="0.3">
      <c r="A1610" s="154" t="s">
        <v>630</v>
      </c>
      <c r="B1610" s="154" t="s">
        <v>11883</v>
      </c>
      <c r="C1610" s="152" t="s">
        <v>630</v>
      </c>
      <c r="D1610" s="153" t="s">
        <v>11884</v>
      </c>
      <c r="E1610" s="154" t="s">
        <v>36</v>
      </c>
      <c r="F1610" s="154" t="s">
        <v>9447</v>
      </c>
      <c r="G1610" s="154" t="s">
        <v>9448</v>
      </c>
      <c r="H1610" s="154" t="s">
        <v>42</v>
      </c>
      <c r="I1610" s="154" t="s">
        <v>9449</v>
      </c>
      <c r="J1610" s="154" t="s">
        <v>9450</v>
      </c>
      <c r="K1610" s="154" t="s">
        <v>9451</v>
      </c>
      <c r="L1610" s="155">
        <v>3.7553940000000001E-2</v>
      </c>
    </row>
    <row r="1611" spans="1:12" hidden="1" x14ac:dyDescent="0.3">
      <c r="A1611" s="154" t="s">
        <v>631</v>
      </c>
      <c r="B1611" s="154" t="s">
        <v>11885</v>
      </c>
      <c r="C1611" s="152" t="s">
        <v>631</v>
      </c>
      <c r="D1611" s="153" t="s">
        <v>11886</v>
      </c>
      <c r="E1611" s="154" t="s">
        <v>36</v>
      </c>
      <c r="F1611" s="154" t="s">
        <v>9447</v>
      </c>
      <c r="G1611" s="154" t="s">
        <v>9448</v>
      </c>
      <c r="H1611" s="154" t="s">
        <v>42</v>
      </c>
      <c r="I1611" s="154" t="s">
        <v>9449</v>
      </c>
      <c r="J1611" s="154" t="s">
        <v>9450</v>
      </c>
      <c r="K1611" s="154" t="s">
        <v>9451</v>
      </c>
      <c r="L1611" s="155">
        <v>1.6902980000000001E-2</v>
      </c>
    </row>
    <row r="1612" spans="1:12" hidden="1" x14ac:dyDescent="0.3">
      <c r="A1612" s="154" t="s">
        <v>632</v>
      </c>
      <c r="B1612" s="154" t="s">
        <v>11887</v>
      </c>
      <c r="C1612" s="152" t="s">
        <v>632</v>
      </c>
      <c r="D1612" s="153" t="s">
        <v>11888</v>
      </c>
      <c r="E1612" s="154" t="s">
        <v>36</v>
      </c>
      <c r="F1612" s="154" t="s">
        <v>9447</v>
      </c>
      <c r="G1612" s="154" t="s">
        <v>9448</v>
      </c>
      <c r="H1612" s="154" t="s">
        <v>42</v>
      </c>
      <c r="I1612" s="154" t="s">
        <v>9449</v>
      </c>
      <c r="J1612" s="154" t="s">
        <v>9450</v>
      </c>
      <c r="K1612" s="154" t="s">
        <v>9451</v>
      </c>
      <c r="L1612" s="155">
        <v>30.835999999999999</v>
      </c>
    </row>
    <row r="1613" spans="1:12" hidden="1" x14ac:dyDescent="0.3">
      <c r="A1613" s="154" t="s">
        <v>1036</v>
      </c>
      <c r="B1613" s="154" t="s">
        <v>11889</v>
      </c>
      <c r="C1613" s="152" t="s">
        <v>1036</v>
      </c>
      <c r="D1613" s="153" t="s">
        <v>11890</v>
      </c>
      <c r="E1613" s="154" t="s">
        <v>36</v>
      </c>
      <c r="F1613" s="154" t="s">
        <v>9447</v>
      </c>
      <c r="G1613" s="154" t="s">
        <v>9448</v>
      </c>
      <c r="H1613" s="154" t="s">
        <v>42</v>
      </c>
      <c r="I1613" s="154" t="s">
        <v>9449</v>
      </c>
      <c r="J1613" s="154" t="s">
        <v>9450</v>
      </c>
      <c r="K1613" s="154" t="s">
        <v>9451</v>
      </c>
      <c r="L1613" s="155">
        <v>67.053995229999998</v>
      </c>
    </row>
    <row r="1614" spans="1:12" hidden="1" x14ac:dyDescent="0.3">
      <c r="A1614" s="154" t="s">
        <v>1037</v>
      </c>
      <c r="B1614" s="154" t="s">
        <v>11891</v>
      </c>
      <c r="C1614" s="152" t="s">
        <v>1037</v>
      </c>
      <c r="D1614" s="153" t="s">
        <v>11892</v>
      </c>
      <c r="E1614" s="154" t="s">
        <v>36</v>
      </c>
      <c r="F1614" s="154" t="s">
        <v>9447</v>
      </c>
      <c r="G1614" s="154" t="s">
        <v>9448</v>
      </c>
      <c r="H1614" s="154" t="s">
        <v>42</v>
      </c>
      <c r="I1614" s="154" t="s">
        <v>9449</v>
      </c>
      <c r="J1614" s="154" t="s">
        <v>9450</v>
      </c>
      <c r="K1614" s="154" t="s">
        <v>9451</v>
      </c>
      <c r="L1614" s="155">
        <v>137.2825</v>
      </c>
    </row>
    <row r="1615" spans="1:12" hidden="1" x14ac:dyDescent="0.3">
      <c r="A1615" s="154" t="s">
        <v>1038</v>
      </c>
      <c r="B1615" s="154" t="s">
        <v>11893</v>
      </c>
      <c r="C1615" s="152" t="s">
        <v>1038</v>
      </c>
      <c r="D1615" s="153" t="s">
        <v>11894</v>
      </c>
      <c r="E1615" s="154" t="s">
        <v>36</v>
      </c>
      <c r="F1615" s="154" t="s">
        <v>9447</v>
      </c>
      <c r="G1615" s="154" t="s">
        <v>9448</v>
      </c>
      <c r="H1615" s="154" t="s">
        <v>42</v>
      </c>
      <c r="I1615" s="154" t="s">
        <v>9449</v>
      </c>
      <c r="J1615" s="154" t="s">
        <v>9450</v>
      </c>
      <c r="K1615" s="154" t="s">
        <v>9451</v>
      </c>
      <c r="L1615" s="155">
        <v>32.424999999999997</v>
      </c>
    </row>
    <row r="1616" spans="1:12" hidden="1" x14ac:dyDescent="0.3">
      <c r="A1616" s="154" t="s">
        <v>1039</v>
      </c>
      <c r="B1616" s="154" t="s">
        <v>11895</v>
      </c>
      <c r="C1616" s="152" t="s">
        <v>1039</v>
      </c>
      <c r="D1616" s="153" t="s">
        <v>11896</v>
      </c>
      <c r="E1616" s="154" t="s">
        <v>36</v>
      </c>
      <c r="F1616" s="154" t="s">
        <v>9447</v>
      </c>
      <c r="G1616" s="154" t="s">
        <v>9448</v>
      </c>
      <c r="H1616" s="154" t="s">
        <v>42</v>
      </c>
      <c r="I1616" s="154" t="s">
        <v>9449</v>
      </c>
      <c r="J1616" s="154" t="s">
        <v>9450</v>
      </c>
      <c r="K1616" s="154" t="s">
        <v>9451</v>
      </c>
      <c r="L1616" s="155">
        <v>23.08625</v>
      </c>
    </row>
    <row r="1617" spans="1:12" hidden="1" x14ac:dyDescent="0.3">
      <c r="A1617" s="154" t="s">
        <v>1063</v>
      </c>
      <c r="B1617" s="154" t="s">
        <v>11897</v>
      </c>
      <c r="C1617" s="152" t="s">
        <v>1063</v>
      </c>
      <c r="D1617" s="153" t="s">
        <v>11898</v>
      </c>
      <c r="E1617" s="154" t="s">
        <v>36</v>
      </c>
      <c r="F1617" s="154" t="s">
        <v>9447</v>
      </c>
      <c r="G1617" s="154" t="s">
        <v>9448</v>
      </c>
      <c r="H1617" s="154" t="s">
        <v>42</v>
      </c>
      <c r="I1617" s="154" t="s">
        <v>9449</v>
      </c>
      <c r="J1617" s="154" t="s">
        <v>9450</v>
      </c>
      <c r="K1617" s="154" t="s">
        <v>9451</v>
      </c>
      <c r="L1617" s="155">
        <v>37.049999999999997</v>
      </c>
    </row>
    <row r="1618" spans="1:12" hidden="1" x14ac:dyDescent="0.3">
      <c r="A1618" s="154" t="s">
        <v>1064</v>
      </c>
      <c r="B1618" s="154" t="s">
        <v>11899</v>
      </c>
      <c r="C1618" s="152" t="s">
        <v>1064</v>
      </c>
      <c r="D1618" s="153" t="s">
        <v>11900</v>
      </c>
      <c r="E1618" s="154" t="s">
        <v>36</v>
      </c>
      <c r="F1618" s="154" t="s">
        <v>9447</v>
      </c>
      <c r="G1618" s="154" t="s">
        <v>9448</v>
      </c>
      <c r="H1618" s="154" t="s">
        <v>42</v>
      </c>
      <c r="I1618" s="154" t="s">
        <v>9449</v>
      </c>
      <c r="J1618" s="154" t="s">
        <v>9450</v>
      </c>
      <c r="K1618" s="154" t="s">
        <v>9451</v>
      </c>
      <c r="L1618" s="155">
        <v>16.475000000000001</v>
      </c>
    </row>
    <row r="1619" spans="1:12" hidden="1" x14ac:dyDescent="0.3">
      <c r="A1619" s="154" t="s">
        <v>1065</v>
      </c>
      <c r="B1619" s="154" t="s">
        <v>11901</v>
      </c>
      <c r="C1619" s="152" t="s">
        <v>1065</v>
      </c>
      <c r="D1619" s="153" t="s">
        <v>11902</v>
      </c>
      <c r="E1619" s="154" t="s">
        <v>36</v>
      </c>
      <c r="F1619" s="154" t="s">
        <v>9447</v>
      </c>
      <c r="G1619" s="154" t="s">
        <v>9448</v>
      </c>
      <c r="H1619" s="154" t="s">
        <v>42</v>
      </c>
      <c r="I1619" s="154" t="s">
        <v>9449</v>
      </c>
      <c r="J1619" s="154" t="s">
        <v>9450</v>
      </c>
      <c r="K1619" s="154" t="s">
        <v>9451</v>
      </c>
      <c r="L1619" s="155">
        <v>0</v>
      </c>
    </row>
    <row r="1620" spans="1:12" hidden="1" x14ac:dyDescent="0.3">
      <c r="A1620" s="154" t="s">
        <v>1079</v>
      </c>
      <c r="B1620" s="154" t="s">
        <v>11903</v>
      </c>
      <c r="C1620" s="152" t="s">
        <v>1079</v>
      </c>
      <c r="D1620" s="153" t="s">
        <v>11904</v>
      </c>
      <c r="E1620" s="154" t="s">
        <v>36</v>
      </c>
      <c r="F1620" s="154" t="s">
        <v>9447</v>
      </c>
      <c r="G1620" s="154" t="s">
        <v>9448</v>
      </c>
      <c r="H1620" s="154" t="s">
        <v>42</v>
      </c>
      <c r="I1620" s="154" t="s">
        <v>9449</v>
      </c>
      <c r="J1620" s="154" t="s">
        <v>9450</v>
      </c>
      <c r="K1620" s="154" t="s">
        <v>9451</v>
      </c>
      <c r="L1620" s="155">
        <v>11.5194093</v>
      </c>
    </row>
    <row r="1621" spans="1:12" hidden="1" x14ac:dyDescent="0.3">
      <c r="A1621" s="154" t="s">
        <v>1080</v>
      </c>
      <c r="B1621" s="154" t="s">
        <v>11905</v>
      </c>
      <c r="C1621" s="152" t="s">
        <v>1080</v>
      </c>
      <c r="D1621" s="153" t="s">
        <v>11906</v>
      </c>
      <c r="E1621" s="154" t="s">
        <v>36</v>
      </c>
      <c r="F1621" s="154" t="s">
        <v>9447</v>
      </c>
      <c r="G1621" s="154" t="s">
        <v>9448</v>
      </c>
      <c r="H1621" s="154" t="s">
        <v>42</v>
      </c>
      <c r="I1621" s="154" t="s">
        <v>9449</v>
      </c>
      <c r="J1621" s="154" t="s">
        <v>9450</v>
      </c>
      <c r="K1621" s="154" t="s">
        <v>9451</v>
      </c>
      <c r="L1621" s="155">
        <v>16.53393333</v>
      </c>
    </row>
    <row r="1622" spans="1:12" hidden="1" x14ac:dyDescent="0.3">
      <c r="A1622" s="154" t="s">
        <v>1081</v>
      </c>
      <c r="B1622" s="154" t="s">
        <v>11907</v>
      </c>
      <c r="C1622" s="152" t="s">
        <v>1081</v>
      </c>
      <c r="D1622" s="153" t="s">
        <v>11908</v>
      </c>
      <c r="E1622" s="154" t="s">
        <v>36</v>
      </c>
      <c r="F1622" s="154" t="s">
        <v>9447</v>
      </c>
      <c r="G1622" s="154" t="s">
        <v>9448</v>
      </c>
      <c r="H1622" s="154" t="s">
        <v>42</v>
      </c>
      <c r="I1622" s="154" t="s">
        <v>9449</v>
      </c>
      <c r="J1622" s="154" t="s">
        <v>9450</v>
      </c>
      <c r="K1622" s="154" t="s">
        <v>9451</v>
      </c>
      <c r="L1622" s="155">
        <v>43.11842068</v>
      </c>
    </row>
    <row r="1623" spans="1:12" hidden="1" x14ac:dyDescent="0.3">
      <c r="A1623" s="154" t="s">
        <v>1082</v>
      </c>
      <c r="B1623" s="154" t="s">
        <v>11909</v>
      </c>
      <c r="C1623" s="152" t="s">
        <v>1082</v>
      </c>
      <c r="D1623" s="153" t="s">
        <v>11910</v>
      </c>
      <c r="E1623" s="154" t="s">
        <v>36</v>
      </c>
      <c r="F1623" s="154" t="s">
        <v>9447</v>
      </c>
      <c r="G1623" s="154" t="s">
        <v>9448</v>
      </c>
      <c r="H1623" s="154" t="s">
        <v>42</v>
      </c>
      <c r="I1623" s="154" t="s">
        <v>9449</v>
      </c>
      <c r="J1623" s="154" t="s">
        <v>9450</v>
      </c>
      <c r="K1623" s="154" t="s">
        <v>9451</v>
      </c>
      <c r="L1623" s="155">
        <v>34.232799999999997</v>
      </c>
    </row>
    <row r="1624" spans="1:12" hidden="1" x14ac:dyDescent="0.3">
      <c r="A1624" s="154" t="s">
        <v>1083</v>
      </c>
      <c r="B1624" s="154" t="s">
        <v>11911</v>
      </c>
      <c r="C1624" s="152" t="s">
        <v>1083</v>
      </c>
      <c r="D1624" s="153" t="s">
        <v>11912</v>
      </c>
      <c r="E1624" s="154" t="s">
        <v>36</v>
      </c>
      <c r="F1624" s="154" t="s">
        <v>9447</v>
      </c>
      <c r="G1624" s="154" t="s">
        <v>9448</v>
      </c>
      <c r="H1624" s="154" t="s">
        <v>42</v>
      </c>
      <c r="I1624" s="154" t="s">
        <v>9449</v>
      </c>
      <c r="J1624" s="154" t="s">
        <v>9450</v>
      </c>
      <c r="K1624" s="154" t="s">
        <v>9451</v>
      </c>
      <c r="L1624" s="155">
        <v>6.2025724999999996</v>
      </c>
    </row>
    <row r="1625" spans="1:12" hidden="1" x14ac:dyDescent="0.3">
      <c r="A1625" s="154" t="s">
        <v>1084</v>
      </c>
      <c r="B1625" s="154" t="s">
        <v>11913</v>
      </c>
      <c r="C1625" s="152" t="s">
        <v>1084</v>
      </c>
      <c r="D1625" s="153" t="s">
        <v>11914</v>
      </c>
      <c r="E1625" s="154" t="s">
        <v>36</v>
      </c>
      <c r="F1625" s="154" t="s">
        <v>9447</v>
      </c>
      <c r="G1625" s="154" t="s">
        <v>9448</v>
      </c>
      <c r="H1625" s="154" t="s">
        <v>42</v>
      </c>
      <c r="I1625" s="154" t="s">
        <v>9449</v>
      </c>
      <c r="J1625" s="154" t="s">
        <v>9450</v>
      </c>
      <c r="K1625" s="154" t="s">
        <v>9451</v>
      </c>
      <c r="L1625" s="155">
        <v>1.78464658</v>
      </c>
    </row>
    <row r="1626" spans="1:12" hidden="1" x14ac:dyDescent="0.3">
      <c r="A1626" s="154" t="s">
        <v>11915</v>
      </c>
      <c r="B1626" s="154" t="s">
        <v>11916</v>
      </c>
      <c r="C1626" s="152" t="s">
        <v>11915</v>
      </c>
      <c r="D1626" s="153" t="s">
        <v>11917</v>
      </c>
      <c r="E1626" s="154" t="s">
        <v>36</v>
      </c>
      <c r="F1626" s="154" t="s">
        <v>9447</v>
      </c>
      <c r="G1626" s="154" t="s">
        <v>9448</v>
      </c>
      <c r="H1626" s="154" t="s">
        <v>42</v>
      </c>
      <c r="I1626" s="154" t="s">
        <v>9449</v>
      </c>
      <c r="J1626" s="154" t="s">
        <v>9450</v>
      </c>
      <c r="K1626" s="154" t="s">
        <v>9451</v>
      </c>
      <c r="L1626" s="155">
        <v>0</v>
      </c>
    </row>
    <row r="1627" spans="1:12" hidden="1" x14ac:dyDescent="0.3">
      <c r="A1627" s="154" t="s">
        <v>11918</v>
      </c>
      <c r="B1627" s="154" t="s">
        <v>11919</v>
      </c>
      <c r="C1627" s="152" t="s">
        <v>11918</v>
      </c>
      <c r="D1627" s="153" t="s">
        <v>11920</v>
      </c>
      <c r="E1627" s="154" t="s">
        <v>36</v>
      </c>
      <c r="F1627" s="154" t="s">
        <v>9447</v>
      </c>
      <c r="G1627" s="154" t="s">
        <v>9448</v>
      </c>
      <c r="H1627" s="154" t="s">
        <v>42</v>
      </c>
      <c r="I1627" s="154" t="s">
        <v>9449</v>
      </c>
      <c r="J1627" s="154" t="s">
        <v>9450</v>
      </c>
      <c r="K1627" s="154" t="s">
        <v>9451</v>
      </c>
      <c r="L1627" s="155">
        <v>0</v>
      </c>
    </row>
    <row r="1628" spans="1:12" hidden="1" x14ac:dyDescent="0.3">
      <c r="A1628" s="154" t="s">
        <v>11921</v>
      </c>
      <c r="B1628" s="154" t="s">
        <v>11922</v>
      </c>
      <c r="C1628" s="152" t="s">
        <v>11921</v>
      </c>
      <c r="D1628" s="153" t="s">
        <v>11923</v>
      </c>
      <c r="E1628" s="154" t="s">
        <v>36</v>
      </c>
      <c r="F1628" s="154" t="s">
        <v>9447</v>
      </c>
      <c r="G1628" s="154" t="s">
        <v>9448</v>
      </c>
      <c r="H1628" s="154" t="s">
        <v>42</v>
      </c>
      <c r="I1628" s="154" t="s">
        <v>9449</v>
      </c>
      <c r="J1628" s="154" t="s">
        <v>9450</v>
      </c>
      <c r="K1628" s="154" t="s">
        <v>9451</v>
      </c>
      <c r="L1628" s="155">
        <v>0</v>
      </c>
    </row>
    <row r="1629" spans="1:12" hidden="1" x14ac:dyDescent="0.3">
      <c r="A1629" s="154" t="s">
        <v>11924</v>
      </c>
      <c r="B1629" s="154" t="s">
        <v>11925</v>
      </c>
      <c r="C1629" s="152" t="s">
        <v>11924</v>
      </c>
      <c r="D1629" s="153" t="s">
        <v>11926</v>
      </c>
      <c r="E1629" s="154" t="s">
        <v>36</v>
      </c>
      <c r="F1629" s="154" t="s">
        <v>9447</v>
      </c>
      <c r="G1629" s="154" t="s">
        <v>9448</v>
      </c>
      <c r="H1629" s="154" t="s">
        <v>42</v>
      </c>
      <c r="I1629" s="154" t="s">
        <v>9449</v>
      </c>
      <c r="J1629" s="154" t="s">
        <v>9450</v>
      </c>
      <c r="K1629" s="154" t="s">
        <v>9451</v>
      </c>
      <c r="L1629" s="155">
        <v>0</v>
      </c>
    </row>
    <row r="1630" spans="1:12" hidden="1" x14ac:dyDescent="0.3">
      <c r="A1630" s="154" t="s">
        <v>11927</v>
      </c>
      <c r="B1630" s="154" t="s">
        <v>11928</v>
      </c>
      <c r="C1630" s="152" t="s">
        <v>11927</v>
      </c>
      <c r="D1630" s="153" t="s">
        <v>11929</v>
      </c>
      <c r="E1630" s="154" t="s">
        <v>36</v>
      </c>
      <c r="F1630" s="154" t="s">
        <v>9447</v>
      </c>
      <c r="G1630" s="154" t="s">
        <v>9448</v>
      </c>
      <c r="H1630" s="154" t="s">
        <v>42</v>
      </c>
      <c r="I1630" s="154" t="s">
        <v>9449</v>
      </c>
      <c r="J1630" s="154" t="s">
        <v>9450</v>
      </c>
      <c r="K1630" s="154" t="s">
        <v>9451</v>
      </c>
      <c r="L1630" s="155">
        <v>0</v>
      </c>
    </row>
    <row r="1631" spans="1:12" hidden="1" x14ac:dyDescent="0.3">
      <c r="A1631" s="154" t="s">
        <v>11930</v>
      </c>
      <c r="B1631" s="154" t="s">
        <v>11931</v>
      </c>
      <c r="C1631" s="152" t="s">
        <v>11930</v>
      </c>
      <c r="D1631" s="153" t="s">
        <v>11932</v>
      </c>
      <c r="E1631" s="154" t="s">
        <v>36</v>
      </c>
      <c r="F1631" s="154" t="s">
        <v>9447</v>
      </c>
      <c r="G1631" s="154" t="s">
        <v>9448</v>
      </c>
      <c r="H1631" s="154" t="s">
        <v>42</v>
      </c>
      <c r="I1631" s="154" t="s">
        <v>9449</v>
      </c>
      <c r="J1631" s="154" t="s">
        <v>9450</v>
      </c>
      <c r="K1631" s="154" t="s">
        <v>9451</v>
      </c>
      <c r="L1631" s="155">
        <v>0</v>
      </c>
    </row>
    <row r="1632" spans="1:12" hidden="1" x14ac:dyDescent="0.3">
      <c r="A1632" s="154" t="s">
        <v>11933</v>
      </c>
      <c r="B1632" s="154" t="s">
        <v>11934</v>
      </c>
      <c r="C1632" s="152" t="s">
        <v>11933</v>
      </c>
      <c r="D1632" s="153" t="s">
        <v>11935</v>
      </c>
      <c r="E1632" s="154" t="s">
        <v>36</v>
      </c>
      <c r="F1632" s="154" t="s">
        <v>9447</v>
      </c>
      <c r="G1632" s="154" t="s">
        <v>9448</v>
      </c>
      <c r="H1632" s="154" t="s">
        <v>42</v>
      </c>
      <c r="I1632" s="154" t="s">
        <v>9449</v>
      </c>
      <c r="J1632" s="154" t="s">
        <v>9450</v>
      </c>
      <c r="K1632" s="154" t="s">
        <v>9451</v>
      </c>
      <c r="L1632" s="155">
        <v>0</v>
      </c>
    </row>
    <row r="1633" spans="1:12" hidden="1" x14ac:dyDescent="0.3">
      <c r="A1633" s="154" t="s">
        <v>11936</v>
      </c>
      <c r="B1633" s="154" t="s">
        <v>11937</v>
      </c>
      <c r="C1633" s="152" t="s">
        <v>11936</v>
      </c>
      <c r="D1633" s="153" t="s">
        <v>11938</v>
      </c>
      <c r="E1633" s="154" t="s">
        <v>36</v>
      </c>
      <c r="F1633" s="154" t="s">
        <v>9447</v>
      </c>
      <c r="G1633" s="154" t="s">
        <v>9448</v>
      </c>
      <c r="H1633" s="154" t="s">
        <v>42</v>
      </c>
      <c r="I1633" s="154" t="s">
        <v>9449</v>
      </c>
      <c r="J1633" s="154" t="s">
        <v>9450</v>
      </c>
      <c r="K1633" s="154" t="s">
        <v>9451</v>
      </c>
      <c r="L1633" s="155">
        <v>0</v>
      </c>
    </row>
    <row r="1634" spans="1:12" hidden="1" x14ac:dyDescent="0.3">
      <c r="A1634" s="154" t="s">
        <v>11939</v>
      </c>
      <c r="B1634" s="154" t="s">
        <v>11940</v>
      </c>
      <c r="C1634" s="152" t="s">
        <v>11939</v>
      </c>
      <c r="D1634" s="153" t="s">
        <v>11941</v>
      </c>
      <c r="E1634" s="154" t="s">
        <v>36</v>
      </c>
      <c r="F1634" s="154" t="s">
        <v>9447</v>
      </c>
      <c r="G1634" s="154" t="s">
        <v>9448</v>
      </c>
      <c r="H1634" s="154" t="s">
        <v>42</v>
      </c>
      <c r="I1634" s="154" t="s">
        <v>9449</v>
      </c>
      <c r="J1634" s="154" t="s">
        <v>9450</v>
      </c>
      <c r="K1634" s="154" t="s">
        <v>9451</v>
      </c>
      <c r="L1634" s="155">
        <v>0</v>
      </c>
    </row>
    <row r="1635" spans="1:12" hidden="1" x14ac:dyDescent="0.3">
      <c r="A1635" s="154" t="s">
        <v>11942</v>
      </c>
      <c r="B1635" s="154" t="s">
        <v>11943</v>
      </c>
      <c r="C1635" s="152" t="s">
        <v>11944</v>
      </c>
      <c r="D1635" s="153" t="s">
        <v>11945</v>
      </c>
      <c r="E1635" s="154" t="s">
        <v>36</v>
      </c>
      <c r="F1635" s="154" t="s">
        <v>9465</v>
      </c>
      <c r="G1635" s="154" t="s">
        <v>10246</v>
      </c>
      <c r="H1635" s="154" t="s">
        <v>42</v>
      </c>
      <c r="I1635" s="154" t="s">
        <v>9449</v>
      </c>
      <c r="J1635" s="154" t="s">
        <v>9450</v>
      </c>
      <c r="K1635" s="154" t="s">
        <v>9451</v>
      </c>
      <c r="L1635" s="155">
        <v>0</v>
      </c>
    </row>
    <row r="1636" spans="1:12" hidden="1" x14ac:dyDescent="0.3">
      <c r="A1636" s="154" t="s">
        <v>633</v>
      </c>
      <c r="B1636" s="154" t="s">
        <v>11946</v>
      </c>
      <c r="C1636" s="152" t="s">
        <v>633</v>
      </c>
      <c r="D1636" s="153" t="s">
        <v>11947</v>
      </c>
      <c r="E1636" s="154" t="s">
        <v>36</v>
      </c>
      <c r="F1636" s="154" t="s">
        <v>9447</v>
      </c>
      <c r="G1636" s="154" t="s">
        <v>9448</v>
      </c>
      <c r="H1636" s="154" t="s">
        <v>42</v>
      </c>
      <c r="I1636" s="154" t="s">
        <v>9449</v>
      </c>
      <c r="J1636" s="154" t="s">
        <v>9450</v>
      </c>
      <c r="K1636" s="154" t="s">
        <v>9451</v>
      </c>
      <c r="L1636" s="155">
        <v>593.35333333000005</v>
      </c>
    </row>
    <row r="1637" spans="1:12" hidden="1" x14ac:dyDescent="0.3">
      <c r="A1637" s="154" t="s">
        <v>11948</v>
      </c>
      <c r="B1637" s="154" t="s">
        <v>11949</v>
      </c>
      <c r="C1637" s="152" t="s">
        <v>11950</v>
      </c>
      <c r="D1637" s="153" t="s">
        <v>11951</v>
      </c>
      <c r="E1637" s="154" t="s">
        <v>36</v>
      </c>
      <c r="F1637" s="154" t="s">
        <v>9465</v>
      </c>
      <c r="G1637" s="154" t="s">
        <v>10246</v>
      </c>
      <c r="H1637" s="154" t="s">
        <v>42</v>
      </c>
      <c r="I1637" s="154" t="s">
        <v>9449</v>
      </c>
      <c r="J1637" s="154" t="s">
        <v>9450</v>
      </c>
      <c r="K1637" s="154" t="s">
        <v>9451</v>
      </c>
      <c r="L1637" s="155">
        <v>105.55562500000001</v>
      </c>
    </row>
    <row r="1638" spans="1:12" hidden="1" x14ac:dyDescent="0.3">
      <c r="A1638" s="154" t="s">
        <v>634</v>
      </c>
      <c r="B1638" s="154" t="s">
        <v>11952</v>
      </c>
      <c r="C1638" s="152" t="s">
        <v>634</v>
      </c>
      <c r="D1638" s="153" t="s">
        <v>11953</v>
      </c>
      <c r="E1638" s="154" t="s">
        <v>36</v>
      </c>
      <c r="F1638" s="154" t="s">
        <v>9447</v>
      </c>
      <c r="G1638" s="154" t="s">
        <v>9448</v>
      </c>
      <c r="H1638" s="154" t="s">
        <v>42</v>
      </c>
      <c r="I1638" s="154" t="s">
        <v>9449</v>
      </c>
      <c r="J1638" s="154" t="s">
        <v>9450</v>
      </c>
      <c r="K1638" s="154" t="s">
        <v>9451</v>
      </c>
      <c r="L1638" s="155">
        <v>22.51544663</v>
      </c>
    </row>
    <row r="1639" spans="1:12" hidden="1" x14ac:dyDescent="0.3">
      <c r="A1639" s="154" t="s">
        <v>635</v>
      </c>
      <c r="B1639" s="154" t="s">
        <v>11954</v>
      </c>
      <c r="C1639" s="152" t="s">
        <v>635</v>
      </c>
      <c r="D1639" s="153" t="s">
        <v>11955</v>
      </c>
      <c r="E1639" s="154" t="s">
        <v>36</v>
      </c>
      <c r="F1639" s="154" t="s">
        <v>9447</v>
      </c>
      <c r="G1639" s="154" t="s">
        <v>9448</v>
      </c>
      <c r="H1639" s="154" t="s">
        <v>42</v>
      </c>
      <c r="I1639" s="154" t="s">
        <v>9449</v>
      </c>
      <c r="J1639" s="154" t="s">
        <v>9450</v>
      </c>
      <c r="K1639" s="154" t="s">
        <v>9451</v>
      </c>
      <c r="L1639" s="155">
        <v>7.2136363599999997</v>
      </c>
    </row>
    <row r="1640" spans="1:12" hidden="1" x14ac:dyDescent="0.3">
      <c r="A1640" s="154" t="s">
        <v>636</v>
      </c>
      <c r="B1640" s="154" t="s">
        <v>11956</v>
      </c>
      <c r="C1640" s="152" t="s">
        <v>636</v>
      </c>
      <c r="D1640" s="153" t="s">
        <v>11957</v>
      </c>
      <c r="E1640" s="154" t="s">
        <v>36</v>
      </c>
      <c r="F1640" s="154" t="s">
        <v>9447</v>
      </c>
      <c r="G1640" s="154" t="s">
        <v>9448</v>
      </c>
      <c r="H1640" s="154" t="s">
        <v>42</v>
      </c>
      <c r="I1640" s="154" t="s">
        <v>9449</v>
      </c>
      <c r="J1640" s="154" t="s">
        <v>9450</v>
      </c>
      <c r="K1640" s="154" t="s">
        <v>9451</v>
      </c>
      <c r="L1640" s="155">
        <v>68.150000000000006</v>
      </c>
    </row>
    <row r="1641" spans="1:12" hidden="1" x14ac:dyDescent="0.3">
      <c r="A1641" s="154" t="s">
        <v>11958</v>
      </c>
      <c r="B1641" s="154" t="s">
        <v>11959</v>
      </c>
      <c r="C1641" s="152" t="s">
        <v>11958</v>
      </c>
      <c r="D1641" s="153" t="s">
        <v>11960</v>
      </c>
      <c r="E1641" s="154" t="s">
        <v>36</v>
      </c>
      <c r="F1641" s="154" t="s">
        <v>9447</v>
      </c>
      <c r="G1641" s="154" t="s">
        <v>9448</v>
      </c>
      <c r="H1641" s="154" t="s">
        <v>42</v>
      </c>
      <c r="I1641" s="154" t="s">
        <v>9449</v>
      </c>
      <c r="J1641" s="154" t="s">
        <v>9450</v>
      </c>
      <c r="K1641" s="154" t="s">
        <v>9451</v>
      </c>
      <c r="L1641" s="155">
        <v>698.57</v>
      </c>
    </row>
    <row r="1642" spans="1:12" hidden="1" x14ac:dyDescent="0.3">
      <c r="A1642" s="154" t="s">
        <v>11961</v>
      </c>
      <c r="B1642" s="154" t="s">
        <v>11962</v>
      </c>
      <c r="C1642" s="152" t="s">
        <v>11961</v>
      </c>
      <c r="D1642" s="153" t="s">
        <v>11963</v>
      </c>
      <c r="E1642" s="154" t="s">
        <v>36</v>
      </c>
      <c r="F1642" s="154" t="s">
        <v>9447</v>
      </c>
      <c r="G1642" s="154" t="s">
        <v>9448</v>
      </c>
      <c r="H1642" s="154" t="s">
        <v>42</v>
      </c>
      <c r="I1642" s="154" t="s">
        <v>9449</v>
      </c>
      <c r="J1642" s="154" t="s">
        <v>9450</v>
      </c>
      <c r="K1642" s="154" t="s">
        <v>9451</v>
      </c>
      <c r="L1642" s="155">
        <v>526.52</v>
      </c>
    </row>
    <row r="1643" spans="1:12" hidden="1" x14ac:dyDescent="0.3">
      <c r="A1643" s="154" t="s">
        <v>11964</v>
      </c>
      <c r="B1643" s="154" t="s">
        <v>11965</v>
      </c>
      <c r="C1643" s="152" t="s">
        <v>11964</v>
      </c>
      <c r="D1643" s="153" t="s">
        <v>11966</v>
      </c>
      <c r="E1643" s="154" t="s">
        <v>36</v>
      </c>
      <c r="F1643" s="154" t="s">
        <v>9447</v>
      </c>
      <c r="G1643" s="154" t="s">
        <v>9448</v>
      </c>
      <c r="H1643" s="154" t="s">
        <v>42</v>
      </c>
      <c r="I1643" s="154" t="s">
        <v>9449</v>
      </c>
      <c r="J1643" s="154" t="s">
        <v>9450</v>
      </c>
      <c r="K1643" s="154" t="s">
        <v>9451</v>
      </c>
      <c r="L1643" s="155">
        <v>348.036</v>
      </c>
    </row>
    <row r="1644" spans="1:12" hidden="1" x14ac:dyDescent="0.3">
      <c r="A1644" s="154" t="s">
        <v>11967</v>
      </c>
      <c r="B1644" s="154" t="s">
        <v>11968</v>
      </c>
      <c r="C1644" s="152" t="s">
        <v>11967</v>
      </c>
      <c r="D1644" s="153" t="s">
        <v>11969</v>
      </c>
      <c r="E1644" s="154" t="s">
        <v>36</v>
      </c>
      <c r="F1644" s="154" t="s">
        <v>9447</v>
      </c>
      <c r="G1644" s="154" t="s">
        <v>9448</v>
      </c>
      <c r="H1644" s="154" t="s">
        <v>42</v>
      </c>
      <c r="I1644" s="154" t="s">
        <v>9449</v>
      </c>
      <c r="J1644" s="154" t="s">
        <v>9450</v>
      </c>
      <c r="K1644" s="154" t="s">
        <v>9451</v>
      </c>
      <c r="L1644" s="155">
        <v>140.41999999999999</v>
      </c>
    </row>
    <row r="1645" spans="1:12" hidden="1" x14ac:dyDescent="0.3">
      <c r="A1645" s="154" t="s">
        <v>11970</v>
      </c>
      <c r="B1645" s="154" t="s">
        <v>11971</v>
      </c>
      <c r="C1645" s="152" t="s">
        <v>11970</v>
      </c>
      <c r="D1645" s="153" t="s">
        <v>11972</v>
      </c>
      <c r="E1645" s="154" t="s">
        <v>36</v>
      </c>
      <c r="F1645" s="154" t="s">
        <v>9447</v>
      </c>
      <c r="G1645" s="154" t="s">
        <v>9448</v>
      </c>
      <c r="H1645" s="154" t="s">
        <v>42</v>
      </c>
      <c r="I1645" s="154" t="s">
        <v>9449</v>
      </c>
      <c r="J1645" s="154" t="s">
        <v>9450</v>
      </c>
      <c r="K1645" s="154" t="s">
        <v>9451</v>
      </c>
      <c r="L1645" s="155">
        <v>95.61</v>
      </c>
    </row>
    <row r="1646" spans="1:12" hidden="1" x14ac:dyDescent="0.3">
      <c r="A1646" s="154" t="s">
        <v>11973</v>
      </c>
      <c r="B1646" s="154" t="s">
        <v>11974</v>
      </c>
      <c r="C1646" s="152" t="s">
        <v>11973</v>
      </c>
      <c r="D1646" s="153" t="s">
        <v>11975</v>
      </c>
      <c r="E1646" s="154" t="s">
        <v>36</v>
      </c>
      <c r="F1646" s="154" t="s">
        <v>9447</v>
      </c>
      <c r="G1646" s="154" t="s">
        <v>9448</v>
      </c>
      <c r="H1646" s="154" t="s">
        <v>42</v>
      </c>
      <c r="I1646" s="154" t="s">
        <v>9449</v>
      </c>
      <c r="J1646" s="154" t="s">
        <v>9450</v>
      </c>
      <c r="K1646" s="154" t="s">
        <v>9451</v>
      </c>
      <c r="L1646" s="155">
        <v>94.15</v>
      </c>
    </row>
    <row r="1647" spans="1:12" hidden="1" x14ac:dyDescent="0.3">
      <c r="A1647" s="154" t="s">
        <v>11976</v>
      </c>
      <c r="B1647" s="154" t="s">
        <v>11977</v>
      </c>
      <c r="C1647" s="152" t="s">
        <v>11976</v>
      </c>
      <c r="D1647" s="153" t="s">
        <v>11978</v>
      </c>
      <c r="E1647" s="154" t="s">
        <v>36</v>
      </c>
      <c r="F1647" s="154" t="s">
        <v>9447</v>
      </c>
      <c r="G1647" s="154" t="s">
        <v>9448</v>
      </c>
      <c r="H1647" s="154" t="s">
        <v>42</v>
      </c>
      <c r="I1647" s="154" t="s">
        <v>9449</v>
      </c>
      <c r="J1647" s="154" t="s">
        <v>9450</v>
      </c>
      <c r="K1647" s="154" t="s">
        <v>9451</v>
      </c>
      <c r="L1647" s="155">
        <v>80.3</v>
      </c>
    </row>
    <row r="1648" spans="1:12" hidden="1" x14ac:dyDescent="0.3">
      <c r="A1648" s="154" t="s">
        <v>11979</v>
      </c>
      <c r="B1648" s="154" t="s">
        <v>11980</v>
      </c>
      <c r="C1648" s="152" t="s">
        <v>11979</v>
      </c>
      <c r="D1648" s="153" t="s">
        <v>11981</v>
      </c>
      <c r="E1648" s="154" t="s">
        <v>36</v>
      </c>
      <c r="F1648" s="154" t="s">
        <v>9447</v>
      </c>
      <c r="G1648" s="154" t="s">
        <v>9448</v>
      </c>
      <c r="H1648" s="154" t="s">
        <v>42</v>
      </c>
      <c r="I1648" s="154" t="s">
        <v>9449</v>
      </c>
      <c r="J1648" s="154" t="s">
        <v>9450</v>
      </c>
      <c r="K1648" s="154" t="s">
        <v>9451</v>
      </c>
      <c r="L1648" s="155">
        <v>80.213333329999998</v>
      </c>
    </row>
    <row r="1649" spans="1:12" hidden="1" x14ac:dyDescent="0.3">
      <c r="A1649" s="154" t="s">
        <v>11982</v>
      </c>
      <c r="B1649" s="154" t="s">
        <v>11983</v>
      </c>
      <c r="C1649" s="152" t="s">
        <v>11982</v>
      </c>
      <c r="D1649" s="153" t="s">
        <v>11984</v>
      </c>
      <c r="E1649" s="154" t="s">
        <v>36</v>
      </c>
      <c r="F1649" s="154" t="s">
        <v>9447</v>
      </c>
      <c r="G1649" s="154" t="s">
        <v>9448</v>
      </c>
      <c r="H1649" s="154" t="s">
        <v>42</v>
      </c>
      <c r="I1649" s="154" t="s">
        <v>9449</v>
      </c>
      <c r="J1649" s="154" t="s">
        <v>9450</v>
      </c>
      <c r="K1649" s="154" t="s">
        <v>9451</v>
      </c>
      <c r="L1649" s="155">
        <v>46.23</v>
      </c>
    </row>
    <row r="1650" spans="1:12" hidden="1" x14ac:dyDescent="0.3">
      <c r="A1650" s="154" t="s">
        <v>11985</v>
      </c>
      <c r="B1650" s="154" t="s">
        <v>11986</v>
      </c>
      <c r="C1650" s="152" t="s">
        <v>11985</v>
      </c>
      <c r="D1650" s="153" t="s">
        <v>11987</v>
      </c>
      <c r="E1650" s="154" t="s">
        <v>36</v>
      </c>
      <c r="F1650" s="154" t="s">
        <v>9447</v>
      </c>
      <c r="G1650" s="154" t="s">
        <v>9448</v>
      </c>
      <c r="H1650" s="154" t="s">
        <v>42</v>
      </c>
      <c r="I1650" s="154" t="s">
        <v>9449</v>
      </c>
      <c r="J1650" s="154" t="s">
        <v>9450</v>
      </c>
      <c r="K1650" s="154" t="s">
        <v>9451</v>
      </c>
      <c r="L1650" s="155">
        <v>92.748333329999994</v>
      </c>
    </row>
    <row r="1651" spans="1:12" hidden="1" x14ac:dyDescent="0.3">
      <c r="A1651" s="154" t="s">
        <v>11988</v>
      </c>
      <c r="B1651" s="154" t="s">
        <v>11989</v>
      </c>
      <c r="C1651" s="152" t="s">
        <v>11988</v>
      </c>
      <c r="D1651" s="153" t="s">
        <v>11990</v>
      </c>
      <c r="E1651" s="154" t="s">
        <v>36</v>
      </c>
      <c r="F1651" s="154" t="s">
        <v>9447</v>
      </c>
      <c r="G1651" s="154" t="s">
        <v>9448</v>
      </c>
      <c r="H1651" s="154" t="s">
        <v>42</v>
      </c>
      <c r="I1651" s="154" t="s">
        <v>9449</v>
      </c>
      <c r="J1651" s="154" t="s">
        <v>9450</v>
      </c>
      <c r="K1651" s="154" t="s">
        <v>9451</v>
      </c>
      <c r="L1651" s="155">
        <v>95.17</v>
      </c>
    </row>
    <row r="1652" spans="1:12" hidden="1" x14ac:dyDescent="0.3">
      <c r="A1652" s="154" t="s">
        <v>11991</v>
      </c>
      <c r="B1652" s="154" t="s">
        <v>11992</v>
      </c>
      <c r="C1652" s="152" t="s">
        <v>11991</v>
      </c>
      <c r="D1652" s="153" t="s">
        <v>11993</v>
      </c>
      <c r="E1652" s="154" t="s">
        <v>36</v>
      </c>
      <c r="F1652" s="154" t="s">
        <v>9447</v>
      </c>
      <c r="G1652" s="154" t="s">
        <v>9448</v>
      </c>
      <c r="H1652" s="154" t="s">
        <v>42</v>
      </c>
      <c r="I1652" s="154" t="s">
        <v>9449</v>
      </c>
      <c r="J1652" s="154" t="s">
        <v>9450</v>
      </c>
      <c r="K1652" s="154" t="s">
        <v>9451</v>
      </c>
      <c r="L1652" s="155">
        <v>73.55</v>
      </c>
    </row>
    <row r="1653" spans="1:12" hidden="1" x14ac:dyDescent="0.3">
      <c r="A1653" s="154" t="s">
        <v>11994</v>
      </c>
      <c r="B1653" s="154" t="s">
        <v>11995</v>
      </c>
      <c r="C1653" s="152" t="s">
        <v>11994</v>
      </c>
      <c r="D1653" s="153" t="s">
        <v>11996</v>
      </c>
      <c r="E1653" s="154" t="s">
        <v>36</v>
      </c>
      <c r="F1653" s="154" t="s">
        <v>9447</v>
      </c>
      <c r="G1653" s="154" t="s">
        <v>9448</v>
      </c>
      <c r="H1653" s="154" t="s">
        <v>42</v>
      </c>
      <c r="I1653" s="154" t="s">
        <v>9449</v>
      </c>
      <c r="J1653" s="154" t="s">
        <v>9450</v>
      </c>
      <c r="K1653" s="154" t="s">
        <v>9451</v>
      </c>
      <c r="L1653" s="155">
        <v>70.126666659999998</v>
      </c>
    </row>
    <row r="1654" spans="1:12" hidden="1" x14ac:dyDescent="0.3">
      <c r="A1654" s="154" t="s">
        <v>11997</v>
      </c>
      <c r="B1654" s="154" t="s">
        <v>11998</v>
      </c>
      <c r="C1654" s="152" t="s">
        <v>11997</v>
      </c>
      <c r="D1654" s="153" t="s">
        <v>11999</v>
      </c>
      <c r="E1654" s="154" t="s">
        <v>36</v>
      </c>
      <c r="F1654" s="154" t="s">
        <v>9447</v>
      </c>
      <c r="G1654" s="154" t="s">
        <v>9448</v>
      </c>
      <c r="H1654" s="154" t="s">
        <v>42</v>
      </c>
      <c r="I1654" s="154" t="s">
        <v>9449</v>
      </c>
      <c r="J1654" s="154" t="s">
        <v>9450</v>
      </c>
      <c r="K1654" s="154" t="s">
        <v>9451</v>
      </c>
      <c r="L1654" s="155">
        <v>98.44</v>
      </c>
    </row>
    <row r="1655" spans="1:12" hidden="1" x14ac:dyDescent="0.3">
      <c r="A1655" s="154" t="s">
        <v>12000</v>
      </c>
      <c r="B1655" s="154" t="s">
        <v>12001</v>
      </c>
      <c r="C1655" s="152" t="s">
        <v>12000</v>
      </c>
      <c r="D1655" s="153" t="s">
        <v>12002</v>
      </c>
      <c r="E1655" s="154" t="s">
        <v>36</v>
      </c>
      <c r="F1655" s="154" t="s">
        <v>9447</v>
      </c>
      <c r="G1655" s="154" t="s">
        <v>9448</v>
      </c>
      <c r="H1655" s="154" t="s">
        <v>42</v>
      </c>
      <c r="I1655" s="154" t="s">
        <v>9449</v>
      </c>
      <c r="J1655" s="154" t="s">
        <v>9450</v>
      </c>
      <c r="K1655" s="154" t="s">
        <v>9451</v>
      </c>
      <c r="L1655" s="155">
        <v>30.36</v>
      </c>
    </row>
    <row r="1656" spans="1:12" hidden="1" x14ac:dyDescent="0.3">
      <c r="A1656" s="154" t="s">
        <v>12003</v>
      </c>
      <c r="B1656" s="154" t="s">
        <v>12004</v>
      </c>
      <c r="C1656" s="152" t="s">
        <v>12003</v>
      </c>
      <c r="D1656" s="153" t="s">
        <v>12005</v>
      </c>
      <c r="E1656" s="154" t="s">
        <v>36</v>
      </c>
      <c r="F1656" s="154" t="s">
        <v>9447</v>
      </c>
      <c r="G1656" s="154" t="s">
        <v>9448</v>
      </c>
      <c r="H1656" s="154" t="s">
        <v>42</v>
      </c>
      <c r="I1656" s="154" t="s">
        <v>9449</v>
      </c>
      <c r="J1656" s="154" t="s">
        <v>9450</v>
      </c>
      <c r="K1656" s="154" t="s">
        <v>9451</v>
      </c>
      <c r="L1656" s="155">
        <v>23.69</v>
      </c>
    </row>
    <row r="1657" spans="1:12" hidden="1" x14ac:dyDescent="0.3">
      <c r="A1657" s="154" t="s">
        <v>12006</v>
      </c>
      <c r="B1657" s="154" t="s">
        <v>12007</v>
      </c>
      <c r="C1657" s="152" t="s">
        <v>12006</v>
      </c>
      <c r="D1657" s="153" t="s">
        <v>12008</v>
      </c>
      <c r="E1657" s="154" t="s">
        <v>36</v>
      </c>
      <c r="F1657" s="154" t="s">
        <v>9447</v>
      </c>
      <c r="G1657" s="154" t="s">
        <v>9448</v>
      </c>
      <c r="H1657" s="154" t="s">
        <v>42</v>
      </c>
      <c r="I1657" s="154" t="s">
        <v>9449</v>
      </c>
      <c r="J1657" s="154" t="s">
        <v>9450</v>
      </c>
      <c r="K1657" s="154" t="s">
        <v>9451</v>
      </c>
      <c r="L1657" s="155">
        <v>23.69</v>
      </c>
    </row>
    <row r="1658" spans="1:12" hidden="1" x14ac:dyDescent="0.3">
      <c r="A1658" s="154" t="s">
        <v>637</v>
      </c>
      <c r="B1658" s="154" t="s">
        <v>12009</v>
      </c>
      <c r="C1658" s="152" t="s">
        <v>637</v>
      </c>
      <c r="D1658" s="153" t="s">
        <v>12010</v>
      </c>
      <c r="E1658" s="154" t="s">
        <v>36</v>
      </c>
      <c r="F1658" s="154" t="s">
        <v>9447</v>
      </c>
      <c r="G1658" s="154" t="s">
        <v>9448</v>
      </c>
      <c r="H1658" s="154" t="s">
        <v>42</v>
      </c>
      <c r="I1658" s="154" t="s">
        <v>9449</v>
      </c>
      <c r="J1658" s="154" t="s">
        <v>9450</v>
      </c>
      <c r="K1658" s="154" t="s">
        <v>9451</v>
      </c>
      <c r="L1658" s="155">
        <v>75.524714549999999</v>
      </c>
    </row>
    <row r="1659" spans="1:12" hidden="1" x14ac:dyDescent="0.3">
      <c r="A1659" s="154" t="s">
        <v>638</v>
      </c>
      <c r="B1659" s="154" t="s">
        <v>12011</v>
      </c>
      <c r="C1659" s="152" t="s">
        <v>638</v>
      </c>
      <c r="D1659" s="153" t="s">
        <v>12012</v>
      </c>
      <c r="E1659" s="154" t="s">
        <v>36</v>
      </c>
      <c r="F1659" s="154" t="s">
        <v>9447</v>
      </c>
      <c r="G1659" s="154" t="s">
        <v>9448</v>
      </c>
      <c r="H1659" s="154" t="s">
        <v>42</v>
      </c>
      <c r="I1659" s="154" t="s">
        <v>9449</v>
      </c>
      <c r="J1659" s="154" t="s">
        <v>9450</v>
      </c>
      <c r="K1659" s="154" t="s">
        <v>9451</v>
      </c>
      <c r="L1659" s="155">
        <v>84.684037029999999</v>
      </c>
    </row>
    <row r="1660" spans="1:12" s="162" customFormat="1" hidden="1" x14ac:dyDescent="0.3">
      <c r="A1660" s="157" t="s">
        <v>1040</v>
      </c>
      <c r="B1660" s="158" t="s">
        <v>12013</v>
      </c>
      <c r="C1660" s="159" t="s">
        <v>1040</v>
      </c>
      <c r="D1660" s="160" t="s">
        <v>4434</v>
      </c>
      <c r="E1660" s="157" t="s">
        <v>36</v>
      </c>
      <c r="F1660" s="157" t="s">
        <v>9447</v>
      </c>
      <c r="G1660" s="157" t="s">
        <v>9448</v>
      </c>
      <c r="H1660" s="157" t="s">
        <v>42</v>
      </c>
      <c r="I1660" s="157" t="s">
        <v>9449</v>
      </c>
      <c r="J1660" s="157" t="s">
        <v>9450</v>
      </c>
      <c r="K1660" s="157" t="s">
        <v>9451</v>
      </c>
      <c r="L1660" s="161">
        <v>6.7684930000000003</v>
      </c>
    </row>
    <row r="1661" spans="1:12" hidden="1" x14ac:dyDescent="0.3">
      <c r="A1661" s="154" t="s">
        <v>12014</v>
      </c>
      <c r="B1661" s="154" t="s">
        <v>12015</v>
      </c>
      <c r="C1661" s="152" t="s">
        <v>12014</v>
      </c>
      <c r="D1661" s="153" t="s">
        <v>12016</v>
      </c>
      <c r="E1661" s="154" t="s">
        <v>36</v>
      </c>
      <c r="F1661" s="154" t="s">
        <v>9447</v>
      </c>
      <c r="G1661" s="154" t="s">
        <v>9448</v>
      </c>
      <c r="H1661" s="154" t="s">
        <v>42</v>
      </c>
      <c r="I1661" s="154" t="s">
        <v>9449</v>
      </c>
      <c r="J1661" s="154" t="s">
        <v>9450</v>
      </c>
      <c r="K1661" s="154" t="s">
        <v>9451</v>
      </c>
      <c r="L1661" s="155">
        <v>0</v>
      </c>
    </row>
    <row r="1662" spans="1:12" hidden="1" x14ac:dyDescent="0.3">
      <c r="A1662" s="154" t="s">
        <v>12017</v>
      </c>
      <c r="B1662" s="154" t="s">
        <v>12018</v>
      </c>
      <c r="C1662" s="152" t="s">
        <v>12017</v>
      </c>
      <c r="D1662" s="153" t="s">
        <v>12019</v>
      </c>
      <c r="E1662" s="154" t="s">
        <v>36</v>
      </c>
      <c r="F1662" s="154" t="s">
        <v>9447</v>
      </c>
      <c r="G1662" s="154" t="s">
        <v>9448</v>
      </c>
      <c r="H1662" s="154" t="s">
        <v>42</v>
      </c>
      <c r="I1662" s="154" t="s">
        <v>9449</v>
      </c>
      <c r="J1662" s="154" t="s">
        <v>9450</v>
      </c>
      <c r="K1662" s="154" t="s">
        <v>9451</v>
      </c>
      <c r="L1662" s="155">
        <v>0</v>
      </c>
    </row>
    <row r="1663" spans="1:12" hidden="1" x14ac:dyDescent="0.3">
      <c r="A1663" s="154" t="s">
        <v>12020</v>
      </c>
      <c r="B1663" s="154" t="s">
        <v>12021</v>
      </c>
      <c r="C1663" s="152" t="s">
        <v>12020</v>
      </c>
      <c r="D1663" s="153" t="s">
        <v>12022</v>
      </c>
      <c r="E1663" s="154" t="s">
        <v>36</v>
      </c>
      <c r="F1663" s="154" t="s">
        <v>9447</v>
      </c>
      <c r="G1663" s="154" t="s">
        <v>9448</v>
      </c>
      <c r="H1663" s="154" t="s">
        <v>42</v>
      </c>
      <c r="I1663" s="154" t="s">
        <v>9449</v>
      </c>
      <c r="J1663" s="154" t="s">
        <v>9450</v>
      </c>
      <c r="K1663" s="154" t="s">
        <v>9451</v>
      </c>
      <c r="L1663" s="155">
        <v>0</v>
      </c>
    </row>
    <row r="1664" spans="1:12" hidden="1" x14ac:dyDescent="0.3">
      <c r="A1664" s="154" t="s">
        <v>12023</v>
      </c>
      <c r="B1664" s="154" t="s">
        <v>12024</v>
      </c>
      <c r="C1664" s="152" t="s">
        <v>12023</v>
      </c>
      <c r="D1664" s="153" t="s">
        <v>12025</v>
      </c>
      <c r="E1664" s="154" t="s">
        <v>36</v>
      </c>
      <c r="F1664" s="154" t="s">
        <v>9447</v>
      </c>
      <c r="G1664" s="154" t="s">
        <v>9448</v>
      </c>
      <c r="H1664" s="154" t="s">
        <v>42</v>
      </c>
      <c r="I1664" s="154" t="s">
        <v>9449</v>
      </c>
      <c r="J1664" s="154" t="s">
        <v>9450</v>
      </c>
      <c r="K1664" s="154" t="s">
        <v>9451</v>
      </c>
      <c r="L1664" s="155">
        <v>0</v>
      </c>
    </row>
    <row r="1665" spans="1:12" hidden="1" x14ac:dyDescent="0.3">
      <c r="A1665" s="154" t="s">
        <v>639</v>
      </c>
      <c r="B1665" s="154" t="s">
        <v>12026</v>
      </c>
      <c r="C1665" s="152" t="s">
        <v>639</v>
      </c>
      <c r="D1665" s="153" t="s">
        <v>12027</v>
      </c>
      <c r="E1665" s="154" t="s">
        <v>36</v>
      </c>
      <c r="F1665" s="154" t="s">
        <v>9447</v>
      </c>
      <c r="G1665" s="154" t="s">
        <v>9448</v>
      </c>
      <c r="H1665" s="154" t="s">
        <v>42</v>
      </c>
      <c r="I1665" s="154" t="s">
        <v>9449</v>
      </c>
      <c r="J1665" s="154" t="s">
        <v>9450</v>
      </c>
      <c r="K1665" s="154" t="s">
        <v>9451</v>
      </c>
      <c r="L1665" s="155">
        <v>38.171599819999997</v>
      </c>
    </row>
    <row r="1666" spans="1:12" hidden="1" x14ac:dyDescent="0.3">
      <c r="A1666" s="154" t="s">
        <v>640</v>
      </c>
      <c r="B1666" s="154" t="s">
        <v>12028</v>
      </c>
      <c r="C1666" s="152" t="s">
        <v>640</v>
      </c>
      <c r="D1666" s="153" t="s">
        <v>12029</v>
      </c>
      <c r="E1666" s="154" t="s">
        <v>36</v>
      </c>
      <c r="F1666" s="154" t="s">
        <v>9447</v>
      </c>
      <c r="G1666" s="154" t="s">
        <v>9448</v>
      </c>
      <c r="H1666" s="154" t="s">
        <v>42</v>
      </c>
      <c r="I1666" s="154" t="s">
        <v>9449</v>
      </c>
      <c r="J1666" s="154" t="s">
        <v>9450</v>
      </c>
      <c r="K1666" s="154" t="s">
        <v>9451</v>
      </c>
      <c r="L1666" s="155">
        <v>23.61555555</v>
      </c>
    </row>
    <row r="1667" spans="1:12" hidden="1" x14ac:dyDescent="0.3">
      <c r="A1667" s="154" t="s">
        <v>12030</v>
      </c>
      <c r="B1667" s="154" t="s">
        <v>12031</v>
      </c>
      <c r="C1667" s="152" t="s">
        <v>12030</v>
      </c>
      <c r="D1667" s="153" t="s">
        <v>12032</v>
      </c>
      <c r="E1667" s="154" t="s">
        <v>36</v>
      </c>
      <c r="F1667" s="154" t="s">
        <v>9447</v>
      </c>
      <c r="G1667" s="154" t="s">
        <v>9448</v>
      </c>
      <c r="H1667" s="154" t="s">
        <v>42</v>
      </c>
      <c r="I1667" s="154" t="s">
        <v>9449</v>
      </c>
      <c r="J1667" s="154" t="s">
        <v>9450</v>
      </c>
      <c r="K1667" s="154" t="s">
        <v>9451</v>
      </c>
      <c r="L1667" s="155">
        <v>27.442649060000001</v>
      </c>
    </row>
    <row r="1668" spans="1:12" hidden="1" x14ac:dyDescent="0.3">
      <c r="A1668" s="154" t="s">
        <v>873</v>
      </c>
      <c r="B1668" s="154" t="s">
        <v>12033</v>
      </c>
      <c r="C1668" s="152" t="s">
        <v>873</v>
      </c>
      <c r="D1668" s="153" t="s">
        <v>12034</v>
      </c>
      <c r="E1668" s="154" t="s">
        <v>36</v>
      </c>
      <c r="F1668" s="154" t="s">
        <v>9447</v>
      </c>
      <c r="G1668" s="154" t="s">
        <v>9448</v>
      </c>
      <c r="H1668" s="154" t="s">
        <v>42</v>
      </c>
      <c r="I1668" s="154" t="s">
        <v>9449</v>
      </c>
      <c r="J1668" s="154" t="s">
        <v>9450</v>
      </c>
      <c r="K1668" s="154" t="s">
        <v>9451</v>
      </c>
      <c r="L1668" s="155">
        <v>76.752499999999998</v>
      </c>
    </row>
    <row r="1669" spans="1:12" hidden="1" x14ac:dyDescent="0.3">
      <c r="A1669" s="154" t="s">
        <v>641</v>
      </c>
      <c r="B1669" s="154" t="s">
        <v>12035</v>
      </c>
      <c r="C1669" s="152" t="s">
        <v>641</v>
      </c>
      <c r="D1669" s="153" t="s">
        <v>12036</v>
      </c>
      <c r="E1669" s="154" t="s">
        <v>36</v>
      </c>
      <c r="F1669" s="154" t="s">
        <v>9447</v>
      </c>
      <c r="G1669" s="154" t="s">
        <v>9448</v>
      </c>
      <c r="H1669" s="154" t="s">
        <v>42</v>
      </c>
      <c r="I1669" s="154" t="s">
        <v>9449</v>
      </c>
      <c r="J1669" s="154" t="s">
        <v>9450</v>
      </c>
      <c r="K1669" s="154" t="s">
        <v>9451</v>
      </c>
      <c r="L1669" s="155">
        <v>83.03</v>
      </c>
    </row>
    <row r="1670" spans="1:12" hidden="1" x14ac:dyDescent="0.3">
      <c r="A1670" s="154" t="s">
        <v>12037</v>
      </c>
      <c r="B1670" s="154" t="s">
        <v>12038</v>
      </c>
      <c r="C1670" s="152" t="s">
        <v>12037</v>
      </c>
      <c r="D1670" s="153" t="s">
        <v>12039</v>
      </c>
      <c r="E1670" s="154" t="s">
        <v>36</v>
      </c>
      <c r="F1670" s="154" t="s">
        <v>9447</v>
      </c>
      <c r="G1670" s="154" t="s">
        <v>9448</v>
      </c>
      <c r="H1670" s="154" t="s">
        <v>42</v>
      </c>
      <c r="I1670" s="154" t="s">
        <v>9449</v>
      </c>
      <c r="J1670" s="154" t="s">
        <v>9450</v>
      </c>
      <c r="K1670" s="154" t="s">
        <v>9451</v>
      </c>
      <c r="L1670" s="155">
        <v>93.473333330000003</v>
      </c>
    </row>
    <row r="1671" spans="1:12" hidden="1" x14ac:dyDescent="0.3">
      <c r="A1671" s="154" t="s">
        <v>874</v>
      </c>
      <c r="B1671" s="154" t="s">
        <v>12040</v>
      </c>
      <c r="C1671" s="152" t="s">
        <v>874</v>
      </c>
      <c r="D1671" s="153" t="s">
        <v>12041</v>
      </c>
      <c r="E1671" s="154" t="s">
        <v>36</v>
      </c>
      <c r="F1671" s="154" t="s">
        <v>9447</v>
      </c>
      <c r="G1671" s="154" t="s">
        <v>9448</v>
      </c>
      <c r="H1671" s="154" t="s">
        <v>42</v>
      </c>
      <c r="I1671" s="154" t="s">
        <v>9449</v>
      </c>
      <c r="J1671" s="154" t="s">
        <v>9450</v>
      </c>
      <c r="K1671" s="154" t="s">
        <v>9451</v>
      </c>
      <c r="L1671" s="155">
        <v>84.394999999999996</v>
      </c>
    </row>
    <row r="1672" spans="1:12" hidden="1" x14ac:dyDescent="0.3">
      <c r="A1672" s="154" t="s">
        <v>875</v>
      </c>
      <c r="B1672" s="154" t="s">
        <v>12042</v>
      </c>
      <c r="C1672" s="152" t="s">
        <v>875</v>
      </c>
      <c r="D1672" s="153" t="s">
        <v>12043</v>
      </c>
      <c r="E1672" s="154" t="s">
        <v>36</v>
      </c>
      <c r="F1672" s="154" t="s">
        <v>9447</v>
      </c>
      <c r="G1672" s="154" t="s">
        <v>9448</v>
      </c>
      <c r="H1672" s="154" t="s">
        <v>42</v>
      </c>
      <c r="I1672" s="154" t="s">
        <v>9449</v>
      </c>
      <c r="J1672" s="154" t="s">
        <v>9450</v>
      </c>
      <c r="K1672" s="154" t="s">
        <v>9451</v>
      </c>
      <c r="L1672" s="155">
        <v>32.191111110000001</v>
      </c>
    </row>
    <row r="1673" spans="1:12" hidden="1" x14ac:dyDescent="0.3">
      <c r="A1673" s="154" t="s">
        <v>876</v>
      </c>
      <c r="B1673" s="154" t="s">
        <v>12044</v>
      </c>
      <c r="C1673" s="152" t="s">
        <v>876</v>
      </c>
      <c r="D1673" s="153" t="s">
        <v>12045</v>
      </c>
      <c r="E1673" s="154" t="s">
        <v>36</v>
      </c>
      <c r="F1673" s="154" t="s">
        <v>9447</v>
      </c>
      <c r="G1673" s="154" t="s">
        <v>9448</v>
      </c>
      <c r="H1673" s="154" t="s">
        <v>42</v>
      </c>
      <c r="I1673" s="154" t="s">
        <v>9449</v>
      </c>
      <c r="J1673" s="154" t="s">
        <v>9450</v>
      </c>
      <c r="K1673" s="154" t="s">
        <v>9451</v>
      </c>
      <c r="L1673" s="155">
        <v>25.485555550000001</v>
      </c>
    </row>
    <row r="1674" spans="1:12" hidden="1" x14ac:dyDescent="0.3">
      <c r="A1674" s="154" t="s">
        <v>1041</v>
      </c>
      <c r="B1674" s="154" t="s">
        <v>12046</v>
      </c>
      <c r="C1674" s="152" t="s">
        <v>1041</v>
      </c>
      <c r="D1674" s="153" t="s">
        <v>12047</v>
      </c>
      <c r="E1674" s="154" t="s">
        <v>36</v>
      </c>
      <c r="F1674" s="154" t="s">
        <v>9447</v>
      </c>
      <c r="G1674" s="154" t="s">
        <v>9448</v>
      </c>
      <c r="H1674" s="154" t="s">
        <v>42</v>
      </c>
      <c r="I1674" s="154" t="s">
        <v>9449</v>
      </c>
      <c r="J1674" s="154" t="s">
        <v>9450</v>
      </c>
      <c r="K1674" s="154" t="s">
        <v>9451</v>
      </c>
      <c r="L1674" s="155">
        <v>117.30500000000001</v>
      </c>
    </row>
    <row r="1675" spans="1:12" hidden="1" x14ac:dyDescent="0.3">
      <c r="A1675" s="154" t="s">
        <v>642</v>
      </c>
      <c r="B1675" s="154" t="s">
        <v>12048</v>
      </c>
      <c r="C1675" s="152" t="s">
        <v>642</v>
      </c>
      <c r="D1675" s="153" t="s">
        <v>12049</v>
      </c>
      <c r="E1675" s="154" t="s">
        <v>36</v>
      </c>
      <c r="F1675" s="154" t="s">
        <v>9447</v>
      </c>
      <c r="G1675" s="154" t="s">
        <v>9448</v>
      </c>
      <c r="H1675" s="154" t="s">
        <v>42</v>
      </c>
      <c r="I1675" s="154" t="s">
        <v>9449</v>
      </c>
      <c r="J1675" s="154" t="s">
        <v>9450</v>
      </c>
      <c r="K1675" s="154" t="s">
        <v>9451</v>
      </c>
      <c r="L1675" s="155">
        <v>109.91125</v>
      </c>
    </row>
    <row r="1676" spans="1:12" hidden="1" x14ac:dyDescent="0.3">
      <c r="A1676" s="154" t="s">
        <v>877</v>
      </c>
      <c r="B1676" s="154" t="s">
        <v>12050</v>
      </c>
      <c r="C1676" s="152" t="s">
        <v>877</v>
      </c>
      <c r="D1676" s="153" t="s">
        <v>12051</v>
      </c>
      <c r="E1676" s="154" t="s">
        <v>36</v>
      </c>
      <c r="F1676" s="154" t="s">
        <v>9447</v>
      </c>
      <c r="G1676" s="154" t="s">
        <v>9448</v>
      </c>
      <c r="H1676" s="154" t="s">
        <v>42</v>
      </c>
      <c r="I1676" s="154" t="s">
        <v>9449</v>
      </c>
      <c r="J1676" s="154" t="s">
        <v>9450</v>
      </c>
      <c r="K1676" s="154" t="s">
        <v>9451</v>
      </c>
      <c r="L1676" s="155">
        <v>117.48128205</v>
      </c>
    </row>
    <row r="1677" spans="1:12" hidden="1" x14ac:dyDescent="0.3">
      <c r="A1677" s="154" t="s">
        <v>878</v>
      </c>
      <c r="B1677" s="154" t="s">
        <v>12052</v>
      </c>
      <c r="C1677" s="152" t="s">
        <v>878</v>
      </c>
      <c r="D1677" s="153" t="s">
        <v>12053</v>
      </c>
      <c r="E1677" s="154" t="s">
        <v>36</v>
      </c>
      <c r="F1677" s="154" t="s">
        <v>9447</v>
      </c>
      <c r="G1677" s="154" t="s">
        <v>9448</v>
      </c>
      <c r="H1677" s="154" t="s">
        <v>42</v>
      </c>
      <c r="I1677" s="154" t="s">
        <v>9449</v>
      </c>
      <c r="J1677" s="154" t="s">
        <v>9450</v>
      </c>
      <c r="K1677" s="154" t="s">
        <v>9451</v>
      </c>
      <c r="L1677" s="155">
        <v>183.99130951999999</v>
      </c>
    </row>
    <row r="1678" spans="1:12" hidden="1" x14ac:dyDescent="0.3">
      <c r="A1678" s="154" t="s">
        <v>879</v>
      </c>
      <c r="B1678" s="154" t="s">
        <v>12054</v>
      </c>
      <c r="C1678" s="152" t="s">
        <v>879</v>
      </c>
      <c r="D1678" s="153" t="s">
        <v>12055</v>
      </c>
      <c r="E1678" s="154" t="s">
        <v>36</v>
      </c>
      <c r="F1678" s="154" t="s">
        <v>9447</v>
      </c>
      <c r="G1678" s="154" t="s">
        <v>9448</v>
      </c>
      <c r="H1678" s="154" t="s">
        <v>42</v>
      </c>
      <c r="I1678" s="154" t="s">
        <v>9449</v>
      </c>
      <c r="J1678" s="154" t="s">
        <v>9450</v>
      </c>
      <c r="K1678" s="154" t="s">
        <v>9451</v>
      </c>
      <c r="L1678" s="155">
        <v>0</v>
      </c>
    </row>
    <row r="1679" spans="1:12" hidden="1" x14ac:dyDescent="0.3">
      <c r="A1679" s="154" t="s">
        <v>880</v>
      </c>
      <c r="B1679" s="154" t="s">
        <v>12056</v>
      </c>
      <c r="C1679" s="152" t="s">
        <v>880</v>
      </c>
      <c r="D1679" s="153" t="s">
        <v>12057</v>
      </c>
      <c r="E1679" s="154" t="s">
        <v>36</v>
      </c>
      <c r="F1679" s="154" t="s">
        <v>9447</v>
      </c>
      <c r="G1679" s="154" t="s">
        <v>9448</v>
      </c>
      <c r="H1679" s="154" t="s">
        <v>42</v>
      </c>
      <c r="I1679" s="154" t="s">
        <v>9449</v>
      </c>
      <c r="J1679" s="154" t="s">
        <v>9450</v>
      </c>
      <c r="K1679" s="154" t="s">
        <v>9451</v>
      </c>
      <c r="L1679" s="155">
        <v>21.158571420000001</v>
      </c>
    </row>
    <row r="1680" spans="1:12" hidden="1" x14ac:dyDescent="0.3">
      <c r="A1680" s="154" t="s">
        <v>881</v>
      </c>
      <c r="B1680" s="154" t="s">
        <v>12058</v>
      </c>
      <c r="C1680" s="152" t="s">
        <v>881</v>
      </c>
      <c r="D1680" s="153" t="s">
        <v>12059</v>
      </c>
      <c r="E1680" s="154" t="s">
        <v>36</v>
      </c>
      <c r="F1680" s="154" t="s">
        <v>9447</v>
      </c>
      <c r="G1680" s="154" t="s">
        <v>9448</v>
      </c>
      <c r="H1680" s="154" t="s">
        <v>42</v>
      </c>
      <c r="I1680" s="154" t="s">
        <v>9449</v>
      </c>
      <c r="J1680" s="154" t="s">
        <v>9450</v>
      </c>
      <c r="K1680" s="154" t="s">
        <v>9451</v>
      </c>
      <c r="L1680" s="155">
        <v>30.348571419999999</v>
      </c>
    </row>
    <row r="1681" spans="1:12" hidden="1" x14ac:dyDescent="0.3">
      <c r="A1681" s="154" t="s">
        <v>643</v>
      </c>
      <c r="B1681" s="154" t="s">
        <v>12060</v>
      </c>
      <c r="C1681" s="152" t="s">
        <v>643</v>
      </c>
      <c r="D1681" s="153" t="s">
        <v>12061</v>
      </c>
      <c r="E1681" s="154" t="s">
        <v>36</v>
      </c>
      <c r="F1681" s="154" t="s">
        <v>9447</v>
      </c>
      <c r="G1681" s="154" t="s">
        <v>9448</v>
      </c>
      <c r="H1681" s="154" t="s">
        <v>42</v>
      </c>
      <c r="I1681" s="154" t="s">
        <v>9449</v>
      </c>
      <c r="J1681" s="154" t="s">
        <v>9450</v>
      </c>
      <c r="K1681" s="154" t="s">
        <v>9451</v>
      </c>
      <c r="L1681" s="155">
        <v>0</v>
      </c>
    </row>
    <row r="1682" spans="1:12" hidden="1" x14ac:dyDescent="0.3">
      <c r="A1682" s="154" t="s">
        <v>644</v>
      </c>
      <c r="B1682" s="154" t="s">
        <v>12062</v>
      </c>
      <c r="C1682" s="152" t="s">
        <v>644</v>
      </c>
      <c r="D1682" s="153" t="s">
        <v>12063</v>
      </c>
      <c r="E1682" s="154" t="s">
        <v>36</v>
      </c>
      <c r="F1682" s="154" t="s">
        <v>9447</v>
      </c>
      <c r="G1682" s="154" t="s">
        <v>9448</v>
      </c>
      <c r="H1682" s="154" t="s">
        <v>42</v>
      </c>
      <c r="I1682" s="154" t="s">
        <v>9449</v>
      </c>
      <c r="J1682" s="154" t="s">
        <v>9450</v>
      </c>
      <c r="K1682" s="154" t="s">
        <v>9451</v>
      </c>
      <c r="L1682" s="155">
        <v>0</v>
      </c>
    </row>
    <row r="1683" spans="1:12" hidden="1" x14ac:dyDescent="0.3">
      <c r="A1683" s="154" t="s">
        <v>882</v>
      </c>
      <c r="B1683" s="154" t="s">
        <v>12064</v>
      </c>
      <c r="C1683" s="152" t="s">
        <v>882</v>
      </c>
      <c r="D1683" s="153" t="s">
        <v>12065</v>
      </c>
      <c r="E1683" s="154" t="s">
        <v>36</v>
      </c>
      <c r="F1683" s="154" t="s">
        <v>9447</v>
      </c>
      <c r="G1683" s="154" t="s">
        <v>9448</v>
      </c>
      <c r="H1683" s="154" t="s">
        <v>42</v>
      </c>
      <c r="I1683" s="154" t="s">
        <v>9449</v>
      </c>
      <c r="J1683" s="154" t="s">
        <v>9450</v>
      </c>
      <c r="K1683" s="154" t="s">
        <v>9451</v>
      </c>
      <c r="L1683" s="155">
        <v>0</v>
      </c>
    </row>
    <row r="1684" spans="1:12" hidden="1" x14ac:dyDescent="0.3">
      <c r="A1684" s="154" t="s">
        <v>645</v>
      </c>
      <c r="B1684" s="154" t="s">
        <v>12066</v>
      </c>
      <c r="C1684" s="152" t="s">
        <v>645</v>
      </c>
      <c r="D1684" s="153" t="s">
        <v>12067</v>
      </c>
      <c r="E1684" s="154" t="s">
        <v>36</v>
      </c>
      <c r="F1684" s="154" t="s">
        <v>9447</v>
      </c>
      <c r="G1684" s="154" t="s">
        <v>9448</v>
      </c>
      <c r="H1684" s="154" t="s">
        <v>42</v>
      </c>
      <c r="I1684" s="154" t="s">
        <v>9449</v>
      </c>
      <c r="J1684" s="154" t="s">
        <v>9450</v>
      </c>
      <c r="K1684" s="154" t="s">
        <v>9451</v>
      </c>
      <c r="L1684" s="155">
        <v>11.371499999999999</v>
      </c>
    </row>
    <row r="1685" spans="1:12" hidden="1" x14ac:dyDescent="0.3">
      <c r="A1685" s="154" t="s">
        <v>12068</v>
      </c>
      <c r="B1685" s="154" t="s">
        <v>12069</v>
      </c>
      <c r="C1685" s="152" t="s">
        <v>12068</v>
      </c>
      <c r="D1685" s="153" t="s">
        <v>12070</v>
      </c>
      <c r="E1685" s="154" t="s">
        <v>36</v>
      </c>
      <c r="F1685" s="154" t="s">
        <v>9447</v>
      </c>
      <c r="G1685" s="154" t="s">
        <v>9448</v>
      </c>
      <c r="H1685" s="154" t="s">
        <v>42</v>
      </c>
      <c r="I1685" s="154" t="s">
        <v>9449</v>
      </c>
      <c r="J1685" s="154" t="s">
        <v>9450</v>
      </c>
      <c r="K1685" s="154" t="s">
        <v>9451</v>
      </c>
      <c r="L1685" s="155">
        <v>0</v>
      </c>
    </row>
    <row r="1686" spans="1:12" hidden="1" x14ac:dyDescent="0.3">
      <c r="A1686" s="154" t="s">
        <v>12071</v>
      </c>
      <c r="B1686" s="154" t="s">
        <v>12072</v>
      </c>
      <c r="C1686" s="152" t="s">
        <v>12071</v>
      </c>
      <c r="D1686" s="153" t="s">
        <v>12073</v>
      </c>
      <c r="E1686" s="154" t="s">
        <v>36</v>
      </c>
      <c r="F1686" s="154" t="s">
        <v>9447</v>
      </c>
      <c r="G1686" s="154" t="s">
        <v>9448</v>
      </c>
      <c r="H1686" s="154" t="s">
        <v>42</v>
      </c>
      <c r="I1686" s="154" t="s">
        <v>9449</v>
      </c>
      <c r="J1686" s="154" t="s">
        <v>9450</v>
      </c>
      <c r="K1686" s="154" t="s">
        <v>9451</v>
      </c>
      <c r="L1686" s="155">
        <v>129.50719907000001</v>
      </c>
    </row>
    <row r="1687" spans="1:12" hidden="1" x14ac:dyDescent="0.3">
      <c r="A1687" s="154" t="s">
        <v>646</v>
      </c>
      <c r="B1687" s="154" t="s">
        <v>12074</v>
      </c>
      <c r="C1687" s="152" t="s">
        <v>646</v>
      </c>
      <c r="D1687" s="153" t="s">
        <v>12075</v>
      </c>
      <c r="E1687" s="154" t="s">
        <v>36</v>
      </c>
      <c r="F1687" s="154" t="s">
        <v>9447</v>
      </c>
      <c r="G1687" s="154" t="s">
        <v>9448</v>
      </c>
      <c r="H1687" s="154" t="s">
        <v>42</v>
      </c>
      <c r="I1687" s="154" t="s">
        <v>9449</v>
      </c>
      <c r="J1687" s="154" t="s">
        <v>9450</v>
      </c>
      <c r="K1687" s="154" t="s">
        <v>9451</v>
      </c>
      <c r="L1687" s="155">
        <v>197.47666666000001</v>
      </c>
    </row>
    <row r="1688" spans="1:12" hidden="1" x14ac:dyDescent="0.3">
      <c r="A1688" s="154" t="s">
        <v>647</v>
      </c>
      <c r="B1688" s="154" t="s">
        <v>12076</v>
      </c>
      <c r="C1688" s="152" t="s">
        <v>647</v>
      </c>
      <c r="D1688" s="153" t="s">
        <v>12077</v>
      </c>
      <c r="E1688" s="154" t="s">
        <v>36</v>
      </c>
      <c r="F1688" s="154" t="s">
        <v>9447</v>
      </c>
      <c r="G1688" s="154" t="s">
        <v>9448</v>
      </c>
      <c r="H1688" s="154" t="s">
        <v>42</v>
      </c>
      <c r="I1688" s="154" t="s">
        <v>9449</v>
      </c>
      <c r="J1688" s="154" t="s">
        <v>9450</v>
      </c>
      <c r="K1688" s="154" t="s">
        <v>9451</v>
      </c>
      <c r="L1688" s="155">
        <v>601.01</v>
      </c>
    </row>
    <row r="1689" spans="1:12" hidden="1" x14ac:dyDescent="0.3">
      <c r="A1689" s="154" t="s">
        <v>883</v>
      </c>
      <c r="B1689" s="154" t="s">
        <v>12078</v>
      </c>
      <c r="C1689" s="152" t="s">
        <v>883</v>
      </c>
      <c r="D1689" s="153" t="s">
        <v>12079</v>
      </c>
      <c r="E1689" s="154" t="s">
        <v>36</v>
      </c>
      <c r="F1689" s="154" t="s">
        <v>9447</v>
      </c>
      <c r="G1689" s="154" t="s">
        <v>9448</v>
      </c>
      <c r="H1689" s="154" t="s">
        <v>42</v>
      </c>
      <c r="I1689" s="154" t="s">
        <v>9449</v>
      </c>
      <c r="J1689" s="154" t="s">
        <v>9450</v>
      </c>
      <c r="K1689" s="154" t="s">
        <v>9451</v>
      </c>
      <c r="L1689" s="155">
        <v>425.31637037000002</v>
      </c>
    </row>
    <row r="1690" spans="1:12" hidden="1" x14ac:dyDescent="0.3">
      <c r="A1690" s="154" t="s">
        <v>648</v>
      </c>
      <c r="B1690" s="154" t="s">
        <v>12080</v>
      </c>
      <c r="C1690" s="152" t="s">
        <v>648</v>
      </c>
      <c r="D1690" s="153" t="s">
        <v>12081</v>
      </c>
      <c r="E1690" s="154" t="s">
        <v>36</v>
      </c>
      <c r="F1690" s="154" t="s">
        <v>9447</v>
      </c>
      <c r="G1690" s="154" t="s">
        <v>9448</v>
      </c>
      <c r="H1690" s="154" t="s">
        <v>42</v>
      </c>
      <c r="I1690" s="154" t="s">
        <v>9449</v>
      </c>
      <c r="J1690" s="154" t="s">
        <v>9450</v>
      </c>
      <c r="K1690" s="154" t="s">
        <v>9451</v>
      </c>
      <c r="L1690" s="155">
        <v>193.79072886</v>
      </c>
    </row>
    <row r="1691" spans="1:12" hidden="1" x14ac:dyDescent="0.3">
      <c r="A1691" s="154" t="s">
        <v>649</v>
      </c>
      <c r="B1691" s="154" t="s">
        <v>12082</v>
      </c>
      <c r="C1691" s="152" t="s">
        <v>649</v>
      </c>
      <c r="D1691" s="153" t="s">
        <v>12083</v>
      </c>
      <c r="E1691" s="154" t="s">
        <v>36</v>
      </c>
      <c r="F1691" s="154" t="s">
        <v>9447</v>
      </c>
      <c r="G1691" s="154" t="s">
        <v>9448</v>
      </c>
      <c r="H1691" s="154" t="s">
        <v>42</v>
      </c>
      <c r="I1691" s="154" t="s">
        <v>9449</v>
      </c>
      <c r="J1691" s="154" t="s">
        <v>9450</v>
      </c>
      <c r="K1691" s="154" t="s">
        <v>9451</v>
      </c>
      <c r="L1691" s="155">
        <v>181.5</v>
      </c>
    </row>
    <row r="1692" spans="1:12" hidden="1" x14ac:dyDescent="0.3">
      <c r="A1692" s="154" t="s">
        <v>884</v>
      </c>
      <c r="B1692" s="154" t="s">
        <v>12084</v>
      </c>
      <c r="C1692" s="152" t="s">
        <v>884</v>
      </c>
      <c r="D1692" s="153" t="s">
        <v>12085</v>
      </c>
      <c r="E1692" s="154" t="s">
        <v>36</v>
      </c>
      <c r="F1692" s="154" t="s">
        <v>9447</v>
      </c>
      <c r="G1692" s="154" t="s">
        <v>9448</v>
      </c>
      <c r="H1692" s="154" t="s">
        <v>42</v>
      </c>
      <c r="I1692" s="154" t="s">
        <v>9449</v>
      </c>
      <c r="J1692" s="154" t="s">
        <v>9450</v>
      </c>
      <c r="K1692" s="154" t="s">
        <v>9451</v>
      </c>
      <c r="L1692" s="155">
        <v>262.03569443999999</v>
      </c>
    </row>
    <row r="1693" spans="1:12" hidden="1" x14ac:dyDescent="0.3">
      <c r="A1693" s="154" t="s">
        <v>885</v>
      </c>
      <c r="B1693" s="154" t="s">
        <v>12086</v>
      </c>
      <c r="C1693" s="152" t="s">
        <v>885</v>
      </c>
      <c r="D1693" s="153" t="s">
        <v>12087</v>
      </c>
      <c r="E1693" s="154" t="s">
        <v>36</v>
      </c>
      <c r="F1693" s="154" t="s">
        <v>9447</v>
      </c>
      <c r="G1693" s="154" t="s">
        <v>9448</v>
      </c>
      <c r="H1693" s="154" t="s">
        <v>42</v>
      </c>
      <c r="I1693" s="154" t="s">
        <v>9449</v>
      </c>
      <c r="J1693" s="154" t="s">
        <v>9450</v>
      </c>
      <c r="K1693" s="154" t="s">
        <v>9451</v>
      </c>
      <c r="L1693" s="155">
        <v>0</v>
      </c>
    </row>
    <row r="1694" spans="1:12" hidden="1" x14ac:dyDescent="0.3">
      <c r="A1694" s="154" t="s">
        <v>886</v>
      </c>
      <c r="B1694" s="154" t="s">
        <v>12088</v>
      </c>
      <c r="C1694" s="152" t="s">
        <v>886</v>
      </c>
      <c r="D1694" s="153" t="s">
        <v>12089</v>
      </c>
      <c r="E1694" s="154" t="s">
        <v>36</v>
      </c>
      <c r="F1694" s="154" t="s">
        <v>9447</v>
      </c>
      <c r="G1694" s="154" t="s">
        <v>9448</v>
      </c>
      <c r="H1694" s="154" t="s">
        <v>42</v>
      </c>
      <c r="I1694" s="154" t="s">
        <v>9449</v>
      </c>
      <c r="J1694" s="154" t="s">
        <v>9450</v>
      </c>
      <c r="K1694" s="154" t="s">
        <v>9451</v>
      </c>
      <c r="L1694" s="155">
        <v>0</v>
      </c>
    </row>
    <row r="1695" spans="1:12" hidden="1" x14ac:dyDescent="0.3">
      <c r="A1695" s="154" t="s">
        <v>887</v>
      </c>
      <c r="B1695" s="154" t="s">
        <v>12090</v>
      </c>
      <c r="C1695" s="152" t="s">
        <v>887</v>
      </c>
      <c r="D1695" s="153" t="s">
        <v>12091</v>
      </c>
      <c r="E1695" s="154" t="s">
        <v>36</v>
      </c>
      <c r="F1695" s="154" t="s">
        <v>9447</v>
      </c>
      <c r="G1695" s="154" t="s">
        <v>9448</v>
      </c>
      <c r="H1695" s="154" t="s">
        <v>42</v>
      </c>
      <c r="I1695" s="154" t="s">
        <v>9449</v>
      </c>
      <c r="J1695" s="154" t="s">
        <v>9450</v>
      </c>
      <c r="K1695" s="154" t="s">
        <v>9451</v>
      </c>
      <c r="L1695" s="155">
        <v>0</v>
      </c>
    </row>
    <row r="1696" spans="1:12" hidden="1" x14ac:dyDescent="0.3">
      <c r="A1696" s="154" t="s">
        <v>650</v>
      </c>
      <c r="B1696" s="154" t="s">
        <v>12092</v>
      </c>
      <c r="C1696" s="152" t="s">
        <v>650</v>
      </c>
      <c r="D1696" s="153" t="s">
        <v>12093</v>
      </c>
      <c r="E1696" s="154" t="s">
        <v>36</v>
      </c>
      <c r="F1696" s="154" t="s">
        <v>9447</v>
      </c>
      <c r="G1696" s="154" t="s">
        <v>9448</v>
      </c>
      <c r="H1696" s="154" t="s">
        <v>42</v>
      </c>
      <c r="I1696" s="154" t="s">
        <v>9449</v>
      </c>
      <c r="J1696" s="154" t="s">
        <v>9450</v>
      </c>
      <c r="K1696" s="154" t="s">
        <v>9451</v>
      </c>
      <c r="L1696" s="155">
        <v>124.63</v>
      </c>
    </row>
    <row r="1697" spans="1:12" hidden="1" x14ac:dyDescent="0.3">
      <c r="A1697" s="154" t="s">
        <v>651</v>
      </c>
      <c r="B1697" s="154" t="s">
        <v>12094</v>
      </c>
      <c r="C1697" s="152" t="s">
        <v>651</v>
      </c>
      <c r="D1697" s="153" t="s">
        <v>12095</v>
      </c>
      <c r="E1697" s="154" t="s">
        <v>36</v>
      </c>
      <c r="F1697" s="154" t="s">
        <v>9447</v>
      </c>
      <c r="G1697" s="154" t="s">
        <v>9448</v>
      </c>
      <c r="H1697" s="154" t="s">
        <v>42</v>
      </c>
      <c r="I1697" s="154" t="s">
        <v>9449</v>
      </c>
      <c r="J1697" s="154" t="s">
        <v>9450</v>
      </c>
      <c r="K1697" s="154" t="s">
        <v>9451</v>
      </c>
      <c r="L1697" s="155">
        <v>131.09204545</v>
      </c>
    </row>
    <row r="1698" spans="1:12" hidden="1" x14ac:dyDescent="0.3">
      <c r="A1698" s="154" t="s">
        <v>652</v>
      </c>
      <c r="B1698" s="154" t="s">
        <v>12096</v>
      </c>
      <c r="C1698" s="152" t="s">
        <v>652</v>
      </c>
      <c r="D1698" s="153" t="s">
        <v>12097</v>
      </c>
      <c r="E1698" s="154" t="s">
        <v>36</v>
      </c>
      <c r="F1698" s="154" t="s">
        <v>9447</v>
      </c>
      <c r="G1698" s="154" t="s">
        <v>9448</v>
      </c>
      <c r="H1698" s="154" t="s">
        <v>42</v>
      </c>
      <c r="I1698" s="154" t="s">
        <v>9449</v>
      </c>
      <c r="J1698" s="154" t="s">
        <v>9450</v>
      </c>
      <c r="K1698" s="154" t="s">
        <v>9451</v>
      </c>
      <c r="L1698" s="155">
        <v>115.49886574</v>
      </c>
    </row>
    <row r="1699" spans="1:12" hidden="1" x14ac:dyDescent="0.3">
      <c r="A1699" s="154" t="s">
        <v>1066</v>
      </c>
      <c r="B1699" s="154" t="s">
        <v>12098</v>
      </c>
      <c r="C1699" s="152" t="s">
        <v>1066</v>
      </c>
      <c r="D1699" s="153" t="s">
        <v>12099</v>
      </c>
      <c r="E1699" s="154" t="s">
        <v>36</v>
      </c>
      <c r="F1699" s="154" t="s">
        <v>9447</v>
      </c>
      <c r="G1699" s="154" t="s">
        <v>9448</v>
      </c>
      <c r="H1699" s="154" t="s">
        <v>42</v>
      </c>
      <c r="I1699" s="154" t="s">
        <v>9449</v>
      </c>
      <c r="J1699" s="154" t="s">
        <v>9450</v>
      </c>
      <c r="K1699" s="154" t="s">
        <v>9451</v>
      </c>
      <c r="L1699" s="155">
        <v>28.574345229999999</v>
      </c>
    </row>
    <row r="1700" spans="1:12" hidden="1" x14ac:dyDescent="0.3">
      <c r="A1700" s="154" t="s">
        <v>653</v>
      </c>
      <c r="B1700" s="154" t="s">
        <v>12100</v>
      </c>
      <c r="C1700" s="152" t="s">
        <v>653</v>
      </c>
      <c r="D1700" s="153" t="s">
        <v>12101</v>
      </c>
      <c r="E1700" s="154" t="s">
        <v>36</v>
      </c>
      <c r="F1700" s="154" t="s">
        <v>9447</v>
      </c>
      <c r="G1700" s="154" t="s">
        <v>9448</v>
      </c>
      <c r="H1700" s="154" t="s">
        <v>42</v>
      </c>
      <c r="I1700" s="154" t="s">
        <v>9449</v>
      </c>
      <c r="J1700" s="154" t="s">
        <v>9450</v>
      </c>
      <c r="K1700" s="154" t="s">
        <v>9451</v>
      </c>
      <c r="L1700" s="155">
        <v>52.834499999999998</v>
      </c>
    </row>
    <row r="1701" spans="1:12" hidden="1" x14ac:dyDescent="0.3">
      <c r="A1701" s="154" t="s">
        <v>654</v>
      </c>
      <c r="B1701" s="154" t="s">
        <v>12102</v>
      </c>
      <c r="C1701" s="152" t="s">
        <v>654</v>
      </c>
      <c r="D1701" s="153" t="s">
        <v>12103</v>
      </c>
      <c r="E1701" s="154" t="s">
        <v>36</v>
      </c>
      <c r="F1701" s="154" t="s">
        <v>9447</v>
      </c>
      <c r="G1701" s="154" t="s">
        <v>9448</v>
      </c>
      <c r="H1701" s="154" t="s">
        <v>42</v>
      </c>
      <c r="I1701" s="154" t="s">
        <v>9449</v>
      </c>
      <c r="J1701" s="154" t="s">
        <v>9450</v>
      </c>
      <c r="K1701" s="154" t="s">
        <v>9451</v>
      </c>
      <c r="L1701" s="155">
        <v>48.105375000000002</v>
      </c>
    </row>
    <row r="1702" spans="1:12" hidden="1" x14ac:dyDescent="0.3">
      <c r="A1702" s="154" t="s">
        <v>655</v>
      </c>
      <c r="B1702" s="154" t="s">
        <v>12104</v>
      </c>
      <c r="C1702" s="152" t="s">
        <v>655</v>
      </c>
      <c r="D1702" s="153" t="s">
        <v>12105</v>
      </c>
      <c r="E1702" s="154" t="s">
        <v>36</v>
      </c>
      <c r="F1702" s="154" t="s">
        <v>9447</v>
      </c>
      <c r="G1702" s="154" t="s">
        <v>9448</v>
      </c>
      <c r="H1702" s="154" t="s">
        <v>42</v>
      </c>
      <c r="I1702" s="154" t="s">
        <v>9449</v>
      </c>
      <c r="J1702" s="154" t="s">
        <v>9450</v>
      </c>
      <c r="K1702" s="154" t="s">
        <v>9451</v>
      </c>
      <c r="L1702" s="155">
        <v>31.437000000000001</v>
      </c>
    </row>
    <row r="1703" spans="1:12" hidden="1" x14ac:dyDescent="0.3">
      <c r="A1703" s="154" t="s">
        <v>656</v>
      </c>
      <c r="B1703" s="154" t="s">
        <v>12106</v>
      </c>
      <c r="C1703" s="152" t="s">
        <v>656</v>
      </c>
      <c r="D1703" s="153" t="s">
        <v>12107</v>
      </c>
      <c r="E1703" s="154" t="s">
        <v>36</v>
      </c>
      <c r="F1703" s="154" t="s">
        <v>9447</v>
      </c>
      <c r="G1703" s="154" t="s">
        <v>9448</v>
      </c>
      <c r="H1703" s="154" t="s">
        <v>42</v>
      </c>
      <c r="I1703" s="154" t="s">
        <v>9449</v>
      </c>
      <c r="J1703" s="154" t="s">
        <v>9450</v>
      </c>
      <c r="K1703" s="154" t="s">
        <v>9451</v>
      </c>
      <c r="L1703" s="155">
        <v>52.415067219999997</v>
      </c>
    </row>
    <row r="1704" spans="1:12" hidden="1" x14ac:dyDescent="0.3">
      <c r="A1704" s="154" t="s">
        <v>657</v>
      </c>
      <c r="B1704" s="154" t="s">
        <v>12108</v>
      </c>
      <c r="C1704" s="152" t="s">
        <v>657</v>
      </c>
      <c r="D1704" s="153" t="s">
        <v>12109</v>
      </c>
      <c r="E1704" s="154" t="s">
        <v>36</v>
      </c>
      <c r="F1704" s="154" t="s">
        <v>9447</v>
      </c>
      <c r="G1704" s="154" t="s">
        <v>9448</v>
      </c>
      <c r="H1704" s="154" t="s">
        <v>42</v>
      </c>
      <c r="I1704" s="154" t="s">
        <v>9449</v>
      </c>
      <c r="J1704" s="154" t="s">
        <v>9450</v>
      </c>
      <c r="K1704" s="154" t="s">
        <v>9451</v>
      </c>
      <c r="L1704" s="155">
        <v>51.435000000000002</v>
      </c>
    </row>
    <row r="1705" spans="1:12" hidden="1" x14ac:dyDescent="0.3">
      <c r="A1705" s="154" t="s">
        <v>658</v>
      </c>
      <c r="B1705" s="154" t="s">
        <v>12110</v>
      </c>
      <c r="C1705" s="152" t="s">
        <v>658</v>
      </c>
      <c r="D1705" s="153" t="s">
        <v>12111</v>
      </c>
      <c r="E1705" s="154" t="s">
        <v>36</v>
      </c>
      <c r="F1705" s="154" t="s">
        <v>9447</v>
      </c>
      <c r="G1705" s="154" t="s">
        <v>9448</v>
      </c>
      <c r="H1705" s="154" t="s">
        <v>42</v>
      </c>
      <c r="I1705" s="154" t="s">
        <v>9449</v>
      </c>
      <c r="J1705" s="154" t="s">
        <v>9450</v>
      </c>
      <c r="K1705" s="154" t="s">
        <v>9451</v>
      </c>
      <c r="L1705" s="155">
        <v>32.96</v>
      </c>
    </row>
    <row r="1706" spans="1:12" hidden="1" x14ac:dyDescent="0.3">
      <c r="A1706" s="154" t="s">
        <v>659</v>
      </c>
      <c r="B1706" s="154" t="s">
        <v>12112</v>
      </c>
      <c r="C1706" s="152" t="s">
        <v>659</v>
      </c>
      <c r="D1706" s="153" t="s">
        <v>12113</v>
      </c>
      <c r="E1706" s="154" t="s">
        <v>36</v>
      </c>
      <c r="F1706" s="154" t="s">
        <v>9447</v>
      </c>
      <c r="G1706" s="154" t="s">
        <v>9448</v>
      </c>
      <c r="H1706" s="154" t="s">
        <v>42</v>
      </c>
      <c r="I1706" s="154" t="s">
        <v>9449</v>
      </c>
      <c r="J1706" s="154" t="s">
        <v>9450</v>
      </c>
      <c r="K1706" s="154" t="s">
        <v>9451</v>
      </c>
      <c r="L1706" s="155">
        <v>47.713999999999999</v>
      </c>
    </row>
    <row r="1707" spans="1:12" hidden="1" x14ac:dyDescent="0.3">
      <c r="A1707" s="154" t="s">
        <v>660</v>
      </c>
      <c r="B1707" s="154" t="s">
        <v>12114</v>
      </c>
      <c r="C1707" s="152" t="s">
        <v>660</v>
      </c>
      <c r="D1707" s="153" t="s">
        <v>12115</v>
      </c>
      <c r="E1707" s="154" t="s">
        <v>36</v>
      </c>
      <c r="F1707" s="154" t="s">
        <v>9447</v>
      </c>
      <c r="G1707" s="154" t="s">
        <v>9448</v>
      </c>
      <c r="H1707" s="154" t="s">
        <v>42</v>
      </c>
      <c r="I1707" s="154" t="s">
        <v>9449</v>
      </c>
      <c r="J1707" s="154" t="s">
        <v>9450</v>
      </c>
      <c r="K1707" s="154" t="s">
        <v>9451</v>
      </c>
      <c r="L1707" s="155">
        <v>86.775999999999996</v>
      </c>
    </row>
    <row r="1708" spans="1:12" hidden="1" x14ac:dyDescent="0.3">
      <c r="A1708" s="154" t="s">
        <v>888</v>
      </c>
      <c r="B1708" s="154" t="s">
        <v>12116</v>
      </c>
      <c r="C1708" s="152" t="s">
        <v>888</v>
      </c>
      <c r="D1708" s="153" t="s">
        <v>12117</v>
      </c>
      <c r="E1708" s="154" t="s">
        <v>36</v>
      </c>
      <c r="F1708" s="154" t="s">
        <v>9447</v>
      </c>
      <c r="G1708" s="154" t="s">
        <v>9448</v>
      </c>
      <c r="H1708" s="154" t="s">
        <v>42</v>
      </c>
      <c r="I1708" s="154" t="s">
        <v>9449</v>
      </c>
      <c r="J1708" s="154" t="s">
        <v>9450</v>
      </c>
      <c r="K1708" s="154" t="s">
        <v>9451</v>
      </c>
      <c r="L1708" s="155">
        <v>53.207500000000003</v>
      </c>
    </row>
    <row r="1709" spans="1:12" hidden="1" x14ac:dyDescent="0.3">
      <c r="A1709" s="154" t="s">
        <v>889</v>
      </c>
      <c r="B1709" s="154" t="s">
        <v>12118</v>
      </c>
      <c r="C1709" s="152" t="s">
        <v>889</v>
      </c>
      <c r="D1709" s="153" t="s">
        <v>12119</v>
      </c>
      <c r="E1709" s="154" t="s">
        <v>36</v>
      </c>
      <c r="F1709" s="154" t="s">
        <v>9447</v>
      </c>
      <c r="G1709" s="154" t="s">
        <v>9448</v>
      </c>
      <c r="H1709" s="154" t="s">
        <v>42</v>
      </c>
      <c r="I1709" s="154" t="s">
        <v>9449</v>
      </c>
      <c r="J1709" s="154" t="s">
        <v>9450</v>
      </c>
      <c r="K1709" s="154" t="s">
        <v>9451</v>
      </c>
      <c r="L1709" s="155">
        <v>95.702857140000006</v>
      </c>
    </row>
    <row r="1710" spans="1:12" hidden="1" x14ac:dyDescent="0.3">
      <c r="A1710" s="154" t="s">
        <v>890</v>
      </c>
      <c r="B1710" s="154" t="s">
        <v>12120</v>
      </c>
      <c r="C1710" s="152" t="s">
        <v>890</v>
      </c>
      <c r="D1710" s="153" t="s">
        <v>12121</v>
      </c>
      <c r="E1710" s="154" t="s">
        <v>36</v>
      </c>
      <c r="F1710" s="154" t="s">
        <v>9447</v>
      </c>
      <c r="G1710" s="154" t="s">
        <v>9448</v>
      </c>
      <c r="H1710" s="154" t="s">
        <v>42</v>
      </c>
      <c r="I1710" s="154" t="s">
        <v>9449</v>
      </c>
      <c r="J1710" s="154" t="s">
        <v>9450</v>
      </c>
      <c r="K1710" s="154" t="s">
        <v>9451</v>
      </c>
      <c r="L1710" s="155">
        <v>50.774999999999999</v>
      </c>
    </row>
    <row r="1711" spans="1:12" hidden="1" x14ac:dyDescent="0.3">
      <c r="A1711" s="154" t="s">
        <v>661</v>
      </c>
      <c r="B1711" s="154" t="s">
        <v>12122</v>
      </c>
      <c r="C1711" s="152" t="s">
        <v>661</v>
      </c>
      <c r="D1711" s="153" t="s">
        <v>12123</v>
      </c>
      <c r="E1711" s="154" t="s">
        <v>36</v>
      </c>
      <c r="F1711" s="154" t="s">
        <v>9447</v>
      </c>
      <c r="G1711" s="154" t="s">
        <v>9448</v>
      </c>
      <c r="H1711" s="154" t="s">
        <v>42</v>
      </c>
      <c r="I1711" s="154" t="s">
        <v>9449</v>
      </c>
      <c r="J1711" s="154" t="s">
        <v>9450</v>
      </c>
      <c r="K1711" s="154" t="s">
        <v>9451</v>
      </c>
      <c r="L1711" s="155">
        <v>88.146700679999995</v>
      </c>
    </row>
    <row r="1712" spans="1:12" hidden="1" x14ac:dyDescent="0.3">
      <c r="A1712" s="154" t="s">
        <v>662</v>
      </c>
      <c r="B1712" s="154" t="s">
        <v>12124</v>
      </c>
      <c r="C1712" s="152" t="s">
        <v>662</v>
      </c>
      <c r="D1712" s="153" t="s">
        <v>12125</v>
      </c>
      <c r="E1712" s="154" t="s">
        <v>36</v>
      </c>
      <c r="F1712" s="154" t="s">
        <v>9447</v>
      </c>
      <c r="G1712" s="154" t="s">
        <v>9448</v>
      </c>
      <c r="H1712" s="154" t="s">
        <v>42</v>
      </c>
      <c r="I1712" s="154" t="s">
        <v>9449</v>
      </c>
      <c r="J1712" s="154" t="s">
        <v>9450</v>
      </c>
      <c r="K1712" s="154" t="s">
        <v>9451</v>
      </c>
      <c r="L1712" s="155">
        <v>103.93600000000001</v>
      </c>
    </row>
    <row r="1713" spans="1:12" hidden="1" x14ac:dyDescent="0.3">
      <c r="A1713" s="154" t="s">
        <v>663</v>
      </c>
      <c r="B1713" s="154" t="s">
        <v>12126</v>
      </c>
      <c r="C1713" s="152" t="s">
        <v>663</v>
      </c>
      <c r="D1713" s="153" t="s">
        <v>12127</v>
      </c>
      <c r="E1713" s="154" t="s">
        <v>36</v>
      </c>
      <c r="F1713" s="154" t="s">
        <v>9447</v>
      </c>
      <c r="G1713" s="154" t="s">
        <v>9448</v>
      </c>
      <c r="H1713" s="154" t="s">
        <v>42</v>
      </c>
      <c r="I1713" s="154" t="s">
        <v>9449</v>
      </c>
      <c r="J1713" s="154" t="s">
        <v>9450</v>
      </c>
      <c r="K1713" s="154" t="s">
        <v>9451</v>
      </c>
      <c r="L1713" s="155">
        <v>73.764375000000001</v>
      </c>
    </row>
    <row r="1714" spans="1:12" hidden="1" x14ac:dyDescent="0.3">
      <c r="A1714" s="154" t="s">
        <v>664</v>
      </c>
      <c r="B1714" s="154" t="s">
        <v>12128</v>
      </c>
      <c r="C1714" s="152" t="s">
        <v>664</v>
      </c>
      <c r="D1714" s="153" t="s">
        <v>12129</v>
      </c>
      <c r="E1714" s="154" t="s">
        <v>36</v>
      </c>
      <c r="F1714" s="154" t="s">
        <v>9447</v>
      </c>
      <c r="G1714" s="154" t="s">
        <v>9448</v>
      </c>
      <c r="H1714" s="154" t="s">
        <v>42</v>
      </c>
      <c r="I1714" s="154" t="s">
        <v>9449</v>
      </c>
      <c r="J1714" s="154" t="s">
        <v>9450</v>
      </c>
      <c r="K1714" s="154" t="s">
        <v>9451</v>
      </c>
      <c r="L1714" s="155">
        <v>46.28</v>
      </c>
    </row>
    <row r="1715" spans="1:12" hidden="1" x14ac:dyDescent="0.3">
      <c r="A1715" s="154" t="s">
        <v>665</v>
      </c>
      <c r="B1715" s="154" t="s">
        <v>12130</v>
      </c>
      <c r="C1715" s="152" t="s">
        <v>665</v>
      </c>
      <c r="D1715" s="153" t="s">
        <v>12131</v>
      </c>
      <c r="E1715" s="154" t="s">
        <v>36</v>
      </c>
      <c r="F1715" s="154" t="s">
        <v>9447</v>
      </c>
      <c r="G1715" s="154" t="s">
        <v>9448</v>
      </c>
      <c r="H1715" s="154" t="s">
        <v>42</v>
      </c>
      <c r="I1715" s="154" t="s">
        <v>9449</v>
      </c>
      <c r="J1715" s="154" t="s">
        <v>9450</v>
      </c>
      <c r="K1715" s="154" t="s">
        <v>9451</v>
      </c>
      <c r="L1715" s="155">
        <v>490.82</v>
      </c>
    </row>
    <row r="1716" spans="1:12" hidden="1" x14ac:dyDescent="0.3">
      <c r="A1716" s="154" t="s">
        <v>891</v>
      </c>
      <c r="B1716" s="154" t="s">
        <v>12132</v>
      </c>
      <c r="C1716" s="152" t="s">
        <v>891</v>
      </c>
      <c r="D1716" s="153" t="s">
        <v>12133</v>
      </c>
      <c r="E1716" s="154" t="s">
        <v>36</v>
      </c>
      <c r="F1716" s="154" t="s">
        <v>9447</v>
      </c>
      <c r="G1716" s="154" t="s">
        <v>9448</v>
      </c>
      <c r="H1716" s="154" t="s">
        <v>42</v>
      </c>
      <c r="I1716" s="154" t="s">
        <v>9449</v>
      </c>
      <c r="J1716" s="154" t="s">
        <v>9450</v>
      </c>
      <c r="K1716" s="154" t="s">
        <v>9451</v>
      </c>
      <c r="L1716" s="155">
        <v>1638.57</v>
      </c>
    </row>
    <row r="1717" spans="1:12" hidden="1" x14ac:dyDescent="0.3">
      <c r="A1717" s="154" t="s">
        <v>1042</v>
      </c>
      <c r="B1717" s="154" t="s">
        <v>12134</v>
      </c>
      <c r="C1717" s="152" t="s">
        <v>1042</v>
      </c>
      <c r="D1717" s="153" t="s">
        <v>12135</v>
      </c>
      <c r="E1717" s="154" t="s">
        <v>36</v>
      </c>
      <c r="F1717" s="154" t="s">
        <v>9447</v>
      </c>
      <c r="G1717" s="154" t="s">
        <v>9448</v>
      </c>
      <c r="H1717" s="154" t="s">
        <v>42</v>
      </c>
      <c r="I1717" s="154" t="s">
        <v>9449</v>
      </c>
      <c r="J1717" s="154" t="s">
        <v>9450</v>
      </c>
      <c r="K1717" s="154" t="s">
        <v>9451</v>
      </c>
      <c r="L1717" s="155">
        <v>0</v>
      </c>
    </row>
    <row r="1718" spans="1:12" hidden="1" x14ac:dyDescent="0.3">
      <c r="A1718" s="154" t="s">
        <v>892</v>
      </c>
      <c r="B1718" s="154" t="s">
        <v>12136</v>
      </c>
      <c r="C1718" s="152" t="s">
        <v>892</v>
      </c>
      <c r="D1718" s="153" t="s">
        <v>12137</v>
      </c>
      <c r="E1718" s="154" t="s">
        <v>36</v>
      </c>
      <c r="F1718" s="154" t="s">
        <v>9447</v>
      </c>
      <c r="G1718" s="154" t="s">
        <v>9448</v>
      </c>
      <c r="H1718" s="154" t="s">
        <v>42</v>
      </c>
      <c r="I1718" s="154" t="s">
        <v>9449</v>
      </c>
      <c r="J1718" s="154" t="s">
        <v>9450</v>
      </c>
      <c r="K1718" s="154" t="s">
        <v>9451</v>
      </c>
      <c r="L1718" s="155">
        <v>0</v>
      </c>
    </row>
    <row r="1719" spans="1:12" hidden="1" x14ac:dyDescent="0.3">
      <c r="A1719" s="154" t="s">
        <v>1123</v>
      </c>
      <c r="B1719" s="154" t="s">
        <v>12138</v>
      </c>
      <c r="C1719" s="152" t="s">
        <v>1123</v>
      </c>
      <c r="D1719" s="153" t="s">
        <v>12139</v>
      </c>
      <c r="E1719" s="154" t="s">
        <v>36</v>
      </c>
      <c r="F1719" s="154" t="s">
        <v>9447</v>
      </c>
      <c r="G1719" s="154" t="s">
        <v>9448</v>
      </c>
      <c r="H1719" s="154" t="s">
        <v>42</v>
      </c>
      <c r="I1719" s="154" t="s">
        <v>9449</v>
      </c>
      <c r="J1719" s="154" t="s">
        <v>9450</v>
      </c>
      <c r="K1719" s="154" t="s">
        <v>9451</v>
      </c>
      <c r="L1719" s="155">
        <v>2267.12</v>
      </c>
    </row>
    <row r="1720" spans="1:12" hidden="1" x14ac:dyDescent="0.3">
      <c r="A1720" s="154" t="s">
        <v>666</v>
      </c>
      <c r="B1720" s="154" t="s">
        <v>12140</v>
      </c>
      <c r="C1720" s="152" t="s">
        <v>666</v>
      </c>
      <c r="D1720" s="153" t="s">
        <v>12141</v>
      </c>
      <c r="E1720" s="154" t="s">
        <v>36</v>
      </c>
      <c r="F1720" s="154" t="s">
        <v>9447</v>
      </c>
      <c r="G1720" s="154" t="s">
        <v>9448</v>
      </c>
      <c r="H1720" s="154" t="s">
        <v>42</v>
      </c>
      <c r="I1720" s="154" t="s">
        <v>9449</v>
      </c>
      <c r="J1720" s="154" t="s">
        <v>9450</v>
      </c>
      <c r="K1720" s="154" t="s">
        <v>9451</v>
      </c>
      <c r="L1720" s="155">
        <v>0</v>
      </c>
    </row>
    <row r="1721" spans="1:12" hidden="1" x14ac:dyDescent="0.3">
      <c r="A1721" s="154" t="s">
        <v>893</v>
      </c>
      <c r="B1721" s="154" t="s">
        <v>12142</v>
      </c>
      <c r="C1721" s="152" t="s">
        <v>893</v>
      </c>
      <c r="D1721" s="153" t="s">
        <v>12143</v>
      </c>
      <c r="E1721" s="154" t="s">
        <v>36</v>
      </c>
      <c r="F1721" s="154" t="s">
        <v>9447</v>
      </c>
      <c r="G1721" s="154" t="s">
        <v>9448</v>
      </c>
      <c r="H1721" s="154" t="s">
        <v>42</v>
      </c>
      <c r="I1721" s="154" t="s">
        <v>9449</v>
      </c>
      <c r="J1721" s="154" t="s">
        <v>9450</v>
      </c>
      <c r="K1721" s="154" t="s">
        <v>9451</v>
      </c>
      <c r="L1721" s="155">
        <v>0</v>
      </c>
    </row>
    <row r="1722" spans="1:12" hidden="1" x14ac:dyDescent="0.3">
      <c r="A1722" s="154" t="s">
        <v>894</v>
      </c>
      <c r="B1722" s="154" t="s">
        <v>12144</v>
      </c>
      <c r="C1722" s="152" t="s">
        <v>894</v>
      </c>
      <c r="D1722" s="153" t="s">
        <v>12145</v>
      </c>
      <c r="E1722" s="154" t="s">
        <v>36</v>
      </c>
      <c r="F1722" s="154" t="s">
        <v>9447</v>
      </c>
      <c r="G1722" s="154" t="s">
        <v>9448</v>
      </c>
      <c r="H1722" s="154" t="s">
        <v>42</v>
      </c>
      <c r="I1722" s="154" t="s">
        <v>9449</v>
      </c>
      <c r="J1722" s="154" t="s">
        <v>9450</v>
      </c>
      <c r="K1722" s="154" t="s">
        <v>9451</v>
      </c>
      <c r="L1722" s="155">
        <v>0</v>
      </c>
    </row>
    <row r="1723" spans="1:12" hidden="1" x14ac:dyDescent="0.3">
      <c r="A1723" s="154" t="s">
        <v>895</v>
      </c>
      <c r="B1723" s="154" t="s">
        <v>12146</v>
      </c>
      <c r="C1723" s="152" t="s">
        <v>895</v>
      </c>
      <c r="D1723" s="153" t="s">
        <v>12147</v>
      </c>
      <c r="E1723" s="154" t="s">
        <v>36</v>
      </c>
      <c r="F1723" s="154" t="s">
        <v>9447</v>
      </c>
      <c r="G1723" s="154" t="s">
        <v>9448</v>
      </c>
      <c r="H1723" s="154" t="s">
        <v>42</v>
      </c>
      <c r="I1723" s="154" t="s">
        <v>9449</v>
      </c>
      <c r="J1723" s="154" t="s">
        <v>9450</v>
      </c>
      <c r="K1723" s="154" t="s">
        <v>9451</v>
      </c>
      <c r="L1723" s="155">
        <v>698.08</v>
      </c>
    </row>
    <row r="1724" spans="1:12" hidden="1" x14ac:dyDescent="0.3">
      <c r="A1724" s="154" t="s">
        <v>12148</v>
      </c>
      <c r="B1724" s="154" t="s">
        <v>12149</v>
      </c>
      <c r="C1724" s="152" t="s">
        <v>12148</v>
      </c>
      <c r="D1724" s="153" t="s">
        <v>12150</v>
      </c>
      <c r="E1724" s="154" t="s">
        <v>36</v>
      </c>
      <c r="F1724" s="154" t="s">
        <v>9447</v>
      </c>
      <c r="G1724" s="154" t="s">
        <v>9448</v>
      </c>
      <c r="H1724" s="154" t="s">
        <v>42</v>
      </c>
      <c r="I1724" s="154" t="s">
        <v>9449</v>
      </c>
      <c r="J1724" s="154" t="s">
        <v>9450</v>
      </c>
      <c r="K1724" s="154" t="s">
        <v>9451</v>
      </c>
      <c r="L1724" s="155">
        <v>203.64</v>
      </c>
    </row>
    <row r="1725" spans="1:12" hidden="1" x14ac:dyDescent="0.3">
      <c r="A1725" s="154" t="s">
        <v>667</v>
      </c>
      <c r="B1725" s="154" t="s">
        <v>12151</v>
      </c>
      <c r="C1725" s="152" t="s">
        <v>667</v>
      </c>
      <c r="D1725" s="153" t="s">
        <v>12152</v>
      </c>
      <c r="E1725" s="154" t="s">
        <v>36</v>
      </c>
      <c r="F1725" s="154" t="s">
        <v>9447</v>
      </c>
      <c r="G1725" s="154" t="s">
        <v>9448</v>
      </c>
      <c r="H1725" s="154" t="s">
        <v>42</v>
      </c>
      <c r="I1725" s="154" t="s">
        <v>9449</v>
      </c>
      <c r="J1725" s="154" t="s">
        <v>9450</v>
      </c>
      <c r="K1725" s="154" t="s">
        <v>9451</v>
      </c>
      <c r="L1725" s="155">
        <v>37.17</v>
      </c>
    </row>
    <row r="1726" spans="1:12" hidden="1" x14ac:dyDescent="0.3">
      <c r="A1726" s="154" t="s">
        <v>668</v>
      </c>
      <c r="B1726" s="154" t="s">
        <v>12153</v>
      </c>
      <c r="C1726" s="152" t="s">
        <v>668</v>
      </c>
      <c r="D1726" s="153" t="s">
        <v>12154</v>
      </c>
      <c r="E1726" s="154" t="s">
        <v>36</v>
      </c>
      <c r="F1726" s="154" t="s">
        <v>9447</v>
      </c>
      <c r="G1726" s="154" t="s">
        <v>9448</v>
      </c>
      <c r="H1726" s="154" t="s">
        <v>42</v>
      </c>
      <c r="I1726" s="154" t="s">
        <v>9449</v>
      </c>
      <c r="J1726" s="154" t="s">
        <v>9450</v>
      </c>
      <c r="K1726" s="154" t="s">
        <v>9451</v>
      </c>
      <c r="L1726" s="155">
        <v>0</v>
      </c>
    </row>
    <row r="1727" spans="1:12" hidden="1" x14ac:dyDescent="0.3">
      <c r="A1727" s="154" t="s">
        <v>669</v>
      </c>
      <c r="B1727" s="154" t="s">
        <v>12155</v>
      </c>
      <c r="C1727" s="152" t="s">
        <v>669</v>
      </c>
      <c r="D1727" s="153" t="s">
        <v>12156</v>
      </c>
      <c r="E1727" s="154" t="s">
        <v>36</v>
      </c>
      <c r="F1727" s="154" t="s">
        <v>9447</v>
      </c>
      <c r="G1727" s="154" t="s">
        <v>9448</v>
      </c>
      <c r="H1727" s="154" t="s">
        <v>42</v>
      </c>
      <c r="I1727" s="154" t="s">
        <v>9449</v>
      </c>
      <c r="J1727" s="154" t="s">
        <v>9450</v>
      </c>
      <c r="K1727" s="154" t="s">
        <v>9451</v>
      </c>
      <c r="L1727" s="155">
        <v>0</v>
      </c>
    </row>
    <row r="1728" spans="1:12" hidden="1" x14ac:dyDescent="0.3">
      <c r="A1728" s="154" t="s">
        <v>670</v>
      </c>
      <c r="B1728" s="154" t="s">
        <v>12157</v>
      </c>
      <c r="C1728" s="152" t="s">
        <v>670</v>
      </c>
      <c r="D1728" s="153" t="s">
        <v>12158</v>
      </c>
      <c r="E1728" s="154" t="s">
        <v>36</v>
      </c>
      <c r="F1728" s="154" t="s">
        <v>9447</v>
      </c>
      <c r="G1728" s="154" t="s">
        <v>9448</v>
      </c>
      <c r="H1728" s="154" t="s">
        <v>42</v>
      </c>
      <c r="I1728" s="154" t="s">
        <v>9449</v>
      </c>
      <c r="J1728" s="154" t="s">
        <v>9450</v>
      </c>
      <c r="K1728" s="154" t="s">
        <v>9451</v>
      </c>
      <c r="L1728" s="155">
        <v>0</v>
      </c>
    </row>
    <row r="1729" spans="1:12" hidden="1" x14ac:dyDescent="0.3">
      <c r="A1729" s="154" t="s">
        <v>12159</v>
      </c>
      <c r="B1729" s="154" t="s">
        <v>12160</v>
      </c>
      <c r="C1729" s="152" t="s">
        <v>12159</v>
      </c>
      <c r="D1729" s="153" t="s">
        <v>12161</v>
      </c>
      <c r="E1729" s="154" t="s">
        <v>36</v>
      </c>
      <c r="F1729" s="154" t="s">
        <v>9447</v>
      </c>
      <c r="G1729" s="154" t="s">
        <v>9448</v>
      </c>
      <c r="H1729" s="154" t="s">
        <v>42</v>
      </c>
      <c r="I1729" s="154" t="s">
        <v>9449</v>
      </c>
      <c r="J1729" s="154" t="s">
        <v>9450</v>
      </c>
      <c r="K1729" s="154" t="s">
        <v>9451</v>
      </c>
      <c r="L1729" s="155">
        <v>34.215000000000003</v>
      </c>
    </row>
    <row r="1730" spans="1:12" hidden="1" x14ac:dyDescent="0.3">
      <c r="A1730" s="154" t="s">
        <v>671</v>
      </c>
      <c r="B1730" s="154" t="s">
        <v>12162</v>
      </c>
      <c r="C1730" s="152" t="s">
        <v>671</v>
      </c>
      <c r="D1730" s="153" t="s">
        <v>12163</v>
      </c>
      <c r="E1730" s="154" t="s">
        <v>36</v>
      </c>
      <c r="F1730" s="154" t="s">
        <v>9447</v>
      </c>
      <c r="G1730" s="154" t="s">
        <v>9448</v>
      </c>
      <c r="H1730" s="154" t="s">
        <v>42</v>
      </c>
      <c r="I1730" s="154" t="s">
        <v>9449</v>
      </c>
      <c r="J1730" s="154" t="s">
        <v>9450</v>
      </c>
      <c r="K1730" s="154" t="s">
        <v>9451</v>
      </c>
      <c r="L1730" s="155">
        <v>50.84</v>
      </c>
    </row>
    <row r="1731" spans="1:12" hidden="1" x14ac:dyDescent="0.3">
      <c r="A1731" s="154" t="s">
        <v>672</v>
      </c>
      <c r="B1731" s="154" t="s">
        <v>12164</v>
      </c>
      <c r="C1731" s="152" t="s">
        <v>672</v>
      </c>
      <c r="D1731" s="153" t="s">
        <v>12165</v>
      </c>
      <c r="E1731" s="154" t="s">
        <v>36</v>
      </c>
      <c r="F1731" s="154" t="s">
        <v>9447</v>
      </c>
      <c r="G1731" s="154" t="s">
        <v>9448</v>
      </c>
      <c r="H1731" s="154" t="s">
        <v>42</v>
      </c>
      <c r="I1731" s="154" t="s">
        <v>9449</v>
      </c>
      <c r="J1731" s="154" t="s">
        <v>9450</v>
      </c>
      <c r="K1731" s="154" t="s">
        <v>9451</v>
      </c>
      <c r="L1731" s="155">
        <v>63.388571419999998</v>
      </c>
    </row>
    <row r="1732" spans="1:12" hidden="1" x14ac:dyDescent="0.3">
      <c r="A1732" s="154" t="s">
        <v>673</v>
      </c>
      <c r="B1732" s="154" t="s">
        <v>12166</v>
      </c>
      <c r="C1732" s="152" t="s">
        <v>673</v>
      </c>
      <c r="D1732" s="153" t="s">
        <v>12167</v>
      </c>
      <c r="E1732" s="154" t="s">
        <v>36</v>
      </c>
      <c r="F1732" s="154" t="s">
        <v>9447</v>
      </c>
      <c r="G1732" s="154" t="s">
        <v>9448</v>
      </c>
      <c r="H1732" s="154" t="s">
        <v>42</v>
      </c>
      <c r="I1732" s="154" t="s">
        <v>9449</v>
      </c>
      <c r="J1732" s="154" t="s">
        <v>9450</v>
      </c>
      <c r="K1732" s="154" t="s">
        <v>9451</v>
      </c>
      <c r="L1732" s="155">
        <v>30.26</v>
      </c>
    </row>
    <row r="1733" spans="1:12" hidden="1" x14ac:dyDescent="0.3">
      <c r="A1733" s="154" t="s">
        <v>896</v>
      </c>
      <c r="B1733" s="154" t="s">
        <v>12168</v>
      </c>
      <c r="C1733" s="152" t="s">
        <v>896</v>
      </c>
      <c r="D1733" s="153" t="s">
        <v>12169</v>
      </c>
      <c r="E1733" s="154" t="s">
        <v>36</v>
      </c>
      <c r="F1733" s="154" t="s">
        <v>9447</v>
      </c>
      <c r="G1733" s="154" t="s">
        <v>9448</v>
      </c>
      <c r="H1733" s="154" t="s">
        <v>42</v>
      </c>
      <c r="I1733" s="154" t="s">
        <v>9449</v>
      </c>
      <c r="J1733" s="154" t="s">
        <v>9450</v>
      </c>
      <c r="K1733" s="154" t="s">
        <v>9451</v>
      </c>
      <c r="L1733" s="155">
        <v>0</v>
      </c>
    </row>
    <row r="1734" spans="1:12" hidden="1" x14ac:dyDescent="0.3">
      <c r="A1734" s="154" t="s">
        <v>897</v>
      </c>
      <c r="B1734" s="154" t="s">
        <v>12170</v>
      </c>
      <c r="C1734" s="152" t="s">
        <v>897</v>
      </c>
      <c r="D1734" s="153" t="s">
        <v>12171</v>
      </c>
      <c r="E1734" s="154" t="s">
        <v>36</v>
      </c>
      <c r="F1734" s="154" t="s">
        <v>9447</v>
      </c>
      <c r="G1734" s="154" t="s">
        <v>9448</v>
      </c>
      <c r="H1734" s="154" t="s">
        <v>42</v>
      </c>
      <c r="I1734" s="154" t="s">
        <v>9449</v>
      </c>
      <c r="J1734" s="154" t="s">
        <v>9450</v>
      </c>
      <c r="K1734" s="154" t="s">
        <v>9451</v>
      </c>
      <c r="L1734" s="155">
        <v>429.65</v>
      </c>
    </row>
    <row r="1735" spans="1:12" hidden="1" x14ac:dyDescent="0.3">
      <c r="A1735" s="154" t="s">
        <v>674</v>
      </c>
      <c r="B1735" s="154" t="s">
        <v>12172</v>
      </c>
      <c r="C1735" s="152" t="s">
        <v>674</v>
      </c>
      <c r="D1735" s="153" t="s">
        <v>12173</v>
      </c>
      <c r="E1735" s="154" t="s">
        <v>36</v>
      </c>
      <c r="F1735" s="154" t="s">
        <v>9447</v>
      </c>
      <c r="G1735" s="154" t="s">
        <v>9448</v>
      </c>
      <c r="H1735" s="154" t="s">
        <v>42</v>
      </c>
      <c r="I1735" s="154" t="s">
        <v>9449</v>
      </c>
      <c r="J1735" s="154" t="s">
        <v>9450</v>
      </c>
      <c r="K1735" s="154" t="s">
        <v>9451</v>
      </c>
      <c r="L1735" s="155">
        <v>435</v>
      </c>
    </row>
    <row r="1736" spans="1:12" hidden="1" x14ac:dyDescent="0.3">
      <c r="A1736" s="154" t="s">
        <v>898</v>
      </c>
      <c r="B1736" s="154" t="s">
        <v>12174</v>
      </c>
      <c r="C1736" s="152" t="s">
        <v>898</v>
      </c>
      <c r="D1736" s="153" t="s">
        <v>12175</v>
      </c>
      <c r="E1736" s="154" t="s">
        <v>36</v>
      </c>
      <c r="F1736" s="154" t="s">
        <v>9447</v>
      </c>
      <c r="G1736" s="154" t="s">
        <v>9448</v>
      </c>
      <c r="H1736" s="154" t="s">
        <v>42</v>
      </c>
      <c r="I1736" s="154" t="s">
        <v>9449</v>
      </c>
      <c r="J1736" s="154" t="s">
        <v>9450</v>
      </c>
      <c r="K1736" s="154" t="s">
        <v>9451</v>
      </c>
      <c r="L1736" s="155">
        <v>453.7</v>
      </c>
    </row>
    <row r="1737" spans="1:12" hidden="1" x14ac:dyDescent="0.3">
      <c r="A1737" s="154" t="s">
        <v>899</v>
      </c>
      <c r="B1737" s="154" t="s">
        <v>12176</v>
      </c>
      <c r="C1737" s="152" t="s">
        <v>899</v>
      </c>
      <c r="D1737" s="153" t="s">
        <v>12177</v>
      </c>
      <c r="E1737" s="154" t="s">
        <v>36</v>
      </c>
      <c r="F1737" s="154" t="s">
        <v>9447</v>
      </c>
      <c r="G1737" s="154" t="s">
        <v>9448</v>
      </c>
      <c r="H1737" s="154" t="s">
        <v>42</v>
      </c>
      <c r="I1737" s="154" t="s">
        <v>9449</v>
      </c>
      <c r="J1737" s="154" t="s">
        <v>9450</v>
      </c>
      <c r="K1737" s="154" t="s">
        <v>9451</v>
      </c>
      <c r="L1737" s="155">
        <v>0</v>
      </c>
    </row>
    <row r="1738" spans="1:12" hidden="1" x14ac:dyDescent="0.3">
      <c r="A1738" s="154" t="s">
        <v>900</v>
      </c>
      <c r="B1738" s="154" t="s">
        <v>12178</v>
      </c>
      <c r="C1738" s="152" t="s">
        <v>900</v>
      </c>
      <c r="D1738" s="153" t="s">
        <v>12179</v>
      </c>
      <c r="E1738" s="154" t="s">
        <v>36</v>
      </c>
      <c r="F1738" s="154" t="s">
        <v>9447</v>
      </c>
      <c r="G1738" s="154" t="s">
        <v>9448</v>
      </c>
      <c r="H1738" s="154" t="s">
        <v>42</v>
      </c>
      <c r="I1738" s="154" t="s">
        <v>9449</v>
      </c>
      <c r="J1738" s="154" t="s">
        <v>9450</v>
      </c>
      <c r="K1738" s="154" t="s">
        <v>9451</v>
      </c>
      <c r="L1738" s="155">
        <v>0</v>
      </c>
    </row>
    <row r="1739" spans="1:12" hidden="1" x14ac:dyDescent="0.3">
      <c r="A1739" s="154" t="s">
        <v>675</v>
      </c>
      <c r="B1739" s="154" t="s">
        <v>12180</v>
      </c>
      <c r="C1739" s="152" t="s">
        <v>675</v>
      </c>
      <c r="D1739" s="153" t="s">
        <v>12181</v>
      </c>
      <c r="E1739" s="154" t="s">
        <v>36</v>
      </c>
      <c r="F1739" s="154" t="s">
        <v>9447</v>
      </c>
      <c r="G1739" s="154" t="s">
        <v>9448</v>
      </c>
      <c r="H1739" s="154" t="s">
        <v>42</v>
      </c>
      <c r="I1739" s="154" t="s">
        <v>9449</v>
      </c>
      <c r="J1739" s="154" t="s">
        <v>9450</v>
      </c>
      <c r="K1739" s="154" t="s">
        <v>9451</v>
      </c>
      <c r="L1739" s="155">
        <v>442.71333333000001</v>
      </c>
    </row>
    <row r="1740" spans="1:12" hidden="1" x14ac:dyDescent="0.3">
      <c r="A1740" s="154" t="s">
        <v>901</v>
      </c>
      <c r="B1740" s="154" t="s">
        <v>12182</v>
      </c>
      <c r="C1740" s="152" t="s">
        <v>901</v>
      </c>
      <c r="D1740" s="153" t="s">
        <v>12183</v>
      </c>
      <c r="E1740" s="154" t="s">
        <v>36</v>
      </c>
      <c r="F1740" s="154" t="s">
        <v>9447</v>
      </c>
      <c r="G1740" s="154" t="s">
        <v>9448</v>
      </c>
      <c r="H1740" s="154" t="s">
        <v>42</v>
      </c>
      <c r="I1740" s="154" t="s">
        <v>9449</v>
      </c>
      <c r="J1740" s="154" t="s">
        <v>9450</v>
      </c>
      <c r="K1740" s="154" t="s">
        <v>9451</v>
      </c>
      <c r="L1740" s="155">
        <v>816.71333332999995</v>
      </c>
    </row>
    <row r="1741" spans="1:12" hidden="1" x14ac:dyDescent="0.3">
      <c r="A1741" s="154" t="s">
        <v>676</v>
      </c>
      <c r="B1741" s="154" t="s">
        <v>12184</v>
      </c>
      <c r="C1741" s="152" t="s">
        <v>676</v>
      </c>
      <c r="D1741" s="153" t="s">
        <v>12185</v>
      </c>
      <c r="E1741" s="154" t="s">
        <v>36</v>
      </c>
      <c r="F1741" s="154" t="s">
        <v>9447</v>
      </c>
      <c r="G1741" s="154" t="s">
        <v>9448</v>
      </c>
      <c r="H1741" s="154" t="s">
        <v>42</v>
      </c>
      <c r="I1741" s="154" t="s">
        <v>9449</v>
      </c>
      <c r="J1741" s="154" t="s">
        <v>9450</v>
      </c>
      <c r="K1741" s="154" t="s">
        <v>9451</v>
      </c>
      <c r="L1741" s="155">
        <v>590.09333332999995</v>
      </c>
    </row>
    <row r="1742" spans="1:12" hidden="1" x14ac:dyDescent="0.3">
      <c r="A1742" s="154" t="s">
        <v>677</v>
      </c>
      <c r="B1742" s="154" t="s">
        <v>12186</v>
      </c>
      <c r="C1742" s="152" t="s">
        <v>677</v>
      </c>
      <c r="D1742" s="153" t="s">
        <v>12187</v>
      </c>
      <c r="E1742" s="154" t="s">
        <v>36</v>
      </c>
      <c r="F1742" s="154" t="s">
        <v>9447</v>
      </c>
      <c r="G1742" s="154" t="s">
        <v>9448</v>
      </c>
      <c r="H1742" s="154" t="s">
        <v>42</v>
      </c>
      <c r="I1742" s="154" t="s">
        <v>9449</v>
      </c>
      <c r="J1742" s="154" t="s">
        <v>9450</v>
      </c>
      <c r="K1742" s="154" t="s">
        <v>9451</v>
      </c>
      <c r="L1742" s="155">
        <v>38.840000000000003</v>
      </c>
    </row>
    <row r="1743" spans="1:12" hidden="1" x14ac:dyDescent="0.3">
      <c r="A1743" s="154" t="s">
        <v>902</v>
      </c>
      <c r="B1743" s="154" t="s">
        <v>12188</v>
      </c>
      <c r="C1743" s="152" t="s">
        <v>902</v>
      </c>
      <c r="D1743" s="153" t="s">
        <v>12189</v>
      </c>
      <c r="E1743" s="154" t="s">
        <v>36</v>
      </c>
      <c r="F1743" s="154" t="s">
        <v>9447</v>
      </c>
      <c r="G1743" s="154" t="s">
        <v>9448</v>
      </c>
      <c r="H1743" s="154" t="s">
        <v>42</v>
      </c>
      <c r="I1743" s="154" t="s">
        <v>9449</v>
      </c>
      <c r="J1743" s="154" t="s">
        <v>9450</v>
      </c>
      <c r="K1743" s="154" t="s">
        <v>9451</v>
      </c>
      <c r="L1743" s="155">
        <v>259.01</v>
      </c>
    </row>
    <row r="1744" spans="1:12" hidden="1" x14ac:dyDescent="0.3">
      <c r="A1744" s="154" t="s">
        <v>678</v>
      </c>
      <c r="B1744" s="154" t="s">
        <v>12190</v>
      </c>
      <c r="C1744" s="152" t="s">
        <v>678</v>
      </c>
      <c r="D1744" s="153" t="s">
        <v>12191</v>
      </c>
      <c r="E1744" s="154" t="s">
        <v>36</v>
      </c>
      <c r="F1744" s="154" t="s">
        <v>9447</v>
      </c>
      <c r="G1744" s="154" t="s">
        <v>9448</v>
      </c>
      <c r="H1744" s="154" t="s">
        <v>42</v>
      </c>
      <c r="I1744" s="154" t="s">
        <v>9449</v>
      </c>
      <c r="J1744" s="154" t="s">
        <v>9450</v>
      </c>
      <c r="K1744" s="154" t="s">
        <v>9451</v>
      </c>
      <c r="L1744" s="155">
        <v>109.5</v>
      </c>
    </row>
    <row r="1745" spans="1:12" hidden="1" x14ac:dyDescent="0.3">
      <c r="A1745" s="154" t="s">
        <v>903</v>
      </c>
      <c r="B1745" s="154" t="s">
        <v>12192</v>
      </c>
      <c r="C1745" s="152" t="s">
        <v>903</v>
      </c>
      <c r="D1745" s="153" t="s">
        <v>12193</v>
      </c>
      <c r="E1745" s="154" t="s">
        <v>36</v>
      </c>
      <c r="F1745" s="154" t="s">
        <v>9447</v>
      </c>
      <c r="G1745" s="154" t="s">
        <v>9448</v>
      </c>
      <c r="H1745" s="154" t="s">
        <v>42</v>
      </c>
      <c r="I1745" s="154" t="s">
        <v>9449</v>
      </c>
      <c r="J1745" s="154" t="s">
        <v>9450</v>
      </c>
      <c r="K1745" s="154" t="s">
        <v>9451</v>
      </c>
      <c r="L1745" s="155">
        <v>0</v>
      </c>
    </row>
    <row r="1746" spans="1:12" hidden="1" x14ac:dyDescent="0.3">
      <c r="A1746" s="154" t="s">
        <v>862</v>
      </c>
      <c r="B1746" s="154" t="s">
        <v>12194</v>
      </c>
      <c r="C1746" s="152" t="s">
        <v>862</v>
      </c>
      <c r="D1746" s="153" t="s">
        <v>12195</v>
      </c>
      <c r="E1746" s="154" t="s">
        <v>36</v>
      </c>
      <c r="F1746" s="154" t="s">
        <v>9447</v>
      </c>
      <c r="G1746" s="154" t="s">
        <v>9448</v>
      </c>
      <c r="H1746" s="154" t="s">
        <v>42</v>
      </c>
      <c r="I1746" s="154" t="s">
        <v>9449</v>
      </c>
      <c r="J1746" s="154" t="s">
        <v>9450</v>
      </c>
      <c r="K1746" s="154" t="s">
        <v>9451</v>
      </c>
      <c r="L1746" s="155">
        <v>0</v>
      </c>
    </row>
    <row r="1747" spans="1:12" hidden="1" x14ac:dyDescent="0.3">
      <c r="A1747" s="154" t="s">
        <v>904</v>
      </c>
      <c r="B1747" s="154" t="s">
        <v>12196</v>
      </c>
      <c r="C1747" s="152" t="s">
        <v>904</v>
      </c>
      <c r="D1747" s="153" t="s">
        <v>12197</v>
      </c>
      <c r="E1747" s="154" t="s">
        <v>36</v>
      </c>
      <c r="F1747" s="154" t="s">
        <v>9447</v>
      </c>
      <c r="G1747" s="154" t="s">
        <v>9448</v>
      </c>
      <c r="H1747" s="154" t="s">
        <v>42</v>
      </c>
      <c r="I1747" s="154" t="s">
        <v>9449</v>
      </c>
      <c r="J1747" s="154" t="s">
        <v>9450</v>
      </c>
      <c r="K1747" s="154" t="s">
        <v>9451</v>
      </c>
      <c r="L1747" s="155">
        <v>74.58</v>
      </c>
    </row>
    <row r="1748" spans="1:12" hidden="1" x14ac:dyDescent="0.3">
      <c r="A1748" s="154" t="s">
        <v>905</v>
      </c>
      <c r="B1748" s="154" t="s">
        <v>12198</v>
      </c>
      <c r="C1748" s="152" t="s">
        <v>905</v>
      </c>
      <c r="D1748" s="153" t="s">
        <v>12199</v>
      </c>
      <c r="E1748" s="154" t="s">
        <v>36</v>
      </c>
      <c r="F1748" s="154" t="s">
        <v>9447</v>
      </c>
      <c r="G1748" s="154" t="s">
        <v>9448</v>
      </c>
      <c r="H1748" s="154" t="s">
        <v>42</v>
      </c>
      <c r="I1748" s="154" t="s">
        <v>9449</v>
      </c>
      <c r="J1748" s="154" t="s">
        <v>9450</v>
      </c>
      <c r="K1748" s="154" t="s">
        <v>9451</v>
      </c>
      <c r="L1748" s="155">
        <v>54.17</v>
      </c>
    </row>
    <row r="1749" spans="1:12" hidden="1" x14ac:dyDescent="0.3">
      <c r="A1749" s="154" t="s">
        <v>906</v>
      </c>
      <c r="B1749" s="154" t="s">
        <v>12200</v>
      </c>
      <c r="C1749" s="152" t="s">
        <v>906</v>
      </c>
      <c r="D1749" s="153" t="s">
        <v>12201</v>
      </c>
      <c r="E1749" s="154" t="s">
        <v>36</v>
      </c>
      <c r="F1749" s="154" t="s">
        <v>9447</v>
      </c>
      <c r="G1749" s="154" t="s">
        <v>9448</v>
      </c>
      <c r="H1749" s="154" t="s">
        <v>42</v>
      </c>
      <c r="I1749" s="154" t="s">
        <v>9449</v>
      </c>
      <c r="J1749" s="154" t="s">
        <v>9450</v>
      </c>
      <c r="K1749" s="154" t="s">
        <v>9451</v>
      </c>
      <c r="L1749" s="155">
        <v>0</v>
      </c>
    </row>
    <row r="1750" spans="1:12" hidden="1" x14ac:dyDescent="0.3">
      <c r="A1750" s="154" t="s">
        <v>907</v>
      </c>
      <c r="B1750" s="154" t="s">
        <v>12202</v>
      </c>
      <c r="C1750" s="152" t="s">
        <v>907</v>
      </c>
      <c r="D1750" s="153" t="s">
        <v>12203</v>
      </c>
      <c r="E1750" s="154" t="s">
        <v>36</v>
      </c>
      <c r="F1750" s="154" t="s">
        <v>9447</v>
      </c>
      <c r="G1750" s="154" t="s">
        <v>9448</v>
      </c>
      <c r="H1750" s="154" t="s">
        <v>42</v>
      </c>
      <c r="I1750" s="154" t="s">
        <v>9449</v>
      </c>
      <c r="J1750" s="154" t="s">
        <v>9450</v>
      </c>
      <c r="K1750" s="154" t="s">
        <v>9451</v>
      </c>
      <c r="L1750" s="155">
        <v>0</v>
      </c>
    </row>
    <row r="1751" spans="1:12" hidden="1" x14ac:dyDescent="0.3">
      <c r="A1751" s="154" t="s">
        <v>908</v>
      </c>
      <c r="B1751" s="154" t="s">
        <v>12204</v>
      </c>
      <c r="C1751" s="152" t="s">
        <v>908</v>
      </c>
      <c r="D1751" s="153" t="s">
        <v>12205</v>
      </c>
      <c r="E1751" s="154" t="s">
        <v>36</v>
      </c>
      <c r="F1751" s="154" t="s">
        <v>9447</v>
      </c>
      <c r="G1751" s="154" t="s">
        <v>9448</v>
      </c>
      <c r="H1751" s="154" t="s">
        <v>42</v>
      </c>
      <c r="I1751" s="154" t="s">
        <v>9449</v>
      </c>
      <c r="J1751" s="154" t="s">
        <v>9450</v>
      </c>
      <c r="K1751" s="154" t="s">
        <v>9451</v>
      </c>
      <c r="L1751" s="155">
        <v>89.586666660000006</v>
      </c>
    </row>
    <row r="1752" spans="1:12" hidden="1" x14ac:dyDescent="0.3">
      <c r="A1752" s="154" t="s">
        <v>909</v>
      </c>
      <c r="B1752" s="154" t="s">
        <v>12206</v>
      </c>
      <c r="C1752" s="152" t="s">
        <v>909</v>
      </c>
      <c r="D1752" s="153" t="s">
        <v>12207</v>
      </c>
      <c r="E1752" s="154" t="s">
        <v>36</v>
      </c>
      <c r="F1752" s="154" t="s">
        <v>9447</v>
      </c>
      <c r="G1752" s="154" t="s">
        <v>9448</v>
      </c>
      <c r="H1752" s="154" t="s">
        <v>42</v>
      </c>
      <c r="I1752" s="154" t="s">
        <v>9449</v>
      </c>
      <c r="J1752" s="154" t="s">
        <v>9450</v>
      </c>
      <c r="K1752" s="154" t="s">
        <v>9451</v>
      </c>
      <c r="L1752" s="155">
        <v>816.35749999999996</v>
      </c>
    </row>
    <row r="1753" spans="1:12" hidden="1" x14ac:dyDescent="0.3">
      <c r="A1753" s="154" t="s">
        <v>910</v>
      </c>
      <c r="B1753" s="154" t="s">
        <v>12208</v>
      </c>
      <c r="C1753" s="152" t="s">
        <v>910</v>
      </c>
      <c r="D1753" s="153" t="s">
        <v>12209</v>
      </c>
      <c r="E1753" s="154" t="s">
        <v>36</v>
      </c>
      <c r="F1753" s="154" t="s">
        <v>9447</v>
      </c>
      <c r="G1753" s="154" t="s">
        <v>9448</v>
      </c>
      <c r="H1753" s="154" t="s">
        <v>42</v>
      </c>
      <c r="I1753" s="154" t="s">
        <v>9449</v>
      </c>
      <c r="J1753" s="154" t="s">
        <v>9450</v>
      </c>
      <c r="K1753" s="154" t="s">
        <v>9451</v>
      </c>
      <c r="L1753" s="155">
        <v>396.47833333</v>
      </c>
    </row>
    <row r="1754" spans="1:12" hidden="1" x14ac:dyDescent="0.3">
      <c r="A1754" s="154" t="s">
        <v>911</v>
      </c>
      <c r="B1754" s="154" t="s">
        <v>12210</v>
      </c>
      <c r="C1754" s="152" t="s">
        <v>911</v>
      </c>
      <c r="D1754" s="153" t="s">
        <v>12211</v>
      </c>
      <c r="E1754" s="154" t="s">
        <v>36</v>
      </c>
      <c r="F1754" s="154" t="s">
        <v>9447</v>
      </c>
      <c r="G1754" s="154" t="s">
        <v>9448</v>
      </c>
      <c r="H1754" s="154" t="s">
        <v>42</v>
      </c>
      <c r="I1754" s="154" t="s">
        <v>9449</v>
      </c>
      <c r="J1754" s="154" t="s">
        <v>9450</v>
      </c>
      <c r="K1754" s="154" t="s">
        <v>9451</v>
      </c>
      <c r="L1754" s="155">
        <v>0</v>
      </c>
    </row>
    <row r="1755" spans="1:12" hidden="1" x14ac:dyDescent="0.3">
      <c r="A1755" s="154" t="s">
        <v>912</v>
      </c>
      <c r="B1755" s="154" t="s">
        <v>12212</v>
      </c>
      <c r="C1755" s="152" t="s">
        <v>912</v>
      </c>
      <c r="D1755" s="153" t="s">
        <v>12213</v>
      </c>
      <c r="E1755" s="154" t="s">
        <v>36</v>
      </c>
      <c r="F1755" s="154" t="s">
        <v>9447</v>
      </c>
      <c r="G1755" s="154" t="s">
        <v>9448</v>
      </c>
      <c r="H1755" s="154" t="s">
        <v>42</v>
      </c>
      <c r="I1755" s="154" t="s">
        <v>9449</v>
      </c>
      <c r="J1755" s="154" t="s">
        <v>9450</v>
      </c>
      <c r="K1755" s="154" t="s">
        <v>9451</v>
      </c>
      <c r="L1755" s="155">
        <v>0</v>
      </c>
    </row>
    <row r="1756" spans="1:12" hidden="1" x14ac:dyDescent="0.3">
      <c r="A1756" s="154" t="s">
        <v>679</v>
      </c>
      <c r="B1756" s="154" t="s">
        <v>12214</v>
      </c>
      <c r="C1756" s="152" t="s">
        <v>679</v>
      </c>
      <c r="D1756" s="153" t="s">
        <v>12215</v>
      </c>
      <c r="E1756" s="154" t="s">
        <v>36</v>
      </c>
      <c r="F1756" s="154" t="s">
        <v>9447</v>
      </c>
      <c r="G1756" s="154" t="s">
        <v>9448</v>
      </c>
      <c r="H1756" s="154" t="s">
        <v>42</v>
      </c>
      <c r="I1756" s="154" t="s">
        <v>9449</v>
      </c>
      <c r="J1756" s="154" t="s">
        <v>9450</v>
      </c>
      <c r="K1756" s="154" t="s">
        <v>9451</v>
      </c>
      <c r="L1756" s="155">
        <v>124.96250000000001</v>
      </c>
    </row>
    <row r="1757" spans="1:12" hidden="1" x14ac:dyDescent="0.3">
      <c r="A1757" s="154" t="s">
        <v>913</v>
      </c>
      <c r="B1757" s="154" t="s">
        <v>12216</v>
      </c>
      <c r="C1757" s="152" t="s">
        <v>913</v>
      </c>
      <c r="D1757" s="153" t="s">
        <v>12217</v>
      </c>
      <c r="E1757" s="154" t="s">
        <v>36</v>
      </c>
      <c r="F1757" s="154" t="s">
        <v>9447</v>
      </c>
      <c r="G1757" s="154" t="s">
        <v>9448</v>
      </c>
      <c r="H1757" s="154" t="s">
        <v>42</v>
      </c>
      <c r="I1757" s="154" t="s">
        <v>9449</v>
      </c>
      <c r="J1757" s="154" t="s">
        <v>9450</v>
      </c>
      <c r="K1757" s="154" t="s">
        <v>9451</v>
      </c>
      <c r="L1757" s="155">
        <v>22.941428569999999</v>
      </c>
    </row>
    <row r="1758" spans="1:12" hidden="1" x14ac:dyDescent="0.3">
      <c r="A1758" s="154" t="s">
        <v>914</v>
      </c>
      <c r="B1758" s="154" t="s">
        <v>12218</v>
      </c>
      <c r="C1758" s="152" t="s">
        <v>914</v>
      </c>
      <c r="D1758" s="153" t="s">
        <v>12219</v>
      </c>
      <c r="E1758" s="154" t="s">
        <v>36</v>
      </c>
      <c r="F1758" s="154" t="s">
        <v>9447</v>
      </c>
      <c r="G1758" s="154" t="s">
        <v>9448</v>
      </c>
      <c r="H1758" s="154" t="s">
        <v>42</v>
      </c>
      <c r="I1758" s="154" t="s">
        <v>9449</v>
      </c>
      <c r="J1758" s="154" t="s">
        <v>9450</v>
      </c>
      <c r="K1758" s="154" t="s">
        <v>9451</v>
      </c>
      <c r="L1758" s="155">
        <v>0</v>
      </c>
    </row>
    <row r="1759" spans="1:12" hidden="1" x14ac:dyDescent="0.3">
      <c r="A1759" s="154" t="s">
        <v>915</v>
      </c>
      <c r="B1759" s="154" t="s">
        <v>12220</v>
      </c>
      <c r="C1759" s="152" t="s">
        <v>915</v>
      </c>
      <c r="D1759" s="153" t="s">
        <v>12221</v>
      </c>
      <c r="E1759" s="154" t="s">
        <v>36</v>
      </c>
      <c r="F1759" s="154" t="s">
        <v>9447</v>
      </c>
      <c r="G1759" s="154" t="s">
        <v>9448</v>
      </c>
      <c r="H1759" s="154" t="s">
        <v>42</v>
      </c>
      <c r="I1759" s="154" t="s">
        <v>9449</v>
      </c>
      <c r="J1759" s="154" t="s">
        <v>9450</v>
      </c>
      <c r="K1759" s="154" t="s">
        <v>9451</v>
      </c>
      <c r="L1759" s="155">
        <v>537.24</v>
      </c>
    </row>
    <row r="1760" spans="1:12" hidden="1" x14ac:dyDescent="0.3">
      <c r="A1760" s="154" t="s">
        <v>916</v>
      </c>
      <c r="B1760" s="154" t="s">
        <v>12222</v>
      </c>
      <c r="C1760" s="152" t="s">
        <v>916</v>
      </c>
      <c r="D1760" s="153" t="s">
        <v>12223</v>
      </c>
      <c r="E1760" s="154" t="s">
        <v>36</v>
      </c>
      <c r="F1760" s="154" t="s">
        <v>9447</v>
      </c>
      <c r="G1760" s="154" t="s">
        <v>9448</v>
      </c>
      <c r="H1760" s="154" t="s">
        <v>42</v>
      </c>
      <c r="I1760" s="154" t="s">
        <v>9449</v>
      </c>
      <c r="J1760" s="154" t="s">
        <v>9450</v>
      </c>
      <c r="K1760" s="154" t="s">
        <v>9451</v>
      </c>
      <c r="L1760" s="155">
        <v>91.707037029999995</v>
      </c>
    </row>
    <row r="1761" spans="1:12" hidden="1" x14ac:dyDescent="0.3">
      <c r="A1761" s="154" t="s">
        <v>917</v>
      </c>
      <c r="B1761" s="154" t="s">
        <v>12224</v>
      </c>
      <c r="C1761" s="152" t="s">
        <v>917</v>
      </c>
      <c r="D1761" s="153" t="s">
        <v>12225</v>
      </c>
      <c r="E1761" s="154" t="s">
        <v>36</v>
      </c>
      <c r="F1761" s="154" t="s">
        <v>9447</v>
      </c>
      <c r="G1761" s="154" t="s">
        <v>9448</v>
      </c>
      <c r="H1761" s="154" t="s">
        <v>42</v>
      </c>
      <c r="I1761" s="154" t="s">
        <v>9449</v>
      </c>
      <c r="J1761" s="154" t="s">
        <v>9450</v>
      </c>
      <c r="K1761" s="154" t="s">
        <v>9451</v>
      </c>
      <c r="L1761" s="155">
        <v>222.25550000000001</v>
      </c>
    </row>
    <row r="1762" spans="1:12" hidden="1" x14ac:dyDescent="0.3">
      <c r="A1762" s="154" t="s">
        <v>1043</v>
      </c>
      <c r="B1762" s="154" t="s">
        <v>12226</v>
      </c>
      <c r="C1762" s="152" t="s">
        <v>1043</v>
      </c>
      <c r="D1762" s="153" t="s">
        <v>12227</v>
      </c>
      <c r="E1762" s="154" t="s">
        <v>36</v>
      </c>
      <c r="F1762" s="154" t="s">
        <v>9447</v>
      </c>
      <c r="G1762" s="154" t="s">
        <v>9448</v>
      </c>
      <c r="H1762" s="154" t="s">
        <v>42</v>
      </c>
      <c r="I1762" s="154" t="s">
        <v>9449</v>
      </c>
      <c r="J1762" s="154" t="s">
        <v>9450</v>
      </c>
      <c r="K1762" s="154" t="s">
        <v>9451</v>
      </c>
      <c r="L1762" s="155">
        <v>722.2</v>
      </c>
    </row>
    <row r="1763" spans="1:12" hidden="1" x14ac:dyDescent="0.3">
      <c r="A1763" s="154" t="s">
        <v>918</v>
      </c>
      <c r="B1763" s="154" t="s">
        <v>12228</v>
      </c>
      <c r="C1763" s="152" t="s">
        <v>918</v>
      </c>
      <c r="D1763" s="153" t="s">
        <v>12229</v>
      </c>
      <c r="E1763" s="154" t="s">
        <v>36</v>
      </c>
      <c r="F1763" s="154" t="s">
        <v>9447</v>
      </c>
      <c r="G1763" s="154" t="s">
        <v>9448</v>
      </c>
      <c r="H1763" s="154" t="s">
        <v>42</v>
      </c>
      <c r="I1763" s="154" t="s">
        <v>9449</v>
      </c>
      <c r="J1763" s="154" t="s">
        <v>9450</v>
      </c>
      <c r="K1763" s="154" t="s">
        <v>9451</v>
      </c>
      <c r="L1763" s="155">
        <v>289.94</v>
      </c>
    </row>
    <row r="1764" spans="1:12" hidden="1" x14ac:dyDescent="0.3">
      <c r="A1764" s="154" t="s">
        <v>919</v>
      </c>
      <c r="B1764" s="154" t="s">
        <v>12230</v>
      </c>
      <c r="C1764" s="152" t="s">
        <v>919</v>
      </c>
      <c r="D1764" s="153" t="s">
        <v>12231</v>
      </c>
      <c r="E1764" s="154" t="s">
        <v>36</v>
      </c>
      <c r="F1764" s="154" t="s">
        <v>9447</v>
      </c>
      <c r="G1764" s="154" t="s">
        <v>9448</v>
      </c>
      <c r="H1764" s="154" t="s">
        <v>42</v>
      </c>
      <c r="I1764" s="154" t="s">
        <v>9449</v>
      </c>
      <c r="J1764" s="154" t="s">
        <v>9450</v>
      </c>
      <c r="K1764" s="154" t="s">
        <v>9451</v>
      </c>
      <c r="L1764" s="155">
        <v>1973.13</v>
      </c>
    </row>
    <row r="1765" spans="1:12" hidden="1" x14ac:dyDescent="0.3">
      <c r="A1765" s="154" t="s">
        <v>920</v>
      </c>
      <c r="B1765" s="154" t="s">
        <v>12232</v>
      </c>
      <c r="C1765" s="152" t="s">
        <v>920</v>
      </c>
      <c r="D1765" s="153" t="s">
        <v>12233</v>
      </c>
      <c r="E1765" s="154" t="s">
        <v>36</v>
      </c>
      <c r="F1765" s="154" t="s">
        <v>9447</v>
      </c>
      <c r="G1765" s="154" t="s">
        <v>9448</v>
      </c>
      <c r="H1765" s="154" t="s">
        <v>42</v>
      </c>
      <c r="I1765" s="154" t="s">
        <v>9449</v>
      </c>
      <c r="J1765" s="154" t="s">
        <v>9450</v>
      </c>
      <c r="K1765" s="154" t="s">
        <v>9451</v>
      </c>
      <c r="L1765" s="155">
        <v>319.47000000000003</v>
      </c>
    </row>
    <row r="1766" spans="1:12" hidden="1" x14ac:dyDescent="0.3">
      <c r="A1766" s="154" t="s">
        <v>680</v>
      </c>
      <c r="B1766" s="154" t="s">
        <v>12234</v>
      </c>
      <c r="C1766" s="152" t="s">
        <v>680</v>
      </c>
      <c r="D1766" s="153" t="s">
        <v>12235</v>
      </c>
      <c r="E1766" s="154" t="s">
        <v>36</v>
      </c>
      <c r="F1766" s="154" t="s">
        <v>9447</v>
      </c>
      <c r="G1766" s="154" t="s">
        <v>9448</v>
      </c>
      <c r="H1766" s="154" t="s">
        <v>42</v>
      </c>
      <c r="I1766" s="154" t="s">
        <v>9449</v>
      </c>
      <c r="J1766" s="154" t="s">
        <v>9450</v>
      </c>
      <c r="K1766" s="154" t="s">
        <v>9451</v>
      </c>
      <c r="L1766" s="155">
        <v>973.93</v>
      </c>
    </row>
    <row r="1767" spans="1:12" hidden="1" x14ac:dyDescent="0.3">
      <c r="A1767" s="154" t="s">
        <v>921</v>
      </c>
      <c r="B1767" s="154" t="s">
        <v>12236</v>
      </c>
      <c r="C1767" s="152" t="s">
        <v>921</v>
      </c>
      <c r="D1767" s="153" t="s">
        <v>12237</v>
      </c>
      <c r="E1767" s="154" t="s">
        <v>36</v>
      </c>
      <c r="F1767" s="154" t="s">
        <v>9447</v>
      </c>
      <c r="G1767" s="154" t="s">
        <v>9448</v>
      </c>
      <c r="H1767" s="154" t="s">
        <v>42</v>
      </c>
      <c r="I1767" s="154" t="s">
        <v>9449</v>
      </c>
      <c r="J1767" s="154" t="s">
        <v>9450</v>
      </c>
      <c r="K1767" s="154" t="s">
        <v>9451</v>
      </c>
      <c r="L1767" s="155">
        <v>4497.29</v>
      </c>
    </row>
    <row r="1768" spans="1:12" hidden="1" x14ac:dyDescent="0.3">
      <c r="A1768" s="154" t="s">
        <v>922</v>
      </c>
      <c r="B1768" s="154" t="s">
        <v>12238</v>
      </c>
      <c r="C1768" s="152" t="s">
        <v>922</v>
      </c>
      <c r="D1768" s="153" t="s">
        <v>12239</v>
      </c>
      <c r="E1768" s="154" t="s">
        <v>36</v>
      </c>
      <c r="F1768" s="154" t="s">
        <v>9447</v>
      </c>
      <c r="G1768" s="154" t="s">
        <v>9448</v>
      </c>
      <c r="H1768" s="154" t="s">
        <v>42</v>
      </c>
      <c r="I1768" s="154" t="s">
        <v>9449</v>
      </c>
      <c r="J1768" s="154" t="s">
        <v>9450</v>
      </c>
      <c r="K1768" s="154" t="s">
        <v>9451</v>
      </c>
      <c r="L1768" s="155">
        <v>2677.1149999999998</v>
      </c>
    </row>
    <row r="1769" spans="1:12" hidden="1" x14ac:dyDescent="0.3">
      <c r="A1769" s="154" t="s">
        <v>681</v>
      </c>
      <c r="B1769" s="154" t="s">
        <v>12240</v>
      </c>
      <c r="C1769" s="152" t="s">
        <v>681</v>
      </c>
      <c r="D1769" s="153" t="s">
        <v>12241</v>
      </c>
      <c r="E1769" s="154" t="s">
        <v>36</v>
      </c>
      <c r="F1769" s="154" t="s">
        <v>9447</v>
      </c>
      <c r="G1769" s="154" t="s">
        <v>9448</v>
      </c>
      <c r="H1769" s="154" t="s">
        <v>42</v>
      </c>
      <c r="I1769" s="154" t="s">
        <v>9449</v>
      </c>
      <c r="J1769" s="154" t="s">
        <v>9450</v>
      </c>
      <c r="K1769" s="154" t="s">
        <v>9451</v>
      </c>
      <c r="L1769" s="155">
        <v>6465.8806249999998</v>
      </c>
    </row>
    <row r="1770" spans="1:12" hidden="1" x14ac:dyDescent="0.3">
      <c r="A1770" s="154" t="s">
        <v>1086</v>
      </c>
      <c r="B1770" s="154" t="s">
        <v>12242</v>
      </c>
      <c r="C1770" s="152" t="s">
        <v>1086</v>
      </c>
      <c r="D1770" s="153" t="s">
        <v>12243</v>
      </c>
      <c r="E1770" s="154" t="s">
        <v>36</v>
      </c>
      <c r="F1770" s="154" t="s">
        <v>9447</v>
      </c>
      <c r="G1770" s="154" t="s">
        <v>9448</v>
      </c>
      <c r="H1770" s="154" t="s">
        <v>42</v>
      </c>
      <c r="I1770" s="154" t="s">
        <v>9449</v>
      </c>
      <c r="J1770" s="154" t="s">
        <v>9450</v>
      </c>
      <c r="K1770" s="154" t="s">
        <v>9451</v>
      </c>
      <c r="L1770" s="155">
        <v>375</v>
      </c>
    </row>
    <row r="1771" spans="1:12" hidden="1" x14ac:dyDescent="0.3">
      <c r="A1771" s="154" t="s">
        <v>923</v>
      </c>
      <c r="B1771" s="154" t="s">
        <v>12244</v>
      </c>
      <c r="C1771" s="152" t="s">
        <v>923</v>
      </c>
      <c r="D1771" s="153" t="s">
        <v>12245</v>
      </c>
      <c r="E1771" s="154" t="s">
        <v>36</v>
      </c>
      <c r="F1771" s="154" t="s">
        <v>9447</v>
      </c>
      <c r="G1771" s="154" t="s">
        <v>9448</v>
      </c>
      <c r="H1771" s="154" t="s">
        <v>42</v>
      </c>
      <c r="I1771" s="154" t="s">
        <v>9449</v>
      </c>
      <c r="J1771" s="154" t="s">
        <v>9450</v>
      </c>
      <c r="K1771" s="154" t="s">
        <v>9451</v>
      </c>
      <c r="L1771" s="155">
        <v>0</v>
      </c>
    </row>
    <row r="1772" spans="1:12" hidden="1" x14ac:dyDescent="0.3">
      <c r="A1772" s="154" t="s">
        <v>924</v>
      </c>
      <c r="B1772" s="154" t="s">
        <v>12246</v>
      </c>
      <c r="C1772" s="152" t="s">
        <v>924</v>
      </c>
      <c r="D1772" s="153" t="s">
        <v>12247</v>
      </c>
      <c r="E1772" s="154" t="s">
        <v>36</v>
      </c>
      <c r="F1772" s="154" t="s">
        <v>9447</v>
      </c>
      <c r="G1772" s="154" t="s">
        <v>9448</v>
      </c>
      <c r="H1772" s="154" t="s">
        <v>42</v>
      </c>
      <c r="I1772" s="154" t="s">
        <v>9449</v>
      </c>
      <c r="J1772" s="154" t="s">
        <v>9450</v>
      </c>
      <c r="K1772" s="154" t="s">
        <v>9451</v>
      </c>
      <c r="L1772" s="155">
        <v>376.07</v>
      </c>
    </row>
    <row r="1773" spans="1:12" hidden="1" x14ac:dyDescent="0.3">
      <c r="A1773" s="154" t="s">
        <v>925</v>
      </c>
      <c r="B1773" s="154" t="s">
        <v>12248</v>
      </c>
      <c r="C1773" s="152" t="s">
        <v>925</v>
      </c>
      <c r="D1773" s="153" t="s">
        <v>12249</v>
      </c>
      <c r="E1773" s="154" t="s">
        <v>36</v>
      </c>
      <c r="F1773" s="154" t="s">
        <v>9447</v>
      </c>
      <c r="G1773" s="154" t="s">
        <v>9448</v>
      </c>
      <c r="H1773" s="154" t="s">
        <v>42</v>
      </c>
      <c r="I1773" s="154" t="s">
        <v>9449</v>
      </c>
      <c r="J1773" s="154" t="s">
        <v>9450</v>
      </c>
      <c r="K1773" s="154" t="s">
        <v>9451</v>
      </c>
      <c r="L1773" s="155">
        <v>0</v>
      </c>
    </row>
    <row r="1774" spans="1:12" hidden="1" x14ac:dyDescent="0.3">
      <c r="A1774" s="154" t="s">
        <v>682</v>
      </c>
      <c r="B1774" s="154" t="s">
        <v>12250</v>
      </c>
      <c r="C1774" s="152" t="s">
        <v>682</v>
      </c>
      <c r="D1774" s="153" t="s">
        <v>12251</v>
      </c>
      <c r="E1774" s="154" t="s">
        <v>36</v>
      </c>
      <c r="F1774" s="154" t="s">
        <v>9447</v>
      </c>
      <c r="G1774" s="154" t="s">
        <v>9448</v>
      </c>
      <c r="H1774" s="154" t="s">
        <v>42</v>
      </c>
      <c r="I1774" s="154" t="s">
        <v>9449</v>
      </c>
      <c r="J1774" s="154" t="s">
        <v>9450</v>
      </c>
      <c r="K1774" s="154" t="s">
        <v>9451</v>
      </c>
      <c r="L1774" s="155">
        <v>0.25946822000000003</v>
      </c>
    </row>
    <row r="1775" spans="1:12" hidden="1" x14ac:dyDescent="0.3">
      <c r="A1775" s="154" t="s">
        <v>683</v>
      </c>
      <c r="B1775" s="154" t="s">
        <v>12252</v>
      </c>
      <c r="C1775" s="152" t="s">
        <v>683</v>
      </c>
      <c r="D1775" s="153" t="s">
        <v>12253</v>
      </c>
      <c r="E1775" s="154" t="s">
        <v>36</v>
      </c>
      <c r="F1775" s="154" t="s">
        <v>9447</v>
      </c>
      <c r="G1775" s="154" t="s">
        <v>9448</v>
      </c>
      <c r="H1775" s="154" t="s">
        <v>42</v>
      </c>
      <c r="I1775" s="154" t="s">
        <v>9449</v>
      </c>
      <c r="J1775" s="154" t="s">
        <v>9450</v>
      </c>
      <c r="K1775" s="154" t="s">
        <v>9451</v>
      </c>
      <c r="L1775" s="155">
        <v>0.48047628999999997</v>
      </c>
    </row>
    <row r="1776" spans="1:12" hidden="1" x14ac:dyDescent="0.3">
      <c r="A1776" s="154" t="s">
        <v>926</v>
      </c>
      <c r="B1776" s="154" t="s">
        <v>12254</v>
      </c>
      <c r="C1776" s="152" t="s">
        <v>926</v>
      </c>
      <c r="D1776" s="153" t="s">
        <v>12255</v>
      </c>
      <c r="E1776" s="154" t="s">
        <v>36</v>
      </c>
      <c r="F1776" s="154" t="s">
        <v>9447</v>
      </c>
      <c r="G1776" s="154" t="s">
        <v>9448</v>
      </c>
      <c r="H1776" s="154" t="s">
        <v>42</v>
      </c>
      <c r="I1776" s="154" t="s">
        <v>9449</v>
      </c>
      <c r="J1776" s="154" t="s">
        <v>9450</v>
      </c>
      <c r="K1776" s="154" t="s">
        <v>9451</v>
      </c>
      <c r="L1776" s="155">
        <v>0</v>
      </c>
    </row>
    <row r="1777" spans="1:12" hidden="1" x14ac:dyDescent="0.3">
      <c r="A1777" s="154" t="s">
        <v>927</v>
      </c>
      <c r="B1777" s="154" t="s">
        <v>12256</v>
      </c>
      <c r="C1777" s="152" t="s">
        <v>927</v>
      </c>
      <c r="D1777" s="153" t="s">
        <v>12257</v>
      </c>
      <c r="E1777" s="154" t="s">
        <v>36</v>
      </c>
      <c r="F1777" s="154" t="s">
        <v>9447</v>
      </c>
      <c r="G1777" s="154" t="s">
        <v>9448</v>
      </c>
      <c r="H1777" s="154" t="s">
        <v>42</v>
      </c>
      <c r="I1777" s="154" t="s">
        <v>9449</v>
      </c>
      <c r="J1777" s="154" t="s">
        <v>9450</v>
      </c>
      <c r="K1777" s="154" t="s">
        <v>9451</v>
      </c>
      <c r="L1777" s="155">
        <v>0</v>
      </c>
    </row>
    <row r="1778" spans="1:12" hidden="1" x14ac:dyDescent="0.3">
      <c r="A1778" s="154" t="s">
        <v>928</v>
      </c>
      <c r="B1778" s="154" t="s">
        <v>12258</v>
      </c>
      <c r="C1778" s="152" t="s">
        <v>928</v>
      </c>
      <c r="D1778" s="153" t="s">
        <v>12259</v>
      </c>
      <c r="E1778" s="154" t="s">
        <v>36</v>
      </c>
      <c r="F1778" s="154" t="s">
        <v>9447</v>
      </c>
      <c r="G1778" s="154" t="s">
        <v>9448</v>
      </c>
      <c r="H1778" s="154" t="s">
        <v>42</v>
      </c>
      <c r="I1778" s="154" t="s">
        <v>9449</v>
      </c>
      <c r="J1778" s="154" t="s">
        <v>9450</v>
      </c>
      <c r="K1778" s="154" t="s">
        <v>9451</v>
      </c>
      <c r="L1778" s="155">
        <v>0</v>
      </c>
    </row>
    <row r="1779" spans="1:12" hidden="1" x14ac:dyDescent="0.3">
      <c r="A1779" s="154" t="s">
        <v>684</v>
      </c>
      <c r="B1779" s="154" t="s">
        <v>12260</v>
      </c>
      <c r="C1779" s="152" t="s">
        <v>684</v>
      </c>
      <c r="D1779" s="153" t="s">
        <v>12261</v>
      </c>
      <c r="E1779" s="154" t="s">
        <v>36</v>
      </c>
      <c r="F1779" s="154" t="s">
        <v>9447</v>
      </c>
      <c r="G1779" s="154" t="s">
        <v>9448</v>
      </c>
      <c r="H1779" s="154" t="s">
        <v>42</v>
      </c>
      <c r="I1779" s="154" t="s">
        <v>9449</v>
      </c>
      <c r="J1779" s="154" t="s">
        <v>9450</v>
      </c>
      <c r="K1779" s="154" t="s">
        <v>9451</v>
      </c>
      <c r="L1779" s="155">
        <v>5.0472910000000003E-2</v>
      </c>
    </row>
    <row r="1780" spans="1:12" hidden="1" x14ac:dyDescent="0.3">
      <c r="A1780" s="154" t="s">
        <v>685</v>
      </c>
      <c r="B1780" s="154" t="s">
        <v>12262</v>
      </c>
      <c r="C1780" s="152" t="s">
        <v>685</v>
      </c>
      <c r="D1780" s="153" t="s">
        <v>12263</v>
      </c>
      <c r="E1780" s="154" t="s">
        <v>36</v>
      </c>
      <c r="F1780" s="154" t="s">
        <v>9447</v>
      </c>
      <c r="G1780" s="154" t="s">
        <v>9448</v>
      </c>
      <c r="H1780" s="154" t="s">
        <v>42</v>
      </c>
      <c r="I1780" s="154" t="s">
        <v>9449</v>
      </c>
      <c r="J1780" s="154" t="s">
        <v>9450</v>
      </c>
      <c r="K1780" s="154" t="s">
        <v>9451</v>
      </c>
      <c r="L1780" s="155">
        <v>7.5273930000000003E-2</v>
      </c>
    </row>
    <row r="1781" spans="1:12" hidden="1" x14ac:dyDescent="0.3">
      <c r="A1781" s="154" t="s">
        <v>1033</v>
      </c>
      <c r="B1781" s="154" t="s">
        <v>12264</v>
      </c>
      <c r="C1781" s="152" t="s">
        <v>1033</v>
      </c>
      <c r="D1781" s="153" t="s">
        <v>12265</v>
      </c>
      <c r="E1781" s="154" t="s">
        <v>36</v>
      </c>
      <c r="F1781" s="154" t="s">
        <v>9447</v>
      </c>
      <c r="G1781" s="154" t="s">
        <v>9448</v>
      </c>
      <c r="H1781" s="154" t="s">
        <v>42</v>
      </c>
      <c r="I1781" s="154" t="s">
        <v>9449</v>
      </c>
      <c r="J1781" s="154" t="s">
        <v>9450</v>
      </c>
      <c r="K1781" s="154" t="s">
        <v>9451</v>
      </c>
      <c r="L1781" s="155">
        <v>7.5642329999999994E-2</v>
      </c>
    </row>
    <row r="1782" spans="1:12" hidden="1" x14ac:dyDescent="0.3">
      <c r="A1782" s="154" t="s">
        <v>686</v>
      </c>
      <c r="B1782" s="154" t="s">
        <v>12266</v>
      </c>
      <c r="C1782" s="152" t="s">
        <v>686</v>
      </c>
      <c r="D1782" s="153" t="s">
        <v>12267</v>
      </c>
      <c r="E1782" s="154" t="s">
        <v>36</v>
      </c>
      <c r="F1782" s="154" t="s">
        <v>9447</v>
      </c>
      <c r="G1782" s="154" t="s">
        <v>9448</v>
      </c>
      <c r="H1782" s="154" t="s">
        <v>42</v>
      </c>
      <c r="I1782" s="154" t="s">
        <v>9449</v>
      </c>
      <c r="J1782" s="154" t="s">
        <v>9450</v>
      </c>
      <c r="K1782" s="154" t="s">
        <v>9451</v>
      </c>
      <c r="L1782" s="155">
        <v>5.7357140000000001E-2</v>
      </c>
    </row>
    <row r="1783" spans="1:12" hidden="1" x14ac:dyDescent="0.3">
      <c r="A1783" s="154" t="s">
        <v>929</v>
      </c>
      <c r="B1783" s="154" t="s">
        <v>12268</v>
      </c>
      <c r="C1783" s="152" t="s">
        <v>929</v>
      </c>
      <c r="D1783" s="153" t="s">
        <v>12269</v>
      </c>
      <c r="E1783" s="154" t="s">
        <v>36</v>
      </c>
      <c r="F1783" s="154" t="s">
        <v>9447</v>
      </c>
      <c r="G1783" s="154" t="s">
        <v>9448</v>
      </c>
      <c r="H1783" s="154" t="s">
        <v>42</v>
      </c>
      <c r="I1783" s="154" t="s">
        <v>9449</v>
      </c>
      <c r="J1783" s="154" t="s">
        <v>9450</v>
      </c>
      <c r="K1783" s="154" t="s">
        <v>9451</v>
      </c>
      <c r="L1783" s="155">
        <v>0</v>
      </c>
    </row>
    <row r="1784" spans="1:12" hidden="1" x14ac:dyDescent="0.3">
      <c r="A1784" s="154" t="s">
        <v>1067</v>
      </c>
      <c r="B1784" s="154" t="s">
        <v>12270</v>
      </c>
      <c r="C1784" s="152" t="s">
        <v>1067</v>
      </c>
      <c r="D1784" s="153" t="s">
        <v>12271</v>
      </c>
      <c r="E1784" s="154" t="s">
        <v>36</v>
      </c>
      <c r="F1784" s="154" t="s">
        <v>9447</v>
      </c>
      <c r="G1784" s="154" t="s">
        <v>9448</v>
      </c>
      <c r="H1784" s="154" t="s">
        <v>42</v>
      </c>
      <c r="I1784" s="154" t="s">
        <v>9449</v>
      </c>
      <c r="J1784" s="154" t="s">
        <v>9450</v>
      </c>
      <c r="K1784" s="154" t="s">
        <v>9451</v>
      </c>
      <c r="L1784" s="155">
        <v>5.32324324</v>
      </c>
    </row>
    <row r="1785" spans="1:12" hidden="1" x14ac:dyDescent="0.3">
      <c r="A1785" s="154" t="s">
        <v>930</v>
      </c>
      <c r="B1785" s="154" t="s">
        <v>12272</v>
      </c>
      <c r="C1785" s="152" t="s">
        <v>930</v>
      </c>
      <c r="D1785" s="153" t="s">
        <v>12273</v>
      </c>
      <c r="E1785" s="154" t="s">
        <v>36</v>
      </c>
      <c r="F1785" s="154" t="s">
        <v>9447</v>
      </c>
      <c r="G1785" s="154" t="s">
        <v>9448</v>
      </c>
      <c r="H1785" s="154" t="s">
        <v>42</v>
      </c>
      <c r="I1785" s="154" t="s">
        <v>9449</v>
      </c>
      <c r="J1785" s="154" t="s">
        <v>9450</v>
      </c>
      <c r="K1785" s="154" t="s">
        <v>9451</v>
      </c>
      <c r="L1785" s="155">
        <v>0</v>
      </c>
    </row>
    <row r="1786" spans="1:12" hidden="1" x14ac:dyDescent="0.3">
      <c r="A1786" s="154" t="s">
        <v>1034</v>
      </c>
      <c r="B1786" s="154" t="s">
        <v>12274</v>
      </c>
      <c r="C1786" s="152" t="s">
        <v>1034</v>
      </c>
      <c r="D1786" s="153" t="s">
        <v>12275</v>
      </c>
      <c r="E1786" s="154" t="s">
        <v>36</v>
      </c>
      <c r="F1786" s="154" t="s">
        <v>9447</v>
      </c>
      <c r="G1786" s="154" t="s">
        <v>9448</v>
      </c>
      <c r="H1786" s="154" t="s">
        <v>42</v>
      </c>
      <c r="I1786" s="154" t="s">
        <v>9449</v>
      </c>
      <c r="J1786" s="154" t="s">
        <v>9450</v>
      </c>
      <c r="K1786" s="154" t="s">
        <v>9451</v>
      </c>
      <c r="L1786" s="155">
        <v>2.9887619000000001</v>
      </c>
    </row>
    <row r="1787" spans="1:12" hidden="1" x14ac:dyDescent="0.3">
      <c r="A1787" s="154" t="s">
        <v>12276</v>
      </c>
      <c r="B1787" s="154" t="s">
        <v>12277</v>
      </c>
      <c r="C1787" s="152" t="s">
        <v>12276</v>
      </c>
      <c r="D1787" s="153" t="s">
        <v>12278</v>
      </c>
      <c r="E1787" s="154" t="s">
        <v>36</v>
      </c>
      <c r="F1787" s="154" t="s">
        <v>9447</v>
      </c>
      <c r="G1787" s="154" t="s">
        <v>9448</v>
      </c>
      <c r="H1787" s="154" t="s">
        <v>42</v>
      </c>
      <c r="I1787" s="154" t="s">
        <v>9449</v>
      </c>
      <c r="J1787" s="154" t="s">
        <v>9450</v>
      </c>
      <c r="K1787" s="154" t="s">
        <v>9451</v>
      </c>
      <c r="L1787" s="155">
        <v>1.79294058</v>
      </c>
    </row>
    <row r="1788" spans="1:12" hidden="1" x14ac:dyDescent="0.3">
      <c r="A1788" s="154" t="s">
        <v>687</v>
      </c>
      <c r="B1788" s="154" t="s">
        <v>12279</v>
      </c>
      <c r="C1788" s="152" t="s">
        <v>687</v>
      </c>
      <c r="D1788" s="153" t="s">
        <v>12280</v>
      </c>
      <c r="E1788" s="154" t="s">
        <v>36</v>
      </c>
      <c r="F1788" s="154" t="s">
        <v>9447</v>
      </c>
      <c r="G1788" s="154" t="s">
        <v>9448</v>
      </c>
      <c r="H1788" s="154" t="s">
        <v>42</v>
      </c>
      <c r="I1788" s="154" t="s">
        <v>9449</v>
      </c>
      <c r="J1788" s="154" t="s">
        <v>9450</v>
      </c>
      <c r="K1788" s="154" t="s">
        <v>9451</v>
      </c>
      <c r="L1788" s="155">
        <v>2.2009236099999998</v>
      </c>
    </row>
    <row r="1789" spans="1:12" hidden="1" x14ac:dyDescent="0.3">
      <c r="A1789" s="154" t="s">
        <v>1035</v>
      </c>
      <c r="B1789" s="154" t="s">
        <v>12281</v>
      </c>
      <c r="C1789" s="152" t="s">
        <v>1035</v>
      </c>
      <c r="D1789" s="153" t="s">
        <v>12282</v>
      </c>
      <c r="E1789" s="154" t="s">
        <v>36</v>
      </c>
      <c r="F1789" s="154" t="s">
        <v>9447</v>
      </c>
      <c r="G1789" s="154" t="s">
        <v>9448</v>
      </c>
      <c r="H1789" s="154" t="s">
        <v>42</v>
      </c>
      <c r="I1789" s="154" t="s">
        <v>9449</v>
      </c>
      <c r="J1789" s="154" t="s">
        <v>9450</v>
      </c>
      <c r="K1789" s="154" t="s">
        <v>9451</v>
      </c>
      <c r="L1789" s="155">
        <v>2.07790476</v>
      </c>
    </row>
    <row r="1790" spans="1:12" hidden="1" x14ac:dyDescent="0.3">
      <c r="A1790" s="154" t="s">
        <v>688</v>
      </c>
      <c r="B1790" s="154" t="s">
        <v>12283</v>
      </c>
      <c r="C1790" s="152" t="s">
        <v>688</v>
      </c>
      <c r="D1790" s="153" t="s">
        <v>12284</v>
      </c>
      <c r="E1790" s="154" t="s">
        <v>36</v>
      </c>
      <c r="F1790" s="154" t="s">
        <v>9447</v>
      </c>
      <c r="G1790" s="154" t="s">
        <v>9448</v>
      </c>
      <c r="H1790" s="154" t="s">
        <v>42</v>
      </c>
      <c r="I1790" s="154" t="s">
        <v>9449</v>
      </c>
      <c r="J1790" s="154" t="s">
        <v>9450</v>
      </c>
      <c r="K1790" s="154" t="s">
        <v>9451</v>
      </c>
      <c r="L1790" s="155">
        <v>1.4907142799999999</v>
      </c>
    </row>
    <row r="1791" spans="1:12" hidden="1" x14ac:dyDescent="0.3">
      <c r="A1791" s="154" t="s">
        <v>931</v>
      </c>
      <c r="B1791" s="154" t="s">
        <v>12285</v>
      </c>
      <c r="C1791" s="152" t="s">
        <v>931</v>
      </c>
      <c r="D1791" s="153" t="s">
        <v>12286</v>
      </c>
      <c r="E1791" s="154" t="s">
        <v>36</v>
      </c>
      <c r="F1791" s="154" t="s">
        <v>9447</v>
      </c>
      <c r="G1791" s="154" t="s">
        <v>9448</v>
      </c>
      <c r="H1791" s="154" t="s">
        <v>42</v>
      </c>
      <c r="I1791" s="154" t="s">
        <v>9449</v>
      </c>
      <c r="J1791" s="154" t="s">
        <v>9450</v>
      </c>
      <c r="K1791" s="154" t="s">
        <v>9451</v>
      </c>
      <c r="L1791" s="155">
        <v>0</v>
      </c>
    </row>
    <row r="1792" spans="1:12" hidden="1" x14ac:dyDescent="0.3">
      <c r="A1792" s="154" t="s">
        <v>689</v>
      </c>
      <c r="B1792" s="154" t="s">
        <v>12287</v>
      </c>
      <c r="C1792" s="152" t="s">
        <v>689</v>
      </c>
      <c r="D1792" s="153" t="s">
        <v>12288</v>
      </c>
      <c r="E1792" s="154" t="s">
        <v>36</v>
      </c>
      <c r="F1792" s="154" t="s">
        <v>9447</v>
      </c>
      <c r="G1792" s="154" t="s">
        <v>9448</v>
      </c>
      <c r="H1792" s="154" t="s">
        <v>42</v>
      </c>
      <c r="I1792" s="154" t="s">
        <v>9449</v>
      </c>
      <c r="J1792" s="154" t="s">
        <v>9450</v>
      </c>
      <c r="K1792" s="154" t="s">
        <v>9451</v>
      </c>
      <c r="L1792" s="155">
        <v>4.0612987</v>
      </c>
    </row>
    <row r="1793" spans="1:12" hidden="1" x14ac:dyDescent="0.3">
      <c r="A1793" s="154" t="s">
        <v>690</v>
      </c>
      <c r="B1793" s="154" t="s">
        <v>12289</v>
      </c>
      <c r="C1793" s="152" t="s">
        <v>690</v>
      </c>
      <c r="D1793" s="153" t="s">
        <v>12290</v>
      </c>
      <c r="E1793" s="154" t="s">
        <v>36</v>
      </c>
      <c r="F1793" s="154" t="s">
        <v>9447</v>
      </c>
      <c r="G1793" s="154" t="s">
        <v>9448</v>
      </c>
      <c r="H1793" s="154" t="s">
        <v>42</v>
      </c>
      <c r="I1793" s="154" t="s">
        <v>9449</v>
      </c>
      <c r="J1793" s="154" t="s">
        <v>9450</v>
      </c>
      <c r="K1793" s="154" t="s">
        <v>9451</v>
      </c>
      <c r="L1793" s="155">
        <v>3.0556330100000002</v>
      </c>
    </row>
    <row r="1794" spans="1:12" hidden="1" x14ac:dyDescent="0.3">
      <c r="A1794" s="154" t="s">
        <v>691</v>
      </c>
      <c r="B1794" s="154" t="s">
        <v>12291</v>
      </c>
      <c r="C1794" s="152" t="s">
        <v>691</v>
      </c>
      <c r="D1794" s="153" t="s">
        <v>12292</v>
      </c>
      <c r="E1794" s="154" t="s">
        <v>36</v>
      </c>
      <c r="F1794" s="154" t="s">
        <v>9447</v>
      </c>
      <c r="G1794" s="154" t="s">
        <v>9448</v>
      </c>
      <c r="H1794" s="154" t="s">
        <v>42</v>
      </c>
      <c r="I1794" s="154" t="s">
        <v>9449</v>
      </c>
      <c r="J1794" s="154" t="s">
        <v>9450</v>
      </c>
      <c r="K1794" s="154" t="s">
        <v>9451</v>
      </c>
      <c r="L1794" s="155">
        <v>2.1812727199999999</v>
      </c>
    </row>
    <row r="1795" spans="1:12" hidden="1" x14ac:dyDescent="0.3">
      <c r="A1795" s="154" t="s">
        <v>692</v>
      </c>
      <c r="B1795" s="154" t="s">
        <v>12293</v>
      </c>
      <c r="C1795" s="152" t="s">
        <v>692</v>
      </c>
      <c r="D1795" s="153" t="s">
        <v>12294</v>
      </c>
      <c r="E1795" s="154" t="s">
        <v>36</v>
      </c>
      <c r="F1795" s="154" t="s">
        <v>9447</v>
      </c>
      <c r="G1795" s="154" t="s">
        <v>9448</v>
      </c>
      <c r="H1795" s="154" t="s">
        <v>42</v>
      </c>
      <c r="I1795" s="154" t="s">
        <v>9449</v>
      </c>
      <c r="J1795" s="154" t="s">
        <v>9450</v>
      </c>
      <c r="K1795" s="154" t="s">
        <v>9451</v>
      </c>
      <c r="L1795" s="155">
        <v>138.11000000000001</v>
      </c>
    </row>
    <row r="1796" spans="1:12" hidden="1" x14ac:dyDescent="0.3">
      <c r="A1796" s="154" t="s">
        <v>932</v>
      </c>
      <c r="B1796" s="154" t="s">
        <v>12295</v>
      </c>
      <c r="C1796" s="152" t="s">
        <v>932</v>
      </c>
      <c r="D1796" s="153" t="s">
        <v>12296</v>
      </c>
      <c r="E1796" s="154" t="s">
        <v>36</v>
      </c>
      <c r="F1796" s="154" t="s">
        <v>9447</v>
      </c>
      <c r="G1796" s="154" t="s">
        <v>9448</v>
      </c>
      <c r="H1796" s="154" t="s">
        <v>42</v>
      </c>
      <c r="I1796" s="154" t="s">
        <v>9449</v>
      </c>
      <c r="J1796" s="154" t="s">
        <v>9450</v>
      </c>
      <c r="K1796" s="154" t="s">
        <v>9451</v>
      </c>
      <c r="L1796" s="155">
        <v>327.8</v>
      </c>
    </row>
    <row r="1797" spans="1:12" hidden="1" x14ac:dyDescent="0.3">
      <c r="A1797" s="154" t="s">
        <v>933</v>
      </c>
      <c r="B1797" s="154" t="s">
        <v>12297</v>
      </c>
      <c r="C1797" s="152" t="s">
        <v>933</v>
      </c>
      <c r="D1797" s="153" t="s">
        <v>12298</v>
      </c>
      <c r="E1797" s="154" t="s">
        <v>36</v>
      </c>
      <c r="F1797" s="154" t="s">
        <v>9447</v>
      </c>
      <c r="G1797" s="154" t="s">
        <v>9448</v>
      </c>
      <c r="H1797" s="154" t="s">
        <v>42</v>
      </c>
      <c r="I1797" s="154" t="s">
        <v>9449</v>
      </c>
      <c r="J1797" s="154" t="s">
        <v>9450</v>
      </c>
      <c r="K1797" s="154" t="s">
        <v>9451</v>
      </c>
      <c r="L1797" s="155">
        <v>0</v>
      </c>
    </row>
    <row r="1798" spans="1:12" hidden="1" x14ac:dyDescent="0.3">
      <c r="A1798" s="154" t="s">
        <v>934</v>
      </c>
      <c r="B1798" s="154" t="s">
        <v>12299</v>
      </c>
      <c r="C1798" s="152" t="s">
        <v>934</v>
      </c>
      <c r="D1798" s="153" t="s">
        <v>12300</v>
      </c>
      <c r="E1798" s="154" t="s">
        <v>36</v>
      </c>
      <c r="F1798" s="154" t="s">
        <v>9447</v>
      </c>
      <c r="G1798" s="154" t="s">
        <v>9448</v>
      </c>
      <c r="H1798" s="154" t="s">
        <v>42</v>
      </c>
      <c r="I1798" s="154" t="s">
        <v>9449</v>
      </c>
      <c r="J1798" s="154" t="s">
        <v>9450</v>
      </c>
      <c r="K1798" s="154" t="s">
        <v>9451</v>
      </c>
      <c r="L1798" s="155">
        <v>0</v>
      </c>
    </row>
    <row r="1799" spans="1:12" hidden="1" x14ac:dyDescent="0.3">
      <c r="A1799" s="154" t="s">
        <v>935</v>
      </c>
      <c r="B1799" s="154" t="s">
        <v>12301</v>
      </c>
      <c r="C1799" s="152" t="s">
        <v>935</v>
      </c>
      <c r="D1799" s="153" t="s">
        <v>12302</v>
      </c>
      <c r="E1799" s="154" t="s">
        <v>36</v>
      </c>
      <c r="F1799" s="154" t="s">
        <v>9447</v>
      </c>
      <c r="G1799" s="154" t="s">
        <v>9448</v>
      </c>
      <c r="H1799" s="154" t="s">
        <v>42</v>
      </c>
      <c r="I1799" s="154" t="s">
        <v>9449</v>
      </c>
      <c r="J1799" s="154" t="s">
        <v>9450</v>
      </c>
      <c r="K1799" s="154" t="s">
        <v>9451</v>
      </c>
      <c r="L1799" s="155">
        <v>0</v>
      </c>
    </row>
    <row r="1800" spans="1:12" hidden="1" x14ac:dyDescent="0.3">
      <c r="A1800" s="154" t="s">
        <v>936</v>
      </c>
      <c r="B1800" s="154" t="s">
        <v>12303</v>
      </c>
      <c r="C1800" s="152" t="s">
        <v>936</v>
      </c>
      <c r="D1800" s="153" t="s">
        <v>12304</v>
      </c>
      <c r="E1800" s="154" t="s">
        <v>36</v>
      </c>
      <c r="F1800" s="154" t="s">
        <v>9447</v>
      </c>
      <c r="G1800" s="154" t="s">
        <v>9448</v>
      </c>
      <c r="H1800" s="154" t="s">
        <v>42</v>
      </c>
      <c r="I1800" s="154" t="s">
        <v>9449</v>
      </c>
      <c r="J1800" s="154" t="s">
        <v>9450</v>
      </c>
      <c r="K1800" s="154" t="s">
        <v>9451</v>
      </c>
      <c r="L1800" s="155">
        <v>1712.09</v>
      </c>
    </row>
    <row r="1801" spans="1:12" hidden="1" x14ac:dyDescent="0.3">
      <c r="A1801" s="154" t="s">
        <v>937</v>
      </c>
      <c r="B1801" s="154" t="s">
        <v>12305</v>
      </c>
      <c r="C1801" s="152" t="s">
        <v>937</v>
      </c>
      <c r="D1801" s="153" t="s">
        <v>12306</v>
      </c>
      <c r="E1801" s="154" t="s">
        <v>36</v>
      </c>
      <c r="F1801" s="154" t="s">
        <v>9447</v>
      </c>
      <c r="G1801" s="154" t="s">
        <v>9448</v>
      </c>
      <c r="H1801" s="154" t="s">
        <v>42</v>
      </c>
      <c r="I1801" s="154" t="s">
        <v>9449</v>
      </c>
      <c r="J1801" s="154" t="s">
        <v>9450</v>
      </c>
      <c r="K1801" s="154" t="s">
        <v>9451</v>
      </c>
      <c r="L1801" s="155">
        <v>190.57</v>
      </c>
    </row>
    <row r="1802" spans="1:12" hidden="1" x14ac:dyDescent="0.3">
      <c r="A1802" s="154" t="s">
        <v>938</v>
      </c>
      <c r="B1802" s="154" t="s">
        <v>12307</v>
      </c>
      <c r="C1802" s="152" t="s">
        <v>938</v>
      </c>
      <c r="D1802" s="153" t="s">
        <v>12308</v>
      </c>
      <c r="E1802" s="154" t="s">
        <v>36</v>
      </c>
      <c r="F1802" s="154" t="s">
        <v>9447</v>
      </c>
      <c r="G1802" s="154" t="s">
        <v>9448</v>
      </c>
      <c r="H1802" s="154" t="s">
        <v>42</v>
      </c>
      <c r="I1802" s="154" t="s">
        <v>9449</v>
      </c>
      <c r="J1802" s="154" t="s">
        <v>9450</v>
      </c>
      <c r="K1802" s="154" t="s">
        <v>9451</v>
      </c>
      <c r="L1802" s="155">
        <v>0</v>
      </c>
    </row>
    <row r="1803" spans="1:12" hidden="1" x14ac:dyDescent="0.3">
      <c r="A1803" s="154" t="s">
        <v>693</v>
      </c>
      <c r="B1803" s="154" t="s">
        <v>12309</v>
      </c>
      <c r="C1803" s="152" t="s">
        <v>693</v>
      </c>
      <c r="D1803" s="153" t="s">
        <v>12310</v>
      </c>
      <c r="E1803" s="154" t="s">
        <v>36</v>
      </c>
      <c r="F1803" s="154" t="s">
        <v>9447</v>
      </c>
      <c r="G1803" s="154" t="s">
        <v>9448</v>
      </c>
      <c r="H1803" s="154" t="s">
        <v>42</v>
      </c>
      <c r="I1803" s="154" t="s">
        <v>9449</v>
      </c>
      <c r="J1803" s="154" t="s">
        <v>9450</v>
      </c>
      <c r="K1803" s="154" t="s">
        <v>9451</v>
      </c>
      <c r="L1803" s="155">
        <v>2.8769999999999998</v>
      </c>
    </row>
    <row r="1804" spans="1:12" hidden="1" x14ac:dyDescent="0.3">
      <c r="A1804" s="154" t="s">
        <v>694</v>
      </c>
      <c r="B1804" s="154" t="s">
        <v>12311</v>
      </c>
      <c r="C1804" s="152" t="s">
        <v>694</v>
      </c>
      <c r="D1804" s="153" t="s">
        <v>12312</v>
      </c>
      <c r="E1804" s="154" t="s">
        <v>36</v>
      </c>
      <c r="F1804" s="154" t="s">
        <v>9447</v>
      </c>
      <c r="G1804" s="154" t="s">
        <v>9448</v>
      </c>
      <c r="H1804" s="154" t="s">
        <v>42</v>
      </c>
      <c r="I1804" s="154" t="s">
        <v>9449</v>
      </c>
      <c r="J1804" s="154" t="s">
        <v>9450</v>
      </c>
      <c r="K1804" s="154" t="s">
        <v>9451</v>
      </c>
      <c r="L1804" s="155">
        <v>2.9129999999999998</v>
      </c>
    </row>
    <row r="1805" spans="1:12" hidden="1" x14ac:dyDescent="0.3">
      <c r="A1805" s="154" t="s">
        <v>695</v>
      </c>
      <c r="B1805" s="154" t="s">
        <v>12313</v>
      </c>
      <c r="C1805" s="152" t="s">
        <v>695</v>
      </c>
      <c r="D1805" s="153" t="s">
        <v>12314</v>
      </c>
      <c r="E1805" s="154" t="s">
        <v>36</v>
      </c>
      <c r="F1805" s="154" t="s">
        <v>9447</v>
      </c>
      <c r="G1805" s="154" t="s">
        <v>9448</v>
      </c>
      <c r="H1805" s="154" t="s">
        <v>42</v>
      </c>
      <c r="I1805" s="154" t="s">
        <v>9449</v>
      </c>
      <c r="J1805" s="154" t="s">
        <v>9450</v>
      </c>
      <c r="K1805" s="154" t="s">
        <v>9451</v>
      </c>
      <c r="L1805" s="155">
        <v>1.0479532</v>
      </c>
    </row>
    <row r="1806" spans="1:12" hidden="1" x14ac:dyDescent="0.3">
      <c r="A1806" s="154" t="s">
        <v>863</v>
      </c>
      <c r="B1806" s="154" t="s">
        <v>12315</v>
      </c>
      <c r="C1806" s="152" t="s">
        <v>863</v>
      </c>
      <c r="D1806" s="153" t="s">
        <v>12316</v>
      </c>
      <c r="E1806" s="154" t="s">
        <v>36</v>
      </c>
      <c r="F1806" s="154" t="s">
        <v>9447</v>
      </c>
      <c r="G1806" s="154" t="s">
        <v>9448</v>
      </c>
      <c r="H1806" s="154" t="s">
        <v>42</v>
      </c>
      <c r="I1806" s="154" t="s">
        <v>9449</v>
      </c>
      <c r="J1806" s="154" t="s">
        <v>9450</v>
      </c>
      <c r="K1806" s="154" t="s">
        <v>9451</v>
      </c>
      <c r="L1806" s="155">
        <v>109.24375000000001</v>
      </c>
    </row>
    <row r="1807" spans="1:12" hidden="1" x14ac:dyDescent="0.3">
      <c r="A1807" s="154" t="s">
        <v>696</v>
      </c>
      <c r="B1807" s="154" t="s">
        <v>12317</v>
      </c>
      <c r="C1807" s="152" t="s">
        <v>696</v>
      </c>
      <c r="D1807" s="153" t="s">
        <v>12318</v>
      </c>
      <c r="E1807" s="154" t="s">
        <v>36</v>
      </c>
      <c r="F1807" s="154" t="s">
        <v>9447</v>
      </c>
      <c r="G1807" s="154" t="s">
        <v>9448</v>
      </c>
      <c r="H1807" s="154" t="s">
        <v>42</v>
      </c>
      <c r="I1807" s="154" t="s">
        <v>9449</v>
      </c>
      <c r="J1807" s="154" t="s">
        <v>9450</v>
      </c>
      <c r="K1807" s="154" t="s">
        <v>9451</v>
      </c>
      <c r="L1807" s="155">
        <v>0</v>
      </c>
    </row>
    <row r="1808" spans="1:12" hidden="1" x14ac:dyDescent="0.3">
      <c r="A1808" s="154" t="s">
        <v>939</v>
      </c>
      <c r="B1808" s="154" t="s">
        <v>12319</v>
      </c>
      <c r="C1808" s="152" t="s">
        <v>939</v>
      </c>
      <c r="D1808" s="153" t="s">
        <v>12320</v>
      </c>
      <c r="E1808" s="154" t="s">
        <v>36</v>
      </c>
      <c r="F1808" s="154" t="s">
        <v>9447</v>
      </c>
      <c r="G1808" s="154" t="s">
        <v>9448</v>
      </c>
      <c r="H1808" s="154" t="s">
        <v>42</v>
      </c>
      <c r="I1808" s="154" t="s">
        <v>9449</v>
      </c>
      <c r="J1808" s="154" t="s">
        <v>9450</v>
      </c>
      <c r="K1808" s="154" t="s">
        <v>9451</v>
      </c>
      <c r="L1808" s="155">
        <v>31.584399999999999</v>
      </c>
    </row>
    <row r="1809" spans="1:12" hidden="1" x14ac:dyDescent="0.3">
      <c r="A1809" s="154" t="s">
        <v>1044</v>
      </c>
      <c r="B1809" s="154" t="s">
        <v>12321</v>
      </c>
      <c r="C1809" s="152" t="s">
        <v>1044</v>
      </c>
      <c r="D1809" s="153" t="s">
        <v>12322</v>
      </c>
      <c r="E1809" s="154" t="s">
        <v>36</v>
      </c>
      <c r="F1809" s="154" t="s">
        <v>9447</v>
      </c>
      <c r="G1809" s="154" t="s">
        <v>9448</v>
      </c>
      <c r="H1809" s="154" t="s">
        <v>42</v>
      </c>
      <c r="I1809" s="154" t="s">
        <v>9449</v>
      </c>
      <c r="J1809" s="154" t="s">
        <v>9450</v>
      </c>
      <c r="K1809" s="154" t="s">
        <v>9451</v>
      </c>
      <c r="L1809" s="155">
        <v>44.43</v>
      </c>
    </row>
    <row r="1810" spans="1:12" hidden="1" x14ac:dyDescent="0.3">
      <c r="A1810" s="154" t="s">
        <v>940</v>
      </c>
      <c r="B1810" s="154" t="s">
        <v>12323</v>
      </c>
      <c r="C1810" s="152" t="s">
        <v>940</v>
      </c>
      <c r="D1810" s="153" t="s">
        <v>12324</v>
      </c>
      <c r="E1810" s="154" t="s">
        <v>36</v>
      </c>
      <c r="F1810" s="154" t="s">
        <v>9447</v>
      </c>
      <c r="G1810" s="154" t="s">
        <v>9448</v>
      </c>
      <c r="H1810" s="154" t="s">
        <v>42</v>
      </c>
      <c r="I1810" s="154" t="s">
        <v>9449</v>
      </c>
      <c r="J1810" s="154" t="s">
        <v>9450</v>
      </c>
      <c r="K1810" s="154" t="s">
        <v>9451</v>
      </c>
      <c r="L1810" s="155">
        <v>0</v>
      </c>
    </row>
    <row r="1811" spans="1:12" hidden="1" x14ac:dyDescent="0.3">
      <c r="A1811" s="154" t="s">
        <v>941</v>
      </c>
      <c r="B1811" s="154" t="s">
        <v>12325</v>
      </c>
      <c r="C1811" s="152" t="s">
        <v>941</v>
      </c>
      <c r="D1811" s="153" t="s">
        <v>12326</v>
      </c>
      <c r="E1811" s="154" t="s">
        <v>36</v>
      </c>
      <c r="F1811" s="154" t="s">
        <v>9447</v>
      </c>
      <c r="G1811" s="154" t="s">
        <v>9448</v>
      </c>
      <c r="H1811" s="154" t="s">
        <v>42</v>
      </c>
      <c r="I1811" s="154" t="s">
        <v>9449</v>
      </c>
      <c r="J1811" s="154" t="s">
        <v>9450</v>
      </c>
      <c r="K1811" s="154" t="s">
        <v>9451</v>
      </c>
      <c r="L1811" s="155">
        <v>1795.8</v>
      </c>
    </row>
    <row r="1812" spans="1:12" hidden="1" x14ac:dyDescent="0.3">
      <c r="A1812" s="154" t="s">
        <v>697</v>
      </c>
      <c r="B1812" s="154" t="s">
        <v>12327</v>
      </c>
      <c r="C1812" s="152" t="s">
        <v>697</v>
      </c>
      <c r="D1812" s="153" t="s">
        <v>12328</v>
      </c>
      <c r="E1812" s="154" t="s">
        <v>36</v>
      </c>
      <c r="F1812" s="154" t="s">
        <v>9447</v>
      </c>
      <c r="G1812" s="154" t="s">
        <v>9448</v>
      </c>
      <c r="H1812" s="154" t="s">
        <v>42</v>
      </c>
      <c r="I1812" s="154" t="s">
        <v>9449</v>
      </c>
      <c r="J1812" s="154" t="s">
        <v>9450</v>
      </c>
      <c r="K1812" s="154" t="s">
        <v>9451</v>
      </c>
      <c r="L1812" s="155">
        <v>0.11752</v>
      </c>
    </row>
    <row r="1813" spans="1:12" hidden="1" x14ac:dyDescent="0.3">
      <c r="A1813" s="154" t="s">
        <v>12329</v>
      </c>
      <c r="B1813" s="154" t="s">
        <v>12330</v>
      </c>
      <c r="C1813" s="152" t="s">
        <v>12329</v>
      </c>
      <c r="D1813" s="153" t="s">
        <v>12331</v>
      </c>
      <c r="E1813" s="154" t="s">
        <v>36</v>
      </c>
      <c r="F1813" s="154" t="s">
        <v>9447</v>
      </c>
      <c r="G1813" s="154" t="s">
        <v>9448</v>
      </c>
      <c r="H1813" s="154" t="s">
        <v>42</v>
      </c>
      <c r="I1813" s="154" t="s">
        <v>9449</v>
      </c>
      <c r="J1813" s="154" t="s">
        <v>9450</v>
      </c>
      <c r="K1813" s="154" t="s">
        <v>9451</v>
      </c>
      <c r="L1813" s="155">
        <v>0.22162338000000001</v>
      </c>
    </row>
    <row r="1814" spans="1:12" hidden="1" x14ac:dyDescent="0.3">
      <c r="A1814" s="154" t="s">
        <v>698</v>
      </c>
      <c r="B1814" s="154" t="s">
        <v>12332</v>
      </c>
      <c r="C1814" s="152" t="s">
        <v>698</v>
      </c>
      <c r="D1814" s="153" t="s">
        <v>12333</v>
      </c>
      <c r="E1814" s="154" t="s">
        <v>36</v>
      </c>
      <c r="F1814" s="154" t="s">
        <v>9447</v>
      </c>
      <c r="G1814" s="154" t="s">
        <v>9448</v>
      </c>
      <c r="H1814" s="154" t="s">
        <v>42</v>
      </c>
      <c r="I1814" s="154" t="s">
        <v>9449</v>
      </c>
      <c r="J1814" s="154" t="s">
        <v>9450</v>
      </c>
      <c r="K1814" s="154" t="s">
        <v>9451</v>
      </c>
      <c r="L1814" s="155">
        <v>2.04693156</v>
      </c>
    </row>
    <row r="1815" spans="1:12" hidden="1" x14ac:dyDescent="0.3">
      <c r="A1815" s="154" t="s">
        <v>699</v>
      </c>
      <c r="B1815" s="154" t="s">
        <v>12334</v>
      </c>
      <c r="C1815" s="152" t="s">
        <v>699</v>
      </c>
      <c r="D1815" s="153" t="s">
        <v>12335</v>
      </c>
      <c r="E1815" s="154" t="s">
        <v>36</v>
      </c>
      <c r="F1815" s="154" t="s">
        <v>9447</v>
      </c>
      <c r="G1815" s="154" t="s">
        <v>9448</v>
      </c>
      <c r="H1815" s="154" t="s">
        <v>42</v>
      </c>
      <c r="I1815" s="154" t="s">
        <v>9449</v>
      </c>
      <c r="J1815" s="154" t="s">
        <v>9450</v>
      </c>
      <c r="K1815" s="154" t="s">
        <v>9451</v>
      </c>
      <c r="L1815" s="155">
        <v>0.80601887000000005</v>
      </c>
    </row>
    <row r="1816" spans="1:12" hidden="1" x14ac:dyDescent="0.3">
      <c r="A1816" s="154" t="s">
        <v>700</v>
      </c>
      <c r="B1816" s="154" t="s">
        <v>12336</v>
      </c>
      <c r="C1816" s="152" t="s">
        <v>700</v>
      </c>
      <c r="D1816" s="153" t="s">
        <v>12337</v>
      </c>
      <c r="E1816" s="154" t="s">
        <v>36</v>
      </c>
      <c r="F1816" s="154" t="s">
        <v>9447</v>
      </c>
      <c r="G1816" s="154" t="s">
        <v>9448</v>
      </c>
      <c r="H1816" s="154" t="s">
        <v>42</v>
      </c>
      <c r="I1816" s="154" t="s">
        <v>9449</v>
      </c>
      <c r="J1816" s="154" t="s">
        <v>9450</v>
      </c>
      <c r="K1816" s="154" t="s">
        <v>9451</v>
      </c>
      <c r="L1816" s="155">
        <v>0</v>
      </c>
    </row>
    <row r="1817" spans="1:12" hidden="1" x14ac:dyDescent="0.3">
      <c r="A1817" s="154" t="s">
        <v>942</v>
      </c>
      <c r="B1817" s="154" t="s">
        <v>12338</v>
      </c>
      <c r="C1817" s="152" t="s">
        <v>942</v>
      </c>
      <c r="D1817" s="153" t="s">
        <v>12339</v>
      </c>
      <c r="E1817" s="154" t="s">
        <v>36</v>
      </c>
      <c r="F1817" s="154" t="s">
        <v>9447</v>
      </c>
      <c r="G1817" s="154" t="s">
        <v>9448</v>
      </c>
      <c r="H1817" s="154" t="s">
        <v>42</v>
      </c>
      <c r="I1817" s="154" t="s">
        <v>9449</v>
      </c>
      <c r="J1817" s="154" t="s">
        <v>9450</v>
      </c>
      <c r="K1817" s="154" t="s">
        <v>9451</v>
      </c>
      <c r="L1817" s="155">
        <v>23.74</v>
      </c>
    </row>
    <row r="1818" spans="1:12" hidden="1" x14ac:dyDescent="0.3">
      <c r="A1818" s="154" t="s">
        <v>943</v>
      </c>
      <c r="B1818" s="154" t="s">
        <v>12340</v>
      </c>
      <c r="C1818" s="152" t="s">
        <v>943</v>
      </c>
      <c r="D1818" s="153" t="s">
        <v>12341</v>
      </c>
      <c r="E1818" s="154" t="s">
        <v>36</v>
      </c>
      <c r="F1818" s="154" t="s">
        <v>9447</v>
      </c>
      <c r="G1818" s="154" t="s">
        <v>9448</v>
      </c>
      <c r="H1818" s="154" t="s">
        <v>42</v>
      </c>
      <c r="I1818" s="154" t="s">
        <v>9449</v>
      </c>
      <c r="J1818" s="154" t="s">
        <v>9450</v>
      </c>
      <c r="K1818" s="154" t="s">
        <v>9451</v>
      </c>
      <c r="L1818" s="155">
        <v>0</v>
      </c>
    </row>
    <row r="1819" spans="1:12" hidden="1" x14ac:dyDescent="0.3">
      <c r="A1819" s="154" t="s">
        <v>701</v>
      </c>
      <c r="B1819" s="154" t="s">
        <v>12342</v>
      </c>
      <c r="C1819" s="152" t="s">
        <v>701</v>
      </c>
      <c r="D1819" s="153" t="s">
        <v>12343</v>
      </c>
      <c r="E1819" s="154" t="s">
        <v>36</v>
      </c>
      <c r="F1819" s="154" t="s">
        <v>9447</v>
      </c>
      <c r="G1819" s="154" t="s">
        <v>9448</v>
      </c>
      <c r="H1819" s="154" t="s">
        <v>42</v>
      </c>
      <c r="I1819" s="154" t="s">
        <v>9449</v>
      </c>
      <c r="J1819" s="154" t="s">
        <v>9450</v>
      </c>
      <c r="K1819" s="154" t="s">
        <v>9451</v>
      </c>
      <c r="L1819" s="155">
        <v>3.3933333299999999</v>
      </c>
    </row>
    <row r="1820" spans="1:12" hidden="1" x14ac:dyDescent="0.3">
      <c r="A1820" s="154" t="s">
        <v>944</v>
      </c>
      <c r="B1820" s="154" t="s">
        <v>12344</v>
      </c>
      <c r="C1820" s="152" t="s">
        <v>944</v>
      </c>
      <c r="D1820" s="153" t="s">
        <v>12345</v>
      </c>
      <c r="E1820" s="154" t="s">
        <v>36</v>
      </c>
      <c r="F1820" s="154" t="s">
        <v>9447</v>
      </c>
      <c r="G1820" s="154" t="s">
        <v>9448</v>
      </c>
      <c r="H1820" s="154" t="s">
        <v>42</v>
      </c>
      <c r="I1820" s="154" t="s">
        <v>9449</v>
      </c>
      <c r="J1820" s="154" t="s">
        <v>9450</v>
      </c>
      <c r="K1820" s="154" t="s">
        <v>9451</v>
      </c>
      <c r="L1820" s="155">
        <v>10.199999999999999</v>
      </c>
    </row>
    <row r="1821" spans="1:12" hidden="1" x14ac:dyDescent="0.3">
      <c r="A1821" s="154" t="s">
        <v>945</v>
      </c>
      <c r="B1821" s="154" t="s">
        <v>12346</v>
      </c>
      <c r="C1821" s="152" t="s">
        <v>945</v>
      </c>
      <c r="D1821" s="153" t="s">
        <v>12347</v>
      </c>
      <c r="E1821" s="154" t="s">
        <v>36</v>
      </c>
      <c r="F1821" s="154" t="s">
        <v>9447</v>
      </c>
      <c r="G1821" s="154" t="s">
        <v>9448</v>
      </c>
      <c r="H1821" s="154" t="s">
        <v>42</v>
      </c>
      <c r="I1821" s="154" t="s">
        <v>9449</v>
      </c>
      <c r="J1821" s="154" t="s">
        <v>9450</v>
      </c>
      <c r="K1821" s="154" t="s">
        <v>9451</v>
      </c>
      <c r="L1821" s="155">
        <v>12.802300000000001</v>
      </c>
    </row>
    <row r="1822" spans="1:12" hidden="1" x14ac:dyDescent="0.3">
      <c r="A1822" s="154" t="s">
        <v>702</v>
      </c>
      <c r="B1822" s="154" t="s">
        <v>12348</v>
      </c>
      <c r="C1822" s="152" t="s">
        <v>702</v>
      </c>
      <c r="D1822" s="153" t="s">
        <v>12349</v>
      </c>
      <c r="E1822" s="154" t="s">
        <v>36</v>
      </c>
      <c r="F1822" s="154" t="s">
        <v>9447</v>
      </c>
      <c r="G1822" s="154" t="s">
        <v>9448</v>
      </c>
      <c r="H1822" s="154" t="s">
        <v>42</v>
      </c>
      <c r="I1822" s="154" t="s">
        <v>9449</v>
      </c>
      <c r="J1822" s="154" t="s">
        <v>9450</v>
      </c>
      <c r="K1822" s="154" t="s">
        <v>9451</v>
      </c>
      <c r="L1822" s="155">
        <v>0</v>
      </c>
    </row>
    <row r="1823" spans="1:12" hidden="1" x14ac:dyDescent="0.3">
      <c r="A1823" s="154" t="s">
        <v>12350</v>
      </c>
      <c r="B1823" s="154" t="s">
        <v>12351</v>
      </c>
      <c r="C1823" s="152" t="s">
        <v>12350</v>
      </c>
      <c r="D1823" s="153" t="s">
        <v>12352</v>
      </c>
      <c r="E1823" s="154" t="s">
        <v>36</v>
      </c>
      <c r="F1823" s="154" t="s">
        <v>9447</v>
      </c>
      <c r="G1823" s="154" t="s">
        <v>9448</v>
      </c>
      <c r="H1823" s="154" t="s">
        <v>42</v>
      </c>
      <c r="I1823" s="154" t="s">
        <v>9449</v>
      </c>
      <c r="J1823" s="154" t="s">
        <v>9450</v>
      </c>
      <c r="K1823" s="154" t="s">
        <v>9451</v>
      </c>
      <c r="L1823" s="155">
        <v>15.97776</v>
      </c>
    </row>
    <row r="1824" spans="1:12" hidden="1" x14ac:dyDescent="0.3">
      <c r="A1824" s="154" t="s">
        <v>946</v>
      </c>
      <c r="B1824" s="154" t="s">
        <v>12353</v>
      </c>
      <c r="C1824" s="152" t="s">
        <v>946</v>
      </c>
      <c r="D1824" s="153" t="s">
        <v>12354</v>
      </c>
      <c r="E1824" s="154" t="s">
        <v>36</v>
      </c>
      <c r="F1824" s="154" t="s">
        <v>9447</v>
      </c>
      <c r="G1824" s="154" t="s">
        <v>9448</v>
      </c>
      <c r="H1824" s="154" t="s">
        <v>42</v>
      </c>
      <c r="I1824" s="154" t="s">
        <v>9449</v>
      </c>
      <c r="J1824" s="154" t="s">
        <v>9450</v>
      </c>
      <c r="K1824" s="154" t="s">
        <v>9451</v>
      </c>
      <c r="L1824" s="155">
        <v>17.254999999999999</v>
      </c>
    </row>
    <row r="1825" spans="1:12" hidden="1" x14ac:dyDescent="0.3">
      <c r="A1825" s="154" t="s">
        <v>947</v>
      </c>
      <c r="B1825" s="154" t="s">
        <v>12355</v>
      </c>
      <c r="C1825" s="152" t="s">
        <v>947</v>
      </c>
      <c r="D1825" s="153" t="s">
        <v>12356</v>
      </c>
      <c r="E1825" s="154" t="s">
        <v>36</v>
      </c>
      <c r="F1825" s="154" t="s">
        <v>9447</v>
      </c>
      <c r="G1825" s="154" t="s">
        <v>9448</v>
      </c>
      <c r="H1825" s="154" t="s">
        <v>42</v>
      </c>
      <c r="I1825" s="154" t="s">
        <v>9449</v>
      </c>
      <c r="J1825" s="154" t="s">
        <v>9450</v>
      </c>
      <c r="K1825" s="154" t="s">
        <v>9451</v>
      </c>
      <c r="L1825" s="155">
        <v>26.314166660000001</v>
      </c>
    </row>
    <row r="1826" spans="1:12" hidden="1" x14ac:dyDescent="0.3">
      <c r="A1826" s="154" t="s">
        <v>948</v>
      </c>
      <c r="B1826" s="154" t="s">
        <v>12357</v>
      </c>
      <c r="C1826" s="152" t="s">
        <v>948</v>
      </c>
      <c r="D1826" s="153" t="s">
        <v>12358</v>
      </c>
      <c r="E1826" s="154" t="s">
        <v>36</v>
      </c>
      <c r="F1826" s="154" t="s">
        <v>9447</v>
      </c>
      <c r="G1826" s="154" t="s">
        <v>9448</v>
      </c>
      <c r="H1826" s="154" t="s">
        <v>42</v>
      </c>
      <c r="I1826" s="154" t="s">
        <v>9449</v>
      </c>
      <c r="J1826" s="154" t="s">
        <v>9450</v>
      </c>
      <c r="K1826" s="154" t="s">
        <v>9451</v>
      </c>
      <c r="L1826" s="155">
        <v>0</v>
      </c>
    </row>
    <row r="1827" spans="1:12" hidden="1" x14ac:dyDescent="0.3">
      <c r="A1827" s="154" t="s">
        <v>949</v>
      </c>
      <c r="B1827" s="154" t="s">
        <v>12359</v>
      </c>
      <c r="C1827" s="152" t="s">
        <v>949</v>
      </c>
      <c r="D1827" s="153" t="s">
        <v>12360</v>
      </c>
      <c r="E1827" s="154" t="s">
        <v>36</v>
      </c>
      <c r="F1827" s="154" t="s">
        <v>9447</v>
      </c>
      <c r="G1827" s="154" t="s">
        <v>9448</v>
      </c>
      <c r="H1827" s="154" t="s">
        <v>42</v>
      </c>
      <c r="I1827" s="154" t="s">
        <v>9449</v>
      </c>
      <c r="J1827" s="154" t="s">
        <v>9450</v>
      </c>
      <c r="K1827" s="154" t="s">
        <v>9451</v>
      </c>
      <c r="L1827" s="155">
        <v>12.747</v>
      </c>
    </row>
    <row r="1828" spans="1:12" hidden="1" x14ac:dyDescent="0.3">
      <c r="A1828" s="154" t="s">
        <v>12361</v>
      </c>
      <c r="B1828" s="154" t="s">
        <v>12362</v>
      </c>
      <c r="C1828" s="152" t="s">
        <v>12361</v>
      </c>
      <c r="D1828" s="153" t="s">
        <v>12363</v>
      </c>
      <c r="E1828" s="154" t="s">
        <v>36</v>
      </c>
      <c r="F1828" s="154" t="s">
        <v>9447</v>
      </c>
      <c r="G1828" s="154" t="s">
        <v>9448</v>
      </c>
      <c r="H1828" s="154" t="s">
        <v>42</v>
      </c>
      <c r="I1828" s="154" t="s">
        <v>9449</v>
      </c>
      <c r="J1828" s="154" t="s">
        <v>9450</v>
      </c>
      <c r="K1828" s="154" t="s">
        <v>9451</v>
      </c>
      <c r="L1828" s="155">
        <v>9.093</v>
      </c>
    </row>
    <row r="1829" spans="1:12" hidden="1" x14ac:dyDescent="0.3">
      <c r="A1829" s="154" t="s">
        <v>950</v>
      </c>
      <c r="B1829" s="154" t="s">
        <v>12364</v>
      </c>
      <c r="C1829" s="152" t="s">
        <v>950</v>
      </c>
      <c r="D1829" s="153" t="s">
        <v>12365</v>
      </c>
      <c r="E1829" s="154" t="s">
        <v>36</v>
      </c>
      <c r="F1829" s="154" t="s">
        <v>9447</v>
      </c>
      <c r="G1829" s="154" t="s">
        <v>9448</v>
      </c>
      <c r="H1829" s="154" t="s">
        <v>42</v>
      </c>
      <c r="I1829" s="154" t="s">
        <v>9449</v>
      </c>
      <c r="J1829" s="154" t="s">
        <v>9450</v>
      </c>
      <c r="K1829" s="154" t="s">
        <v>9451</v>
      </c>
      <c r="L1829" s="155">
        <v>0</v>
      </c>
    </row>
    <row r="1830" spans="1:12" hidden="1" x14ac:dyDescent="0.3">
      <c r="A1830" s="154" t="s">
        <v>951</v>
      </c>
      <c r="B1830" s="154" t="s">
        <v>12366</v>
      </c>
      <c r="C1830" s="152" t="s">
        <v>951</v>
      </c>
      <c r="D1830" s="153" t="s">
        <v>12367</v>
      </c>
      <c r="E1830" s="154" t="s">
        <v>36</v>
      </c>
      <c r="F1830" s="154" t="s">
        <v>9447</v>
      </c>
      <c r="G1830" s="154" t="s">
        <v>9448</v>
      </c>
      <c r="H1830" s="154" t="s">
        <v>42</v>
      </c>
      <c r="I1830" s="154" t="s">
        <v>9449</v>
      </c>
      <c r="J1830" s="154" t="s">
        <v>9450</v>
      </c>
      <c r="K1830" s="154" t="s">
        <v>9451</v>
      </c>
      <c r="L1830" s="155">
        <v>12.2525</v>
      </c>
    </row>
    <row r="1831" spans="1:12" hidden="1" x14ac:dyDescent="0.3">
      <c r="A1831" s="154" t="s">
        <v>952</v>
      </c>
      <c r="B1831" s="154" t="s">
        <v>12368</v>
      </c>
      <c r="C1831" s="152" t="s">
        <v>952</v>
      </c>
      <c r="D1831" s="153" t="s">
        <v>12369</v>
      </c>
      <c r="E1831" s="154" t="s">
        <v>36</v>
      </c>
      <c r="F1831" s="154" t="s">
        <v>9447</v>
      </c>
      <c r="G1831" s="154" t="s">
        <v>9448</v>
      </c>
      <c r="H1831" s="154" t="s">
        <v>42</v>
      </c>
      <c r="I1831" s="154" t="s">
        <v>9449</v>
      </c>
      <c r="J1831" s="154" t="s">
        <v>9450</v>
      </c>
      <c r="K1831" s="154" t="s">
        <v>9451</v>
      </c>
      <c r="L1831" s="155">
        <v>12.327999999999999</v>
      </c>
    </row>
    <row r="1832" spans="1:12" hidden="1" x14ac:dyDescent="0.3">
      <c r="A1832" s="154" t="s">
        <v>953</v>
      </c>
      <c r="B1832" s="154" t="s">
        <v>12370</v>
      </c>
      <c r="C1832" s="152" t="s">
        <v>953</v>
      </c>
      <c r="D1832" s="153" t="s">
        <v>12371</v>
      </c>
      <c r="E1832" s="154" t="s">
        <v>36</v>
      </c>
      <c r="F1832" s="154" t="s">
        <v>9447</v>
      </c>
      <c r="G1832" s="154" t="s">
        <v>9448</v>
      </c>
      <c r="H1832" s="154" t="s">
        <v>42</v>
      </c>
      <c r="I1832" s="154" t="s">
        <v>9449</v>
      </c>
      <c r="J1832" s="154" t="s">
        <v>9450</v>
      </c>
      <c r="K1832" s="154" t="s">
        <v>9451</v>
      </c>
      <c r="L1832" s="155">
        <v>14.226666659999999</v>
      </c>
    </row>
    <row r="1833" spans="1:12" hidden="1" x14ac:dyDescent="0.3">
      <c r="A1833" s="154" t="s">
        <v>954</v>
      </c>
      <c r="B1833" s="154" t="s">
        <v>12372</v>
      </c>
      <c r="C1833" s="152" t="s">
        <v>954</v>
      </c>
      <c r="D1833" s="153" t="s">
        <v>12373</v>
      </c>
      <c r="E1833" s="154" t="s">
        <v>36</v>
      </c>
      <c r="F1833" s="154" t="s">
        <v>9447</v>
      </c>
      <c r="G1833" s="154" t="s">
        <v>9448</v>
      </c>
      <c r="H1833" s="154" t="s">
        <v>42</v>
      </c>
      <c r="I1833" s="154" t="s">
        <v>9449</v>
      </c>
      <c r="J1833" s="154" t="s">
        <v>9450</v>
      </c>
      <c r="K1833" s="154" t="s">
        <v>9451</v>
      </c>
      <c r="L1833" s="155">
        <v>0</v>
      </c>
    </row>
    <row r="1834" spans="1:12" hidden="1" x14ac:dyDescent="0.3">
      <c r="A1834" s="154" t="s">
        <v>955</v>
      </c>
      <c r="B1834" s="154" t="s">
        <v>12374</v>
      </c>
      <c r="C1834" s="152" t="s">
        <v>955</v>
      </c>
      <c r="D1834" s="153" t="s">
        <v>12375</v>
      </c>
      <c r="E1834" s="154" t="s">
        <v>36</v>
      </c>
      <c r="F1834" s="154" t="s">
        <v>9447</v>
      </c>
      <c r="G1834" s="154" t="s">
        <v>9448</v>
      </c>
      <c r="H1834" s="154" t="s">
        <v>42</v>
      </c>
      <c r="I1834" s="154" t="s">
        <v>9449</v>
      </c>
      <c r="J1834" s="154" t="s">
        <v>9450</v>
      </c>
      <c r="K1834" s="154" t="s">
        <v>9451</v>
      </c>
      <c r="L1834" s="155">
        <v>16.559999999999999</v>
      </c>
    </row>
    <row r="1835" spans="1:12" hidden="1" x14ac:dyDescent="0.3">
      <c r="A1835" s="154" t="s">
        <v>956</v>
      </c>
      <c r="B1835" s="154" t="s">
        <v>12376</v>
      </c>
      <c r="C1835" s="152" t="s">
        <v>956</v>
      </c>
      <c r="D1835" s="153" t="s">
        <v>12377</v>
      </c>
      <c r="E1835" s="154" t="s">
        <v>36</v>
      </c>
      <c r="F1835" s="154" t="s">
        <v>9447</v>
      </c>
      <c r="G1835" s="154" t="s">
        <v>9448</v>
      </c>
      <c r="H1835" s="154" t="s">
        <v>42</v>
      </c>
      <c r="I1835" s="154" t="s">
        <v>9449</v>
      </c>
      <c r="J1835" s="154" t="s">
        <v>9450</v>
      </c>
      <c r="K1835" s="154" t="s">
        <v>9451</v>
      </c>
      <c r="L1835" s="155">
        <v>0</v>
      </c>
    </row>
    <row r="1836" spans="1:12" hidden="1" x14ac:dyDescent="0.3">
      <c r="A1836" s="154" t="s">
        <v>957</v>
      </c>
      <c r="B1836" s="154" t="s">
        <v>12378</v>
      </c>
      <c r="C1836" s="152" t="s">
        <v>957</v>
      </c>
      <c r="D1836" s="153" t="s">
        <v>12379</v>
      </c>
      <c r="E1836" s="154" t="s">
        <v>36</v>
      </c>
      <c r="F1836" s="154" t="s">
        <v>9447</v>
      </c>
      <c r="G1836" s="154" t="s">
        <v>9448</v>
      </c>
      <c r="H1836" s="154" t="s">
        <v>42</v>
      </c>
      <c r="I1836" s="154" t="s">
        <v>9449</v>
      </c>
      <c r="J1836" s="154" t="s">
        <v>9450</v>
      </c>
      <c r="K1836" s="154" t="s">
        <v>9451</v>
      </c>
      <c r="L1836" s="155">
        <v>0</v>
      </c>
    </row>
    <row r="1837" spans="1:12" hidden="1" x14ac:dyDescent="0.3">
      <c r="A1837" s="154" t="s">
        <v>958</v>
      </c>
      <c r="B1837" s="154" t="s">
        <v>12380</v>
      </c>
      <c r="C1837" s="152" t="s">
        <v>958</v>
      </c>
      <c r="D1837" s="153" t="s">
        <v>12381</v>
      </c>
      <c r="E1837" s="154" t="s">
        <v>36</v>
      </c>
      <c r="F1837" s="154" t="s">
        <v>9447</v>
      </c>
      <c r="G1837" s="154" t="s">
        <v>9448</v>
      </c>
      <c r="H1837" s="154" t="s">
        <v>42</v>
      </c>
      <c r="I1837" s="154" t="s">
        <v>9449</v>
      </c>
      <c r="J1837" s="154" t="s">
        <v>9450</v>
      </c>
      <c r="K1837" s="154" t="s">
        <v>9451</v>
      </c>
      <c r="L1837" s="155">
        <v>0</v>
      </c>
    </row>
    <row r="1838" spans="1:12" hidden="1" x14ac:dyDescent="0.3">
      <c r="A1838" s="154" t="s">
        <v>12382</v>
      </c>
      <c r="B1838" s="154" t="s">
        <v>12383</v>
      </c>
      <c r="C1838" s="152" t="s">
        <v>12382</v>
      </c>
      <c r="D1838" s="153" t="s">
        <v>12384</v>
      </c>
      <c r="E1838" s="154" t="s">
        <v>36</v>
      </c>
      <c r="F1838" s="154" t="s">
        <v>9447</v>
      </c>
      <c r="G1838" s="154" t="s">
        <v>9448</v>
      </c>
      <c r="H1838" s="154" t="s">
        <v>42</v>
      </c>
      <c r="I1838" s="154" t="s">
        <v>9449</v>
      </c>
      <c r="J1838" s="154" t="s">
        <v>9450</v>
      </c>
      <c r="K1838" s="154" t="s">
        <v>9451</v>
      </c>
      <c r="L1838" s="155">
        <v>36.299999999999997</v>
      </c>
    </row>
    <row r="1839" spans="1:12" hidden="1" x14ac:dyDescent="0.3">
      <c r="A1839" s="154" t="s">
        <v>959</v>
      </c>
      <c r="B1839" s="154" t="s">
        <v>12385</v>
      </c>
      <c r="C1839" s="152" t="s">
        <v>959</v>
      </c>
      <c r="D1839" s="153" t="s">
        <v>12386</v>
      </c>
      <c r="E1839" s="154" t="s">
        <v>36</v>
      </c>
      <c r="F1839" s="154" t="s">
        <v>9447</v>
      </c>
      <c r="G1839" s="154" t="s">
        <v>9448</v>
      </c>
      <c r="H1839" s="154" t="s">
        <v>42</v>
      </c>
      <c r="I1839" s="154" t="s">
        <v>9449</v>
      </c>
      <c r="J1839" s="154" t="s">
        <v>9450</v>
      </c>
      <c r="K1839" s="154" t="s">
        <v>9451</v>
      </c>
      <c r="L1839" s="155">
        <v>0</v>
      </c>
    </row>
    <row r="1840" spans="1:12" hidden="1" x14ac:dyDescent="0.3">
      <c r="A1840" s="154" t="s">
        <v>960</v>
      </c>
      <c r="B1840" s="154" t="s">
        <v>12387</v>
      </c>
      <c r="C1840" s="152" t="s">
        <v>960</v>
      </c>
      <c r="D1840" s="153" t="s">
        <v>12388</v>
      </c>
      <c r="E1840" s="154" t="s">
        <v>36</v>
      </c>
      <c r="F1840" s="154" t="s">
        <v>9447</v>
      </c>
      <c r="G1840" s="154" t="s">
        <v>9448</v>
      </c>
      <c r="H1840" s="154" t="s">
        <v>42</v>
      </c>
      <c r="I1840" s="154" t="s">
        <v>9449</v>
      </c>
      <c r="J1840" s="154" t="s">
        <v>9450</v>
      </c>
      <c r="K1840" s="154" t="s">
        <v>9451</v>
      </c>
      <c r="L1840" s="155">
        <v>91.743333329999999</v>
      </c>
    </row>
    <row r="1841" spans="1:12" hidden="1" x14ac:dyDescent="0.3">
      <c r="A1841" s="154" t="s">
        <v>961</v>
      </c>
      <c r="B1841" s="154" t="s">
        <v>12389</v>
      </c>
      <c r="C1841" s="152" t="s">
        <v>961</v>
      </c>
      <c r="D1841" s="153" t="s">
        <v>12390</v>
      </c>
      <c r="E1841" s="154" t="s">
        <v>36</v>
      </c>
      <c r="F1841" s="154" t="s">
        <v>9447</v>
      </c>
      <c r="G1841" s="154" t="s">
        <v>9448</v>
      </c>
      <c r="H1841" s="154" t="s">
        <v>42</v>
      </c>
      <c r="I1841" s="154" t="s">
        <v>9449</v>
      </c>
      <c r="J1841" s="154" t="s">
        <v>9450</v>
      </c>
      <c r="K1841" s="154" t="s">
        <v>9451</v>
      </c>
      <c r="L1841" s="155">
        <v>18.149999999999999</v>
      </c>
    </row>
    <row r="1842" spans="1:12" hidden="1" x14ac:dyDescent="0.3">
      <c r="A1842" s="154" t="s">
        <v>962</v>
      </c>
      <c r="B1842" s="154" t="s">
        <v>12391</v>
      </c>
      <c r="C1842" s="152" t="s">
        <v>962</v>
      </c>
      <c r="D1842" s="153" t="s">
        <v>12392</v>
      </c>
      <c r="E1842" s="154" t="s">
        <v>36</v>
      </c>
      <c r="F1842" s="154" t="s">
        <v>9447</v>
      </c>
      <c r="G1842" s="154" t="s">
        <v>9448</v>
      </c>
      <c r="H1842" s="154" t="s">
        <v>42</v>
      </c>
      <c r="I1842" s="154" t="s">
        <v>9449</v>
      </c>
      <c r="J1842" s="154" t="s">
        <v>9450</v>
      </c>
      <c r="K1842" s="154" t="s">
        <v>9451</v>
      </c>
      <c r="L1842" s="155">
        <v>10.403333330000001</v>
      </c>
    </row>
    <row r="1843" spans="1:12" hidden="1" x14ac:dyDescent="0.3">
      <c r="A1843" s="154" t="s">
        <v>963</v>
      </c>
      <c r="B1843" s="154" t="s">
        <v>12393</v>
      </c>
      <c r="C1843" s="152" t="s">
        <v>963</v>
      </c>
      <c r="D1843" s="153" t="s">
        <v>12394</v>
      </c>
      <c r="E1843" s="154" t="s">
        <v>36</v>
      </c>
      <c r="F1843" s="154" t="s">
        <v>9447</v>
      </c>
      <c r="G1843" s="154" t="s">
        <v>9448</v>
      </c>
      <c r="H1843" s="154" t="s">
        <v>42</v>
      </c>
      <c r="I1843" s="154" t="s">
        <v>9449</v>
      </c>
      <c r="J1843" s="154" t="s">
        <v>9450</v>
      </c>
      <c r="K1843" s="154" t="s">
        <v>9451</v>
      </c>
      <c r="L1843" s="155">
        <v>0</v>
      </c>
    </row>
    <row r="1844" spans="1:12" hidden="1" x14ac:dyDescent="0.3">
      <c r="A1844" s="154" t="s">
        <v>964</v>
      </c>
      <c r="B1844" s="154" t="s">
        <v>12395</v>
      </c>
      <c r="C1844" s="152" t="s">
        <v>964</v>
      </c>
      <c r="D1844" s="153" t="s">
        <v>12396</v>
      </c>
      <c r="E1844" s="154" t="s">
        <v>36</v>
      </c>
      <c r="F1844" s="154" t="s">
        <v>9447</v>
      </c>
      <c r="G1844" s="154" t="s">
        <v>9448</v>
      </c>
      <c r="H1844" s="154" t="s">
        <v>42</v>
      </c>
      <c r="I1844" s="154" t="s">
        <v>9449</v>
      </c>
      <c r="J1844" s="154" t="s">
        <v>9450</v>
      </c>
      <c r="K1844" s="154" t="s">
        <v>9451</v>
      </c>
      <c r="L1844" s="155">
        <v>0</v>
      </c>
    </row>
    <row r="1845" spans="1:12" hidden="1" x14ac:dyDescent="0.3">
      <c r="A1845" s="154" t="s">
        <v>965</v>
      </c>
      <c r="B1845" s="154" t="s">
        <v>12397</v>
      </c>
      <c r="C1845" s="152" t="s">
        <v>965</v>
      </c>
      <c r="D1845" s="153" t="s">
        <v>12398</v>
      </c>
      <c r="E1845" s="154" t="s">
        <v>36</v>
      </c>
      <c r="F1845" s="154" t="s">
        <v>9447</v>
      </c>
      <c r="G1845" s="154" t="s">
        <v>9448</v>
      </c>
      <c r="H1845" s="154" t="s">
        <v>42</v>
      </c>
      <c r="I1845" s="154" t="s">
        <v>9449</v>
      </c>
      <c r="J1845" s="154" t="s">
        <v>9450</v>
      </c>
      <c r="K1845" s="154" t="s">
        <v>9451</v>
      </c>
      <c r="L1845" s="155">
        <v>0</v>
      </c>
    </row>
    <row r="1846" spans="1:12" hidden="1" x14ac:dyDescent="0.3">
      <c r="A1846" s="154" t="s">
        <v>966</v>
      </c>
      <c r="B1846" s="154" t="s">
        <v>12399</v>
      </c>
      <c r="C1846" s="152" t="s">
        <v>966</v>
      </c>
      <c r="D1846" s="153" t="s">
        <v>12400</v>
      </c>
      <c r="E1846" s="154" t="s">
        <v>36</v>
      </c>
      <c r="F1846" s="154" t="s">
        <v>9447</v>
      </c>
      <c r="G1846" s="154" t="s">
        <v>9448</v>
      </c>
      <c r="H1846" s="154" t="s">
        <v>42</v>
      </c>
      <c r="I1846" s="154" t="s">
        <v>9449</v>
      </c>
      <c r="J1846" s="154" t="s">
        <v>9450</v>
      </c>
      <c r="K1846" s="154" t="s">
        <v>9451</v>
      </c>
      <c r="L1846" s="155">
        <v>68.165000000000006</v>
      </c>
    </row>
    <row r="1847" spans="1:12" hidden="1" x14ac:dyDescent="0.3">
      <c r="A1847" s="154" t="s">
        <v>967</v>
      </c>
      <c r="B1847" s="154" t="s">
        <v>12401</v>
      </c>
      <c r="C1847" s="152" t="s">
        <v>967</v>
      </c>
      <c r="D1847" s="153" t="s">
        <v>12402</v>
      </c>
      <c r="E1847" s="154" t="s">
        <v>36</v>
      </c>
      <c r="F1847" s="154" t="s">
        <v>9447</v>
      </c>
      <c r="G1847" s="154" t="s">
        <v>9448</v>
      </c>
      <c r="H1847" s="154" t="s">
        <v>42</v>
      </c>
      <c r="I1847" s="154" t="s">
        <v>9449</v>
      </c>
      <c r="J1847" s="154" t="s">
        <v>9450</v>
      </c>
      <c r="K1847" s="154" t="s">
        <v>9451</v>
      </c>
      <c r="L1847" s="155">
        <v>0</v>
      </c>
    </row>
    <row r="1848" spans="1:12" hidden="1" x14ac:dyDescent="0.3">
      <c r="A1848" s="154" t="s">
        <v>968</v>
      </c>
      <c r="B1848" s="154" t="s">
        <v>12403</v>
      </c>
      <c r="C1848" s="152" t="s">
        <v>968</v>
      </c>
      <c r="D1848" s="153" t="s">
        <v>12404</v>
      </c>
      <c r="E1848" s="154" t="s">
        <v>36</v>
      </c>
      <c r="F1848" s="154" t="s">
        <v>9447</v>
      </c>
      <c r="G1848" s="154" t="s">
        <v>9448</v>
      </c>
      <c r="H1848" s="154" t="s">
        <v>42</v>
      </c>
      <c r="I1848" s="154" t="s">
        <v>9449</v>
      </c>
      <c r="J1848" s="154" t="s">
        <v>9450</v>
      </c>
      <c r="K1848" s="154" t="s">
        <v>9451</v>
      </c>
      <c r="L1848" s="155">
        <v>0</v>
      </c>
    </row>
    <row r="1849" spans="1:12" hidden="1" x14ac:dyDescent="0.3">
      <c r="A1849" s="154" t="s">
        <v>969</v>
      </c>
      <c r="B1849" s="154" t="s">
        <v>12405</v>
      </c>
      <c r="C1849" s="152" t="s">
        <v>969</v>
      </c>
      <c r="D1849" s="153" t="s">
        <v>12406</v>
      </c>
      <c r="E1849" s="154" t="s">
        <v>36</v>
      </c>
      <c r="F1849" s="154" t="s">
        <v>9447</v>
      </c>
      <c r="G1849" s="154" t="s">
        <v>9448</v>
      </c>
      <c r="H1849" s="154" t="s">
        <v>42</v>
      </c>
      <c r="I1849" s="154" t="s">
        <v>9449</v>
      </c>
      <c r="J1849" s="154" t="s">
        <v>9450</v>
      </c>
      <c r="K1849" s="154" t="s">
        <v>9451</v>
      </c>
      <c r="L1849" s="155">
        <v>148.09888888</v>
      </c>
    </row>
    <row r="1850" spans="1:12" hidden="1" x14ac:dyDescent="0.3">
      <c r="A1850" s="154" t="s">
        <v>970</v>
      </c>
      <c r="B1850" s="154" t="s">
        <v>12407</v>
      </c>
      <c r="C1850" s="152" t="s">
        <v>970</v>
      </c>
      <c r="D1850" s="153" t="s">
        <v>12408</v>
      </c>
      <c r="E1850" s="154" t="s">
        <v>36</v>
      </c>
      <c r="F1850" s="154" t="s">
        <v>9447</v>
      </c>
      <c r="G1850" s="154" t="s">
        <v>9448</v>
      </c>
      <c r="H1850" s="154" t="s">
        <v>42</v>
      </c>
      <c r="I1850" s="154" t="s">
        <v>9449</v>
      </c>
      <c r="J1850" s="154" t="s">
        <v>9450</v>
      </c>
      <c r="K1850" s="154" t="s">
        <v>9451</v>
      </c>
      <c r="L1850" s="155">
        <v>0</v>
      </c>
    </row>
    <row r="1851" spans="1:12" hidden="1" x14ac:dyDescent="0.3">
      <c r="A1851" s="154" t="s">
        <v>971</v>
      </c>
      <c r="B1851" s="154" t="s">
        <v>12409</v>
      </c>
      <c r="C1851" s="152" t="s">
        <v>971</v>
      </c>
      <c r="D1851" s="153" t="s">
        <v>12410</v>
      </c>
      <c r="E1851" s="154" t="s">
        <v>36</v>
      </c>
      <c r="F1851" s="154" t="s">
        <v>9447</v>
      </c>
      <c r="G1851" s="154" t="s">
        <v>9448</v>
      </c>
      <c r="H1851" s="154" t="s">
        <v>42</v>
      </c>
      <c r="I1851" s="154" t="s">
        <v>9449</v>
      </c>
      <c r="J1851" s="154" t="s">
        <v>9450</v>
      </c>
      <c r="K1851" s="154" t="s">
        <v>9451</v>
      </c>
      <c r="L1851" s="155">
        <v>145.19999999999999</v>
      </c>
    </row>
    <row r="1852" spans="1:12" hidden="1" x14ac:dyDescent="0.3">
      <c r="A1852" s="154" t="s">
        <v>972</v>
      </c>
      <c r="B1852" s="154" t="s">
        <v>12411</v>
      </c>
      <c r="C1852" s="152" t="s">
        <v>972</v>
      </c>
      <c r="D1852" s="153" t="s">
        <v>12412</v>
      </c>
      <c r="E1852" s="154" t="s">
        <v>36</v>
      </c>
      <c r="F1852" s="154" t="s">
        <v>9447</v>
      </c>
      <c r="G1852" s="154" t="s">
        <v>9448</v>
      </c>
      <c r="H1852" s="154" t="s">
        <v>42</v>
      </c>
      <c r="I1852" s="154" t="s">
        <v>9449</v>
      </c>
      <c r="J1852" s="154" t="s">
        <v>9450</v>
      </c>
      <c r="K1852" s="154" t="s">
        <v>9451</v>
      </c>
      <c r="L1852" s="155">
        <v>174.39500000000001</v>
      </c>
    </row>
    <row r="1853" spans="1:12" hidden="1" x14ac:dyDescent="0.3">
      <c r="A1853" s="154" t="s">
        <v>973</v>
      </c>
      <c r="B1853" s="154" t="s">
        <v>12413</v>
      </c>
      <c r="C1853" s="152" t="s">
        <v>973</v>
      </c>
      <c r="D1853" s="153" t="s">
        <v>12414</v>
      </c>
      <c r="E1853" s="154" t="s">
        <v>36</v>
      </c>
      <c r="F1853" s="154" t="s">
        <v>9447</v>
      </c>
      <c r="G1853" s="154" t="s">
        <v>9448</v>
      </c>
      <c r="H1853" s="154" t="s">
        <v>42</v>
      </c>
      <c r="I1853" s="154" t="s">
        <v>9449</v>
      </c>
      <c r="J1853" s="154" t="s">
        <v>9450</v>
      </c>
      <c r="K1853" s="154" t="s">
        <v>9451</v>
      </c>
      <c r="L1853" s="155">
        <v>71.011666660000003</v>
      </c>
    </row>
    <row r="1854" spans="1:12" hidden="1" x14ac:dyDescent="0.3">
      <c r="A1854" s="154" t="s">
        <v>974</v>
      </c>
      <c r="B1854" s="154" t="s">
        <v>12415</v>
      </c>
      <c r="C1854" s="152" t="s">
        <v>974</v>
      </c>
      <c r="D1854" s="153" t="s">
        <v>12416</v>
      </c>
      <c r="E1854" s="154" t="s">
        <v>36</v>
      </c>
      <c r="F1854" s="154" t="s">
        <v>9447</v>
      </c>
      <c r="G1854" s="154" t="s">
        <v>9448</v>
      </c>
      <c r="H1854" s="154" t="s">
        <v>42</v>
      </c>
      <c r="I1854" s="154" t="s">
        <v>9449</v>
      </c>
      <c r="J1854" s="154" t="s">
        <v>9450</v>
      </c>
      <c r="K1854" s="154" t="s">
        <v>9451</v>
      </c>
      <c r="L1854" s="155">
        <v>185.88249999999999</v>
      </c>
    </row>
    <row r="1855" spans="1:12" hidden="1" x14ac:dyDescent="0.3">
      <c r="A1855" s="154" t="s">
        <v>703</v>
      </c>
      <c r="B1855" s="154" t="s">
        <v>12417</v>
      </c>
      <c r="C1855" s="152" t="s">
        <v>703</v>
      </c>
      <c r="D1855" s="153" t="s">
        <v>12418</v>
      </c>
      <c r="E1855" s="154" t="s">
        <v>36</v>
      </c>
      <c r="F1855" s="154" t="s">
        <v>9447</v>
      </c>
      <c r="G1855" s="154" t="s">
        <v>9448</v>
      </c>
      <c r="H1855" s="154" t="s">
        <v>42</v>
      </c>
      <c r="I1855" s="154" t="s">
        <v>9449</v>
      </c>
      <c r="J1855" s="154" t="s">
        <v>9450</v>
      </c>
      <c r="K1855" s="154" t="s">
        <v>9451</v>
      </c>
      <c r="L1855" s="155">
        <v>108.9</v>
      </c>
    </row>
    <row r="1856" spans="1:12" hidden="1" x14ac:dyDescent="0.3">
      <c r="A1856" s="154" t="s">
        <v>704</v>
      </c>
      <c r="B1856" s="154" t="s">
        <v>12419</v>
      </c>
      <c r="C1856" s="152" t="s">
        <v>704</v>
      </c>
      <c r="D1856" s="153" t="s">
        <v>12420</v>
      </c>
      <c r="E1856" s="154" t="s">
        <v>36</v>
      </c>
      <c r="F1856" s="154" t="s">
        <v>9447</v>
      </c>
      <c r="G1856" s="154" t="s">
        <v>9448</v>
      </c>
      <c r="H1856" s="154" t="s">
        <v>42</v>
      </c>
      <c r="I1856" s="154" t="s">
        <v>9449</v>
      </c>
      <c r="J1856" s="154" t="s">
        <v>9450</v>
      </c>
      <c r="K1856" s="154" t="s">
        <v>9451</v>
      </c>
      <c r="L1856" s="155">
        <v>12.0425</v>
      </c>
    </row>
    <row r="1857" spans="1:12" hidden="1" x14ac:dyDescent="0.3">
      <c r="A1857" s="154" t="s">
        <v>12421</v>
      </c>
      <c r="B1857" s="154" t="s">
        <v>12422</v>
      </c>
      <c r="C1857" s="152" t="s">
        <v>12421</v>
      </c>
      <c r="D1857" s="153" t="s">
        <v>12423</v>
      </c>
      <c r="E1857" s="154" t="s">
        <v>36</v>
      </c>
      <c r="F1857" s="154" t="s">
        <v>9447</v>
      </c>
      <c r="G1857" s="154" t="s">
        <v>9448</v>
      </c>
      <c r="H1857" s="154" t="s">
        <v>42</v>
      </c>
      <c r="I1857" s="154" t="s">
        <v>9449</v>
      </c>
      <c r="J1857" s="154" t="s">
        <v>9450</v>
      </c>
      <c r="K1857" s="154" t="s">
        <v>9451</v>
      </c>
      <c r="L1857" s="155">
        <v>12.3125</v>
      </c>
    </row>
    <row r="1858" spans="1:12" hidden="1" x14ac:dyDescent="0.3">
      <c r="A1858" s="154" t="s">
        <v>975</v>
      </c>
      <c r="B1858" s="154" t="s">
        <v>12424</v>
      </c>
      <c r="C1858" s="152" t="s">
        <v>975</v>
      </c>
      <c r="D1858" s="153" t="s">
        <v>12425</v>
      </c>
      <c r="E1858" s="154" t="s">
        <v>36</v>
      </c>
      <c r="F1858" s="154" t="s">
        <v>9447</v>
      </c>
      <c r="G1858" s="154" t="s">
        <v>9448</v>
      </c>
      <c r="H1858" s="154" t="s">
        <v>42</v>
      </c>
      <c r="I1858" s="154" t="s">
        <v>9449</v>
      </c>
      <c r="J1858" s="154" t="s">
        <v>9450</v>
      </c>
      <c r="K1858" s="154" t="s">
        <v>9451</v>
      </c>
      <c r="L1858" s="155">
        <v>53.496666660000002</v>
      </c>
    </row>
    <row r="1859" spans="1:12" hidden="1" x14ac:dyDescent="0.3">
      <c r="A1859" s="154" t="s">
        <v>976</v>
      </c>
      <c r="B1859" s="154" t="s">
        <v>12426</v>
      </c>
      <c r="C1859" s="152" t="s">
        <v>976</v>
      </c>
      <c r="D1859" s="153" t="s">
        <v>12427</v>
      </c>
      <c r="E1859" s="154" t="s">
        <v>36</v>
      </c>
      <c r="F1859" s="154" t="s">
        <v>9447</v>
      </c>
      <c r="G1859" s="154" t="s">
        <v>9448</v>
      </c>
      <c r="H1859" s="154" t="s">
        <v>42</v>
      </c>
      <c r="I1859" s="154" t="s">
        <v>9449</v>
      </c>
      <c r="J1859" s="154" t="s">
        <v>9450</v>
      </c>
      <c r="K1859" s="154" t="s">
        <v>9451</v>
      </c>
      <c r="L1859" s="155">
        <v>0</v>
      </c>
    </row>
    <row r="1860" spans="1:12" hidden="1" x14ac:dyDescent="0.3">
      <c r="A1860" s="154" t="s">
        <v>977</v>
      </c>
      <c r="B1860" s="154" t="s">
        <v>12428</v>
      </c>
      <c r="C1860" s="152" t="s">
        <v>977</v>
      </c>
      <c r="D1860" s="153" t="s">
        <v>12429</v>
      </c>
      <c r="E1860" s="154" t="s">
        <v>36</v>
      </c>
      <c r="F1860" s="154" t="s">
        <v>9447</v>
      </c>
      <c r="G1860" s="154" t="s">
        <v>9448</v>
      </c>
      <c r="H1860" s="154" t="s">
        <v>42</v>
      </c>
      <c r="I1860" s="154" t="s">
        <v>9449</v>
      </c>
      <c r="J1860" s="154" t="s">
        <v>9450</v>
      </c>
      <c r="K1860" s="154" t="s">
        <v>9451</v>
      </c>
      <c r="L1860" s="155">
        <v>136.12</v>
      </c>
    </row>
    <row r="1861" spans="1:12" hidden="1" x14ac:dyDescent="0.3">
      <c r="A1861" s="154" t="s">
        <v>978</v>
      </c>
      <c r="B1861" s="154" t="s">
        <v>12430</v>
      </c>
      <c r="C1861" s="152" t="s">
        <v>978</v>
      </c>
      <c r="D1861" s="153" t="s">
        <v>12431</v>
      </c>
      <c r="E1861" s="154" t="s">
        <v>36</v>
      </c>
      <c r="F1861" s="154" t="s">
        <v>9447</v>
      </c>
      <c r="G1861" s="154" t="s">
        <v>9448</v>
      </c>
      <c r="H1861" s="154" t="s">
        <v>42</v>
      </c>
      <c r="I1861" s="154" t="s">
        <v>9449</v>
      </c>
      <c r="J1861" s="154" t="s">
        <v>9450</v>
      </c>
      <c r="K1861" s="154" t="s">
        <v>9451</v>
      </c>
      <c r="L1861" s="155">
        <v>136.125</v>
      </c>
    </row>
    <row r="1862" spans="1:12" hidden="1" x14ac:dyDescent="0.3">
      <c r="A1862" s="154" t="s">
        <v>979</v>
      </c>
      <c r="B1862" s="154" t="s">
        <v>12432</v>
      </c>
      <c r="C1862" s="152" t="s">
        <v>979</v>
      </c>
      <c r="D1862" s="153" t="s">
        <v>12433</v>
      </c>
      <c r="E1862" s="154" t="s">
        <v>36</v>
      </c>
      <c r="F1862" s="154" t="s">
        <v>9447</v>
      </c>
      <c r="G1862" s="154" t="s">
        <v>9448</v>
      </c>
      <c r="H1862" s="154" t="s">
        <v>42</v>
      </c>
      <c r="I1862" s="154" t="s">
        <v>9449</v>
      </c>
      <c r="J1862" s="154" t="s">
        <v>9450</v>
      </c>
      <c r="K1862" s="154" t="s">
        <v>9451</v>
      </c>
      <c r="L1862" s="155">
        <v>0</v>
      </c>
    </row>
    <row r="1863" spans="1:12" hidden="1" x14ac:dyDescent="0.3">
      <c r="A1863" s="154" t="s">
        <v>705</v>
      </c>
      <c r="B1863" s="154" t="s">
        <v>12434</v>
      </c>
      <c r="C1863" s="152" t="s">
        <v>705</v>
      </c>
      <c r="D1863" s="153" t="s">
        <v>12435</v>
      </c>
      <c r="E1863" s="154" t="s">
        <v>36</v>
      </c>
      <c r="F1863" s="154" t="s">
        <v>9447</v>
      </c>
      <c r="G1863" s="154" t="s">
        <v>9448</v>
      </c>
      <c r="H1863" s="154" t="s">
        <v>42</v>
      </c>
      <c r="I1863" s="154" t="s">
        <v>9449</v>
      </c>
      <c r="J1863" s="154" t="s">
        <v>9450</v>
      </c>
      <c r="K1863" s="154" t="s">
        <v>9451</v>
      </c>
      <c r="L1863" s="155">
        <v>182.48</v>
      </c>
    </row>
    <row r="1864" spans="1:12" hidden="1" x14ac:dyDescent="0.3">
      <c r="A1864" s="154" t="s">
        <v>706</v>
      </c>
      <c r="B1864" s="154" t="s">
        <v>12436</v>
      </c>
      <c r="C1864" s="152" t="s">
        <v>706</v>
      </c>
      <c r="D1864" s="153" t="s">
        <v>12437</v>
      </c>
      <c r="E1864" s="154" t="s">
        <v>36</v>
      </c>
      <c r="F1864" s="154" t="s">
        <v>9447</v>
      </c>
      <c r="G1864" s="154" t="s">
        <v>9448</v>
      </c>
      <c r="H1864" s="154" t="s">
        <v>42</v>
      </c>
      <c r="I1864" s="154" t="s">
        <v>9449</v>
      </c>
      <c r="J1864" s="154" t="s">
        <v>9450</v>
      </c>
      <c r="K1864" s="154" t="s">
        <v>9451</v>
      </c>
      <c r="L1864" s="155">
        <v>43.859444439999997</v>
      </c>
    </row>
    <row r="1865" spans="1:12" hidden="1" x14ac:dyDescent="0.3">
      <c r="A1865" s="154" t="s">
        <v>707</v>
      </c>
      <c r="B1865" s="154" t="s">
        <v>12438</v>
      </c>
      <c r="C1865" s="152" t="s">
        <v>707</v>
      </c>
      <c r="D1865" s="153" t="s">
        <v>12439</v>
      </c>
      <c r="E1865" s="154" t="s">
        <v>36</v>
      </c>
      <c r="F1865" s="154" t="s">
        <v>9447</v>
      </c>
      <c r="G1865" s="154" t="s">
        <v>9448</v>
      </c>
      <c r="H1865" s="154" t="s">
        <v>42</v>
      </c>
      <c r="I1865" s="154" t="s">
        <v>9449</v>
      </c>
      <c r="J1865" s="154" t="s">
        <v>9450</v>
      </c>
      <c r="K1865" s="154" t="s">
        <v>9451</v>
      </c>
      <c r="L1865" s="155">
        <v>22.684999999999999</v>
      </c>
    </row>
    <row r="1866" spans="1:12" hidden="1" x14ac:dyDescent="0.3">
      <c r="A1866" s="154" t="s">
        <v>980</v>
      </c>
      <c r="B1866" s="154" t="s">
        <v>12440</v>
      </c>
      <c r="C1866" s="152" t="s">
        <v>980</v>
      </c>
      <c r="D1866" s="153" t="s">
        <v>12441</v>
      </c>
      <c r="E1866" s="154" t="s">
        <v>36</v>
      </c>
      <c r="F1866" s="154" t="s">
        <v>9447</v>
      </c>
      <c r="G1866" s="154" t="s">
        <v>9448</v>
      </c>
      <c r="H1866" s="154" t="s">
        <v>42</v>
      </c>
      <c r="I1866" s="154" t="s">
        <v>9449</v>
      </c>
      <c r="J1866" s="154" t="s">
        <v>9450</v>
      </c>
      <c r="K1866" s="154" t="s">
        <v>9451</v>
      </c>
      <c r="L1866" s="155">
        <v>76.14</v>
      </c>
    </row>
    <row r="1867" spans="1:12" hidden="1" x14ac:dyDescent="0.3">
      <c r="A1867" s="154" t="s">
        <v>708</v>
      </c>
      <c r="B1867" s="154" t="s">
        <v>12442</v>
      </c>
      <c r="C1867" s="152" t="s">
        <v>708</v>
      </c>
      <c r="D1867" s="153" t="s">
        <v>12443</v>
      </c>
      <c r="E1867" s="154" t="s">
        <v>36</v>
      </c>
      <c r="F1867" s="154" t="s">
        <v>9447</v>
      </c>
      <c r="G1867" s="154" t="s">
        <v>9448</v>
      </c>
      <c r="H1867" s="154" t="s">
        <v>42</v>
      </c>
      <c r="I1867" s="154" t="s">
        <v>9449</v>
      </c>
      <c r="J1867" s="154" t="s">
        <v>9450</v>
      </c>
      <c r="K1867" s="154" t="s">
        <v>9451</v>
      </c>
      <c r="L1867" s="155">
        <v>14.78</v>
      </c>
    </row>
    <row r="1868" spans="1:12" hidden="1" x14ac:dyDescent="0.3">
      <c r="A1868" s="154" t="s">
        <v>981</v>
      </c>
      <c r="B1868" s="154" t="s">
        <v>12444</v>
      </c>
      <c r="C1868" s="152" t="s">
        <v>981</v>
      </c>
      <c r="D1868" s="153" t="s">
        <v>12445</v>
      </c>
      <c r="E1868" s="154" t="s">
        <v>36</v>
      </c>
      <c r="F1868" s="154" t="s">
        <v>9447</v>
      </c>
      <c r="G1868" s="154" t="s">
        <v>9448</v>
      </c>
      <c r="H1868" s="154" t="s">
        <v>42</v>
      </c>
      <c r="I1868" s="154" t="s">
        <v>9449</v>
      </c>
      <c r="J1868" s="154" t="s">
        <v>9450</v>
      </c>
      <c r="K1868" s="154" t="s">
        <v>9451</v>
      </c>
      <c r="L1868" s="155">
        <v>0</v>
      </c>
    </row>
    <row r="1869" spans="1:12" hidden="1" x14ac:dyDescent="0.3">
      <c r="A1869" s="154" t="s">
        <v>982</v>
      </c>
      <c r="B1869" s="154" t="s">
        <v>12446</v>
      </c>
      <c r="C1869" s="152" t="s">
        <v>982</v>
      </c>
      <c r="D1869" s="153" t="s">
        <v>12447</v>
      </c>
      <c r="E1869" s="154" t="s">
        <v>36</v>
      </c>
      <c r="F1869" s="154" t="s">
        <v>9447</v>
      </c>
      <c r="G1869" s="154" t="s">
        <v>9448</v>
      </c>
      <c r="H1869" s="154" t="s">
        <v>42</v>
      </c>
      <c r="I1869" s="154" t="s">
        <v>9449</v>
      </c>
      <c r="J1869" s="154" t="s">
        <v>9450</v>
      </c>
      <c r="K1869" s="154" t="s">
        <v>9451</v>
      </c>
      <c r="L1869" s="155">
        <v>0</v>
      </c>
    </row>
    <row r="1870" spans="1:12" hidden="1" x14ac:dyDescent="0.3">
      <c r="A1870" s="154" t="s">
        <v>983</v>
      </c>
      <c r="B1870" s="154" t="s">
        <v>12448</v>
      </c>
      <c r="C1870" s="152" t="s">
        <v>983</v>
      </c>
      <c r="D1870" s="153" t="s">
        <v>12449</v>
      </c>
      <c r="E1870" s="154" t="s">
        <v>36</v>
      </c>
      <c r="F1870" s="154" t="s">
        <v>9447</v>
      </c>
      <c r="G1870" s="154" t="s">
        <v>9448</v>
      </c>
      <c r="H1870" s="154" t="s">
        <v>42</v>
      </c>
      <c r="I1870" s="154" t="s">
        <v>9449</v>
      </c>
      <c r="J1870" s="154" t="s">
        <v>9450</v>
      </c>
      <c r="K1870" s="154" t="s">
        <v>9451</v>
      </c>
      <c r="L1870" s="155">
        <v>1.1068750000000001</v>
      </c>
    </row>
    <row r="1871" spans="1:12" hidden="1" x14ac:dyDescent="0.3">
      <c r="A1871" s="154" t="s">
        <v>709</v>
      </c>
      <c r="B1871" s="154" t="s">
        <v>12450</v>
      </c>
      <c r="C1871" s="152" t="s">
        <v>709</v>
      </c>
      <c r="D1871" s="153" t="s">
        <v>12451</v>
      </c>
      <c r="E1871" s="154" t="s">
        <v>36</v>
      </c>
      <c r="F1871" s="154" t="s">
        <v>9447</v>
      </c>
      <c r="G1871" s="154" t="s">
        <v>9448</v>
      </c>
      <c r="H1871" s="154" t="s">
        <v>42</v>
      </c>
      <c r="I1871" s="154" t="s">
        <v>9449</v>
      </c>
      <c r="J1871" s="154" t="s">
        <v>9450</v>
      </c>
      <c r="K1871" s="154" t="s">
        <v>9451</v>
      </c>
      <c r="L1871" s="155">
        <v>1.1074999999999999</v>
      </c>
    </row>
    <row r="1872" spans="1:12" hidden="1" x14ac:dyDescent="0.3">
      <c r="A1872" s="154" t="s">
        <v>710</v>
      </c>
      <c r="B1872" s="154" t="s">
        <v>12452</v>
      </c>
      <c r="C1872" s="152" t="s">
        <v>710</v>
      </c>
      <c r="D1872" s="153" t="s">
        <v>12453</v>
      </c>
      <c r="E1872" s="154" t="s">
        <v>36</v>
      </c>
      <c r="F1872" s="154" t="s">
        <v>9447</v>
      </c>
      <c r="G1872" s="154" t="s">
        <v>9448</v>
      </c>
      <c r="H1872" s="154" t="s">
        <v>42</v>
      </c>
      <c r="I1872" s="154" t="s">
        <v>9449</v>
      </c>
      <c r="J1872" s="154" t="s">
        <v>9450</v>
      </c>
      <c r="K1872" s="154" t="s">
        <v>9451</v>
      </c>
      <c r="L1872" s="155">
        <v>700.64499999999998</v>
      </c>
    </row>
    <row r="1873" spans="1:12" hidden="1" x14ac:dyDescent="0.3">
      <c r="A1873" s="154" t="s">
        <v>984</v>
      </c>
      <c r="B1873" s="154" t="s">
        <v>12454</v>
      </c>
      <c r="C1873" s="152" t="s">
        <v>984</v>
      </c>
      <c r="D1873" s="153" t="s">
        <v>12455</v>
      </c>
      <c r="E1873" s="154" t="s">
        <v>36</v>
      </c>
      <c r="F1873" s="154" t="s">
        <v>9447</v>
      </c>
      <c r="G1873" s="154" t="s">
        <v>9448</v>
      </c>
      <c r="H1873" s="154" t="s">
        <v>42</v>
      </c>
      <c r="I1873" s="154" t="s">
        <v>9449</v>
      </c>
      <c r="J1873" s="154" t="s">
        <v>9450</v>
      </c>
      <c r="K1873" s="154" t="s">
        <v>9451</v>
      </c>
      <c r="L1873" s="155">
        <v>0</v>
      </c>
    </row>
    <row r="1874" spans="1:12" hidden="1" x14ac:dyDescent="0.3">
      <c r="A1874" s="154" t="s">
        <v>985</v>
      </c>
      <c r="B1874" s="154" t="s">
        <v>12456</v>
      </c>
      <c r="C1874" s="152" t="s">
        <v>985</v>
      </c>
      <c r="D1874" s="153" t="s">
        <v>12457</v>
      </c>
      <c r="E1874" s="154" t="s">
        <v>36</v>
      </c>
      <c r="F1874" s="154" t="s">
        <v>9447</v>
      </c>
      <c r="G1874" s="154" t="s">
        <v>9448</v>
      </c>
      <c r="H1874" s="154" t="s">
        <v>42</v>
      </c>
      <c r="I1874" s="154" t="s">
        <v>9449</v>
      </c>
      <c r="J1874" s="154" t="s">
        <v>9450</v>
      </c>
      <c r="K1874" s="154" t="s">
        <v>9451</v>
      </c>
      <c r="L1874" s="155">
        <v>0</v>
      </c>
    </row>
    <row r="1875" spans="1:12" hidden="1" x14ac:dyDescent="0.3">
      <c r="A1875" s="154" t="s">
        <v>986</v>
      </c>
      <c r="B1875" s="154" t="s">
        <v>12458</v>
      </c>
      <c r="C1875" s="152" t="s">
        <v>986</v>
      </c>
      <c r="D1875" s="153" t="s">
        <v>12459</v>
      </c>
      <c r="E1875" s="154" t="s">
        <v>36</v>
      </c>
      <c r="F1875" s="154" t="s">
        <v>9447</v>
      </c>
      <c r="G1875" s="154" t="s">
        <v>9448</v>
      </c>
      <c r="H1875" s="154" t="s">
        <v>42</v>
      </c>
      <c r="I1875" s="154" t="s">
        <v>9449</v>
      </c>
      <c r="J1875" s="154" t="s">
        <v>9450</v>
      </c>
      <c r="K1875" s="154" t="s">
        <v>9451</v>
      </c>
      <c r="L1875" s="155">
        <v>0</v>
      </c>
    </row>
    <row r="1876" spans="1:12" hidden="1" x14ac:dyDescent="0.3">
      <c r="A1876" s="154" t="s">
        <v>987</v>
      </c>
      <c r="B1876" s="154" t="s">
        <v>12460</v>
      </c>
      <c r="C1876" s="152" t="s">
        <v>987</v>
      </c>
      <c r="D1876" s="153" t="s">
        <v>12461</v>
      </c>
      <c r="E1876" s="154" t="s">
        <v>36</v>
      </c>
      <c r="F1876" s="154" t="s">
        <v>9447</v>
      </c>
      <c r="G1876" s="154" t="s">
        <v>9448</v>
      </c>
      <c r="H1876" s="154" t="s">
        <v>42</v>
      </c>
      <c r="I1876" s="154" t="s">
        <v>9449</v>
      </c>
      <c r="J1876" s="154" t="s">
        <v>9450</v>
      </c>
      <c r="K1876" s="154" t="s">
        <v>9451</v>
      </c>
      <c r="L1876" s="155">
        <v>0</v>
      </c>
    </row>
    <row r="1877" spans="1:12" hidden="1" x14ac:dyDescent="0.3">
      <c r="A1877" s="154" t="s">
        <v>988</v>
      </c>
      <c r="B1877" s="154" t="s">
        <v>12462</v>
      </c>
      <c r="C1877" s="152" t="s">
        <v>988</v>
      </c>
      <c r="D1877" s="153" t="s">
        <v>12463</v>
      </c>
      <c r="E1877" s="154" t="s">
        <v>36</v>
      </c>
      <c r="F1877" s="154" t="s">
        <v>9447</v>
      </c>
      <c r="G1877" s="154" t="s">
        <v>9448</v>
      </c>
      <c r="H1877" s="154" t="s">
        <v>42</v>
      </c>
      <c r="I1877" s="154" t="s">
        <v>9449</v>
      </c>
      <c r="J1877" s="154" t="s">
        <v>9450</v>
      </c>
      <c r="K1877" s="154" t="s">
        <v>9451</v>
      </c>
      <c r="L1877" s="155">
        <v>49.462499999999999</v>
      </c>
    </row>
    <row r="1878" spans="1:12" hidden="1" x14ac:dyDescent="0.3">
      <c r="A1878" s="154" t="s">
        <v>989</v>
      </c>
      <c r="B1878" s="154" t="s">
        <v>12464</v>
      </c>
      <c r="C1878" s="152" t="s">
        <v>989</v>
      </c>
      <c r="D1878" s="153" t="s">
        <v>12465</v>
      </c>
      <c r="E1878" s="154" t="s">
        <v>36</v>
      </c>
      <c r="F1878" s="154" t="s">
        <v>9447</v>
      </c>
      <c r="G1878" s="154" t="s">
        <v>9448</v>
      </c>
      <c r="H1878" s="154" t="s">
        <v>42</v>
      </c>
      <c r="I1878" s="154" t="s">
        <v>9449</v>
      </c>
      <c r="J1878" s="154" t="s">
        <v>9450</v>
      </c>
      <c r="K1878" s="154" t="s">
        <v>9451</v>
      </c>
      <c r="L1878" s="155">
        <v>319.05333332999999</v>
      </c>
    </row>
    <row r="1879" spans="1:12" hidden="1" x14ac:dyDescent="0.3">
      <c r="A1879" s="154" t="s">
        <v>990</v>
      </c>
      <c r="B1879" s="154" t="s">
        <v>12466</v>
      </c>
      <c r="C1879" s="152" t="s">
        <v>990</v>
      </c>
      <c r="D1879" s="153" t="s">
        <v>12467</v>
      </c>
      <c r="E1879" s="154" t="s">
        <v>36</v>
      </c>
      <c r="F1879" s="154" t="s">
        <v>9447</v>
      </c>
      <c r="G1879" s="154" t="s">
        <v>9448</v>
      </c>
      <c r="H1879" s="154" t="s">
        <v>42</v>
      </c>
      <c r="I1879" s="154" t="s">
        <v>9449</v>
      </c>
      <c r="J1879" s="154" t="s">
        <v>9450</v>
      </c>
      <c r="K1879" s="154" t="s">
        <v>9451</v>
      </c>
      <c r="L1879" s="155">
        <v>0</v>
      </c>
    </row>
    <row r="1880" spans="1:12" hidden="1" x14ac:dyDescent="0.3">
      <c r="A1880" s="154" t="s">
        <v>991</v>
      </c>
      <c r="B1880" s="154" t="s">
        <v>12468</v>
      </c>
      <c r="C1880" s="152" t="s">
        <v>991</v>
      </c>
      <c r="D1880" s="153" t="s">
        <v>12469</v>
      </c>
      <c r="E1880" s="154" t="s">
        <v>36</v>
      </c>
      <c r="F1880" s="154" t="s">
        <v>9447</v>
      </c>
      <c r="G1880" s="154" t="s">
        <v>9448</v>
      </c>
      <c r="H1880" s="154" t="s">
        <v>42</v>
      </c>
      <c r="I1880" s="154" t="s">
        <v>9449</v>
      </c>
      <c r="J1880" s="154" t="s">
        <v>9450</v>
      </c>
      <c r="K1880" s="154" t="s">
        <v>9451</v>
      </c>
      <c r="L1880" s="155">
        <v>173.42750000000001</v>
      </c>
    </row>
    <row r="1881" spans="1:12" hidden="1" x14ac:dyDescent="0.3">
      <c r="A1881" s="154" t="s">
        <v>992</v>
      </c>
      <c r="B1881" s="154" t="s">
        <v>12470</v>
      </c>
      <c r="C1881" s="152" t="s">
        <v>992</v>
      </c>
      <c r="D1881" s="153" t="s">
        <v>12471</v>
      </c>
      <c r="E1881" s="154" t="s">
        <v>36</v>
      </c>
      <c r="F1881" s="154" t="s">
        <v>9447</v>
      </c>
      <c r="G1881" s="154" t="s">
        <v>9448</v>
      </c>
      <c r="H1881" s="154" t="s">
        <v>42</v>
      </c>
      <c r="I1881" s="154" t="s">
        <v>9449</v>
      </c>
      <c r="J1881" s="154" t="s">
        <v>9450</v>
      </c>
      <c r="K1881" s="154" t="s">
        <v>9451</v>
      </c>
      <c r="L1881" s="155">
        <v>0</v>
      </c>
    </row>
    <row r="1882" spans="1:12" hidden="1" x14ac:dyDescent="0.3">
      <c r="A1882" s="154" t="s">
        <v>993</v>
      </c>
      <c r="B1882" s="154" t="s">
        <v>12472</v>
      </c>
      <c r="C1882" s="152" t="s">
        <v>993</v>
      </c>
      <c r="D1882" s="153" t="s">
        <v>12473</v>
      </c>
      <c r="E1882" s="154" t="s">
        <v>36</v>
      </c>
      <c r="F1882" s="154" t="s">
        <v>9447</v>
      </c>
      <c r="G1882" s="154" t="s">
        <v>9448</v>
      </c>
      <c r="H1882" s="154" t="s">
        <v>42</v>
      </c>
      <c r="I1882" s="154" t="s">
        <v>9449</v>
      </c>
      <c r="J1882" s="154" t="s">
        <v>9450</v>
      </c>
      <c r="K1882" s="154" t="s">
        <v>9451</v>
      </c>
      <c r="L1882" s="155">
        <v>415.07592591999997</v>
      </c>
    </row>
    <row r="1883" spans="1:12" hidden="1" x14ac:dyDescent="0.3">
      <c r="A1883" s="154" t="s">
        <v>994</v>
      </c>
      <c r="B1883" s="154" t="s">
        <v>12474</v>
      </c>
      <c r="C1883" s="152" t="s">
        <v>994</v>
      </c>
      <c r="D1883" s="153" t="s">
        <v>12475</v>
      </c>
      <c r="E1883" s="154" t="s">
        <v>36</v>
      </c>
      <c r="F1883" s="154" t="s">
        <v>9447</v>
      </c>
      <c r="G1883" s="154" t="s">
        <v>9448</v>
      </c>
      <c r="H1883" s="154" t="s">
        <v>42</v>
      </c>
      <c r="I1883" s="154" t="s">
        <v>9449</v>
      </c>
      <c r="J1883" s="154" t="s">
        <v>9450</v>
      </c>
      <c r="K1883" s="154" t="s">
        <v>9451</v>
      </c>
      <c r="L1883" s="155">
        <v>690.9</v>
      </c>
    </row>
    <row r="1884" spans="1:12" hidden="1" x14ac:dyDescent="0.3">
      <c r="A1884" s="154" t="s">
        <v>12476</v>
      </c>
      <c r="B1884" s="154" t="s">
        <v>12477</v>
      </c>
      <c r="C1884" s="152" t="s">
        <v>12476</v>
      </c>
      <c r="D1884" s="153" t="s">
        <v>12478</v>
      </c>
      <c r="E1884" s="154" t="s">
        <v>36</v>
      </c>
      <c r="F1884" s="154" t="s">
        <v>9447</v>
      </c>
      <c r="G1884" s="154" t="s">
        <v>9448</v>
      </c>
      <c r="H1884" s="154" t="s">
        <v>42</v>
      </c>
      <c r="I1884" s="154" t="s">
        <v>9449</v>
      </c>
      <c r="J1884" s="154" t="s">
        <v>9450</v>
      </c>
      <c r="K1884" s="154" t="s">
        <v>9451</v>
      </c>
      <c r="L1884" s="155">
        <v>77.14</v>
      </c>
    </row>
    <row r="1885" spans="1:12" hidden="1" x14ac:dyDescent="0.3">
      <c r="A1885" s="154" t="s">
        <v>995</v>
      </c>
      <c r="B1885" s="154" t="s">
        <v>12479</v>
      </c>
      <c r="C1885" s="152" t="s">
        <v>995</v>
      </c>
      <c r="D1885" s="153" t="s">
        <v>12480</v>
      </c>
      <c r="E1885" s="154" t="s">
        <v>36</v>
      </c>
      <c r="F1885" s="154" t="s">
        <v>9447</v>
      </c>
      <c r="G1885" s="154" t="s">
        <v>9448</v>
      </c>
      <c r="H1885" s="154" t="s">
        <v>42</v>
      </c>
      <c r="I1885" s="154" t="s">
        <v>9449</v>
      </c>
      <c r="J1885" s="154" t="s">
        <v>9450</v>
      </c>
      <c r="K1885" s="154" t="s">
        <v>9451</v>
      </c>
      <c r="L1885" s="155">
        <v>0</v>
      </c>
    </row>
    <row r="1886" spans="1:12" hidden="1" x14ac:dyDescent="0.3">
      <c r="A1886" s="154" t="s">
        <v>996</v>
      </c>
      <c r="B1886" s="154" t="s">
        <v>12481</v>
      </c>
      <c r="C1886" s="152" t="s">
        <v>996</v>
      </c>
      <c r="D1886" s="153" t="s">
        <v>12482</v>
      </c>
      <c r="E1886" s="154" t="s">
        <v>36</v>
      </c>
      <c r="F1886" s="154" t="s">
        <v>9447</v>
      </c>
      <c r="G1886" s="154" t="s">
        <v>9448</v>
      </c>
      <c r="H1886" s="154" t="s">
        <v>42</v>
      </c>
      <c r="I1886" s="154" t="s">
        <v>9449</v>
      </c>
      <c r="J1886" s="154" t="s">
        <v>9450</v>
      </c>
      <c r="K1886" s="154" t="s">
        <v>9451</v>
      </c>
      <c r="L1886" s="155">
        <v>18.149999999999999</v>
      </c>
    </row>
    <row r="1887" spans="1:12" hidden="1" x14ac:dyDescent="0.3">
      <c r="A1887" s="154" t="s">
        <v>997</v>
      </c>
      <c r="B1887" s="154" t="s">
        <v>12483</v>
      </c>
      <c r="C1887" s="152" t="s">
        <v>997</v>
      </c>
      <c r="D1887" s="153" t="s">
        <v>12484</v>
      </c>
      <c r="E1887" s="154" t="s">
        <v>36</v>
      </c>
      <c r="F1887" s="154" t="s">
        <v>9447</v>
      </c>
      <c r="G1887" s="154" t="s">
        <v>9448</v>
      </c>
      <c r="H1887" s="154" t="s">
        <v>42</v>
      </c>
      <c r="I1887" s="154" t="s">
        <v>9449</v>
      </c>
      <c r="J1887" s="154" t="s">
        <v>9450</v>
      </c>
      <c r="K1887" s="154" t="s">
        <v>9451</v>
      </c>
      <c r="L1887" s="155">
        <v>0</v>
      </c>
    </row>
    <row r="1888" spans="1:12" hidden="1" x14ac:dyDescent="0.3">
      <c r="A1888" s="154" t="s">
        <v>998</v>
      </c>
      <c r="B1888" s="154" t="s">
        <v>12485</v>
      </c>
      <c r="C1888" s="152" t="s">
        <v>998</v>
      </c>
      <c r="D1888" s="153" t="s">
        <v>12486</v>
      </c>
      <c r="E1888" s="154" t="s">
        <v>36</v>
      </c>
      <c r="F1888" s="154" t="s">
        <v>9447</v>
      </c>
      <c r="G1888" s="154" t="s">
        <v>9448</v>
      </c>
      <c r="H1888" s="154" t="s">
        <v>42</v>
      </c>
      <c r="I1888" s="154" t="s">
        <v>9449</v>
      </c>
      <c r="J1888" s="154" t="s">
        <v>9450</v>
      </c>
      <c r="K1888" s="154" t="s">
        <v>9451</v>
      </c>
      <c r="L1888" s="155">
        <v>27.225000000000001</v>
      </c>
    </row>
    <row r="1889" spans="1:12" hidden="1" x14ac:dyDescent="0.3">
      <c r="A1889" s="154" t="s">
        <v>999</v>
      </c>
      <c r="B1889" s="154" t="s">
        <v>12487</v>
      </c>
      <c r="C1889" s="152" t="s">
        <v>999</v>
      </c>
      <c r="D1889" s="153" t="s">
        <v>12488</v>
      </c>
      <c r="E1889" s="154" t="s">
        <v>36</v>
      </c>
      <c r="F1889" s="154" t="s">
        <v>9447</v>
      </c>
      <c r="G1889" s="154" t="s">
        <v>9448</v>
      </c>
      <c r="H1889" s="154" t="s">
        <v>42</v>
      </c>
      <c r="I1889" s="154" t="s">
        <v>9449</v>
      </c>
      <c r="J1889" s="154" t="s">
        <v>9450</v>
      </c>
      <c r="K1889" s="154" t="s">
        <v>9451</v>
      </c>
      <c r="L1889" s="155">
        <v>27.22</v>
      </c>
    </row>
    <row r="1890" spans="1:12" hidden="1" x14ac:dyDescent="0.3">
      <c r="A1890" s="154" t="s">
        <v>1000</v>
      </c>
      <c r="B1890" s="154" t="s">
        <v>12489</v>
      </c>
      <c r="C1890" s="152" t="s">
        <v>1000</v>
      </c>
      <c r="D1890" s="153" t="s">
        <v>12490</v>
      </c>
      <c r="E1890" s="154" t="s">
        <v>36</v>
      </c>
      <c r="F1890" s="154" t="s">
        <v>9447</v>
      </c>
      <c r="G1890" s="154" t="s">
        <v>9448</v>
      </c>
      <c r="H1890" s="154" t="s">
        <v>42</v>
      </c>
      <c r="I1890" s="154" t="s">
        <v>9449</v>
      </c>
      <c r="J1890" s="154" t="s">
        <v>9450</v>
      </c>
      <c r="K1890" s="154" t="s">
        <v>9451</v>
      </c>
      <c r="L1890" s="155">
        <v>0</v>
      </c>
    </row>
    <row r="1891" spans="1:12" hidden="1" x14ac:dyDescent="0.3">
      <c r="A1891" s="154" t="s">
        <v>1001</v>
      </c>
      <c r="B1891" s="154" t="s">
        <v>12491</v>
      </c>
      <c r="C1891" s="152" t="s">
        <v>1001</v>
      </c>
      <c r="D1891" s="153" t="s">
        <v>12492</v>
      </c>
      <c r="E1891" s="154" t="s">
        <v>36</v>
      </c>
      <c r="F1891" s="154" t="s">
        <v>9447</v>
      </c>
      <c r="G1891" s="154" t="s">
        <v>9448</v>
      </c>
      <c r="H1891" s="154" t="s">
        <v>42</v>
      </c>
      <c r="I1891" s="154" t="s">
        <v>9449</v>
      </c>
      <c r="J1891" s="154" t="s">
        <v>9450</v>
      </c>
      <c r="K1891" s="154" t="s">
        <v>9451</v>
      </c>
      <c r="L1891" s="155">
        <v>49.91</v>
      </c>
    </row>
    <row r="1892" spans="1:12" hidden="1" x14ac:dyDescent="0.3">
      <c r="A1892" s="154" t="s">
        <v>1002</v>
      </c>
      <c r="B1892" s="154" t="s">
        <v>12493</v>
      </c>
      <c r="C1892" s="152" t="s">
        <v>1002</v>
      </c>
      <c r="D1892" s="153" t="s">
        <v>12494</v>
      </c>
      <c r="E1892" s="154" t="s">
        <v>36</v>
      </c>
      <c r="F1892" s="154" t="s">
        <v>9447</v>
      </c>
      <c r="G1892" s="154" t="s">
        <v>9448</v>
      </c>
      <c r="H1892" s="154" t="s">
        <v>42</v>
      </c>
      <c r="I1892" s="154" t="s">
        <v>9449</v>
      </c>
      <c r="J1892" s="154" t="s">
        <v>9450</v>
      </c>
      <c r="K1892" s="154" t="s">
        <v>9451</v>
      </c>
      <c r="L1892" s="155">
        <v>0</v>
      </c>
    </row>
    <row r="1893" spans="1:12" hidden="1" x14ac:dyDescent="0.3">
      <c r="A1893" s="154" t="s">
        <v>711</v>
      </c>
      <c r="B1893" s="154" t="s">
        <v>12495</v>
      </c>
      <c r="C1893" s="152" t="s">
        <v>711</v>
      </c>
      <c r="D1893" s="153" t="s">
        <v>12496</v>
      </c>
      <c r="E1893" s="154" t="s">
        <v>36</v>
      </c>
      <c r="F1893" s="154" t="s">
        <v>9447</v>
      </c>
      <c r="G1893" s="154" t="s">
        <v>9448</v>
      </c>
      <c r="H1893" s="154" t="s">
        <v>42</v>
      </c>
      <c r="I1893" s="154" t="s">
        <v>9449</v>
      </c>
      <c r="J1893" s="154" t="s">
        <v>9450</v>
      </c>
      <c r="K1893" s="154" t="s">
        <v>9451</v>
      </c>
      <c r="L1893" s="155">
        <v>0</v>
      </c>
    </row>
    <row r="1894" spans="1:12" hidden="1" x14ac:dyDescent="0.3">
      <c r="A1894" s="154" t="s">
        <v>712</v>
      </c>
      <c r="B1894" s="154" t="s">
        <v>12497</v>
      </c>
      <c r="C1894" s="152" t="s">
        <v>712</v>
      </c>
      <c r="D1894" s="153" t="s">
        <v>12498</v>
      </c>
      <c r="E1894" s="154" t="s">
        <v>36</v>
      </c>
      <c r="F1894" s="154" t="s">
        <v>9447</v>
      </c>
      <c r="G1894" s="154" t="s">
        <v>9448</v>
      </c>
      <c r="H1894" s="154" t="s">
        <v>42</v>
      </c>
      <c r="I1894" s="154" t="s">
        <v>9449</v>
      </c>
      <c r="J1894" s="154" t="s">
        <v>9450</v>
      </c>
      <c r="K1894" s="154" t="s">
        <v>9451</v>
      </c>
      <c r="L1894" s="155">
        <v>9.0749999999999993</v>
      </c>
    </row>
    <row r="1895" spans="1:12" hidden="1" x14ac:dyDescent="0.3">
      <c r="A1895" s="154" t="s">
        <v>1003</v>
      </c>
      <c r="B1895" s="154" t="s">
        <v>12499</v>
      </c>
      <c r="C1895" s="152" t="s">
        <v>1003</v>
      </c>
      <c r="D1895" s="153" t="s">
        <v>12500</v>
      </c>
      <c r="E1895" s="154" t="s">
        <v>36</v>
      </c>
      <c r="F1895" s="154" t="s">
        <v>9447</v>
      </c>
      <c r="G1895" s="154" t="s">
        <v>9448</v>
      </c>
      <c r="H1895" s="154" t="s">
        <v>42</v>
      </c>
      <c r="I1895" s="154" t="s">
        <v>9449</v>
      </c>
      <c r="J1895" s="154" t="s">
        <v>9450</v>
      </c>
      <c r="K1895" s="154" t="s">
        <v>9451</v>
      </c>
      <c r="L1895" s="155">
        <v>0</v>
      </c>
    </row>
    <row r="1896" spans="1:12" hidden="1" x14ac:dyDescent="0.3">
      <c r="A1896" s="154" t="s">
        <v>1004</v>
      </c>
      <c r="B1896" s="154" t="s">
        <v>12501</v>
      </c>
      <c r="C1896" s="152" t="s">
        <v>1004</v>
      </c>
      <c r="D1896" s="153" t="s">
        <v>12502</v>
      </c>
      <c r="E1896" s="154" t="s">
        <v>36</v>
      </c>
      <c r="F1896" s="154" t="s">
        <v>9447</v>
      </c>
      <c r="G1896" s="154" t="s">
        <v>9448</v>
      </c>
      <c r="H1896" s="154" t="s">
        <v>42</v>
      </c>
      <c r="I1896" s="154" t="s">
        <v>9449</v>
      </c>
      <c r="J1896" s="154" t="s">
        <v>9450</v>
      </c>
      <c r="K1896" s="154" t="s">
        <v>9451</v>
      </c>
      <c r="L1896" s="155">
        <v>0</v>
      </c>
    </row>
    <row r="1897" spans="1:12" hidden="1" x14ac:dyDescent="0.3">
      <c r="A1897" s="154" t="s">
        <v>12503</v>
      </c>
      <c r="B1897" s="154" t="s">
        <v>12504</v>
      </c>
      <c r="C1897" s="152" t="s">
        <v>12503</v>
      </c>
      <c r="D1897" s="153" t="s">
        <v>12505</v>
      </c>
      <c r="E1897" s="154" t="s">
        <v>36</v>
      </c>
      <c r="F1897" s="154" t="s">
        <v>9447</v>
      </c>
      <c r="G1897" s="154" t="s">
        <v>9448</v>
      </c>
      <c r="H1897" s="154" t="s">
        <v>42</v>
      </c>
      <c r="I1897" s="154" t="s">
        <v>9449</v>
      </c>
      <c r="J1897" s="154" t="s">
        <v>9450</v>
      </c>
      <c r="K1897" s="154" t="s">
        <v>9451</v>
      </c>
      <c r="L1897" s="155">
        <v>2635.84</v>
      </c>
    </row>
    <row r="1898" spans="1:12" hidden="1" x14ac:dyDescent="0.3">
      <c r="A1898" s="154" t="s">
        <v>1005</v>
      </c>
      <c r="B1898" s="154" t="s">
        <v>12506</v>
      </c>
      <c r="C1898" s="152" t="s">
        <v>1005</v>
      </c>
      <c r="D1898" s="153" t="s">
        <v>12507</v>
      </c>
      <c r="E1898" s="154" t="s">
        <v>36</v>
      </c>
      <c r="F1898" s="154" t="s">
        <v>9447</v>
      </c>
      <c r="G1898" s="154" t="s">
        <v>9448</v>
      </c>
      <c r="H1898" s="154" t="s">
        <v>42</v>
      </c>
      <c r="I1898" s="154" t="s">
        <v>9449</v>
      </c>
      <c r="J1898" s="154" t="s">
        <v>9450</v>
      </c>
      <c r="K1898" s="154" t="s">
        <v>9451</v>
      </c>
      <c r="L1898" s="155">
        <v>0</v>
      </c>
    </row>
    <row r="1899" spans="1:12" hidden="1" x14ac:dyDescent="0.3">
      <c r="A1899" s="154" t="s">
        <v>1006</v>
      </c>
      <c r="B1899" s="154" t="s">
        <v>12508</v>
      </c>
      <c r="C1899" s="152" t="s">
        <v>1006</v>
      </c>
      <c r="D1899" s="153" t="s">
        <v>12509</v>
      </c>
      <c r="E1899" s="154" t="s">
        <v>36</v>
      </c>
      <c r="F1899" s="154" t="s">
        <v>9447</v>
      </c>
      <c r="G1899" s="154" t="s">
        <v>9448</v>
      </c>
      <c r="H1899" s="154" t="s">
        <v>42</v>
      </c>
      <c r="I1899" s="154" t="s">
        <v>9449</v>
      </c>
      <c r="J1899" s="154" t="s">
        <v>9450</v>
      </c>
      <c r="K1899" s="154" t="s">
        <v>9451</v>
      </c>
      <c r="L1899" s="155">
        <v>0</v>
      </c>
    </row>
    <row r="1900" spans="1:12" hidden="1" x14ac:dyDescent="0.3">
      <c r="A1900" s="154" t="s">
        <v>1007</v>
      </c>
      <c r="B1900" s="154" t="s">
        <v>12510</v>
      </c>
      <c r="C1900" s="152" t="s">
        <v>1007</v>
      </c>
      <c r="D1900" s="153" t="s">
        <v>12511</v>
      </c>
      <c r="E1900" s="154" t="s">
        <v>36</v>
      </c>
      <c r="F1900" s="154" t="s">
        <v>9447</v>
      </c>
      <c r="G1900" s="154" t="s">
        <v>9448</v>
      </c>
      <c r="H1900" s="154" t="s">
        <v>42</v>
      </c>
      <c r="I1900" s="154" t="s">
        <v>9449</v>
      </c>
      <c r="J1900" s="154" t="s">
        <v>9450</v>
      </c>
      <c r="K1900" s="154" t="s">
        <v>9451</v>
      </c>
      <c r="L1900" s="155">
        <v>0</v>
      </c>
    </row>
    <row r="1901" spans="1:12" hidden="1" x14ac:dyDescent="0.3">
      <c r="A1901" s="154" t="s">
        <v>1008</v>
      </c>
      <c r="B1901" s="154" t="s">
        <v>12512</v>
      </c>
      <c r="C1901" s="152" t="s">
        <v>1008</v>
      </c>
      <c r="D1901" s="153" t="s">
        <v>12513</v>
      </c>
      <c r="E1901" s="154" t="s">
        <v>36</v>
      </c>
      <c r="F1901" s="154" t="s">
        <v>9447</v>
      </c>
      <c r="G1901" s="154" t="s">
        <v>9448</v>
      </c>
      <c r="H1901" s="154" t="s">
        <v>42</v>
      </c>
      <c r="I1901" s="154" t="s">
        <v>9449</v>
      </c>
      <c r="J1901" s="154" t="s">
        <v>9450</v>
      </c>
      <c r="K1901" s="154" t="s">
        <v>9451</v>
      </c>
      <c r="L1901" s="155">
        <v>0</v>
      </c>
    </row>
    <row r="1902" spans="1:12" hidden="1" x14ac:dyDescent="0.3">
      <c r="A1902" s="154" t="s">
        <v>713</v>
      </c>
      <c r="B1902" s="154" t="s">
        <v>12514</v>
      </c>
      <c r="C1902" s="152" t="s">
        <v>713</v>
      </c>
      <c r="D1902" s="153" t="s">
        <v>12515</v>
      </c>
      <c r="E1902" s="154" t="s">
        <v>36</v>
      </c>
      <c r="F1902" s="154" t="s">
        <v>9447</v>
      </c>
      <c r="G1902" s="154" t="s">
        <v>9448</v>
      </c>
      <c r="H1902" s="154" t="s">
        <v>42</v>
      </c>
      <c r="I1902" s="154" t="s">
        <v>9449</v>
      </c>
      <c r="J1902" s="154" t="s">
        <v>9450</v>
      </c>
      <c r="K1902" s="154" t="s">
        <v>9451</v>
      </c>
      <c r="L1902" s="155">
        <v>0</v>
      </c>
    </row>
    <row r="1903" spans="1:12" hidden="1" x14ac:dyDescent="0.3">
      <c r="A1903" s="154" t="s">
        <v>1009</v>
      </c>
      <c r="B1903" s="154" t="s">
        <v>12516</v>
      </c>
      <c r="C1903" s="152" t="s">
        <v>1009</v>
      </c>
      <c r="D1903" s="153" t="s">
        <v>12517</v>
      </c>
      <c r="E1903" s="154" t="s">
        <v>36</v>
      </c>
      <c r="F1903" s="154" t="s">
        <v>9447</v>
      </c>
      <c r="G1903" s="154" t="s">
        <v>9448</v>
      </c>
      <c r="H1903" s="154" t="s">
        <v>42</v>
      </c>
      <c r="I1903" s="154" t="s">
        <v>9449</v>
      </c>
      <c r="J1903" s="154" t="s">
        <v>9450</v>
      </c>
      <c r="K1903" s="154" t="s">
        <v>9451</v>
      </c>
      <c r="L1903" s="155">
        <v>0</v>
      </c>
    </row>
    <row r="1904" spans="1:12" hidden="1" x14ac:dyDescent="0.3">
      <c r="A1904" s="154" t="s">
        <v>1010</v>
      </c>
      <c r="B1904" s="154" t="s">
        <v>12518</v>
      </c>
      <c r="C1904" s="152" t="s">
        <v>1010</v>
      </c>
      <c r="D1904" s="153" t="s">
        <v>12519</v>
      </c>
      <c r="E1904" s="154" t="s">
        <v>36</v>
      </c>
      <c r="F1904" s="154" t="s">
        <v>9447</v>
      </c>
      <c r="G1904" s="154" t="s">
        <v>9448</v>
      </c>
      <c r="H1904" s="154" t="s">
        <v>42</v>
      </c>
      <c r="I1904" s="154" t="s">
        <v>9449</v>
      </c>
      <c r="J1904" s="154" t="s">
        <v>9450</v>
      </c>
      <c r="K1904" s="154" t="s">
        <v>9451</v>
      </c>
      <c r="L1904" s="155">
        <v>0</v>
      </c>
    </row>
    <row r="1905" spans="1:12" hidden="1" x14ac:dyDescent="0.3">
      <c r="A1905" s="154" t="s">
        <v>1045</v>
      </c>
      <c r="B1905" s="154" t="s">
        <v>12520</v>
      </c>
      <c r="C1905" s="152" t="s">
        <v>1045</v>
      </c>
      <c r="D1905" s="153" t="s">
        <v>12521</v>
      </c>
      <c r="E1905" s="154" t="s">
        <v>1046</v>
      </c>
      <c r="F1905" s="154" t="s">
        <v>9447</v>
      </c>
      <c r="G1905" s="154" t="s">
        <v>9448</v>
      </c>
      <c r="H1905" s="154" t="s">
        <v>42</v>
      </c>
      <c r="I1905" s="154" t="s">
        <v>9449</v>
      </c>
      <c r="J1905" s="154" t="s">
        <v>9450</v>
      </c>
      <c r="K1905" s="154" t="s">
        <v>9451</v>
      </c>
      <c r="L1905" s="155">
        <v>0.48007462000000001</v>
      </c>
    </row>
    <row r="1906" spans="1:12" hidden="1" x14ac:dyDescent="0.3">
      <c r="A1906" s="154" t="s">
        <v>1047</v>
      </c>
      <c r="B1906" s="154" t="s">
        <v>12522</v>
      </c>
      <c r="C1906" s="152" t="s">
        <v>1047</v>
      </c>
      <c r="D1906" s="153" t="s">
        <v>12523</v>
      </c>
      <c r="E1906" s="154" t="s">
        <v>36</v>
      </c>
      <c r="F1906" s="154" t="s">
        <v>9447</v>
      </c>
      <c r="G1906" s="154" t="s">
        <v>9448</v>
      </c>
      <c r="H1906" s="154" t="s">
        <v>42</v>
      </c>
      <c r="I1906" s="154" t="s">
        <v>9449</v>
      </c>
      <c r="J1906" s="154" t="s">
        <v>9450</v>
      </c>
      <c r="K1906" s="154" t="s">
        <v>9451</v>
      </c>
      <c r="L1906" s="155">
        <v>0.17299999999999999</v>
      </c>
    </row>
    <row r="1907" spans="1:12" hidden="1" x14ac:dyDescent="0.3">
      <c r="A1907" s="154" t="s">
        <v>1011</v>
      </c>
      <c r="B1907" s="154" t="s">
        <v>12524</v>
      </c>
      <c r="C1907" s="152" t="s">
        <v>1011</v>
      </c>
      <c r="D1907" s="153" t="s">
        <v>12525</v>
      </c>
      <c r="E1907" s="154" t="s">
        <v>36</v>
      </c>
      <c r="F1907" s="154" t="s">
        <v>9447</v>
      </c>
      <c r="G1907" s="154" t="s">
        <v>9448</v>
      </c>
      <c r="H1907" s="154" t="s">
        <v>42</v>
      </c>
      <c r="I1907" s="154" t="s">
        <v>9449</v>
      </c>
      <c r="J1907" s="154" t="s">
        <v>9450</v>
      </c>
      <c r="K1907" s="154" t="s">
        <v>9451</v>
      </c>
      <c r="L1907" s="155">
        <v>0</v>
      </c>
    </row>
    <row r="1908" spans="1:12" hidden="1" x14ac:dyDescent="0.3">
      <c r="A1908" s="154" t="s">
        <v>1012</v>
      </c>
      <c r="B1908" s="154" t="s">
        <v>12526</v>
      </c>
      <c r="C1908" s="152" t="s">
        <v>1012</v>
      </c>
      <c r="D1908" s="153" t="s">
        <v>12527</v>
      </c>
      <c r="E1908" s="154" t="s">
        <v>36</v>
      </c>
      <c r="F1908" s="154" t="s">
        <v>9447</v>
      </c>
      <c r="G1908" s="154" t="s">
        <v>9448</v>
      </c>
      <c r="H1908" s="154" t="s">
        <v>42</v>
      </c>
      <c r="I1908" s="154" t="s">
        <v>9449</v>
      </c>
      <c r="J1908" s="154" t="s">
        <v>9450</v>
      </c>
      <c r="K1908" s="154" t="s">
        <v>9451</v>
      </c>
      <c r="L1908" s="155">
        <v>1.9751805</v>
      </c>
    </row>
    <row r="1909" spans="1:12" hidden="1" x14ac:dyDescent="0.3">
      <c r="A1909" s="154" t="s">
        <v>714</v>
      </c>
      <c r="B1909" s="154" t="s">
        <v>12528</v>
      </c>
      <c r="C1909" s="152" t="s">
        <v>714</v>
      </c>
      <c r="D1909" s="153" t="s">
        <v>12529</v>
      </c>
      <c r="E1909" s="154" t="s">
        <v>36</v>
      </c>
      <c r="F1909" s="154" t="s">
        <v>9447</v>
      </c>
      <c r="G1909" s="154" t="s">
        <v>9448</v>
      </c>
      <c r="H1909" s="154" t="s">
        <v>42</v>
      </c>
      <c r="I1909" s="154" t="s">
        <v>9449</v>
      </c>
      <c r="J1909" s="154" t="s">
        <v>9450</v>
      </c>
      <c r="K1909" s="154" t="s">
        <v>9451</v>
      </c>
      <c r="L1909" s="155">
        <v>1.66294871</v>
      </c>
    </row>
    <row r="1910" spans="1:12" hidden="1" x14ac:dyDescent="0.3">
      <c r="A1910" s="154" t="s">
        <v>715</v>
      </c>
      <c r="B1910" s="154" t="s">
        <v>12530</v>
      </c>
      <c r="C1910" s="152" t="s">
        <v>715</v>
      </c>
      <c r="D1910" s="153" t="s">
        <v>12531</v>
      </c>
      <c r="E1910" s="154" t="s">
        <v>36</v>
      </c>
      <c r="F1910" s="154" t="s">
        <v>9447</v>
      </c>
      <c r="G1910" s="154" t="s">
        <v>9448</v>
      </c>
      <c r="H1910" s="154" t="s">
        <v>42</v>
      </c>
      <c r="I1910" s="154" t="s">
        <v>9449</v>
      </c>
      <c r="J1910" s="154" t="s">
        <v>9450</v>
      </c>
      <c r="K1910" s="154" t="s">
        <v>9451</v>
      </c>
      <c r="L1910" s="155">
        <v>2.33380952</v>
      </c>
    </row>
    <row r="1911" spans="1:12" hidden="1" x14ac:dyDescent="0.3">
      <c r="A1911" s="154" t="s">
        <v>716</v>
      </c>
      <c r="B1911" s="154" t="s">
        <v>12532</v>
      </c>
      <c r="C1911" s="152" t="s">
        <v>716</v>
      </c>
      <c r="D1911" s="153" t="s">
        <v>12533</v>
      </c>
      <c r="E1911" s="154" t="s">
        <v>36</v>
      </c>
      <c r="F1911" s="154" t="s">
        <v>9447</v>
      </c>
      <c r="G1911" s="154" t="s">
        <v>9448</v>
      </c>
      <c r="H1911" s="154" t="s">
        <v>42</v>
      </c>
      <c r="I1911" s="154" t="s">
        <v>9449</v>
      </c>
      <c r="J1911" s="154" t="s">
        <v>9450</v>
      </c>
      <c r="K1911" s="154" t="s">
        <v>9451</v>
      </c>
      <c r="L1911" s="155">
        <v>1.83567982</v>
      </c>
    </row>
    <row r="1912" spans="1:12" hidden="1" x14ac:dyDescent="0.3">
      <c r="A1912" s="154" t="s">
        <v>717</v>
      </c>
      <c r="B1912" s="154" t="s">
        <v>12534</v>
      </c>
      <c r="C1912" s="152" t="s">
        <v>717</v>
      </c>
      <c r="D1912" s="153" t="s">
        <v>12535</v>
      </c>
      <c r="E1912" s="154" t="s">
        <v>36</v>
      </c>
      <c r="F1912" s="154" t="s">
        <v>9447</v>
      </c>
      <c r="G1912" s="154" t="s">
        <v>9448</v>
      </c>
      <c r="H1912" s="154" t="s">
        <v>42</v>
      </c>
      <c r="I1912" s="154" t="s">
        <v>9449</v>
      </c>
      <c r="J1912" s="154" t="s">
        <v>9450</v>
      </c>
      <c r="K1912" s="154" t="s">
        <v>9451</v>
      </c>
      <c r="L1912" s="155">
        <v>2.7814285700000001</v>
      </c>
    </row>
    <row r="1913" spans="1:12" hidden="1" x14ac:dyDescent="0.3">
      <c r="A1913" s="154" t="s">
        <v>1013</v>
      </c>
      <c r="B1913" s="154" t="s">
        <v>12536</v>
      </c>
      <c r="C1913" s="152" t="s">
        <v>1013</v>
      </c>
      <c r="D1913" s="153" t="s">
        <v>12537</v>
      </c>
      <c r="E1913" s="154" t="s">
        <v>36</v>
      </c>
      <c r="F1913" s="154" t="s">
        <v>9447</v>
      </c>
      <c r="G1913" s="154" t="s">
        <v>9448</v>
      </c>
      <c r="H1913" s="154" t="s">
        <v>42</v>
      </c>
      <c r="I1913" s="154" t="s">
        <v>9449</v>
      </c>
      <c r="J1913" s="154" t="s">
        <v>9450</v>
      </c>
      <c r="K1913" s="154" t="s">
        <v>9451</v>
      </c>
      <c r="L1913" s="155">
        <v>0</v>
      </c>
    </row>
    <row r="1914" spans="1:12" hidden="1" x14ac:dyDescent="0.3">
      <c r="A1914" s="154" t="s">
        <v>718</v>
      </c>
      <c r="B1914" s="154" t="s">
        <v>12538</v>
      </c>
      <c r="C1914" s="152" t="s">
        <v>718</v>
      </c>
      <c r="D1914" s="153" t="s">
        <v>12539</v>
      </c>
      <c r="E1914" s="154" t="s">
        <v>36</v>
      </c>
      <c r="F1914" s="154" t="s">
        <v>9447</v>
      </c>
      <c r="G1914" s="154" t="s">
        <v>9448</v>
      </c>
      <c r="H1914" s="154" t="s">
        <v>42</v>
      </c>
      <c r="I1914" s="154" t="s">
        <v>9449</v>
      </c>
      <c r="J1914" s="154" t="s">
        <v>9450</v>
      </c>
      <c r="K1914" s="154" t="s">
        <v>9451</v>
      </c>
      <c r="L1914" s="155">
        <v>2.4251999999999998</v>
      </c>
    </row>
    <row r="1915" spans="1:12" hidden="1" x14ac:dyDescent="0.3">
      <c r="A1915" s="154" t="s">
        <v>12540</v>
      </c>
      <c r="B1915" s="154" t="s">
        <v>12541</v>
      </c>
      <c r="C1915" s="152" t="s">
        <v>12540</v>
      </c>
      <c r="D1915" s="153" t="s">
        <v>12542</v>
      </c>
      <c r="E1915" s="154" t="s">
        <v>36</v>
      </c>
      <c r="F1915" s="154" t="s">
        <v>9447</v>
      </c>
      <c r="G1915" s="154" t="s">
        <v>9448</v>
      </c>
      <c r="H1915" s="154" t="s">
        <v>42</v>
      </c>
      <c r="I1915" s="154" t="s">
        <v>9449</v>
      </c>
      <c r="J1915" s="154" t="s">
        <v>9450</v>
      </c>
      <c r="K1915" s="154" t="s">
        <v>9451</v>
      </c>
      <c r="L1915" s="155">
        <v>1.6339999999999999</v>
      </c>
    </row>
    <row r="1916" spans="1:12" hidden="1" x14ac:dyDescent="0.3">
      <c r="A1916" s="154" t="s">
        <v>1014</v>
      </c>
      <c r="B1916" s="154" t="s">
        <v>12543</v>
      </c>
      <c r="C1916" s="152" t="s">
        <v>1014</v>
      </c>
      <c r="D1916" s="153" t="s">
        <v>12544</v>
      </c>
      <c r="E1916" s="154" t="s">
        <v>36</v>
      </c>
      <c r="F1916" s="154" t="s">
        <v>9447</v>
      </c>
      <c r="G1916" s="154" t="s">
        <v>9448</v>
      </c>
      <c r="H1916" s="154" t="s">
        <v>42</v>
      </c>
      <c r="I1916" s="154" t="s">
        <v>9449</v>
      </c>
      <c r="J1916" s="154" t="s">
        <v>9450</v>
      </c>
      <c r="K1916" s="154" t="s">
        <v>9451</v>
      </c>
      <c r="L1916" s="155">
        <v>3.3849999999999998</v>
      </c>
    </row>
    <row r="1917" spans="1:12" hidden="1" x14ac:dyDescent="0.3">
      <c r="A1917" s="154" t="s">
        <v>719</v>
      </c>
      <c r="B1917" s="154" t="s">
        <v>12545</v>
      </c>
      <c r="C1917" s="152" t="s">
        <v>719</v>
      </c>
      <c r="D1917" s="153" t="s">
        <v>12546</v>
      </c>
      <c r="E1917" s="154" t="s">
        <v>36</v>
      </c>
      <c r="F1917" s="154" t="s">
        <v>9447</v>
      </c>
      <c r="G1917" s="154" t="s">
        <v>9448</v>
      </c>
      <c r="H1917" s="154" t="s">
        <v>42</v>
      </c>
      <c r="I1917" s="154" t="s">
        <v>9449</v>
      </c>
      <c r="J1917" s="154" t="s">
        <v>9450</v>
      </c>
      <c r="K1917" s="154" t="s">
        <v>9451</v>
      </c>
      <c r="L1917" s="155">
        <v>2.35975</v>
      </c>
    </row>
    <row r="1918" spans="1:12" hidden="1" x14ac:dyDescent="0.3">
      <c r="A1918" s="154" t="s">
        <v>720</v>
      </c>
      <c r="B1918" s="154" t="s">
        <v>12547</v>
      </c>
      <c r="C1918" s="152" t="s">
        <v>720</v>
      </c>
      <c r="D1918" s="153" t="s">
        <v>12548</v>
      </c>
      <c r="E1918" s="154" t="s">
        <v>36</v>
      </c>
      <c r="F1918" s="154" t="s">
        <v>9447</v>
      </c>
      <c r="G1918" s="154" t="s">
        <v>9448</v>
      </c>
      <c r="H1918" s="154" t="s">
        <v>42</v>
      </c>
      <c r="I1918" s="154" t="s">
        <v>9449</v>
      </c>
      <c r="J1918" s="154" t="s">
        <v>9450</v>
      </c>
      <c r="K1918" s="154" t="s">
        <v>9451</v>
      </c>
      <c r="L1918" s="155">
        <v>3.18514271</v>
      </c>
    </row>
    <row r="1919" spans="1:12" hidden="1" x14ac:dyDescent="0.3">
      <c r="A1919" s="154" t="s">
        <v>721</v>
      </c>
      <c r="B1919" s="154" t="s">
        <v>12549</v>
      </c>
      <c r="C1919" s="152" t="s">
        <v>721</v>
      </c>
      <c r="D1919" s="153" t="s">
        <v>12550</v>
      </c>
      <c r="E1919" s="154" t="s">
        <v>36</v>
      </c>
      <c r="F1919" s="154" t="s">
        <v>9447</v>
      </c>
      <c r="G1919" s="154" t="s">
        <v>9448</v>
      </c>
      <c r="H1919" s="154" t="s">
        <v>42</v>
      </c>
      <c r="I1919" s="154" t="s">
        <v>9449</v>
      </c>
      <c r="J1919" s="154" t="s">
        <v>9450</v>
      </c>
      <c r="K1919" s="154" t="s">
        <v>9451</v>
      </c>
      <c r="L1919" s="155">
        <v>3.9563612799999999</v>
      </c>
    </row>
    <row r="1920" spans="1:12" hidden="1" x14ac:dyDescent="0.3">
      <c r="A1920" s="154" t="s">
        <v>722</v>
      </c>
      <c r="B1920" s="154" t="s">
        <v>12551</v>
      </c>
      <c r="C1920" s="152" t="s">
        <v>722</v>
      </c>
      <c r="D1920" s="153" t="s">
        <v>12552</v>
      </c>
      <c r="E1920" s="154" t="s">
        <v>36</v>
      </c>
      <c r="F1920" s="154" t="s">
        <v>9447</v>
      </c>
      <c r="G1920" s="154" t="s">
        <v>9448</v>
      </c>
      <c r="H1920" s="154" t="s">
        <v>42</v>
      </c>
      <c r="I1920" s="154" t="s">
        <v>9449</v>
      </c>
      <c r="J1920" s="154" t="s">
        <v>9450</v>
      </c>
      <c r="K1920" s="154" t="s">
        <v>9451</v>
      </c>
      <c r="L1920" s="155">
        <v>1.1564285700000001</v>
      </c>
    </row>
    <row r="1921" spans="1:12" hidden="1" x14ac:dyDescent="0.3">
      <c r="A1921" s="154" t="s">
        <v>1068</v>
      </c>
      <c r="B1921" s="154" t="s">
        <v>12553</v>
      </c>
      <c r="C1921" s="152" t="s">
        <v>1068</v>
      </c>
      <c r="D1921" s="153" t="s">
        <v>12554</v>
      </c>
      <c r="E1921" s="154" t="s">
        <v>36</v>
      </c>
      <c r="F1921" s="154" t="s">
        <v>9447</v>
      </c>
      <c r="G1921" s="154" t="s">
        <v>9448</v>
      </c>
      <c r="H1921" s="154" t="s">
        <v>42</v>
      </c>
      <c r="I1921" s="154" t="s">
        <v>9449</v>
      </c>
      <c r="J1921" s="154" t="s">
        <v>9450</v>
      </c>
      <c r="K1921" s="154" t="s">
        <v>9451</v>
      </c>
      <c r="L1921" s="155">
        <v>2.5405897400000002</v>
      </c>
    </row>
    <row r="1922" spans="1:12" hidden="1" x14ac:dyDescent="0.3">
      <c r="A1922" s="154" t="s">
        <v>723</v>
      </c>
      <c r="B1922" s="154" t="s">
        <v>12555</v>
      </c>
      <c r="C1922" s="152" t="s">
        <v>723</v>
      </c>
      <c r="D1922" s="153" t="s">
        <v>12556</v>
      </c>
      <c r="E1922" s="154" t="s">
        <v>36</v>
      </c>
      <c r="F1922" s="154" t="s">
        <v>9447</v>
      </c>
      <c r="G1922" s="154" t="s">
        <v>9448</v>
      </c>
      <c r="H1922" s="154" t="s">
        <v>42</v>
      </c>
      <c r="I1922" s="154" t="s">
        <v>9449</v>
      </c>
      <c r="J1922" s="154" t="s">
        <v>9450</v>
      </c>
      <c r="K1922" s="154" t="s">
        <v>9451</v>
      </c>
      <c r="L1922" s="155">
        <v>0</v>
      </c>
    </row>
    <row r="1923" spans="1:12" hidden="1" x14ac:dyDescent="0.3">
      <c r="A1923" s="154" t="s">
        <v>724</v>
      </c>
      <c r="B1923" s="154" t="s">
        <v>12557</v>
      </c>
      <c r="C1923" s="152" t="s">
        <v>724</v>
      </c>
      <c r="D1923" s="153" t="s">
        <v>12558</v>
      </c>
      <c r="E1923" s="154" t="s">
        <v>36</v>
      </c>
      <c r="F1923" s="154" t="s">
        <v>9447</v>
      </c>
      <c r="G1923" s="154" t="s">
        <v>9448</v>
      </c>
      <c r="H1923" s="154" t="s">
        <v>42</v>
      </c>
      <c r="I1923" s="154" t="s">
        <v>9449</v>
      </c>
      <c r="J1923" s="154" t="s">
        <v>9450</v>
      </c>
      <c r="K1923" s="154" t="s">
        <v>9451</v>
      </c>
      <c r="L1923" s="155">
        <v>2.5070625</v>
      </c>
    </row>
    <row r="1924" spans="1:12" hidden="1" x14ac:dyDescent="0.3">
      <c r="A1924" s="154" t="s">
        <v>12559</v>
      </c>
      <c r="B1924" s="154" t="s">
        <v>12560</v>
      </c>
      <c r="C1924" s="152" t="s">
        <v>12559</v>
      </c>
      <c r="D1924" s="153" t="s">
        <v>12561</v>
      </c>
      <c r="E1924" s="154" t="s">
        <v>36</v>
      </c>
      <c r="F1924" s="154" t="s">
        <v>9447</v>
      </c>
      <c r="G1924" s="154" t="s">
        <v>9448</v>
      </c>
      <c r="H1924" s="154" t="s">
        <v>42</v>
      </c>
      <c r="I1924" s="154" t="s">
        <v>9449</v>
      </c>
      <c r="J1924" s="154" t="s">
        <v>9450</v>
      </c>
      <c r="K1924" s="154" t="s">
        <v>9451</v>
      </c>
      <c r="L1924" s="155">
        <v>1.3962857099999999</v>
      </c>
    </row>
    <row r="1925" spans="1:12" hidden="1" x14ac:dyDescent="0.3">
      <c r="A1925" s="154" t="s">
        <v>725</v>
      </c>
      <c r="B1925" s="154" t="s">
        <v>12562</v>
      </c>
      <c r="C1925" s="152" t="s">
        <v>725</v>
      </c>
      <c r="D1925" s="153" t="s">
        <v>12563</v>
      </c>
      <c r="E1925" s="154" t="s">
        <v>36</v>
      </c>
      <c r="F1925" s="154" t="s">
        <v>9447</v>
      </c>
      <c r="G1925" s="154" t="s">
        <v>9448</v>
      </c>
      <c r="H1925" s="154" t="s">
        <v>42</v>
      </c>
      <c r="I1925" s="154" t="s">
        <v>9449</v>
      </c>
      <c r="J1925" s="154" t="s">
        <v>9450</v>
      </c>
      <c r="K1925" s="154" t="s">
        <v>9451</v>
      </c>
      <c r="L1925" s="155">
        <v>3.1760000000000002</v>
      </c>
    </row>
    <row r="1926" spans="1:12" hidden="1" x14ac:dyDescent="0.3">
      <c r="A1926" s="154" t="s">
        <v>12564</v>
      </c>
      <c r="B1926" s="154" t="s">
        <v>12565</v>
      </c>
      <c r="C1926" s="152" t="s">
        <v>12564</v>
      </c>
      <c r="D1926" s="153" t="s">
        <v>12566</v>
      </c>
      <c r="E1926" s="154" t="s">
        <v>36</v>
      </c>
      <c r="F1926" s="154" t="s">
        <v>9447</v>
      </c>
      <c r="G1926" s="154" t="s">
        <v>9448</v>
      </c>
      <c r="H1926" s="154" t="s">
        <v>42</v>
      </c>
      <c r="I1926" s="154" t="s">
        <v>9449</v>
      </c>
      <c r="J1926" s="154" t="s">
        <v>9450</v>
      </c>
      <c r="K1926" s="154" t="s">
        <v>9451</v>
      </c>
      <c r="L1926" s="155">
        <v>2.8120634899999999</v>
      </c>
    </row>
    <row r="1927" spans="1:12" hidden="1" x14ac:dyDescent="0.3">
      <c r="A1927" s="154" t="s">
        <v>1015</v>
      </c>
      <c r="B1927" s="154" t="s">
        <v>12567</v>
      </c>
      <c r="C1927" s="152" t="s">
        <v>1015</v>
      </c>
      <c r="D1927" s="153" t="s">
        <v>12568</v>
      </c>
      <c r="E1927" s="154" t="s">
        <v>36</v>
      </c>
      <c r="F1927" s="154" t="s">
        <v>9447</v>
      </c>
      <c r="G1927" s="154" t="s">
        <v>9448</v>
      </c>
      <c r="H1927" s="154" t="s">
        <v>42</v>
      </c>
      <c r="I1927" s="154" t="s">
        <v>9449</v>
      </c>
      <c r="J1927" s="154" t="s">
        <v>9450</v>
      </c>
      <c r="K1927" s="154" t="s">
        <v>9451</v>
      </c>
      <c r="L1927" s="155">
        <v>0.8165</v>
      </c>
    </row>
    <row r="1928" spans="1:12" hidden="1" x14ac:dyDescent="0.3">
      <c r="A1928" s="154" t="s">
        <v>1048</v>
      </c>
      <c r="B1928" s="154" t="s">
        <v>12569</v>
      </c>
      <c r="C1928" s="152" t="s">
        <v>1048</v>
      </c>
      <c r="D1928" s="153" t="s">
        <v>12570</v>
      </c>
      <c r="E1928" s="154" t="s">
        <v>36</v>
      </c>
      <c r="F1928" s="154" t="s">
        <v>9447</v>
      </c>
      <c r="G1928" s="154" t="s">
        <v>9448</v>
      </c>
      <c r="H1928" s="154" t="s">
        <v>42</v>
      </c>
      <c r="I1928" s="154" t="s">
        <v>9449</v>
      </c>
      <c r="J1928" s="154" t="s">
        <v>9450</v>
      </c>
      <c r="K1928" s="154" t="s">
        <v>9451</v>
      </c>
      <c r="L1928" s="155">
        <v>2.8919999999999999</v>
      </c>
    </row>
    <row r="1929" spans="1:12" hidden="1" x14ac:dyDescent="0.3">
      <c r="A1929" s="154" t="s">
        <v>726</v>
      </c>
      <c r="B1929" s="154" t="s">
        <v>12571</v>
      </c>
      <c r="C1929" s="152" t="s">
        <v>726</v>
      </c>
      <c r="D1929" s="153" t="s">
        <v>12572</v>
      </c>
      <c r="E1929" s="154" t="s">
        <v>36</v>
      </c>
      <c r="F1929" s="154" t="s">
        <v>9447</v>
      </c>
      <c r="G1929" s="154" t="s">
        <v>9448</v>
      </c>
      <c r="H1929" s="154" t="s">
        <v>42</v>
      </c>
      <c r="I1929" s="154" t="s">
        <v>9449</v>
      </c>
      <c r="J1929" s="154" t="s">
        <v>9450</v>
      </c>
      <c r="K1929" s="154" t="s">
        <v>9451</v>
      </c>
      <c r="L1929" s="155">
        <v>3.2397063899999998</v>
      </c>
    </row>
    <row r="1930" spans="1:12" hidden="1" x14ac:dyDescent="0.3">
      <c r="A1930" s="154" t="s">
        <v>1049</v>
      </c>
      <c r="B1930" s="154" t="s">
        <v>12573</v>
      </c>
      <c r="C1930" s="152" t="s">
        <v>1049</v>
      </c>
      <c r="D1930" s="153" t="s">
        <v>12574</v>
      </c>
      <c r="E1930" s="154" t="s">
        <v>36</v>
      </c>
      <c r="F1930" s="154" t="s">
        <v>9447</v>
      </c>
      <c r="G1930" s="154" t="s">
        <v>9448</v>
      </c>
      <c r="H1930" s="154" t="s">
        <v>42</v>
      </c>
      <c r="I1930" s="154" t="s">
        <v>9449</v>
      </c>
      <c r="J1930" s="154" t="s">
        <v>9450</v>
      </c>
      <c r="K1930" s="154" t="s">
        <v>9451</v>
      </c>
      <c r="L1930" s="155">
        <v>4.18333333</v>
      </c>
    </row>
    <row r="1931" spans="1:12" hidden="1" x14ac:dyDescent="0.3">
      <c r="A1931" s="154" t="s">
        <v>727</v>
      </c>
      <c r="B1931" s="154" t="s">
        <v>12575</v>
      </c>
      <c r="C1931" s="152" t="s">
        <v>727</v>
      </c>
      <c r="D1931" s="153" t="s">
        <v>12576</v>
      </c>
      <c r="E1931" s="154" t="s">
        <v>36</v>
      </c>
      <c r="F1931" s="154" t="s">
        <v>9447</v>
      </c>
      <c r="G1931" s="154" t="s">
        <v>9448</v>
      </c>
      <c r="H1931" s="154" t="s">
        <v>42</v>
      </c>
      <c r="I1931" s="154" t="s">
        <v>9449</v>
      </c>
      <c r="J1931" s="154" t="s">
        <v>9450</v>
      </c>
      <c r="K1931" s="154" t="s">
        <v>9451</v>
      </c>
      <c r="L1931" s="155">
        <v>0</v>
      </c>
    </row>
    <row r="1932" spans="1:12" hidden="1" x14ac:dyDescent="0.3">
      <c r="A1932" s="154" t="s">
        <v>728</v>
      </c>
      <c r="B1932" s="154" t="s">
        <v>12577</v>
      </c>
      <c r="C1932" s="152" t="s">
        <v>728</v>
      </c>
      <c r="D1932" s="153" t="s">
        <v>12578</v>
      </c>
      <c r="E1932" s="154" t="s">
        <v>36</v>
      </c>
      <c r="F1932" s="154" t="s">
        <v>9447</v>
      </c>
      <c r="G1932" s="154" t="s">
        <v>9448</v>
      </c>
      <c r="H1932" s="154" t="s">
        <v>42</v>
      </c>
      <c r="I1932" s="154" t="s">
        <v>9449</v>
      </c>
      <c r="J1932" s="154" t="s">
        <v>9450</v>
      </c>
      <c r="K1932" s="154" t="s">
        <v>9451</v>
      </c>
      <c r="L1932" s="155">
        <v>0</v>
      </c>
    </row>
    <row r="1933" spans="1:12" hidden="1" x14ac:dyDescent="0.3">
      <c r="A1933" s="154" t="s">
        <v>729</v>
      </c>
      <c r="B1933" s="154" t="s">
        <v>12579</v>
      </c>
      <c r="C1933" s="152" t="s">
        <v>729</v>
      </c>
      <c r="D1933" s="153" t="s">
        <v>12580</v>
      </c>
      <c r="E1933" s="154" t="s">
        <v>36</v>
      </c>
      <c r="F1933" s="154" t="s">
        <v>9447</v>
      </c>
      <c r="G1933" s="154" t="s">
        <v>9448</v>
      </c>
      <c r="H1933" s="154" t="s">
        <v>42</v>
      </c>
      <c r="I1933" s="154" t="s">
        <v>9449</v>
      </c>
      <c r="J1933" s="154" t="s">
        <v>9450</v>
      </c>
      <c r="K1933" s="154" t="s">
        <v>9451</v>
      </c>
      <c r="L1933" s="155">
        <v>3.08113181</v>
      </c>
    </row>
    <row r="1934" spans="1:12" hidden="1" x14ac:dyDescent="0.3">
      <c r="A1934" s="154" t="s">
        <v>730</v>
      </c>
      <c r="B1934" s="154" t="s">
        <v>12581</v>
      </c>
      <c r="C1934" s="152" t="s">
        <v>730</v>
      </c>
      <c r="D1934" s="153" t="s">
        <v>12582</v>
      </c>
      <c r="E1934" s="154" t="s">
        <v>36</v>
      </c>
      <c r="F1934" s="154" t="s">
        <v>9447</v>
      </c>
      <c r="G1934" s="154" t="s">
        <v>9448</v>
      </c>
      <c r="H1934" s="154" t="s">
        <v>42</v>
      </c>
      <c r="I1934" s="154" t="s">
        <v>9449</v>
      </c>
      <c r="J1934" s="154" t="s">
        <v>9450</v>
      </c>
      <c r="K1934" s="154" t="s">
        <v>9451</v>
      </c>
      <c r="L1934" s="155">
        <v>4.5169087799999996</v>
      </c>
    </row>
    <row r="1935" spans="1:12" hidden="1" x14ac:dyDescent="0.3">
      <c r="A1935" s="154" t="s">
        <v>731</v>
      </c>
      <c r="B1935" s="154" t="s">
        <v>12583</v>
      </c>
      <c r="C1935" s="152" t="s">
        <v>731</v>
      </c>
      <c r="D1935" s="153" t="s">
        <v>12584</v>
      </c>
      <c r="E1935" s="154" t="s">
        <v>36</v>
      </c>
      <c r="F1935" s="154" t="s">
        <v>9447</v>
      </c>
      <c r="G1935" s="154" t="s">
        <v>9448</v>
      </c>
      <c r="H1935" s="154" t="s">
        <v>42</v>
      </c>
      <c r="I1935" s="154" t="s">
        <v>9449</v>
      </c>
      <c r="J1935" s="154" t="s">
        <v>9450</v>
      </c>
      <c r="K1935" s="154" t="s">
        <v>9451</v>
      </c>
      <c r="L1935" s="155">
        <v>5.4008421000000002</v>
      </c>
    </row>
    <row r="1936" spans="1:12" hidden="1" x14ac:dyDescent="0.3">
      <c r="A1936" s="154" t="s">
        <v>1016</v>
      </c>
      <c r="B1936" s="154" t="s">
        <v>12585</v>
      </c>
      <c r="C1936" s="152" t="s">
        <v>1016</v>
      </c>
      <c r="D1936" s="153" t="s">
        <v>12586</v>
      </c>
      <c r="E1936" s="154" t="s">
        <v>36</v>
      </c>
      <c r="F1936" s="154" t="s">
        <v>9447</v>
      </c>
      <c r="G1936" s="154" t="s">
        <v>9448</v>
      </c>
      <c r="H1936" s="154" t="s">
        <v>42</v>
      </c>
      <c r="I1936" s="154" t="s">
        <v>9449</v>
      </c>
      <c r="J1936" s="154" t="s">
        <v>9450</v>
      </c>
      <c r="K1936" s="154" t="s">
        <v>9451</v>
      </c>
      <c r="L1936" s="155">
        <v>0</v>
      </c>
    </row>
    <row r="1937" spans="1:12" hidden="1" x14ac:dyDescent="0.3">
      <c r="A1937" s="154" t="s">
        <v>732</v>
      </c>
      <c r="B1937" s="154" t="s">
        <v>12587</v>
      </c>
      <c r="C1937" s="152" t="s">
        <v>732</v>
      </c>
      <c r="D1937" s="153" t="s">
        <v>12588</v>
      </c>
      <c r="E1937" s="154" t="s">
        <v>36</v>
      </c>
      <c r="F1937" s="154" t="s">
        <v>9447</v>
      </c>
      <c r="G1937" s="154" t="s">
        <v>9448</v>
      </c>
      <c r="H1937" s="154" t="s">
        <v>42</v>
      </c>
      <c r="I1937" s="154" t="s">
        <v>9449</v>
      </c>
      <c r="J1937" s="154" t="s">
        <v>9450</v>
      </c>
      <c r="K1937" s="154" t="s">
        <v>9451</v>
      </c>
      <c r="L1937" s="155">
        <v>3.1760000000000002</v>
      </c>
    </row>
    <row r="1938" spans="1:12" hidden="1" x14ac:dyDescent="0.3">
      <c r="A1938" s="154" t="s">
        <v>733</v>
      </c>
      <c r="B1938" s="154" t="s">
        <v>12589</v>
      </c>
      <c r="C1938" s="152" t="s">
        <v>733</v>
      </c>
      <c r="D1938" s="153" t="s">
        <v>12590</v>
      </c>
      <c r="E1938" s="154" t="s">
        <v>36</v>
      </c>
      <c r="F1938" s="154" t="s">
        <v>9447</v>
      </c>
      <c r="G1938" s="154" t="s">
        <v>9448</v>
      </c>
      <c r="H1938" s="154" t="s">
        <v>42</v>
      </c>
      <c r="I1938" s="154" t="s">
        <v>9449</v>
      </c>
      <c r="J1938" s="154" t="s">
        <v>9450</v>
      </c>
      <c r="K1938" s="154" t="s">
        <v>9451</v>
      </c>
      <c r="L1938" s="155">
        <v>3.3623832500000002</v>
      </c>
    </row>
    <row r="1939" spans="1:12" hidden="1" x14ac:dyDescent="0.3">
      <c r="A1939" s="154" t="s">
        <v>734</v>
      </c>
      <c r="B1939" s="154" t="s">
        <v>12591</v>
      </c>
      <c r="C1939" s="152" t="s">
        <v>734</v>
      </c>
      <c r="D1939" s="153" t="s">
        <v>12592</v>
      </c>
      <c r="E1939" s="154" t="s">
        <v>36</v>
      </c>
      <c r="F1939" s="154" t="s">
        <v>9447</v>
      </c>
      <c r="G1939" s="154" t="s">
        <v>9448</v>
      </c>
      <c r="H1939" s="154" t="s">
        <v>42</v>
      </c>
      <c r="I1939" s="154" t="s">
        <v>9449</v>
      </c>
      <c r="J1939" s="154" t="s">
        <v>9450</v>
      </c>
      <c r="K1939" s="154" t="s">
        <v>9451</v>
      </c>
      <c r="L1939" s="155">
        <v>4.9190261399999997</v>
      </c>
    </row>
    <row r="1940" spans="1:12" hidden="1" x14ac:dyDescent="0.3">
      <c r="A1940" s="154" t="s">
        <v>735</v>
      </c>
      <c r="B1940" s="154" t="s">
        <v>12593</v>
      </c>
      <c r="C1940" s="152" t="s">
        <v>735</v>
      </c>
      <c r="D1940" s="153" t="s">
        <v>12594</v>
      </c>
      <c r="E1940" s="154" t="s">
        <v>36</v>
      </c>
      <c r="F1940" s="154" t="s">
        <v>9447</v>
      </c>
      <c r="G1940" s="154" t="s">
        <v>9448</v>
      </c>
      <c r="H1940" s="154" t="s">
        <v>42</v>
      </c>
      <c r="I1940" s="154" t="s">
        <v>9449</v>
      </c>
      <c r="J1940" s="154" t="s">
        <v>9450</v>
      </c>
      <c r="K1940" s="154" t="s">
        <v>9451</v>
      </c>
      <c r="L1940" s="155">
        <v>0</v>
      </c>
    </row>
    <row r="1941" spans="1:12" hidden="1" x14ac:dyDescent="0.3">
      <c r="A1941" s="154" t="s">
        <v>736</v>
      </c>
      <c r="B1941" s="154" t="s">
        <v>12595</v>
      </c>
      <c r="C1941" s="152" t="s">
        <v>736</v>
      </c>
      <c r="D1941" s="153" t="s">
        <v>12596</v>
      </c>
      <c r="E1941" s="154" t="s">
        <v>36</v>
      </c>
      <c r="F1941" s="154" t="s">
        <v>9447</v>
      </c>
      <c r="G1941" s="154" t="s">
        <v>9448</v>
      </c>
      <c r="H1941" s="154" t="s">
        <v>42</v>
      </c>
      <c r="I1941" s="154" t="s">
        <v>9449</v>
      </c>
      <c r="J1941" s="154" t="s">
        <v>9450</v>
      </c>
      <c r="K1941" s="154" t="s">
        <v>9451</v>
      </c>
      <c r="L1941" s="155">
        <v>2.3561538400000002</v>
      </c>
    </row>
    <row r="1942" spans="1:12" hidden="1" x14ac:dyDescent="0.3">
      <c r="A1942" s="154" t="s">
        <v>737</v>
      </c>
      <c r="B1942" s="154" t="s">
        <v>12597</v>
      </c>
      <c r="C1942" s="152" t="s">
        <v>737</v>
      </c>
      <c r="D1942" s="153" t="s">
        <v>12598</v>
      </c>
      <c r="E1942" s="154" t="s">
        <v>36</v>
      </c>
      <c r="F1942" s="154" t="s">
        <v>9447</v>
      </c>
      <c r="G1942" s="154" t="s">
        <v>9448</v>
      </c>
      <c r="H1942" s="154" t="s">
        <v>42</v>
      </c>
      <c r="I1942" s="154" t="s">
        <v>9449</v>
      </c>
      <c r="J1942" s="154" t="s">
        <v>9450</v>
      </c>
      <c r="K1942" s="154" t="s">
        <v>9451</v>
      </c>
      <c r="L1942" s="155">
        <v>3.8559999999999999</v>
      </c>
    </row>
    <row r="1943" spans="1:12" hidden="1" x14ac:dyDescent="0.3">
      <c r="A1943" s="154" t="s">
        <v>12599</v>
      </c>
      <c r="B1943" s="154" t="s">
        <v>12600</v>
      </c>
      <c r="C1943" s="152" t="s">
        <v>12599</v>
      </c>
      <c r="D1943" s="153" t="s">
        <v>12601</v>
      </c>
      <c r="E1943" s="154" t="s">
        <v>36</v>
      </c>
      <c r="F1943" s="154" t="s">
        <v>9447</v>
      </c>
      <c r="G1943" s="154" t="s">
        <v>9448</v>
      </c>
      <c r="H1943" s="154" t="s">
        <v>42</v>
      </c>
      <c r="I1943" s="154" t="s">
        <v>9449</v>
      </c>
      <c r="J1943" s="154" t="s">
        <v>9450</v>
      </c>
      <c r="K1943" s="154" t="s">
        <v>9451</v>
      </c>
      <c r="L1943" s="155">
        <v>5.0999999999999996</v>
      </c>
    </row>
    <row r="1944" spans="1:12" hidden="1" x14ac:dyDescent="0.3">
      <c r="A1944" s="154" t="s">
        <v>1017</v>
      </c>
      <c r="B1944" s="154" t="s">
        <v>12602</v>
      </c>
      <c r="C1944" s="152" t="s">
        <v>1017</v>
      </c>
      <c r="D1944" s="153" t="s">
        <v>12603</v>
      </c>
      <c r="E1944" s="154" t="s">
        <v>36</v>
      </c>
      <c r="F1944" s="154" t="s">
        <v>9447</v>
      </c>
      <c r="G1944" s="154" t="s">
        <v>9448</v>
      </c>
      <c r="H1944" s="154" t="s">
        <v>42</v>
      </c>
      <c r="I1944" s="154" t="s">
        <v>9449</v>
      </c>
      <c r="J1944" s="154" t="s">
        <v>9450</v>
      </c>
      <c r="K1944" s="154" t="s">
        <v>9451</v>
      </c>
      <c r="L1944" s="155">
        <v>3.8115999999999999</v>
      </c>
    </row>
    <row r="1945" spans="1:12" hidden="1" x14ac:dyDescent="0.3">
      <c r="A1945" s="154" t="s">
        <v>1018</v>
      </c>
      <c r="B1945" s="154" t="s">
        <v>12604</v>
      </c>
      <c r="C1945" s="152" t="s">
        <v>1018</v>
      </c>
      <c r="D1945" s="153" t="s">
        <v>12605</v>
      </c>
      <c r="E1945" s="154" t="s">
        <v>36</v>
      </c>
      <c r="F1945" s="154" t="s">
        <v>9447</v>
      </c>
      <c r="G1945" s="154" t="s">
        <v>9448</v>
      </c>
      <c r="H1945" s="154" t="s">
        <v>42</v>
      </c>
      <c r="I1945" s="154" t="s">
        <v>9449</v>
      </c>
      <c r="J1945" s="154" t="s">
        <v>9450</v>
      </c>
      <c r="K1945" s="154" t="s">
        <v>9451</v>
      </c>
      <c r="L1945" s="155">
        <v>0</v>
      </c>
    </row>
    <row r="1946" spans="1:12" hidden="1" x14ac:dyDescent="0.3">
      <c r="A1946" s="154" t="s">
        <v>738</v>
      </c>
      <c r="B1946" s="154" t="s">
        <v>12606</v>
      </c>
      <c r="C1946" s="152" t="s">
        <v>738</v>
      </c>
      <c r="D1946" s="153" t="s">
        <v>12607</v>
      </c>
      <c r="E1946" s="154" t="s">
        <v>36</v>
      </c>
      <c r="F1946" s="154" t="s">
        <v>9447</v>
      </c>
      <c r="G1946" s="154" t="s">
        <v>9448</v>
      </c>
      <c r="H1946" s="154" t="s">
        <v>42</v>
      </c>
      <c r="I1946" s="154" t="s">
        <v>9449</v>
      </c>
      <c r="J1946" s="154" t="s">
        <v>9450</v>
      </c>
      <c r="K1946" s="154" t="s">
        <v>9451</v>
      </c>
      <c r="L1946" s="155">
        <v>0</v>
      </c>
    </row>
    <row r="1947" spans="1:12" hidden="1" x14ac:dyDescent="0.3">
      <c r="A1947" s="154" t="s">
        <v>739</v>
      </c>
      <c r="B1947" s="154" t="s">
        <v>12608</v>
      </c>
      <c r="C1947" s="152" t="s">
        <v>739</v>
      </c>
      <c r="D1947" s="153" t="s">
        <v>12609</v>
      </c>
      <c r="E1947" s="154" t="s">
        <v>36</v>
      </c>
      <c r="F1947" s="154" t="s">
        <v>9447</v>
      </c>
      <c r="G1947" s="154" t="s">
        <v>9448</v>
      </c>
      <c r="H1947" s="154" t="s">
        <v>42</v>
      </c>
      <c r="I1947" s="154" t="s">
        <v>9449</v>
      </c>
      <c r="J1947" s="154" t="s">
        <v>9450</v>
      </c>
      <c r="K1947" s="154" t="s">
        <v>9451</v>
      </c>
      <c r="L1947" s="155">
        <v>45.98</v>
      </c>
    </row>
    <row r="1948" spans="1:12" hidden="1" x14ac:dyDescent="0.3">
      <c r="A1948" s="154" t="s">
        <v>1019</v>
      </c>
      <c r="B1948" s="154" t="s">
        <v>12610</v>
      </c>
      <c r="C1948" s="152" t="s">
        <v>1019</v>
      </c>
      <c r="D1948" s="153" t="s">
        <v>12611</v>
      </c>
      <c r="E1948" s="154" t="s">
        <v>36</v>
      </c>
      <c r="F1948" s="154" t="s">
        <v>9447</v>
      </c>
      <c r="G1948" s="154" t="s">
        <v>9448</v>
      </c>
      <c r="H1948" s="154" t="s">
        <v>42</v>
      </c>
      <c r="I1948" s="154" t="s">
        <v>9449</v>
      </c>
      <c r="J1948" s="154" t="s">
        <v>9450</v>
      </c>
      <c r="K1948" s="154" t="s">
        <v>9451</v>
      </c>
      <c r="L1948" s="155">
        <v>7.1</v>
      </c>
    </row>
    <row r="1949" spans="1:12" hidden="1" x14ac:dyDescent="0.3">
      <c r="A1949" s="154" t="s">
        <v>1020</v>
      </c>
      <c r="B1949" s="154" t="s">
        <v>12612</v>
      </c>
      <c r="C1949" s="152" t="s">
        <v>1020</v>
      </c>
      <c r="D1949" s="153" t="s">
        <v>12613</v>
      </c>
      <c r="E1949" s="154" t="s">
        <v>36</v>
      </c>
      <c r="F1949" s="154" t="s">
        <v>9447</v>
      </c>
      <c r="G1949" s="154" t="s">
        <v>9448</v>
      </c>
      <c r="H1949" s="154" t="s">
        <v>42</v>
      </c>
      <c r="I1949" s="154" t="s">
        <v>9449</v>
      </c>
      <c r="J1949" s="154" t="s">
        <v>9450</v>
      </c>
      <c r="K1949" s="154" t="s">
        <v>9451</v>
      </c>
      <c r="L1949" s="155">
        <v>4.91541666</v>
      </c>
    </row>
    <row r="1950" spans="1:12" hidden="1" x14ac:dyDescent="0.3">
      <c r="A1950" s="154" t="s">
        <v>740</v>
      </c>
      <c r="B1950" s="154" t="s">
        <v>12614</v>
      </c>
      <c r="C1950" s="152" t="s">
        <v>740</v>
      </c>
      <c r="D1950" s="153" t="s">
        <v>12615</v>
      </c>
      <c r="E1950" s="154" t="s">
        <v>36</v>
      </c>
      <c r="F1950" s="154" t="s">
        <v>9447</v>
      </c>
      <c r="G1950" s="154" t="s">
        <v>9448</v>
      </c>
      <c r="H1950" s="154" t="s">
        <v>42</v>
      </c>
      <c r="I1950" s="154" t="s">
        <v>9449</v>
      </c>
      <c r="J1950" s="154" t="s">
        <v>9450</v>
      </c>
      <c r="K1950" s="154" t="s">
        <v>9451</v>
      </c>
      <c r="L1950" s="155">
        <v>7.9023529400000001</v>
      </c>
    </row>
    <row r="1951" spans="1:12" hidden="1" x14ac:dyDescent="0.3">
      <c r="A1951" s="154" t="s">
        <v>741</v>
      </c>
      <c r="B1951" s="154" t="s">
        <v>12616</v>
      </c>
      <c r="C1951" s="152" t="s">
        <v>741</v>
      </c>
      <c r="D1951" s="153" t="s">
        <v>12617</v>
      </c>
      <c r="E1951" s="154" t="s">
        <v>36</v>
      </c>
      <c r="F1951" s="154" t="s">
        <v>9447</v>
      </c>
      <c r="G1951" s="154" t="s">
        <v>9448</v>
      </c>
      <c r="H1951" s="154" t="s">
        <v>42</v>
      </c>
      <c r="I1951" s="154" t="s">
        <v>9449</v>
      </c>
      <c r="J1951" s="154" t="s">
        <v>9450</v>
      </c>
      <c r="K1951" s="154" t="s">
        <v>9451</v>
      </c>
      <c r="L1951" s="155">
        <v>27.225000000000001</v>
      </c>
    </row>
    <row r="1952" spans="1:12" hidden="1" x14ac:dyDescent="0.3">
      <c r="A1952" s="154" t="s">
        <v>1021</v>
      </c>
      <c r="B1952" s="154" t="s">
        <v>12618</v>
      </c>
      <c r="C1952" s="152" t="s">
        <v>1021</v>
      </c>
      <c r="D1952" s="153" t="s">
        <v>12619</v>
      </c>
      <c r="E1952" s="154" t="s">
        <v>36</v>
      </c>
      <c r="F1952" s="154" t="s">
        <v>9447</v>
      </c>
      <c r="G1952" s="154" t="s">
        <v>9448</v>
      </c>
      <c r="H1952" s="154" t="s">
        <v>42</v>
      </c>
      <c r="I1952" s="154" t="s">
        <v>9449</v>
      </c>
      <c r="J1952" s="154" t="s">
        <v>9450</v>
      </c>
      <c r="K1952" s="154" t="s">
        <v>9451</v>
      </c>
      <c r="L1952" s="155">
        <v>29.493333329999999</v>
      </c>
    </row>
    <row r="1953" spans="1:12" hidden="1" x14ac:dyDescent="0.3">
      <c r="A1953" s="154" t="s">
        <v>742</v>
      </c>
      <c r="B1953" s="154" t="s">
        <v>12620</v>
      </c>
      <c r="C1953" s="152" t="s">
        <v>742</v>
      </c>
      <c r="D1953" s="153" t="s">
        <v>12621</v>
      </c>
      <c r="E1953" s="154" t="s">
        <v>36</v>
      </c>
      <c r="F1953" s="154" t="s">
        <v>9447</v>
      </c>
      <c r="G1953" s="154" t="s">
        <v>9448</v>
      </c>
      <c r="H1953" s="154" t="s">
        <v>42</v>
      </c>
      <c r="I1953" s="154" t="s">
        <v>9449</v>
      </c>
      <c r="J1953" s="154" t="s">
        <v>9450</v>
      </c>
      <c r="K1953" s="154" t="s">
        <v>9451</v>
      </c>
      <c r="L1953" s="155">
        <v>3.17666666</v>
      </c>
    </row>
    <row r="1954" spans="1:12" hidden="1" x14ac:dyDescent="0.3">
      <c r="A1954" s="154" t="s">
        <v>743</v>
      </c>
      <c r="B1954" s="154" t="s">
        <v>12622</v>
      </c>
      <c r="C1954" s="152" t="s">
        <v>743</v>
      </c>
      <c r="D1954" s="153" t="s">
        <v>12623</v>
      </c>
      <c r="E1954" s="154" t="s">
        <v>36</v>
      </c>
      <c r="F1954" s="154" t="s">
        <v>9447</v>
      </c>
      <c r="G1954" s="154" t="s">
        <v>9448</v>
      </c>
      <c r="H1954" s="154" t="s">
        <v>42</v>
      </c>
      <c r="I1954" s="154" t="s">
        <v>9449</v>
      </c>
      <c r="J1954" s="154" t="s">
        <v>9450</v>
      </c>
      <c r="K1954" s="154" t="s">
        <v>9451</v>
      </c>
      <c r="L1954" s="155">
        <v>5.2597110599999999</v>
      </c>
    </row>
    <row r="1955" spans="1:12" hidden="1" x14ac:dyDescent="0.3">
      <c r="A1955" s="154" t="s">
        <v>1022</v>
      </c>
      <c r="B1955" s="154" t="s">
        <v>12624</v>
      </c>
      <c r="C1955" s="152" t="s">
        <v>1022</v>
      </c>
      <c r="D1955" s="153" t="s">
        <v>12625</v>
      </c>
      <c r="E1955" s="154" t="s">
        <v>36</v>
      </c>
      <c r="F1955" s="154" t="s">
        <v>9447</v>
      </c>
      <c r="G1955" s="154" t="s">
        <v>9448</v>
      </c>
      <c r="H1955" s="154" t="s">
        <v>42</v>
      </c>
      <c r="I1955" s="154" t="s">
        <v>9449</v>
      </c>
      <c r="J1955" s="154" t="s">
        <v>9450</v>
      </c>
      <c r="K1955" s="154" t="s">
        <v>9451</v>
      </c>
      <c r="L1955" s="155">
        <v>5.0460353500000004</v>
      </c>
    </row>
    <row r="1956" spans="1:12" hidden="1" x14ac:dyDescent="0.3">
      <c r="A1956" s="154" t="s">
        <v>744</v>
      </c>
      <c r="B1956" s="154" t="s">
        <v>12622</v>
      </c>
      <c r="C1956" s="152" t="s">
        <v>744</v>
      </c>
      <c r="D1956" s="153" t="s">
        <v>12626</v>
      </c>
      <c r="E1956" s="154" t="s">
        <v>36</v>
      </c>
      <c r="F1956" s="154" t="s">
        <v>9447</v>
      </c>
      <c r="G1956" s="154" t="s">
        <v>9448</v>
      </c>
      <c r="H1956" s="154" t="s">
        <v>42</v>
      </c>
      <c r="I1956" s="154" t="s">
        <v>9449</v>
      </c>
      <c r="J1956" s="154" t="s">
        <v>9450</v>
      </c>
      <c r="K1956" s="154" t="s">
        <v>9451</v>
      </c>
      <c r="L1956" s="155">
        <v>4.5380000000000003</v>
      </c>
    </row>
    <row r="1957" spans="1:12" hidden="1" x14ac:dyDescent="0.3">
      <c r="A1957" s="154" t="s">
        <v>745</v>
      </c>
      <c r="B1957" s="154" t="s">
        <v>12627</v>
      </c>
      <c r="C1957" s="152" t="s">
        <v>745</v>
      </c>
      <c r="D1957" s="153" t="s">
        <v>12628</v>
      </c>
      <c r="E1957" s="154" t="s">
        <v>36</v>
      </c>
      <c r="F1957" s="154" t="s">
        <v>9447</v>
      </c>
      <c r="G1957" s="154" t="s">
        <v>9448</v>
      </c>
      <c r="H1957" s="154" t="s">
        <v>42</v>
      </c>
      <c r="I1957" s="154" t="s">
        <v>9449</v>
      </c>
      <c r="J1957" s="154" t="s">
        <v>9450</v>
      </c>
      <c r="K1957" s="154" t="s">
        <v>9451</v>
      </c>
      <c r="L1957" s="155">
        <v>3.07566666</v>
      </c>
    </row>
    <row r="1958" spans="1:12" hidden="1" x14ac:dyDescent="0.3">
      <c r="A1958" s="154" t="s">
        <v>746</v>
      </c>
      <c r="B1958" s="154" t="s">
        <v>12629</v>
      </c>
      <c r="C1958" s="152" t="s">
        <v>746</v>
      </c>
      <c r="D1958" s="153" t="s">
        <v>12630</v>
      </c>
      <c r="E1958" s="154" t="s">
        <v>36</v>
      </c>
      <c r="F1958" s="154" t="s">
        <v>9447</v>
      </c>
      <c r="G1958" s="154" t="s">
        <v>9448</v>
      </c>
      <c r="H1958" s="154" t="s">
        <v>42</v>
      </c>
      <c r="I1958" s="154" t="s">
        <v>9449</v>
      </c>
      <c r="J1958" s="154" t="s">
        <v>9450</v>
      </c>
      <c r="K1958" s="154" t="s">
        <v>9451</v>
      </c>
      <c r="L1958" s="155">
        <v>10.14770833</v>
      </c>
    </row>
    <row r="1959" spans="1:12" hidden="1" x14ac:dyDescent="0.3">
      <c r="A1959" s="154" t="s">
        <v>747</v>
      </c>
      <c r="B1959" s="154" t="s">
        <v>12631</v>
      </c>
      <c r="C1959" s="152" t="s">
        <v>747</v>
      </c>
      <c r="D1959" s="153" t="s">
        <v>12632</v>
      </c>
      <c r="E1959" s="154" t="s">
        <v>36</v>
      </c>
      <c r="F1959" s="154" t="s">
        <v>9447</v>
      </c>
      <c r="G1959" s="154" t="s">
        <v>9448</v>
      </c>
      <c r="H1959" s="154" t="s">
        <v>42</v>
      </c>
      <c r="I1959" s="154" t="s">
        <v>9449</v>
      </c>
      <c r="J1959" s="154" t="s">
        <v>9450</v>
      </c>
      <c r="K1959" s="154" t="s">
        <v>9451</v>
      </c>
      <c r="L1959" s="155">
        <v>8.1769999999999996</v>
      </c>
    </row>
    <row r="1960" spans="1:12" hidden="1" x14ac:dyDescent="0.3">
      <c r="A1960" s="154" t="s">
        <v>748</v>
      </c>
      <c r="B1960" s="154" t="s">
        <v>12633</v>
      </c>
      <c r="C1960" s="152" t="s">
        <v>748</v>
      </c>
      <c r="D1960" s="153" t="s">
        <v>12634</v>
      </c>
      <c r="E1960" s="154" t="s">
        <v>36</v>
      </c>
      <c r="F1960" s="154" t="s">
        <v>9447</v>
      </c>
      <c r="G1960" s="154" t="s">
        <v>9448</v>
      </c>
      <c r="H1960" s="154" t="s">
        <v>42</v>
      </c>
      <c r="I1960" s="154" t="s">
        <v>9449</v>
      </c>
      <c r="J1960" s="154" t="s">
        <v>9450</v>
      </c>
      <c r="K1960" s="154" t="s">
        <v>9451</v>
      </c>
      <c r="L1960" s="155">
        <v>18.716999999999999</v>
      </c>
    </row>
    <row r="1961" spans="1:12" hidden="1" x14ac:dyDescent="0.3">
      <c r="A1961" s="154" t="s">
        <v>749</v>
      </c>
      <c r="B1961" s="154" t="s">
        <v>12635</v>
      </c>
      <c r="C1961" s="152" t="s">
        <v>749</v>
      </c>
      <c r="D1961" s="153" t="s">
        <v>12636</v>
      </c>
      <c r="E1961" s="154" t="s">
        <v>36</v>
      </c>
      <c r="F1961" s="154" t="s">
        <v>9447</v>
      </c>
      <c r="G1961" s="154" t="s">
        <v>9448</v>
      </c>
      <c r="H1961" s="154" t="s">
        <v>42</v>
      </c>
      <c r="I1961" s="154" t="s">
        <v>9449</v>
      </c>
      <c r="J1961" s="154" t="s">
        <v>9450</v>
      </c>
      <c r="K1961" s="154" t="s">
        <v>9451</v>
      </c>
      <c r="L1961" s="155">
        <v>10.86609943</v>
      </c>
    </row>
    <row r="1962" spans="1:12" hidden="1" x14ac:dyDescent="0.3">
      <c r="A1962" s="154" t="s">
        <v>1023</v>
      </c>
      <c r="B1962" s="154" t="s">
        <v>12637</v>
      </c>
      <c r="C1962" s="152" t="s">
        <v>1023</v>
      </c>
      <c r="D1962" s="153" t="s">
        <v>12638</v>
      </c>
      <c r="E1962" s="154" t="s">
        <v>36</v>
      </c>
      <c r="F1962" s="154" t="s">
        <v>9447</v>
      </c>
      <c r="G1962" s="154" t="s">
        <v>9448</v>
      </c>
      <c r="H1962" s="154" t="s">
        <v>42</v>
      </c>
      <c r="I1962" s="154" t="s">
        <v>9449</v>
      </c>
      <c r="J1962" s="154" t="s">
        <v>9450</v>
      </c>
      <c r="K1962" s="154" t="s">
        <v>9451</v>
      </c>
      <c r="L1962" s="155">
        <v>16.7925</v>
      </c>
    </row>
    <row r="1963" spans="1:12" hidden="1" x14ac:dyDescent="0.3">
      <c r="A1963" s="154" t="s">
        <v>750</v>
      </c>
      <c r="B1963" s="154" t="s">
        <v>12639</v>
      </c>
      <c r="C1963" s="152" t="s">
        <v>750</v>
      </c>
      <c r="D1963" s="153" t="s">
        <v>12640</v>
      </c>
      <c r="E1963" s="154" t="s">
        <v>36</v>
      </c>
      <c r="F1963" s="154" t="s">
        <v>9447</v>
      </c>
      <c r="G1963" s="154" t="s">
        <v>9448</v>
      </c>
      <c r="H1963" s="154" t="s">
        <v>42</v>
      </c>
      <c r="I1963" s="154" t="s">
        <v>9449</v>
      </c>
      <c r="J1963" s="154" t="s">
        <v>9450</v>
      </c>
      <c r="K1963" s="154" t="s">
        <v>9451</v>
      </c>
      <c r="L1963" s="155">
        <v>0</v>
      </c>
    </row>
    <row r="1964" spans="1:12" hidden="1" x14ac:dyDescent="0.3">
      <c r="A1964" s="154" t="s">
        <v>1024</v>
      </c>
      <c r="B1964" s="154" t="s">
        <v>12641</v>
      </c>
      <c r="C1964" s="152" t="s">
        <v>1024</v>
      </c>
      <c r="D1964" s="153" t="s">
        <v>12642</v>
      </c>
      <c r="E1964" s="154" t="s">
        <v>36</v>
      </c>
      <c r="F1964" s="154" t="s">
        <v>9447</v>
      </c>
      <c r="G1964" s="154" t="s">
        <v>9448</v>
      </c>
      <c r="H1964" s="154" t="s">
        <v>42</v>
      </c>
      <c r="I1964" s="154" t="s">
        <v>9449</v>
      </c>
      <c r="J1964" s="154" t="s">
        <v>9450</v>
      </c>
      <c r="K1964" s="154" t="s">
        <v>9451</v>
      </c>
      <c r="L1964" s="155">
        <v>0</v>
      </c>
    </row>
    <row r="1965" spans="1:12" hidden="1" x14ac:dyDescent="0.3">
      <c r="A1965" s="154" t="s">
        <v>1025</v>
      </c>
      <c r="B1965" s="154" t="s">
        <v>12643</v>
      </c>
      <c r="C1965" s="152" t="s">
        <v>1025</v>
      </c>
      <c r="D1965" s="153" t="s">
        <v>12644</v>
      </c>
      <c r="E1965" s="154" t="s">
        <v>36</v>
      </c>
      <c r="F1965" s="154" t="s">
        <v>9447</v>
      </c>
      <c r="G1965" s="154" t="s">
        <v>9448</v>
      </c>
      <c r="H1965" s="154" t="s">
        <v>42</v>
      </c>
      <c r="I1965" s="154" t="s">
        <v>9449</v>
      </c>
      <c r="J1965" s="154" t="s">
        <v>9450</v>
      </c>
      <c r="K1965" s="154" t="s">
        <v>9451</v>
      </c>
      <c r="L1965" s="155">
        <v>0</v>
      </c>
    </row>
    <row r="1966" spans="1:12" hidden="1" x14ac:dyDescent="0.3">
      <c r="A1966" s="154" t="s">
        <v>1026</v>
      </c>
      <c r="B1966" s="154" t="s">
        <v>12645</v>
      </c>
      <c r="C1966" s="152" t="s">
        <v>1026</v>
      </c>
      <c r="D1966" s="153" t="s">
        <v>12646</v>
      </c>
      <c r="E1966" s="154" t="s">
        <v>36</v>
      </c>
      <c r="F1966" s="154" t="s">
        <v>9447</v>
      </c>
      <c r="G1966" s="154" t="s">
        <v>9448</v>
      </c>
      <c r="H1966" s="154" t="s">
        <v>42</v>
      </c>
      <c r="I1966" s="154" t="s">
        <v>9449</v>
      </c>
      <c r="J1966" s="154" t="s">
        <v>9450</v>
      </c>
      <c r="K1966" s="154" t="s">
        <v>9451</v>
      </c>
      <c r="L1966" s="155">
        <v>0</v>
      </c>
    </row>
    <row r="1967" spans="1:12" hidden="1" x14ac:dyDescent="0.3">
      <c r="A1967" s="154" t="s">
        <v>751</v>
      </c>
      <c r="B1967" s="154" t="s">
        <v>12647</v>
      </c>
      <c r="C1967" s="152" t="s">
        <v>751</v>
      </c>
      <c r="D1967" s="153" t="s">
        <v>12648</v>
      </c>
      <c r="E1967" s="154" t="s">
        <v>36</v>
      </c>
      <c r="F1967" s="154" t="s">
        <v>9447</v>
      </c>
      <c r="G1967" s="154" t="s">
        <v>9448</v>
      </c>
      <c r="H1967" s="154" t="s">
        <v>42</v>
      </c>
      <c r="I1967" s="154" t="s">
        <v>9449</v>
      </c>
      <c r="J1967" s="154" t="s">
        <v>9450</v>
      </c>
      <c r="K1967" s="154" t="s">
        <v>9451</v>
      </c>
      <c r="L1967" s="155">
        <v>0</v>
      </c>
    </row>
    <row r="1968" spans="1:12" hidden="1" x14ac:dyDescent="0.3">
      <c r="A1968" s="154" t="s">
        <v>752</v>
      </c>
      <c r="B1968" s="154" t="s">
        <v>12649</v>
      </c>
      <c r="C1968" s="152" t="s">
        <v>752</v>
      </c>
      <c r="D1968" s="153" t="s">
        <v>12650</v>
      </c>
      <c r="E1968" s="154" t="s">
        <v>36</v>
      </c>
      <c r="F1968" s="154" t="s">
        <v>9447</v>
      </c>
      <c r="G1968" s="154" t="s">
        <v>9448</v>
      </c>
      <c r="H1968" s="154" t="s">
        <v>42</v>
      </c>
      <c r="I1968" s="154" t="s">
        <v>9449</v>
      </c>
      <c r="J1968" s="154" t="s">
        <v>9450</v>
      </c>
      <c r="K1968" s="154" t="s">
        <v>9451</v>
      </c>
      <c r="L1968" s="155">
        <v>7.9058730099999996</v>
      </c>
    </row>
    <row r="1969" spans="1:12" hidden="1" x14ac:dyDescent="0.3">
      <c r="A1969" s="154" t="s">
        <v>1027</v>
      </c>
      <c r="B1969" s="154" t="s">
        <v>12651</v>
      </c>
      <c r="C1969" s="152" t="s">
        <v>1027</v>
      </c>
      <c r="D1969" s="153" t="s">
        <v>12652</v>
      </c>
      <c r="E1969" s="154" t="s">
        <v>36</v>
      </c>
      <c r="F1969" s="154" t="s">
        <v>9447</v>
      </c>
      <c r="G1969" s="154" t="s">
        <v>9448</v>
      </c>
      <c r="H1969" s="154" t="s">
        <v>42</v>
      </c>
      <c r="I1969" s="154" t="s">
        <v>9449</v>
      </c>
      <c r="J1969" s="154" t="s">
        <v>9450</v>
      </c>
      <c r="K1969" s="154" t="s">
        <v>9451</v>
      </c>
      <c r="L1969" s="155">
        <v>4.5533333300000001</v>
      </c>
    </row>
    <row r="1970" spans="1:12" hidden="1" x14ac:dyDescent="0.3">
      <c r="A1970" s="154" t="s">
        <v>753</v>
      </c>
      <c r="B1970" s="154" t="s">
        <v>12653</v>
      </c>
      <c r="C1970" s="152" t="s">
        <v>753</v>
      </c>
      <c r="D1970" s="153" t="s">
        <v>12654</v>
      </c>
      <c r="E1970" s="154" t="s">
        <v>36</v>
      </c>
      <c r="F1970" s="154" t="s">
        <v>9447</v>
      </c>
      <c r="G1970" s="154" t="s">
        <v>9448</v>
      </c>
      <c r="H1970" s="154" t="s">
        <v>42</v>
      </c>
      <c r="I1970" s="154" t="s">
        <v>9449</v>
      </c>
      <c r="J1970" s="154" t="s">
        <v>9450</v>
      </c>
      <c r="K1970" s="154" t="s">
        <v>9451</v>
      </c>
      <c r="L1970" s="155">
        <v>5.3156249999999998</v>
      </c>
    </row>
    <row r="1971" spans="1:12" hidden="1" x14ac:dyDescent="0.3">
      <c r="A1971" s="154" t="s">
        <v>754</v>
      </c>
      <c r="B1971" s="154" t="s">
        <v>12655</v>
      </c>
      <c r="C1971" s="152" t="s">
        <v>754</v>
      </c>
      <c r="D1971" s="153" t="s">
        <v>12656</v>
      </c>
      <c r="E1971" s="154" t="s">
        <v>36</v>
      </c>
      <c r="F1971" s="154" t="s">
        <v>9447</v>
      </c>
      <c r="G1971" s="154" t="s">
        <v>9448</v>
      </c>
      <c r="H1971" s="154" t="s">
        <v>42</v>
      </c>
      <c r="I1971" s="154" t="s">
        <v>9449</v>
      </c>
      <c r="J1971" s="154" t="s">
        <v>9450</v>
      </c>
      <c r="K1971" s="154" t="s">
        <v>9451</v>
      </c>
      <c r="L1971" s="155">
        <v>2.5842857100000001</v>
      </c>
    </row>
    <row r="1972" spans="1:12" hidden="1" x14ac:dyDescent="0.3">
      <c r="A1972" s="154" t="s">
        <v>1028</v>
      </c>
      <c r="B1972" s="154" t="s">
        <v>12657</v>
      </c>
      <c r="C1972" s="152" t="s">
        <v>1028</v>
      </c>
      <c r="D1972" s="153" t="s">
        <v>12658</v>
      </c>
      <c r="E1972" s="154" t="s">
        <v>36</v>
      </c>
      <c r="F1972" s="154" t="s">
        <v>9447</v>
      </c>
      <c r="G1972" s="154" t="s">
        <v>9448</v>
      </c>
      <c r="H1972" s="154" t="s">
        <v>42</v>
      </c>
      <c r="I1972" s="154" t="s">
        <v>9449</v>
      </c>
      <c r="J1972" s="154" t="s">
        <v>9450</v>
      </c>
      <c r="K1972" s="154" t="s">
        <v>9451</v>
      </c>
      <c r="L1972" s="155">
        <v>480.97</v>
      </c>
    </row>
    <row r="1973" spans="1:12" hidden="1" x14ac:dyDescent="0.3">
      <c r="A1973" s="154" t="s">
        <v>1029</v>
      </c>
      <c r="B1973" s="154" t="s">
        <v>12659</v>
      </c>
      <c r="C1973" s="152" t="s">
        <v>1029</v>
      </c>
      <c r="D1973" s="153" t="s">
        <v>12660</v>
      </c>
      <c r="E1973" s="154" t="s">
        <v>36</v>
      </c>
      <c r="F1973" s="154" t="s">
        <v>9447</v>
      </c>
      <c r="G1973" s="154" t="s">
        <v>9448</v>
      </c>
      <c r="H1973" s="154" t="s">
        <v>42</v>
      </c>
      <c r="I1973" s="154" t="s">
        <v>9449</v>
      </c>
      <c r="J1973" s="154" t="s">
        <v>9450</v>
      </c>
      <c r="K1973" s="154" t="s">
        <v>9451</v>
      </c>
      <c r="L1973" s="155">
        <v>0</v>
      </c>
    </row>
    <row r="1974" spans="1:12" hidden="1" x14ac:dyDescent="0.3">
      <c r="A1974" s="154" t="s">
        <v>1030</v>
      </c>
      <c r="B1974" s="154" t="s">
        <v>12661</v>
      </c>
      <c r="C1974" s="152" t="s">
        <v>1030</v>
      </c>
      <c r="D1974" s="153" t="s">
        <v>12662</v>
      </c>
      <c r="E1974" s="154" t="s">
        <v>36</v>
      </c>
      <c r="F1974" s="154" t="s">
        <v>9447</v>
      </c>
      <c r="G1974" s="154" t="s">
        <v>9448</v>
      </c>
      <c r="H1974" s="154" t="s">
        <v>42</v>
      </c>
      <c r="I1974" s="154" t="s">
        <v>9449</v>
      </c>
      <c r="J1974" s="154" t="s">
        <v>9450</v>
      </c>
      <c r="K1974" s="154" t="s">
        <v>9451</v>
      </c>
      <c r="L1974" s="155">
        <v>0</v>
      </c>
    </row>
    <row r="1975" spans="1:12" hidden="1" x14ac:dyDescent="0.3">
      <c r="A1975" s="154" t="s">
        <v>1031</v>
      </c>
      <c r="B1975" s="154" t="s">
        <v>12663</v>
      </c>
      <c r="C1975" s="152" t="s">
        <v>1031</v>
      </c>
      <c r="D1975" s="153" t="s">
        <v>12664</v>
      </c>
      <c r="E1975" s="154" t="s">
        <v>36</v>
      </c>
      <c r="F1975" s="154" t="s">
        <v>9447</v>
      </c>
      <c r="G1975" s="154" t="s">
        <v>9448</v>
      </c>
      <c r="H1975" s="154" t="s">
        <v>42</v>
      </c>
      <c r="I1975" s="154" t="s">
        <v>9449</v>
      </c>
      <c r="J1975" s="154" t="s">
        <v>9450</v>
      </c>
      <c r="K1975" s="154" t="s">
        <v>9451</v>
      </c>
      <c r="L1975" s="155">
        <v>1.98</v>
      </c>
    </row>
    <row r="1976" spans="1:12" hidden="1" x14ac:dyDescent="0.3">
      <c r="A1976" s="154" t="s">
        <v>1050</v>
      </c>
      <c r="B1976" s="154" t="s">
        <v>12665</v>
      </c>
      <c r="C1976" s="152" t="s">
        <v>1050</v>
      </c>
      <c r="D1976" s="153" t="s">
        <v>12666</v>
      </c>
      <c r="E1976" s="154" t="s">
        <v>36</v>
      </c>
      <c r="F1976" s="154" t="s">
        <v>9447</v>
      </c>
      <c r="G1976" s="154" t="s">
        <v>9448</v>
      </c>
      <c r="H1976" s="154" t="s">
        <v>42</v>
      </c>
      <c r="I1976" s="154" t="s">
        <v>9449</v>
      </c>
      <c r="J1976" s="154" t="s">
        <v>9450</v>
      </c>
      <c r="K1976" s="154" t="s">
        <v>9451</v>
      </c>
      <c r="L1976" s="155">
        <v>0</v>
      </c>
    </row>
    <row r="1977" spans="1:12" hidden="1" x14ac:dyDescent="0.3">
      <c r="A1977" s="154" t="s">
        <v>1069</v>
      </c>
      <c r="B1977" s="154" t="s">
        <v>12667</v>
      </c>
      <c r="C1977" s="152" t="s">
        <v>1069</v>
      </c>
      <c r="D1977" s="153" t="s">
        <v>12668</v>
      </c>
      <c r="E1977" s="154" t="s">
        <v>36</v>
      </c>
      <c r="F1977" s="154" t="s">
        <v>9447</v>
      </c>
      <c r="G1977" s="154" t="s">
        <v>9448</v>
      </c>
      <c r="H1977" s="154" t="s">
        <v>42</v>
      </c>
      <c r="I1977" s="154" t="s">
        <v>9449</v>
      </c>
      <c r="J1977" s="154" t="s">
        <v>9450</v>
      </c>
      <c r="K1977" s="154" t="s">
        <v>9451</v>
      </c>
      <c r="L1977" s="155">
        <v>4.5369999999999999</v>
      </c>
    </row>
    <row r="1978" spans="1:12" hidden="1" x14ac:dyDescent="0.3">
      <c r="A1978" s="154" t="s">
        <v>1070</v>
      </c>
      <c r="B1978" s="154" t="s">
        <v>12669</v>
      </c>
      <c r="C1978" s="152" t="s">
        <v>1070</v>
      </c>
      <c r="D1978" s="153" t="s">
        <v>12670</v>
      </c>
      <c r="E1978" s="154" t="s">
        <v>36</v>
      </c>
      <c r="F1978" s="154" t="s">
        <v>9447</v>
      </c>
      <c r="G1978" s="154" t="s">
        <v>9448</v>
      </c>
      <c r="H1978" s="154" t="s">
        <v>42</v>
      </c>
      <c r="I1978" s="154" t="s">
        <v>9449</v>
      </c>
      <c r="J1978" s="154" t="s">
        <v>9450</v>
      </c>
      <c r="K1978" s="154" t="s">
        <v>9451</v>
      </c>
      <c r="L1978" s="155">
        <v>308.34500000000003</v>
      </c>
    </row>
    <row r="1979" spans="1:12" hidden="1" x14ac:dyDescent="0.3">
      <c r="A1979" s="154" t="s">
        <v>1051</v>
      </c>
      <c r="B1979" s="154" t="s">
        <v>12671</v>
      </c>
      <c r="C1979" s="152" t="s">
        <v>1051</v>
      </c>
      <c r="D1979" s="153" t="s">
        <v>12672</v>
      </c>
      <c r="E1979" s="154" t="s">
        <v>36</v>
      </c>
      <c r="F1979" s="154" t="s">
        <v>9447</v>
      </c>
      <c r="G1979" s="154" t="s">
        <v>9448</v>
      </c>
      <c r="H1979" s="154" t="s">
        <v>42</v>
      </c>
      <c r="I1979" s="154" t="s">
        <v>9449</v>
      </c>
      <c r="J1979" s="154" t="s">
        <v>9450</v>
      </c>
      <c r="K1979" s="154" t="s">
        <v>9451</v>
      </c>
      <c r="L1979" s="155">
        <v>0</v>
      </c>
    </row>
    <row r="1980" spans="1:12" hidden="1" x14ac:dyDescent="0.3">
      <c r="A1980" s="154" t="s">
        <v>1071</v>
      </c>
      <c r="B1980" s="154" t="s">
        <v>12673</v>
      </c>
      <c r="C1980" s="152" t="s">
        <v>1071</v>
      </c>
      <c r="D1980" s="153" t="s">
        <v>12674</v>
      </c>
      <c r="E1980" s="154" t="s">
        <v>36</v>
      </c>
      <c r="F1980" s="154" t="s">
        <v>9447</v>
      </c>
      <c r="G1980" s="154" t="s">
        <v>9448</v>
      </c>
      <c r="H1980" s="154" t="s">
        <v>42</v>
      </c>
      <c r="I1980" s="154" t="s">
        <v>9449</v>
      </c>
      <c r="J1980" s="154" t="s">
        <v>9450</v>
      </c>
      <c r="K1980" s="154" t="s">
        <v>9451</v>
      </c>
      <c r="L1980" s="155">
        <v>92.12</v>
      </c>
    </row>
    <row r="1981" spans="1:12" hidden="1" x14ac:dyDescent="0.3">
      <c r="A1981" s="154" t="s">
        <v>1052</v>
      </c>
      <c r="B1981" s="154" t="s">
        <v>12675</v>
      </c>
      <c r="C1981" s="152" t="s">
        <v>1052</v>
      </c>
      <c r="D1981" s="153" t="s">
        <v>12676</v>
      </c>
      <c r="E1981" s="154" t="s">
        <v>36</v>
      </c>
      <c r="F1981" s="154" t="s">
        <v>9447</v>
      </c>
      <c r="G1981" s="154" t="s">
        <v>9448</v>
      </c>
      <c r="H1981" s="154" t="s">
        <v>42</v>
      </c>
      <c r="I1981" s="154" t="s">
        <v>9449</v>
      </c>
      <c r="J1981" s="154" t="s">
        <v>9450</v>
      </c>
      <c r="K1981" s="154" t="s">
        <v>9451</v>
      </c>
      <c r="L1981" s="155">
        <v>0</v>
      </c>
    </row>
    <row r="1982" spans="1:12" hidden="1" x14ac:dyDescent="0.3">
      <c r="A1982" s="154" t="s">
        <v>1053</v>
      </c>
      <c r="B1982" s="154" t="s">
        <v>12677</v>
      </c>
      <c r="C1982" s="152" t="s">
        <v>1053</v>
      </c>
      <c r="D1982" s="153" t="s">
        <v>12678</v>
      </c>
      <c r="E1982" s="154" t="s">
        <v>36</v>
      </c>
      <c r="F1982" s="154" t="s">
        <v>9447</v>
      </c>
      <c r="G1982" s="154" t="s">
        <v>9448</v>
      </c>
      <c r="H1982" s="154" t="s">
        <v>42</v>
      </c>
      <c r="I1982" s="154" t="s">
        <v>9449</v>
      </c>
      <c r="J1982" s="154" t="s">
        <v>9450</v>
      </c>
      <c r="K1982" s="154" t="s">
        <v>9451</v>
      </c>
      <c r="L1982" s="155">
        <v>0</v>
      </c>
    </row>
    <row r="1983" spans="1:12" hidden="1" x14ac:dyDescent="0.3">
      <c r="A1983" s="154" t="s">
        <v>1072</v>
      </c>
      <c r="B1983" s="154" t="s">
        <v>12679</v>
      </c>
      <c r="C1983" s="152" t="s">
        <v>1072</v>
      </c>
      <c r="D1983" s="153" t="s">
        <v>12680</v>
      </c>
      <c r="E1983" s="154" t="s">
        <v>36</v>
      </c>
      <c r="F1983" s="154" t="s">
        <v>9447</v>
      </c>
      <c r="G1983" s="154" t="s">
        <v>9448</v>
      </c>
      <c r="H1983" s="154" t="s">
        <v>42</v>
      </c>
      <c r="I1983" s="154" t="s">
        <v>9449</v>
      </c>
      <c r="J1983" s="154" t="s">
        <v>9450</v>
      </c>
      <c r="K1983" s="154" t="s">
        <v>9451</v>
      </c>
      <c r="L1983" s="155">
        <v>6.9878095199999999</v>
      </c>
    </row>
    <row r="1984" spans="1:12" hidden="1" x14ac:dyDescent="0.3">
      <c r="A1984" s="154" t="s">
        <v>1073</v>
      </c>
      <c r="B1984" s="154" t="s">
        <v>12681</v>
      </c>
      <c r="C1984" s="152" t="s">
        <v>1073</v>
      </c>
      <c r="D1984" s="153" t="s">
        <v>12682</v>
      </c>
      <c r="E1984" s="154" t="s">
        <v>36</v>
      </c>
      <c r="F1984" s="154" t="s">
        <v>9447</v>
      </c>
      <c r="G1984" s="154" t="s">
        <v>9448</v>
      </c>
      <c r="H1984" s="154" t="s">
        <v>42</v>
      </c>
      <c r="I1984" s="154" t="s">
        <v>9449</v>
      </c>
      <c r="J1984" s="154" t="s">
        <v>9450</v>
      </c>
      <c r="K1984" s="154" t="s">
        <v>9451</v>
      </c>
      <c r="L1984" s="155">
        <v>47.645000000000003</v>
      </c>
    </row>
    <row r="1985" spans="1:12" hidden="1" x14ac:dyDescent="0.3">
      <c r="A1985" s="154" t="s">
        <v>12683</v>
      </c>
      <c r="B1985" s="154" t="s">
        <v>12684</v>
      </c>
      <c r="C1985" s="152" t="s">
        <v>12683</v>
      </c>
      <c r="D1985" s="153" t="s">
        <v>12685</v>
      </c>
      <c r="E1985" s="154" t="s">
        <v>36</v>
      </c>
      <c r="F1985" s="154" t="s">
        <v>9447</v>
      </c>
      <c r="G1985" s="154" t="s">
        <v>9448</v>
      </c>
      <c r="H1985" s="154" t="s">
        <v>42</v>
      </c>
      <c r="I1985" s="154" t="s">
        <v>9449</v>
      </c>
      <c r="J1985" s="154" t="s">
        <v>9450</v>
      </c>
      <c r="K1985" s="154" t="s">
        <v>9451</v>
      </c>
      <c r="L1985" s="155">
        <v>0.30798430999999998</v>
      </c>
    </row>
    <row r="1986" spans="1:12" hidden="1" x14ac:dyDescent="0.3">
      <c r="A1986" s="154" t="s">
        <v>12686</v>
      </c>
      <c r="B1986" s="154" t="s">
        <v>12687</v>
      </c>
      <c r="C1986" s="152" t="s">
        <v>12686</v>
      </c>
      <c r="D1986" s="153" t="s">
        <v>12688</v>
      </c>
      <c r="E1986" s="154" t="s">
        <v>36</v>
      </c>
      <c r="F1986" s="154" t="s">
        <v>9447</v>
      </c>
      <c r="G1986" s="154" t="s">
        <v>9448</v>
      </c>
      <c r="H1986" s="154" t="s">
        <v>42</v>
      </c>
      <c r="I1986" s="154" t="s">
        <v>9449</v>
      </c>
      <c r="J1986" s="154" t="s">
        <v>9450</v>
      </c>
      <c r="K1986" s="154" t="s">
        <v>9451</v>
      </c>
      <c r="L1986" s="155">
        <v>0.44166091000000002</v>
      </c>
    </row>
    <row r="1987" spans="1:12" hidden="1" x14ac:dyDescent="0.3">
      <c r="A1987" s="154" t="s">
        <v>12689</v>
      </c>
      <c r="B1987" s="154" t="s">
        <v>12690</v>
      </c>
      <c r="C1987" s="152" t="s">
        <v>12689</v>
      </c>
      <c r="D1987" s="153" t="s">
        <v>12691</v>
      </c>
      <c r="E1987" s="154" t="s">
        <v>36</v>
      </c>
      <c r="F1987" s="154" t="s">
        <v>9447</v>
      </c>
      <c r="G1987" s="154" t="s">
        <v>9448</v>
      </c>
      <c r="H1987" s="154" t="s">
        <v>42</v>
      </c>
      <c r="I1987" s="154" t="s">
        <v>9449</v>
      </c>
      <c r="J1987" s="154" t="s">
        <v>9450</v>
      </c>
      <c r="K1987" s="154" t="s">
        <v>9451</v>
      </c>
      <c r="L1987" s="155">
        <v>0.89470322000000002</v>
      </c>
    </row>
    <row r="1988" spans="1:12" hidden="1" x14ac:dyDescent="0.3">
      <c r="A1988" s="154" t="s">
        <v>12692</v>
      </c>
      <c r="B1988" s="154" t="s">
        <v>12693</v>
      </c>
      <c r="C1988" s="152" t="s">
        <v>12692</v>
      </c>
      <c r="D1988" s="153" t="s">
        <v>12694</v>
      </c>
      <c r="E1988" s="154" t="s">
        <v>36</v>
      </c>
      <c r="F1988" s="154" t="s">
        <v>9447</v>
      </c>
      <c r="G1988" s="154" t="s">
        <v>9448</v>
      </c>
      <c r="H1988" s="154" t="s">
        <v>42</v>
      </c>
      <c r="I1988" s="154" t="s">
        <v>9449</v>
      </c>
      <c r="J1988" s="154" t="s">
        <v>9450</v>
      </c>
      <c r="K1988" s="154" t="s">
        <v>9451</v>
      </c>
      <c r="L1988" s="155">
        <v>1.9343999999999999</v>
      </c>
    </row>
    <row r="1989" spans="1:12" hidden="1" x14ac:dyDescent="0.3">
      <c r="A1989" s="154" t="s">
        <v>12695</v>
      </c>
      <c r="B1989" s="154" t="s">
        <v>12696</v>
      </c>
      <c r="C1989" s="152" t="s">
        <v>12695</v>
      </c>
      <c r="D1989" s="153" t="s">
        <v>12697</v>
      </c>
      <c r="E1989" s="154" t="s">
        <v>36</v>
      </c>
      <c r="F1989" s="154" t="s">
        <v>9447</v>
      </c>
      <c r="G1989" s="154" t="s">
        <v>9448</v>
      </c>
      <c r="H1989" s="154" t="s">
        <v>42</v>
      </c>
      <c r="I1989" s="154" t="s">
        <v>9449</v>
      </c>
      <c r="J1989" s="154" t="s">
        <v>9450</v>
      </c>
      <c r="K1989" s="154" t="s">
        <v>9451</v>
      </c>
      <c r="L1989" s="155">
        <v>0.20075555</v>
      </c>
    </row>
    <row r="1990" spans="1:12" hidden="1" x14ac:dyDescent="0.3">
      <c r="A1990" s="154" t="s">
        <v>12698</v>
      </c>
      <c r="B1990" s="154" t="s">
        <v>12699</v>
      </c>
      <c r="C1990" s="152" t="s">
        <v>12698</v>
      </c>
      <c r="D1990" s="153" t="s">
        <v>12700</v>
      </c>
      <c r="E1990" s="154" t="s">
        <v>36</v>
      </c>
      <c r="F1990" s="154" t="s">
        <v>9447</v>
      </c>
      <c r="G1990" s="154" t="s">
        <v>9448</v>
      </c>
      <c r="H1990" s="154" t="s">
        <v>42</v>
      </c>
      <c r="I1990" s="154" t="s">
        <v>9449</v>
      </c>
      <c r="J1990" s="154" t="s">
        <v>9450</v>
      </c>
      <c r="K1990" s="154" t="s">
        <v>9451</v>
      </c>
      <c r="L1990" s="155">
        <v>0.20269843000000001</v>
      </c>
    </row>
    <row r="1991" spans="1:12" hidden="1" x14ac:dyDescent="0.3">
      <c r="A1991" s="154" t="s">
        <v>12701</v>
      </c>
      <c r="B1991" s="154" t="s">
        <v>12702</v>
      </c>
      <c r="C1991" s="152" t="s">
        <v>12701</v>
      </c>
      <c r="D1991" s="153" t="s">
        <v>12703</v>
      </c>
      <c r="E1991" s="154" t="s">
        <v>36</v>
      </c>
      <c r="F1991" s="154" t="s">
        <v>9447</v>
      </c>
      <c r="G1991" s="154" t="s">
        <v>9448</v>
      </c>
      <c r="H1991" s="154" t="s">
        <v>42</v>
      </c>
      <c r="I1991" s="154" t="s">
        <v>9449</v>
      </c>
      <c r="J1991" s="154" t="s">
        <v>9450</v>
      </c>
      <c r="K1991" s="154" t="s">
        <v>9451</v>
      </c>
      <c r="L1991" s="155">
        <v>0.47639999999999999</v>
      </c>
    </row>
    <row r="1992" spans="1:12" hidden="1" x14ac:dyDescent="0.3">
      <c r="A1992" s="154" t="s">
        <v>12704</v>
      </c>
      <c r="B1992" s="154" t="s">
        <v>12705</v>
      </c>
      <c r="C1992" s="152" t="s">
        <v>12704</v>
      </c>
      <c r="D1992" s="153" t="s">
        <v>12706</v>
      </c>
      <c r="E1992" s="154" t="s">
        <v>36</v>
      </c>
      <c r="F1992" s="154" t="s">
        <v>9447</v>
      </c>
      <c r="G1992" s="154" t="s">
        <v>9448</v>
      </c>
      <c r="H1992" s="154" t="s">
        <v>42</v>
      </c>
      <c r="I1992" s="154" t="s">
        <v>9449</v>
      </c>
      <c r="J1992" s="154" t="s">
        <v>9450</v>
      </c>
      <c r="K1992" s="154" t="s">
        <v>9451</v>
      </c>
      <c r="L1992" s="155">
        <v>0.70420000000000005</v>
      </c>
    </row>
    <row r="1993" spans="1:12" hidden="1" x14ac:dyDescent="0.3">
      <c r="A1993" s="154" t="s">
        <v>1054</v>
      </c>
      <c r="B1993" s="154" t="s">
        <v>12707</v>
      </c>
      <c r="C1993" s="152" t="s">
        <v>1054</v>
      </c>
      <c r="D1993" s="153" t="s">
        <v>12708</v>
      </c>
      <c r="E1993" s="154" t="s">
        <v>36</v>
      </c>
      <c r="F1993" s="154" t="s">
        <v>9447</v>
      </c>
      <c r="G1993" s="154" t="s">
        <v>9448</v>
      </c>
      <c r="H1993" s="154" t="s">
        <v>42</v>
      </c>
      <c r="I1993" s="154" t="s">
        <v>9449</v>
      </c>
      <c r="J1993" s="154" t="s">
        <v>9450</v>
      </c>
      <c r="K1993" s="154" t="s">
        <v>9451</v>
      </c>
      <c r="L1993" s="155">
        <v>0</v>
      </c>
    </row>
    <row r="1994" spans="1:12" hidden="1" x14ac:dyDescent="0.3">
      <c r="A1994" s="154" t="s">
        <v>1055</v>
      </c>
      <c r="B1994" s="154" t="s">
        <v>12709</v>
      </c>
      <c r="C1994" s="152" t="s">
        <v>1055</v>
      </c>
      <c r="D1994" s="153" t="s">
        <v>12710</v>
      </c>
      <c r="E1994" s="154" t="s">
        <v>36</v>
      </c>
      <c r="F1994" s="154" t="s">
        <v>9447</v>
      </c>
      <c r="G1994" s="154" t="s">
        <v>9448</v>
      </c>
      <c r="H1994" s="154" t="s">
        <v>42</v>
      </c>
      <c r="I1994" s="154" t="s">
        <v>9449</v>
      </c>
      <c r="J1994" s="154" t="s">
        <v>9450</v>
      </c>
      <c r="K1994" s="154" t="s">
        <v>9451</v>
      </c>
      <c r="L1994" s="155">
        <v>494.22</v>
      </c>
    </row>
    <row r="1995" spans="1:12" hidden="1" x14ac:dyDescent="0.3">
      <c r="A1995" s="154" t="s">
        <v>1056</v>
      </c>
      <c r="B1995" s="154" t="s">
        <v>12711</v>
      </c>
      <c r="C1995" s="152" t="s">
        <v>1056</v>
      </c>
      <c r="D1995" s="153" t="s">
        <v>12712</v>
      </c>
      <c r="E1995" s="154" t="s">
        <v>36</v>
      </c>
      <c r="F1995" s="154" t="s">
        <v>9447</v>
      </c>
      <c r="G1995" s="154" t="s">
        <v>9448</v>
      </c>
      <c r="H1995" s="154" t="s">
        <v>42</v>
      </c>
      <c r="I1995" s="154" t="s">
        <v>9449</v>
      </c>
      <c r="J1995" s="154" t="s">
        <v>9450</v>
      </c>
      <c r="K1995" s="154" t="s">
        <v>9451</v>
      </c>
      <c r="L1995" s="155">
        <v>73.876666659999998</v>
      </c>
    </row>
    <row r="1996" spans="1:12" hidden="1" x14ac:dyDescent="0.3">
      <c r="A1996" s="154" t="s">
        <v>1057</v>
      </c>
      <c r="B1996" s="154" t="s">
        <v>12713</v>
      </c>
      <c r="C1996" s="152" t="s">
        <v>1057</v>
      </c>
      <c r="D1996" s="153" t="s">
        <v>12714</v>
      </c>
      <c r="E1996" s="154" t="s">
        <v>36</v>
      </c>
      <c r="F1996" s="154" t="s">
        <v>9447</v>
      </c>
      <c r="G1996" s="154" t="s">
        <v>9448</v>
      </c>
      <c r="H1996" s="154" t="s">
        <v>42</v>
      </c>
      <c r="I1996" s="154" t="s">
        <v>9449</v>
      </c>
      <c r="J1996" s="154" t="s">
        <v>9450</v>
      </c>
      <c r="K1996" s="154" t="s">
        <v>9451</v>
      </c>
      <c r="L1996" s="155">
        <v>2612.1799999999998</v>
      </c>
    </row>
    <row r="1997" spans="1:12" hidden="1" x14ac:dyDescent="0.3">
      <c r="A1997" s="154" t="s">
        <v>1058</v>
      </c>
      <c r="B1997" s="154" t="s">
        <v>12715</v>
      </c>
      <c r="C1997" s="152" t="s">
        <v>1058</v>
      </c>
      <c r="D1997" s="153" t="s">
        <v>12716</v>
      </c>
      <c r="E1997" s="154" t="s">
        <v>36</v>
      </c>
      <c r="F1997" s="154" t="s">
        <v>9447</v>
      </c>
      <c r="G1997" s="154" t="s">
        <v>9448</v>
      </c>
      <c r="H1997" s="154" t="s">
        <v>42</v>
      </c>
      <c r="I1997" s="154" t="s">
        <v>9449</v>
      </c>
      <c r="J1997" s="154" t="s">
        <v>9450</v>
      </c>
      <c r="K1997" s="154" t="s">
        <v>9451</v>
      </c>
      <c r="L1997" s="155">
        <v>842.55472222000003</v>
      </c>
    </row>
    <row r="1998" spans="1:12" hidden="1" x14ac:dyDescent="0.3">
      <c r="A1998" s="154" t="s">
        <v>1074</v>
      </c>
      <c r="B1998" s="154" t="s">
        <v>12717</v>
      </c>
      <c r="C1998" s="152" t="s">
        <v>1074</v>
      </c>
      <c r="D1998" s="153" t="s">
        <v>12718</v>
      </c>
      <c r="E1998" s="154" t="s">
        <v>36</v>
      </c>
      <c r="F1998" s="154" t="s">
        <v>9447</v>
      </c>
      <c r="G1998" s="154" t="s">
        <v>9448</v>
      </c>
      <c r="H1998" s="154" t="s">
        <v>42</v>
      </c>
      <c r="I1998" s="154" t="s">
        <v>9449</v>
      </c>
      <c r="J1998" s="154" t="s">
        <v>9450</v>
      </c>
      <c r="K1998" s="154" t="s">
        <v>9451</v>
      </c>
      <c r="L1998" s="155">
        <v>666.30285714000001</v>
      </c>
    </row>
    <row r="1999" spans="1:12" hidden="1" x14ac:dyDescent="0.3">
      <c r="A1999" s="154" t="s">
        <v>1059</v>
      </c>
      <c r="B1999" s="154" t="s">
        <v>12719</v>
      </c>
      <c r="C1999" s="152" t="s">
        <v>1059</v>
      </c>
      <c r="D1999" s="153" t="s">
        <v>12720</v>
      </c>
      <c r="E1999" s="154" t="s">
        <v>36</v>
      </c>
      <c r="F1999" s="154" t="s">
        <v>9447</v>
      </c>
      <c r="G1999" s="154" t="s">
        <v>9448</v>
      </c>
      <c r="H1999" s="154" t="s">
        <v>42</v>
      </c>
      <c r="I1999" s="154" t="s">
        <v>9449</v>
      </c>
      <c r="J1999" s="154" t="s">
        <v>9450</v>
      </c>
      <c r="K1999" s="154" t="s">
        <v>9451</v>
      </c>
      <c r="L1999" s="155">
        <v>212.005</v>
      </c>
    </row>
    <row r="2000" spans="1:12" hidden="1" x14ac:dyDescent="0.3">
      <c r="A2000" s="154" t="s">
        <v>1060</v>
      </c>
      <c r="B2000" s="154" t="s">
        <v>12721</v>
      </c>
      <c r="C2000" s="152" t="s">
        <v>1060</v>
      </c>
      <c r="D2000" s="153" t="s">
        <v>12722</v>
      </c>
      <c r="E2000" s="154" t="s">
        <v>36</v>
      </c>
      <c r="F2000" s="154" t="s">
        <v>9447</v>
      </c>
      <c r="G2000" s="154" t="s">
        <v>9448</v>
      </c>
      <c r="H2000" s="154" t="s">
        <v>42</v>
      </c>
      <c r="I2000" s="154" t="s">
        <v>9449</v>
      </c>
      <c r="J2000" s="154" t="s">
        <v>9450</v>
      </c>
      <c r="K2000" s="154" t="s">
        <v>9451</v>
      </c>
      <c r="L2000" s="155">
        <v>0</v>
      </c>
    </row>
    <row r="2001" spans="1:12" hidden="1" x14ac:dyDescent="0.3">
      <c r="A2001" s="154" t="s">
        <v>1075</v>
      </c>
      <c r="B2001" s="154" t="s">
        <v>12723</v>
      </c>
      <c r="C2001" s="152" t="s">
        <v>1075</v>
      </c>
      <c r="D2001" s="153" t="s">
        <v>12724</v>
      </c>
      <c r="E2001" s="154" t="s">
        <v>36</v>
      </c>
      <c r="F2001" s="154" t="s">
        <v>9447</v>
      </c>
      <c r="G2001" s="154" t="s">
        <v>9448</v>
      </c>
      <c r="H2001" s="154" t="s">
        <v>42</v>
      </c>
      <c r="I2001" s="154" t="s">
        <v>9449</v>
      </c>
      <c r="J2001" s="154" t="s">
        <v>9450</v>
      </c>
      <c r="K2001" s="154" t="s">
        <v>9451</v>
      </c>
      <c r="L2001" s="155">
        <v>76.97</v>
      </c>
    </row>
    <row r="2002" spans="1:12" hidden="1" x14ac:dyDescent="0.3">
      <c r="A2002" s="154" t="s">
        <v>1061</v>
      </c>
      <c r="B2002" s="154" t="s">
        <v>12725</v>
      </c>
      <c r="C2002" s="152" t="s">
        <v>1061</v>
      </c>
      <c r="D2002" s="153" t="s">
        <v>12726</v>
      </c>
      <c r="E2002" s="154" t="s">
        <v>36</v>
      </c>
      <c r="F2002" s="154" t="s">
        <v>9447</v>
      </c>
      <c r="G2002" s="154" t="s">
        <v>9448</v>
      </c>
      <c r="H2002" s="154" t="s">
        <v>42</v>
      </c>
      <c r="I2002" s="154" t="s">
        <v>9449</v>
      </c>
      <c r="J2002" s="154" t="s">
        <v>9450</v>
      </c>
      <c r="K2002" s="154" t="s">
        <v>9451</v>
      </c>
      <c r="L2002" s="155">
        <v>33.27333333</v>
      </c>
    </row>
    <row r="2003" spans="1:12" hidden="1" x14ac:dyDescent="0.3">
      <c r="A2003" s="154" t="s">
        <v>1062</v>
      </c>
      <c r="B2003" s="154" t="s">
        <v>12727</v>
      </c>
      <c r="C2003" s="152" t="s">
        <v>1062</v>
      </c>
      <c r="D2003" s="153" t="s">
        <v>12728</v>
      </c>
      <c r="E2003" s="154" t="s">
        <v>36</v>
      </c>
      <c r="F2003" s="154" t="s">
        <v>9447</v>
      </c>
      <c r="G2003" s="154" t="s">
        <v>9448</v>
      </c>
      <c r="H2003" s="154" t="s">
        <v>42</v>
      </c>
      <c r="I2003" s="154" t="s">
        <v>9449</v>
      </c>
      <c r="J2003" s="154" t="s">
        <v>9450</v>
      </c>
      <c r="K2003" s="154" t="s">
        <v>9451</v>
      </c>
      <c r="L2003" s="155">
        <v>0</v>
      </c>
    </row>
    <row r="2004" spans="1:12" hidden="1" x14ac:dyDescent="0.3">
      <c r="A2004" s="154" t="s">
        <v>1087</v>
      </c>
      <c r="B2004" s="154" t="s">
        <v>12729</v>
      </c>
      <c r="C2004" s="152" t="s">
        <v>1087</v>
      </c>
      <c r="D2004" s="153" t="s">
        <v>12730</v>
      </c>
      <c r="E2004" s="154" t="s">
        <v>36</v>
      </c>
      <c r="F2004" s="154" t="s">
        <v>9447</v>
      </c>
      <c r="G2004" s="154" t="s">
        <v>9448</v>
      </c>
      <c r="H2004" s="154" t="s">
        <v>42</v>
      </c>
      <c r="I2004" s="154" t="s">
        <v>9449</v>
      </c>
      <c r="J2004" s="154" t="s">
        <v>9450</v>
      </c>
      <c r="K2004" s="154" t="s">
        <v>9451</v>
      </c>
      <c r="L2004" s="155">
        <v>430.16</v>
      </c>
    </row>
    <row r="2005" spans="1:12" hidden="1" x14ac:dyDescent="0.3">
      <c r="A2005" s="154" t="s">
        <v>1127</v>
      </c>
      <c r="B2005" s="154" t="s">
        <v>12731</v>
      </c>
      <c r="C2005" s="152" t="s">
        <v>1127</v>
      </c>
      <c r="D2005" s="153" t="s">
        <v>12732</v>
      </c>
      <c r="E2005" s="154" t="s">
        <v>36</v>
      </c>
      <c r="F2005" s="154" t="s">
        <v>9447</v>
      </c>
      <c r="G2005" s="154" t="s">
        <v>9448</v>
      </c>
      <c r="H2005" s="154" t="s">
        <v>42</v>
      </c>
      <c r="I2005" s="154" t="s">
        <v>9449</v>
      </c>
      <c r="J2005" s="154" t="s">
        <v>9450</v>
      </c>
      <c r="K2005" s="154" t="s">
        <v>9451</v>
      </c>
      <c r="L2005" s="155">
        <v>4.6740000000000004</v>
      </c>
    </row>
    <row r="2006" spans="1:12" hidden="1" x14ac:dyDescent="0.3">
      <c r="A2006" s="154" t="s">
        <v>12733</v>
      </c>
      <c r="B2006" s="154" t="s">
        <v>12734</v>
      </c>
      <c r="C2006" s="152" t="s">
        <v>12733</v>
      </c>
      <c r="D2006" s="153" t="s">
        <v>12735</v>
      </c>
      <c r="E2006" s="154" t="s">
        <v>36</v>
      </c>
      <c r="F2006" s="154" t="s">
        <v>9447</v>
      </c>
      <c r="G2006" s="154" t="s">
        <v>9448</v>
      </c>
      <c r="H2006" s="154" t="s">
        <v>42</v>
      </c>
      <c r="I2006" s="154" t="s">
        <v>9449</v>
      </c>
      <c r="J2006" s="154" t="s">
        <v>9450</v>
      </c>
      <c r="K2006" s="154" t="s">
        <v>9451</v>
      </c>
      <c r="L2006" s="155">
        <v>158.81338775</v>
      </c>
    </row>
    <row r="2007" spans="1:12" hidden="1" x14ac:dyDescent="0.3">
      <c r="A2007" s="154" t="s">
        <v>1148</v>
      </c>
      <c r="B2007" s="156" t="s">
        <v>12736</v>
      </c>
      <c r="C2007" s="152" t="s">
        <v>1148</v>
      </c>
      <c r="D2007" s="153" t="s">
        <v>4752</v>
      </c>
      <c r="E2007" s="154" t="s">
        <v>36</v>
      </c>
      <c r="F2007" s="154" t="s">
        <v>9447</v>
      </c>
      <c r="G2007" s="154" t="s">
        <v>9448</v>
      </c>
      <c r="H2007" s="154" t="s">
        <v>42</v>
      </c>
      <c r="I2007" s="154" t="s">
        <v>9449</v>
      </c>
      <c r="J2007" s="154" t="s">
        <v>9450</v>
      </c>
      <c r="K2007" s="154" t="s">
        <v>9451</v>
      </c>
      <c r="L2007" s="155">
        <v>28.2925</v>
      </c>
    </row>
    <row r="2008" spans="1:12" hidden="1" x14ac:dyDescent="0.3">
      <c r="A2008" s="154" t="s">
        <v>12737</v>
      </c>
      <c r="B2008" s="154" t="s">
        <v>12738</v>
      </c>
      <c r="C2008" s="152" t="s">
        <v>12739</v>
      </c>
      <c r="D2008" s="153" t="s">
        <v>12740</v>
      </c>
      <c r="E2008" s="154" t="s">
        <v>36</v>
      </c>
      <c r="F2008" s="154" t="s">
        <v>9465</v>
      </c>
      <c r="G2008" s="154" t="s">
        <v>10246</v>
      </c>
      <c r="H2008" s="154" t="s">
        <v>42</v>
      </c>
      <c r="I2008" s="154" t="s">
        <v>9449</v>
      </c>
      <c r="J2008" s="154" t="s">
        <v>9450</v>
      </c>
      <c r="K2008" s="154" t="s">
        <v>9451</v>
      </c>
      <c r="L2008" s="155">
        <v>16.565454540000001</v>
      </c>
    </row>
    <row r="2009" spans="1:12" hidden="1" x14ac:dyDescent="0.3">
      <c r="A2009" s="154" t="s">
        <v>12741</v>
      </c>
      <c r="B2009" s="154" t="s">
        <v>12742</v>
      </c>
      <c r="C2009" s="152" t="s">
        <v>12743</v>
      </c>
      <c r="D2009" s="153" t="s">
        <v>12744</v>
      </c>
      <c r="E2009" s="154" t="s">
        <v>40</v>
      </c>
      <c r="F2009" s="154" t="s">
        <v>12745</v>
      </c>
      <c r="G2009" s="154" t="s">
        <v>12746</v>
      </c>
      <c r="H2009" s="154" t="s">
        <v>8054</v>
      </c>
      <c r="I2009" s="154" t="s">
        <v>8055</v>
      </c>
      <c r="J2009" s="154" t="s">
        <v>12747</v>
      </c>
      <c r="K2009" s="154" t="s">
        <v>12748</v>
      </c>
      <c r="L2009" s="155">
        <v>1.39669369</v>
      </c>
    </row>
    <row r="2010" spans="1:12" hidden="1" x14ac:dyDescent="0.3">
      <c r="A2010" s="154" t="s">
        <v>12749</v>
      </c>
      <c r="B2010" s="154" t="s">
        <v>12750</v>
      </c>
      <c r="C2010" s="152" t="s">
        <v>12749</v>
      </c>
      <c r="D2010" s="153" t="s">
        <v>12751</v>
      </c>
      <c r="E2010" s="154" t="s">
        <v>36</v>
      </c>
      <c r="F2010" s="154" t="s">
        <v>12745</v>
      </c>
      <c r="G2010" s="154" t="s">
        <v>12746</v>
      </c>
      <c r="H2010" s="154" t="s">
        <v>12752</v>
      </c>
      <c r="I2010" s="154" t="s">
        <v>12753</v>
      </c>
      <c r="J2010" s="154" t="s">
        <v>12747</v>
      </c>
      <c r="K2010" s="154" t="s">
        <v>12748</v>
      </c>
      <c r="L2010" s="155">
        <v>0</v>
      </c>
    </row>
    <row r="2011" spans="1:12" hidden="1" x14ac:dyDescent="0.3">
      <c r="A2011" s="154" t="s">
        <v>12754</v>
      </c>
      <c r="B2011" s="154" t="s">
        <v>12755</v>
      </c>
      <c r="C2011" s="152" t="s">
        <v>12754</v>
      </c>
      <c r="D2011" s="153" t="s">
        <v>12756</v>
      </c>
      <c r="E2011" s="154" t="s">
        <v>36</v>
      </c>
      <c r="F2011" s="154" t="s">
        <v>12745</v>
      </c>
      <c r="G2011" s="154" t="s">
        <v>12746</v>
      </c>
      <c r="H2011" s="154" t="s">
        <v>12752</v>
      </c>
      <c r="I2011" s="154" t="s">
        <v>12753</v>
      </c>
      <c r="J2011" s="154" t="s">
        <v>12747</v>
      </c>
      <c r="K2011" s="154" t="s">
        <v>12748</v>
      </c>
      <c r="L2011" s="155">
        <v>0</v>
      </c>
    </row>
    <row r="2012" spans="1:12" hidden="1" x14ac:dyDescent="0.3">
      <c r="A2012" s="154" t="s">
        <v>12757</v>
      </c>
      <c r="B2012" s="154" t="s">
        <v>12758</v>
      </c>
      <c r="C2012" s="152" t="s">
        <v>12757</v>
      </c>
      <c r="D2012" s="153" t="s">
        <v>12759</v>
      </c>
      <c r="E2012" s="154" t="s">
        <v>36</v>
      </c>
      <c r="F2012" s="154" t="s">
        <v>12745</v>
      </c>
      <c r="G2012" s="154" t="s">
        <v>12746</v>
      </c>
      <c r="H2012" s="154" t="s">
        <v>7726</v>
      </c>
      <c r="I2012" s="154" t="s">
        <v>7727</v>
      </c>
      <c r="J2012" s="154" t="s">
        <v>12747</v>
      </c>
      <c r="K2012" s="154" t="s">
        <v>12748</v>
      </c>
      <c r="L2012" s="155">
        <v>3.6228369699999998</v>
      </c>
    </row>
    <row r="2013" spans="1:12" hidden="1" x14ac:dyDescent="0.3">
      <c r="A2013" s="154" t="s">
        <v>12760</v>
      </c>
      <c r="B2013" s="154" t="s">
        <v>12761</v>
      </c>
      <c r="C2013" s="152" t="s">
        <v>12760</v>
      </c>
      <c r="D2013" s="153" t="s">
        <v>12762</v>
      </c>
      <c r="E2013" s="154" t="s">
        <v>36</v>
      </c>
      <c r="F2013" s="154" t="s">
        <v>12745</v>
      </c>
      <c r="G2013" s="154" t="s">
        <v>12746</v>
      </c>
      <c r="H2013" s="154" t="s">
        <v>7726</v>
      </c>
      <c r="I2013" s="154" t="s">
        <v>7727</v>
      </c>
      <c r="J2013" s="154" t="s">
        <v>12747</v>
      </c>
      <c r="K2013" s="154" t="s">
        <v>12748</v>
      </c>
      <c r="L2013" s="155">
        <v>7.12388888</v>
      </c>
    </row>
    <row r="2014" spans="1:12" hidden="1" x14ac:dyDescent="0.3">
      <c r="A2014" s="154" t="s">
        <v>12763</v>
      </c>
      <c r="B2014" s="154" t="s">
        <v>12764</v>
      </c>
      <c r="C2014" s="152" t="s">
        <v>12763</v>
      </c>
      <c r="D2014" s="153" t="s">
        <v>12765</v>
      </c>
      <c r="E2014" s="154" t="s">
        <v>36</v>
      </c>
      <c r="F2014" s="154" t="s">
        <v>12745</v>
      </c>
      <c r="G2014" s="154" t="s">
        <v>12746</v>
      </c>
      <c r="H2014" s="154" t="s">
        <v>7726</v>
      </c>
      <c r="I2014" s="154" t="s">
        <v>7727</v>
      </c>
      <c r="J2014" s="154" t="s">
        <v>12747</v>
      </c>
      <c r="K2014" s="154" t="s">
        <v>12748</v>
      </c>
      <c r="L2014" s="155">
        <v>7.9814545399999997</v>
      </c>
    </row>
    <row r="2015" spans="1:12" hidden="1" x14ac:dyDescent="0.3">
      <c r="A2015" s="154" t="s">
        <v>12766</v>
      </c>
      <c r="B2015" s="154" t="s">
        <v>12767</v>
      </c>
      <c r="C2015" s="152" t="s">
        <v>12766</v>
      </c>
      <c r="D2015" s="153" t="s">
        <v>12768</v>
      </c>
      <c r="E2015" s="154" t="s">
        <v>36</v>
      </c>
      <c r="F2015" s="154" t="s">
        <v>12745</v>
      </c>
      <c r="G2015" s="154" t="s">
        <v>12746</v>
      </c>
      <c r="H2015" s="154" t="s">
        <v>8054</v>
      </c>
      <c r="I2015" s="154" t="s">
        <v>8055</v>
      </c>
      <c r="J2015" s="154" t="s">
        <v>12747</v>
      </c>
      <c r="K2015" s="154" t="s">
        <v>12748</v>
      </c>
      <c r="L2015" s="155">
        <v>6.0348648599999999</v>
      </c>
    </row>
    <row r="2016" spans="1:12" hidden="1" x14ac:dyDescent="0.3">
      <c r="A2016" s="154" t="s">
        <v>12769</v>
      </c>
      <c r="B2016" s="154" t="s">
        <v>12770</v>
      </c>
      <c r="C2016" s="152" t="s">
        <v>12769</v>
      </c>
      <c r="D2016" s="153" t="s">
        <v>12771</v>
      </c>
      <c r="E2016" s="154" t="s">
        <v>36</v>
      </c>
      <c r="F2016" s="154" t="s">
        <v>12745</v>
      </c>
      <c r="G2016" s="154" t="s">
        <v>12746</v>
      </c>
      <c r="H2016" s="154" t="s">
        <v>8054</v>
      </c>
      <c r="I2016" s="154" t="s">
        <v>8055</v>
      </c>
      <c r="J2016" s="154" t="s">
        <v>12747</v>
      </c>
      <c r="K2016" s="154" t="s">
        <v>12748</v>
      </c>
      <c r="L2016" s="155">
        <v>4.5738038200000002</v>
      </c>
    </row>
    <row r="2017" spans="1:12" hidden="1" x14ac:dyDescent="0.3">
      <c r="A2017" s="154" t="s">
        <v>12772</v>
      </c>
      <c r="B2017" s="154" t="s">
        <v>12773</v>
      </c>
      <c r="C2017" s="152" t="s">
        <v>12772</v>
      </c>
      <c r="D2017" s="153" t="s">
        <v>12774</v>
      </c>
      <c r="E2017" s="154" t="s">
        <v>36</v>
      </c>
      <c r="F2017" s="154" t="s">
        <v>12745</v>
      </c>
      <c r="G2017" s="154" t="s">
        <v>12746</v>
      </c>
      <c r="H2017" s="154" t="s">
        <v>8085</v>
      </c>
      <c r="I2017" s="154" t="s">
        <v>8086</v>
      </c>
      <c r="J2017" s="154" t="s">
        <v>12747</v>
      </c>
      <c r="K2017" s="154" t="s">
        <v>12748</v>
      </c>
      <c r="L2017" s="155">
        <v>0.48665330000000001</v>
      </c>
    </row>
    <row r="2018" spans="1:12" hidden="1" x14ac:dyDescent="0.3">
      <c r="A2018" s="154" t="s">
        <v>12775</v>
      </c>
      <c r="B2018" s="154" t="s">
        <v>12776</v>
      </c>
      <c r="C2018" s="152" t="s">
        <v>12775</v>
      </c>
      <c r="D2018" s="153" t="s">
        <v>12777</v>
      </c>
      <c r="E2018" s="154" t="s">
        <v>36</v>
      </c>
      <c r="F2018" s="154" t="s">
        <v>12745</v>
      </c>
      <c r="G2018" s="154" t="s">
        <v>12746</v>
      </c>
      <c r="H2018" s="154" t="s">
        <v>7310</v>
      </c>
      <c r="I2018" s="154" t="s">
        <v>7311</v>
      </c>
      <c r="J2018" s="154" t="s">
        <v>12747</v>
      </c>
      <c r="K2018" s="154" t="s">
        <v>12748</v>
      </c>
      <c r="L2018" s="155">
        <v>1.3612586600000001</v>
      </c>
    </row>
    <row r="2019" spans="1:12" hidden="1" x14ac:dyDescent="0.3">
      <c r="A2019" s="154" t="s">
        <v>12778</v>
      </c>
      <c r="B2019" s="154" t="s">
        <v>12779</v>
      </c>
      <c r="C2019" s="152" t="s">
        <v>12778</v>
      </c>
      <c r="D2019" s="153" t="s">
        <v>12780</v>
      </c>
      <c r="E2019" s="154" t="s">
        <v>36</v>
      </c>
      <c r="F2019" s="154" t="s">
        <v>12745</v>
      </c>
      <c r="G2019" s="154" t="s">
        <v>12746</v>
      </c>
      <c r="H2019" s="154" t="s">
        <v>7310</v>
      </c>
      <c r="I2019" s="154" t="s">
        <v>7311</v>
      </c>
      <c r="J2019" s="154" t="s">
        <v>12747</v>
      </c>
      <c r="K2019" s="154" t="s">
        <v>12748</v>
      </c>
      <c r="L2019" s="155">
        <v>123.42016666000001</v>
      </c>
    </row>
    <row r="2020" spans="1:12" hidden="1" x14ac:dyDescent="0.3">
      <c r="A2020" s="154" t="s">
        <v>12781</v>
      </c>
      <c r="B2020" s="154" t="s">
        <v>12782</v>
      </c>
      <c r="C2020" s="152" t="s">
        <v>12781</v>
      </c>
      <c r="D2020" s="153" t="s">
        <v>12783</v>
      </c>
      <c r="E2020" s="154" t="s">
        <v>36</v>
      </c>
      <c r="F2020" s="154" t="s">
        <v>12745</v>
      </c>
      <c r="G2020" s="154" t="s">
        <v>12746</v>
      </c>
      <c r="H2020" s="154" t="s">
        <v>7310</v>
      </c>
      <c r="I2020" s="154" t="s">
        <v>7311</v>
      </c>
      <c r="J2020" s="154" t="s">
        <v>12747</v>
      </c>
      <c r="K2020" s="154" t="s">
        <v>12748</v>
      </c>
      <c r="L2020" s="155">
        <v>24.598517739999998</v>
      </c>
    </row>
    <row r="2021" spans="1:12" hidden="1" x14ac:dyDescent="0.3">
      <c r="A2021" s="154" t="s">
        <v>12784</v>
      </c>
      <c r="B2021" s="154" t="s">
        <v>12785</v>
      </c>
      <c r="C2021" s="152" t="s">
        <v>12784</v>
      </c>
      <c r="D2021" s="153" t="s">
        <v>12786</v>
      </c>
      <c r="E2021" s="154" t="s">
        <v>36</v>
      </c>
      <c r="F2021" s="154" t="s">
        <v>12745</v>
      </c>
      <c r="G2021" s="154" t="s">
        <v>12746</v>
      </c>
      <c r="H2021" s="154" t="s">
        <v>7310</v>
      </c>
      <c r="I2021" s="154" t="s">
        <v>7311</v>
      </c>
      <c r="J2021" s="154" t="s">
        <v>12747</v>
      </c>
      <c r="K2021" s="154" t="s">
        <v>12748</v>
      </c>
      <c r="L2021" s="155">
        <v>123.42016666000001</v>
      </c>
    </row>
    <row r="2022" spans="1:12" hidden="1" x14ac:dyDescent="0.3">
      <c r="A2022" s="154" t="s">
        <v>12787</v>
      </c>
      <c r="B2022" s="154" t="s">
        <v>12788</v>
      </c>
      <c r="C2022" s="152" t="s">
        <v>12787</v>
      </c>
      <c r="D2022" s="153" t="s">
        <v>12789</v>
      </c>
      <c r="E2022" s="154" t="s">
        <v>40</v>
      </c>
      <c r="F2022" s="154" t="s">
        <v>12745</v>
      </c>
      <c r="G2022" s="154" t="s">
        <v>12746</v>
      </c>
      <c r="H2022" s="154" t="s">
        <v>7310</v>
      </c>
      <c r="I2022" s="154" t="s">
        <v>7311</v>
      </c>
      <c r="J2022" s="154" t="s">
        <v>12747</v>
      </c>
      <c r="K2022" s="154" t="s">
        <v>12748</v>
      </c>
      <c r="L2022" s="155">
        <v>3.5619180300000002</v>
      </c>
    </row>
    <row r="2023" spans="1:12" hidden="1" x14ac:dyDescent="0.3">
      <c r="A2023" s="154" t="s">
        <v>12790</v>
      </c>
      <c r="B2023" s="154" t="s">
        <v>12791</v>
      </c>
      <c r="C2023" s="152" t="s">
        <v>12790</v>
      </c>
      <c r="D2023" s="153" t="s">
        <v>12792</v>
      </c>
      <c r="E2023" s="154" t="s">
        <v>36</v>
      </c>
      <c r="F2023" s="154" t="s">
        <v>12745</v>
      </c>
      <c r="G2023" s="154" t="s">
        <v>12746</v>
      </c>
      <c r="H2023" s="154" t="s">
        <v>7726</v>
      </c>
      <c r="I2023" s="154" t="s">
        <v>7727</v>
      </c>
      <c r="J2023" s="154" t="s">
        <v>12747</v>
      </c>
      <c r="K2023" s="154" t="s">
        <v>12748</v>
      </c>
      <c r="L2023" s="155">
        <v>0.90749570999999996</v>
      </c>
    </row>
    <row r="2024" spans="1:12" hidden="1" x14ac:dyDescent="0.3">
      <c r="A2024" s="154" t="s">
        <v>12793</v>
      </c>
      <c r="B2024" s="154" t="s">
        <v>12794</v>
      </c>
      <c r="C2024" s="152" t="s">
        <v>12793</v>
      </c>
      <c r="D2024" s="153" t="s">
        <v>12795</v>
      </c>
      <c r="E2024" s="154" t="s">
        <v>36</v>
      </c>
      <c r="F2024" s="154" t="s">
        <v>12745</v>
      </c>
      <c r="G2024" s="154" t="s">
        <v>12746</v>
      </c>
      <c r="H2024" s="154" t="s">
        <v>7310</v>
      </c>
      <c r="I2024" s="154" t="s">
        <v>7311</v>
      </c>
      <c r="J2024" s="154" t="s">
        <v>12747</v>
      </c>
      <c r="K2024" s="154" t="s">
        <v>12748</v>
      </c>
      <c r="L2024" s="155">
        <v>1.3884778499999999</v>
      </c>
    </row>
    <row r="2025" spans="1:12" hidden="1" x14ac:dyDescent="0.3">
      <c r="A2025" s="154" t="s">
        <v>12796</v>
      </c>
      <c r="B2025" s="154" t="s">
        <v>12797</v>
      </c>
      <c r="C2025" s="152" t="s">
        <v>12796</v>
      </c>
      <c r="D2025" s="153" t="s">
        <v>12798</v>
      </c>
      <c r="E2025" s="154" t="s">
        <v>36</v>
      </c>
      <c r="F2025" s="154" t="s">
        <v>12745</v>
      </c>
      <c r="G2025" s="154" t="s">
        <v>12746</v>
      </c>
      <c r="H2025" s="154" t="s">
        <v>7310</v>
      </c>
      <c r="I2025" s="154" t="s">
        <v>7311</v>
      </c>
      <c r="J2025" s="154" t="s">
        <v>12747</v>
      </c>
      <c r="K2025" s="154" t="s">
        <v>12748</v>
      </c>
      <c r="L2025" s="155">
        <v>0.10890026</v>
      </c>
    </row>
    <row r="2026" spans="1:12" hidden="1" x14ac:dyDescent="0.3">
      <c r="A2026" s="154" t="s">
        <v>12799</v>
      </c>
      <c r="B2026" s="154" t="s">
        <v>12800</v>
      </c>
      <c r="C2026" s="152" t="s">
        <v>12799</v>
      </c>
      <c r="D2026" s="153" t="s">
        <v>12801</v>
      </c>
      <c r="E2026" s="154" t="s">
        <v>36</v>
      </c>
      <c r="F2026" s="154" t="s">
        <v>12745</v>
      </c>
      <c r="G2026" s="154" t="s">
        <v>12746</v>
      </c>
      <c r="H2026" s="154" t="s">
        <v>7310</v>
      </c>
      <c r="I2026" s="154" t="s">
        <v>7311</v>
      </c>
      <c r="J2026" s="154" t="s">
        <v>12747</v>
      </c>
      <c r="K2026" s="154" t="s">
        <v>12748</v>
      </c>
      <c r="L2026" s="155">
        <v>0.10890002999999999</v>
      </c>
    </row>
    <row r="2027" spans="1:12" hidden="1" x14ac:dyDescent="0.3">
      <c r="A2027" s="154" t="s">
        <v>12802</v>
      </c>
      <c r="B2027" s="154" t="s">
        <v>12803</v>
      </c>
      <c r="C2027" s="152" t="s">
        <v>12802</v>
      </c>
      <c r="D2027" s="153" t="s">
        <v>12804</v>
      </c>
      <c r="E2027" s="154" t="s">
        <v>36</v>
      </c>
      <c r="F2027" s="154" t="s">
        <v>12745</v>
      </c>
      <c r="G2027" s="154" t="s">
        <v>12746</v>
      </c>
      <c r="H2027" s="154" t="s">
        <v>7310</v>
      </c>
      <c r="I2027" s="154" t="s">
        <v>7311</v>
      </c>
      <c r="J2027" s="154" t="s">
        <v>12747</v>
      </c>
      <c r="K2027" s="154" t="s">
        <v>12748</v>
      </c>
      <c r="L2027" s="155">
        <v>0.10889991</v>
      </c>
    </row>
    <row r="2028" spans="1:12" hidden="1" x14ac:dyDescent="0.3">
      <c r="A2028" s="154" t="s">
        <v>12805</v>
      </c>
      <c r="B2028" s="154" t="s">
        <v>12806</v>
      </c>
      <c r="C2028" s="152" t="s">
        <v>12805</v>
      </c>
      <c r="D2028" s="153" t="s">
        <v>12807</v>
      </c>
      <c r="E2028" s="154" t="s">
        <v>36</v>
      </c>
      <c r="F2028" s="154" t="s">
        <v>12745</v>
      </c>
      <c r="G2028" s="154" t="s">
        <v>12746</v>
      </c>
      <c r="H2028" s="154" t="s">
        <v>7310</v>
      </c>
      <c r="I2028" s="154" t="s">
        <v>7311</v>
      </c>
      <c r="J2028" s="154" t="s">
        <v>12747</v>
      </c>
      <c r="K2028" s="154" t="s">
        <v>12748</v>
      </c>
      <c r="L2028" s="155">
        <v>0.79660995000000001</v>
      </c>
    </row>
    <row r="2029" spans="1:12" hidden="1" x14ac:dyDescent="0.3">
      <c r="A2029" s="154" t="s">
        <v>12808</v>
      </c>
      <c r="B2029" s="154" t="s">
        <v>12809</v>
      </c>
      <c r="C2029" s="152" t="s">
        <v>12808</v>
      </c>
      <c r="D2029" s="153" t="s">
        <v>12810</v>
      </c>
      <c r="E2029" s="154" t="s">
        <v>36</v>
      </c>
      <c r="F2029" s="154" t="s">
        <v>12745</v>
      </c>
      <c r="G2029" s="154" t="s">
        <v>12746</v>
      </c>
      <c r="H2029" s="154" t="s">
        <v>8115</v>
      </c>
      <c r="I2029" s="154" t="s">
        <v>8116</v>
      </c>
      <c r="J2029" s="154" t="s">
        <v>12747</v>
      </c>
      <c r="K2029" s="154" t="s">
        <v>12748</v>
      </c>
      <c r="L2029" s="155">
        <v>1.76865735</v>
      </c>
    </row>
    <row r="2030" spans="1:12" hidden="1" x14ac:dyDescent="0.3">
      <c r="A2030" s="154" t="s">
        <v>12811</v>
      </c>
      <c r="B2030" s="154" t="s">
        <v>12812</v>
      </c>
      <c r="C2030" s="152" t="s">
        <v>12811</v>
      </c>
      <c r="D2030" s="153" t="s">
        <v>12813</v>
      </c>
      <c r="E2030" s="154" t="s">
        <v>36</v>
      </c>
      <c r="F2030" s="154" t="s">
        <v>12745</v>
      </c>
      <c r="G2030" s="154" t="s">
        <v>12746</v>
      </c>
      <c r="H2030" s="154" t="s">
        <v>8115</v>
      </c>
      <c r="I2030" s="154" t="s">
        <v>8116</v>
      </c>
      <c r="J2030" s="154" t="s">
        <v>12747</v>
      </c>
      <c r="K2030" s="154" t="s">
        <v>12748</v>
      </c>
      <c r="L2030" s="155">
        <v>1.7681722600000001</v>
      </c>
    </row>
    <row r="2031" spans="1:12" hidden="1" x14ac:dyDescent="0.3">
      <c r="A2031" s="154" t="s">
        <v>12814</v>
      </c>
      <c r="B2031" s="154" t="s">
        <v>12815</v>
      </c>
      <c r="C2031" s="152" t="s">
        <v>12814</v>
      </c>
      <c r="D2031" s="153" t="s">
        <v>12816</v>
      </c>
      <c r="E2031" s="154" t="s">
        <v>36</v>
      </c>
      <c r="F2031" s="154" t="s">
        <v>12745</v>
      </c>
      <c r="G2031" s="154" t="s">
        <v>12746</v>
      </c>
      <c r="H2031" s="154" t="s">
        <v>7726</v>
      </c>
      <c r="I2031" s="154" t="s">
        <v>7727</v>
      </c>
      <c r="J2031" s="154" t="s">
        <v>12747</v>
      </c>
      <c r="K2031" s="154" t="s">
        <v>12748</v>
      </c>
      <c r="L2031" s="155">
        <v>0.13000916000000001</v>
      </c>
    </row>
    <row r="2032" spans="1:12" hidden="1" x14ac:dyDescent="0.3">
      <c r="A2032" s="154" t="s">
        <v>12817</v>
      </c>
      <c r="B2032" s="154" t="s">
        <v>12818</v>
      </c>
      <c r="C2032" s="152" t="s">
        <v>12817</v>
      </c>
      <c r="D2032" s="153" t="s">
        <v>12819</v>
      </c>
      <c r="E2032" s="154" t="s">
        <v>36</v>
      </c>
      <c r="F2032" s="154" t="s">
        <v>12745</v>
      </c>
      <c r="G2032" s="154" t="s">
        <v>12746</v>
      </c>
      <c r="H2032" s="154" t="s">
        <v>7726</v>
      </c>
      <c r="I2032" s="154" t="s">
        <v>7727</v>
      </c>
      <c r="J2032" s="154" t="s">
        <v>12747</v>
      </c>
      <c r="K2032" s="154" t="s">
        <v>12748</v>
      </c>
      <c r="L2032" s="155">
        <v>0.13000792</v>
      </c>
    </row>
    <row r="2033" spans="1:12" hidden="1" x14ac:dyDescent="0.3">
      <c r="A2033" s="154" t="s">
        <v>12820</v>
      </c>
      <c r="B2033" s="154" t="s">
        <v>12821</v>
      </c>
      <c r="C2033" s="152" t="s">
        <v>12820</v>
      </c>
      <c r="D2033" s="153" t="s">
        <v>12822</v>
      </c>
      <c r="E2033" s="154" t="s">
        <v>36</v>
      </c>
      <c r="F2033" s="154" t="s">
        <v>12745</v>
      </c>
      <c r="G2033" s="154" t="s">
        <v>12746</v>
      </c>
      <c r="H2033" s="154" t="s">
        <v>7726</v>
      </c>
      <c r="I2033" s="154" t="s">
        <v>7727</v>
      </c>
      <c r="J2033" s="154" t="s">
        <v>12747</v>
      </c>
      <c r="K2033" s="154" t="s">
        <v>12748</v>
      </c>
      <c r="L2033" s="155">
        <v>0.13000891000000001</v>
      </c>
    </row>
    <row r="2034" spans="1:12" hidden="1" x14ac:dyDescent="0.3">
      <c r="A2034" s="154" t="s">
        <v>12823</v>
      </c>
      <c r="B2034" s="154" t="s">
        <v>12824</v>
      </c>
      <c r="C2034" s="152" t="s">
        <v>12823</v>
      </c>
      <c r="D2034" s="153" t="s">
        <v>12825</v>
      </c>
      <c r="E2034" s="154" t="s">
        <v>36</v>
      </c>
      <c r="F2034" s="154" t="s">
        <v>12745</v>
      </c>
      <c r="G2034" s="154" t="s">
        <v>12746</v>
      </c>
      <c r="H2034" s="154" t="s">
        <v>8609</v>
      </c>
      <c r="I2034" s="154" t="s">
        <v>8610</v>
      </c>
      <c r="J2034" s="154" t="s">
        <v>12747</v>
      </c>
      <c r="K2034" s="154" t="s">
        <v>12748</v>
      </c>
      <c r="L2034" s="155">
        <v>0.16153567999999999</v>
      </c>
    </row>
    <row r="2035" spans="1:12" hidden="1" x14ac:dyDescent="0.3">
      <c r="A2035" s="154" t="s">
        <v>12826</v>
      </c>
      <c r="B2035" s="154" t="s">
        <v>12827</v>
      </c>
      <c r="C2035" s="152" t="s">
        <v>12826</v>
      </c>
      <c r="D2035" s="153" t="s">
        <v>12828</v>
      </c>
      <c r="E2035" s="154" t="s">
        <v>36</v>
      </c>
      <c r="F2035" s="154" t="s">
        <v>12745</v>
      </c>
      <c r="G2035" s="154" t="s">
        <v>12746</v>
      </c>
      <c r="H2035" s="154" t="s">
        <v>8067</v>
      </c>
      <c r="I2035" s="154" t="s">
        <v>8068</v>
      </c>
      <c r="J2035" s="154" t="s">
        <v>12747</v>
      </c>
      <c r="K2035" s="154" t="s">
        <v>12748</v>
      </c>
      <c r="L2035" s="155">
        <v>0.85994645000000003</v>
      </c>
    </row>
    <row r="2036" spans="1:12" hidden="1" x14ac:dyDescent="0.3">
      <c r="A2036" s="154" t="s">
        <v>12829</v>
      </c>
      <c r="B2036" s="154" t="s">
        <v>12830</v>
      </c>
      <c r="C2036" s="152" t="s">
        <v>12829</v>
      </c>
      <c r="D2036" s="153" t="s">
        <v>12831</v>
      </c>
      <c r="E2036" s="154" t="s">
        <v>40</v>
      </c>
      <c r="F2036" s="154" t="s">
        <v>12745</v>
      </c>
      <c r="G2036" s="154" t="s">
        <v>12746</v>
      </c>
      <c r="H2036" s="154" t="s">
        <v>7310</v>
      </c>
      <c r="I2036" s="154" t="s">
        <v>7311</v>
      </c>
      <c r="J2036" s="154" t="s">
        <v>12747</v>
      </c>
      <c r="K2036" s="154" t="s">
        <v>12748</v>
      </c>
      <c r="L2036" s="155">
        <v>0.19511206</v>
      </c>
    </row>
    <row r="2037" spans="1:12" hidden="1" x14ac:dyDescent="0.3">
      <c r="A2037" s="154" t="s">
        <v>12832</v>
      </c>
      <c r="B2037" s="154" t="s">
        <v>12833</v>
      </c>
      <c r="C2037" s="152" t="s">
        <v>12832</v>
      </c>
      <c r="D2037" s="153" t="s">
        <v>12834</v>
      </c>
      <c r="E2037" s="154" t="s">
        <v>40</v>
      </c>
      <c r="F2037" s="154" t="s">
        <v>12745</v>
      </c>
      <c r="G2037" s="154" t="s">
        <v>12746</v>
      </c>
      <c r="H2037" s="154" t="s">
        <v>7310</v>
      </c>
      <c r="I2037" s="154" t="s">
        <v>7311</v>
      </c>
      <c r="J2037" s="154" t="s">
        <v>12747</v>
      </c>
      <c r="K2037" s="154" t="s">
        <v>12748</v>
      </c>
      <c r="L2037" s="155">
        <v>0.19511336000000001</v>
      </c>
    </row>
    <row r="2038" spans="1:12" hidden="1" x14ac:dyDescent="0.3">
      <c r="A2038" s="154" t="s">
        <v>12835</v>
      </c>
      <c r="B2038" s="154" t="s">
        <v>12836</v>
      </c>
      <c r="C2038" s="152" t="s">
        <v>12835</v>
      </c>
      <c r="D2038" s="153" t="s">
        <v>12837</v>
      </c>
      <c r="E2038" s="154" t="s">
        <v>40</v>
      </c>
      <c r="F2038" s="154" t="s">
        <v>12745</v>
      </c>
      <c r="G2038" s="154" t="s">
        <v>12746</v>
      </c>
      <c r="H2038" s="154" t="s">
        <v>7310</v>
      </c>
      <c r="I2038" s="154" t="s">
        <v>7311</v>
      </c>
      <c r="J2038" s="154" t="s">
        <v>12747</v>
      </c>
      <c r="K2038" s="154" t="s">
        <v>12748</v>
      </c>
      <c r="L2038" s="155">
        <v>0.19511118999999999</v>
      </c>
    </row>
    <row r="2039" spans="1:12" hidden="1" x14ac:dyDescent="0.3">
      <c r="A2039" s="154" t="s">
        <v>12838</v>
      </c>
      <c r="B2039" s="154" t="s">
        <v>12839</v>
      </c>
      <c r="C2039" s="152" t="s">
        <v>12838</v>
      </c>
      <c r="D2039" s="153" t="s">
        <v>12840</v>
      </c>
      <c r="E2039" s="154" t="s">
        <v>40</v>
      </c>
      <c r="F2039" s="154" t="s">
        <v>12745</v>
      </c>
      <c r="G2039" s="154" t="s">
        <v>12746</v>
      </c>
      <c r="H2039" s="154" t="s">
        <v>7310</v>
      </c>
      <c r="I2039" s="154" t="s">
        <v>7311</v>
      </c>
      <c r="J2039" s="154" t="s">
        <v>12747</v>
      </c>
      <c r="K2039" s="154" t="s">
        <v>12748</v>
      </c>
      <c r="L2039" s="155">
        <v>0.19511676</v>
      </c>
    </row>
    <row r="2040" spans="1:12" hidden="1" x14ac:dyDescent="0.3">
      <c r="A2040" s="154" t="s">
        <v>12841</v>
      </c>
      <c r="B2040" s="154" t="s">
        <v>12842</v>
      </c>
      <c r="C2040" s="152" t="s">
        <v>12841</v>
      </c>
      <c r="D2040" s="153" t="s">
        <v>12843</v>
      </c>
      <c r="E2040" s="154" t="s">
        <v>40</v>
      </c>
      <c r="F2040" s="154" t="s">
        <v>12745</v>
      </c>
      <c r="G2040" s="154" t="s">
        <v>12746</v>
      </c>
      <c r="H2040" s="154" t="s">
        <v>7310</v>
      </c>
      <c r="I2040" s="154" t="s">
        <v>7311</v>
      </c>
      <c r="J2040" s="154" t="s">
        <v>12747</v>
      </c>
      <c r="K2040" s="154" t="s">
        <v>12748</v>
      </c>
      <c r="L2040" s="155">
        <v>0.19509950000000001</v>
      </c>
    </row>
    <row r="2041" spans="1:12" hidden="1" x14ac:dyDescent="0.3">
      <c r="A2041" s="154" t="s">
        <v>12844</v>
      </c>
      <c r="B2041" s="154" t="s">
        <v>12845</v>
      </c>
      <c r="C2041" s="152" t="s">
        <v>12844</v>
      </c>
      <c r="D2041" s="153" t="s">
        <v>12846</v>
      </c>
      <c r="E2041" s="154" t="s">
        <v>36</v>
      </c>
      <c r="F2041" s="154" t="s">
        <v>12745</v>
      </c>
      <c r="G2041" s="154" t="s">
        <v>12746</v>
      </c>
      <c r="H2041" s="154" t="s">
        <v>8609</v>
      </c>
      <c r="I2041" s="154" t="s">
        <v>8610</v>
      </c>
      <c r="J2041" s="154" t="s">
        <v>12747</v>
      </c>
      <c r="K2041" s="154" t="s">
        <v>12748</v>
      </c>
      <c r="L2041" s="155">
        <v>0.49741907000000002</v>
      </c>
    </row>
    <row r="2042" spans="1:12" hidden="1" x14ac:dyDescent="0.3">
      <c r="A2042" s="154" t="s">
        <v>12847</v>
      </c>
      <c r="B2042" s="154" t="s">
        <v>12848</v>
      </c>
      <c r="C2042" s="152" t="s">
        <v>12847</v>
      </c>
      <c r="D2042" s="153" t="s">
        <v>12849</v>
      </c>
      <c r="E2042" s="154" t="s">
        <v>40</v>
      </c>
      <c r="F2042" s="154" t="s">
        <v>12745</v>
      </c>
      <c r="G2042" s="154" t="s">
        <v>12746</v>
      </c>
      <c r="H2042" s="154" t="s">
        <v>7310</v>
      </c>
      <c r="I2042" s="154" t="s">
        <v>7311</v>
      </c>
      <c r="J2042" s="154" t="s">
        <v>12747</v>
      </c>
      <c r="K2042" s="154" t="s">
        <v>12748</v>
      </c>
      <c r="L2042" s="155">
        <v>0.19511513</v>
      </c>
    </row>
    <row r="2043" spans="1:12" hidden="1" x14ac:dyDescent="0.3">
      <c r="A2043" s="154" t="s">
        <v>12850</v>
      </c>
      <c r="B2043" s="154" t="s">
        <v>12851</v>
      </c>
      <c r="C2043" s="152" t="s">
        <v>12850</v>
      </c>
      <c r="D2043" s="153" t="s">
        <v>12852</v>
      </c>
      <c r="E2043" s="154" t="s">
        <v>36</v>
      </c>
      <c r="F2043" s="154" t="s">
        <v>12745</v>
      </c>
      <c r="G2043" s="154" t="s">
        <v>12746</v>
      </c>
      <c r="H2043" s="154" t="s">
        <v>8054</v>
      </c>
      <c r="I2043" s="154" t="s">
        <v>8055</v>
      </c>
      <c r="J2043" s="154" t="s">
        <v>12747</v>
      </c>
      <c r="K2043" s="154" t="s">
        <v>12748</v>
      </c>
      <c r="L2043" s="155">
        <v>13.59440476</v>
      </c>
    </row>
    <row r="2044" spans="1:12" hidden="1" x14ac:dyDescent="0.3">
      <c r="A2044" s="154" t="s">
        <v>12853</v>
      </c>
      <c r="B2044" s="154" t="s">
        <v>12854</v>
      </c>
      <c r="C2044" s="152" t="s">
        <v>12853</v>
      </c>
      <c r="D2044" s="153" t="s">
        <v>12855</v>
      </c>
      <c r="E2044" s="154" t="s">
        <v>36</v>
      </c>
      <c r="F2044" s="154" t="s">
        <v>12745</v>
      </c>
      <c r="G2044" s="154" t="s">
        <v>12746</v>
      </c>
      <c r="H2044" s="154" t="s">
        <v>8054</v>
      </c>
      <c r="I2044" s="154" t="s">
        <v>8055</v>
      </c>
      <c r="J2044" s="154" t="s">
        <v>12747</v>
      </c>
      <c r="K2044" s="154" t="s">
        <v>12748</v>
      </c>
      <c r="L2044" s="155">
        <v>8.9846666600000002</v>
      </c>
    </row>
    <row r="2045" spans="1:12" hidden="1" x14ac:dyDescent="0.3">
      <c r="A2045" s="154" t="s">
        <v>12856</v>
      </c>
      <c r="B2045" s="154" t="s">
        <v>12857</v>
      </c>
      <c r="C2045" s="152" t="s">
        <v>12856</v>
      </c>
      <c r="D2045" s="153" t="s">
        <v>12858</v>
      </c>
      <c r="E2045" s="154" t="s">
        <v>36</v>
      </c>
      <c r="F2045" s="154" t="s">
        <v>12745</v>
      </c>
      <c r="G2045" s="154" t="s">
        <v>12746</v>
      </c>
      <c r="H2045" s="154" t="s">
        <v>8054</v>
      </c>
      <c r="I2045" s="154" t="s">
        <v>8055</v>
      </c>
      <c r="J2045" s="154" t="s">
        <v>12747</v>
      </c>
      <c r="K2045" s="154" t="s">
        <v>12748</v>
      </c>
      <c r="L2045" s="155">
        <v>13.15875</v>
      </c>
    </row>
    <row r="2046" spans="1:12" hidden="1" x14ac:dyDescent="0.3">
      <c r="A2046" s="154" t="s">
        <v>12859</v>
      </c>
      <c r="B2046" s="154" t="s">
        <v>12860</v>
      </c>
      <c r="C2046" s="152" t="s">
        <v>12859</v>
      </c>
      <c r="D2046" s="153" t="s">
        <v>12861</v>
      </c>
      <c r="E2046" s="154" t="s">
        <v>36</v>
      </c>
      <c r="F2046" s="154" t="s">
        <v>12745</v>
      </c>
      <c r="G2046" s="154" t="s">
        <v>12746</v>
      </c>
      <c r="H2046" s="154" t="s">
        <v>8054</v>
      </c>
      <c r="I2046" s="154" t="s">
        <v>8055</v>
      </c>
      <c r="J2046" s="154" t="s">
        <v>12747</v>
      </c>
      <c r="K2046" s="154" t="s">
        <v>12748</v>
      </c>
      <c r="L2046" s="155">
        <v>3.5936959499999999</v>
      </c>
    </row>
    <row r="2047" spans="1:12" hidden="1" x14ac:dyDescent="0.3">
      <c r="A2047" s="154" t="s">
        <v>12862</v>
      </c>
      <c r="B2047" s="154" t="s">
        <v>12863</v>
      </c>
      <c r="C2047" s="152" t="s">
        <v>12862</v>
      </c>
      <c r="D2047" s="153" t="s">
        <v>12864</v>
      </c>
      <c r="E2047" s="154" t="s">
        <v>36</v>
      </c>
      <c r="F2047" s="154" t="s">
        <v>12745</v>
      </c>
      <c r="G2047" s="154" t="s">
        <v>12746</v>
      </c>
      <c r="H2047" s="154" t="s">
        <v>8054</v>
      </c>
      <c r="I2047" s="154" t="s">
        <v>8055</v>
      </c>
      <c r="J2047" s="154" t="s">
        <v>12747</v>
      </c>
      <c r="K2047" s="154" t="s">
        <v>12748</v>
      </c>
      <c r="L2047" s="155">
        <v>7.1873469300000004</v>
      </c>
    </row>
    <row r="2048" spans="1:12" hidden="1" x14ac:dyDescent="0.3">
      <c r="A2048" s="154" t="s">
        <v>12865</v>
      </c>
      <c r="B2048" s="154" t="s">
        <v>12866</v>
      </c>
      <c r="C2048" s="152" t="s">
        <v>12865</v>
      </c>
      <c r="D2048" s="153" t="s">
        <v>12867</v>
      </c>
      <c r="E2048" s="154" t="s">
        <v>36</v>
      </c>
      <c r="F2048" s="154" t="s">
        <v>12745</v>
      </c>
      <c r="G2048" s="154" t="s">
        <v>12746</v>
      </c>
      <c r="H2048" s="154" t="s">
        <v>8054</v>
      </c>
      <c r="I2048" s="154" t="s">
        <v>8055</v>
      </c>
      <c r="J2048" s="154" t="s">
        <v>12747</v>
      </c>
      <c r="K2048" s="154" t="s">
        <v>12748</v>
      </c>
      <c r="L2048" s="155">
        <v>9.6013475100000001</v>
      </c>
    </row>
    <row r="2049" spans="1:12" hidden="1" x14ac:dyDescent="0.3">
      <c r="A2049" s="154" t="s">
        <v>12868</v>
      </c>
      <c r="B2049" s="154" t="s">
        <v>12869</v>
      </c>
      <c r="C2049" s="152" t="s">
        <v>12868</v>
      </c>
      <c r="D2049" s="153" t="s">
        <v>12870</v>
      </c>
      <c r="E2049" s="154" t="s">
        <v>36</v>
      </c>
      <c r="F2049" s="154" t="s">
        <v>12745</v>
      </c>
      <c r="G2049" s="154" t="s">
        <v>12746</v>
      </c>
      <c r="H2049" s="154" t="s">
        <v>8054</v>
      </c>
      <c r="I2049" s="154" t="s">
        <v>8055</v>
      </c>
      <c r="J2049" s="154" t="s">
        <v>12747</v>
      </c>
      <c r="K2049" s="154" t="s">
        <v>12748</v>
      </c>
      <c r="L2049" s="155">
        <v>1.9692757599999999</v>
      </c>
    </row>
    <row r="2050" spans="1:12" hidden="1" x14ac:dyDescent="0.3">
      <c r="A2050" s="154" t="s">
        <v>12871</v>
      </c>
      <c r="B2050" s="154" t="s">
        <v>12872</v>
      </c>
      <c r="C2050" s="152" t="s">
        <v>12871</v>
      </c>
      <c r="D2050" s="153" t="s">
        <v>12873</v>
      </c>
      <c r="E2050" s="154" t="s">
        <v>36</v>
      </c>
      <c r="F2050" s="154" t="s">
        <v>12745</v>
      </c>
      <c r="G2050" s="154" t="s">
        <v>12746</v>
      </c>
      <c r="H2050" s="154" t="s">
        <v>8054</v>
      </c>
      <c r="I2050" s="154" t="s">
        <v>8055</v>
      </c>
      <c r="J2050" s="154" t="s">
        <v>12747</v>
      </c>
      <c r="K2050" s="154" t="s">
        <v>12748</v>
      </c>
      <c r="L2050" s="155">
        <v>2.0509577399999999</v>
      </c>
    </row>
    <row r="2051" spans="1:12" hidden="1" x14ac:dyDescent="0.3">
      <c r="A2051" s="154" t="s">
        <v>12874</v>
      </c>
      <c r="B2051" s="154" t="s">
        <v>12875</v>
      </c>
      <c r="C2051" s="152" t="s">
        <v>12874</v>
      </c>
      <c r="D2051" s="153" t="s">
        <v>12876</v>
      </c>
      <c r="E2051" s="154" t="s">
        <v>36</v>
      </c>
      <c r="F2051" s="154" t="s">
        <v>12745</v>
      </c>
      <c r="G2051" s="154" t="s">
        <v>12746</v>
      </c>
      <c r="H2051" s="154" t="s">
        <v>8054</v>
      </c>
      <c r="I2051" s="154" t="s">
        <v>8055</v>
      </c>
      <c r="J2051" s="154" t="s">
        <v>12747</v>
      </c>
      <c r="K2051" s="154" t="s">
        <v>12748</v>
      </c>
      <c r="L2051" s="155">
        <v>7.7137700499999999</v>
      </c>
    </row>
    <row r="2052" spans="1:12" hidden="1" x14ac:dyDescent="0.3">
      <c r="A2052" s="154" t="s">
        <v>12877</v>
      </c>
      <c r="B2052" s="154" t="s">
        <v>12878</v>
      </c>
      <c r="C2052" s="152" t="s">
        <v>12877</v>
      </c>
      <c r="D2052" s="153" t="s">
        <v>12879</v>
      </c>
      <c r="E2052" s="154" t="s">
        <v>36</v>
      </c>
      <c r="F2052" s="154" t="s">
        <v>12745</v>
      </c>
      <c r="G2052" s="154" t="s">
        <v>12746</v>
      </c>
      <c r="H2052" s="154" t="s">
        <v>8054</v>
      </c>
      <c r="I2052" s="154" t="s">
        <v>8055</v>
      </c>
      <c r="J2052" s="154" t="s">
        <v>12747</v>
      </c>
      <c r="K2052" s="154" t="s">
        <v>12748</v>
      </c>
      <c r="L2052" s="155">
        <v>5.1727488900000003</v>
      </c>
    </row>
    <row r="2053" spans="1:12" hidden="1" x14ac:dyDescent="0.3">
      <c r="A2053" s="154" t="s">
        <v>12880</v>
      </c>
      <c r="B2053" s="154" t="s">
        <v>12881</v>
      </c>
      <c r="C2053" s="152" t="s">
        <v>12880</v>
      </c>
      <c r="D2053" s="153" t="s">
        <v>12882</v>
      </c>
      <c r="E2053" s="154" t="s">
        <v>36</v>
      </c>
      <c r="F2053" s="154" t="s">
        <v>12745</v>
      </c>
      <c r="G2053" s="154" t="s">
        <v>12746</v>
      </c>
      <c r="H2053" s="154" t="s">
        <v>8054</v>
      </c>
      <c r="I2053" s="154" t="s">
        <v>8055</v>
      </c>
      <c r="J2053" s="154" t="s">
        <v>12747</v>
      </c>
      <c r="K2053" s="154" t="s">
        <v>12748</v>
      </c>
      <c r="L2053" s="155">
        <v>19.184570669999999</v>
      </c>
    </row>
    <row r="2054" spans="1:12" hidden="1" x14ac:dyDescent="0.3">
      <c r="A2054" s="154" t="s">
        <v>12883</v>
      </c>
      <c r="B2054" s="154" t="s">
        <v>12884</v>
      </c>
      <c r="C2054" s="152" t="s">
        <v>12883</v>
      </c>
      <c r="D2054" s="153" t="s">
        <v>12885</v>
      </c>
      <c r="E2054" s="154" t="s">
        <v>36</v>
      </c>
      <c r="F2054" s="154" t="s">
        <v>12745</v>
      </c>
      <c r="G2054" s="154" t="s">
        <v>12746</v>
      </c>
      <c r="H2054" s="154" t="s">
        <v>8054</v>
      </c>
      <c r="I2054" s="154" t="s">
        <v>8055</v>
      </c>
      <c r="J2054" s="154" t="s">
        <v>12747</v>
      </c>
      <c r="K2054" s="154" t="s">
        <v>12748</v>
      </c>
      <c r="L2054" s="155">
        <v>19.293426960000001</v>
      </c>
    </row>
    <row r="2055" spans="1:12" hidden="1" x14ac:dyDescent="0.3">
      <c r="A2055" s="154" t="s">
        <v>12886</v>
      </c>
      <c r="B2055" s="154" t="s">
        <v>12887</v>
      </c>
      <c r="C2055" s="152" t="s">
        <v>12886</v>
      </c>
      <c r="D2055" s="153" t="s">
        <v>12888</v>
      </c>
      <c r="E2055" s="154" t="s">
        <v>40</v>
      </c>
      <c r="F2055" s="154" t="s">
        <v>12745</v>
      </c>
      <c r="G2055" s="154" t="s">
        <v>12746</v>
      </c>
      <c r="H2055" s="154" t="s">
        <v>8202</v>
      </c>
      <c r="I2055" s="154" t="s">
        <v>8203</v>
      </c>
      <c r="J2055" s="154" t="s">
        <v>12747</v>
      </c>
      <c r="K2055" s="154" t="s">
        <v>12748</v>
      </c>
      <c r="L2055" s="155">
        <v>0.19964995999999999</v>
      </c>
    </row>
    <row r="2056" spans="1:12" hidden="1" x14ac:dyDescent="0.3">
      <c r="A2056" s="154" t="s">
        <v>12889</v>
      </c>
      <c r="B2056" s="154" t="s">
        <v>12890</v>
      </c>
      <c r="C2056" s="152" t="s">
        <v>12889</v>
      </c>
      <c r="D2056" s="153" t="s">
        <v>12891</v>
      </c>
      <c r="E2056" s="154" t="s">
        <v>36</v>
      </c>
      <c r="F2056" s="154" t="s">
        <v>12745</v>
      </c>
      <c r="G2056" s="154" t="s">
        <v>12746</v>
      </c>
      <c r="H2056" s="154" t="s">
        <v>9335</v>
      </c>
      <c r="I2056" s="154" t="s">
        <v>9336</v>
      </c>
      <c r="J2056" s="154" t="s">
        <v>12747</v>
      </c>
      <c r="K2056" s="154" t="s">
        <v>12748</v>
      </c>
      <c r="L2056" s="155">
        <v>12.359615379999999</v>
      </c>
    </row>
    <row r="2057" spans="1:12" hidden="1" x14ac:dyDescent="0.3">
      <c r="A2057" s="154" t="s">
        <v>12892</v>
      </c>
      <c r="B2057" s="154" t="s">
        <v>12893</v>
      </c>
      <c r="C2057" s="152" t="s">
        <v>12892</v>
      </c>
      <c r="D2057" s="153" t="s">
        <v>12894</v>
      </c>
      <c r="E2057" s="154" t="s">
        <v>36</v>
      </c>
      <c r="F2057" s="154" t="s">
        <v>12745</v>
      </c>
      <c r="G2057" s="154" t="s">
        <v>12746</v>
      </c>
      <c r="H2057" s="154" t="s">
        <v>9335</v>
      </c>
      <c r="I2057" s="154" t="s">
        <v>9336</v>
      </c>
      <c r="J2057" s="154" t="s">
        <v>12747</v>
      </c>
      <c r="K2057" s="154" t="s">
        <v>12748</v>
      </c>
      <c r="L2057" s="155">
        <v>11.36210526</v>
      </c>
    </row>
    <row r="2058" spans="1:12" hidden="1" x14ac:dyDescent="0.3">
      <c r="A2058" s="154" t="s">
        <v>12895</v>
      </c>
      <c r="B2058" s="154" t="s">
        <v>12896</v>
      </c>
      <c r="C2058" s="152" t="s">
        <v>12895</v>
      </c>
      <c r="D2058" s="153" t="s">
        <v>12897</v>
      </c>
      <c r="E2058" s="154" t="s">
        <v>36</v>
      </c>
      <c r="F2058" s="154" t="s">
        <v>12745</v>
      </c>
      <c r="G2058" s="154" t="s">
        <v>12746</v>
      </c>
      <c r="H2058" s="154" t="s">
        <v>9335</v>
      </c>
      <c r="I2058" s="154" t="s">
        <v>9336</v>
      </c>
      <c r="J2058" s="154" t="s">
        <v>12747</v>
      </c>
      <c r="K2058" s="154" t="s">
        <v>12748</v>
      </c>
      <c r="L2058" s="155">
        <v>1.1798214199999999</v>
      </c>
    </row>
    <row r="2059" spans="1:12" hidden="1" x14ac:dyDescent="0.3">
      <c r="A2059" s="154" t="s">
        <v>12898</v>
      </c>
      <c r="B2059" s="154" t="s">
        <v>12899</v>
      </c>
      <c r="C2059" s="152" t="s">
        <v>12898</v>
      </c>
      <c r="D2059" s="153" t="s">
        <v>12900</v>
      </c>
      <c r="E2059" s="154" t="s">
        <v>36</v>
      </c>
      <c r="F2059" s="154" t="s">
        <v>12745</v>
      </c>
      <c r="G2059" s="154" t="s">
        <v>12746</v>
      </c>
      <c r="H2059" s="154" t="s">
        <v>9335</v>
      </c>
      <c r="I2059" s="154" t="s">
        <v>9336</v>
      </c>
      <c r="J2059" s="154" t="s">
        <v>12747</v>
      </c>
      <c r="K2059" s="154" t="s">
        <v>12748</v>
      </c>
      <c r="L2059" s="155">
        <v>11.083581540000001</v>
      </c>
    </row>
    <row r="2060" spans="1:12" hidden="1" x14ac:dyDescent="0.3">
      <c r="A2060" s="154" t="s">
        <v>12901</v>
      </c>
      <c r="B2060" s="154" t="s">
        <v>12902</v>
      </c>
      <c r="C2060" s="152" t="s">
        <v>12901</v>
      </c>
      <c r="D2060" s="153" t="s">
        <v>12903</v>
      </c>
      <c r="E2060" s="154" t="s">
        <v>36</v>
      </c>
      <c r="F2060" s="154" t="s">
        <v>12745</v>
      </c>
      <c r="G2060" s="154" t="s">
        <v>12746</v>
      </c>
      <c r="H2060" s="154" t="s">
        <v>9335</v>
      </c>
      <c r="I2060" s="154" t="s">
        <v>9336</v>
      </c>
      <c r="J2060" s="154" t="s">
        <v>12747</v>
      </c>
      <c r="K2060" s="154" t="s">
        <v>12748</v>
      </c>
      <c r="L2060" s="155">
        <v>19.366</v>
      </c>
    </row>
    <row r="2061" spans="1:12" hidden="1" x14ac:dyDescent="0.3">
      <c r="A2061" s="154" t="s">
        <v>12904</v>
      </c>
      <c r="B2061" s="154" t="s">
        <v>12905</v>
      </c>
      <c r="C2061" s="152" t="s">
        <v>12904</v>
      </c>
      <c r="D2061" s="153" t="s">
        <v>12906</v>
      </c>
      <c r="E2061" s="154" t="s">
        <v>36</v>
      </c>
      <c r="F2061" s="154" t="s">
        <v>12745</v>
      </c>
      <c r="G2061" s="154" t="s">
        <v>12746</v>
      </c>
      <c r="H2061" s="154" t="s">
        <v>9335</v>
      </c>
      <c r="I2061" s="154" t="s">
        <v>9336</v>
      </c>
      <c r="J2061" s="154" t="s">
        <v>12747</v>
      </c>
      <c r="K2061" s="154" t="s">
        <v>12748</v>
      </c>
      <c r="L2061" s="155">
        <v>19.367000000000001</v>
      </c>
    </row>
    <row r="2062" spans="1:12" hidden="1" x14ac:dyDescent="0.3">
      <c r="A2062" s="154" t="s">
        <v>12907</v>
      </c>
      <c r="B2062" s="154" t="s">
        <v>12908</v>
      </c>
      <c r="C2062" s="152" t="s">
        <v>12907</v>
      </c>
      <c r="D2062" s="153" t="s">
        <v>12909</v>
      </c>
      <c r="E2062" s="154" t="s">
        <v>40</v>
      </c>
      <c r="F2062" s="154" t="s">
        <v>12745</v>
      </c>
      <c r="G2062" s="154" t="s">
        <v>12746</v>
      </c>
      <c r="H2062" s="154" t="s">
        <v>7310</v>
      </c>
      <c r="I2062" s="154" t="s">
        <v>7311</v>
      </c>
      <c r="J2062" s="154" t="s">
        <v>12747</v>
      </c>
      <c r="K2062" s="154" t="s">
        <v>12748</v>
      </c>
      <c r="L2062" s="155">
        <v>6.7516428499999996</v>
      </c>
    </row>
    <row r="2063" spans="1:12" hidden="1" x14ac:dyDescent="0.3">
      <c r="A2063" s="154" t="s">
        <v>12910</v>
      </c>
      <c r="B2063" s="154" t="s">
        <v>12911</v>
      </c>
      <c r="C2063" s="152" t="s">
        <v>12910</v>
      </c>
      <c r="D2063" s="153" t="s">
        <v>12912</v>
      </c>
      <c r="E2063" s="154" t="s">
        <v>40</v>
      </c>
      <c r="F2063" s="154" t="s">
        <v>12745</v>
      </c>
      <c r="G2063" s="154" t="s">
        <v>12746</v>
      </c>
      <c r="H2063" s="154" t="s">
        <v>8202</v>
      </c>
      <c r="I2063" s="154" t="s">
        <v>8203</v>
      </c>
      <c r="J2063" s="154" t="s">
        <v>12747</v>
      </c>
      <c r="K2063" s="154" t="s">
        <v>12748</v>
      </c>
      <c r="L2063" s="155">
        <v>6.7516269800000002</v>
      </c>
    </row>
    <row r="2064" spans="1:12" hidden="1" x14ac:dyDescent="0.3">
      <c r="A2064" s="154" t="s">
        <v>12913</v>
      </c>
      <c r="B2064" s="154" t="s">
        <v>12914</v>
      </c>
      <c r="C2064" s="152" t="s">
        <v>12913</v>
      </c>
      <c r="D2064" s="153" t="s">
        <v>12915</v>
      </c>
      <c r="E2064" s="154" t="s">
        <v>36</v>
      </c>
      <c r="F2064" s="154" t="s">
        <v>12745</v>
      </c>
      <c r="G2064" s="154" t="s">
        <v>12746</v>
      </c>
      <c r="H2064" s="154" t="s">
        <v>9335</v>
      </c>
      <c r="I2064" s="154" t="s">
        <v>9336</v>
      </c>
      <c r="J2064" s="154" t="s">
        <v>12747</v>
      </c>
      <c r="K2064" s="154" t="s">
        <v>12748</v>
      </c>
      <c r="L2064" s="155">
        <v>22.38804511</v>
      </c>
    </row>
    <row r="2065" spans="1:12" hidden="1" x14ac:dyDescent="0.3">
      <c r="A2065" s="154" t="s">
        <v>12916</v>
      </c>
      <c r="B2065" s="154" t="s">
        <v>12917</v>
      </c>
      <c r="C2065" s="152" t="s">
        <v>12916</v>
      </c>
      <c r="D2065" s="153" t="s">
        <v>12918</v>
      </c>
      <c r="E2065" s="154" t="s">
        <v>40</v>
      </c>
      <c r="F2065" s="154" t="s">
        <v>12745</v>
      </c>
      <c r="G2065" s="154" t="s">
        <v>12746</v>
      </c>
      <c r="H2065" s="154" t="s">
        <v>12919</v>
      </c>
      <c r="I2065" s="154" t="s">
        <v>12920</v>
      </c>
      <c r="J2065" s="154" t="s">
        <v>12747</v>
      </c>
      <c r="K2065" s="154" t="s">
        <v>12748</v>
      </c>
      <c r="L2065" s="155">
        <v>0.49913437999999999</v>
      </c>
    </row>
    <row r="2066" spans="1:12" hidden="1" x14ac:dyDescent="0.3">
      <c r="A2066" s="154" t="s">
        <v>12921</v>
      </c>
      <c r="B2066" s="154" t="s">
        <v>12922</v>
      </c>
      <c r="C2066" s="152" t="s">
        <v>12921</v>
      </c>
      <c r="D2066" s="153" t="s">
        <v>12923</v>
      </c>
      <c r="E2066" s="154" t="s">
        <v>40</v>
      </c>
      <c r="F2066" s="154" t="s">
        <v>12745</v>
      </c>
      <c r="G2066" s="154" t="s">
        <v>12746</v>
      </c>
      <c r="H2066" s="154" t="s">
        <v>12919</v>
      </c>
      <c r="I2066" s="154" t="s">
        <v>12920</v>
      </c>
      <c r="J2066" s="154" t="s">
        <v>12747</v>
      </c>
      <c r="K2066" s="154" t="s">
        <v>12748</v>
      </c>
      <c r="L2066" s="155">
        <v>0.49911379</v>
      </c>
    </row>
    <row r="2067" spans="1:12" hidden="1" x14ac:dyDescent="0.3">
      <c r="A2067" s="154" t="s">
        <v>12924</v>
      </c>
      <c r="B2067" s="154" t="s">
        <v>12925</v>
      </c>
      <c r="C2067" s="152" t="s">
        <v>12924</v>
      </c>
      <c r="D2067" s="153" t="s">
        <v>12926</v>
      </c>
      <c r="E2067" s="154" t="s">
        <v>40</v>
      </c>
      <c r="F2067" s="154" t="s">
        <v>12745</v>
      </c>
      <c r="G2067" s="154" t="s">
        <v>12746</v>
      </c>
      <c r="H2067" s="154" t="s">
        <v>8054</v>
      </c>
      <c r="I2067" s="154" t="s">
        <v>8055</v>
      </c>
      <c r="J2067" s="154" t="s">
        <v>12747</v>
      </c>
      <c r="K2067" s="154" t="s">
        <v>12748</v>
      </c>
      <c r="L2067" s="155">
        <v>1.3612494500000001</v>
      </c>
    </row>
    <row r="2068" spans="1:12" hidden="1" x14ac:dyDescent="0.3">
      <c r="A2068" s="154" t="s">
        <v>12927</v>
      </c>
      <c r="B2068" s="154" t="s">
        <v>12928</v>
      </c>
      <c r="C2068" s="152" t="s">
        <v>12927</v>
      </c>
      <c r="D2068" s="153" t="s">
        <v>12929</v>
      </c>
      <c r="E2068" s="154" t="s">
        <v>40</v>
      </c>
      <c r="F2068" s="154" t="s">
        <v>12745</v>
      </c>
      <c r="G2068" s="154" t="s">
        <v>12746</v>
      </c>
      <c r="H2068" s="154" t="s">
        <v>7310</v>
      </c>
      <c r="I2068" s="154" t="s">
        <v>7311</v>
      </c>
      <c r="J2068" s="154" t="s">
        <v>12747</v>
      </c>
      <c r="K2068" s="154" t="s">
        <v>12748</v>
      </c>
      <c r="L2068" s="155">
        <v>1.0760204900000001</v>
      </c>
    </row>
    <row r="2069" spans="1:12" hidden="1" x14ac:dyDescent="0.3">
      <c r="A2069" s="154" t="s">
        <v>12930</v>
      </c>
      <c r="B2069" s="154" t="s">
        <v>12931</v>
      </c>
      <c r="C2069" s="152" t="s">
        <v>12930</v>
      </c>
      <c r="D2069" s="153" t="s">
        <v>12932</v>
      </c>
      <c r="E2069" s="154" t="s">
        <v>40</v>
      </c>
      <c r="F2069" s="154" t="s">
        <v>12745</v>
      </c>
      <c r="G2069" s="154" t="s">
        <v>12746</v>
      </c>
      <c r="H2069" s="154" t="s">
        <v>7310</v>
      </c>
      <c r="I2069" s="154" t="s">
        <v>7311</v>
      </c>
      <c r="J2069" s="154" t="s">
        <v>12747</v>
      </c>
      <c r="K2069" s="154" t="s">
        <v>12748</v>
      </c>
      <c r="L2069" s="155">
        <v>1.0760266599999999</v>
      </c>
    </row>
    <row r="2070" spans="1:12" hidden="1" x14ac:dyDescent="0.3">
      <c r="A2070" s="154" t="s">
        <v>12933</v>
      </c>
      <c r="B2070" s="154" t="s">
        <v>12934</v>
      </c>
      <c r="C2070" s="152" t="s">
        <v>12933</v>
      </c>
      <c r="D2070" s="153" t="s">
        <v>12935</v>
      </c>
      <c r="E2070" s="154" t="s">
        <v>40</v>
      </c>
      <c r="F2070" s="154" t="s">
        <v>12745</v>
      </c>
      <c r="G2070" s="154" t="s">
        <v>12746</v>
      </c>
      <c r="H2070" s="154" t="s">
        <v>7310</v>
      </c>
      <c r="I2070" s="154" t="s">
        <v>7311</v>
      </c>
      <c r="J2070" s="154" t="s">
        <v>12747</v>
      </c>
      <c r="K2070" s="154" t="s">
        <v>12748</v>
      </c>
      <c r="L2070" s="155">
        <v>0.49912110999999998</v>
      </c>
    </row>
    <row r="2071" spans="1:12" hidden="1" x14ac:dyDescent="0.3">
      <c r="A2071" s="154" t="s">
        <v>12936</v>
      </c>
      <c r="B2071" s="154" t="s">
        <v>12937</v>
      </c>
      <c r="C2071" s="152" t="s">
        <v>12936</v>
      </c>
      <c r="D2071" s="153" t="s">
        <v>12938</v>
      </c>
      <c r="E2071" s="154" t="s">
        <v>40</v>
      </c>
      <c r="F2071" s="154" t="s">
        <v>12745</v>
      </c>
      <c r="G2071" s="154" t="s">
        <v>12746</v>
      </c>
      <c r="H2071" s="154" t="s">
        <v>7310</v>
      </c>
      <c r="I2071" s="154" t="s">
        <v>7311</v>
      </c>
      <c r="J2071" s="154" t="s">
        <v>12747</v>
      </c>
      <c r="K2071" s="154" t="s">
        <v>12748</v>
      </c>
      <c r="L2071" s="155">
        <v>0.49912356000000002</v>
      </c>
    </row>
    <row r="2072" spans="1:12" hidden="1" x14ac:dyDescent="0.3">
      <c r="A2072" s="154" t="s">
        <v>12939</v>
      </c>
      <c r="B2072" s="154" t="s">
        <v>12940</v>
      </c>
      <c r="C2072" s="152" t="s">
        <v>12939</v>
      </c>
      <c r="D2072" s="153" t="s">
        <v>12941</v>
      </c>
      <c r="E2072" s="154" t="s">
        <v>40</v>
      </c>
      <c r="F2072" s="154" t="s">
        <v>12745</v>
      </c>
      <c r="G2072" s="154" t="s">
        <v>12746</v>
      </c>
      <c r="H2072" s="154" t="s">
        <v>7310</v>
      </c>
      <c r="I2072" s="154" t="s">
        <v>7311</v>
      </c>
      <c r="J2072" s="154" t="s">
        <v>12747</v>
      </c>
      <c r="K2072" s="154" t="s">
        <v>12748</v>
      </c>
      <c r="L2072" s="155">
        <v>0.49912561999999999</v>
      </c>
    </row>
    <row r="2073" spans="1:12" hidden="1" x14ac:dyDescent="0.3">
      <c r="A2073" s="154" t="s">
        <v>12942</v>
      </c>
      <c r="B2073" s="154" t="s">
        <v>12943</v>
      </c>
      <c r="C2073" s="152" t="s">
        <v>12942</v>
      </c>
      <c r="D2073" s="153" t="s">
        <v>12944</v>
      </c>
      <c r="E2073" s="154" t="s">
        <v>40</v>
      </c>
      <c r="F2073" s="154" t="s">
        <v>12745</v>
      </c>
      <c r="G2073" s="154" t="s">
        <v>12746</v>
      </c>
      <c r="H2073" s="154" t="s">
        <v>7310</v>
      </c>
      <c r="I2073" s="154" t="s">
        <v>7311</v>
      </c>
      <c r="J2073" s="154" t="s">
        <v>12747</v>
      </c>
      <c r="K2073" s="154" t="s">
        <v>12748</v>
      </c>
      <c r="L2073" s="155">
        <v>1.90251572</v>
      </c>
    </row>
    <row r="2074" spans="1:12" hidden="1" x14ac:dyDescent="0.3">
      <c r="A2074" s="154" t="s">
        <v>12945</v>
      </c>
      <c r="B2074" s="154" t="s">
        <v>12946</v>
      </c>
      <c r="C2074" s="152" t="s">
        <v>12945</v>
      </c>
      <c r="D2074" s="153" t="s">
        <v>12947</v>
      </c>
      <c r="E2074" s="154" t="s">
        <v>40</v>
      </c>
      <c r="F2074" s="154" t="s">
        <v>12745</v>
      </c>
      <c r="G2074" s="154" t="s">
        <v>12746</v>
      </c>
      <c r="H2074" s="154" t="s">
        <v>7310</v>
      </c>
      <c r="I2074" s="154" t="s">
        <v>7311</v>
      </c>
      <c r="J2074" s="154" t="s">
        <v>12747</v>
      </c>
      <c r="K2074" s="154" t="s">
        <v>12748</v>
      </c>
      <c r="L2074" s="155">
        <v>1.90251572</v>
      </c>
    </row>
    <row r="2075" spans="1:12" hidden="1" x14ac:dyDescent="0.3">
      <c r="A2075" s="154" t="s">
        <v>12948</v>
      </c>
      <c r="B2075" s="154" t="s">
        <v>12949</v>
      </c>
      <c r="C2075" s="152" t="s">
        <v>12948</v>
      </c>
      <c r="D2075" s="153" t="s">
        <v>12950</v>
      </c>
      <c r="E2075" s="154" t="s">
        <v>40</v>
      </c>
      <c r="F2075" s="154" t="s">
        <v>12745</v>
      </c>
      <c r="G2075" s="154" t="s">
        <v>12746</v>
      </c>
      <c r="H2075" s="154" t="s">
        <v>8872</v>
      </c>
      <c r="I2075" s="154" t="s">
        <v>8873</v>
      </c>
      <c r="J2075" s="154" t="s">
        <v>12747</v>
      </c>
      <c r="K2075" s="154" t="s">
        <v>12748</v>
      </c>
      <c r="L2075" s="155">
        <v>0.49912000000000001</v>
      </c>
    </row>
    <row r="2076" spans="1:12" hidden="1" x14ac:dyDescent="0.3">
      <c r="A2076" s="154" t="s">
        <v>12951</v>
      </c>
      <c r="B2076" s="154" t="s">
        <v>12952</v>
      </c>
      <c r="C2076" s="152" t="s">
        <v>12951</v>
      </c>
      <c r="D2076" s="153" t="s">
        <v>12953</v>
      </c>
      <c r="E2076" s="154" t="s">
        <v>40</v>
      </c>
      <c r="F2076" s="154" t="s">
        <v>12745</v>
      </c>
      <c r="G2076" s="154" t="s">
        <v>12746</v>
      </c>
      <c r="H2076" s="154" t="s">
        <v>8054</v>
      </c>
      <c r="I2076" s="154" t="s">
        <v>8055</v>
      </c>
      <c r="J2076" s="154" t="s">
        <v>12747</v>
      </c>
      <c r="K2076" s="154" t="s">
        <v>12748</v>
      </c>
      <c r="L2076" s="155">
        <v>2.7224971199999999</v>
      </c>
    </row>
    <row r="2077" spans="1:12" hidden="1" x14ac:dyDescent="0.3">
      <c r="A2077" s="154" t="s">
        <v>12954</v>
      </c>
      <c r="B2077" s="154" t="s">
        <v>12955</v>
      </c>
      <c r="C2077" s="152" t="s">
        <v>12954</v>
      </c>
      <c r="D2077" s="153" t="s">
        <v>12956</v>
      </c>
      <c r="E2077" s="154" t="s">
        <v>40</v>
      </c>
      <c r="F2077" s="154" t="s">
        <v>12745</v>
      </c>
      <c r="G2077" s="154" t="s">
        <v>12746</v>
      </c>
      <c r="H2077" s="154" t="s">
        <v>7310</v>
      </c>
      <c r="I2077" s="154" t="s">
        <v>7311</v>
      </c>
      <c r="J2077" s="154" t="s">
        <v>12747</v>
      </c>
      <c r="K2077" s="154" t="s">
        <v>12748</v>
      </c>
      <c r="L2077" s="155">
        <v>0.49912346000000002</v>
      </c>
    </row>
    <row r="2078" spans="1:12" hidden="1" x14ac:dyDescent="0.3">
      <c r="A2078" s="154" t="s">
        <v>12957</v>
      </c>
      <c r="B2078" s="154" t="s">
        <v>12958</v>
      </c>
      <c r="C2078" s="152" t="s">
        <v>12957</v>
      </c>
      <c r="D2078" s="153" t="s">
        <v>12959</v>
      </c>
      <c r="E2078" s="154" t="s">
        <v>40</v>
      </c>
      <c r="F2078" s="154" t="s">
        <v>12745</v>
      </c>
      <c r="G2078" s="154" t="s">
        <v>12746</v>
      </c>
      <c r="H2078" s="154" t="s">
        <v>7310</v>
      </c>
      <c r="I2078" s="154" t="s">
        <v>7311</v>
      </c>
      <c r="J2078" s="154" t="s">
        <v>12747</v>
      </c>
      <c r="K2078" s="154" t="s">
        <v>12748</v>
      </c>
      <c r="L2078" s="155">
        <v>0.49912419000000002</v>
      </c>
    </row>
    <row r="2079" spans="1:12" hidden="1" x14ac:dyDescent="0.3">
      <c r="A2079" s="154" t="s">
        <v>12960</v>
      </c>
      <c r="B2079" s="154" t="s">
        <v>12961</v>
      </c>
      <c r="C2079" s="152" t="s">
        <v>12960</v>
      </c>
      <c r="D2079" s="153" t="s">
        <v>12962</v>
      </c>
      <c r="E2079" s="154" t="s">
        <v>36</v>
      </c>
      <c r="F2079" s="154" t="s">
        <v>12745</v>
      </c>
      <c r="G2079" s="154" t="s">
        <v>12746</v>
      </c>
      <c r="H2079" s="154" t="s">
        <v>7310</v>
      </c>
      <c r="I2079" s="154" t="s">
        <v>7311</v>
      </c>
      <c r="J2079" s="154" t="s">
        <v>12747</v>
      </c>
      <c r="K2079" s="154" t="s">
        <v>12748</v>
      </c>
      <c r="L2079" s="155">
        <v>0.96830384000000003</v>
      </c>
    </row>
    <row r="2080" spans="1:12" hidden="1" x14ac:dyDescent="0.3">
      <c r="A2080" s="154" t="s">
        <v>12963</v>
      </c>
      <c r="B2080" s="154" t="s">
        <v>12964</v>
      </c>
      <c r="C2080" s="152" t="s">
        <v>12963</v>
      </c>
      <c r="D2080" s="153" t="s">
        <v>12965</v>
      </c>
      <c r="E2080" s="154" t="s">
        <v>36</v>
      </c>
      <c r="F2080" s="154" t="s">
        <v>12745</v>
      </c>
      <c r="G2080" s="154" t="s">
        <v>12746</v>
      </c>
      <c r="H2080" s="154" t="s">
        <v>7310</v>
      </c>
      <c r="I2080" s="154" t="s">
        <v>7311</v>
      </c>
      <c r="J2080" s="154" t="s">
        <v>12747</v>
      </c>
      <c r="K2080" s="154" t="s">
        <v>12748</v>
      </c>
      <c r="L2080" s="155">
        <v>0.96829940000000003</v>
      </c>
    </row>
    <row r="2081" spans="1:12" hidden="1" x14ac:dyDescent="0.3">
      <c r="A2081" s="154" t="s">
        <v>12966</v>
      </c>
      <c r="B2081" s="154" t="s">
        <v>12967</v>
      </c>
      <c r="C2081" s="152" t="s">
        <v>12966</v>
      </c>
      <c r="D2081" s="153" t="s">
        <v>12968</v>
      </c>
      <c r="E2081" s="154" t="s">
        <v>36</v>
      </c>
      <c r="F2081" s="154" t="s">
        <v>12745</v>
      </c>
      <c r="G2081" s="154" t="s">
        <v>12746</v>
      </c>
      <c r="H2081" s="154" t="s">
        <v>7310</v>
      </c>
      <c r="I2081" s="154" t="s">
        <v>7311</v>
      </c>
      <c r="J2081" s="154" t="s">
        <v>12747</v>
      </c>
      <c r="K2081" s="154" t="s">
        <v>12748</v>
      </c>
      <c r="L2081" s="155">
        <v>0.96830006000000002</v>
      </c>
    </row>
    <row r="2082" spans="1:12" hidden="1" x14ac:dyDescent="0.3">
      <c r="A2082" s="154" t="s">
        <v>12969</v>
      </c>
      <c r="B2082" s="154" t="s">
        <v>12970</v>
      </c>
      <c r="C2082" s="152" t="s">
        <v>12969</v>
      </c>
      <c r="D2082" s="153" t="s">
        <v>12971</v>
      </c>
      <c r="E2082" s="154" t="s">
        <v>36</v>
      </c>
      <c r="F2082" s="154" t="s">
        <v>12745</v>
      </c>
      <c r="G2082" s="154" t="s">
        <v>12746</v>
      </c>
      <c r="H2082" s="154" t="s">
        <v>7310</v>
      </c>
      <c r="I2082" s="154" t="s">
        <v>7311</v>
      </c>
      <c r="J2082" s="154" t="s">
        <v>12747</v>
      </c>
      <c r="K2082" s="154" t="s">
        <v>12748</v>
      </c>
      <c r="L2082" s="155">
        <v>0.96830073999999999</v>
      </c>
    </row>
    <row r="2083" spans="1:12" hidden="1" x14ac:dyDescent="0.3">
      <c r="A2083" s="154" t="s">
        <v>12972</v>
      </c>
      <c r="B2083" s="154" t="s">
        <v>12973</v>
      </c>
      <c r="C2083" s="152" t="s">
        <v>12972</v>
      </c>
      <c r="D2083" s="153" t="s">
        <v>12974</v>
      </c>
      <c r="E2083" s="154" t="s">
        <v>40</v>
      </c>
      <c r="F2083" s="154" t="s">
        <v>12745</v>
      </c>
      <c r="G2083" s="154" t="s">
        <v>12746</v>
      </c>
      <c r="H2083" s="154" t="s">
        <v>8054</v>
      </c>
      <c r="I2083" s="154" t="s">
        <v>8055</v>
      </c>
      <c r="J2083" s="154" t="s">
        <v>12747</v>
      </c>
      <c r="K2083" s="154" t="s">
        <v>12748</v>
      </c>
      <c r="L2083" s="155">
        <v>3.5392420499999999</v>
      </c>
    </row>
    <row r="2084" spans="1:12" hidden="1" x14ac:dyDescent="0.3">
      <c r="A2084" s="154" t="s">
        <v>12975</v>
      </c>
      <c r="B2084" s="154" t="s">
        <v>12973</v>
      </c>
      <c r="C2084" s="152" t="s">
        <v>12975</v>
      </c>
      <c r="D2084" s="153" t="s">
        <v>12976</v>
      </c>
      <c r="E2084" s="154" t="s">
        <v>40</v>
      </c>
      <c r="F2084" s="154" t="s">
        <v>12745</v>
      </c>
      <c r="G2084" s="154" t="s">
        <v>12746</v>
      </c>
      <c r="H2084" s="154" t="s">
        <v>8054</v>
      </c>
      <c r="I2084" s="154" t="s">
        <v>8055</v>
      </c>
      <c r="J2084" s="154" t="s">
        <v>12747</v>
      </c>
      <c r="K2084" s="154" t="s">
        <v>12748</v>
      </c>
      <c r="L2084" s="155">
        <v>0.72599022000000002</v>
      </c>
    </row>
    <row r="2085" spans="1:12" hidden="1" x14ac:dyDescent="0.3">
      <c r="A2085" s="154" t="s">
        <v>12977</v>
      </c>
      <c r="B2085" s="154" t="s">
        <v>12978</v>
      </c>
      <c r="C2085" s="152" t="s">
        <v>12977</v>
      </c>
      <c r="D2085" s="153" t="s">
        <v>12979</v>
      </c>
      <c r="E2085" s="154" t="s">
        <v>40</v>
      </c>
      <c r="F2085" s="154" t="s">
        <v>12745</v>
      </c>
      <c r="G2085" s="154" t="s">
        <v>12746</v>
      </c>
      <c r="H2085" s="154" t="s">
        <v>7310</v>
      </c>
      <c r="I2085" s="154" t="s">
        <v>7311</v>
      </c>
      <c r="J2085" s="154" t="s">
        <v>12747</v>
      </c>
      <c r="K2085" s="154" t="s">
        <v>12748</v>
      </c>
      <c r="L2085" s="155">
        <v>0.49912445999999999</v>
      </c>
    </row>
    <row r="2086" spans="1:12" hidden="1" x14ac:dyDescent="0.3">
      <c r="A2086" s="154" t="s">
        <v>12980</v>
      </c>
      <c r="B2086" s="154" t="s">
        <v>12981</v>
      </c>
      <c r="C2086" s="152" t="s">
        <v>12980</v>
      </c>
      <c r="D2086" s="153" t="s">
        <v>12982</v>
      </c>
      <c r="E2086" s="154" t="s">
        <v>36</v>
      </c>
      <c r="F2086" s="154" t="s">
        <v>12745</v>
      </c>
      <c r="G2086" s="154" t="s">
        <v>12746</v>
      </c>
      <c r="H2086" s="154" t="s">
        <v>9335</v>
      </c>
      <c r="I2086" s="154" t="s">
        <v>9336</v>
      </c>
      <c r="J2086" s="154" t="s">
        <v>12747</v>
      </c>
      <c r="K2086" s="154" t="s">
        <v>12748</v>
      </c>
      <c r="L2086" s="155">
        <v>24.139500000000002</v>
      </c>
    </row>
    <row r="2087" spans="1:12" hidden="1" x14ac:dyDescent="0.3">
      <c r="A2087" s="154" t="s">
        <v>12983</v>
      </c>
      <c r="B2087" s="154" t="s">
        <v>12984</v>
      </c>
      <c r="C2087" s="152" t="s">
        <v>12983</v>
      </c>
      <c r="D2087" s="153" t="s">
        <v>12985</v>
      </c>
      <c r="E2087" s="154" t="s">
        <v>36</v>
      </c>
      <c r="F2087" s="154" t="s">
        <v>12745</v>
      </c>
      <c r="G2087" s="154" t="s">
        <v>12746</v>
      </c>
      <c r="H2087" s="154" t="s">
        <v>9335</v>
      </c>
      <c r="I2087" s="154" t="s">
        <v>9336</v>
      </c>
      <c r="J2087" s="154" t="s">
        <v>12747</v>
      </c>
      <c r="K2087" s="154" t="s">
        <v>12748</v>
      </c>
      <c r="L2087" s="155">
        <v>24.139500000000002</v>
      </c>
    </row>
    <row r="2088" spans="1:12" hidden="1" x14ac:dyDescent="0.3">
      <c r="A2088" s="154" t="s">
        <v>12986</v>
      </c>
      <c r="B2088" s="154" t="s">
        <v>12987</v>
      </c>
      <c r="C2088" s="152" t="s">
        <v>12986</v>
      </c>
      <c r="D2088" s="153" t="s">
        <v>12988</v>
      </c>
      <c r="E2088" s="154" t="s">
        <v>40</v>
      </c>
      <c r="F2088" s="154" t="s">
        <v>12745</v>
      </c>
      <c r="G2088" s="154" t="s">
        <v>12746</v>
      </c>
      <c r="H2088" s="154" t="s">
        <v>8054</v>
      </c>
      <c r="I2088" s="154" t="s">
        <v>8055</v>
      </c>
      <c r="J2088" s="154" t="s">
        <v>12747</v>
      </c>
      <c r="K2088" s="154" t="s">
        <v>12748</v>
      </c>
      <c r="L2088" s="155">
        <v>0.45375441</v>
      </c>
    </row>
    <row r="2089" spans="1:12" hidden="1" x14ac:dyDescent="0.3">
      <c r="A2089" s="154" t="s">
        <v>12989</v>
      </c>
      <c r="B2089" s="154" t="s">
        <v>12990</v>
      </c>
      <c r="C2089" s="152" t="s">
        <v>12989</v>
      </c>
      <c r="D2089" s="153" t="s">
        <v>12991</v>
      </c>
      <c r="E2089" s="154" t="s">
        <v>40</v>
      </c>
      <c r="F2089" s="154" t="s">
        <v>12745</v>
      </c>
      <c r="G2089" s="154" t="s">
        <v>12746</v>
      </c>
      <c r="H2089" s="154" t="s">
        <v>7310</v>
      </c>
      <c r="I2089" s="154" t="s">
        <v>7311</v>
      </c>
      <c r="J2089" s="154" t="s">
        <v>12747</v>
      </c>
      <c r="K2089" s="154" t="s">
        <v>12748</v>
      </c>
      <c r="L2089" s="155">
        <v>0.63525416000000001</v>
      </c>
    </row>
    <row r="2090" spans="1:12" hidden="1" x14ac:dyDescent="0.3">
      <c r="A2090" s="154" t="s">
        <v>12992</v>
      </c>
      <c r="B2090" s="154" t="s">
        <v>12993</v>
      </c>
      <c r="C2090" s="152" t="s">
        <v>12992</v>
      </c>
      <c r="D2090" s="153" t="s">
        <v>12994</v>
      </c>
      <c r="E2090" s="154" t="s">
        <v>40</v>
      </c>
      <c r="F2090" s="154" t="s">
        <v>12745</v>
      </c>
      <c r="G2090" s="154" t="s">
        <v>12746</v>
      </c>
      <c r="H2090" s="154" t="s">
        <v>7310</v>
      </c>
      <c r="I2090" s="154" t="s">
        <v>7311</v>
      </c>
      <c r="J2090" s="154" t="s">
        <v>12747</v>
      </c>
      <c r="K2090" s="154" t="s">
        <v>12748</v>
      </c>
      <c r="L2090" s="155">
        <v>0.63524628999999999</v>
      </c>
    </row>
    <row r="2091" spans="1:12" hidden="1" x14ac:dyDescent="0.3">
      <c r="A2091" s="154" t="s">
        <v>12995</v>
      </c>
      <c r="B2091" s="154" t="s">
        <v>12996</v>
      </c>
      <c r="C2091" s="152" t="s">
        <v>12995</v>
      </c>
      <c r="D2091" s="153" t="s">
        <v>12997</v>
      </c>
      <c r="E2091" s="154" t="s">
        <v>40</v>
      </c>
      <c r="F2091" s="154" t="s">
        <v>12745</v>
      </c>
      <c r="G2091" s="154" t="s">
        <v>12746</v>
      </c>
      <c r="H2091" s="154" t="s">
        <v>7310</v>
      </c>
      <c r="I2091" s="154" t="s">
        <v>7311</v>
      </c>
      <c r="J2091" s="154" t="s">
        <v>12747</v>
      </c>
      <c r="K2091" s="154" t="s">
        <v>12748</v>
      </c>
      <c r="L2091" s="155">
        <v>0.49913286000000001</v>
      </c>
    </row>
    <row r="2092" spans="1:12" hidden="1" x14ac:dyDescent="0.3">
      <c r="A2092" s="154" t="s">
        <v>12998</v>
      </c>
      <c r="B2092" s="154" t="s">
        <v>12999</v>
      </c>
      <c r="C2092" s="152" t="s">
        <v>12998</v>
      </c>
      <c r="D2092" s="153" t="s">
        <v>13000</v>
      </c>
      <c r="E2092" s="154" t="s">
        <v>40</v>
      </c>
      <c r="F2092" s="154" t="s">
        <v>12745</v>
      </c>
      <c r="G2092" s="154" t="s">
        <v>12746</v>
      </c>
      <c r="H2092" s="154" t="s">
        <v>7310</v>
      </c>
      <c r="I2092" s="154" t="s">
        <v>7311</v>
      </c>
      <c r="J2092" s="154" t="s">
        <v>12747</v>
      </c>
      <c r="K2092" s="154" t="s">
        <v>12748</v>
      </c>
      <c r="L2092" s="155">
        <v>0.49912000000000001</v>
      </c>
    </row>
    <row r="2093" spans="1:12" hidden="1" x14ac:dyDescent="0.3">
      <c r="A2093" s="154" t="s">
        <v>13001</v>
      </c>
      <c r="B2093" s="154" t="s">
        <v>13002</v>
      </c>
      <c r="C2093" s="152" t="s">
        <v>13001</v>
      </c>
      <c r="D2093" s="153" t="s">
        <v>13003</v>
      </c>
      <c r="E2093" s="154" t="s">
        <v>40</v>
      </c>
      <c r="F2093" s="154" t="s">
        <v>12745</v>
      </c>
      <c r="G2093" s="154" t="s">
        <v>12746</v>
      </c>
      <c r="H2093" s="154" t="s">
        <v>7310</v>
      </c>
      <c r="I2093" s="154" t="s">
        <v>7311</v>
      </c>
      <c r="J2093" s="154" t="s">
        <v>12747</v>
      </c>
      <c r="K2093" s="154" t="s">
        <v>12748</v>
      </c>
      <c r="L2093" s="155">
        <v>0.49912086999999999</v>
      </c>
    </row>
    <row r="2094" spans="1:12" hidden="1" x14ac:dyDescent="0.3">
      <c r="A2094" s="154" t="s">
        <v>13004</v>
      </c>
      <c r="B2094" s="154" t="s">
        <v>13005</v>
      </c>
      <c r="C2094" s="152" t="s">
        <v>13004</v>
      </c>
      <c r="D2094" s="153" t="s">
        <v>13006</v>
      </c>
      <c r="E2094" s="154" t="s">
        <v>40</v>
      </c>
      <c r="F2094" s="154" t="s">
        <v>12745</v>
      </c>
      <c r="G2094" s="154" t="s">
        <v>12746</v>
      </c>
      <c r="H2094" s="154" t="s">
        <v>7310</v>
      </c>
      <c r="I2094" s="154" t="s">
        <v>7311</v>
      </c>
      <c r="J2094" s="154" t="s">
        <v>12747</v>
      </c>
      <c r="K2094" s="154" t="s">
        <v>12748</v>
      </c>
      <c r="L2094" s="155">
        <v>0.49912573999999998</v>
      </c>
    </row>
    <row r="2095" spans="1:12" hidden="1" x14ac:dyDescent="0.3">
      <c r="A2095" s="154" t="s">
        <v>13007</v>
      </c>
      <c r="B2095" s="154" t="s">
        <v>13008</v>
      </c>
      <c r="C2095" s="152" t="s">
        <v>13007</v>
      </c>
      <c r="D2095" s="153" t="s">
        <v>13009</v>
      </c>
      <c r="E2095" s="154" t="s">
        <v>40</v>
      </c>
      <c r="F2095" s="154" t="s">
        <v>12745</v>
      </c>
      <c r="G2095" s="154" t="s">
        <v>12746</v>
      </c>
      <c r="H2095" s="154" t="s">
        <v>7310</v>
      </c>
      <c r="I2095" s="154" t="s">
        <v>7311</v>
      </c>
      <c r="J2095" s="154" t="s">
        <v>12747</v>
      </c>
      <c r="K2095" s="154" t="s">
        <v>12748</v>
      </c>
      <c r="L2095" s="155">
        <v>0.49912551999999999</v>
      </c>
    </row>
    <row r="2096" spans="1:12" hidden="1" x14ac:dyDescent="0.3">
      <c r="A2096" s="154" t="s">
        <v>13010</v>
      </c>
      <c r="B2096" s="154" t="s">
        <v>13011</v>
      </c>
      <c r="C2096" s="152" t="s">
        <v>13010</v>
      </c>
      <c r="D2096" s="153" t="s">
        <v>13012</v>
      </c>
      <c r="E2096" s="154" t="s">
        <v>40</v>
      </c>
      <c r="F2096" s="154" t="s">
        <v>12745</v>
      </c>
      <c r="G2096" s="154" t="s">
        <v>12746</v>
      </c>
      <c r="H2096" s="154" t="s">
        <v>8609</v>
      </c>
      <c r="I2096" s="154" t="s">
        <v>8610</v>
      </c>
      <c r="J2096" s="154" t="s">
        <v>12747</v>
      </c>
      <c r="K2096" s="154" t="s">
        <v>12748</v>
      </c>
      <c r="L2096" s="155">
        <v>0.49912011000000001</v>
      </c>
    </row>
    <row r="2097" spans="1:12" hidden="1" x14ac:dyDescent="0.3">
      <c r="A2097" s="154" t="s">
        <v>13013</v>
      </c>
      <c r="B2097" s="154" t="s">
        <v>13014</v>
      </c>
      <c r="C2097" s="152" t="s">
        <v>13013</v>
      </c>
      <c r="D2097" s="153" t="s">
        <v>13015</v>
      </c>
      <c r="E2097" s="154" t="s">
        <v>40</v>
      </c>
      <c r="F2097" s="154" t="s">
        <v>12745</v>
      </c>
      <c r="G2097" s="154" t="s">
        <v>12746</v>
      </c>
      <c r="H2097" s="154" t="s">
        <v>8609</v>
      </c>
      <c r="I2097" s="154" t="s">
        <v>8610</v>
      </c>
      <c r="J2097" s="154" t="s">
        <v>12747</v>
      </c>
      <c r="K2097" s="154" t="s">
        <v>12748</v>
      </c>
      <c r="L2097" s="155">
        <v>0.49913234000000001</v>
      </c>
    </row>
    <row r="2098" spans="1:12" hidden="1" x14ac:dyDescent="0.3">
      <c r="A2098" s="154" t="s">
        <v>13016</v>
      </c>
      <c r="B2098" s="154" t="s">
        <v>13017</v>
      </c>
      <c r="C2098" s="152" t="s">
        <v>13016</v>
      </c>
      <c r="D2098" s="153" t="s">
        <v>13018</v>
      </c>
      <c r="E2098" s="154" t="s">
        <v>36</v>
      </c>
      <c r="F2098" s="154" t="s">
        <v>12745</v>
      </c>
      <c r="G2098" s="154" t="s">
        <v>12746</v>
      </c>
      <c r="H2098" s="154" t="s">
        <v>8054</v>
      </c>
      <c r="I2098" s="154" t="s">
        <v>8055</v>
      </c>
      <c r="J2098" s="154" t="s">
        <v>12747</v>
      </c>
      <c r="K2098" s="154" t="s">
        <v>12748</v>
      </c>
      <c r="L2098" s="155">
        <v>17.15176795</v>
      </c>
    </row>
    <row r="2099" spans="1:12" hidden="1" x14ac:dyDescent="0.3">
      <c r="A2099" s="154" t="s">
        <v>13019</v>
      </c>
      <c r="B2099" s="154" t="s">
        <v>13020</v>
      </c>
      <c r="C2099" s="152" t="s">
        <v>13019</v>
      </c>
      <c r="D2099" s="153" t="s">
        <v>13021</v>
      </c>
      <c r="E2099" s="154" t="s">
        <v>36</v>
      </c>
      <c r="F2099" s="154" t="s">
        <v>12745</v>
      </c>
      <c r="G2099" s="154" t="s">
        <v>12746</v>
      </c>
      <c r="H2099" s="154" t="s">
        <v>8054</v>
      </c>
      <c r="I2099" s="154" t="s">
        <v>8055</v>
      </c>
      <c r="J2099" s="154" t="s">
        <v>12747</v>
      </c>
      <c r="K2099" s="154" t="s">
        <v>12748</v>
      </c>
      <c r="L2099" s="155">
        <v>17.149999999999999</v>
      </c>
    </row>
    <row r="2100" spans="1:12" hidden="1" x14ac:dyDescent="0.3">
      <c r="A2100" s="154" t="s">
        <v>13022</v>
      </c>
      <c r="B2100" s="154" t="s">
        <v>13023</v>
      </c>
      <c r="C2100" s="152" t="s">
        <v>13022</v>
      </c>
      <c r="D2100" s="153" t="s">
        <v>13024</v>
      </c>
      <c r="E2100" s="154" t="s">
        <v>40</v>
      </c>
      <c r="F2100" s="154" t="s">
        <v>12745</v>
      </c>
      <c r="G2100" s="154" t="s">
        <v>12746</v>
      </c>
      <c r="H2100" s="154" t="s">
        <v>7310</v>
      </c>
      <c r="I2100" s="154" t="s">
        <v>7311</v>
      </c>
      <c r="J2100" s="154" t="s">
        <v>12747</v>
      </c>
      <c r="K2100" s="154" t="s">
        <v>12748</v>
      </c>
      <c r="L2100" s="155">
        <v>1.36123393</v>
      </c>
    </row>
    <row r="2101" spans="1:12" hidden="1" x14ac:dyDescent="0.3">
      <c r="A2101" s="154" t="s">
        <v>13025</v>
      </c>
      <c r="B2101" s="154" t="s">
        <v>13026</v>
      </c>
      <c r="C2101" s="152" t="s">
        <v>13025</v>
      </c>
      <c r="D2101" s="153" t="s">
        <v>13027</v>
      </c>
      <c r="E2101" s="154" t="s">
        <v>40</v>
      </c>
      <c r="F2101" s="154" t="s">
        <v>12745</v>
      </c>
      <c r="G2101" s="154" t="s">
        <v>12746</v>
      </c>
      <c r="H2101" s="154" t="s">
        <v>7310</v>
      </c>
      <c r="I2101" s="154" t="s">
        <v>7311</v>
      </c>
      <c r="J2101" s="154" t="s">
        <v>12747</v>
      </c>
      <c r="K2101" s="154" t="s">
        <v>12748</v>
      </c>
      <c r="L2101" s="155">
        <v>1.36123236</v>
      </c>
    </row>
    <row r="2102" spans="1:12" hidden="1" x14ac:dyDescent="0.3">
      <c r="A2102" s="154" t="s">
        <v>13028</v>
      </c>
      <c r="B2102" s="154" t="s">
        <v>13029</v>
      </c>
      <c r="C2102" s="152" t="s">
        <v>13028</v>
      </c>
      <c r="D2102" s="153" t="s">
        <v>13030</v>
      </c>
      <c r="E2102" s="154" t="s">
        <v>40</v>
      </c>
      <c r="F2102" s="154" t="s">
        <v>12745</v>
      </c>
      <c r="G2102" s="154" t="s">
        <v>12746</v>
      </c>
      <c r="H2102" s="154" t="s">
        <v>7310</v>
      </c>
      <c r="I2102" s="154" t="s">
        <v>7311</v>
      </c>
      <c r="J2102" s="154" t="s">
        <v>12747</v>
      </c>
      <c r="K2102" s="154" t="s">
        <v>12748</v>
      </c>
      <c r="L2102" s="155">
        <v>1.3612930400000001</v>
      </c>
    </row>
    <row r="2103" spans="1:12" hidden="1" x14ac:dyDescent="0.3">
      <c r="A2103" s="154" t="s">
        <v>13031</v>
      </c>
      <c r="B2103" s="154" t="s">
        <v>13032</v>
      </c>
      <c r="C2103" s="152" t="s">
        <v>13031</v>
      </c>
      <c r="D2103" s="153" t="s">
        <v>13033</v>
      </c>
      <c r="E2103" s="154" t="s">
        <v>36</v>
      </c>
      <c r="F2103" s="154" t="s">
        <v>12745</v>
      </c>
      <c r="G2103" s="154" t="s">
        <v>12746</v>
      </c>
      <c r="H2103" s="154" t="s">
        <v>13034</v>
      </c>
      <c r="I2103" s="154" t="s">
        <v>13035</v>
      </c>
      <c r="J2103" s="154" t="s">
        <v>12747</v>
      </c>
      <c r="K2103" s="154" t="s">
        <v>12748</v>
      </c>
      <c r="L2103" s="155">
        <v>1.0760000000000001</v>
      </c>
    </row>
    <row r="2104" spans="1:12" hidden="1" x14ac:dyDescent="0.3">
      <c r="A2104" s="154" t="s">
        <v>13036</v>
      </c>
      <c r="B2104" s="154" t="s">
        <v>13037</v>
      </c>
      <c r="C2104" s="152" t="s">
        <v>13036</v>
      </c>
      <c r="D2104" s="153" t="s">
        <v>13038</v>
      </c>
      <c r="E2104" s="154" t="s">
        <v>36</v>
      </c>
      <c r="F2104" s="154" t="s">
        <v>12745</v>
      </c>
      <c r="G2104" s="154" t="s">
        <v>12746</v>
      </c>
      <c r="H2104" s="154" t="s">
        <v>13034</v>
      </c>
      <c r="I2104" s="154" t="s">
        <v>13035</v>
      </c>
      <c r="J2104" s="154" t="s">
        <v>12747</v>
      </c>
      <c r="K2104" s="154" t="s">
        <v>12748</v>
      </c>
      <c r="L2104" s="155">
        <v>1.0764705800000001</v>
      </c>
    </row>
    <row r="2105" spans="1:12" hidden="1" x14ac:dyDescent="0.3">
      <c r="A2105" s="154" t="s">
        <v>13039</v>
      </c>
      <c r="B2105" s="154" t="s">
        <v>13040</v>
      </c>
      <c r="C2105" s="152" t="s">
        <v>13039</v>
      </c>
      <c r="D2105" s="153" t="s">
        <v>13041</v>
      </c>
      <c r="E2105" s="154" t="s">
        <v>36</v>
      </c>
      <c r="F2105" s="154" t="s">
        <v>12745</v>
      </c>
      <c r="G2105" s="154" t="s">
        <v>12746</v>
      </c>
      <c r="H2105" s="154" t="s">
        <v>13034</v>
      </c>
      <c r="I2105" s="154" t="s">
        <v>13035</v>
      </c>
      <c r="J2105" s="154" t="s">
        <v>12747</v>
      </c>
      <c r="K2105" s="154" t="s">
        <v>12748</v>
      </c>
      <c r="L2105" s="155">
        <v>1.0765523299999999</v>
      </c>
    </row>
    <row r="2106" spans="1:12" hidden="1" x14ac:dyDescent="0.3">
      <c r="A2106" s="154" t="s">
        <v>13042</v>
      </c>
      <c r="B2106" s="154" t="s">
        <v>13043</v>
      </c>
      <c r="C2106" s="152" t="s">
        <v>13042</v>
      </c>
      <c r="D2106" s="153" t="s">
        <v>13044</v>
      </c>
      <c r="E2106" s="154" t="s">
        <v>36</v>
      </c>
      <c r="F2106" s="154" t="s">
        <v>12745</v>
      </c>
      <c r="G2106" s="154" t="s">
        <v>12746</v>
      </c>
      <c r="H2106" s="154" t="s">
        <v>13034</v>
      </c>
      <c r="I2106" s="154" t="s">
        <v>13035</v>
      </c>
      <c r="J2106" s="154" t="s">
        <v>12747</v>
      </c>
      <c r="K2106" s="154" t="s">
        <v>12748</v>
      </c>
      <c r="L2106" s="155">
        <v>1.0769230700000001</v>
      </c>
    </row>
    <row r="2107" spans="1:12" hidden="1" x14ac:dyDescent="0.3">
      <c r="A2107" s="154" t="s">
        <v>13045</v>
      </c>
      <c r="B2107" s="154" t="s">
        <v>13046</v>
      </c>
      <c r="C2107" s="152" t="s">
        <v>13045</v>
      </c>
      <c r="D2107" s="153" t="s">
        <v>13047</v>
      </c>
      <c r="E2107" s="154" t="s">
        <v>36</v>
      </c>
      <c r="F2107" s="154" t="s">
        <v>12745</v>
      </c>
      <c r="G2107" s="154" t="s">
        <v>12746</v>
      </c>
      <c r="H2107" s="154" t="s">
        <v>8085</v>
      </c>
      <c r="I2107" s="154" t="s">
        <v>8086</v>
      </c>
      <c r="J2107" s="154" t="s">
        <v>12747</v>
      </c>
      <c r="K2107" s="154" t="s">
        <v>12748</v>
      </c>
      <c r="L2107" s="155">
        <v>1.633497</v>
      </c>
    </row>
    <row r="2108" spans="1:12" hidden="1" x14ac:dyDescent="0.3">
      <c r="A2108" s="154" t="s">
        <v>13048</v>
      </c>
      <c r="B2108" s="154" t="s">
        <v>13049</v>
      </c>
      <c r="C2108" s="152" t="s">
        <v>13048</v>
      </c>
      <c r="D2108" s="153" t="s">
        <v>13050</v>
      </c>
      <c r="E2108" s="154" t="s">
        <v>36</v>
      </c>
      <c r="F2108" s="154" t="s">
        <v>12745</v>
      </c>
      <c r="G2108" s="154" t="s">
        <v>12746</v>
      </c>
      <c r="H2108" s="154" t="s">
        <v>8054</v>
      </c>
      <c r="I2108" s="154" t="s">
        <v>8055</v>
      </c>
      <c r="J2108" s="154" t="s">
        <v>12747</v>
      </c>
      <c r="K2108" s="154" t="s">
        <v>12748</v>
      </c>
      <c r="L2108" s="155">
        <v>5.9260000000000002</v>
      </c>
    </row>
    <row r="2109" spans="1:12" hidden="1" x14ac:dyDescent="0.3">
      <c r="A2109" s="154" t="s">
        <v>13051</v>
      </c>
      <c r="B2109" s="154" t="s">
        <v>13052</v>
      </c>
      <c r="C2109" s="152" t="s">
        <v>13053</v>
      </c>
      <c r="D2109" s="153" t="s">
        <v>13054</v>
      </c>
      <c r="E2109" s="154" t="s">
        <v>36</v>
      </c>
      <c r="F2109" s="154" t="s">
        <v>12745</v>
      </c>
      <c r="G2109" s="154" t="s">
        <v>12746</v>
      </c>
      <c r="H2109" s="154" t="s">
        <v>8054</v>
      </c>
      <c r="I2109" s="154" t="s">
        <v>8055</v>
      </c>
      <c r="J2109" s="154" t="s">
        <v>12747</v>
      </c>
      <c r="K2109" s="154" t="s">
        <v>12748</v>
      </c>
      <c r="L2109" s="155">
        <v>0.59269541000000003</v>
      </c>
    </row>
    <row r="2110" spans="1:12" hidden="1" x14ac:dyDescent="0.3">
      <c r="A2110" s="154" t="s">
        <v>13055</v>
      </c>
      <c r="B2110" s="154" t="s">
        <v>13056</v>
      </c>
      <c r="C2110" s="152" t="s">
        <v>13057</v>
      </c>
      <c r="D2110" s="153" t="s">
        <v>13058</v>
      </c>
      <c r="E2110" s="154" t="s">
        <v>36</v>
      </c>
      <c r="F2110" s="154" t="s">
        <v>12745</v>
      </c>
      <c r="G2110" s="154" t="s">
        <v>12746</v>
      </c>
      <c r="H2110" s="154" t="s">
        <v>8054</v>
      </c>
      <c r="I2110" s="154" t="s">
        <v>8055</v>
      </c>
      <c r="J2110" s="154" t="s">
        <v>12747</v>
      </c>
      <c r="K2110" s="154" t="s">
        <v>12748</v>
      </c>
      <c r="L2110" s="155">
        <v>2.0030000000000001</v>
      </c>
    </row>
    <row r="2111" spans="1:12" hidden="1" x14ac:dyDescent="0.3">
      <c r="A2111" s="154" t="s">
        <v>13059</v>
      </c>
      <c r="B2111" s="154" t="s">
        <v>13060</v>
      </c>
      <c r="C2111" s="152" t="s">
        <v>13061</v>
      </c>
      <c r="D2111" s="153" t="s">
        <v>13062</v>
      </c>
      <c r="E2111" s="154" t="s">
        <v>36</v>
      </c>
      <c r="F2111" s="154" t="s">
        <v>12745</v>
      </c>
      <c r="G2111" s="154" t="s">
        <v>12746</v>
      </c>
      <c r="H2111" s="154" t="s">
        <v>8054</v>
      </c>
      <c r="I2111" s="154" t="s">
        <v>8055</v>
      </c>
      <c r="J2111" s="154" t="s">
        <v>12747</v>
      </c>
      <c r="K2111" s="154" t="s">
        <v>12748</v>
      </c>
      <c r="L2111" s="155">
        <v>0.96220032</v>
      </c>
    </row>
    <row r="2112" spans="1:12" hidden="1" x14ac:dyDescent="0.3">
      <c r="A2112" s="154" t="s">
        <v>13063</v>
      </c>
      <c r="B2112" s="154" t="s">
        <v>13064</v>
      </c>
      <c r="C2112" s="152" t="s">
        <v>13065</v>
      </c>
      <c r="D2112" s="153" t="s">
        <v>13066</v>
      </c>
      <c r="E2112" s="154" t="s">
        <v>36</v>
      </c>
      <c r="F2112" s="154" t="s">
        <v>12745</v>
      </c>
      <c r="G2112" s="154" t="s">
        <v>12746</v>
      </c>
      <c r="H2112" s="154" t="s">
        <v>8054</v>
      </c>
      <c r="I2112" s="154" t="s">
        <v>8055</v>
      </c>
      <c r="J2112" s="154" t="s">
        <v>12747</v>
      </c>
      <c r="K2112" s="154" t="s">
        <v>12748</v>
      </c>
      <c r="L2112" s="155">
        <v>0.91500000000000004</v>
      </c>
    </row>
    <row r="2113" spans="1:12" hidden="1" x14ac:dyDescent="0.3">
      <c r="A2113" s="154" t="s">
        <v>13067</v>
      </c>
      <c r="B2113" s="154" t="s">
        <v>13068</v>
      </c>
      <c r="C2113" s="152" t="s">
        <v>13069</v>
      </c>
      <c r="D2113" s="153" t="s">
        <v>13070</v>
      </c>
      <c r="E2113" s="154" t="s">
        <v>36</v>
      </c>
      <c r="F2113" s="154" t="s">
        <v>12745</v>
      </c>
      <c r="G2113" s="154" t="s">
        <v>12746</v>
      </c>
      <c r="H2113" s="154" t="s">
        <v>8054</v>
      </c>
      <c r="I2113" s="154" t="s">
        <v>8055</v>
      </c>
      <c r="J2113" s="154" t="s">
        <v>12747</v>
      </c>
      <c r="K2113" s="154" t="s">
        <v>12748</v>
      </c>
      <c r="L2113" s="155">
        <v>1.6003166799999999</v>
      </c>
    </row>
    <row r="2114" spans="1:12" hidden="1" x14ac:dyDescent="0.3">
      <c r="A2114" s="154" t="s">
        <v>13071</v>
      </c>
      <c r="B2114" s="154" t="s">
        <v>13072</v>
      </c>
      <c r="C2114" s="152" t="s">
        <v>13073</v>
      </c>
      <c r="D2114" s="153" t="s">
        <v>13074</v>
      </c>
      <c r="E2114" s="154" t="s">
        <v>36</v>
      </c>
      <c r="F2114" s="154" t="s">
        <v>12745</v>
      </c>
      <c r="G2114" s="154" t="s">
        <v>12746</v>
      </c>
      <c r="H2114" s="154" t="s">
        <v>8233</v>
      </c>
      <c r="I2114" s="154" t="s">
        <v>8234</v>
      </c>
      <c r="J2114" s="154" t="s">
        <v>12747</v>
      </c>
      <c r="K2114" s="154" t="s">
        <v>12748</v>
      </c>
      <c r="L2114" s="155">
        <v>1.16825</v>
      </c>
    </row>
    <row r="2115" spans="1:12" hidden="1" x14ac:dyDescent="0.3">
      <c r="A2115" s="154" t="s">
        <v>13075</v>
      </c>
      <c r="B2115" s="154" t="s">
        <v>13076</v>
      </c>
      <c r="C2115" s="152" t="s">
        <v>13077</v>
      </c>
      <c r="D2115" s="153" t="s">
        <v>13078</v>
      </c>
      <c r="E2115" s="154" t="s">
        <v>36</v>
      </c>
      <c r="F2115" s="154" t="s">
        <v>12745</v>
      </c>
      <c r="G2115" s="154" t="s">
        <v>12746</v>
      </c>
      <c r="H2115" s="154" t="s">
        <v>8233</v>
      </c>
      <c r="I2115" s="154" t="s">
        <v>8234</v>
      </c>
      <c r="J2115" s="154" t="s">
        <v>12747</v>
      </c>
      <c r="K2115" s="154" t="s">
        <v>12748</v>
      </c>
      <c r="L2115" s="155">
        <v>1.08986301</v>
      </c>
    </row>
    <row r="2116" spans="1:12" hidden="1" x14ac:dyDescent="0.3">
      <c r="A2116" s="154" t="s">
        <v>13079</v>
      </c>
      <c r="B2116" s="154" t="s">
        <v>13080</v>
      </c>
      <c r="C2116" s="152" t="s">
        <v>13081</v>
      </c>
      <c r="D2116" s="153" t="s">
        <v>13082</v>
      </c>
      <c r="E2116" s="154" t="s">
        <v>36</v>
      </c>
      <c r="F2116" s="154" t="s">
        <v>12745</v>
      </c>
      <c r="G2116" s="154" t="s">
        <v>12746</v>
      </c>
      <c r="H2116" s="154" t="s">
        <v>8233</v>
      </c>
      <c r="I2116" s="154" t="s">
        <v>8234</v>
      </c>
      <c r="J2116" s="154" t="s">
        <v>12747</v>
      </c>
      <c r="K2116" s="154" t="s">
        <v>12748</v>
      </c>
      <c r="L2116" s="155">
        <v>1.6855984500000001</v>
      </c>
    </row>
    <row r="2117" spans="1:12" hidden="1" x14ac:dyDescent="0.3">
      <c r="A2117" s="154" t="s">
        <v>13083</v>
      </c>
      <c r="B2117" s="154" t="s">
        <v>13084</v>
      </c>
      <c r="C2117" s="152" t="s">
        <v>13085</v>
      </c>
      <c r="D2117" s="153" t="s">
        <v>13086</v>
      </c>
      <c r="E2117" s="154" t="s">
        <v>36</v>
      </c>
      <c r="F2117" s="154" t="s">
        <v>12745</v>
      </c>
      <c r="G2117" s="154" t="s">
        <v>12746</v>
      </c>
      <c r="H2117" s="154" t="s">
        <v>8233</v>
      </c>
      <c r="I2117" s="154" t="s">
        <v>8234</v>
      </c>
      <c r="J2117" s="154" t="s">
        <v>12747</v>
      </c>
      <c r="K2117" s="154" t="s">
        <v>12748</v>
      </c>
      <c r="L2117" s="155">
        <v>1.6855878</v>
      </c>
    </row>
    <row r="2118" spans="1:12" hidden="1" x14ac:dyDescent="0.3">
      <c r="A2118" s="154" t="s">
        <v>13087</v>
      </c>
      <c r="B2118" s="154" t="s">
        <v>13088</v>
      </c>
      <c r="C2118" s="152" t="s">
        <v>13089</v>
      </c>
      <c r="D2118" s="153" t="s">
        <v>13090</v>
      </c>
      <c r="E2118" s="154" t="s">
        <v>36</v>
      </c>
      <c r="F2118" s="154" t="s">
        <v>12745</v>
      </c>
      <c r="G2118" s="154" t="s">
        <v>12746</v>
      </c>
      <c r="H2118" s="154" t="s">
        <v>8233</v>
      </c>
      <c r="I2118" s="154" t="s">
        <v>8234</v>
      </c>
      <c r="J2118" s="154" t="s">
        <v>12747</v>
      </c>
      <c r="K2118" s="154" t="s">
        <v>12748</v>
      </c>
      <c r="L2118" s="155">
        <v>1.16835</v>
      </c>
    </row>
    <row r="2119" spans="1:12" hidden="1" x14ac:dyDescent="0.3">
      <c r="A2119" s="154" t="s">
        <v>13091</v>
      </c>
      <c r="B2119" s="154" t="s">
        <v>13092</v>
      </c>
      <c r="C2119" s="152" t="s">
        <v>13093</v>
      </c>
      <c r="D2119" s="153" t="s">
        <v>13094</v>
      </c>
      <c r="E2119" s="154" t="s">
        <v>36</v>
      </c>
      <c r="F2119" s="154" t="s">
        <v>12745</v>
      </c>
      <c r="G2119" s="154" t="s">
        <v>12746</v>
      </c>
      <c r="H2119" s="154" t="s">
        <v>8233</v>
      </c>
      <c r="I2119" s="154" t="s">
        <v>8234</v>
      </c>
      <c r="J2119" s="154" t="s">
        <v>12747</v>
      </c>
      <c r="K2119" s="154" t="s">
        <v>12748</v>
      </c>
      <c r="L2119" s="155">
        <v>1.6855769199999999</v>
      </c>
    </row>
    <row r="2120" spans="1:12" hidden="1" x14ac:dyDescent="0.3">
      <c r="A2120" s="154" t="s">
        <v>13095</v>
      </c>
      <c r="B2120" s="154" t="s">
        <v>13096</v>
      </c>
      <c r="C2120" s="152" t="s">
        <v>13097</v>
      </c>
      <c r="D2120" s="153" t="s">
        <v>13098</v>
      </c>
      <c r="E2120" s="154" t="s">
        <v>36</v>
      </c>
      <c r="F2120" s="154" t="s">
        <v>12745</v>
      </c>
      <c r="G2120" s="154" t="s">
        <v>12746</v>
      </c>
      <c r="H2120" s="154" t="s">
        <v>8233</v>
      </c>
      <c r="I2120" s="154" t="s">
        <v>8234</v>
      </c>
      <c r="J2120" s="154" t="s">
        <v>12747</v>
      </c>
      <c r="K2120" s="154" t="s">
        <v>12748</v>
      </c>
      <c r="L2120" s="155">
        <v>1.6855755299999999</v>
      </c>
    </row>
    <row r="2121" spans="1:12" hidden="1" x14ac:dyDescent="0.3">
      <c r="A2121" s="154" t="s">
        <v>13099</v>
      </c>
      <c r="B2121" s="154" t="s">
        <v>13100</v>
      </c>
      <c r="C2121" s="152" t="s">
        <v>13101</v>
      </c>
      <c r="D2121" s="153" t="s">
        <v>13102</v>
      </c>
      <c r="E2121" s="154" t="s">
        <v>36</v>
      </c>
      <c r="F2121" s="154" t="s">
        <v>12745</v>
      </c>
      <c r="G2121" s="154" t="s">
        <v>12746</v>
      </c>
      <c r="H2121" s="154" t="s">
        <v>8054</v>
      </c>
      <c r="I2121" s="154" t="s">
        <v>8055</v>
      </c>
      <c r="J2121" s="154" t="s">
        <v>12747</v>
      </c>
      <c r="K2121" s="154" t="s">
        <v>12748</v>
      </c>
      <c r="L2121" s="155">
        <v>1.3595982099999999</v>
      </c>
    </row>
    <row r="2122" spans="1:12" hidden="1" x14ac:dyDescent="0.3">
      <c r="A2122" s="154" t="s">
        <v>13103</v>
      </c>
      <c r="B2122" s="154" t="s">
        <v>13104</v>
      </c>
      <c r="C2122" s="152" t="s">
        <v>13105</v>
      </c>
      <c r="D2122" s="153" t="s">
        <v>13106</v>
      </c>
      <c r="E2122" s="154" t="s">
        <v>36</v>
      </c>
      <c r="F2122" s="154" t="s">
        <v>12745</v>
      </c>
      <c r="G2122" s="154" t="s">
        <v>12746</v>
      </c>
      <c r="H2122" s="154" t="s">
        <v>8054</v>
      </c>
      <c r="I2122" s="154" t="s">
        <v>8055</v>
      </c>
      <c r="J2122" s="154" t="s">
        <v>12747</v>
      </c>
      <c r="K2122" s="154" t="s">
        <v>12748</v>
      </c>
      <c r="L2122" s="155">
        <v>7.6266886400000002</v>
      </c>
    </row>
    <row r="2123" spans="1:12" hidden="1" x14ac:dyDescent="0.3">
      <c r="A2123" s="154" t="s">
        <v>13107</v>
      </c>
      <c r="B2123" s="154" t="s">
        <v>13108</v>
      </c>
      <c r="C2123" s="152" t="s">
        <v>13109</v>
      </c>
      <c r="D2123" s="153" t="s">
        <v>13110</v>
      </c>
      <c r="E2123" s="154" t="s">
        <v>36</v>
      </c>
      <c r="F2123" s="154" t="s">
        <v>12745</v>
      </c>
      <c r="G2123" s="154" t="s">
        <v>12746</v>
      </c>
      <c r="H2123" s="154" t="s">
        <v>8054</v>
      </c>
      <c r="I2123" s="154" t="s">
        <v>8055</v>
      </c>
      <c r="J2123" s="154" t="s">
        <v>12747</v>
      </c>
      <c r="K2123" s="154" t="s">
        <v>12748</v>
      </c>
      <c r="L2123" s="155">
        <v>13.081799999999999</v>
      </c>
    </row>
    <row r="2124" spans="1:12" hidden="1" x14ac:dyDescent="0.3">
      <c r="A2124" s="154" t="s">
        <v>13111</v>
      </c>
      <c r="B2124" s="154" t="s">
        <v>13112</v>
      </c>
      <c r="C2124" s="152" t="s">
        <v>13113</v>
      </c>
      <c r="D2124" s="153" t="s">
        <v>13114</v>
      </c>
      <c r="E2124" s="154" t="s">
        <v>36</v>
      </c>
      <c r="F2124" s="154" t="s">
        <v>12745</v>
      </c>
      <c r="G2124" s="154" t="s">
        <v>12746</v>
      </c>
      <c r="H2124" s="154" t="s">
        <v>7726</v>
      </c>
      <c r="I2124" s="154" t="s">
        <v>7727</v>
      </c>
      <c r="J2124" s="154" t="s">
        <v>12747</v>
      </c>
      <c r="K2124" s="154" t="s">
        <v>12748</v>
      </c>
      <c r="L2124" s="155">
        <v>1.06882291</v>
      </c>
    </row>
    <row r="2125" spans="1:12" hidden="1" x14ac:dyDescent="0.3">
      <c r="A2125" s="154" t="s">
        <v>13115</v>
      </c>
      <c r="B2125" s="154" t="s">
        <v>13116</v>
      </c>
      <c r="C2125" s="152" t="s">
        <v>13117</v>
      </c>
      <c r="D2125" s="153" t="s">
        <v>13118</v>
      </c>
      <c r="E2125" s="154" t="s">
        <v>36</v>
      </c>
      <c r="F2125" s="154" t="s">
        <v>12745</v>
      </c>
      <c r="G2125" s="154" t="s">
        <v>12746</v>
      </c>
      <c r="H2125" s="154" t="s">
        <v>7726</v>
      </c>
      <c r="I2125" s="154" t="s">
        <v>7727</v>
      </c>
      <c r="J2125" s="154" t="s">
        <v>12747</v>
      </c>
      <c r="K2125" s="154" t="s">
        <v>12748</v>
      </c>
      <c r="L2125" s="155">
        <v>1.06882539</v>
      </c>
    </row>
    <row r="2126" spans="1:12" hidden="1" x14ac:dyDescent="0.3">
      <c r="A2126" s="154" t="s">
        <v>13119</v>
      </c>
      <c r="B2126" s="154" t="s">
        <v>13120</v>
      </c>
      <c r="C2126" s="152" t="s">
        <v>13121</v>
      </c>
      <c r="D2126" s="153" t="s">
        <v>13122</v>
      </c>
      <c r="E2126" s="154" t="s">
        <v>36</v>
      </c>
      <c r="F2126" s="154" t="s">
        <v>12745</v>
      </c>
      <c r="G2126" s="154" t="s">
        <v>12746</v>
      </c>
      <c r="H2126" s="154" t="s">
        <v>7726</v>
      </c>
      <c r="I2126" s="154" t="s">
        <v>7727</v>
      </c>
      <c r="J2126" s="154" t="s">
        <v>12747</v>
      </c>
      <c r="K2126" s="154" t="s">
        <v>12748</v>
      </c>
      <c r="L2126" s="155">
        <v>1.0625856600000001</v>
      </c>
    </row>
    <row r="2127" spans="1:12" hidden="1" x14ac:dyDescent="0.3">
      <c r="A2127" s="154" t="s">
        <v>13123</v>
      </c>
      <c r="B2127" s="154" t="s">
        <v>13124</v>
      </c>
      <c r="C2127" s="152" t="s">
        <v>13125</v>
      </c>
      <c r="D2127" s="153" t="s">
        <v>13126</v>
      </c>
      <c r="E2127" s="154" t="s">
        <v>36</v>
      </c>
      <c r="F2127" s="154" t="s">
        <v>12745</v>
      </c>
      <c r="G2127" s="154" t="s">
        <v>12746</v>
      </c>
      <c r="H2127" s="154" t="s">
        <v>7726</v>
      </c>
      <c r="I2127" s="154" t="s">
        <v>7727</v>
      </c>
      <c r="J2127" s="154" t="s">
        <v>12747</v>
      </c>
      <c r="K2127" s="154" t="s">
        <v>12748</v>
      </c>
      <c r="L2127" s="155">
        <v>1.2082492499999999</v>
      </c>
    </row>
    <row r="2128" spans="1:12" hidden="1" x14ac:dyDescent="0.3">
      <c r="A2128" s="154" t="s">
        <v>13127</v>
      </c>
      <c r="B2128" s="154" t="s">
        <v>13128</v>
      </c>
      <c r="C2128" s="152" t="s">
        <v>13129</v>
      </c>
      <c r="D2128" s="153" t="s">
        <v>13130</v>
      </c>
      <c r="E2128" s="154" t="s">
        <v>36</v>
      </c>
      <c r="F2128" s="154" t="s">
        <v>12745</v>
      </c>
      <c r="G2128" s="154" t="s">
        <v>12746</v>
      </c>
      <c r="H2128" s="154" t="s">
        <v>7726</v>
      </c>
      <c r="I2128" s="154" t="s">
        <v>7727</v>
      </c>
      <c r="J2128" s="154" t="s">
        <v>12747</v>
      </c>
      <c r="K2128" s="154" t="s">
        <v>12748</v>
      </c>
      <c r="L2128" s="155">
        <v>1.20823218</v>
      </c>
    </row>
    <row r="2129" spans="1:12" hidden="1" x14ac:dyDescent="0.3">
      <c r="A2129" s="154" t="s">
        <v>13131</v>
      </c>
      <c r="B2129" s="154" t="s">
        <v>13132</v>
      </c>
      <c r="C2129" s="152" t="s">
        <v>13133</v>
      </c>
      <c r="D2129" s="153" t="s">
        <v>13134</v>
      </c>
      <c r="E2129" s="154" t="s">
        <v>36</v>
      </c>
      <c r="F2129" s="154" t="s">
        <v>12745</v>
      </c>
      <c r="G2129" s="154" t="s">
        <v>12746</v>
      </c>
      <c r="H2129" s="154" t="s">
        <v>7726</v>
      </c>
      <c r="I2129" s="154" t="s">
        <v>7727</v>
      </c>
      <c r="J2129" s="154" t="s">
        <v>12747</v>
      </c>
      <c r="K2129" s="154" t="s">
        <v>12748</v>
      </c>
      <c r="L2129" s="155">
        <v>1.0688437500000001</v>
      </c>
    </row>
    <row r="2130" spans="1:12" hidden="1" x14ac:dyDescent="0.3">
      <c r="A2130" s="154" t="s">
        <v>13135</v>
      </c>
      <c r="B2130" s="154" t="s">
        <v>13136</v>
      </c>
      <c r="C2130" s="152" t="s">
        <v>13137</v>
      </c>
      <c r="D2130" s="153" t="s">
        <v>13138</v>
      </c>
      <c r="E2130" s="154" t="s">
        <v>36</v>
      </c>
      <c r="F2130" s="154" t="s">
        <v>12745</v>
      </c>
      <c r="G2130" s="154" t="s">
        <v>12746</v>
      </c>
      <c r="H2130" s="154" t="s">
        <v>7726</v>
      </c>
      <c r="I2130" s="154" t="s">
        <v>7727</v>
      </c>
      <c r="J2130" s="154" t="s">
        <v>12747</v>
      </c>
      <c r="K2130" s="154" t="s">
        <v>12748</v>
      </c>
      <c r="L2130" s="155">
        <v>1.2781131999999999</v>
      </c>
    </row>
    <row r="2131" spans="1:12" hidden="1" x14ac:dyDescent="0.3">
      <c r="A2131" s="154" t="s">
        <v>13139</v>
      </c>
      <c r="B2131" s="154" t="s">
        <v>13140</v>
      </c>
      <c r="C2131" s="152" t="s">
        <v>13141</v>
      </c>
      <c r="D2131" s="153" t="s">
        <v>13142</v>
      </c>
      <c r="E2131" s="154" t="s">
        <v>36</v>
      </c>
      <c r="F2131" s="154" t="s">
        <v>12745</v>
      </c>
      <c r="G2131" s="154" t="s">
        <v>12746</v>
      </c>
      <c r="H2131" s="154" t="s">
        <v>7726</v>
      </c>
      <c r="I2131" s="154" t="s">
        <v>7727</v>
      </c>
      <c r="J2131" s="154" t="s">
        <v>12747</v>
      </c>
      <c r="K2131" s="154" t="s">
        <v>12748</v>
      </c>
      <c r="L2131" s="155">
        <v>1.2012499999999999</v>
      </c>
    </row>
    <row r="2132" spans="1:12" hidden="1" x14ac:dyDescent="0.3">
      <c r="A2132" s="154" t="s">
        <v>13143</v>
      </c>
      <c r="B2132" s="154" t="s">
        <v>13144</v>
      </c>
      <c r="C2132" s="152" t="s">
        <v>13145</v>
      </c>
      <c r="D2132" s="153" t="s">
        <v>13146</v>
      </c>
      <c r="E2132" s="154" t="s">
        <v>36</v>
      </c>
      <c r="F2132" s="154" t="s">
        <v>12745</v>
      </c>
      <c r="G2132" s="154" t="s">
        <v>12746</v>
      </c>
      <c r="H2132" s="154" t="s">
        <v>8054</v>
      </c>
      <c r="I2132" s="154" t="s">
        <v>8055</v>
      </c>
      <c r="J2132" s="154" t="s">
        <v>12747</v>
      </c>
      <c r="K2132" s="154" t="s">
        <v>12748</v>
      </c>
      <c r="L2132" s="155">
        <v>7.7862499999999999</v>
      </c>
    </row>
    <row r="2133" spans="1:12" hidden="1" x14ac:dyDescent="0.3">
      <c r="A2133" s="154" t="s">
        <v>13147</v>
      </c>
      <c r="B2133" s="154" t="s">
        <v>13148</v>
      </c>
      <c r="C2133" s="152" t="s">
        <v>13149</v>
      </c>
      <c r="D2133" s="153" t="s">
        <v>13150</v>
      </c>
      <c r="E2133" s="154" t="s">
        <v>36</v>
      </c>
      <c r="F2133" s="154" t="s">
        <v>12745</v>
      </c>
      <c r="G2133" s="154" t="s">
        <v>12746</v>
      </c>
      <c r="H2133" s="154" t="s">
        <v>8054</v>
      </c>
      <c r="I2133" s="154" t="s">
        <v>8055</v>
      </c>
      <c r="J2133" s="154" t="s">
        <v>12747</v>
      </c>
      <c r="K2133" s="154" t="s">
        <v>12748</v>
      </c>
      <c r="L2133" s="155">
        <v>7.7866666599999999</v>
      </c>
    </row>
    <row r="2134" spans="1:12" hidden="1" x14ac:dyDescent="0.3">
      <c r="A2134" s="154" t="s">
        <v>13151</v>
      </c>
      <c r="B2134" s="154" t="s">
        <v>13152</v>
      </c>
      <c r="C2134" s="152" t="s">
        <v>13153</v>
      </c>
      <c r="D2134" s="153" t="s">
        <v>13154</v>
      </c>
      <c r="E2134" s="154" t="s">
        <v>36</v>
      </c>
      <c r="F2134" s="154" t="s">
        <v>12745</v>
      </c>
      <c r="G2134" s="154" t="s">
        <v>12746</v>
      </c>
      <c r="H2134" s="154" t="s">
        <v>8054</v>
      </c>
      <c r="I2134" s="154" t="s">
        <v>8055</v>
      </c>
      <c r="J2134" s="154" t="s">
        <v>12747</v>
      </c>
      <c r="K2134" s="154" t="s">
        <v>12748</v>
      </c>
      <c r="L2134" s="155">
        <v>2.29416559</v>
      </c>
    </row>
    <row r="2135" spans="1:12" hidden="1" x14ac:dyDescent="0.3">
      <c r="A2135" s="154" t="s">
        <v>13155</v>
      </c>
      <c r="B2135" s="154" t="s">
        <v>13156</v>
      </c>
      <c r="C2135" s="152" t="s">
        <v>13157</v>
      </c>
      <c r="D2135" s="153" t="s">
        <v>13158</v>
      </c>
      <c r="E2135" s="154" t="s">
        <v>36</v>
      </c>
      <c r="F2135" s="154" t="s">
        <v>12745</v>
      </c>
      <c r="G2135" s="154" t="s">
        <v>12746</v>
      </c>
      <c r="H2135" s="154" t="s">
        <v>8054</v>
      </c>
      <c r="I2135" s="154" t="s">
        <v>8055</v>
      </c>
      <c r="J2135" s="154" t="s">
        <v>12747</v>
      </c>
      <c r="K2135" s="154" t="s">
        <v>12748</v>
      </c>
      <c r="L2135" s="155">
        <v>2.1882953399999998</v>
      </c>
    </row>
    <row r="2136" spans="1:12" hidden="1" x14ac:dyDescent="0.3">
      <c r="A2136" s="154" t="s">
        <v>13159</v>
      </c>
      <c r="B2136" s="154" t="s">
        <v>13160</v>
      </c>
      <c r="C2136" s="152" t="s">
        <v>13161</v>
      </c>
      <c r="D2136" s="153" t="s">
        <v>13162</v>
      </c>
      <c r="E2136" s="154" t="s">
        <v>36</v>
      </c>
      <c r="F2136" s="154" t="s">
        <v>12745</v>
      </c>
      <c r="G2136" s="154" t="s">
        <v>12746</v>
      </c>
      <c r="H2136" s="154" t="s">
        <v>8233</v>
      </c>
      <c r="I2136" s="154" t="s">
        <v>8234</v>
      </c>
      <c r="J2136" s="154" t="s">
        <v>12747</v>
      </c>
      <c r="K2136" s="154" t="s">
        <v>12748</v>
      </c>
      <c r="L2136" s="155">
        <v>1.38801565</v>
      </c>
    </row>
    <row r="2137" spans="1:12" hidden="1" x14ac:dyDescent="0.3">
      <c r="A2137" s="154" t="s">
        <v>13163</v>
      </c>
      <c r="B2137" s="154" t="s">
        <v>13164</v>
      </c>
      <c r="C2137" s="152" t="s">
        <v>13165</v>
      </c>
      <c r="D2137" s="153" t="s">
        <v>13166</v>
      </c>
      <c r="E2137" s="154" t="s">
        <v>36</v>
      </c>
      <c r="F2137" s="154" t="s">
        <v>12745</v>
      </c>
      <c r="G2137" s="154" t="s">
        <v>12746</v>
      </c>
      <c r="H2137" s="154" t="s">
        <v>7726</v>
      </c>
      <c r="I2137" s="154" t="s">
        <v>7727</v>
      </c>
      <c r="J2137" s="154" t="s">
        <v>12747</v>
      </c>
      <c r="K2137" s="154" t="s">
        <v>12748</v>
      </c>
      <c r="L2137" s="155">
        <v>0.51492707000000004</v>
      </c>
    </row>
    <row r="2138" spans="1:12" hidden="1" x14ac:dyDescent="0.3">
      <c r="A2138" s="154" t="s">
        <v>13167</v>
      </c>
      <c r="B2138" s="154" t="s">
        <v>13168</v>
      </c>
      <c r="C2138" s="152" t="s">
        <v>13169</v>
      </c>
      <c r="D2138" s="153" t="s">
        <v>13170</v>
      </c>
      <c r="E2138" s="154" t="s">
        <v>36</v>
      </c>
      <c r="F2138" s="154" t="s">
        <v>12745</v>
      </c>
      <c r="G2138" s="154" t="s">
        <v>12746</v>
      </c>
      <c r="H2138" s="154" t="s">
        <v>7882</v>
      </c>
      <c r="I2138" s="154" t="s">
        <v>7883</v>
      </c>
      <c r="J2138" s="154" t="s">
        <v>12747</v>
      </c>
      <c r="K2138" s="154" t="s">
        <v>12748</v>
      </c>
      <c r="L2138" s="155">
        <v>1.5668420999999999</v>
      </c>
    </row>
    <row r="2139" spans="1:12" hidden="1" x14ac:dyDescent="0.3">
      <c r="A2139" s="154" t="s">
        <v>13171</v>
      </c>
      <c r="B2139" s="154" t="s">
        <v>13172</v>
      </c>
      <c r="C2139" s="152" t="s">
        <v>13173</v>
      </c>
      <c r="D2139" s="153" t="s">
        <v>13174</v>
      </c>
      <c r="E2139" s="154" t="s">
        <v>36</v>
      </c>
      <c r="F2139" s="154" t="s">
        <v>12745</v>
      </c>
      <c r="G2139" s="154" t="s">
        <v>12746</v>
      </c>
      <c r="H2139" s="154" t="s">
        <v>7882</v>
      </c>
      <c r="I2139" s="154" t="s">
        <v>7883</v>
      </c>
      <c r="J2139" s="154" t="s">
        <v>12747</v>
      </c>
      <c r="K2139" s="154" t="s">
        <v>12748</v>
      </c>
      <c r="L2139" s="155">
        <v>1.5666666600000001</v>
      </c>
    </row>
    <row r="2140" spans="1:12" hidden="1" x14ac:dyDescent="0.3">
      <c r="A2140" s="154" t="s">
        <v>13175</v>
      </c>
      <c r="B2140" s="154" t="s">
        <v>13176</v>
      </c>
      <c r="C2140" s="152" t="s">
        <v>13177</v>
      </c>
      <c r="D2140" s="153" t="s">
        <v>13178</v>
      </c>
      <c r="E2140" s="154" t="s">
        <v>36</v>
      </c>
      <c r="F2140" s="154" t="s">
        <v>12745</v>
      </c>
      <c r="G2140" s="154" t="s">
        <v>12746</v>
      </c>
      <c r="H2140" s="154" t="s">
        <v>7882</v>
      </c>
      <c r="I2140" s="154" t="s">
        <v>7883</v>
      </c>
      <c r="J2140" s="154" t="s">
        <v>12747</v>
      </c>
      <c r="K2140" s="154" t="s">
        <v>12748</v>
      </c>
      <c r="L2140" s="155">
        <v>1.4528571400000001</v>
      </c>
    </row>
    <row r="2141" spans="1:12" hidden="1" x14ac:dyDescent="0.3">
      <c r="A2141" s="154" t="s">
        <v>13179</v>
      </c>
      <c r="B2141" s="154" t="s">
        <v>13180</v>
      </c>
      <c r="C2141" s="152" t="s">
        <v>13181</v>
      </c>
      <c r="D2141" s="153" t="s">
        <v>13182</v>
      </c>
      <c r="E2141" s="154" t="s">
        <v>36</v>
      </c>
      <c r="F2141" s="154" t="s">
        <v>12745</v>
      </c>
      <c r="G2141" s="154" t="s">
        <v>12746</v>
      </c>
      <c r="H2141" s="154" t="s">
        <v>7882</v>
      </c>
      <c r="I2141" s="154" t="s">
        <v>7883</v>
      </c>
      <c r="J2141" s="154" t="s">
        <v>12747</v>
      </c>
      <c r="K2141" s="154" t="s">
        <v>12748</v>
      </c>
      <c r="L2141" s="155">
        <v>1.45333333</v>
      </c>
    </row>
    <row r="2142" spans="1:12" hidden="1" x14ac:dyDescent="0.3">
      <c r="A2142" s="154" t="s">
        <v>13183</v>
      </c>
      <c r="B2142" s="154" t="s">
        <v>13184</v>
      </c>
      <c r="C2142" s="152" t="s">
        <v>13185</v>
      </c>
      <c r="D2142" s="153" t="s">
        <v>13186</v>
      </c>
      <c r="E2142" s="154" t="s">
        <v>36</v>
      </c>
      <c r="F2142" s="154" t="s">
        <v>12745</v>
      </c>
      <c r="G2142" s="154" t="s">
        <v>12746</v>
      </c>
      <c r="H2142" s="154" t="s">
        <v>7726</v>
      </c>
      <c r="I2142" s="154" t="s">
        <v>7727</v>
      </c>
      <c r="J2142" s="154" t="s">
        <v>12747</v>
      </c>
      <c r="K2142" s="154" t="s">
        <v>12748</v>
      </c>
      <c r="L2142" s="155">
        <v>1.6202173900000001</v>
      </c>
    </row>
    <row r="2143" spans="1:12" hidden="1" x14ac:dyDescent="0.3">
      <c r="A2143" s="154" t="s">
        <v>13187</v>
      </c>
      <c r="B2143" s="154" t="s">
        <v>13188</v>
      </c>
      <c r="C2143" s="152" t="s">
        <v>13189</v>
      </c>
      <c r="D2143" s="153" t="s">
        <v>13190</v>
      </c>
      <c r="E2143" s="154" t="s">
        <v>36</v>
      </c>
      <c r="F2143" s="154" t="s">
        <v>12745</v>
      </c>
      <c r="G2143" s="154" t="s">
        <v>12746</v>
      </c>
      <c r="H2143" s="154" t="s">
        <v>7726</v>
      </c>
      <c r="I2143" s="154" t="s">
        <v>7727</v>
      </c>
      <c r="J2143" s="154" t="s">
        <v>12747</v>
      </c>
      <c r="K2143" s="154" t="s">
        <v>12748</v>
      </c>
      <c r="L2143" s="155">
        <v>1.8571500000000001</v>
      </c>
    </row>
    <row r="2144" spans="1:12" hidden="1" x14ac:dyDescent="0.3">
      <c r="A2144" s="154" t="s">
        <v>13191</v>
      </c>
      <c r="B2144" s="154" t="s">
        <v>13192</v>
      </c>
      <c r="C2144" s="152" t="s">
        <v>13193</v>
      </c>
      <c r="D2144" s="153" t="s">
        <v>13194</v>
      </c>
      <c r="E2144" s="154" t="s">
        <v>36</v>
      </c>
      <c r="F2144" s="154" t="s">
        <v>12745</v>
      </c>
      <c r="G2144" s="154" t="s">
        <v>12746</v>
      </c>
      <c r="H2144" s="154" t="s">
        <v>8522</v>
      </c>
      <c r="I2144" s="154" t="s">
        <v>8523</v>
      </c>
      <c r="J2144" s="154" t="s">
        <v>12747</v>
      </c>
      <c r="K2144" s="154" t="s">
        <v>12748</v>
      </c>
      <c r="L2144" s="155">
        <v>0.53514264</v>
      </c>
    </row>
    <row r="2145" spans="1:12" hidden="1" x14ac:dyDescent="0.3">
      <c r="A2145" s="154" t="s">
        <v>13195</v>
      </c>
      <c r="B2145" s="154" t="s">
        <v>13196</v>
      </c>
      <c r="C2145" s="152" t="s">
        <v>13197</v>
      </c>
      <c r="D2145" s="153" t="s">
        <v>13198</v>
      </c>
      <c r="E2145" s="154" t="s">
        <v>36</v>
      </c>
      <c r="F2145" s="154" t="s">
        <v>12745</v>
      </c>
      <c r="G2145" s="154" t="s">
        <v>12746</v>
      </c>
      <c r="H2145" s="154" t="s">
        <v>7726</v>
      </c>
      <c r="I2145" s="154" t="s">
        <v>7727</v>
      </c>
      <c r="J2145" s="154" t="s">
        <v>12747</v>
      </c>
      <c r="K2145" s="154" t="s">
        <v>12748</v>
      </c>
      <c r="L2145" s="155">
        <v>1.62019494</v>
      </c>
    </row>
    <row r="2146" spans="1:12" hidden="1" x14ac:dyDescent="0.3">
      <c r="A2146" s="154" t="s">
        <v>13199</v>
      </c>
      <c r="B2146" s="154" t="s">
        <v>13200</v>
      </c>
      <c r="C2146" s="152" t="s">
        <v>13201</v>
      </c>
      <c r="D2146" s="153" t="s">
        <v>13202</v>
      </c>
      <c r="E2146" s="154" t="s">
        <v>36</v>
      </c>
      <c r="F2146" s="154" t="s">
        <v>12745</v>
      </c>
      <c r="G2146" s="154" t="s">
        <v>12746</v>
      </c>
      <c r="H2146" s="154" t="s">
        <v>7726</v>
      </c>
      <c r="I2146" s="154" t="s">
        <v>7727</v>
      </c>
      <c r="J2146" s="154" t="s">
        <v>12747</v>
      </c>
      <c r="K2146" s="154" t="s">
        <v>12748</v>
      </c>
      <c r="L2146" s="155">
        <v>1.74285</v>
      </c>
    </row>
    <row r="2147" spans="1:12" hidden="1" x14ac:dyDescent="0.3">
      <c r="A2147" s="154" t="s">
        <v>13203</v>
      </c>
      <c r="B2147" s="154" t="s">
        <v>13204</v>
      </c>
      <c r="C2147" s="152" t="s">
        <v>13205</v>
      </c>
      <c r="D2147" s="153" t="s">
        <v>13206</v>
      </c>
      <c r="E2147" s="154" t="s">
        <v>36</v>
      </c>
      <c r="F2147" s="154" t="s">
        <v>12745</v>
      </c>
      <c r="G2147" s="154" t="s">
        <v>12746</v>
      </c>
      <c r="H2147" s="154" t="s">
        <v>7726</v>
      </c>
      <c r="I2147" s="154" t="s">
        <v>7727</v>
      </c>
      <c r="J2147" s="154" t="s">
        <v>12747</v>
      </c>
      <c r="K2147" s="154" t="s">
        <v>12748</v>
      </c>
      <c r="L2147" s="155">
        <v>1.7428947299999999</v>
      </c>
    </row>
    <row r="2148" spans="1:12" hidden="1" x14ac:dyDescent="0.3">
      <c r="A2148" s="154" t="s">
        <v>13207</v>
      </c>
      <c r="B2148" s="154" t="s">
        <v>13208</v>
      </c>
      <c r="C2148" s="152" t="s">
        <v>13209</v>
      </c>
      <c r="D2148" s="153" t="s">
        <v>13210</v>
      </c>
      <c r="E2148" s="154" t="s">
        <v>36</v>
      </c>
      <c r="F2148" s="154" t="s">
        <v>12745</v>
      </c>
      <c r="G2148" s="154" t="s">
        <v>12746</v>
      </c>
      <c r="H2148" s="154" t="s">
        <v>7882</v>
      </c>
      <c r="I2148" s="154" t="s">
        <v>7883</v>
      </c>
      <c r="J2148" s="154" t="s">
        <v>12747</v>
      </c>
      <c r="K2148" s="154" t="s">
        <v>12748</v>
      </c>
      <c r="L2148" s="155">
        <v>0.91137172</v>
      </c>
    </row>
    <row r="2149" spans="1:12" hidden="1" x14ac:dyDescent="0.3">
      <c r="A2149" s="154" t="s">
        <v>13211</v>
      </c>
      <c r="B2149" s="154" t="s">
        <v>13212</v>
      </c>
      <c r="C2149" s="152" t="s">
        <v>13213</v>
      </c>
      <c r="D2149" s="153" t="s">
        <v>13214</v>
      </c>
      <c r="E2149" s="154" t="s">
        <v>36</v>
      </c>
      <c r="F2149" s="154" t="s">
        <v>12745</v>
      </c>
      <c r="G2149" s="154" t="s">
        <v>12746</v>
      </c>
      <c r="H2149" s="154" t="s">
        <v>7882</v>
      </c>
      <c r="I2149" s="154" t="s">
        <v>7883</v>
      </c>
      <c r="J2149" s="154" t="s">
        <v>12747</v>
      </c>
      <c r="K2149" s="154" t="s">
        <v>12748</v>
      </c>
      <c r="L2149" s="155">
        <v>0.91137345999999997</v>
      </c>
    </row>
    <row r="2150" spans="1:12" hidden="1" x14ac:dyDescent="0.3">
      <c r="A2150" s="154" t="s">
        <v>13215</v>
      </c>
      <c r="B2150" s="154" t="s">
        <v>13216</v>
      </c>
      <c r="C2150" s="152" t="s">
        <v>13217</v>
      </c>
      <c r="D2150" s="153" t="s">
        <v>13218</v>
      </c>
      <c r="E2150" s="154" t="s">
        <v>36</v>
      </c>
      <c r="F2150" s="154" t="s">
        <v>12745</v>
      </c>
      <c r="G2150" s="154" t="s">
        <v>12746</v>
      </c>
      <c r="H2150" s="154" t="s">
        <v>7851</v>
      </c>
      <c r="I2150" s="154" t="s">
        <v>7852</v>
      </c>
      <c r="J2150" s="154" t="s">
        <v>12747</v>
      </c>
      <c r="K2150" s="154" t="s">
        <v>12748</v>
      </c>
      <c r="L2150" s="155">
        <v>1.20703125</v>
      </c>
    </row>
    <row r="2151" spans="1:12" hidden="1" x14ac:dyDescent="0.3">
      <c r="A2151" s="154" t="s">
        <v>13219</v>
      </c>
      <c r="B2151" s="154" t="s">
        <v>13220</v>
      </c>
      <c r="C2151" s="152" t="s">
        <v>13221</v>
      </c>
      <c r="D2151" s="153" t="s">
        <v>13222</v>
      </c>
      <c r="E2151" s="154" t="s">
        <v>36</v>
      </c>
      <c r="F2151" s="154" t="s">
        <v>12745</v>
      </c>
      <c r="G2151" s="154" t="s">
        <v>12746</v>
      </c>
      <c r="H2151" s="154" t="s">
        <v>7726</v>
      </c>
      <c r="I2151" s="154" t="s">
        <v>7727</v>
      </c>
      <c r="J2151" s="154" t="s">
        <v>12747</v>
      </c>
      <c r="K2151" s="154" t="s">
        <v>12748</v>
      </c>
      <c r="L2151" s="155">
        <v>3.6056972100000002</v>
      </c>
    </row>
    <row r="2152" spans="1:12" hidden="1" x14ac:dyDescent="0.3">
      <c r="A2152" s="154" t="s">
        <v>13223</v>
      </c>
      <c r="B2152" s="154" t="s">
        <v>13224</v>
      </c>
      <c r="C2152" s="152" t="s">
        <v>13225</v>
      </c>
      <c r="D2152" s="153" t="s">
        <v>13226</v>
      </c>
      <c r="E2152" s="154" t="s">
        <v>36</v>
      </c>
      <c r="F2152" s="154" t="s">
        <v>12745</v>
      </c>
      <c r="G2152" s="154" t="s">
        <v>12746</v>
      </c>
      <c r="H2152" s="154" t="s">
        <v>7726</v>
      </c>
      <c r="I2152" s="154" t="s">
        <v>7727</v>
      </c>
      <c r="J2152" s="154" t="s">
        <v>12747</v>
      </c>
      <c r="K2152" s="154" t="s">
        <v>12748</v>
      </c>
      <c r="L2152" s="155">
        <v>4.2924848400000002</v>
      </c>
    </row>
    <row r="2153" spans="1:12" hidden="1" x14ac:dyDescent="0.3">
      <c r="A2153" s="154" t="s">
        <v>13227</v>
      </c>
      <c r="B2153" s="154" t="s">
        <v>13228</v>
      </c>
      <c r="C2153" s="152" t="s">
        <v>13229</v>
      </c>
      <c r="D2153" s="153" t="s">
        <v>13230</v>
      </c>
      <c r="E2153" s="154" t="s">
        <v>36</v>
      </c>
      <c r="F2153" s="154" t="s">
        <v>12745</v>
      </c>
      <c r="G2153" s="154" t="s">
        <v>12746</v>
      </c>
      <c r="H2153" s="154" t="s">
        <v>7882</v>
      </c>
      <c r="I2153" s="154" t="s">
        <v>7883</v>
      </c>
      <c r="J2153" s="154" t="s">
        <v>12747</v>
      </c>
      <c r="K2153" s="154" t="s">
        <v>12748</v>
      </c>
      <c r="L2153" s="155">
        <v>1.35487555</v>
      </c>
    </row>
    <row r="2154" spans="1:12" hidden="1" x14ac:dyDescent="0.3">
      <c r="A2154" s="154" t="s">
        <v>13231</v>
      </c>
      <c r="B2154" s="154" t="s">
        <v>13232</v>
      </c>
      <c r="C2154" s="152" t="s">
        <v>4755</v>
      </c>
      <c r="D2154" s="153" t="s">
        <v>13233</v>
      </c>
      <c r="E2154" s="154" t="s">
        <v>36</v>
      </c>
      <c r="F2154" s="154" t="s">
        <v>12745</v>
      </c>
      <c r="G2154" s="154" t="s">
        <v>12746</v>
      </c>
      <c r="H2154" s="154" t="s">
        <v>7882</v>
      </c>
      <c r="I2154" s="154" t="s">
        <v>7883</v>
      </c>
      <c r="J2154" s="154" t="s">
        <v>12747</v>
      </c>
      <c r="K2154" s="154" t="s">
        <v>12748</v>
      </c>
      <c r="L2154" s="155">
        <v>1.35487866</v>
      </c>
    </row>
    <row r="2155" spans="1:12" hidden="1" x14ac:dyDescent="0.3">
      <c r="A2155" s="154" t="s">
        <v>13234</v>
      </c>
      <c r="B2155" s="154" t="s">
        <v>13235</v>
      </c>
      <c r="C2155" s="152" t="s">
        <v>13236</v>
      </c>
      <c r="D2155" s="153" t="s">
        <v>13237</v>
      </c>
      <c r="E2155" s="154" t="s">
        <v>36</v>
      </c>
      <c r="F2155" s="154" t="s">
        <v>12745</v>
      </c>
      <c r="G2155" s="154" t="s">
        <v>12746</v>
      </c>
      <c r="H2155" s="154" t="s">
        <v>7882</v>
      </c>
      <c r="I2155" s="154" t="s">
        <v>7883</v>
      </c>
      <c r="J2155" s="154" t="s">
        <v>12747</v>
      </c>
      <c r="K2155" s="154" t="s">
        <v>12748</v>
      </c>
      <c r="L2155" s="155">
        <v>1.6119953300000001</v>
      </c>
    </row>
    <row r="2156" spans="1:12" hidden="1" x14ac:dyDescent="0.3">
      <c r="A2156" s="154" t="s">
        <v>13238</v>
      </c>
      <c r="B2156" s="154" t="s">
        <v>13239</v>
      </c>
      <c r="C2156" s="152" t="s">
        <v>13240</v>
      </c>
      <c r="D2156" s="153" t="s">
        <v>13241</v>
      </c>
      <c r="E2156" s="154" t="s">
        <v>36</v>
      </c>
      <c r="F2156" s="154" t="s">
        <v>12745</v>
      </c>
      <c r="G2156" s="154" t="s">
        <v>12746</v>
      </c>
      <c r="H2156" s="154" t="s">
        <v>7882</v>
      </c>
      <c r="I2156" s="154" t="s">
        <v>7883</v>
      </c>
      <c r="J2156" s="154" t="s">
        <v>12747</v>
      </c>
      <c r="K2156" s="154" t="s">
        <v>12748</v>
      </c>
      <c r="L2156" s="155">
        <v>1.6120000000000001</v>
      </c>
    </row>
    <row r="2157" spans="1:12" hidden="1" x14ac:dyDescent="0.3">
      <c r="A2157" s="154" t="s">
        <v>13242</v>
      </c>
      <c r="B2157" s="154" t="s">
        <v>13243</v>
      </c>
      <c r="C2157" s="152" t="s">
        <v>13244</v>
      </c>
      <c r="D2157" s="153" t="s">
        <v>13245</v>
      </c>
      <c r="E2157" s="154" t="s">
        <v>36</v>
      </c>
      <c r="F2157" s="154" t="s">
        <v>12745</v>
      </c>
      <c r="G2157" s="154" t="s">
        <v>12746</v>
      </c>
      <c r="H2157" s="154" t="s">
        <v>8054</v>
      </c>
      <c r="I2157" s="154" t="s">
        <v>8055</v>
      </c>
      <c r="J2157" s="154" t="s">
        <v>12747</v>
      </c>
      <c r="K2157" s="154" t="s">
        <v>12748</v>
      </c>
      <c r="L2157" s="155">
        <v>7.90337142</v>
      </c>
    </row>
    <row r="2158" spans="1:12" hidden="1" x14ac:dyDescent="0.3">
      <c r="A2158" s="154" t="s">
        <v>13246</v>
      </c>
      <c r="B2158" s="154" t="s">
        <v>13247</v>
      </c>
      <c r="C2158" s="152" t="s">
        <v>13248</v>
      </c>
      <c r="D2158" s="153" t="s">
        <v>13249</v>
      </c>
      <c r="E2158" s="154" t="s">
        <v>36</v>
      </c>
      <c r="F2158" s="154" t="s">
        <v>12745</v>
      </c>
      <c r="G2158" s="154" t="s">
        <v>12746</v>
      </c>
      <c r="H2158" s="154" t="s">
        <v>8054</v>
      </c>
      <c r="I2158" s="154" t="s">
        <v>8055</v>
      </c>
      <c r="J2158" s="154" t="s">
        <v>12747</v>
      </c>
      <c r="K2158" s="154" t="s">
        <v>12748</v>
      </c>
      <c r="L2158" s="155">
        <v>2.1964285700000001</v>
      </c>
    </row>
    <row r="2159" spans="1:12" hidden="1" x14ac:dyDescent="0.3">
      <c r="A2159" s="154" t="s">
        <v>13250</v>
      </c>
      <c r="B2159" s="154" t="s">
        <v>13251</v>
      </c>
      <c r="C2159" s="152" t="s">
        <v>13252</v>
      </c>
      <c r="D2159" s="153" t="s">
        <v>13253</v>
      </c>
      <c r="E2159" s="154" t="s">
        <v>36</v>
      </c>
      <c r="F2159" s="154" t="s">
        <v>12745</v>
      </c>
      <c r="G2159" s="154" t="s">
        <v>12746</v>
      </c>
      <c r="H2159" s="154" t="s">
        <v>8054</v>
      </c>
      <c r="I2159" s="154" t="s">
        <v>8055</v>
      </c>
      <c r="J2159" s="154" t="s">
        <v>12747</v>
      </c>
      <c r="K2159" s="154" t="s">
        <v>12748</v>
      </c>
      <c r="L2159" s="155">
        <v>6.0853846100000002</v>
      </c>
    </row>
    <row r="2160" spans="1:12" hidden="1" x14ac:dyDescent="0.3">
      <c r="A2160" s="154" t="s">
        <v>13254</v>
      </c>
      <c r="B2160" s="154" t="s">
        <v>13255</v>
      </c>
      <c r="C2160" s="152" t="s">
        <v>13256</v>
      </c>
      <c r="D2160" s="153" t="s">
        <v>13257</v>
      </c>
      <c r="E2160" s="154" t="s">
        <v>36</v>
      </c>
      <c r="F2160" s="154" t="s">
        <v>12745</v>
      </c>
      <c r="G2160" s="154" t="s">
        <v>12746</v>
      </c>
      <c r="H2160" s="154" t="s">
        <v>8054</v>
      </c>
      <c r="I2160" s="154" t="s">
        <v>8055</v>
      </c>
      <c r="J2160" s="154" t="s">
        <v>12747</v>
      </c>
      <c r="K2160" s="154" t="s">
        <v>12748</v>
      </c>
      <c r="L2160" s="155">
        <v>5.2131372499999999</v>
      </c>
    </row>
    <row r="2161" spans="1:12" hidden="1" x14ac:dyDescent="0.3">
      <c r="A2161" s="154" t="s">
        <v>13258</v>
      </c>
      <c r="B2161" s="154" t="s">
        <v>13259</v>
      </c>
      <c r="C2161" s="152" t="s">
        <v>13260</v>
      </c>
      <c r="D2161" s="153" t="s">
        <v>13261</v>
      </c>
      <c r="E2161" s="154" t="s">
        <v>36</v>
      </c>
      <c r="F2161" s="154" t="s">
        <v>12745</v>
      </c>
      <c r="G2161" s="154" t="s">
        <v>12746</v>
      </c>
      <c r="H2161" s="154" t="s">
        <v>8054</v>
      </c>
      <c r="I2161" s="154" t="s">
        <v>8055</v>
      </c>
      <c r="J2161" s="154" t="s">
        <v>12747</v>
      </c>
      <c r="K2161" s="154" t="s">
        <v>12748</v>
      </c>
      <c r="L2161" s="155">
        <v>5.8862878700000003</v>
      </c>
    </row>
    <row r="2162" spans="1:12" hidden="1" x14ac:dyDescent="0.3">
      <c r="A2162" s="154" t="s">
        <v>13262</v>
      </c>
      <c r="B2162" s="154" t="s">
        <v>13263</v>
      </c>
      <c r="C2162" s="152" t="s">
        <v>13264</v>
      </c>
      <c r="D2162" s="153" t="s">
        <v>13265</v>
      </c>
      <c r="E2162" s="154" t="s">
        <v>36</v>
      </c>
      <c r="F2162" s="154" t="s">
        <v>12745</v>
      </c>
      <c r="G2162" s="154" t="s">
        <v>12746</v>
      </c>
      <c r="H2162" s="154" t="s">
        <v>8054</v>
      </c>
      <c r="I2162" s="154" t="s">
        <v>8055</v>
      </c>
      <c r="J2162" s="154" t="s">
        <v>12747</v>
      </c>
      <c r="K2162" s="154" t="s">
        <v>12748</v>
      </c>
      <c r="L2162" s="155">
        <v>1.43549262</v>
      </c>
    </row>
    <row r="2163" spans="1:12" hidden="1" x14ac:dyDescent="0.3">
      <c r="A2163" s="154" t="s">
        <v>13266</v>
      </c>
      <c r="B2163" s="154" t="s">
        <v>13267</v>
      </c>
      <c r="C2163" s="152" t="s">
        <v>13268</v>
      </c>
      <c r="D2163" s="153" t="s">
        <v>13269</v>
      </c>
      <c r="E2163" s="154" t="s">
        <v>36</v>
      </c>
      <c r="F2163" s="154" t="s">
        <v>12745</v>
      </c>
      <c r="G2163" s="154" t="s">
        <v>12746</v>
      </c>
      <c r="H2163" s="154" t="s">
        <v>8054</v>
      </c>
      <c r="I2163" s="154" t="s">
        <v>8055</v>
      </c>
      <c r="J2163" s="154" t="s">
        <v>12747</v>
      </c>
      <c r="K2163" s="154" t="s">
        <v>12748</v>
      </c>
      <c r="L2163" s="155">
        <v>2.9982160900000001</v>
      </c>
    </row>
    <row r="2164" spans="1:12" hidden="1" x14ac:dyDescent="0.3">
      <c r="A2164" s="154" t="s">
        <v>13270</v>
      </c>
      <c r="B2164" s="154" t="s">
        <v>13271</v>
      </c>
      <c r="C2164" s="152" t="s">
        <v>13272</v>
      </c>
      <c r="D2164" s="153" t="s">
        <v>13273</v>
      </c>
      <c r="E2164" s="154" t="s">
        <v>36</v>
      </c>
      <c r="F2164" s="154" t="s">
        <v>12745</v>
      </c>
      <c r="G2164" s="154" t="s">
        <v>12746</v>
      </c>
      <c r="H2164" s="154" t="s">
        <v>8054</v>
      </c>
      <c r="I2164" s="154" t="s">
        <v>8055</v>
      </c>
      <c r="J2164" s="154" t="s">
        <v>12747</v>
      </c>
      <c r="K2164" s="154" t="s">
        <v>12748</v>
      </c>
      <c r="L2164" s="155">
        <v>4.5401574699999996</v>
      </c>
    </row>
    <row r="2165" spans="1:12" hidden="1" x14ac:dyDescent="0.3">
      <c r="A2165" s="154" t="s">
        <v>13274</v>
      </c>
      <c r="B2165" s="154" t="s">
        <v>13275</v>
      </c>
      <c r="C2165" s="152" t="s">
        <v>13276</v>
      </c>
      <c r="D2165" s="153" t="s">
        <v>13277</v>
      </c>
      <c r="E2165" s="154" t="s">
        <v>36</v>
      </c>
      <c r="F2165" s="154" t="s">
        <v>12745</v>
      </c>
      <c r="G2165" s="154" t="s">
        <v>12746</v>
      </c>
      <c r="H2165" s="154" t="s">
        <v>8054</v>
      </c>
      <c r="I2165" s="154" t="s">
        <v>8055</v>
      </c>
      <c r="J2165" s="154" t="s">
        <v>12747</v>
      </c>
      <c r="K2165" s="154" t="s">
        <v>12748</v>
      </c>
      <c r="L2165" s="155">
        <v>4.4593548299999997</v>
      </c>
    </row>
    <row r="2166" spans="1:12" hidden="1" x14ac:dyDescent="0.3">
      <c r="A2166" s="154" t="s">
        <v>13278</v>
      </c>
      <c r="B2166" s="154" t="s">
        <v>13279</v>
      </c>
      <c r="C2166" s="152" t="s">
        <v>13280</v>
      </c>
      <c r="D2166" s="153" t="s">
        <v>13281</v>
      </c>
      <c r="E2166" s="154" t="s">
        <v>36</v>
      </c>
      <c r="F2166" s="154" t="s">
        <v>12745</v>
      </c>
      <c r="G2166" s="154" t="s">
        <v>12746</v>
      </c>
      <c r="H2166" s="154" t="s">
        <v>8054</v>
      </c>
      <c r="I2166" s="154" t="s">
        <v>8055</v>
      </c>
      <c r="J2166" s="154" t="s">
        <v>12747</v>
      </c>
      <c r="K2166" s="154" t="s">
        <v>12748</v>
      </c>
      <c r="L2166" s="155">
        <v>10.163530809999999</v>
      </c>
    </row>
    <row r="2167" spans="1:12" hidden="1" x14ac:dyDescent="0.3">
      <c r="A2167" s="154" t="s">
        <v>13282</v>
      </c>
      <c r="B2167" s="154" t="s">
        <v>13283</v>
      </c>
      <c r="C2167" s="152" t="s">
        <v>13284</v>
      </c>
      <c r="D2167" s="153" t="s">
        <v>13285</v>
      </c>
      <c r="E2167" s="154" t="s">
        <v>36</v>
      </c>
      <c r="F2167" s="154" t="s">
        <v>12745</v>
      </c>
      <c r="G2167" s="154" t="s">
        <v>12746</v>
      </c>
      <c r="H2167" s="154" t="s">
        <v>8054</v>
      </c>
      <c r="I2167" s="154" t="s">
        <v>8055</v>
      </c>
      <c r="J2167" s="154" t="s">
        <v>12747</v>
      </c>
      <c r="K2167" s="154" t="s">
        <v>12748</v>
      </c>
      <c r="L2167" s="155">
        <v>6.77842857</v>
      </c>
    </row>
    <row r="2168" spans="1:12" hidden="1" x14ac:dyDescent="0.3">
      <c r="A2168" s="154" t="s">
        <v>13286</v>
      </c>
      <c r="B2168" s="154" t="s">
        <v>13287</v>
      </c>
      <c r="C2168" s="152" t="s">
        <v>13288</v>
      </c>
      <c r="D2168" s="153" t="s">
        <v>13289</v>
      </c>
      <c r="E2168" s="154" t="s">
        <v>36</v>
      </c>
      <c r="F2168" s="154" t="s">
        <v>12745</v>
      </c>
      <c r="G2168" s="154" t="s">
        <v>12746</v>
      </c>
      <c r="H2168" s="154" t="s">
        <v>8054</v>
      </c>
      <c r="I2168" s="154" t="s">
        <v>8055</v>
      </c>
      <c r="J2168" s="154" t="s">
        <v>12747</v>
      </c>
      <c r="K2168" s="154" t="s">
        <v>12748</v>
      </c>
      <c r="L2168" s="155">
        <v>22.044095110000001</v>
      </c>
    </row>
    <row r="2169" spans="1:12" hidden="1" x14ac:dyDescent="0.3">
      <c r="A2169" s="154" t="s">
        <v>13290</v>
      </c>
      <c r="B2169" s="154" t="s">
        <v>13291</v>
      </c>
      <c r="C2169" s="152" t="s">
        <v>13292</v>
      </c>
      <c r="D2169" s="153" t="s">
        <v>13293</v>
      </c>
      <c r="E2169" s="154" t="s">
        <v>36</v>
      </c>
      <c r="F2169" s="154" t="s">
        <v>12745</v>
      </c>
      <c r="G2169" s="154" t="s">
        <v>12746</v>
      </c>
      <c r="H2169" s="154" t="s">
        <v>8054</v>
      </c>
      <c r="I2169" s="154" t="s">
        <v>8055</v>
      </c>
      <c r="J2169" s="154" t="s">
        <v>12747</v>
      </c>
      <c r="K2169" s="154" t="s">
        <v>12748</v>
      </c>
      <c r="L2169" s="155">
        <v>21.915978259999999</v>
      </c>
    </row>
    <row r="2170" spans="1:12" hidden="1" x14ac:dyDescent="0.3">
      <c r="A2170" s="154" t="s">
        <v>13294</v>
      </c>
      <c r="B2170" s="154" t="s">
        <v>13295</v>
      </c>
      <c r="C2170" s="152" t="s">
        <v>13296</v>
      </c>
      <c r="D2170" s="153" t="s">
        <v>13297</v>
      </c>
      <c r="E2170" s="154" t="s">
        <v>36</v>
      </c>
      <c r="F2170" s="154" t="s">
        <v>12745</v>
      </c>
      <c r="G2170" s="154" t="s">
        <v>12746</v>
      </c>
      <c r="H2170" s="154" t="s">
        <v>8054</v>
      </c>
      <c r="I2170" s="154" t="s">
        <v>8055</v>
      </c>
      <c r="J2170" s="154" t="s">
        <v>12747</v>
      </c>
      <c r="K2170" s="154" t="s">
        <v>12748</v>
      </c>
      <c r="L2170" s="155">
        <v>1.4354872999999999</v>
      </c>
    </row>
    <row r="2171" spans="1:12" hidden="1" x14ac:dyDescent="0.3">
      <c r="A2171" s="154" t="s">
        <v>13298</v>
      </c>
      <c r="B2171" s="154" t="s">
        <v>13299</v>
      </c>
      <c r="C2171" s="152" t="s">
        <v>13300</v>
      </c>
      <c r="D2171" s="153" t="s">
        <v>13301</v>
      </c>
      <c r="E2171" s="154" t="s">
        <v>36</v>
      </c>
      <c r="F2171" s="154" t="s">
        <v>12745</v>
      </c>
      <c r="G2171" s="154" t="s">
        <v>12746</v>
      </c>
      <c r="H2171" s="154" t="s">
        <v>7882</v>
      </c>
      <c r="I2171" s="154" t="s">
        <v>7883</v>
      </c>
      <c r="J2171" s="154" t="s">
        <v>12747</v>
      </c>
      <c r="K2171" s="154" t="s">
        <v>12748</v>
      </c>
      <c r="L2171" s="155">
        <v>1.4239506099999999</v>
      </c>
    </row>
    <row r="2172" spans="1:12" hidden="1" x14ac:dyDescent="0.3">
      <c r="A2172" s="154" t="s">
        <v>13302</v>
      </c>
      <c r="B2172" s="154" t="s">
        <v>13303</v>
      </c>
      <c r="C2172" s="152" t="s">
        <v>13304</v>
      </c>
      <c r="D2172" s="153" t="s">
        <v>13305</v>
      </c>
      <c r="E2172" s="154" t="s">
        <v>36</v>
      </c>
      <c r="F2172" s="154" t="s">
        <v>12745</v>
      </c>
      <c r="G2172" s="154" t="s">
        <v>12746</v>
      </c>
      <c r="H2172" s="154" t="s">
        <v>7882</v>
      </c>
      <c r="I2172" s="154" t="s">
        <v>7883</v>
      </c>
      <c r="J2172" s="154" t="s">
        <v>12747</v>
      </c>
      <c r="K2172" s="154" t="s">
        <v>12748</v>
      </c>
      <c r="L2172" s="155">
        <v>1.42415384</v>
      </c>
    </row>
    <row r="2173" spans="1:12" hidden="1" x14ac:dyDescent="0.3">
      <c r="A2173" s="154" t="s">
        <v>13306</v>
      </c>
      <c r="B2173" s="154" t="s">
        <v>13307</v>
      </c>
      <c r="C2173" s="152" t="s">
        <v>13308</v>
      </c>
      <c r="D2173" s="153" t="s">
        <v>13309</v>
      </c>
      <c r="E2173" s="154" t="s">
        <v>36</v>
      </c>
      <c r="F2173" s="154" t="s">
        <v>12745</v>
      </c>
      <c r="G2173" s="154" t="s">
        <v>12746</v>
      </c>
      <c r="H2173" s="154" t="s">
        <v>9335</v>
      </c>
      <c r="I2173" s="154" t="s">
        <v>9336</v>
      </c>
      <c r="J2173" s="154" t="s">
        <v>12747</v>
      </c>
      <c r="K2173" s="154" t="s">
        <v>12748</v>
      </c>
      <c r="L2173" s="155">
        <v>10.567391300000001</v>
      </c>
    </row>
    <row r="2174" spans="1:12" hidden="1" x14ac:dyDescent="0.3">
      <c r="A2174" s="154" t="s">
        <v>13310</v>
      </c>
      <c r="B2174" s="154" t="s">
        <v>13311</v>
      </c>
      <c r="C2174" s="152" t="s">
        <v>13312</v>
      </c>
      <c r="D2174" s="153" t="s">
        <v>13313</v>
      </c>
      <c r="E2174" s="154" t="s">
        <v>36</v>
      </c>
      <c r="F2174" s="154" t="s">
        <v>12745</v>
      </c>
      <c r="G2174" s="154" t="s">
        <v>12746</v>
      </c>
      <c r="H2174" s="154" t="s">
        <v>8872</v>
      </c>
      <c r="I2174" s="154" t="s">
        <v>8873</v>
      </c>
      <c r="J2174" s="154" t="s">
        <v>12747</v>
      </c>
      <c r="K2174" s="154" t="s">
        <v>12748</v>
      </c>
      <c r="L2174" s="155">
        <v>0.88202048</v>
      </c>
    </row>
    <row r="2175" spans="1:12" hidden="1" x14ac:dyDescent="0.3">
      <c r="A2175" s="154" t="s">
        <v>13314</v>
      </c>
      <c r="B2175" s="154" t="s">
        <v>13315</v>
      </c>
      <c r="C2175" s="152" t="s">
        <v>13316</v>
      </c>
      <c r="D2175" s="153" t="s">
        <v>13317</v>
      </c>
      <c r="E2175" s="154" t="s">
        <v>36</v>
      </c>
      <c r="F2175" s="154" t="s">
        <v>12745</v>
      </c>
      <c r="G2175" s="154" t="s">
        <v>12746</v>
      </c>
      <c r="H2175" s="154" t="s">
        <v>8872</v>
      </c>
      <c r="I2175" s="154" t="s">
        <v>8873</v>
      </c>
      <c r="J2175" s="154" t="s">
        <v>12747</v>
      </c>
      <c r="K2175" s="154" t="s">
        <v>12748</v>
      </c>
      <c r="L2175" s="155">
        <v>0.49165875999999997</v>
      </c>
    </row>
    <row r="2176" spans="1:12" hidden="1" x14ac:dyDescent="0.3">
      <c r="A2176" s="154" t="s">
        <v>13318</v>
      </c>
      <c r="B2176" s="154" t="s">
        <v>13319</v>
      </c>
      <c r="C2176" s="152" t="s">
        <v>13320</v>
      </c>
      <c r="D2176" s="153" t="s">
        <v>13321</v>
      </c>
      <c r="E2176" s="154" t="s">
        <v>36</v>
      </c>
      <c r="F2176" s="154" t="s">
        <v>12745</v>
      </c>
      <c r="G2176" s="154" t="s">
        <v>12746</v>
      </c>
      <c r="H2176" s="154" t="s">
        <v>8054</v>
      </c>
      <c r="I2176" s="154" t="s">
        <v>8055</v>
      </c>
      <c r="J2176" s="154" t="s">
        <v>12747</v>
      </c>
      <c r="K2176" s="154" t="s">
        <v>12748</v>
      </c>
      <c r="L2176" s="155">
        <v>22.046149419999999</v>
      </c>
    </row>
    <row r="2177" spans="1:12" hidden="1" x14ac:dyDescent="0.3">
      <c r="A2177" s="154" t="s">
        <v>13322</v>
      </c>
      <c r="B2177" s="154" t="s">
        <v>13323</v>
      </c>
      <c r="C2177" s="152" t="s">
        <v>13324</v>
      </c>
      <c r="D2177" s="153" t="s">
        <v>13325</v>
      </c>
      <c r="E2177" s="154" t="s">
        <v>36</v>
      </c>
      <c r="F2177" s="154" t="s">
        <v>12745</v>
      </c>
      <c r="G2177" s="154" t="s">
        <v>12746</v>
      </c>
      <c r="H2177" s="154" t="s">
        <v>8054</v>
      </c>
      <c r="I2177" s="154" t="s">
        <v>8055</v>
      </c>
      <c r="J2177" s="154" t="s">
        <v>12747</v>
      </c>
      <c r="K2177" s="154" t="s">
        <v>12748</v>
      </c>
      <c r="L2177" s="155">
        <v>22.04</v>
      </c>
    </row>
    <row r="2178" spans="1:12" hidden="1" x14ac:dyDescent="0.3">
      <c r="A2178" s="154" t="s">
        <v>13326</v>
      </c>
      <c r="B2178" s="154" t="s">
        <v>13327</v>
      </c>
      <c r="C2178" s="152" t="s">
        <v>13328</v>
      </c>
      <c r="D2178" s="153" t="s">
        <v>13329</v>
      </c>
      <c r="E2178" s="154" t="s">
        <v>36</v>
      </c>
      <c r="F2178" s="154" t="s">
        <v>12745</v>
      </c>
      <c r="G2178" s="154" t="s">
        <v>12746</v>
      </c>
      <c r="H2178" s="154" t="s">
        <v>8054</v>
      </c>
      <c r="I2178" s="154" t="s">
        <v>8055</v>
      </c>
      <c r="J2178" s="154" t="s">
        <v>12747</v>
      </c>
      <c r="K2178" s="154" t="s">
        <v>12748</v>
      </c>
      <c r="L2178" s="155">
        <v>9.7568167999999993</v>
      </c>
    </row>
    <row r="2179" spans="1:12" hidden="1" x14ac:dyDescent="0.3">
      <c r="A2179" s="154" t="s">
        <v>13330</v>
      </c>
      <c r="B2179" s="154" t="s">
        <v>13331</v>
      </c>
      <c r="C2179" s="152" t="s">
        <v>13332</v>
      </c>
      <c r="D2179" s="153" t="s">
        <v>13333</v>
      </c>
      <c r="E2179" s="154" t="s">
        <v>36</v>
      </c>
      <c r="F2179" s="154" t="s">
        <v>12745</v>
      </c>
      <c r="G2179" s="154" t="s">
        <v>12746</v>
      </c>
      <c r="H2179" s="154" t="s">
        <v>8054</v>
      </c>
      <c r="I2179" s="154" t="s">
        <v>8055</v>
      </c>
      <c r="J2179" s="154" t="s">
        <v>12747</v>
      </c>
      <c r="K2179" s="154" t="s">
        <v>12748</v>
      </c>
      <c r="L2179" s="155">
        <v>9.7571428499999993</v>
      </c>
    </row>
    <row r="2180" spans="1:12" hidden="1" x14ac:dyDescent="0.3">
      <c r="A2180" s="154" t="s">
        <v>13334</v>
      </c>
      <c r="B2180" s="154" t="s">
        <v>13335</v>
      </c>
      <c r="C2180" s="152" t="s">
        <v>13334</v>
      </c>
      <c r="D2180" s="153" t="s">
        <v>13336</v>
      </c>
      <c r="E2180" s="154" t="s">
        <v>36</v>
      </c>
      <c r="F2180" s="154" t="s">
        <v>12745</v>
      </c>
      <c r="G2180" s="154" t="s">
        <v>12746</v>
      </c>
      <c r="H2180" s="154" t="s">
        <v>8067</v>
      </c>
      <c r="I2180" s="154" t="s">
        <v>8068</v>
      </c>
      <c r="J2180" s="154" t="s">
        <v>12747</v>
      </c>
      <c r="K2180" s="154" t="s">
        <v>12748</v>
      </c>
      <c r="L2180" s="155">
        <v>0.34339712999999999</v>
      </c>
    </row>
    <row r="2181" spans="1:12" hidden="1" x14ac:dyDescent="0.3">
      <c r="A2181" s="154" t="s">
        <v>13337</v>
      </c>
      <c r="B2181" s="154" t="s">
        <v>13338</v>
      </c>
      <c r="C2181" s="152" t="s">
        <v>13337</v>
      </c>
      <c r="D2181" s="153" t="s">
        <v>13339</v>
      </c>
      <c r="E2181" s="154" t="s">
        <v>36</v>
      </c>
      <c r="F2181" s="154" t="s">
        <v>12745</v>
      </c>
      <c r="G2181" s="154" t="s">
        <v>12746</v>
      </c>
      <c r="H2181" s="154" t="s">
        <v>8067</v>
      </c>
      <c r="I2181" s="154" t="s">
        <v>8068</v>
      </c>
      <c r="J2181" s="154" t="s">
        <v>12747</v>
      </c>
      <c r="K2181" s="154" t="s">
        <v>12748</v>
      </c>
      <c r="L2181" s="155">
        <v>0.32513621999999998</v>
      </c>
    </row>
    <row r="2182" spans="1:12" hidden="1" x14ac:dyDescent="0.3">
      <c r="A2182" s="154" t="s">
        <v>13340</v>
      </c>
      <c r="B2182" s="154" t="s">
        <v>13341</v>
      </c>
      <c r="C2182" s="152" t="s">
        <v>13340</v>
      </c>
      <c r="D2182" s="153" t="s">
        <v>13342</v>
      </c>
      <c r="E2182" s="154" t="s">
        <v>36</v>
      </c>
      <c r="F2182" s="154" t="s">
        <v>12745</v>
      </c>
      <c r="G2182" s="154" t="s">
        <v>12746</v>
      </c>
      <c r="H2182" s="154" t="s">
        <v>8062</v>
      </c>
      <c r="I2182" s="154" t="s">
        <v>8063</v>
      </c>
      <c r="J2182" s="154" t="s">
        <v>12747</v>
      </c>
      <c r="K2182" s="154" t="s">
        <v>12748</v>
      </c>
      <c r="L2182" s="155">
        <v>0.25335046</v>
      </c>
    </row>
    <row r="2183" spans="1:12" hidden="1" x14ac:dyDescent="0.3">
      <c r="A2183" s="154" t="s">
        <v>13343</v>
      </c>
      <c r="B2183" s="154" t="s">
        <v>13344</v>
      </c>
      <c r="C2183" s="152" t="s">
        <v>13343</v>
      </c>
      <c r="D2183" s="153" t="s">
        <v>13345</v>
      </c>
      <c r="E2183" s="154" t="s">
        <v>36</v>
      </c>
      <c r="F2183" s="154" t="s">
        <v>12745</v>
      </c>
      <c r="G2183" s="154" t="s">
        <v>12746</v>
      </c>
      <c r="H2183" s="154" t="s">
        <v>8062</v>
      </c>
      <c r="I2183" s="154" t="s">
        <v>8063</v>
      </c>
      <c r="J2183" s="154" t="s">
        <v>12747</v>
      </c>
      <c r="K2183" s="154" t="s">
        <v>12748</v>
      </c>
      <c r="L2183" s="155">
        <v>5.4768509999999999E-2</v>
      </c>
    </row>
    <row r="2184" spans="1:12" hidden="1" x14ac:dyDescent="0.3">
      <c r="A2184" s="154" t="s">
        <v>13346</v>
      </c>
      <c r="B2184" s="154" t="s">
        <v>13347</v>
      </c>
      <c r="C2184" s="152" t="s">
        <v>13346</v>
      </c>
      <c r="D2184" s="153" t="s">
        <v>13348</v>
      </c>
      <c r="E2184" s="154" t="s">
        <v>36</v>
      </c>
      <c r="F2184" s="154" t="s">
        <v>12745</v>
      </c>
      <c r="G2184" s="154" t="s">
        <v>12746</v>
      </c>
      <c r="H2184" s="154" t="s">
        <v>8054</v>
      </c>
      <c r="I2184" s="154" t="s">
        <v>8055</v>
      </c>
      <c r="J2184" s="154" t="s">
        <v>12747</v>
      </c>
      <c r="K2184" s="154" t="s">
        <v>12748</v>
      </c>
      <c r="L2184" s="155">
        <v>1.5321673</v>
      </c>
    </row>
    <row r="2185" spans="1:12" hidden="1" x14ac:dyDescent="0.3">
      <c r="A2185" s="154" t="s">
        <v>13349</v>
      </c>
      <c r="B2185" s="154" t="s">
        <v>13350</v>
      </c>
      <c r="C2185" s="152" t="s">
        <v>13349</v>
      </c>
      <c r="D2185" s="153" t="s">
        <v>13351</v>
      </c>
      <c r="E2185" s="154" t="s">
        <v>36</v>
      </c>
      <c r="F2185" s="154" t="s">
        <v>12745</v>
      </c>
      <c r="G2185" s="154" t="s">
        <v>12746</v>
      </c>
      <c r="H2185" s="154" t="s">
        <v>8054</v>
      </c>
      <c r="I2185" s="154" t="s">
        <v>8055</v>
      </c>
      <c r="J2185" s="154" t="s">
        <v>12747</v>
      </c>
      <c r="K2185" s="154" t="s">
        <v>12748</v>
      </c>
      <c r="L2185" s="155">
        <v>0.79922755000000001</v>
      </c>
    </row>
    <row r="2186" spans="1:12" hidden="1" x14ac:dyDescent="0.3">
      <c r="A2186" s="154" t="s">
        <v>13352</v>
      </c>
      <c r="B2186" s="154" t="s">
        <v>13353</v>
      </c>
      <c r="C2186" s="152" t="s">
        <v>13352</v>
      </c>
      <c r="D2186" s="153" t="s">
        <v>13354</v>
      </c>
      <c r="E2186" s="154" t="s">
        <v>36</v>
      </c>
      <c r="F2186" s="154" t="s">
        <v>12745</v>
      </c>
      <c r="G2186" s="154" t="s">
        <v>12746</v>
      </c>
      <c r="H2186" s="154" t="s">
        <v>8054</v>
      </c>
      <c r="I2186" s="154" t="s">
        <v>8055</v>
      </c>
      <c r="J2186" s="154" t="s">
        <v>12747</v>
      </c>
      <c r="K2186" s="154" t="s">
        <v>12748</v>
      </c>
      <c r="L2186" s="155">
        <v>13.384423930000001</v>
      </c>
    </row>
    <row r="2187" spans="1:12" hidden="1" x14ac:dyDescent="0.3">
      <c r="A2187" s="154" t="s">
        <v>13355</v>
      </c>
      <c r="B2187" s="154" t="s">
        <v>13356</v>
      </c>
      <c r="C2187" s="152" t="s">
        <v>13355</v>
      </c>
      <c r="D2187" s="153" t="s">
        <v>13357</v>
      </c>
      <c r="E2187" s="154" t="s">
        <v>36</v>
      </c>
      <c r="F2187" s="154" t="s">
        <v>12745</v>
      </c>
      <c r="G2187" s="154" t="s">
        <v>12746</v>
      </c>
      <c r="H2187" s="154" t="s">
        <v>8054</v>
      </c>
      <c r="I2187" s="154" t="s">
        <v>8055</v>
      </c>
      <c r="J2187" s="154" t="s">
        <v>12747</v>
      </c>
      <c r="K2187" s="154" t="s">
        <v>12748</v>
      </c>
      <c r="L2187" s="155">
        <v>3.0516279000000002</v>
      </c>
    </row>
    <row r="2188" spans="1:12" hidden="1" x14ac:dyDescent="0.3">
      <c r="A2188" s="154" t="s">
        <v>13358</v>
      </c>
      <c r="B2188" s="154" t="s">
        <v>13359</v>
      </c>
      <c r="C2188" s="152" t="s">
        <v>13358</v>
      </c>
      <c r="D2188" s="153" t="s">
        <v>13360</v>
      </c>
      <c r="E2188" s="154" t="s">
        <v>36</v>
      </c>
      <c r="F2188" s="154" t="s">
        <v>12745</v>
      </c>
      <c r="G2188" s="154" t="s">
        <v>12746</v>
      </c>
      <c r="H2188" s="154" t="s">
        <v>8054</v>
      </c>
      <c r="I2188" s="154" t="s">
        <v>8055</v>
      </c>
      <c r="J2188" s="154" t="s">
        <v>12747</v>
      </c>
      <c r="K2188" s="154" t="s">
        <v>12748</v>
      </c>
      <c r="L2188" s="155">
        <v>0.93820574000000001</v>
      </c>
    </row>
    <row r="2189" spans="1:12" hidden="1" x14ac:dyDescent="0.3">
      <c r="A2189" s="154" t="s">
        <v>13361</v>
      </c>
      <c r="B2189" s="154" t="s">
        <v>13362</v>
      </c>
      <c r="C2189" s="152" t="s">
        <v>13361</v>
      </c>
      <c r="D2189" s="153" t="s">
        <v>13363</v>
      </c>
      <c r="E2189" s="154" t="s">
        <v>36</v>
      </c>
      <c r="F2189" s="154" t="s">
        <v>12745</v>
      </c>
      <c r="G2189" s="154" t="s">
        <v>12746</v>
      </c>
      <c r="H2189" s="154" t="s">
        <v>8115</v>
      </c>
      <c r="I2189" s="154" t="s">
        <v>8116</v>
      </c>
      <c r="J2189" s="154" t="s">
        <v>12747</v>
      </c>
      <c r="K2189" s="154" t="s">
        <v>12748</v>
      </c>
      <c r="L2189" s="155">
        <v>5.6461832000000003</v>
      </c>
    </row>
    <row r="2190" spans="1:12" hidden="1" x14ac:dyDescent="0.3">
      <c r="A2190" s="154" t="s">
        <v>13364</v>
      </c>
      <c r="B2190" s="154" t="s">
        <v>13365</v>
      </c>
      <c r="C2190" s="152" t="s">
        <v>13364</v>
      </c>
      <c r="D2190" s="153" t="s">
        <v>13366</v>
      </c>
      <c r="E2190" s="154" t="s">
        <v>36</v>
      </c>
      <c r="F2190" s="154" t="s">
        <v>12745</v>
      </c>
      <c r="G2190" s="154" t="s">
        <v>12746</v>
      </c>
      <c r="H2190" s="154" t="s">
        <v>7882</v>
      </c>
      <c r="I2190" s="154" t="s">
        <v>7883</v>
      </c>
      <c r="J2190" s="154" t="s">
        <v>12747</v>
      </c>
      <c r="K2190" s="154" t="s">
        <v>12748</v>
      </c>
      <c r="L2190" s="155">
        <v>0.99775999999999998</v>
      </c>
    </row>
    <row r="2191" spans="1:12" hidden="1" x14ac:dyDescent="0.3">
      <c r="A2191" s="154" t="s">
        <v>13367</v>
      </c>
      <c r="B2191" s="154" t="s">
        <v>13368</v>
      </c>
      <c r="C2191" s="152" t="s">
        <v>13367</v>
      </c>
      <c r="D2191" s="153" t="s">
        <v>13369</v>
      </c>
      <c r="E2191" s="154" t="s">
        <v>36</v>
      </c>
      <c r="F2191" s="154" t="s">
        <v>12745</v>
      </c>
      <c r="G2191" s="154" t="s">
        <v>12746</v>
      </c>
      <c r="H2191" s="154" t="s">
        <v>7882</v>
      </c>
      <c r="I2191" s="154" t="s">
        <v>7883</v>
      </c>
      <c r="J2191" s="154" t="s">
        <v>12747</v>
      </c>
      <c r="K2191" s="154" t="s">
        <v>12748</v>
      </c>
      <c r="L2191" s="155">
        <v>1.0036197899999999</v>
      </c>
    </row>
    <row r="2192" spans="1:12" hidden="1" x14ac:dyDescent="0.3">
      <c r="A2192" s="154" t="s">
        <v>13370</v>
      </c>
      <c r="B2192" s="154" t="s">
        <v>13371</v>
      </c>
      <c r="C2192" s="152" t="s">
        <v>13370</v>
      </c>
      <c r="D2192" s="153" t="s">
        <v>13372</v>
      </c>
      <c r="E2192" s="154" t="s">
        <v>36</v>
      </c>
      <c r="F2192" s="154" t="s">
        <v>12745</v>
      </c>
      <c r="G2192" s="154" t="s">
        <v>12746</v>
      </c>
      <c r="H2192" s="154" t="s">
        <v>7882</v>
      </c>
      <c r="I2192" s="154" t="s">
        <v>7883</v>
      </c>
      <c r="J2192" s="154" t="s">
        <v>12747</v>
      </c>
      <c r="K2192" s="154" t="s">
        <v>12748</v>
      </c>
      <c r="L2192" s="155">
        <v>0.99775000000000003</v>
      </c>
    </row>
    <row r="2193" spans="1:12" hidden="1" x14ac:dyDescent="0.3">
      <c r="A2193" s="154" t="s">
        <v>13373</v>
      </c>
      <c r="B2193" s="154" t="s">
        <v>13374</v>
      </c>
      <c r="C2193" s="152" t="s">
        <v>13373</v>
      </c>
      <c r="D2193" s="153" t="s">
        <v>13375</v>
      </c>
      <c r="E2193" s="154" t="s">
        <v>36</v>
      </c>
      <c r="F2193" s="154" t="s">
        <v>12745</v>
      </c>
      <c r="G2193" s="154" t="s">
        <v>12746</v>
      </c>
      <c r="H2193" s="154" t="s">
        <v>7882</v>
      </c>
      <c r="I2193" s="154" t="s">
        <v>7883</v>
      </c>
      <c r="J2193" s="154" t="s">
        <v>12747</v>
      </c>
      <c r="K2193" s="154" t="s">
        <v>12748</v>
      </c>
      <c r="L2193" s="155">
        <v>0.99769938000000002</v>
      </c>
    </row>
    <row r="2194" spans="1:12" hidden="1" x14ac:dyDescent="0.3">
      <c r="A2194" s="154" t="s">
        <v>13376</v>
      </c>
      <c r="B2194" s="154" t="s">
        <v>13377</v>
      </c>
      <c r="C2194" s="152" t="s">
        <v>13376</v>
      </c>
      <c r="D2194" s="153" t="s">
        <v>13378</v>
      </c>
      <c r="E2194" s="154" t="s">
        <v>36</v>
      </c>
      <c r="F2194" s="154" t="s">
        <v>12745</v>
      </c>
      <c r="G2194" s="154" t="s">
        <v>12746</v>
      </c>
      <c r="H2194" s="154" t="s">
        <v>7882</v>
      </c>
      <c r="I2194" s="154" t="s">
        <v>7883</v>
      </c>
      <c r="J2194" s="154" t="s">
        <v>12747</v>
      </c>
      <c r="K2194" s="154" t="s">
        <v>12748</v>
      </c>
      <c r="L2194" s="155">
        <v>1.00353333</v>
      </c>
    </row>
    <row r="2195" spans="1:12" hidden="1" x14ac:dyDescent="0.3">
      <c r="A2195" s="154" t="s">
        <v>13379</v>
      </c>
      <c r="B2195" s="154" t="s">
        <v>13380</v>
      </c>
      <c r="C2195" s="152" t="s">
        <v>13379</v>
      </c>
      <c r="D2195" s="153" t="s">
        <v>13381</v>
      </c>
      <c r="E2195" s="154" t="s">
        <v>36</v>
      </c>
      <c r="F2195" s="154" t="s">
        <v>12745</v>
      </c>
      <c r="G2195" s="154" t="s">
        <v>12746</v>
      </c>
      <c r="H2195" s="154" t="s">
        <v>7882</v>
      </c>
      <c r="I2195" s="154" t="s">
        <v>7883</v>
      </c>
      <c r="J2195" s="154" t="s">
        <v>12747</v>
      </c>
      <c r="K2195" s="154" t="s">
        <v>12748</v>
      </c>
      <c r="L2195" s="155">
        <v>1.0035869500000001</v>
      </c>
    </row>
    <row r="2196" spans="1:12" hidden="1" x14ac:dyDescent="0.3">
      <c r="A2196" s="154" t="s">
        <v>13382</v>
      </c>
      <c r="B2196" s="154" t="s">
        <v>13383</v>
      </c>
      <c r="C2196" s="152" t="s">
        <v>13382</v>
      </c>
      <c r="D2196" s="153" t="s">
        <v>13384</v>
      </c>
      <c r="E2196" s="154" t="s">
        <v>36</v>
      </c>
      <c r="F2196" s="154" t="s">
        <v>12745</v>
      </c>
      <c r="G2196" s="154" t="s">
        <v>12746</v>
      </c>
      <c r="H2196" s="154" t="s">
        <v>7882</v>
      </c>
      <c r="I2196" s="154" t="s">
        <v>7883</v>
      </c>
      <c r="J2196" s="154" t="s">
        <v>12747</v>
      </c>
      <c r="K2196" s="154" t="s">
        <v>12748</v>
      </c>
      <c r="L2196" s="155">
        <v>0.99777777000000001</v>
      </c>
    </row>
    <row r="2197" spans="1:12" hidden="1" x14ac:dyDescent="0.3">
      <c r="A2197" s="154" t="s">
        <v>13385</v>
      </c>
      <c r="B2197" s="154" t="s">
        <v>13386</v>
      </c>
      <c r="C2197" s="152" t="s">
        <v>13385</v>
      </c>
      <c r="D2197" s="153" t="s">
        <v>13387</v>
      </c>
      <c r="E2197" s="154" t="s">
        <v>36</v>
      </c>
      <c r="F2197" s="154" t="s">
        <v>12745</v>
      </c>
      <c r="G2197" s="154" t="s">
        <v>12746</v>
      </c>
      <c r="H2197" s="154" t="s">
        <v>7882</v>
      </c>
      <c r="I2197" s="154" t="s">
        <v>7883</v>
      </c>
      <c r="J2197" s="154" t="s">
        <v>12747</v>
      </c>
      <c r="K2197" s="154" t="s">
        <v>12748</v>
      </c>
      <c r="L2197" s="155">
        <v>0.9977528</v>
      </c>
    </row>
    <row r="2198" spans="1:12" hidden="1" x14ac:dyDescent="0.3">
      <c r="A2198" s="154" t="s">
        <v>13388</v>
      </c>
      <c r="B2198" s="154" t="s">
        <v>13389</v>
      </c>
      <c r="C2198" s="152" t="s">
        <v>13388</v>
      </c>
      <c r="D2198" s="153" t="s">
        <v>13390</v>
      </c>
      <c r="E2198" s="154" t="s">
        <v>36</v>
      </c>
      <c r="F2198" s="154" t="s">
        <v>12745</v>
      </c>
      <c r="G2198" s="154" t="s">
        <v>12746</v>
      </c>
      <c r="H2198" s="154" t="s">
        <v>7726</v>
      </c>
      <c r="I2198" s="154" t="s">
        <v>7727</v>
      </c>
      <c r="J2198" s="154" t="s">
        <v>12747</v>
      </c>
      <c r="K2198" s="154" t="s">
        <v>12748</v>
      </c>
      <c r="L2198" s="155">
        <v>0.20071438</v>
      </c>
    </row>
    <row r="2199" spans="1:12" hidden="1" x14ac:dyDescent="0.3">
      <c r="A2199" s="154" t="s">
        <v>13391</v>
      </c>
      <c r="B2199" s="154" t="s">
        <v>13392</v>
      </c>
      <c r="C2199" s="152" t="s">
        <v>13391</v>
      </c>
      <c r="D2199" s="153" t="s">
        <v>13393</v>
      </c>
      <c r="E2199" s="154" t="s">
        <v>36</v>
      </c>
      <c r="F2199" s="154" t="s">
        <v>12745</v>
      </c>
      <c r="G2199" s="154" t="s">
        <v>12746</v>
      </c>
      <c r="H2199" s="154" t="s">
        <v>7726</v>
      </c>
      <c r="I2199" s="154" t="s">
        <v>7727</v>
      </c>
      <c r="J2199" s="154" t="s">
        <v>12747</v>
      </c>
      <c r="K2199" s="154" t="s">
        <v>12748</v>
      </c>
      <c r="L2199" s="155">
        <v>0.21007017</v>
      </c>
    </row>
    <row r="2200" spans="1:12" hidden="1" x14ac:dyDescent="0.3">
      <c r="A2200" s="154" t="s">
        <v>13394</v>
      </c>
      <c r="B2200" s="154" t="s">
        <v>13395</v>
      </c>
      <c r="C2200" s="152" t="s">
        <v>13394</v>
      </c>
      <c r="D2200" s="153" t="s">
        <v>13396</v>
      </c>
      <c r="E2200" s="154" t="s">
        <v>36</v>
      </c>
      <c r="F2200" s="154" t="s">
        <v>12745</v>
      </c>
      <c r="G2200" s="154" t="s">
        <v>12746</v>
      </c>
      <c r="H2200" s="154" t="s">
        <v>7726</v>
      </c>
      <c r="I2200" s="154" t="s">
        <v>7727</v>
      </c>
      <c r="J2200" s="154" t="s">
        <v>12747</v>
      </c>
      <c r="K2200" s="154" t="s">
        <v>12748</v>
      </c>
      <c r="L2200" s="155">
        <v>0.21</v>
      </c>
    </row>
    <row r="2201" spans="1:12" hidden="1" x14ac:dyDescent="0.3">
      <c r="A2201" s="154" t="s">
        <v>13397</v>
      </c>
      <c r="B2201" s="154" t="s">
        <v>13398</v>
      </c>
      <c r="C2201" s="152" t="s">
        <v>13397</v>
      </c>
      <c r="D2201" s="153" t="s">
        <v>13399</v>
      </c>
      <c r="E2201" s="154" t="s">
        <v>36</v>
      </c>
      <c r="F2201" s="154" t="s">
        <v>12745</v>
      </c>
      <c r="G2201" s="154" t="s">
        <v>12746</v>
      </c>
      <c r="H2201" s="154" t="s">
        <v>7726</v>
      </c>
      <c r="I2201" s="154" t="s">
        <v>7727</v>
      </c>
      <c r="J2201" s="154" t="s">
        <v>12747</v>
      </c>
      <c r="K2201" s="154" t="s">
        <v>12748</v>
      </c>
      <c r="L2201" s="155">
        <v>4.5662090000000002E-2</v>
      </c>
    </row>
    <row r="2202" spans="1:12" hidden="1" x14ac:dyDescent="0.3">
      <c r="A2202" s="154" t="s">
        <v>13400</v>
      </c>
      <c r="B2202" s="154" t="s">
        <v>13401</v>
      </c>
      <c r="C2202" s="152" t="s">
        <v>13400</v>
      </c>
      <c r="D2202" s="153" t="s">
        <v>13402</v>
      </c>
      <c r="E2202" s="154" t="s">
        <v>36</v>
      </c>
      <c r="F2202" s="154" t="s">
        <v>12745</v>
      </c>
      <c r="G2202" s="154" t="s">
        <v>12746</v>
      </c>
      <c r="H2202" s="154" t="s">
        <v>7726</v>
      </c>
      <c r="I2202" s="154" t="s">
        <v>7727</v>
      </c>
      <c r="J2202" s="154" t="s">
        <v>12747</v>
      </c>
      <c r="K2202" s="154" t="s">
        <v>12748</v>
      </c>
      <c r="L2202" s="155">
        <v>0.52359454000000005</v>
      </c>
    </row>
    <row r="2203" spans="1:12" hidden="1" x14ac:dyDescent="0.3">
      <c r="A2203" s="154" t="s">
        <v>13403</v>
      </c>
      <c r="B2203" s="154" t="s">
        <v>13404</v>
      </c>
      <c r="C2203" s="152" t="s">
        <v>13403</v>
      </c>
      <c r="D2203" s="153" t="s">
        <v>13405</v>
      </c>
      <c r="E2203" s="154" t="s">
        <v>36</v>
      </c>
      <c r="F2203" s="154" t="s">
        <v>12745</v>
      </c>
      <c r="G2203" s="154" t="s">
        <v>12746</v>
      </c>
      <c r="H2203" s="154" t="s">
        <v>8233</v>
      </c>
      <c r="I2203" s="154" t="s">
        <v>8234</v>
      </c>
      <c r="J2203" s="154" t="s">
        <v>12747</v>
      </c>
      <c r="K2203" s="154" t="s">
        <v>12748</v>
      </c>
      <c r="L2203" s="155">
        <v>0.20208973</v>
      </c>
    </row>
    <row r="2204" spans="1:12" hidden="1" x14ac:dyDescent="0.3">
      <c r="A2204" s="154" t="s">
        <v>13406</v>
      </c>
      <c r="B2204" s="154" t="s">
        <v>13407</v>
      </c>
      <c r="C2204" s="152" t="s">
        <v>13406</v>
      </c>
      <c r="D2204" s="153" t="s">
        <v>13408</v>
      </c>
      <c r="E2204" s="154" t="s">
        <v>36</v>
      </c>
      <c r="F2204" s="154" t="s">
        <v>12745</v>
      </c>
      <c r="G2204" s="154" t="s">
        <v>12746</v>
      </c>
      <c r="H2204" s="154" t="s">
        <v>7726</v>
      </c>
      <c r="I2204" s="154" t="s">
        <v>7727</v>
      </c>
      <c r="J2204" s="154" t="s">
        <v>12747</v>
      </c>
      <c r="K2204" s="154" t="s">
        <v>12748</v>
      </c>
      <c r="L2204" s="155">
        <v>0.13698113000000001</v>
      </c>
    </row>
    <row r="2205" spans="1:12" hidden="1" x14ac:dyDescent="0.3">
      <c r="A2205" s="154" t="s">
        <v>13409</v>
      </c>
      <c r="B2205" s="154" t="s">
        <v>13410</v>
      </c>
      <c r="C2205" s="152" t="s">
        <v>13409</v>
      </c>
      <c r="D2205" s="153" t="s">
        <v>13411</v>
      </c>
      <c r="E2205" s="154" t="s">
        <v>36</v>
      </c>
      <c r="F2205" s="154" t="s">
        <v>12745</v>
      </c>
      <c r="G2205" s="154" t="s">
        <v>12746</v>
      </c>
      <c r="H2205" s="154" t="s">
        <v>7726</v>
      </c>
      <c r="I2205" s="154" t="s">
        <v>7727</v>
      </c>
      <c r="J2205" s="154" t="s">
        <v>12747</v>
      </c>
      <c r="K2205" s="154" t="s">
        <v>12748</v>
      </c>
      <c r="L2205" s="155">
        <v>0.83273633000000002</v>
      </c>
    </row>
    <row r="2206" spans="1:12" hidden="1" x14ac:dyDescent="0.3">
      <c r="A2206" s="154" t="s">
        <v>13412</v>
      </c>
      <c r="B2206" s="154" t="s">
        <v>13413</v>
      </c>
      <c r="C2206" s="152" t="s">
        <v>13412</v>
      </c>
      <c r="D2206" s="153" t="s">
        <v>13414</v>
      </c>
      <c r="E2206" s="154" t="s">
        <v>36</v>
      </c>
      <c r="F2206" s="154" t="s">
        <v>12745</v>
      </c>
      <c r="G2206" s="154" t="s">
        <v>12746</v>
      </c>
      <c r="H2206" s="154" t="s">
        <v>7882</v>
      </c>
      <c r="I2206" s="154" t="s">
        <v>7883</v>
      </c>
      <c r="J2206" s="154" t="s">
        <v>12747</v>
      </c>
      <c r="K2206" s="154" t="s">
        <v>12748</v>
      </c>
      <c r="L2206" s="155">
        <v>0.35258087999999999</v>
      </c>
    </row>
    <row r="2207" spans="1:12" hidden="1" x14ac:dyDescent="0.3">
      <c r="A2207" s="154" t="s">
        <v>13415</v>
      </c>
      <c r="B2207" s="154" t="s">
        <v>13416</v>
      </c>
      <c r="C2207" s="152" t="s">
        <v>13415</v>
      </c>
      <c r="D2207" s="153" t="s">
        <v>13417</v>
      </c>
      <c r="E2207" s="154" t="s">
        <v>36</v>
      </c>
      <c r="F2207" s="154" t="s">
        <v>12745</v>
      </c>
      <c r="G2207" s="154" t="s">
        <v>12746</v>
      </c>
      <c r="H2207" s="154" t="s">
        <v>7726</v>
      </c>
      <c r="I2207" s="154" t="s">
        <v>7727</v>
      </c>
      <c r="J2207" s="154" t="s">
        <v>12747</v>
      </c>
      <c r="K2207" s="154" t="s">
        <v>12748</v>
      </c>
      <c r="L2207" s="155">
        <v>14.55630266</v>
      </c>
    </row>
    <row r="2208" spans="1:12" hidden="1" x14ac:dyDescent="0.3">
      <c r="A2208" s="154" t="s">
        <v>13418</v>
      </c>
      <c r="B2208" s="154" t="s">
        <v>13419</v>
      </c>
      <c r="C2208" s="152" t="s">
        <v>13418</v>
      </c>
      <c r="D2208" s="153" t="s">
        <v>13420</v>
      </c>
      <c r="E2208" s="154" t="s">
        <v>36</v>
      </c>
      <c r="F2208" s="154" t="s">
        <v>12745</v>
      </c>
      <c r="G2208" s="154" t="s">
        <v>12746</v>
      </c>
      <c r="H2208" s="154" t="s">
        <v>7882</v>
      </c>
      <c r="I2208" s="154" t="s">
        <v>7883</v>
      </c>
      <c r="J2208" s="154" t="s">
        <v>12747</v>
      </c>
      <c r="K2208" s="154" t="s">
        <v>12748</v>
      </c>
      <c r="L2208" s="155">
        <v>2.5604930000000001E-2</v>
      </c>
    </row>
    <row r="2209" spans="1:12" hidden="1" x14ac:dyDescent="0.3">
      <c r="A2209" s="154" t="s">
        <v>13421</v>
      </c>
      <c r="B2209" s="154" t="s">
        <v>13422</v>
      </c>
      <c r="C2209" s="152" t="s">
        <v>13421</v>
      </c>
      <c r="D2209" s="153" t="s">
        <v>13423</v>
      </c>
      <c r="E2209" s="154" t="s">
        <v>36</v>
      </c>
      <c r="F2209" s="154" t="s">
        <v>12745</v>
      </c>
      <c r="G2209" s="154" t="s">
        <v>12746</v>
      </c>
      <c r="H2209" s="154" t="s">
        <v>8202</v>
      </c>
      <c r="I2209" s="154" t="s">
        <v>8203</v>
      </c>
      <c r="J2209" s="154" t="s">
        <v>12747</v>
      </c>
      <c r="K2209" s="154" t="s">
        <v>12748</v>
      </c>
      <c r="L2209" s="155">
        <v>0.14379733</v>
      </c>
    </row>
    <row r="2210" spans="1:12" hidden="1" x14ac:dyDescent="0.3">
      <c r="A2210" s="154" t="s">
        <v>13424</v>
      </c>
      <c r="B2210" s="154" t="s">
        <v>13425</v>
      </c>
      <c r="C2210" s="152" t="s">
        <v>13424</v>
      </c>
      <c r="D2210" s="153" t="s">
        <v>13426</v>
      </c>
      <c r="E2210" s="154" t="s">
        <v>36</v>
      </c>
      <c r="F2210" s="154" t="s">
        <v>12745</v>
      </c>
      <c r="G2210" s="154" t="s">
        <v>12746</v>
      </c>
      <c r="H2210" s="154" t="s">
        <v>8202</v>
      </c>
      <c r="I2210" s="154" t="s">
        <v>8203</v>
      </c>
      <c r="J2210" s="154" t="s">
        <v>12747</v>
      </c>
      <c r="K2210" s="154" t="s">
        <v>12748</v>
      </c>
      <c r="L2210" s="155">
        <v>0.14379865999999999</v>
      </c>
    </row>
    <row r="2211" spans="1:12" hidden="1" x14ac:dyDescent="0.3">
      <c r="A2211" s="154" t="s">
        <v>13427</v>
      </c>
      <c r="B2211" s="154" t="s">
        <v>13428</v>
      </c>
      <c r="C2211" s="152" t="s">
        <v>13427</v>
      </c>
      <c r="D2211" s="153" t="s">
        <v>13429</v>
      </c>
      <c r="E2211" s="154" t="s">
        <v>36</v>
      </c>
      <c r="F2211" s="154" t="s">
        <v>12745</v>
      </c>
      <c r="G2211" s="154" t="s">
        <v>12746</v>
      </c>
      <c r="H2211" s="154" t="s">
        <v>8202</v>
      </c>
      <c r="I2211" s="154" t="s">
        <v>8203</v>
      </c>
      <c r="J2211" s="154" t="s">
        <v>12747</v>
      </c>
      <c r="K2211" s="154" t="s">
        <v>12748</v>
      </c>
      <c r="L2211" s="155">
        <v>0.34340037000000001</v>
      </c>
    </row>
    <row r="2212" spans="1:12" hidden="1" x14ac:dyDescent="0.3">
      <c r="A2212" s="154" t="s">
        <v>13430</v>
      </c>
      <c r="B2212" s="154" t="s">
        <v>13431</v>
      </c>
      <c r="C2212" s="152" t="s">
        <v>13430</v>
      </c>
      <c r="D2212" s="153" t="s">
        <v>13432</v>
      </c>
      <c r="E2212" s="154" t="s">
        <v>36</v>
      </c>
      <c r="F2212" s="154" t="s">
        <v>12745</v>
      </c>
      <c r="G2212" s="154" t="s">
        <v>12746</v>
      </c>
      <c r="H2212" s="154" t="s">
        <v>8202</v>
      </c>
      <c r="I2212" s="154" t="s">
        <v>8203</v>
      </c>
      <c r="J2212" s="154" t="s">
        <v>12747</v>
      </c>
      <c r="K2212" s="154" t="s">
        <v>12748</v>
      </c>
      <c r="L2212" s="155">
        <v>0.34339564</v>
      </c>
    </row>
    <row r="2213" spans="1:12" hidden="1" x14ac:dyDescent="0.3">
      <c r="A2213" s="154" t="s">
        <v>13433</v>
      </c>
      <c r="B2213" s="154" t="s">
        <v>13434</v>
      </c>
      <c r="C2213" s="152" t="s">
        <v>13433</v>
      </c>
      <c r="D2213" s="153" t="s">
        <v>13435</v>
      </c>
      <c r="E2213" s="154" t="s">
        <v>36</v>
      </c>
      <c r="F2213" s="154" t="s">
        <v>12745</v>
      </c>
      <c r="G2213" s="154" t="s">
        <v>12746</v>
      </c>
      <c r="H2213" s="154" t="s">
        <v>7882</v>
      </c>
      <c r="I2213" s="154" t="s">
        <v>7883</v>
      </c>
      <c r="J2213" s="154" t="s">
        <v>12747</v>
      </c>
      <c r="K2213" s="154" t="s">
        <v>12748</v>
      </c>
      <c r="L2213" s="155">
        <v>0.12801999999999999</v>
      </c>
    </row>
    <row r="2214" spans="1:12" hidden="1" x14ac:dyDescent="0.3">
      <c r="A2214" s="154" t="s">
        <v>13436</v>
      </c>
      <c r="B2214" s="154" t="s">
        <v>13437</v>
      </c>
      <c r="C2214" s="152" t="s">
        <v>13436</v>
      </c>
      <c r="D2214" s="153" t="s">
        <v>13438</v>
      </c>
      <c r="E2214" s="154" t="s">
        <v>36</v>
      </c>
      <c r="F2214" s="154" t="s">
        <v>12745</v>
      </c>
      <c r="G2214" s="154" t="s">
        <v>12746</v>
      </c>
      <c r="H2214" s="154" t="s">
        <v>7882</v>
      </c>
      <c r="I2214" s="154" t="s">
        <v>7883</v>
      </c>
      <c r="J2214" s="154" t="s">
        <v>12747</v>
      </c>
      <c r="K2214" s="154" t="s">
        <v>12748</v>
      </c>
      <c r="L2214" s="155">
        <v>0.12801999999999999</v>
      </c>
    </row>
    <row r="2215" spans="1:12" hidden="1" x14ac:dyDescent="0.3">
      <c r="A2215" s="154" t="s">
        <v>13439</v>
      </c>
      <c r="B2215" s="154" t="s">
        <v>13440</v>
      </c>
      <c r="C2215" s="152" t="s">
        <v>13439</v>
      </c>
      <c r="D2215" s="153" t="s">
        <v>13441</v>
      </c>
      <c r="E2215" s="154" t="s">
        <v>36</v>
      </c>
      <c r="F2215" s="154" t="s">
        <v>12745</v>
      </c>
      <c r="G2215" s="154" t="s">
        <v>12746</v>
      </c>
      <c r="H2215" s="154" t="s">
        <v>7851</v>
      </c>
      <c r="I2215" s="154" t="s">
        <v>7852</v>
      </c>
      <c r="J2215" s="154" t="s">
        <v>12747</v>
      </c>
      <c r="K2215" s="154" t="s">
        <v>12748</v>
      </c>
      <c r="L2215" s="155">
        <v>0.20604048999999999</v>
      </c>
    </row>
    <row r="2216" spans="1:12" hidden="1" x14ac:dyDescent="0.3">
      <c r="A2216" s="154" t="s">
        <v>13442</v>
      </c>
      <c r="B2216" s="154" t="s">
        <v>13443</v>
      </c>
      <c r="C2216" s="152" t="s">
        <v>13442</v>
      </c>
      <c r="D2216" s="153" t="s">
        <v>13444</v>
      </c>
      <c r="E2216" s="154" t="s">
        <v>36</v>
      </c>
      <c r="F2216" s="154" t="s">
        <v>12745</v>
      </c>
      <c r="G2216" s="154" t="s">
        <v>12746</v>
      </c>
      <c r="H2216" s="154" t="s">
        <v>8054</v>
      </c>
      <c r="I2216" s="154" t="s">
        <v>8055</v>
      </c>
      <c r="J2216" s="154" t="s">
        <v>12747</v>
      </c>
      <c r="K2216" s="154" t="s">
        <v>12748</v>
      </c>
      <c r="L2216" s="155">
        <v>3.1319624300000002</v>
      </c>
    </row>
    <row r="2217" spans="1:12" hidden="1" x14ac:dyDescent="0.3">
      <c r="A2217" s="154" t="s">
        <v>13445</v>
      </c>
      <c r="B2217" s="154" t="s">
        <v>13446</v>
      </c>
      <c r="C2217" s="152" t="s">
        <v>13445</v>
      </c>
      <c r="D2217" s="153" t="s">
        <v>13447</v>
      </c>
      <c r="E2217" s="154" t="s">
        <v>36</v>
      </c>
      <c r="F2217" s="154" t="s">
        <v>12745</v>
      </c>
      <c r="G2217" s="154" t="s">
        <v>12746</v>
      </c>
      <c r="H2217" s="154" t="s">
        <v>8054</v>
      </c>
      <c r="I2217" s="154" t="s">
        <v>8055</v>
      </c>
      <c r="J2217" s="154" t="s">
        <v>12747</v>
      </c>
      <c r="K2217" s="154" t="s">
        <v>12748</v>
      </c>
      <c r="L2217" s="155">
        <v>3.1614522200000001</v>
      </c>
    </row>
    <row r="2218" spans="1:12" hidden="1" x14ac:dyDescent="0.3">
      <c r="A2218" s="154" t="s">
        <v>13448</v>
      </c>
      <c r="B2218" s="154" t="s">
        <v>13449</v>
      </c>
      <c r="C2218" s="152" t="s">
        <v>13448</v>
      </c>
      <c r="D2218" s="153" t="s">
        <v>13450</v>
      </c>
      <c r="E2218" s="154" t="s">
        <v>36</v>
      </c>
      <c r="F2218" s="154" t="s">
        <v>12745</v>
      </c>
      <c r="G2218" s="154" t="s">
        <v>12746</v>
      </c>
      <c r="H2218" s="154" t="s">
        <v>8054</v>
      </c>
      <c r="I2218" s="154" t="s">
        <v>8055</v>
      </c>
      <c r="J2218" s="154" t="s">
        <v>12747</v>
      </c>
      <c r="K2218" s="154" t="s">
        <v>12748</v>
      </c>
      <c r="L2218" s="155">
        <v>8.1245392200000008</v>
      </c>
    </row>
    <row r="2219" spans="1:12" hidden="1" x14ac:dyDescent="0.3">
      <c r="A2219" s="154" t="s">
        <v>13451</v>
      </c>
      <c r="B2219" s="154" t="s">
        <v>13452</v>
      </c>
      <c r="C2219" s="152" t="s">
        <v>13451</v>
      </c>
      <c r="D2219" s="153" t="s">
        <v>13453</v>
      </c>
      <c r="E2219" s="154" t="s">
        <v>36</v>
      </c>
      <c r="F2219" s="154" t="s">
        <v>12745</v>
      </c>
      <c r="G2219" s="154" t="s">
        <v>12746</v>
      </c>
      <c r="H2219" s="154" t="s">
        <v>8054</v>
      </c>
      <c r="I2219" s="154" t="s">
        <v>8055</v>
      </c>
      <c r="J2219" s="154" t="s">
        <v>12747</v>
      </c>
      <c r="K2219" s="154" t="s">
        <v>12748</v>
      </c>
      <c r="L2219" s="155">
        <v>10.752882380000001</v>
      </c>
    </row>
    <row r="2220" spans="1:12" hidden="1" x14ac:dyDescent="0.3">
      <c r="A2220" s="154" t="s">
        <v>13454</v>
      </c>
      <c r="B2220" s="154" t="s">
        <v>13455</v>
      </c>
      <c r="C2220" s="152" t="s">
        <v>13454</v>
      </c>
      <c r="D2220" s="153" t="s">
        <v>13456</v>
      </c>
      <c r="E2220" s="154" t="s">
        <v>36</v>
      </c>
      <c r="F2220" s="154" t="s">
        <v>12745</v>
      </c>
      <c r="G2220" s="154" t="s">
        <v>12746</v>
      </c>
      <c r="H2220" s="154" t="s">
        <v>8233</v>
      </c>
      <c r="I2220" s="154" t="s">
        <v>8234</v>
      </c>
      <c r="J2220" s="154" t="s">
        <v>12747</v>
      </c>
      <c r="K2220" s="154" t="s">
        <v>12748</v>
      </c>
      <c r="L2220" s="155">
        <v>9.443E-2</v>
      </c>
    </row>
    <row r="2221" spans="1:12" hidden="1" x14ac:dyDescent="0.3">
      <c r="A2221" s="154" t="s">
        <v>13457</v>
      </c>
      <c r="B2221" s="154" t="s">
        <v>13458</v>
      </c>
      <c r="C2221" s="152" t="s">
        <v>13457</v>
      </c>
      <c r="D2221" s="153" t="s">
        <v>13459</v>
      </c>
      <c r="E2221" s="154" t="s">
        <v>36</v>
      </c>
      <c r="F2221" s="154" t="s">
        <v>12745</v>
      </c>
      <c r="G2221" s="154" t="s">
        <v>12746</v>
      </c>
      <c r="H2221" s="154" t="s">
        <v>8233</v>
      </c>
      <c r="I2221" s="154" t="s">
        <v>8234</v>
      </c>
      <c r="J2221" s="154" t="s">
        <v>12747</v>
      </c>
      <c r="K2221" s="154" t="s">
        <v>12748</v>
      </c>
      <c r="L2221" s="155">
        <v>2.66133949</v>
      </c>
    </row>
    <row r="2222" spans="1:12" hidden="1" x14ac:dyDescent="0.3">
      <c r="A2222" s="154" t="s">
        <v>1140</v>
      </c>
      <c r="B2222" s="154" t="s">
        <v>13460</v>
      </c>
      <c r="C2222" s="152" t="s">
        <v>1140</v>
      </c>
      <c r="D2222" s="153" t="s">
        <v>13461</v>
      </c>
      <c r="E2222" s="154" t="s">
        <v>36</v>
      </c>
      <c r="F2222" s="154" t="s">
        <v>12745</v>
      </c>
      <c r="G2222" s="154" t="s">
        <v>12746</v>
      </c>
      <c r="H2222" s="154" t="s">
        <v>8872</v>
      </c>
      <c r="I2222" s="154" t="s">
        <v>8873</v>
      </c>
      <c r="J2222" s="154" t="s">
        <v>12747</v>
      </c>
      <c r="K2222" s="154" t="s">
        <v>12748</v>
      </c>
      <c r="L2222" s="155">
        <v>0.42924729</v>
      </c>
    </row>
    <row r="2223" spans="1:12" hidden="1" x14ac:dyDescent="0.3">
      <c r="A2223" s="154" t="s">
        <v>13462</v>
      </c>
      <c r="B2223" s="154" t="s">
        <v>13463</v>
      </c>
      <c r="C2223" s="152" t="s">
        <v>2616</v>
      </c>
      <c r="D2223" s="153" t="s">
        <v>13464</v>
      </c>
      <c r="E2223" s="154" t="s">
        <v>40</v>
      </c>
      <c r="F2223" s="154" t="s">
        <v>1145</v>
      </c>
      <c r="G2223" s="154" t="s">
        <v>13465</v>
      </c>
      <c r="H2223" s="154" t="s">
        <v>8062</v>
      </c>
      <c r="I2223" s="154" t="s">
        <v>8063</v>
      </c>
      <c r="J2223" s="154" t="s">
        <v>9467</v>
      </c>
      <c r="K2223" s="154" t="s">
        <v>9468</v>
      </c>
      <c r="L2223" s="155">
        <v>7.59778894</v>
      </c>
    </row>
    <row r="2224" spans="1:12" hidden="1" x14ac:dyDescent="0.3">
      <c r="A2224" s="154" t="s">
        <v>13466</v>
      </c>
      <c r="B2224" s="154" t="s">
        <v>13467</v>
      </c>
      <c r="C2224" s="152" t="s">
        <v>13468</v>
      </c>
      <c r="D2224" s="153" t="s">
        <v>13469</v>
      </c>
      <c r="E2224" s="154" t="s">
        <v>40</v>
      </c>
      <c r="F2224" s="154" t="s">
        <v>1145</v>
      </c>
      <c r="G2224" s="154" t="s">
        <v>13465</v>
      </c>
      <c r="H2224" s="154" t="s">
        <v>8062</v>
      </c>
      <c r="I2224" s="154" t="s">
        <v>8063</v>
      </c>
      <c r="J2224" s="154" t="s">
        <v>9467</v>
      </c>
      <c r="K2224" s="154" t="s">
        <v>9468</v>
      </c>
      <c r="L2224" s="155">
        <v>3.2657279300000002</v>
      </c>
    </row>
    <row r="2225" spans="1:12" hidden="1" x14ac:dyDescent="0.3">
      <c r="A2225" s="154" t="s">
        <v>13470</v>
      </c>
      <c r="B2225" s="154" t="s">
        <v>13471</v>
      </c>
      <c r="C2225" s="152" t="s">
        <v>2619</v>
      </c>
      <c r="D2225" s="153" t="s">
        <v>13472</v>
      </c>
      <c r="E2225" s="154" t="s">
        <v>40</v>
      </c>
      <c r="F2225" s="154" t="s">
        <v>1145</v>
      </c>
      <c r="G2225" s="154" t="s">
        <v>13465</v>
      </c>
      <c r="H2225" s="154" t="s">
        <v>8067</v>
      </c>
      <c r="I2225" s="154" t="s">
        <v>8068</v>
      </c>
      <c r="J2225" s="154" t="s">
        <v>9467</v>
      </c>
      <c r="K2225" s="154" t="s">
        <v>9468</v>
      </c>
      <c r="L2225" s="155">
        <v>7.4909678800000004</v>
      </c>
    </row>
    <row r="2226" spans="1:12" hidden="1" x14ac:dyDescent="0.3">
      <c r="A2226" s="154" t="s">
        <v>13473</v>
      </c>
      <c r="B2226" s="154" t="s">
        <v>13474</v>
      </c>
      <c r="C2226" s="152" t="s">
        <v>2621</v>
      </c>
      <c r="D2226" s="153" t="s">
        <v>13475</v>
      </c>
      <c r="E2226" s="154" t="s">
        <v>40</v>
      </c>
      <c r="F2226" s="154" t="s">
        <v>1145</v>
      </c>
      <c r="G2226" s="154" t="s">
        <v>13465</v>
      </c>
      <c r="H2226" s="154" t="s">
        <v>8067</v>
      </c>
      <c r="I2226" s="154" t="s">
        <v>8068</v>
      </c>
      <c r="J2226" s="154" t="s">
        <v>9467</v>
      </c>
      <c r="K2226" s="154" t="s">
        <v>9468</v>
      </c>
      <c r="L2226" s="155">
        <v>6.98405247</v>
      </c>
    </row>
    <row r="2227" spans="1:12" hidden="1" x14ac:dyDescent="0.3">
      <c r="A2227" s="154" t="s">
        <v>13476</v>
      </c>
      <c r="B2227" s="154" t="s">
        <v>13477</v>
      </c>
      <c r="C2227" s="152" t="s">
        <v>13478</v>
      </c>
      <c r="D2227" s="153" t="s">
        <v>13479</v>
      </c>
      <c r="E2227" s="154" t="s">
        <v>36</v>
      </c>
      <c r="F2227" s="154" t="s">
        <v>1145</v>
      </c>
      <c r="G2227" s="154" t="s">
        <v>13465</v>
      </c>
      <c r="H2227" s="154" t="s">
        <v>8062</v>
      </c>
      <c r="I2227" s="154" t="s">
        <v>8063</v>
      </c>
      <c r="J2227" s="154" t="s">
        <v>9467</v>
      </c>
      <c r="K2227" s="154" t="s">
        <v>9468</v>
      </c>
      <c r="L2227" s="155">
        <v>0.46137308999999999</v>
      </c>
    </row>
    <row r="2228" spans="1:12" hidden="1" x14ac:dyDescent="0.3">
      <c r="A2228" s="154" t="s">
        <v>13480</v>
      </c>
      <c r="B2228" s="154" t="s">
        <v>13481</v>
      </c>
      <c r="C2228" s="152" t="s">
        <v>13482</v>
      </c>
      <c r="D2228" s="153" t="s">
        <v>13483</v>
      </c>
      <c r="E2228" s="154" t="s">
        <v>40</v>
      </c>
      <c r="F2228" s="154" t="s">
        <v>1145</v>
      </c>
      <c r="G2228" s="154" t="s">
        <v>13465</v>
      </c>
      <c r="H2228" s="154" t="s">
        <v>7310</v>
      </c>
      <c r="I2228" s="154" t="s">
        <v>7311</v>
      </c>
      <c r="J2228" s="154" t="s">
        <v>9467</v>
      </c>
      <c r="K2228" s="154" t="s">
        <v>9468</v>
      </c>
      <c r="L2228" s="155">
        <v>4.65587295</v>
      </c>
    </row>
    <row r="2229" spans="1:12" hidden="1" x14ac:dyDescent="0.3">
      <c r="A2229" s="154" t="s">
        <v>13484</v>
      </c>
      <c r="B2229" s="154" t="s">
        <v>13485</v>
      </c>
      <c r="C2229" s="152" t="s">
        <v>13486</v>
      </c>
      <c r="D2229" s="153" t="s">
        <v>13487</v>
      </c>
      <c r="E2229" s="154" t="s">
        <v>40</v>
      </c>
      <c r="F2229" s="154" t="s">
        <v>1145</v>
      </c>
      <c r="G2229" s="154" t="s">
        <v>13465</v>
      </c>
      <c r="H2229" s="154" t="s">
        <v>7310</v>
      </c>
      <c r="I2229" s="154" t="s">
        <v>7311</v>
      </c>
      <c r="J2229" s="154" t="s">
        <v>9467</v>
      </c>
      <c r="K2229" s="154" t="s">
        <v>9468</v>
      </c>
      <c r="L2229" s="155">
        <v>3.0326780100000001</v>
      </c>
    </row>
    <row r="2230" spans="1:12" hidden="1" x14ac:dyDescent="0.3">
      <c r="A2230" s="154" t="s">
        <v>13488</v>
      </c>
      <c r="B2230" s="154" t="s">
        <v>13489</v>
      </c>
      <c r="C2230" s="152" t="s">
        <v>13490</v>
      </c>
      <c r="D2230" s="153" t="s">
        <v>13491</v>
      </c>
      <c r="E2230" s="154" t="s">
        <v>40</v>
      </c>
      <c r="F2230" s="154" t="s">
        <v>1145</v>
      </c>
      <c r="G2230" s="154" t="s">
        <v>13465</v>
      </c>
      <c r="H2230" s="154" t="s">
        <v>7310</v>
      </c>
      <c r="I2230" s="154" t="s">
        <v>7311</v>
      </c>
      <c r="J2230" s="154" t="s">
        <v>9467</v>
      </c>
      <c r="K2230" s="154" t="s">
        <v>9468</v>
      </c>
      <c r="L2230" s="155">
        <v>4.7219106100000001</v>
      </c>
    </row>
    <row r="2231" spans="1:12" hidden="1" x14ac:dyDescent="0.3">
      <c r="A2231" s="154" t="s">
        <v>13492</v>
      </c>
      <c r="B2231" s="154" t="s">
        <v>13493</v>
      </c>
      <c r="C2231" s="152" t="s">
        <v>13494</v>
      </c>
      <c r="D2231" s="153" t="s">
        <v>13495</v>
      </c>
      <c r="E2231" s="154" t="s">
        <v>40</v>
      </c>
      <c r="F2231" s="154" t="s">
        <v>1145</v>
      </c>
      <c r="G2231" s="154" t="s">
        <v>13465</v>
      </c>
      <c r="H2231" s="154" t="s">
        <v>7310</v>
      </c>
      <c r="I2231" s="154" t="s">
        <v>7311</v>
      </c>
      <c r="J2231" s="154" t="s">
        <v>9467</v>
      </c>
      <c r="K2231" s="154" t="s">
        <v>9468</v>
      </c>
      <c r="L2231" s="155">
        <v>4.4387967399999999</v>
      </c>
    </row>
    <row r="2232" spans="1:12" hidden="1" x14ac:dyDescent="0.3">
      <c r="A2232" s="154" t="s">
        <v>13496</v>
      </c>
      <c r="B2232" s="154" t="s">
        <v>13497</v>
      </c>
      <c r="C2232" s="152" t="s">
        <v>13498</v>
      </c>
      <c r="D2232" s="153" t="s">
        <v>13499</v>
      </c>
      <c r="E2232" s="154" t="s">
        <v>40</v>
      </c>
      <c r="F2232" s="154" t="s">
        <v>1145</v>
      </c>
      <c r="G2232" s="154" t="s">
        <v>13465</v>
      </c>
      <c r="H2232" s="154" t="s">
        <v>7310</v>
      </c>
      <c r="I2232" s="154" t="s">
        <v>7311</v>
      </c>
      <c r="J2232" s="154" t="s">
        <v>9467</v>
      </c>
      <c r="K2232" s="154" t="s">
        <v>9468</v>
      </c>
      <c r="L2232" s="155">
        <v>12.22188697</v>
      </c>
    </row>
    <row r="2233" spans="1:12" hidden="1" x14ac:dyDescent="0.3">
      <c r="A2233" s="154" t="s">
        <v>13500</v>
      </c>
      <c r="B2233" s="154" t="s">
        <v>13501</v>
      </c>
      <c r="C2233" s="152" t="s">
        <v>13502</v>
      </c>
      <c r="D2233" s="153" t="s">
        <v>13503</v>
      </c>
      <c r="E2233" s="154" t="s">
        <v>40</v>
      </c>
      <c r="F2233" s="154" t="s">
        <v>1145</v>
      </c>
      <c r="G2233" s="154" t="s">
        <v>13465</v>
      </c>
      <c r="H2233" s="154" t="s">
        <v>7310</v>
      </c>
      <c r="I2233" s="154" t="s">
        <v>7311</v>
      </c>
      <c r="J2233" s="154" t="s">
        <v>9467</v>
      </c>
      <c r="K2233" s="154" t="s">
        <v>9468</v>
      </c>
      <c r="L2233" s="155">
        <v>17.281482109999999</v>
      </c>
    </row>
    <row r="2234" spans="1:12" hidden="1" x14ac:dyDescent="0.3">
      <c r="A2234" s="154" t="s">
        <v>13504</v>
      </c>
      <c r="B2234" s="154" t="s">
        <v>13505</v>
      </c>
      <c r="C2234" s="152" t="s">
        <v>13506</v>
      </c>
      <c r="D2234" s="153" t="s">
        <v>13507</v>
      </c>
      <c r="E2234" s="154" t="s">
        <v>40</v>
      </c>
      <c r="F2234" s="154" t="s">
        <v>1145</v>
      </c>
      <c r="G2234" s="154" t="s">
        <v>13465</v>
      </c>
      <c r="H2234" s="154" t="s">
        <v>7310</v>
      </c>
      <c r="I2234" s="154" t="s">
        <v>7311</v>
      </c>
      <c r="J2234" s="154" t="s">
        <v>9467</v>
      </c>
      <c r="K2234" s="154" t="s">
        <v>9468</v>
      </c>
      <c r="L2234" s="155">
        <v>7.6279999199999997</v>
      </c>
    </row>
    <row r="2235" spans="1:12" hidden="1" x14ac:dyDescent="0.3">
      <c r="A2235" s="154" t="s">
        <v>13508</v>
      </c>
      <c r="B2235" s="154" t="s">
        <v>13509</v>
      </c>
      <c r="C2235" s="152" t="s">
        <v>13510</v>
      </c>
      <c r="D2235" s="153" t="s">
        <v>13511</v>
      </c>
      <c r="E2235" s="154" t="s">
        <v>40</v>
      </c>
      <c r="F2235" s="154" t="s">
        <v>1145</v>
      </c>
      <c r="G2235" s="154" t="s">
        <v>13465</v>
      </c>
      <c r="H2235" s="154" t="s">
        <v>7310</v>
      </c>
      <c r="I2235" s="154" t="s">
        <v>7311</v>
      </c>
      <c r="J2235" s="154" t="s">
        <v>9467</v>
      </c>
      <c r="K2235" s="154" t="s">
        <v>9468</v>
      </c>
      <c r="L2235" s="155">
        <v>17.859592760000002</v>
      </c>
    </row>
    <row r="2236" spans="1:12" hidden="1" x14ac:dyDescent="0.3">
      <c r="A2236" s="154" t="s">
        <v>13512</v>
      </c>
      <c r="B2236" s="154" t="s">
        <v>13513</v>
      </c>
      <c r="C2236" s="152" t="s">
        <v>13514</v>
      </c>
      <c r="D2236" s="153" t="s">
        <v>13515</v>
      </c>
      <c r="E2236" s="154" t="s">
        <v>36</v>
      </c>
      <c r="F2236" s="154" t="s">
        <v>1145</v>
      </c>
      <c r="G2236" s="154" t="s">
        <v>13465</v>
      </c>
      <c r="H2236" s="154" t="s">
        <v>7310</v>
      </c>
      <c r="I2236" s="154" t="s">
        <v>7311</v>
      </c>
      <c r="J2236" s="154" t="s">
        <v>9467</v>
      </c>
      <c r="K2236" s="154" t="s">
        <v>9468</v>
      </c>
      <c r="L2236" s="155">
        <v>7.3168709999999998E-2</v>
      </c>
    </row>
    <row r="2237" spans="1:12" hidden="1" x14ac:dyDescent="0.3">
      <c r="A2237" s="154" t="s">
        <v>13516</v>
      </c>
      <c r="B2237" s="154" t="s">
        <v>13517</v>
      </c>
      <c r="C2237" s="152" t="s">
        <v>13518</v>
      </c>
      <c r="D2237" s="153" t="s">
        <v>13519</v>
      </c>
      <c r="E2237" s="154" t="s">
        <v>40</v>
      </c>
      <c r="F2237" s="154" t="s">
        <v>1145</v>
      </c>
      <c r="G2237" s="154" t="s">
        <v>13465</v>
      </c>
      <c r="H2237" s="154" t="s">
        <v>7310</v>
      </c>
      <c r="I2237" s="154" t="s">
        <v>7311</v>
      </c>
      <c r="J2237" s="154" t="s">
        <v>9467</v>
      </c>
      <c r="K2237" s="154" t="s">
        <v>9468</v>
      </c>
      <c r="L2237" s="155">
        <v>17.574731929999999</v>
      </c>
    </row>
    <row r="2238" spans="1:12" hidden="1" x14ac:dyDescent="0.3">
      <c r="A2238" s="154" t="s">
        <v>13520</v>
      </c>
      <c r="B2238" s="154" t="s">
        <v>13521</v>
      </c>
      <c r="C2238" s="152" t="s">
        <v>2636</v>
      </c>
      <c r="D2238" s="153" t="s">
        <v>13522</v>
      </c>
      <c r="E2238" s="154" t="s">
        <v>36</v>
      </c>
      <c r="F2238" s="154" t="s">
        <v>1145</v>
      </c>
      <c r="G2238" s="154" t="s">
        <v>13465</v>
      </c>
      <c r="H2238" s="154" t="s">
        <v>8054</v>
      </c>
      <c r="I2238" s="154" t="s">
        <v>8055</v>
      </c>
      <c r="J2238" s="154" t="s">
        <v>9467</v>
      </c>
      <c r="K2238" s="154" t="s">
        <v>9468</v>
      </c>
      <c r="L2238" s="155">
        <v>0.26161851000000003</v>
      </c>
    </row>
    <row r="2239" spans="1:12" hidden="1" x14ac:dyDescent="0.3">
      <c r="A2239" s="154" t="s">
        <v>13523</v>
      </c>
      <c r="B2239" s="154" t="s">
        <v>13524</v>
      </c>
      <c r="C2239" s="152" t="s">
        <v>2654</v>
      </c>
      <c r="D2239" s="153" t="s">
        <v>13525</v>
      </c>
      <c r="E2239" s="154" t="s">
        <v>40</v>
      </c>
      <c r="F2239" s="154" t="s">
        <v>1145</v>
      </c>
      <c r="G2239" s="154" t="s">
        <v>13465</v>
      </c>
      <c r="H2239" s="154" t="s">
        <v>8115</v>
      </c>
      <c r="I2239" s="154" t="s">
        <v>8116</v>
      </c>
      <c r="J2239" s="154" t="s">
        <v>9467</v>
      </c>
      <c r="K2239" s="154" t="s">
        <v>9468</v>
      </c>
      <c r="L2239" s="155">
        <v>7.2844396800000002</v>
      </c>
    </row>
    <row r="2240" spans="1:12" hidden="1" x14ac:dyDescent="0.3">
      <c r="A2240" s="154" t="s">
        <v>13526</v>
      </c>
      <c r="B2240" s="154" t="s">
        <v>13527</v>
      </c>
      <c r="C2240" s="152" t="s">
        <v>13528</v>
      </c>
      <c r="D2240" s="153" t="s">
        <v>13529</v>
      </c>
      <c r="E2240" s="154" t="s">
        <v>40</v>
      </c>
      <c r="F2240" s="154" t="s">
        <v>1145</v>
      </c>
      <c r="G2240" s="154" t="s">
        <v>13465</v>
      </c>
      <c r="H2240" s="154" t="s">
        <v>8115</v>
      </c>
      <c r="I2240" s="154" t="s">
        <v>8116</v>
      </c>
      <c r="J2240" s="154" t="s">
        <v>9467</v>
      </c>
      <c r="K2240" s="154" t="s">
        <v>9468</v>
      </c>
      <c r="L2240" s="155">
        <v>6.1020792300000002</v>
      </c>
    </row>
    <row r="2241" spans="1:12" hidden="1" x14ac:dyDescent="0.3">
      <c r="A2241" s="154" t="s">
        <v>13530</v>
      </c>
      <c r="B2241" s="154" t="s">
        <v>13531</v>
      </c>
      <c r="C2241" s="152" t="s">
        <v>2656</v>
      </c>
      <c r="D2241" s="153" t="s">
        <v>13532</v>
      </c>
      <c r="E2241" s="154" t="s">
        <v>40</v>
      </c>
      <c r="F2241" s="154" t="s">
        <v>1145</v>
      </c>
      <c r="G2241" s="154" t="s">
        <v>13465</v>
      </c>
      <c r="H2241" s="154" t="s">
        <v>8115</v>
      </c>
      <c r="I2241" s="154" t="s">
        <v>8116</v>
      </c>
      <c r="J2241" s="154" t="s">
        <v>9467</v>
      </c>
      <c r="K2241" s="154" t="s">
        <v>9468</v>
      </c>
      <c r="L2241" s="155">
        <v>6.1764470300000003</v>
      </c>
    </row>
    <row r="2242" spans="1:12" hidden="1" x14ac:dyDescent="0.3">
      <c r="A2242" s="154" t="s">
        <v>13533</v>
      </c>
      <c r="B2242" s="154" t="s">
        <v>13534</v>
      </c>
      <c r="C2242" s="152" t="s">
        <v>2660</v>
      </c>
      <c r="D2242" s="153" t="s">
        <v>13535</v>
      </c>
      <c r="E2242" s="154" t="s">
        <v>36</v>
      </c>
      <c r="F2242" s="154" t="s">
        <v>1145</v>
      </c>
      <c r="G2242" s="154" t="s">
        <v>13465</v>
      </c>
      <c r="H2242" s="154" t="s">
        <v>8115</v>
      </c>
      <c r="I2242" s="154" t="s">
        <v>8116</v>
      </c>
      <c r="J2242" s="154" t="s">
        <v>9467</v>
      </c>
      <c r="K2242" s="154" t="s">
        <v>9468</v>
      </c>
      <c r="L2242" s="155">
        <v>0.33404149999999999</v>
      </c>
    </row>
    <row r="2243" spans="1:12" hidden="1" x14ac:dyDescent="0.3">
      <c r="A2243" s="154" t="s">
        <v>13536</v>
      </c>
      <c r="B2243" s="154" t="s">
        <v>13537</v>
      </c>
      <c r="C2243" s="152" t="s">
        <v>2664</v>
      </c>
      <c r="D2243" s="153" t="s">
        <v>13538</v>
      </c>
      <c r="E2243" s="154" t="s">
        <v>36</v>
      </c>
      <c r="F2243" s="154" t="s">
        <v>1145</v>
      </c>
      <c r="G2243" s="154" t="s">
        <v>13465</v>
      </c>
      <c r="H2243" s="154" t="s">
        <v>8115</v>
      </c>
      <c r="I2243" s="154" t="s">
        <v>8116</v>
      </c>
      <c r="J2243" s="154" t="s">
        <v>9467</v>
      </c>
      <c r="K2243" s="154" t="s">
        <v>9468</v>
      </c>
      <c r="L2243" s="155">
        <v>0.82182094000000006</v>
      </c>
    </row>
    <row r="2244" spans="1:12" hidden="1" x14ac:dyDescent="0.3">
      <c r="A2244" s="154" t="s">
        <v>13539</v>
      </c>
      <c r="B2244" s="154" t="s">
        <v>13540</v>
      </c>
      <c r="C2244" s="152" t="s">
        <v>2666</v>
      </c>
      <c r="D2244" s="153" t="s">
        <v>13541</v>
      </c>
      <c r="E2244" s="154" t="s">
        <v>36</v>
      </c>
      <c r="F2244" s="154" t="s">
        <v>1145</v>
      </c>
      <c r="G2244" s="154" t="s">
        <v>13465</v>
      </c>
      <c r="H2244" s="154" t="s">
        <v>8115</v>
      </c>
      <c r="I2244" s="154" t="s">
        <v>8116</v>
      </c>
      <c r="J2244" s="154" t="s">
        <v>9467</v>
      </c>
      <c r="K2244" s="154" t="s">
        <v>9468</v>
      </c>
      <c r="L2244" s="155">
        <v>1.5654072000000001</v>
      </c>
    </row>
    <row r="2245" spans="1:12" hidden="1" x14ac:dyDescent="0.3">
      <c r="A2245" s="154" t="s">
        <v>13542</v>
      </c>
      <c r="B2245" s="154" t="s">
        <v>13543</v>
      </c>
      <c r="C2245" s="152" t="s">
        <v>2668</v>
      </c>
      <c r="D2245" s="153" t="s">
        <v>13544</v>
      </c>
      <c r="E2245" s="154" t="s">
        <v>40</v>
      </c>
      <c r="F2245" s="154" t="s">
        <v>1145</v>
      </c>
      <c r="G2245" s="154" t="s">
        <v>13465</v>
      </c>
      <c r="H2245" s="154" t="s">
        <v>8054</v>
      </c>
      <c r="I2245" s="154" t="s">
        <v>8055</v>
      </c>
      <c r="J2245" s="154" t="s">
        <v>9467</v>
      </c>
      <c r="K2245" s="154" t="s">
        <v>9468</v>
      </c>
      <c r="L2245" s="155">
        <v>6.9558152099999999</v>
      </c>
    </row>
    <row r="2246" spans="1:12" hidden="1" x14ac:dyDescent="0.3">
      <c r="A2246" s="154" t="s">
        <v>13545</v>
      </c>
      <c r="B2246" s="154" t="s">
        <v>13546</v>
      </c>
      <c r="C2246" s="152" t="s">
        <v>2670</v>
      </c>
      <c r="D2246" s="153" t="s">
        <v>13547</v>
      </c>
      <c r="E2246" s="154" t="s">
        <v>40</v>
      </c>
      <c r="F2246" s="154" t="s">
        <v>1145</v>
      </c>
      <c r="G2246" s="154" t="s">
        <v>13465</v>
      </c>
      <c r="H2246" s="154" t="s">
        <v>8054</v>
      </c>
      <c r="I2246" s="154" t="s">
        <v>8055</v>
      </c>
      <c r="J2246" s="154" t="s">
        <v>9467</v>
      </c>
      <c r="K2246" s="154" t="s">
        <v>9468</v>
      </c>
      <c r="L2246" s="155">
        <v>7.7361610299999999</v>
      </c>
    </row>
    <row r="2247" spans="1:12" hidden="1" x14ac:dyDescent="0.3">
      <c r="A2247" s="154" t="s">
        <v>13548</v>
      </c>
      <c r="B2247" s="154" t="s">
        <v>13549</v>
      </c>
      <c r="C2247" s="152" t="s">
        <v>2672</v>
      </c>
      <c r="D2247" s="153" t="s">
        <v>13550</v>
      </c>
      <c r="E2247" s="154" t="s">
        <v>40</v>
      </c>
      <c r="F2247" s="154" t="s">
        <v>1145</v>
      </c>
      <c r="G2247" s="154" t="s">
        <v>13465</v>
      </c>
      <c r="H2247" s="154" t="s">
        <v>8054</v>
      </c>
      <c r="I2247" s="154" t="s">
        <v>8055</v>
      </c>
      <c r="J2247" s="154" t="s">
        <v>9467</v>
      </c>
      <c r="K2247" s="154" t="s">
        <v>9468</v>
      </c>
      <c r="L2247" s="155">
        <v>6.8185934899999996</v>
      </c>
    </row>
    <row r="2248" spans="1:12" hidden="1" x14ac:dyDescent="0.3">
      <c r="A2248" s="154" t="s">
        <v>13551</v>
      </c>
      <c r="B2248" s="154" t="s">
        <v>13552</v>
      </c>
      <c r="C2248" s="152" t="s">
        <v>13553</v>
      </c>
      <c r="D2248" s="153" t="s">
        <v>13554</v>
      </c>
      <c r="E2248" s="154" t="s">
        <v>40</v>
      </c>
      <c r="F2248" s="154" t="s">
        <v>1145</v>
      </c>
      <c r="G2248" s="154" t="s">
        <v>13465</v>
      </c>
      <c r="H2248" s="154" t="s">
        <v>8054</v>
      </c>
      <c r="I2248" s="154" t="s">
        <v>8055</v>
      </c>
      <c r="J2248" s="154" t="s">
        <v>9467</v>
      </c>
      <c r="K2248" s="154" t="s">
        <v>9468</v>
      </c>
      <c r="L2248" s="155">
        <v>3.2349432400000002</v>
      </c>
    </row>
    <row r="2249" spans="1:12" hidden="1" x14ac:dyDescent="0.3">
      <c r="A2249" s="154" t="s">
        <v>13555</v>
      </c>
      <c r="B2249" s="154" t="s">
        <v>13556</v>
      </c>
      <c r="C2249" s="152" t="s">
        <v>2674</v>
      </c>
      <c r="D2249" s="153" t="s">
        <v>13557</v>
      </c>
      <c r="E2249" s="154" t="s">
        <v>40</v>
      </c>
      <c r="F2249" s="154" t="s">
        <v>1145</v>
      </c>
      <c r="G2249" s="154" t="s">
        <v>13465</v>
      </c>
      <c r="H2249" s="154" t="s">
        <v>8054</v>
      </c>
      <c r="I2249" s="154" t="s">
        <v>8055</v>
      </c>
      <c r="J2249" s="154" t="s">
        <v>9467</v>
      </c>
      <c r="K2249" s="154" t="s">
        <v>9468</v>
      </c>
      <c r="L2249" s="155">
        <v>7.1291310399999999</v>
      </c>
    </row>
    <row r="2250" spans="1:12" hidden="1" x14ac:dyDescent="0.3">
      <c r="A2250" s="154" t="s">
        <v>13558</v>
      </c>
      <c r="B2250" s="154" t="s">
        <v>13559</v>
      </c>
      <c r="C2250" s="152" t="s">
        <v>13560</v>
      </c>
      <c r="D2250" s="153" t="s">
        <v>13561</v>
      </c>
      <c r="E2250" s="154" t="s">
        <v>40</v>
      </c>
      <c r="F2250" s="154" t="s">
        <v>1145</v>
      </c>
      <c r="G2250" s="154" t="s">
        <v>13465</v>
      </c>
      <c r="H2250" s="154" t="s">
        <v>8054</v>
      </c>
      <c r="I2250" s="154" t="s">
        <v>8055</v>
      </c>
      <c r="J2250" s="154" t="s">
        <v>9467</v>
      </c>
      <c r="K2250" s="154" t="s">
        <v>9468</v>
      </c>
      <c r="L2250" s="155">
        <v>7.8278928499999996</v>
      </c>
    </row>
    <row r="2251" spans="1:12" hidden="1" x14ac:dyDescent="0.3">
      <c r="A2251" s="154" t="s">
        <v>13562</v>
      </c>
      <c r="B2251" s="154" t="s">
        <v>13563</v>
      </c>
      <c r="C2251" s="152" t="s">
        <v>2676</v>
      </c>
      <c r="D2251" s="153" t="s">
        <v>13564</v>
      </c>
      <c r="E2251" s="154" t="s">
        <v>36</v>
      </c>
      <c r="F2251" s="154" t="s">
        <v>1145</v>
      </c>
      <c r="G2251" s="154" t="s">
        <v>13465</v>
      </c>
      <c r="H2251" s="154" t="s">
        <v>8054</v>
      </c>
      <c r="I2251" s="154" t="s">
        <v>8055</v>
      </c>
      <c r="J2251" s="154" t="s">
        <v>9467</v>
      </c>
      <c r="K2251" s="154" t="s">
        <v>9468</v>
      </c>
      <c r="L2251" s="155">
        <v>1.1771319200000001</v>
      </c>
    </row>
    <row r="2252" spans="1:12" hidden="1" x14ac:dyDescent="0.3">
      <c r="A2252" s="154" t="s">
        <v>13565</v>
      </c>
      <c r="B2252" s="154" t="s">
        <v>13566</v>
      </c>
      <c r="C2252" s="152" t="s">
        <v>2678</v>
      </c>
      <c r="D2252" s="153" t="s">
        <v>13567</v>
      </c>
      <c r="E2252" s="154" t="s">
        <v>40</v>
      </c>
      <c r="F2252" s="154" t="s">
        <v>1145</v>
      </c>
      <c r="G2252" s="154" t="s">
        <v>13465</v>
      </c>
      <c r="H2252" s="154" t="s">
        <v>8054</v>
      </c>
      <c r="I2252" s="154" t="s">
        <v>8055</v>
      </c>
      <c r="J2252" s="154" t="s">
        <v>9467</v>
      </c>
      <c r="K2252" s="154" t="s">
        <v>9468</v>
      </c>
      <c r="L2252" s="155">
        <v>7.6832251200000004</v>
      </c>
    </row>
    <row r="2253" spans="1:12" hidden="1" x14ac:dyDescent="0.3">
      <c r="A2253" s="154" t="s">
        <v>13568</v>
      </c>
      <c r="B2253" s="154" t="s">
        <v>13569</v>
      </c>
      <c r="C2253" s="152" t="s">
        <v>2680</v>
      </c>
      <c r="D2253" s="153" t="s">
        <v>13570</v>
      </c>
      <c r="E2253" s="154" t="s">
        <v>40</v>
      </c>
      <c r="F2253" s="154" t="s">
        <v>1145</v>
      </c>
      <c r="G2253" s="154" t="s">
        <v>13465</v>
      </c>
      <c r="H2253" s="154" t="s">
        <v>8054</v>
      </c>
      <c r="I2253" s="154" t="s">
        <v>8055</v>
      </c>
      <c r="J2253" s="154" t="s">
        <v>9467</v>
      </c>
      <c r="K2253" s="154" t="s">
        <v>9468</v>
      </c>
      <c r="L2253" s="155">
        <v>8.3846241999999993</v>
      </c>
    </row>
    <row r="2254" spans="1:12" hidden="1" x14ac:dyDescent="0.3">
      <c r="A2254" s="154" t="s">
        <v>13571</v>
      </c>
      <c r="B2254" s="154" t="s">
        <v>13572</v>
      </c>
      <c r="C2254" s="152" t="s">
        <v>2682</v>
      </c>
      <c r="D2254" s="153" t="s">
        <v>13573</v>
      </c>
      <c r="E2254" s="154" t="s">
        <v>40</v>
      </c>
      <c r="F2254" s="154" t="s">
        <v>1145</v>
      </c>
      <c r="G2254" s="154" t="s">
        <v>13465</v>
      </c>
      <c r="H2254" s="154" t="s">
        <v>8054</v>
      </c>
      <c r="I2254" s="154" t="s">
        <v>8055</v>
      </c>
      <c r="J2254" s="154" t="s">
        <v>9467</v>
      </c>
      <c r="K2254" s="154" t="s">
        <v>9468</v>
      </c>
      <c r="L2254" s="155">
        <v>7.7196788400000003</v>
      </c>
    </row>
    <row r="2255" spans="1:12" hidden="1" x14ac:dyDescent="0.3">
      <c r="A2255" s="154" t="s">
        <v>13574</v>
      </c>
      <c r="B2255" s="154" t="s">
        <v>13575</v>
      </c>
      <c r="C2255" s="152" t="s">
        <v>2684</v>
      </c>
      <c r="D2255" s="153" t="s">
        <v>13576</v>
      </c>
      <c r="E2255" s="154" t="s">
        <v>40</v>
      </c>
      <c r="F2255" s="154" t="s">
        <v>1145</v>
      </c>
      <c r="G2255" s="154" t="s">
        <v>13465</v>
      </c>
      <c r="H2255" s="154" t="s">
        <v>8054</v>
      </c>
      <c r="I2255" s="154" t="s">
        <v>8055</v>
      </c>
      <c r="J2255" s="154" t="s">
        <v>9467</v>
      </c>
      <c r="K2255" s="154" t="s">
        <v>9468</v>
      </c>
      <c r="L2255" s="155">
        <v>6.6080516600000001</v>
      </c>
    </row>
    <row r="2256" spans="1:12" hidden="1" x14ac:dyDescent="0.3">
      <c r="A2256" s="154" t="s">
        <v>13577</v>
      </c>
      <c r="B2256" s="154" t="s">
        <v>13578</v>
      </c>
      <c r="C2256" s="152" t="s">
        <v>2686</v>
      </c>
      <c r="D2256" s="153" t="s">
        <v>13579</v>
      </c>
      <c r="E2256" s="154" t="s">
        <v>36</v>
      </c>
      <c r="F2256" s="154" t="s">
        <v>1145</v>
      </c>
      <c r="G2256" s="154" t="s">
        <v>13465</v>
      </c>
      <c r="H2256" s="154" t="s">
        <v>8054</v>
      </c>
      <c r="I2256" s="154" t="s">
        <v>8055</v>
      </c>
      <c r="J2256" s="154" t="s">
        <v>9467</v>
      </c>
      <c r="K2256" s="154" t="s">
        <v>9468</v>
      </c>
      <c r="L2256" s="155">
        <v>0.57288017999999996</v>
      </c>
    </row>
    <row r="2257" spans="1:12" hidden="1" x14ac:dyDescent="0.3">
      <c r="A2257" s="154" t="s">
        <v>13580</v>
      </c>
      <c r="B2257" s="154" t="s">
        <v>13581</v>
      </c>
      <c r="C2257" s="152" t="s">
        <v>2688</v>
      </c>
      <c r="D2257" s="153" t="s">
        <v>13582</v>
      </c>
      <c r="E2257" s="154" t="s">
        <v>36</v>
      </c>
      <c r="F2257" s="154" t="s">
        <v>1145</v>
      </c>
      <c r="G2257" s="154" t="s">
        <v>13465</v>
      </c>
      <c r="H2257" s="154" t="s">
        <v>8054</v>
      </c>
      <c r="I2257" s="154" t="s">
        <v>8055</v>
      </c>
      <c r="J2257" s="154" t="s">
        <v>9467</v>
      </c>
      <c r="K2257" s="154" t="s">
        <v>9468</v>
      </c>
      <c r="L2257" s="155">
        <v>1.31813208</v>
      </c>
    </row>
    <row r="2258" spans="1:12" hidden="1" x14ac:dyDescent="0.3">
      <c r="A2258" s="154" t="s">
        <v>13583</v>
      </c>
      <c r="B2258" s="154" t="s">
        <v>13584</v>
      </c>
      <c r="C2258" s="152" t="s">
        <v>2690</v>
      </c>
      <c r="D2258" s="153" t="s">
        <v>13585</v>
      </c>
      <c r="E2258" s="154" t="s">
        <v>40</v>
      </c>
      <c r="F2258" s="154" t="s">
        <v>1145</v>
      </c>
      <c r="G2258" s="154" t="s">
        <v>13465</v>
      </c>
      <c r="H2258" s="154" t="s">
        <v>8054</v>
      </c>
      <c r="I2258" s="154" t="s">
        <v>8055</v>
      </c>
      <c r="J2258" s="154" t="s">
        <v>9467</v>
      </c>
      <c r="K2258" s="154" t="s">
        <v>9468</v>
      </c>
      <c r="L2258" s="155">
        <v>7.0123003199999996</v>
      </c>
    </row>
    <row r="2259" spans="1:12" hidden="1" x14ac:dyDescent="0.3">
      <c r="A2259" s="154" t="s">
        <v>13586</v>
      </c>
      <c r="B2259" s="154" t="s">
        <v>13587</v>
      </c>
      <c r="C2259" s="152" t="s">
        <v>13588</v>
      </c>
      <c r="D2259" s="153" t="s">
        <v>13589</v>
      </c>
      <c r="E2259" s="154" t="s">
        <v>40</v>
      </c>
      <c r="F2259" s="154" t="s">
        <v>1145</v>
      </c>
      <c r="G2259" s="154" t="s">
        <v>13465</v>
      </c>
      <c r="H2259" s="154" t="s">
        <v>8054</v>
      </c>
      <c r="I2259" s="154" t="s">
        <v>8055</v>
      </c>
      <c r="J2259" s="154" t="s">
        <v>9467</v>
      </c>
      <c r="K2259" s="154" t="s">
        <v>9468</v>
      </c>
      <c r="L2259" s="155">
        <v>3.34646153</v>
      </c>
    </row>
    <row r="2260" spans="1:12" hidden="1" x14ac:dyDescent="0.3">
      <c r="A2260" s="154" t="s">
        <v>13590</v>
      </c>
      <c r="B2260" s="154" t="s">
        <v>13591</v>
      </c>
      <c r="C2260" s="152" t="s">
        <v>13592</v>
      </c>
      <c r="D2260" s="153" t="s">
        <v>13593</v>
      </c>
      <c r="E2260" s="154" t="s">
        <v>40</v>
      </c>
      <c r="F2260" s="154" t="s">
        <v>1145</v>
      </c>
      <c r="G2260" s="154" t="s">
        <v>13465</v>
      </c>
      <c r="H2260" s="154" t="s">
        <v>7310</v>
      </c>
      <c r="I2260" s="154" t="s">
        <v>7311</v>
      </c>
      <c r="J2260" s="154" t="s">
        <v>9467</v>
      </c>
      <c r="K2260" s="154" t="s">
        <v>9468</v>
      </c>
      <c r="L2260" s="155">
        <v>7.9635549699999997</v>
      </c>
    </row>
    <row r="2261" spans="1:12" hidden="1" x14ac:dyDescent="0.3">
      <c r="A2261" s="154" t="s">
        <v>13594</v>
      </c>
      <c r="B2261" s="154" t="s">
        <v>13595</v>
      </c>
      <c r="C2261" s="152" t="s">
        <v>13596</v>
      </c>
      <c r="D2261" s="153" t="s">
        <v>13597</v>
      </c>
      <c r="E2261" s="154" t="s">
        <v>40</v>
      </c>
      <c r="F2261" s="154" t="s">
        <v>1145</v>
      </c>
      <c r="G2261" s="154" t="s">
        <v>13465</v>
      </c>
      <c r="H2261" s="154" t="s">
        <v>7310</v>
      </c>
      <c r="I2261" s="154" t="s">
        <v>7311</v>
      </c>
      <c r="J2261" s="154" t="s">
        <v>9467</v>
      </c>
      <c r="K2261" s="154" t="s">
        <v>9468</v>
      </c>
      <c r="L2261" s="155">
        <v>14.41462572</v>
      </c>
    </row>
    <row r="2262" spans="1:12" hidden="1" x14ac:dyDescent="0.3">
      <c r="A2262" s="154" t="s">
        <v>13598</v>
      </c>
      <c r="B2262" s="154" t="s">
        <v>13599</v>
      </c>
      <c r="C2262" s="152" t="s">
        <v>2708</v>
      </c>
      <c r="D2262" s="153" t="s">
        <v>13600</v>
      </c>
      <c r="E2262" s="154" t="s">
        <v>40</v>
      </c>
      <c r="F2262" s="154" t="s">
        <v>1145</v>
      </c>
      <c r="G2262" s="154" t="s">
        <v>13465</v>
      </c>
      <c r="H2262" s="154" t="s">
        <v>8054</v>
      </c>
      <c r="I2262" s="154" t="s">
        <v>8055</v>
      </c>
      <c r="J2262" s="154" t="s">
        <v>9467</v>
      </c>
      <c r="K2262" s="154" t="s">
        <v>9468</v>
      </c>
      <c r="L2262" s="155">
        <v>21.425811199999998</v>
      </c>
    </row>
    <row r="2263" spans="1:12" hidden="1" x14ac:dyDescent="0.3">
      <c r="A2263" s="154" t="s">
        <v>13601</v>
      </c>
      <c r="B2263" s="154" t="s">
        <v>13602</v>
      </c>
      <c r="C2263" s="152" t="s">
        <v>13603</v>
      </c>
      <c r="D2263" s="153" t="s">
        <v>13604</v>
      </c>
      <c r="E2263" s="154" t="s">
        <v>40</v>
      </c>
      <c r="F2263" s="154" t="s">
        <v>1145</v>
      </c>
      <c r="G2263" s="154" t="s">
        <v>13465</v>
      </c>
      <c r="H2263" s="154" t="s">
        <v>8054</v>
      </c>
      <c r="I2263" s="154" t="s">
        <v>8055</v>
      </c>
      <c r="J2263" s="154" t="s">
        <v>9467</v>
      </c>
      <c r="K2263" s="154" t="s">
        <v>9468</v>
      </c>
      <c r="L2263" s="155">
        <v>7.0902373699999997</v>
      </c>
    </row>
    <row r="2264" spans="1:12" hidden="1" x14ac:dyDescent="0.3">
      <c r="A2264" s="154" t="s">
        <v>13605</v>
      </c>
      <c r="B2264" s="154" t="s">
        <v>13606</v>
      </c>
      <c r="C2264" s="152" t="s">
        <v>2710</v>
      </c>
      <c r="D2264" s="153" t="s">
        <v>13607</v>
      </c>
      <c r="E2264" s="154" t="s">
        <v>40</v>
      </c>
      <c r="F2264" s="154" t="s">
        <v>1145</v>
      </c>
      <c r="G2264" s="154" t="s">
        <v>13465</v>
      </c>
      <c r="H2264" s="154" t="s">
        <v>7310</v>
      </c>
      <c r="I2264" s="154" t="s">
        <v>7311</v>
      </c>
      <c r="J2264" s="154" t="s">
        <v>9467</v>
      </c>
      <c r="K2264" s="154" t="s">
        <v>9468</v>
      </c>
      <c r="L2264" s="155">
        <v>12.057678320000001</v>
      </c>
    </row>
    <row r="2265" spans="1:12" hidden="1" x14ac:dyDescent="0.3">
      <c r="A2265" s="154" t="s">
        <v>13608</v>
      </c>
      <c r="B2265" s="154" t="s">
        <v>13609</v>
      </c>
      <c r="C2265" s="152" t="s">
        <v>2712</v>
      </c>
      <c r="D2265" s="153" t="s">
        <v>13610</v>
      </c>
      <c r="E2265" s="154" t="s">
        <v>36</v>
      </c>
      <c r="F2265" s="154" t="s">
        <v>1145</v>
      </c>
      <c r="G2265" s="154" t="s">
        <v>13465</v>
      </c>
      <c r="H2265" s="154" t="s">
        <v>7310</v>
      </c>
      <c r="I2265" s="154" t="s">
        <v>7311</v>
      </c>
      <c r="J2265" s="154" t="s">
        <v>9467</v>
      </c>
      <c r="K2265" s="154" t="s">
        <v>9468</v>
      </c>
      <c r="L2265" s="155">
        <v>0.38357417999999999</v>
      </c>
    </row>
    <row r="2266" spans="1:12" hidden="1" x14ac:dyDescent="0.3">
      <c r="A2266" s="154" t="s">
        <v>13611</v>
      </c>
      <c r="B2266" s="154" t="s">
        <v>13612</v>
      </c>
      <c r="C2266" s="152" t="s">
        <v>2714</v>
      </c>
      <c r="D2266" s="153" t="s">
        <v>13613</v>
      </c>
      <c r="E2266" s="154" t="s">
        <v>40</v>
      </c>
      <c r="F2266" s="154" t="s">
        <v>1145</v>
      </c>
      <c r="G2266" s="154" t="s">
        <v>13465</v>
      </c>
      <c r="H2266" s="154" t="s">
        <v>7310</v>
      </c>
      <c r="I2266" s="154" t="s">
        <v>7311</v>
      </c>
      <c r="J2266" s="154" t="s">
        <v>9467</v>
      </c>
      <c r="K2266" s="154" t="s">
        <v>9468</v>
      </c>
      <c r="L2266" s="155">
        <v>12.25602155</v>
      </c>
    </row>
    <row r="2267" spans="1:12" hidden="1" x14ac:dyDescent="0.3">
      <c r="A2267" s="154" t="s">
        <v>13614</v>
      </c>
      <c r="B2267" s="154" t="s">
        <v>13615</v>
      </c>
      <c r="C2267" s="152" t="s">
        <v>13616</v>
      </c>
      <c r="D2267" s="153" t="s">
        <v>13617</v>
      </c>
      <c r="E2267" s="154" t="s">
        <v>40</v>
      </c>
      <c r="F2267" s="154" t="s">
        <v>1145</v>
      </c>
      <c r="G2267" s="154" t="s">
        <v>13465</v>
      </c>
      <c r="H2267" s="154" t="s">
        <v>7310</v>
      </c>
      <c r="I2267" s="154" t="s">
        <v>7311</v>
      </c>
      <c r="J2267" s="154" t="s">
        <v>9467</v>
      </c>
      <c r="K2267" s="154" t="s">
        <v>9468</v>
      </c>
      <c r="L2267" s="155">
        <v>15.29718196</v>
      </c>
    </row>
    <row r="2268" spans="1:12" hidden="1" x14ac:dyDescent="0.3">
      <c r="A2268" s="154" t="s">
        <v>13618</v>
      </c>
      <c r="B2268" s="154" t="s">
        <v>13619</v>
      </c>
      <c r="C2268" s="152" t="s">
        <v>13620</v>
      </c>
      <c r="D2268" s="153" t="s">
        <v>13621</v>
      </c>
      <c r="E2268" s="154" t="s">
        <v>40</v>
      </c>
      <c r="F2268" s="154" t="s">
        <v>1145</v>
      </c>
      <c r="G2268" s="154" t="s">
        <v>13465</v>
      </c>
      <c r="H2268" s="154" t="s">
        <v>7310</v>
      </c>
      <c r="I2268" s="154" t="s">
        <v>7311</v>
      </c>
      <c r="J2268" s="154" t="s">
        <v>9467</v>
      </c>
      <c r="K2268" s="154" t="s">
        <v>9468</v>
      </c>
      <c r="L2268" s="155">
        <v>25.610190769999999</v>
      </c>
    </row>
    <row r="2269" spans="1:12" hidden="1" x14ac:dyDescent="0.3">
      <c r="A2269" s="154" t="s">
        <v>13622</v>
      </c>
      <c r="B2269" s="154" t="s">
        <v>13623</v>
      </c>
      <c r="C2269" s="152" t="s">
        <v>2718</v>
      </c>
      <c r="D2269" s="153" t="s">
        <v>13624</v>
      </c>
      <c r="E2269" s="154" t="s">
        <v>40</v>
      </c>
      <c r="F2269" s="154" t="s">
        <v>1145</v>
      </c>
      <c r="G2269" s="154" t="s">
        <v>13465</v>
      </c>
      <c r="H2269" s="154" t="s">
        <v>7310</v>
      </c>
      <c r="I2269" s="154" t="s">
        <v>7311</v>
      </c>
      <c r="J2269" s="154" t="s">
        <v>9467</v>
      </c>
      <c r="K2269" s="154" t="s">
        <v>9468</v>
      </c>
      <c r="L2269" s="155">
        <v>11.08903201</v>
      </c>
    </row>
    <row r="2270" spans="1:12" hidden="1" x14ac:dyDescent="0.3">
      <c r="A2270" s="154" t="s">
        <v>13625</v>
      </c>
      <c r="B2270" s="154" t="s">
        <v>13626</v>
      </c>
      <c r="C2270" s="152" t="s">
        <v>2722</v>
      </c>
      <c r="D2270" s="153" t="s">
        <v>13627</v>
      </c>
      <c r="E2270" s="154" t="s">
        <v>40</v>
      </c>
      <c r="F2270" s="154" t="s">
        <v>1145</v>
      </c>
      <c r="G2270" s="154" t="s">
        <v>13465</v>
      </c>
      <c r="H2270" s="154" t="s">
        <v>7310</v>
      </c>
      <c r="I2270" s="154" t="s">
        <v>7311</v>
      </c>
      <c r="J2270" s="154" t="s">
        <v>9467</v>
      </c>
      <c r="K2270" s="154" t="s">
        <v>9468</v>
      </c>
      <c r="L2270" s="155">
        <v>14.958274619999999</v>
      </c>
    </row>
    <row r="2271" spans="1:12" hidden="1" x14ac:dyDescent="0.3">
      <c r="A2271" s="154" t="s">
        <v>13628</v>
      </c>
      <c r="B2271" s="154" t="s">
        <v>13629</v>
      </c>
      <c r="C2271" s="152" t="s">
        <v>2730</v>
      </c>
      <c r="D2271" s="153" t="s">
        <v>13630</v>
      </c>
      <c r="E2271" s="154" t="s">
        <v>36</v>
      </c>
      <c r="F2271" s="154" t="s">
        <v>1145</v>
      </c>
      <c r="G2271" s="154" t="s">
        <v>13465</v>
      </c>
      <c r="H2271" s="154" t="s">
        <v>8202</v>
      </c>
      <c r="I2271" s="154" t="s">
        <v>8203</v>
      </c>
      <c r="J2271" s="154" t="s">
        <v>9467</v>
      </c>
      <c r="K2271" s="154" t="s">
        <v>9468</v>
      </c>
      <c r="L2271" s="155">
        <v>0.47157573000000003</v>
      </c>
    </row>
    <row r="2272" spans="1:12" hidden="1" x14ac:dyDescent="0.3">
      <c r="A2272" s="154" t="s">
        <v>13631</v>
      </c>
      <c r="B2272" s="154" t="s">
        <v>13632</v>
      </c>
      <c r="C2272" s="152" t="s">
        <v>13633</v>
      </c>
      <c r="D2272" s="153" t="s">
        <v>13634</v>
      </c>
      <c r="E2272" s="154" t="s">
        <v>36</v>
      </c>
      <c r="F2272" s="154" t="s">
        <v>1145</v>
      </c>
      <c r="G2272" s="154" t="s">
        <v>13465</v>
      </c>
      <c r="H2272" s="154" t="s">
        <v>8202</v>
      </c>
      <c r="I2272" s="154" t="s">
        <v>8203</v>
      </c>
      <c r="J2272" s="154" t="s">
        <v>9467</v>
      </c>
      <c r="K2272" s="154" t="s">
        <v>9468</v>
      </c>
      <c r="L2272" s="155">
        <v>0.74414999999999998</v>
      </c>
    </row>
    <row r="2273" spans="1:12" hidden="1" x14ac:dyDescent="0.3">
      <c r="A2273" s="154" t="s">
        <v>13635</v>
      </c>
      <c r="B2273" s="154" t="s">
        <v>13636</v>
      </c>
      <c r="C2273" s="152" t="s">
        <v>13637</v>
      </c>
      <c r="D2273" s="153" t="s">
        <v>13638</v>
      </c>
      <c r="E2273" s="154" t="s">
        <v>36</v>
      </c>
      <c r="F2273" s="154" t="s">
        <v>1145</v>
      </c>
      <c r="G2273" s="154" t="s">
        <v>13465</v>
      </c>
      <c r="H2273" s="154" t="s">
        <v>8202</v>
      </c>
      <c r="I2273" s="154" t="s">
        <v>8203</v>
      </c>
      <c r="J2273" s="154" t="s">
        <v>9467</v>
      </c>
      <c r="K2273" s="154" t="s">
        <v>9468</v>
      </c>
      <c r="L2273" s="155">
        <v>0.54226821000000003</v>
      </c>
    </row>
    <row r="2274" spans="1:12" hidden="1" x14ac:dyDescent="0.3">
      <c r="A2274" s="154" t="s">
        <v>13639</v>
      </c>
      <c r="B2274" s="154" t="s">
        <v>13640</v>
      </c>
      <c r="C2274" s="152" t="s">
        <v>2732</v>
      </c>
      <c r="D2274" s="153" t="s">
        <v>13641</v>
      </c>
      <c r="E2274" s="154" t="s">
        <v>36</v>
      </c>
      <c r="F2274" s="154" t="s">
        <v>1145</v>
      </c>
      <c r="G2274" s="154" t="s">
        <v>13465</v>
      </c>
      <c r="H2274" s="154" t="s">
        <v>8202</v>
      </c>
      <c r="I2274" s="154" t="s">
        <v>8203</v>
      </c>
      <c r="J2274" s="154" t="s">
        <v>9467</v>
      </c>
      <c r="K2274" s="154" t="s">
        <v>9468</v>
      </c>
      <c r="L2274" s="155">
        <v>0.35602742999999998</v>
      </c>
    </row>
    <row r="2275" spans="1:12" hidden="1" x14ac:dyDescent="0.3">
      <c r="A2275" s="154" t="s">
        <v>13642</v>
      </c>
      <c r="B2275" s="154" t="s">
        <v>13643</v>
      </c>
      <c r="C2275" s="152" t="s">
        <v>13644</v>
      </c>
      <c r="D2275" s="153" t="s">
        <v>13645</v>
      </c>
      <c r="E2275" s="154" t="s">
        <v>40</v>
      </c>
      <c r="F2275" s="154" t="s">
        <v>1145</v>
      </c>
      <c r="G2275" s="154" t="s">
        <v>13465</v>
      </c>
      <c r="H2275" s="154" t="s">
        <v>8202</v>
      </c>
      <c r="I2275" s="154" t="s">
        <v>8203</v>
      </c>
      <c r="J2275" s="154" t="s">
        <v>9467</v>
      </c>
      <c r="K2275" s="154" t="s">
        <v>9468</v>
      </c>
      <c r="L2275" s="155">
        <v>5.4338743300000001</v>
      </c>
    </row>
    <row r="2276" spans="1:12" hidden="1" x14ac:dyDescent="0.3">
      <c r="A2276" s="154" t="s">
        <v>13646</v>
      </c>
      <c r="B2276" s="154" t="s">
        <v>13647</v>
      </c>
      <c r="C2276" s="152" t="s">
        <v>1163</v>
      </c>
      <c r="D2276" s="153" t="s">
        <v>13648</v>
      </c>
      <c r="E2276" s="154" t="s">
        <v>40</v>
      </c>
      <c r="F2276" s="154" t="s">
        <v>1145</v>
      </c>
      <c r="G2276" s="154" t="s">
        <v>13465</v>
      </c>
      <c r="H2276" s="154" t="s">
        <v>8202</v>
      </c>
      <c r="I2276" s="154" t="s">
        <v>8203</v>
      </c>
      <c r="J2276" s="154" t="s">
        <v>9467</v>
      </c>
      <c r="K2276" s="154" t="s">
        <v>9468</v>
      </c>
      <c r="L2276" s="155">
        <v>6.91245581</v>
      </c>
    </row>
    <row r="2277" spans="1:12" hidden="1" x14ac:dyDescent="0.3">
      <c r="A2277" s="154" t="s">
        <v>13649</v>
      </c>
      <c r="B2277" s="154" t="s">
        <v>13650</v>
      </c>
      <c r="C2277" s="152" t="s">
        <v>1187</v>
      </c>
      <c r="D2277" s="153" t="s">
        <v>13651</v>
      </c>
      <c r="E2277" s="154" t="s">
        <v>40</v>
      </c>
      <c r="F2277" s="154" t="s">
        <v>1145</v>
      </c>
      <c r="G2277" s="154" t="s">
        <v>13465</v>
      </c>
      <c r="H2277" s="154" t="s">
        <v>8202</v>
      </c>
      <c r="I2277" s="154" t="s">
        <v>8203</v>
      </c>
      <c r="J2277" s="154" t="s">
        <v>9467</v>
      </c>
      <c r="K2277" s="154" t="s">
        <v>9468</v>
      </c>
      <c r="L2277" s="155">
        <v>5.5992933200000001</v>
      </c>
    </row>
    <row r="2278" spans="1:12" hidden="1" x14ac:dyDescent="0.3">
      <c r="A2278" s="154" t="s">
        <v>13652</v>
      </c>
      <c r="B2278" s="154" t="s">
        <v>13653</v>
      </c>
      <c r="C2278" s="152" t="s">
        <v>13654</v>
      </c>
      <c r="D2278" s="153" t="s">
        <v>13655</v>
      </c>
      <c r="E2278" s="154" t="s">
        <v>40</v>
      </c>
      <c r="F2278" s="154" t="s">
        <v>1145</v>
      </c>
      <c r="G2278" s="154" t="s">
        <v>13465</v>
      </c>
      <c r="H2278" s="154" t="s">
        <v>7310</v>
      </c>
      <c r="I2278" s="154" t="s">
        <v>7311</v>
      </c>
      <c r="J2278" s="154" t="s">
        <v>9467</v>
      </c>
      <c r="K2278" s="154" t="s">
        <v>9468</v>
      </c>
      <c r="L2278" s="155">
        <v>5.6538807499999999</v>
      </c>
    </row>
    <row r="2279" spans="1:12" hidden="1" x14ac:dyDescent="0.3">
      <c r="A2279" s="154" t="s">
        <v>13656</v>
      </c>
      <c r="B2279" s="154" t="s">
        <v>13657</v>
      </c>
      <c r="C2279" s="152" t="s">
        <v>13658</v>
      </c>
      <c r="D2279" s="153" t="s">
        <v>13659</v>
      </c>
      <c r="E2279" s="154" t="s">
        <v>40</v>
      </c>
      <c r="F2279" s="154" t="s">
        <v>1145</v>
      </c>
      <c r="G2279" s="154" t="s">
        <v>13465</v>
      </c>
      <c r="H2279" s="154" t="s">
        <v>8054</v>
      </c>
      <c r="I2279" s="154" t="s">
        <v>8055</v>
      </c>
      <c r="J2279" s="154" t="s">
        <v>9467</v>
      </c>
      <c r="K2279" s="154" t="s">
        <v>9468</v>
      </c>
      <c r="L2279" s="155">
        <v>2.2421655399999998</v>
      </c>
    </row>
    <row r="2280" spans="1:12" hidden="1" x14ac:dyDescent="0.3">
      <c r="A2280" s="154" t="s">
        <v>13660</v>
      </c>
      <c r="B2280" s="154" t="s">
        <v>13661</v>
      </c>
      <c r="C2280" s="152" t="s">
        <v>2748</v>
      </c>
      <c r="D2280" s="153" t="s">
        <v>13662</v>
      </c>
      <c r="E2280" s="154" t="s">
        <v>36</v>
      </c>
      <c r="F2280" s="154" t="s">
        <v>1145</v>
      </c>
      <c r="G2280" s="154" t="s">
        <v>13465</v>
      </c>
      <c r="H2280" s="154" t="s">
        <v>8115</v>
      </c>
      <c r="I2280" s="154" t="s">
        <v>8116</v>
      </c>
      <c r="J2280" s="154" t="s">
        <v>9467</v>
      </c>
      <c r="K2280" s="154" t="s">
        <v>9468</v>
      </c>
      <c r="L2280" s="155">
        <v>0.94406701999999998</v>
      </c>
    </row>
    <row r="2281" spans="1:12" hidden="1" x14ac:dyDescent="0.3">
      <c r="A2281" s="154" t="s">
        <v>13663</v>
      </c>
      <c r="B2281" s="154" t="s">
        <v>13664</v>
      </c>
      <c r="C2281" s="152" t="s">
        <v>13665</v>
      </c>
      <c r="D2281" s="153" t="s">
        <v>13666</v>
      </c>
      <c r="E2281" s="154" t="s">
        <v>40</v>
      </c>
      <c r="F2281" s="154" t="s">
        <v>1145</v>
      </c>
      <c r="G2281" s="154" t="s">
        <v>13465</v>
      </c>
      <c r="H2281" s="154" t="s">
        <v>7310</v>
      </c>
      <c r="I2281" s="154" t="s">
        <v>7311</v>
      </c>
      <c r="J2281" s="154" t="s">
        <v>9467</v>
      </c>
      <c r="K2281" s="154" t="s">
        <v>9468</v>
      </c>
      <c r="L2281" s="155">
        <v>35.647500000000001</v>
      </c>
    </row>
    <row r="2282" spans="1:12" hidden="1" x14ac:dyDescent="0.3">
      <c r="A2282" s="154" t="s">
        <v>13667</v>
      </c>
      <c r="B2282" s="154" t="s">
        <v>13668</v>
      </c>
      <c r="C2282" s="152" t="s">
        <v>2750</v>
      </c>
      <c r="D2282" s="153" t="s">
        <v>13669</v>
      </c>
      <c r="E2282" s="154" t="s">
        <v>36</v>
      </c>
      <c r="F2282" s="154" t="s">
        <v>1145</v>
      </c>
      <c r="G2282" s="154" t="s">
        <v>13465</v>
      </c>
      <c r="H2282" s="154" t="s">
        <v>8054</v>
      </c>
      <c r="I2282" s="154" t="s">
        <v>8055</v>
      </c>
      <c r="J2282" s="154" t="s">
        <v>9467</v>
      </c>
      <c r="K2282" s="154" t="s">
        <v>9468</v>
      </c>
      <c r="L2282" s="155">
        <v>0.18905628999999999</v>
      </c>
    </row>
    <row r="2283" spans="1:12" hidden="1" x14ac:dyDescent="0.3">
      <c r="A2283" s="154" t="s">
        <v>13670</v>
      </c>
      <c r="B2283" s="154" t="s">
        <v>13671</v>
      </c>
      <c r="C2283" s="152" t="s">
        <v>13672</v>
      </c>
      <c r="D2283" s="153" t="s">
        <v>13673</v>
      </c>
      <c r="E2283" s="154" t="s">
        <v>40</v>
      </c>
      <c r="F2283" s="154" t="s">
        <v>1145</v>
      </c>
      <c r="G2283" s="154" t="s">
        <v>13465</v>
      </c>
      <c r="H2283" s="154" t="s">
        <v>8054</v>
      </c>
      <c r="I2283" s="154" t="s">
        <v>8055</v>
      </c>
      <c r="J2283" s="154" t="s">
        <v>9467</v>
      </c>
      <c r="K2283" s="154" t="s">
        <v>9468</v>
      </c>
      <c r="L2283" s="155">
        <v>7.7842447400000001</v>
      </c>
    </row>
    <row r="2284" spans="1:12" hidden="1" x14ac:dyDescent="0.3">
      <c r="A2284" s="154" t="s">
        <v>13674</v>
      </c>
      <c r="B2284" s="154" t="s">
        <v>13675</v>
      </c>
      <c r="C2284" s="152" t="s">
        <v>2754</v>
      </c>
      <c r="D2284" s="153" t="s">
        <v>13676</v>
      </c>
      <c r="E2284" s="154" t="s">
        <v>40</v>
      </c>
      <c r="F2284" s="154" t="s">
        <v>1145</v>
      </c>
      <c r="G2284" s="154" t="s">
        <v>13465</v>
      </c>
      <c r="H2284" s="154" t="s">
        <v>7726</v>
      </c>
      <c r="I2284" s="154" t="s">
        <v>7727</v>
      </c>
      <c r="J2284" s="154" t="s">
        <v>9467</v>
      </c>
      <c r="K2284" s="154" t="s">
        <v>9468</v>
      </c>
      <c r="L2284" s="155">
        <v>6.6281689899999998</v>
      </c>
    </row>
    <row r="2285" spans="1:12" hidden="1" x14ac:dyDescent="0.3">
      <c r="A2285" s="154" t="s">
        <v>13677</v>
      </c>
      <c r="B2285" s="154" t="s">
        <v>13678</v>
      </c>
      <c r="C2285" s="152" t="s">
        <v>2756</v>
      </c>
      <c r="D2285" s="153" t="s">
        <v>13679</v>
      </c>
      <c r="E2285" s="154" t="s">
        <v>40</v>
      </c>
      <c r="F2285" s="154" t="s">
        <v>1145</v>
      </c>
      <c r="G2285" s="154" t="s">
        <v>13465</v>
      </c>
      <c r="H2285" s="154" t="s">
        <v>7726</v>
      </c>
      <c r="I2285" s="154" t="s">
        <v>7727</v>
      </c>
      <c r="J2285" s="154" t="s">
        <v>9467</v>
      </c>
      <c r="K2285" s="154" t="s">
        <v>9468</v>
      </c>
      <c r="L2285" s="155">
        <v>6.9775448200000003</v>
      </c>
    </row>
    <row r="2286" spans="1:12" hidden="1" x14ac:dyDescent="0.3">
      <c r="A2286" s="154" t="s">
        <v>13680</v>
      </c>
      <c r="B2286" s="154" t="s">
        <v>13681</v>
      </c>
      <c r="C2286" s="152" t="s">
        <v>13682</v>
      </c>
      <c r="D2286" s="153" t="s">
        <v>13683</v>
      </c>
      <c r="E2286" s="154" t="s">
        <v>40</v>
      </c>
      <c r="F2286" s="154" t="s">
        <v>1145</v>
      </c>
      <c r="G2286" s="154" t="s">
        <v>13465</v>
      </c>
      <c r="H2286" s="154" t="s">
        <v>7726</v>
      </c>
      <c r="I2286" s="154" t="s">
        <v>7727</v>
      </c>
      <c r="J2286" s="154" t="s">
        <v>9467</v>
      </c>
      <c r="K2286" s="154" t="s">
        <v>9468</v>
      </c>
      <c r="L2286" s="155">
        <v>6.8623796199999996</v>
      </c>
    </row>
    <row r="2287" spans="1:12" hidden="1" x14ac:dyDescent="0.3">
      <c r="A2287" s="154" t="s">
        <v>13684</v>
      </c>
      <c r="B2287" s="154" t="s">
        <v>13685</v>
      </c>
      <c r="C2287" s="152" t="s">
        <v>13686</v>
      </c>
      <c r="D2287" s="153" t="s">
        <v>13687</v>
      </c>
      <c r="E2287" s="154" t="s">
        <v>40</v>
      </c>
      <c r="F2287" s="154" t="s">
        <v>1145</v>
      </c>
      <c r="G2287" s="154" t="s">
        <v>13465</v>
      </c>
      <c r="H2287" s="154" t="s">
        <v>7726</v>
      </c>
      <c r="I2287" s="154" t="s">
        <v>7727</v>
      </c>
      <c r="J2287" s="154" t="s">
        <v>9467</v>
      </c>
      <c r="K2287" s="154" t="s">
        <v>9468</v>
      </c>
      <c r="L2287" s="155">
        <v>6.6303753800000003</v>
      </c>
    </row>
    <row r="2288" spans="1:12" hidden="1" x14ac:dyDescent="0.3">
      <c r="A2288" s="154" t="s">
        <v>13688</v>
      </c>
      <c r="B2288" s="154" t="s">
        <v>13689</v>
      </c>
      <c r="C2288" s="152" t="s">
        <v>2758</v>
      </c>
      <c r="D2288" s="153" t="s">
        <v>13690</v>
      </c>
      <c r="E2288" s="154" t="s">
        <v>40</v>
      </c>
      <c r="F2288" s="154" t="s">
        <v>1145</v>
      </c>
      <c r="G2288" s="154" t="s">
        <v>13465</v>
      </c>
      <c r="H2288" s="154" t="s">
        <v>7726</v>
      </c>
      <c r="I2288" s="154" t="s">
        <v>7727</v>
      </c>
      <c r="J2288" s="154" t="s">
        <v>9467</v>
      </c>
      <c r="K2288" s="154" t="s">
        <v>9468</v>
      </c>
      <c r="L2288" s="155">
        <v>7.3183917599999999</v>
      </c>
    </row>
    <row r="2289" spans="1:12" hidden="1" x14ac:dyDescent="0.3">
      <c r="A2289" s="154" t="s">
        <v>13691</v>
      </c>
      <c r="B2289" s="154" t="s">
        <v>13692</v>
      </c>
      <c r="C2289" s="152" t="s">
        <v>2760</v>
      </c>
      <c r="D2289" s="153" t="s">
        <v>13693</v>
      </c>
      <c r="E2289" s="154" t="s">
        <v>40</v>
      </c>
      <c r="F2289" s="154" t="s">
        <v>1145</v>
      </c>
      <c r="G2289" s="154" t="s">
        <v>13465</v>
      </c>
      <c r="H2289" s="154" t="s">
        <v>7726</v>
      </c>
      <c r="I2289" s="154" t="s">
        <v>7727</v>
      </c>
      <c r="J2289" s="154" t="s">
        <v>9467</v>
      </c>
      <c r="K2289" s="154" t="s">
        <v>9468</v>
      </c>
      <c r="L2289" s="155">
        <v>11.413645389999999</v>
      </c>
    </row>
    <row r="2290" spans="1:12" hidden="1" x14ac:dyDescent="0.3">
      <c r="A2290" s="154" t="s">
        <v>13694</v>
      </c>
      <c r="B2290" s="154" t="s">
        <v>13695</v>
      </c>
      <c r="C2290" s="152" t="s">
        <v>2762</v>
      </c>
      <c r="D2290" s="153" t="s">
        <v>13696</v>
      </c>
      <c r="E2290" s="154" t="s">
        <v>40</v>
      </c>
      <c r="F2290" s="154" t="s">
        <v>1145</v>
      </c>
      <c r="G2290" s="154" t="s">
        <v>13465</v>
      </c>
      <c r="H2290" s="154" t="s">
        <v>8054</v>
      </c>
      <c r="I2290" s="154" t="s">
        <v>8055</v>
      </c>
      <c r="J2290" s="154" t="s">
        <v>9467</v>
      </c>
      <c r="K2290" s="154" t="s">
        <v>9468</v>
      </c>
      <c r="L2290" s="155">
        <v>7.78577998</v>
      </c>
    </row>
    <row r="2291" spans="1:12" hidden="1" x14ac:dyDescent="0.3">
      <c r="A2291" s="154" t="s">
        <v>13697</v>
      </c>
      <c r="B2291" s="154" t="s">
        <v>13698</v>
      </c>
      <c r="C2291" s="152" t="s">
        <v>13699</v>
      </c>
      <c r="D2291" s="153" t="s">
        <v>13700</v>
      </c>
      <c r="E2291" s="154" t="s">
        <v>40</v>
      </c>
      <c r="F2291" s="154" t="s">
        <v>1145</v>
      </c>
      <c r="G2291" s="154" t="s">
        <v>13465</v>
      </c>
      <c r="H2291" s="154" t="s">
        <v>8054</v>
      </c>
      <c r="I2291" s="154" t="s">
        <v>8055</v>
      </c>
      <c r="J2291" s="154" t="s">
        <v>9467</v>
      </c>
      <c r="K2291" s="154" t="s">
        <v>9468</v>
      </c>
      <c r="L2291" s="155">
        <v>7.7857759399999997</v>
      </c>
    </row>
    <row r="2292" spans="1:12" hidden="1" x14ac:dyDescent="0.3">
      <c r="A2292" s="154" t="s">
        <v>13701</v>
      </c>
      <c r="B2292" s="154" t="s">
        <v>13702</v>
      </c>
      <c r="C2292" s="152" t="s">
        <v>13703</v>
      </c>
      <c r="D2292" s="153" t="s">
        <v>13704</v>
      </c>
      <c r="E2292" s="154" t="s">
        <v>40</v>
      </c>
      <c r="F2292" s="154" t="s">
        <v>1145</v>
      </c>
      <c r="G2292" s="154" t="s">
        <v>13465</v>
      </c>
      <c r="H2292" s="154" t="s">
        <v>7726</v>
      </c>
      <c r="I2292" s="154" t="s">
        <v>7727</v>
      </c>
      <c r="J2292" s="154" t="s">
        <v>9467</v>
      </c>
      <c r="K2292" s="154" t="s">
        <v>9468</v>
      </c>
      <c r="L2292" s="155">
        <v>4.1119945900000001</v>
      </c>
    </row>
    <row r="2293" spans="1:12" hidden="1" x14ac:dyDescent="0.3">
      <c r="A2293" s="154" t="s">
        <v>13705</v>
      </c>
      <c r="B2293" s="154" t="s">
        <v>13706</v>
      </c>
      <c r="C2293" s="152" t="s">
        <v>13707</v>
      </c>
      <c r="D2293" s="153" t="s">
        <v>13708</v>
      </c>
      <c r="E2293" s="154" t="s">
        <v>40</v>
      </c>
      <c r="F2293" s="154" t="s">
        <v>1145</v>
      </c>
      <c r="G2293" s="154" t="s">
        <v>13465</v>
      </c>
      <c r="H2293" s="154" t="s">
        <v>7726</v>
      </c>
      <c r="I2293" s="154" t="s">
        <v>7727</v>
      </c>
      <c r="J2293" s="154" t="s">
        <v>9467</v>
      </c>
      <c r="K2293" s="154" t="s">
        <v>9468</v>
      </c>
      <c r="L2293" s="155">
        <v>4.4559948399999998</v>
      </c>
    </row>
    <row r="2294" spans="1:12" hidden="1" x14ac:dyDescent="0.3">
      <c r="A2294" s="154" t="s">
        <v>13709</v>
      </c>
      <c r="B2294" s="154" t="s">
        <v>13710</v>
      </c>
      <c r="C2294" s="152" t="s">
        <v>13711</v>
      </c>
      <c r="D2294" s="153" t="s">
        <v>13712</v>
      </c>
      <c r="E2294" s="154" t="s">
        <v>40</v>
      </c>
      <c r="F2294" s="154" t="s">
        <v>1145</v>
      </c>
      <c r="G2294" s="154" t="s">
        <v>13465</v>
      </c>
      <c r="H2294" s="154" t="s">
        <v>7726</v>
      </c>
      <c r="I2294" s="154" t="s">
        <v>7727</v>
      </c>
      <c r="J2294" s="154" t="s">
        <v>9467</v>
      </c>
      <c r="K2294" s="154" t="s">
        <v>9468</v>
      </c>
      <c r="L2294" s="155">
        <v>4.0119999999999996</v>
      </c>
    </row>
    <row r="2295" spans="1:12" hidden="1" x14ac:dyDescent="0.3">
      <c r="A2295" s="154" t="s">
        <v>13713</v>
      </c>
      <c r="B2295" s="154" t="s">
        <v>13714</v>
      </c>
      <c r="C2295" s="152" t="s">
        <v>13715</v>
      </c>
      <c r="D2295" s="153" t="s">
        <v>13716</v>
      </c>
      <c r="E2295" s="154" t="s">
        <v>40</v>
      </c>
      <c r="F2295" s="154" t="s">
        <v>1145</v>
      </c>
      <c r="G2295" s="154" t="s">
        <v>13465</v>
      </c>
      <c r="H2295" s="154" t="s">
        <v>7310</v>
      </c>
      <c r="I2295" s="154" t="s">
        <v>7311</v>
      </c>
      <c r="J2295" s="154" t="s">
        <v>9467</v>
      </c>
      <c r="K2295" s="154" t="s">
        <v>9468</v>
      </c>
      <c r="L2295" s="155">
        <v>14.767701199999999</v>
      </c>
    </row>
    <row r="2296" spans="1:12" hidden="1" x14ac:dyDescent="0.3">
      <c r="A2296" s="154" t="s">
        <v>13717</v>
      </c>
      <c r="B2296" s="154" t="s">
        <v>13718</v>
      </c>
      <c r="C2296" s="152" t="s">
        <v>13719</v>
      </c>
      <c r="D2296" s="153" t="s">
        <v>13720</v>
      </c>
      <c r="E2296" s="154" t="s">
        <v>40</v>
      </c>
      <c r="F2296" s="154" t="s">
        <v>1145</v>
      </c>
      <c r="G2296" s="154" t="s">
        <v>13465</v>
      </c>
      <c r="H2296" s="154" t="s">
        <v>7310</v>
      </c>
      <c r="I2296" s="154" t="s">
        <v>7311</v>
      </c>
      <c r="J2296" s="154" t="s">
        <v>9467</v>
      </c>
      <c r="K2296" s="154" t="s">
        <v>9468</v>
      </c>
      <c r="L2296" s="155">
        <v>8.2006639799999999</v>
      </c>
    </row>
    <row r="2297" spans="1:12" hidden="1" x14ac:dyDescent="0.3">
      <c r="A2297" s="154" t="s">
        <v>13721</v>
      </c>
      <c r="B2297" s="154" t="s">
        <v>13722</v>
      </c>
      <c r="C2297" s="152" t="s">
        <v>2764</v>
      </c>
      <c r="D2297" s="153" t="s">
        <v>13723</v>
      </c>
      <c r="E2297" s="154" t="s">
        <v>36</v>
      </c>
      <c r="F2297" s="154" t="s">
        <v>1145</v>
      </c>
      <c r="G2297" s="154" t="s">
        <v>13465</v>
      </c>
      <c r="H2297" s="154" t="s">
        <v>7310</v>
      </c>
      <c r="I2297" s="154" t="s">
        <v>7311</v>
      </c>
      <c r="J2297" s="154" t="s">
        <v>9467</v>
      </c>
      <c r="K2297" s="154" t="s">
        <v>9468</v>
      </c>
      <c r="L2297" s="155">
        <v>0.37777511000000003</v>
      </c>
    </row>
    <row r="2298" spans="1:12" hidden="1" x14ac:dyDescent="0.3">
      <c r="A2298" s="154" t="s">
        <v>13724</v>
      </c>
      <c r="B2298" s="154" t="s">
        <v>13725</v>
      </c>
      <c r="C2298" s="152" t="s">
        <v>13726</v>
      </c>
      <c r="D2298" s="153" t="s">
        <v>13727</v>
      </c>
      <c r="E2298" s="154" t="s">
        <v>40</v>
      </c>
      <c r="F2298" s="154" t="s">
        <v>1145</v>
      </c>
      <c r="G2298" s="154" t="s">
        <v>13465</v>
      </c>
      <c r="H2298" s="154" t="s">
        <v>7310</v>
      </c>
      <c r="I2298" s="154" t="s">
        <v>7311</v>
      </c>
      <c r="J2298" s="154" t="s">
        <v>9467</v>
      </c>
      <c r="K2298" s="154" t="s">
        <v>9468</v>
      </c>
      <c r="L2298" s="155">
        <v>6.5093924799999998</v>
      </c>
    </row>
    <row r="2299" spans="1:12" hidden="1" x14ac:dyDescent="0.3">
      <c r="A2299" s="154" t="s">
        <v>13728</v>
      </c>
      <c r="B2299" s="154" t="s">
        <v>13729</v>
      </c>
      <c r="C2299" s="152" t="s">
        <v>2766</v>
      </c>
      <c r="D2299" s="153" t="s">
        <v>13730</v>
      </c>
      <c r="E2299" s="154" t="s">
        <v>40</v>
      </c>
      <c r="F2299" s="154" t="s">
        <v>1145</v>
      </c>
      <c r="G2299" s="154" t="s">
        <v>13465</v>
      </c>
      <c r="H2299" s="154" t="s">
        <v>7310</v>
      </c>
      <c r="I2299" s="154" t="s">
        <v>7311</v>
      </c>
      <c r="J2299" s="154" t="s">
        <v>9467</v>
      </c>
      <c r="K2299" s="154" t="s">
        <v>9468</v>
      </c>
      <c r="L2299" s="155">
        <v>6.5425780800000002</v>
      </c>
    </row>
    <row r="2300" spans="1:12" hidden="1" x14ac:dyDescent="0.3">
      <c r="A2300" s="154" t="s">
        <v>13731</v>
      </c>
      <c r="B2300" s="154" t="s">
        <v>13732</v>
      </c>
      <c r="C2300" s="152" t="s">
        <v>13733</v>
      </c>
      <c r="D2300" s="153" t="s">
        <v>13734</v>
      </c>
      <c r="E2300" s="154" t="s">
        <v>40</v>
      </c>
      <c r="F2300" s="154" t="s">
        <v>1145</v>
      </c>
      <c r="G2300" s="154" t="s">
        <v>13465</v>
      </c>
      <c r="H2300" s="154" t="s">
        <v>7310</v>
      </c>
      <c r="I2300" s="154" t="s">
        <v>7311</v>
      </c>
      <c r="J2300" s="154" t="s">
        <v>9467</v>
      </c>
      <c r="K2300" s="154" t="s">
        <v>9468</v>
      </c>
      <c r="L2300" s="155">
        <v>7.8209776499999997</v>
      </c>
    </row>
    <row r="2301" spans="1:12" hidden="1" x14ac:dyDescent="0.3">
      <c r="A2301" s="154" t="s">
        <v>13735</v>
      </c>
      <c r="B2301" s="154" t="s">
        <v>13736</v>
      </c>
      <c r="C2301" s="152" t="s">
        <v>13737</v>
      </c>
      <c r="D2301" s="153" t="s">
        <v>13738</v>
      </c>
      <c r="E2301" s="154" t="s">
        <v>40</v>
      </c>
      <c r="F2301" s="154" t="s">
        <v>1145</v>
      </c>
      <c r="G2301" s="154" t="s">
        <v>13465</v>
      </c>
      <c r="H2301" s="154" t="s">
        <v>8202</v>
      </c>
      <c r="I2301" s="154" t="s">
        <v>8203</v>
      </c>
      <c r="J2301" s="154" t="s">
        <v>9467</v>
      </c>
      <c r="K2301" s="154" t="s">
        <v>9468</v>
      </c>
      <c r="L2301" s="155">
        <v>6.3996914900000004</v>
      </c>
    </row>
    <row r="2302" spans="1:12" hidden="1" x14ac:dyDescent="0.3">
      <c r="A2302" s="154" t="s">
        <v>13739</v>
      </c>
      <c r="B2302" s="154" t="s">
        <v>13740</v>
      </c>
      <c r="C2302" s="152" t="s">
        <v>1190</v>
      </c>
      <c r="D2302" s="153" t="s">
        <v>13741</v>
      </c>
      <c r="E2302" s="154" t="s">
        <v>40</v>
      </c>
      <c r="F2302" s="154" t="s">
        <v>1145</v>
      </c>
      <c r="G2302" s="154" t="s">
        <v>13465</v>
      </c>
      <c r="H2302" s="154" t="s">
        <v>8202</v>
      </c>
      <c r="I2302" s="154" t="s">
        <v>8203</v>
      </c>
      <c r="J2302" s="154" t="s">
        <v>9467</v>
      </c>
      <c r="K2302" s="154" t="s">
        <v>9468</v>
      </c>
      <c r="L2302" s="155">
        <v>6.9576788499999997</v>
      </c>
    </row>
    <row r="2303" spans="1:12" hidden="1" x14ac:dyDescent="0.3">
      <c r="A2303" s="154" t="s">
        <v>13742</v>
      </c>
      <c r="B2303" s="154" t="s">
        <v>13743</v>
      </c>
      <c r="C2303" s="152" t="s">
        <v>13744</v>
      </c>
      <c r="D2303" s="153" t="s">
        <v>13745</v>
      </c>
      <c r="E2303" s="154" t="s">
        <v>40</v>
      </c>
      <c r="F2303" s="154" t="s">
        <v>1145</v>
      </c>
      <c r="G2303" s="154" t="s">
        <v>13465</v>
      </c>
      <c r="H2303" s="154" t="s">
        <v>7310</v>
      </c>
      <c r="I2303" s="154" t="s">
        <v>7311</v>
      </c>
      <c r="J2303" s="154" t="s">
        <v>9467</v>
      </c>
      <c r="K2303" s="154" t="s">
        <v>9468</v>
      </c>
      <c r="L2303" s="155">
        <v>21.85217089</v>
      </c>
    </row>
    <row r="2304" spans="1:12" hidden="1" x14ac:dyDescent="0.3">
      <c r="A2304" s="154" t="s">
        <v>13746</v>
      </c>
      <c r="B2304" s="154" t="s">
        <v>13747</v>
      </c>
      <c r="C2304" s="152" t="s">
        <v>13748</v>
      </c>
      <c r="D2304" s="153" t="s">
        <v>13749</v>
      </c>
      <c r="E2304" s="154" t="s">
        <v>40</v>
      </c>
      <c r="F2304" s="154" t="s">
        <v>1145</v>
      </c>
      <c r="G2304" s="154" t="s">
        <v>13465</v>
      </c>
      <c r="H2304" s="154" t="s">
        <v>8054</v>
      </c>
      <c r="I2304" s="154" t="s">
        <v>8055</v>
      </c>
      <c r="J2304" s="154" t="s">
        <v>9467</v>
      </c>
      <c r="K2304" s="154" t="s">
        <v>9468</v>
      </c>
      <c r="L2304" s="155">
        <v>3.12824561</v>
      </c>
    </row>
    <row r="2305" spans="1:12" hidden="1" x14ac:dyDescent="0.3">
      <c r="A2305" s="154" t="s">
        <v>13750</v>
      </c>
      <c r="B2305" s="154" t="s">
        <v>13751</v>
      </c>
      <c r="C2305" s="152" t="s">
        <v>2769</v>
      </c>
      <c r="D2305" s="153" t="s">
        <v>13752</v>
      </c>
      <c r="E2305" s="154" t="s">
        <v>40</v>
      </c>
      <c r="F2305" s="154" t="s">
        <v>1145</v>
      </c>
      <c r="G2305" s="154" t="s">
        <v>13465</v>
      </c>
      <c r="H2305" s="154" t="s">
        <v>8054</v>
      </c>
      <c r="I2305" s="154" t="s">
        <v>8055</v>
      </c>
      <c r="J2305" s="154" t="s">
        <v>9467</v>
      </c>
      <c r="K2305" s="154" t="s">
        <v>9468</v>
      </c>
      <c r="L2305" s="155">
        <v>8.1529142399999994</v>
      </c>
    </row>
    <row r="2306" spans="1:12" hidden="1" x14ac:dyDescent="0.3">
      <c r="A2306" s="154" t="s">
        <v>13753</v>
      </c>
      <c r="B2306" s="154" t="s">
        <v>13754</v>
      </c>
      <c r="C2306" s="152" t="s">
        <v>2771</v>
      </c>
      <c r="D2306" s="153" t="s">
        <v>13755</v>
      </c>
      <c r="E2306" s="154" t="s">
        <v>36</v>
      </c>
      <c r="F2306" s="154" t="s">
        <v>1145</v>
      </c>
      <c r="G2306" s="154" t="s">
        <v>13465</v>
      </c>
      <c r="H2306" s="154" t="s">
        <v>8054</v>
      </c>
      <c r="I2306" s="154" t="s">
        <v>8055</v>
      </c>
      <c r="J2306" s="154" t="s">
        <v>9467</v>
      </c>
      <c r="K2306" s="154" t="s">
        <v>9468</v>
      </c>
      <c r="L2306" s="155">
        <v>9.9970784600000009</v>
      </c>
    </row>
    <row r="2307" spans="1:12" hidden="1" x14ac:dyDescent="0.3">
      <c r="A2307" s="154" t="s">
        <v>13756</v>
      </c>
      <c r="B2307" s="154" t="s">
        <v>13757</v>
      </c>
      <c r="C2307" s="152" t="s">
        <v>2773</v>
      </c>
      <c r="D2307" s="153" t="s">
        <v>13758</v>
      </c>
      <c r="E2307" s="154" t="s">
        <v>36</v>
      </c>
      <c r="F2307" s="154" t="s">
        <v>1145</v>
      </c>
      <c r="G2307" s="154" t="s">
        <v>13465</v>
      </c>
      <c r="H2307" s="154" t="s">
        <v>8054</v>
      </c>
      <c r="I2307" s="154" t="s">
        <v>8055</v>
      </c>
      <c r="J2307" s="154" t="s">
        <v>9467</v>
      </c>
      <c r="K2307" s="154" t="s">
        <v>9468</v>
      </c>
      <c r="L2307" s="155">
        <v>8.7089784899999998</v>
      </c>
    </row>
    <row r="2308" spans="1:12" hidden="1" x14ac:dyDescent="0.3">
      <c r="A2308" s="154" t="s">
        <v>13759</v>
      </c>
      <c r="B2308" s="154" t="s">
        <v>13760</v>
      </c>
      <c r="C2308" s="152" t="s">
        <v>2775</v>
      </c>
      <c r="D2308" s="153" t="s">
        <v>13761</v>
      </c>
      <c r="E2308" s="154" t="s">
        <v>36</v>
      </c>
      <c r="F2308" s="154" t="s">
        <v>1145</v>
      </c>
      <c r="G2308" s="154" t="s">
        <v>13465</v>
      </c>
      <c r="H2308" s="154" t="s">
        <v>8054</v>
      </c>
      <c r="I2308" s="154" t="s">
        <v>8055</v>
      </c>
      <c r="J2308" s="154" t="s">
        <v>9467</v>
      </c>
      <c r="K2308" s="154" t="s">
        <v>9468</v>
      </c>
      <c r="L2308" s="155">
        <v>10.65694474</v>
      </c>
    </row>
    <row r="2309" spans="1:12" hidden="1" x14ac:dyDescent="0.3">
      <c r="A2309" s="154" t="s">
        <v>13762</v>
      </c>
      <c r="B2309" s="154" t="s">
        <v>13763</v>
      </c>
      <c r="C2309" s="152" t="s">
        <v>2777</v>
      </c>
      <c r="D2309" s="153" t="s">
        <v>13764</v>
      </c>
      <c r="E2309" s="154" t="s">
        <v>36</v>
      </c>
      <c r="F2309" s="154" t="s">
        <v>1145</v>
      </c>
      <c r="G2309" s="154" t="s">
        <v>13465</v>
      </c>
      <c r="H2309" s="154" t="s">
        <v>8054</v>
      </c>
      <c r="I2309" s="154" t="s">
        <v>8055</v>
      </c>
      <c r="J2309" s="154" t="s">
        <v>9467</v>
      </c>
      <c r="K2309" s="154" t="s">
        <v>9468</v>
      </c>
      <c r="L2309" s="155">
        <v>9.2842502499999995</v>
      </c>
    </row>
    <row r="2310" spans="1:12" hidden="1" x14ac:dyDescent="0.3">
      <c r="A2310" s="154" t="s">
        <v>13765</v>
      </c>
      <c r="B2310" s="154" t="s">
        <v>13766</v>
      </c>
      <c r="C2310" s="152" t="s">
        <v>13767</v>
      </c>
      <c r="D2310" s="153" t="s">
        <v>13768</v>
      </c>
      <c r="E2310" s="154" t="s">
        <v>36</v>
      </c>
      <c r="F2310" s="154" t="s">
        <v>1145</v>
      </c>
      <c r="G2310" s="154" t="s">
        <v>13465</v>
      </c>
      <c r="H2310" s="154" t="s">
        <v>8202</v>
      </c>
      <c r="I2310" s="154" t="s">
        <v>8203</v>
      </c>
      <c r="J2310" s="154" t="s">
        <v>9467</v>
      </c>
      <c r="K2310" s="154" t="s">
        <v>9468</v>
      </c>
      <c r="L2310" s="155">
        <v>0.34014580999999999</v>
      </c>
    </row>
    <row r="2311" spans="1:12" hidden="1" x14ac:dyDescent="0.3">
      <c r="A2311" s="154" t="s">
        <v>13769</v>
      </c>
      <c r="B2311" s="154" t="s">
        <v>13770</v>
      </c>
      <c r="C2311" s="152" t="s">
        <v>2779</v>
      </c>
      <c r="D2311" s="153" t="s">
        <v>13771</v>
      </c>
      <c r="E2311" s="154" t="s">
        <v>40</v>
      </c>
      <c r="F2311" s="154" t="s">
        <v>1145</v>
      </c>
      <c r="G2311" s="154" t="s">
        <v>13465</v>
      </c>
      <c r="H2311" s="154" t="s">
        <v>7310</v>
      </c>
      <c r="I2311" s="154" t="s">
        <v>7311</v>
      </c>
      <c r="J2311" s="154" t="s">
        <v>9467</v>
      </c>
      <c r="K2311" s="154" t="s">
        <v>9468</v>
      </c>
      <c r="L2311" s="155">
        <v>12.17051347</v>
      </c>
    </row>
    <row r="2312" spans="1:12" hidden="1" x14ac:dyDescent="0.3">
      <c r="A2312" s="154" t="s">
        <v>13772</v>
      </c>
      <c r="B2312" s="154" t="s">
        <v>13773</v>
      </c>
      <c r="C2312" s="152" t="s">
        <v>13774</v>
      </c>
      <c r="D2312" s="153" t="s">
        <v>13775</v>
      </c>
      <c r="E2312" s="154" t="s">
        <v>40</v>
      </c>
      <c r="F2312" s="154" t="s">
        <v>1145</v>
      </c>
      <c r="G2312" s="154" t="s">
        <v>13465</v>
      </c>
      <c r="H2312" s="154" t="s">
        <v>7310</v>
      </c>
      <c r="I2312" s="154" t="s">
        <v>7311</v>
      </c>
      <c r="J2312" s="154" t="s">
        <v>9467</v>
      </c>
      <c r="K2312" s="154" t="s">
        <v>9468</v>
      </c>
      <c r="L2312" s="155">
        <v>15.34518986</v>
      </c>
    </row>
    <row r="2313" spans="1:12" hidden="1" x14ac:dyDescent="0.3">
      <c r="A2313" s="154" t="s">
        <v>13776</v>
      </c>
      <c r="B2313" s="154" t="s">
        <v>13777</v>
      </c>
      <c r="C2313" s="152" t="s">
        <v>2781</v>
      </c>
      <c r="D2313" s="153" t="s">
        <v>13778</v>
      </c>
      <c r="E2313" s="154" t="s">
        <v>40</v>
      </c>
      <c r="F2313" s="154" t="s">
        <v>1145</v>
      </c>
      <c r="G2313" s="154" t="s">
        <v>13465</v>
      </c>
      <c r="H2313" s="154" t="s">
        <v>8976</v>
      </c>
      <c r="I2313" s="154" t="s">
        <v>8977</v>
      </c>
      <c r="J2313" s="154" t="s">
        <v>9467</v>
      </c>
      <c r="K2313" s="154" t="s">
        <v>9468</v>
      </c>
      <c r="L2313" s="155">
        <v>21.70549256</v>
      </c>
    </row>
    <row r="2314" spans="1:12" hidden="1" x14ac:dyDescent="0.3">
      <c r="A2314" s="154" t="s">
        <v>13779</v>
      </c>
      <c r="B2314" s="154" t="s">
        <v>13780</v>
      </c>
      <c r="C2314" s="152" t="s">
        <v>1220</v>
      </c>
      <c r="D2314" s="153" t="s">
        <v>13781</v>
      </c>
      <c r="E2314" s="154" t="s">
        <v>40</v>
      </c>
      <c r="F2314" s="154" t="s">
        <v>1145</v>
      </c>
      <c r="G2314" s="154" t="s">
        <v>13465</v>
      </c>
      <c r="H2314" s="154" t="s">
        <v>8115</v>
      </c>
      <c r="I2314" s="154" t="s">
        <v>8116</v>
      </c>
      <c r="J2314" s="154" t="s">
        <v>9467</v>
      </c>
      <c r="K2314" s="154" t="s">
        <v>9468</v>
      </c>
      <c r="L2314" s="155">
        <v>13.000532229999999</v>
      </c>
    </row>
    <row r="2315" spans="1:12" hidden="1" x14ac:dyDescent="0.3">
      <c r="A2315" s="154" t="s">
        <v>13782</v>
      </c>
      <c r="B2315" s="154" t="s">
        <v>13783</v>
      </c>
      <c r="C2315" s="152" t="s">
        <v>2784</v>
      </c>
      <c r="D2315" s="153" t="s">
        <v>13784</v>
      </c>
      <c r="E2315" s="154" t="s">
        <v>40</v>
      </c>
      <c r="F2315" s="154" t="s">
        <v>1145</v>
      </c>
      <c r="G2315" s="154" t="s">
        <v>13465</v>
      </c>
      <c r="H2315" s="154" t="s">
        <v>8976</v>
      </c>
      <c r="I2315" s="154" t="s">
        <v>8977</v>
      </c>
      <c r="J2315" s="154" t="s">
        <v>9467</v>
      </c>
      <c r="K2315" s="154" t="s">
        <v>9468</v>
      </c>
      <c r="L2315" s="155">
        <v>23.94004232</v>
      </c>
    </row>
    <row r="2316" spans="1:12" hidden="1" x14ac:dyDescent="0.3">
      <c r="A2316" s="154" t="s">
        <v>13785</v>
      </c>
      <c r="B2316" s="154" t="s">
        <v>13786</v>
      </c>
      <c r="C2316" s="152" t="s">
        <v>13787</v>
      </c>
      <c r="D2316" s="153" t="s">
        <v>13788</v>
      </c>
      <c r="E2316" s="154" t="s">
        <v>40</v>
      </c>
      <c r="F2316" s="154" t="s">
        <v>1145</v>
      </c>
      <c r="G2316" s="154" t="s">
        <v>13465</v>
      </c>
      <c r="H2316" s="154" t="s">
        <v>7310</v>
      </c>
      <c r="I2316" s="154" t="s">
        <v>7311</v>
      </c>
      <c r="J2316" s="154" t="s">
        <v>9467</v>
      </c>
      <c r="K2316" s="154" t="s">
        <v>9468</v>
      </c>
      <c r="L2316" s="155">
        <v>12.89326415</v>
      </c>
    </row>
    <row r="2317" spans="1:12" hidden="1" x14ac:dyDescent="0.3">
      <c r="A2317" s="154" t="s">
        <v>13789</v>
      </c>
      <c r="B2317" s="154" t="s">
        <v>13790</v>
      </c>
      <c r="C2317" s="152" t="s">
        <v>13791</v>
      </c>
      <c r="D2317" s="153" t="s">
        <v>13792</v>
      </c>
      <c r="E2317" s="154" t="s">
        <v>40</v>
      </c>
      <c r="F2317" s="154" t="s">
        <v>1145</v>
      </c>
      <c r="G2317" s="154" t="s">
        <v>13465</v>
      </c>
      <c r="H2317" s="154" t="s">
        <v>7310</v>
      </c>
      <c r="I2317" s="154" t="s">
        <v>7311</v>
      </c>
      <c r="J2317" s="154" t="s">
        <v>9467</v>
      </c>
      <c r="K2317" s="154" t="s">
        <v>9468</v>
      </c>
      <c r="L2317" s="155">
        <v>8.6145984900000006</v>
      </c>
    </row>
    <row r="2318" spans="1:12" hidden="1" x14ac:dyDescent="0.3">
      <c r="A2318" s="154" t="s">
        <v>13793</v>
      </c>
      <c r="B2318" s="154" t="s">
        <v>13794</v>
      </c>
      <c r="C2318" s="152" t="s">
        <v>2787</v>
      </c>
      <c r="D2318" s="153" t="s">
        <v>13795</v>
      </c>
      <c r="E2318" s="154" t="s">
        <v>40</v>
      </c>
      <c r="F2318" s="154" t="s">
        <v>1145</v>
      </c>
      <c r="G2318" s="154" t="s">
        <v>13465</v>
      </c>
      <c r="H2318" s="154" t="s">
        <v>7310</v>
      </c>
      <c r="I2318" s="154" t="s">
        <v>7311</v>
      </c>
      <c r="J2318" s="154" t="s">
        <v>9467</v>
      </c>
      <c r="K2318" s="154" t="s">
        <v>9468</v>
      </c>
      <c r="L2318" s="155">
        <v>6.39900745</v>
      </c>
    </row>
    <row r="2319" spans="1:12" hidden="1" x14ac:dyDescent="0.3">
      <c r="A2319" s="154" t="s">
        <v>13796</v>
      </c>
      <c r="B2319" s="154" t="s">
        <v>13797</v>
      </c>
      <c r="C2319" s="152" t="s">
        <v>2789</v>
      </c>
      <c r="D2319" s="153" t="s">
        <v>13798</v>
      </c>
      <c r="E2319" s="154" t="s">
        <v>40</v>
      </c>
      <c r="F2319" s="154" t="s">
        <v>1145</v>
      </c>
      <c r="G2319" s="154" t="s">
        <v>13465</v>
      </c>
      <c r="H2319" s="154" t="s">
        <v>7310</v>
      </c>
      <c r="I2319" s="154" t="s">
        <v>7311</v>
      </c>
      <c r="J2319" s="154" t="s">
        <v>9467</v>
      </c>
      <c r="K2319" s="154" t="s">
        <v>9468</v>
      </c>
      <c r="L2319" s="155">
        <v>15.74539493</v>
      </c>
    </row>
    <row r="2320" spans="1:12" hidden="1" x14ac:dyDescent="0.3">
      <c r="A2320" s="154" t="s">
        <v>13799</v>
      </c>
      <c r="B2320" s="154" t="s">
        <v>13800</v>
      </c>
      <c r="C2320" s="152" t="s">
        <v>13801</v>
      </c>
      <c r="D2320" s="153" t="s">
        <v>13802</v>
      </c>
      <c r="E2320" s="154" t="s">
        <v>40</v>
      </c>
      <c r="F2320" s="154" t="s">
        <v>1145</v>
      </c>
      <c r="G2320" s="154" t="s">
        <v>13465</v>
      </c>
      <c r="H2320" s="154" t="s">
        <v>7310</v>
      </c>
      <c r="I2320" s="154" t="s">
        <v>7311</v>
      </c>
      <c r="J2320" s="154" t="s">
        <v>9467</v>
      </c>
      <c r="K2320" s="154" t="s">
        <v>9468</v>
      </c>
      <c r="L2320" s="155">
        <v>0</v>
      </c>
    </row>
    <row r="2321" spans="1:12" hidden="1" x14ac:dyDescent="0.3">
      <c r="A2321" s="154" t="s">
        <v>13803</v>
      </c>
      <c r="B2321" s="154" t="s">
        <v>13804</v>
      </c>
      <c r="C2321" s="152" t="s">
        <v>13805</v>
      </c>
      <c r="D2321" s="153" t="s">
        <v>13806</v>
      </c>
      <c r="E2321" s="154" t="s">
        <v>40</v>
      </c>
      <c r="F2321" s="154" t="s">
        <v>1145</v>
      </c>
      <c r="G2321" s="154" t="s">
        <v>13465</v>
      </c>
      <c r="H2321" s="154" t="s">
        <v>7310</v>
      </c>
      <c r="I2321" s="154" t="s">
        <v>7311</v>
      </c>
      <c r="J2321" s="154" t="s">
        <v>9467</v>
      </c>
      <c r="K2321" s="154" t="s">
        <v>9468</v>
      </c>
      <c r="L2321" s="155">
        <v>21.580351350000001</v>
      </c>
    </row>
    <row r="2322" spans="1:12" hidden="1" x14ac:dyDescent="0.3">
      <c r="A2322" s="154" t="s">
        <v>13807</v>
      </c>
      <c r="B2322" s="154" t="s">
        <v>13808</v>
      </c>
      <c r="C2322" s="152" t="s">
        <v>2791</v>
      </c>
      <c r="D2322" s="153" t="s">
        <v>13809</v>
      </c>
      <c r="E2322" s="154" t="s">
        <v>40</v>
      </c>
      <c r="F2322" s="154" t="s">
        <v>1145</v>
      </c>
      <c r="G2322" s="154" t="s">
        <v>13465</v>
      </c>
      <c r="H2322" s="154" t="s">
        <v>7310</v>
      </c>
      <c r="I2322" s="154" t="s">
        <v>7311</v>
      </c>
      <c r="J2322" s="154" t="s">
        <v>9467</v>
      </c>
      <c r="K2322" s="154" t="s">
        <v>9468</v>
      </c>
      <c r="L2322" s="155">
        <v>18.603753749999999</v>
      </c>
    </row>
    <row r="2323" spans="1:12" hidden="1" x14ac:dyDescent="0.3">
      <c r="A2323" s="154" t="s">
        <v>13810</v>
      </c>
      <c r="B2323" s="154" t="s">
        <v>13811</v>
      </c>
      <c r="C2323" s="152" t="s">
        <v>13812</v>
      </c>
      <c r="D2323" s="153" t="s">
        <v>13813</v>
      </c>
      <c r="E2323" s="154" t="s">
        <v>40</v>
      </c>
      <c r="F2323" s="154" t="s">
        <v>1145</v>
      </c>
      <c r="G2323" s="154" t="s">
        <v>13465</v>
      </c>
      <c r="H2323" s="154" t="s">
        <v>7310</v>
      </c>
      <c r="I2323" s="154" t="s">
        <v>7311</v>
      </c>
      <c r="J2323" s="154" t="s">
        <v>9467</v>
      </c>
      <c r="K2323" s="154" t="s">
        <v>9468</v>
      </c>
      <c r="L2323" s="155">
        <v>15.727799559999999</v>
      </c>
    </row>
    <row r="2324" spans="1:12" hidden="1" x14ac:dyDescent="0.3">
      <c r="A2324" s="154" t="s">
        <v>13814</v>
      </c>
      <c r="B2324" s="154" t="s">
        <v>13815</v>
      </c>
      <c r="C2324" s="152" t="s">
        <v>2795</v>
      </c>
      <c r="D2324" s="153" t="s">
        <v>13816</v>
      </c>
      <c r="E2324" s="154" t="s">
        <v>40</v>
      </c>
      <c r="F2324" s="154" t="s">
        <v>1145</v>
      </c>
      <c r="G2324" s="154" t="s">
        <v>13465</v>
      </c>
      <c r="H2324" s="154" t="s">
        <v>7726</v>
      </c>
      <c r="I2324" s="154" t="s">
        <v>7727</v>
      </c>
      <c r="J2324" s="154" t="s">
        <v>9467</v>
      </c>
      <c r="K2324" s="154" t="s">
        <v>9468</v>
      </c>
      <c r="L2324" s="155">
        <v>7.0165566200000002</v>
      </c>
    </row>
    <row r="2325" spans="1:12" hidden="1" x14ac:dyDescent="0.3">
      <c r="A2325" s="154" t="s">
        <v>13817</v>
      </c>
      <c r="B2325" s="154" t="s">
        <v>13818</v>
      </c>
      <c r="C2325" s="152" t="s">
        <v>13819</v>
      </c>
      <c r="D2325" s="153" t="s">
        <v>13820</v>
      </c>
      <c r="E2325" s="154" t="s">
        <v>40</v>
      </c>
      <c r="F2325" s="154" t="s">
        <v>1145</v>
      </c>
      <c r="G2325" s="154" t="s">
        <v>13465</v>
      </c>
      <c r="H2325" s="154" t="s">
        <v>7726</v>
      </c>
      <c r="I2325" s="154" t="s">
        <v>7727</v>
      </c>
      <c r="J2325" s="154" t="s">
        <v>9467</v>
      </c>
      <c r="K2325" s="154" t="s">
        <v>9468</v>
      </c>
      <c r="L2325" s="155">
        <v>6.5509283700000003</v>
      </c>
    </row>
    <row r="2326" spans="1:12" hidden="1" x14ac:dyDescent="0.3">
      <c r="A2326" s="154" t="s">
        <v>13821</v>
      </c>
      <c r="B2326" s="154" t="s">
        <v>13822</v>
      </c>
      <c r="C2326" s="152" t="s">
        <v>2797</v>
      </c>
      <c r="D2326" s="153" t="s">
        <v>13823</v>
      </c>
      <c r="E2326" s="154" t="s">
        <v>40</v>
      </c>
      <c r="F2326" s="154" t="s">
        <v>1145</v>
      </c>
      <c r="G2326" s="154" t="s">
        <v>13465</v>
      </c>
      <c r="H2326" s="154" t="s">
        <v>7726</v>
      </c>
      <c r="I2326" s="154" t="s">
        <v>7727</v>
      </c>
      <c r="J2326" s="154" t="s">
        <v>9467</v>
      </c>
      <c r="K2326" s="154" t="s">
        <v>9468</v>
      </c>
      <c r="L2326" s="155">
        <v>7.4956298700000001</v>
      </c>
    </row>
    <row r="2327" spans="1:12" hidden="1" x14ac:dyDescent="0.3">
      <c r="A2327" s="154" t="s">
        <v>13824</v>
      </c>
      <c r="B2327" s="154" t="s">
        <v>13825</v>
      </c>
      <c r="C2327" s="152" t="s">
        <v>2799</v>
      </c>
      <c r="D2327" s="153" t="s">
        <v>13826</v>
      </c>
      <c r="E2327" s="154" t="s">
        <v>40</v>
      </c>
      <c r="F2327" s="154" t="s">
        <v>1145</v>
      </c>
      <c r="G2327" s="154" t="s">
        <v>13465</v>
      </c>
      <c r="H2327" s="154" t="s">
        <v>7726</v>
      </c>
      <c r="I2327" s="154" t="s">
        <v>7727</v>
      </c>
      <c r="J2327" s="154" t="s">
        <v>9467</v>
      </c>
      <c r="K2327" s="154" t="s">
        <v>9468</v>
      </c>
      <c r="L2327" s="155">
        <v>8.0635464300000006</v>
      </c>
    </row>
    <row r="2328" spans="1:12" hidden="1" x14ac:dyDescent="0.3">
      <c r="A2328" s="154" t="s">
        <v>13827</v>
      </c>
      <c r="B2328" s="154" t="s">
        <v>13828</v>
      </c>
      <c r="C2328" s="152" t="s">
        <v>2801</v>
      </c>
      <c r="D2328" s="153" t="s">
        <v>13829</v>
      </c>
      <c r="E2328" s="154" t="s">
        <v>40</v>
      </c>
      <c r="F2328" s="154" t="s">
        <v>1145</v>
      </c>
      <c r="G2328" s="154" t="s">
        <v>13465</v>
      </c>
      <c r="H2328" s="154" t="s">
        <v>7726</v>
      </c>
      <c r="I2328" s="154" t="s">
        <v>7727</v>
      </c>
      <c r="J2328" s="154" t="s">
        <v>9467</v>
      </c>
      <c r="K2328" s="154" t="s">
        <v>9468</v>
      </c>
      <c r="L2328" s="155">
        <v>8.0609500399999998</v>
      </c>
    </row>
    <row r="2329" spans="1:12" hidden="1" x14ac:dyDescent="0.3">
      <c r="A2329" s="154" t="s">
        <v>13830</v>
      </c>
      <c r="B2329" s="154" t="s">
        <v>13831</v>
      </c>
      <c r="C2329" s="152" t="s">
        <v>2803</v>
      </c>
      <c r="D2329" s="153" t="s">
        <v>13832</v>
      </c>
      <c r="E2329" s="154" t="s">
        <v>40</v>
      </c>
      <c r="F2329" s="154" t="s">
        <v>1145</v>
      </c>
      <c r="G2329" s="154" t="s">
        <v>13465</v>
      </c>
      <c r="H2329" s="154" t="s">
        <v>7726</v>
      </c>
      <c r="I2329" s="154" t="s">
        <v>7727</v>
      </c>
      <c r="J2329" s="154" t="s">
        <v>9467</v>
      </c>
      <c r="K2329" s="154" t="s">
        <v>9468</v>
      </c>
      <c r="L2329" s="155">
        <v>8.7954732500000006</v>
      </c>
    </row>
    <row r="2330" spans="1:12" hidden="1" x14ac:dyDescent="0.3">
      <c r="A2330" s="154" t="s">
        <v>13833</v>
      </c>
      <c r="B2330" s="154" t="s">
        <v>13834</v>
      </c>
      <c r="C2330" s="152" t="s">
        <v>2805</v>
      </c>
      <c r="D2330" s="153" t="s">
        <v>13835</v>
      </c>
      <c r="E2330" s="154" t="s">
        <v>40</v>
      </c>
      <c r="F2330" s="154" t="s">
        <v>1145</v>
      </c>
      <c r="G2330" s="154" t="s">
        <v>13465</v>
      </c>
      <c r="H2330" s="154" t="s">
        <v>7726</v>
      </c>
      <c r="I2330" s="154" t="s">
        <v>7727</v>
      </c>
      <c r="J2330" s="154" t="s">
        <v>9467</v>
      </c>
      <c r="K2330" s="154" t="s">
        <v>9468</v>
      </c>
      <c r="L2330" s="155">
        <v>9.5658869099999997</v>
      </c>
    </row>
    <row r="2331" spans="1:12" hidden="1" x14ac:dyDescent="0.3">
      <c r="A2331" s="154" t="s">
        <v>13836</v>
      </c>
      <c r="B2331" s="154" t="s">
        <v>13837</v>
      </c>
      <c r="C2331" s="152" t="s">
        <v>2807</v>
      </c>
      <c r="D2331" s="153" t="s">
        <v>13838</v>
      </c>
      <c r="E2331" s="154" t="s">
        <v>40</v>
      </c>
      <c r="F2331" s="154" t="s">
        <v>1145</v>
      </c>
      <c r="G2331" s="154" t="s">
        <v>13465</v>
      </c>
      <c r="H2331" s="154" t="s">
        <v>7726</v>
      </c>
      <c r="I2331" s="154" t="s">
        <v>7727</v>
      </c>
      <c r="J2331" s="154" t="s">
        <v>9467</v>
      </c>
      <c r="K2331" s="154" t="s">
        <v>9468</v>
      </c>
      <c r="L2331" s="155">
        <v>10.21410404</v>
      </c>
    </row>
    <row r="2332" spans="1:12" hidden="1" x14ac:dyDescent="0.3">
      <c r="A2332" s="154" t="s">
        <v>13839</v>
      </c>
      <c r="B2332" s="154" t="s">
        <v>13840</v>
      </c>
      <c r="C2332" s="152" t="s">
        <v>2809</v>
      </c>
      <c r="D2332" s="153" t="s">
        <v>13841</v>
      </c>
      <c r="E2332" s="154" t="s">
        <v>40</v>
      </c>
      <c r="F2332" s="154" t="s">
        <v>1145</v>
      </c>
      <c r="G2332" s="154" t="s">
        <v>13465</v>
      </c>
      <c r="H2332" s="154" t="s">
        <v>7726</v>
      </c>
      <c r="I2332" s="154" t="s">
        <v>7727</v>
      </c>
      <c r="J2332" s="154" t="s">
        <v>9467</v>
      </c>
      <c r="K2332" s="154" t="s">
        <v>9468</v>
      </c>
      <c r="L2332" s="155">
        <v>6.5446486500000001</v>
      </c>
    </row>
    <row r="2333" spans="1:12" hidden="1" x14ac:dyDescent="0.3">
      <c r="A2333" s="154" t="s">
        <v>13842</v>
      </c>
      <c r="B2333" s="154" t="s">
        <v>13843</v>
      </c>
      <c r="C2333" s="152" t="s">
        <v>2811</v>
      </c>
      <c r="D2333" s="153" t="s">
        <v>13844</v>
      </c>
      <c r="E2333" s="154" t="s">
        <v>40</v>
      </c>
      <c r="F2333" s="154" t="s">
        <v>1145</v>
      </c>
      <c r="G2333" s="154" t="s">
        <v>13465</v>
      </c>
      <c r="H2333" s="154" t="s">
        <v>7726</v>
      </c>
      <c r="I2333" s="154" t="s">
        <v>7727</v>
      </c>
      <c r="J2333" s="154" t="s">
        <v>9467</v>
      </c>
      <c r="K2333" s="154" t="s">
        <v>9468</v>
      </c>
      <c r="L2333" s="155">
        <v>7.22706845</v>
      </c>
    </row>
    <row r="2334" spans="1:12" hidden="1" x14ac:dyDescent="0.3">
      <c r="A2334" s="154" t="s">
        <v>13845</v>
      </c>
      <c r="B2334" s="154" t="s">
        <v>13846</v>
      </c>
      <c r="C2334" s="152" t="s">
        <v>2813</v>
      </c>
      <c r="D2334" s="153" t="s">
        <v>13847</v>
      </c>
      <c r="E2334" s="154" t="s">
        <v>36</v>
      </c>
      <c r="F2334" s="154" t="s">
        <v>1145</v>
      </c>
      <c r="G2334" s="154" t="s">
        <v>13465</v>
      </c>
      <c r="H2334" s="154" t="s">
        <v>7726</v>
      </c>
      <c r="I2334" s="154" t="s">
        <v>7727</v>
      </c>
      <c r="J2334" s="154" t="s">
        <v>9467</v>
      </c>
      <c r="K2334" s="154" t="s">
        <v>9468</v>
      </c>
      <c r="L2334" s="155">
        <v>4.0913064800000001</v>
      </c>
    </row>
    <row r="2335" spans="1:12" hidden="1" x14ac:dyDescent="0.3">
      <c r="A2335" s="154" t="s">
        <v>13848</v>
      </c>
      <c r="B2335" s="154" t="s">
        <v>13849</v>
      </c>
      <c r="C2335" s="152" t="s">
        <v>13850</v>
      </c>
      <c r="D2335" s="153" t="s">
        <v>13851</v>
      </c>
      <c r="E2335" s="154" t="s">
        <v>40</v>
      </c>
      <c r="F2335" s="154" t="s">
        <v>1145</v>
      </c>
      <c r="G2335" s="154" t="s">
        <v>13465</v>
      </c>
      <c r="H2335" s="154" t="s">
        <v>8976</v>
      </c>
      <c r="I2335" s="154" t="s">
        <v>8977</v>
      </c>
      <c r="J2335" s="154" t="s">
        <v>9467</v>
      </c>
      <c r="K2335" s="154" t="s">
        <v>9468</v>
      </c>
      <c r="L2335" s="155">
        <v>12.44336552</v>
      </c>
    </row>
    <row r="2336" spans="1:12" hidden="1" x14ac:dyDescent="0.3">
      <c r="A2336" s="154" t="s">
        <v>13852</v>
      </c>
      <c r="B2336" s="154" t="s">
        <v>13853</v>
      </c>
      <c r="C2336" s="152" t="s">
        <v>2815</v>
      </c>
      <c r="D2336" s="153" t="s">
        <v>13854</v>
      </c>
      <c r="E2336" s="154" t="s">
        <v>40</v>
      </c>
      <c r="F2336" s="154" t="s">
        <v>1145</v>
      </c>
      <c r="G2336" s="154" t="s">
        <v>13465</v>
      </c>
      <c r="H2336" s="154" t="s">
        <v>7310</v>
      </c>
      <c r="I2336" s="154" t="s">
        <v>7311</v>
      </c>
      <c r="J2336" s="154" t="s">
        <v>9467</v>
      </c>
      <c r="K2336" s="154" t="s">
        <v>9468</v>
      </c>
      <c r="L2336" s="155">
        <v>11.8033716</v>
      </c>
    </row>
    <row r="2337" spans="1:12" hidden="1" x14ac:dyDescent="0.3">
      <c r="A2337" s="154" t="s">
        <v>13855</v>
      </c>
      <c r="B2337" s="154" t="s">
        <v>13856</v>
      </c>
      <c r="C2337" s="152" t="s">
        <v>13857</v>
      </c>
      <c r="D2337" s="153" t="s">
        <v>13858</v>
      </c>
      <c r="E2337" s="154" t="s">
        <v>40</v>
      </c>
      <c r="F2337" s="154" t="s">
        <v>1145</v>
      </c>
      <c r="G2337" s="154" t="s">
        <v>13465</v>
      </c>
      <c r="H2337" s="154" t="s">
        <v>7310</v>
      </c>
      <c r="I2337" s="154" t="s">
        <v>7311</v>
      </c>
      <c r="J2337" s="154" t="s">
        <v>9467</v>
      </c>
      <c r="K2337" s="154" t="s">
        <v>9468</v>
      </c>
      <c r="L2337" s="155">
        <v>16.979163610000001</v>
      </c>
    </row>
    <row r="2338" spans="1:12" hidden="1" x14ac:dyDescent="0.3">
      <c r="A2338" s="154" t="s">
        <v>13859</v>
      </c>
      <c r="B2338" s="154" t="s">
        <v>13860</v>
      </c>
      <c r="C2338" s="152" t="s">
        <v>2817</v>
      </c>
      <c r="D2338" s="153" t="s">
        <v>13861</v>
      </c>
      <c r="E2338" s="154" t="s">
        <v>40</v>
      </c>
      <c r="F2338" s="154" t="s">
        <v>1145</v>
      </c>
      <c r="G2338" s="154" t="s">
        <v>13465</v>
      </c>
      <c r="H2338" s="154" t="s">
        <v>7726</v>
      </c>
      <c r="I2338" s="154" t="s">
        <v>7727</v>
      </c>
      <c r="J2338" s="154" t="s">
        <v>9467</v>
      </c>
      <c r="K2338" s="154" t="s">
        <v>9468</v>
      </c>
      <c r="L2338" s="155">
        <v>7.3149972600000002</v>
      </c>
    </row>
    <row r="2339" spans="1:12" hidden="1" x14ac:dyDescent="0.3">
      <c r="A2339" s="154" t="s">
        <v>13862</v>
      </c>
      <c r="B2339" s="154" t="s">
        <v>13863</v>
      </c>
      <c r="C2339" s="152" t="s">
        <v>13864</v>
      </c>
      <c r="D2339" s="153" t="s">
        <v>13865</v>
      </c>
      <c r="E2339" s="154" t="s">
        <v>40</v>
      </c>
      <c r="F2339" s="154" t="s">
        <v>1145</v>
      </c>
      <c r="G2339" s="154" t="s">
        <v>13465</v>
      </c>
      <c r="H2339" s="154" t="s">
        <v>7726</v>
      </c>
      <c r="I2339" s="154" t="s">
        <v>7727</v>
      </c>
      <c r="J2339" s="154" t="s">
        <v>9467</v>
      </c>
      <c r="K2339" s="154" t="s">
        <v>9468</v>
      </c>
      <c r="L2339" s="155">
        <v>8.3344776100000004</v>
      </c>
    </row>
    <row r="2340" spans="1:12" hidden="1" x14ac:dyDescent="0.3">
      <c r="A2340" s="154" t="s">
        <v>13866</v>
      </c>
      <c r="B2340" s="154" t="s">
        <v>13867</v>
      </c>
      <c r="C2340" s="152" t="s">
        <v>2819</v>
      </c>
      <c r="D2340" s="153" t="s">
        <v>13868</v>
      </c>
      <c r="E2340" s="154" t="s">
        <v>40</v>
      </c>
      <c r="F2340" s="154" t="s">
        <v>1145</v>
      </c>
      <c r="G2340" s="154" t="s">
        <v>13465</v>
      </c>
      <c r="H2340" s="154" t="s">
        <v>7726</v>
      </c>
      <c r="I2340" s="154" t="s">
        <v>7727</v>
      </c>
      <c r="J2340" s="154" t="s">
        <v>9467</v>
      </c>
      <c r="K2340" s="154" t="s">
        <v>9468</v>
      </c>
      <c r="L2340" s="155">
        <v>8.4817675099999992</v>
      </c>
    </row>
    <row r="2341" spans="1:12" hidden="1" x14ac:dyDescent="0.3">
      <c r="A2341" s="154" t="s">
        <v>13869</v>
      </c>
      <c r="B2341" s="154" t="s">
        <v>13870</v>
      </c>
      <c r="C2341" s="152" t="s">
        <v>13871</v>
      </c>
      <c r="D2341" s="153" t="s">
        <v>13872</v>
      </c>
      <c r="E2341" s="154" t="s">
        <v>40</v>
      </c>
      <c r="F2341" s="154" t="s">
        <v>1145</v>
      </c>
      <c r="G2341" s="154" t="s">
        <v>13465</v>
      </c>
      <c r="H2341" s="154" t="s">
        <v>7726</v>
      </c>
      <c r="I2341" s="154" t="s">
        <v>7727</v>
      </c>
      <c r="J2341" s="154" t="s">
        <v>9467</v>
      </c>
      <c r="K2341" s="154" t="s">
        <v>9468</v>
      </c>
      <c r="L2341" s="155">
        <v>7.0159528099999999</v>
      </c>
    </row>
    <row r="2342" spans="1:12" hidden="1" x14ac:dyDescent="0.3">
      <c r="A2342" s="154" t="s">
        <v>13873</v>
      </c>
      <c r="B2342" s="154" t="s">
        <v>13874</v>
      </c>
      <c r="C2342" s="152" t="s">
        <v>13875</v>
      </c>
      <c r="D2342" s="153" t="s">
        <v>13876</v>
      </c>
      <c r="E2342" s="154" t="s">
        <v>40</v>
      </c>
      <c r="F2342" s="154" t="s">
        <v>1145</v>
      </c>
      <c r="G2342" s="154" t="s">
        <v>13465</v>
      </c>
      <c r="H2342" s="154" t="s">
        <v>7726</v>
      </c>
      <c r="I2342" s="154" t="s">
        <v>7727</v>
      </c>
      <c r="J2342" s="154" t="s">
        <v>9467</v>
      </c>
      <c r="K2342" s="154" t="s">
        <v>9468</v>
      </c>
      <c r="L2342" s="155">
        <v>3.95773025</v>
      </c>
    </row>
    <row r="2343" spans="1:12" hidden="1" x14ac:dyDescent="0.3">
      <c r="A2343" s="154" t="s">
        <v>13877</v>
      </c>
      <c r="B2343" s="154" t="s">
        <v>13878</v>
      </c>
      <c r="C2343" s="152" t="s">
        <v>2821</v>
      </c>
      <c r="D2343" s="153" t="s">
        <v>13879</v>
      </c>
      <c r="E2343" s="154" t="s">
        <v>36</v>
      </c>
      <c r="F2343" s="154" t="s">
        <v>1145</v>
      </c>
      <c r="G2343" s="154" t="s">
        <v>13465</v>
      </c>
      <c r="H2343" s="154" t="s">
        <v>7726</v>
      </c>
      <c r="I2343" s="154" t="s">
        <v>7727</v>
      </c>
      <c r="J2343" s="154" t="s">
        <v>9467</v>
      </c>
      <c r="K2343" s="154" t="s">
        <v>9468</v>
      </c>
      <c r="L2343" s="155">
        <v>0.15324018</v>
      </c>
    </row>
    <row r="2344" spans="1:12" hidden="1" x14ac:dyDescent="0.3">
      <c r="A2344" s="154" t="s">
        <v>13880</v>
      </c>
      <c r="B2344" s="154" t="s">
        <v>13881</v>
      </c>
      <c r="C2344" s="152" t="s">
        <v>13882</v>
      </c>
      <c r="D2344" s="153" t="s">
        <v>13883</v>
      </c>
      <c r="E2344" s="154" t="s">
        <v>40</v>
      </c>
      <c r="F2344" s="154" t="s">
        <v>1145</v>
      </c>
      <c r="G2344" s="154" t="s">
        <v>13465</v>
      </c>
      <c r="H2344" s="154" t="s">
        <v>7726</v>
      </c>
      <c r="I2344" s="154" t="s">
        <v>7727</v>
      </c>
      <c r="J2344" s="154" t="s">
        <v>9467</v>
      </c>
      <c r="K2344" s="154" t="s">
        <v>9468</v>
      </c>
      <c r="L2344" s="155">
        <v>3.2737590299999999</v>
      </c>
    </row>
    <row r="2345" spans="1:12" hidden="1" x14ac:dyDescent="0.3">
      <c r="A2345" s="154" t="s">
        <v>13884</v>
      </c>
      <c r="B2345" s="154" t="s">
        <v>13885</v>
      </c>
      <c r="C2345" s="152" t="s">
        <v>13886</v>
      </c>
      <c r="D2345" s="153" t="s">
        <v>13887</v>
      </c>
      <c r="E2345" s="154" t="s">
        <v>40</v>
      </c>
      <c r="F2345" s="154" t="s">
        <v>1145</v>
      </c>
      <c r="G2345" s="154" t="s">
        <v>13465</v>
      </c>
      <c r="H2345" s="154" t="s">
        <v>7726</v>
      </c>
      <c r="I2345" s="154" t="s">
        <v>7727</v>
      </c>
      <c r="J2345" s="154" t="s">
        <v>9467</v>
      </c>
      <c r="K2345" s="154" t="s">
        <v>9468</v>
      </c>
      <c r="L2345" s="155">
        <v>4.2240686900000002</v>
      </c>
    </row>
    <row r="2346" spans="1:12" hidden="1" x14ac:dyDescent="0.3">
      <c r="A2346" s="154" t="s">
        <v>13888</v>
      </c>
      <c r="B2346" s="154" t="s">
        <v>13889</v>
      </c>
      <c r="C2346" s="152" t="s">
        <v>13890</v>
      </c>
      <c r="D2346" s="153" t="s">
        <v>13891</v>
      </c>
      <c r="E2346" s="154" t="s">
        <v>40</v>
      </c>
      <c r="F2346" s="154" t="s">
        <v>1145</v>
      </c>
      <c r="G2346" s="154" t="s">
        <v>13465</v>
      </c>
      <c r="H2346" s="154" t="s">
        <v>7310</v>
      </c>
      <c r="I2346" s="154" t="s">
        <v>7311</v>
      </c>
      <c r="J2346" s="154" t="s">
        <v>9467</v>
      </c>
      <c r="K2346" s="154" t="s">
        <v>9468</v>
      </c>
      <c r="L2346" s="155">
        <v>17.750998899999999</v>
      </c>
    </row>
    <row r="2347" spans="1:12" hidden="1" x14ac:dyDescent="0.3">
      <c r="A2347" s="154" t="s">
        <v>13892</v>
      </c>
      <c r="B2347" s="154" t="s">
        <v>13893</v>
      </c>
      <c r="C2347" s="152" t="s">
        <v>13894</v>
      </c>
      <c r="D2347" s="153" t="s">
        <v>13895</v>
      </c>
      <c r="E2347" s="154" t="s">
        <v>40</v>
      </c>
      <c r="F2347" s="154" t="s">
        <v>1145</v>
      </c>
      <c r="G2347" s="154" t="s">
        <v>13465</v>
      </c>
      <c r="H2347" s="154" t="s">
        <v>7310</v>
      </c>
      <c r="I2347" s="154" t="s">
        <v>7311</v>
      </c>
      <c r="J2347" s="154" t="s">
        <v>9467</v>
      </c>
      <c r="K2347" s="154" t="s">
        <v>9468</v>
      </c>
      <c r="L2347" s="155">
        <v>17.75100114</v>
      </c>
    </row>
    <row r="2348" spans="1:12" hidden="1" x14ac:dyDescent="0.3">
      <c r="A2348" s="154" t="s">
        <v>13896</v>
      </c>
      <c r="B2348" s="154" t="s">
        <v>13897</v>
      </c>
      <c r="C2348" s="152" t="s">
        <v>13898</v>
      </c>
      <c r="D2348" s="153" t="s">
        <v>13899</v>
      </c>
      <c r="E2348" s="154" t="s">
        <v>40</v>
      </c>
      <c r="F2348" s="154" t="s">
        <v>1145</v>
      </c>
      <c r="G2348" s="154" t="s">
        <v>13465</v>
      </c>
      <c r="H2348" s="154" t="s">
        <v>7310</v>
      </c>
      <c r="I2348" s="154" t="s">
        <v>7311</v>
      </c>
      <c r="J2348" s="154" t="s">
        <v>9467</v>
      </c>
      <c r="K2348" s="154" t="s">
        <v>9468</v>
      </c>
      <c r="L2348" s="155">
        <v>36.79140314</v>
      </c>
    </row>
    <row r="2349" spans="1:12" hidden="1" x14ac:dyDescent="0.3">
      <c r="A2349" s="154" t="s">
        <v>13900</v>
      </c>
      <c r="B2349" s="154" t="s">
        <v>13901</v>
      </c>
      <c r="C2349" s="152" t="s">
        <v>13902</v>
      </c>
      <c r="D2349" s="153" t="s">
        <v>13903</v>
      </c>
      <c r="E2349" s="154" t="s">
        <v>40</v>
      </c>
      <c r="F2349" s="154" t="s">
        <v>1145</v>
      </c>
      <c r="G2349" s="154" t="s">
        <v>13465</v>
      </c>
      <c r="H2349" s="154" t="s">
        <v>7310</v>
      </c>
      <c r="I2349" s="154" t="s">
        <v>7311</v>
      </c>
      <c r="J2349" s="154" t="s">
        <v>9467</v>
      </c>
      <c r="K2349" s="154" t="s">
        <v>9468</v>
      </c>
      <c r="L2349" s="155">
        <v>37.147997699999998</v>
      </c>
    </row>
    <row r="2350" spans="1:12" hidden="1" x14ac:dyDescent="0.3">
      <c r="A2350" s="154" t="s">
        <v>13904</v>
      </c>
      <c r="B2350" s="154" t="s">
        <v>13905</v>
      </c>
      <c r="C2350" s="152" t="s">
        <v>1170</v>
      </c>
      <c r="D2350" s="153" t="s">
        <v>13906</v>
      </c>
      <c r="E2350" s="154" t="s">
        <v>40</v>
      </c>
      <c r="F2350" s="154" t="s">
        <v>1145</v>
      </c>
      <c r="G2350" s="154" t="s">
        <v>13465</v>
      </c>
      <c r="H2350" s="154" t="s">
        <v>7310</v>
      </c>
      <c r="I2350" s="154" t="s">
        <v>7311</v>
      </c>
      <c r="J2350" s="154" t="s">
        <v>9467</v>
      </c>
      <c r="K2350" s="154" t="s">
        <v>9468</v>
      </c>
      <c r="L2350" s="155">
        <v>30.325138880000001</v>
      </c>
    </row>
    <row r="2351" spans="1:12" hidden="1" x14ac:dyDescent="0.3">
      <c r="A2351" s="154" t="s">
        <v>13907</v>
      </c>
      <c r="B2351" s="154" t="s">
        <v>13908</v>
      </c>
      <c r="C2351" s="152" t="s">
        <v>2824</v>
      </c>
      <c r="D2351" s="153" t="s">
        <v>13909</v>
      </c>
      <c r="E2351" s="154" t="s">
        <v>40</v>
      </c>
      <c r="F2351" s="154" t="s">
        <v>1145</v>
      </c>
      <c r="G2351" s="154" t="s">
        <v>13465</v>
      </c>
      <c r="H2351" s="154" t="s">
        <v>7310</v>
      </c>
      <c r="I2351" s="154" t="s">
        <v>7311</v>
      </c>
      <c r="J2351" s="154" t="s">
        <v>9467</v>
      </c>
      <c r="K2351" s="154" t="s">
        <v>9468</v>
      </c>
      <c r="L2351" s="155">
        <v>32.045894920000002</v>
      </c>
    </row>
    <row r="2352" spans="1:12" hidden="1" x14ac:dyDescent="0.3">
      <c r="A2352" s="154" t="s">
        <v>13910</v>
      </c>
      <c r="B2352" s="154" t="s">
        <v>9006</v>
      </c>
      <c r="C2352" s="152" t="s">
        <v>2826</v>
      </c>
      <c r="D2352" s="153" t="s">
        <v>13911</v>
      </c>
      <c r="E2352" s="154" t="s">
        <v>40</v>
      </c>
      <c r="F2352" s="154" t="s">
        <v>1145</v>
      </c>
      <c r="G2352" s="154" t="s">
        <v>13465</v>
      </c>
      <c r="H2352" s="154" t="s">
        <v>7310</v>
      </c>
      <c r="I2352" s="154" t="s">
        <v>7311</v>
      </c>
      <c r="J2352" s="154" t="s">
        <v>9467</v>
      </c>
      <c r="K2352" s="154" t="s">
        <v>9468</v>
      </c>
      <c r="L2352" s="155">
        <v>30.24556136</v>
      </c>
    </row>
    <row r="2353" spans="1:12" hidden="1" x14ac:dyDescent="0.3">
      <c r="A2353" s="154" t="s">
        <v>13912</v>
      </c>
      <c r="B2353" s="154" t="s">
        <v>13913</v>
      </c>
      <c r="C2353" s="152" t="s">
        <v>1202</v>
      </c>
      <c r="D2353" s="153" t="s">
        <v>13914</v>
      </c>
      <c r="E2353" s="154" t="s">
        <v>40</v>
      </c>
      <c r="F2353" s="154" t="s">
        <v>1145</v>
      </c>
      <c r="G2353" s="154" t="s">
        <v>13465</v>
      </c>
      <c r="H2353" s="154" t="s">
        <v>7310</v>
      </c>
      <c r="I2353" s="154" t="s">
        <v>7311</v>
      </c>
      <c r="J2353" s="154" t="s">
        <v>9467</v>
      </c>
      <c r="K2353" s="154" t="s">
        <v>9468</v>
      </c>
      <c r="L2353" s="155">
        <v>28.863197270000001</v>
      </c>
    </row>
    <row r="2354" spans="1:12" hidden="1" x14ac:dyDescent="0.3">
      <c r="A2354" s="154" t="s">
        <v>13915</v>
      </c>
      <c r="B2354" s="154" t="s">
        <v>13916</v>
      </c>
      <c r="C2354" s="152" t="s">
        <v>2829</v>
      </c>
      <c r="D2354" s="153" t="s">
        <v>13917</v>
      </c>
      <c r="E2354" s="154" t="s">
        <v>40</v>
      </c>
      <c r="F2354" s="154" t="s">
        <v>1145</v>
      </c>
      <c r="G2354" s="154" t="s">
        <v>13465</v>
      </c>
      <c r="H2354" s="154" t="s">
        <v>7310</v>
      </c>
      <c r="I2354" s="154" t="s">
        <v>7311</v>
      </c>
      <c r="J2354" s="154" t="s">
        <v>9467</v>
      </c>
      <c r="K2354" s="154" t="s">
        <v>9468</v>
      </c>
      <c r="L2354" s="155">
        <v>15.523884949999999</v>
      </c>
    </row>
    <row r="2355" spans="1:12" hidden="1" x14ac:dyDescent="0.3">
      <c r="A2355" s="154" t="s">
        <v>13918</v>
      </c>
      <c r="B2355" s="154" t="s">
        <v>13919</v>
      </c>
      <c r="C2355" s="152" t="s">
        <v>2831</v>
      </c>
      <c r="D2355" s="153" t="s">
        <v>13920</v>
      </c>
      <c r="E2355" s="154" t="s">
        <v>40</v>
      </c>
      <c r="F2355" s="154" t="s">
        <v>1145</v>
      </c>
      <c r="G2355" s="154" t="s">
        <v>13465</v>
      </c>
      <c r="H2355" s="154" t="s">
        <v>7310</v>
      </c>
      <c r="I2355" s="154" t="s">
        <v>7311</v>
      </c>
      <c r="J2355" s="154" t="s">
        <v>9467</v>
      </c>
      <c r="K2355" s="154" t="s">
        <v>9468</v>
      </c>
      <c r="L2355" s="155">
        <v>16.214231760000001</v>
      </c>
    </row>
    <row r="2356" spans="1:12" hidden="1" x14ac:dyDescent="0.3">
      <c r="A2356" s="154" t="s">
        <v>13921</v>
      </c>
      <c r="B2356" s="154" t="s">
        <v>13922</v>
      </c>
      <c r="C2356" s="152" t="s">
        <v>13923</v>
      </c>
      <c r="D2356" s="153" t="s">
        <v>13924</v>
      </c>
      <c r="E2356" s="154" t="s">
        <v>40</v>
      </c>
      <c r="F2356" s="154" t="s">
        <v>1145</v>
      </c>
      <c r="G2356" s="154" t="s">
        <v>13465</v>
      </c>
      <c r="H2356" s="154" t="s">
        <v>7310</v>
      </c>
      <c r="I2356" s="154" t="s">
        <v>7311</v>
      </c>
      <c r="J2356" s="154" t="s">
        <v>9467</v>
      </c>
      <c r="K2356" s="154" t="s">
        <v>9468</v>
      </c>
      <c r="L2356" s="155">
        <v>52.533339159999997</v>
      </c>
    </row>
    <row r="2357" spans="1:12" hidden="1" x14ac:dyDescent="0.3">
      <c r="A2357" s="154" t="s">
        <v>13925</v>
      </c>
      <c r="B2357" s="154" t="s">
        <v>13926</v>
      </c>
      <c r="C2357" s="152" t="s">
        <v>2833</v>
      </c>
      <c r="D2357" s="153" t="s">
        <v>13927</v>
      </c>
      <c r="E2357" s="154" t="s">
        <v>40</v>
      </c>
      <c r="F2357" s="154" t="s">
        <v>1145</v>
      </c>
      <c r="G2357" s="154" t="s">
        <v>13465</v>
      </c>
      <c r="H2357" s="154" t="s">
        <v>7310</v>
      </c>
      <c r="I2357" s="154" t="s">
        <v>7311</v>
      </c>
      <c r="J2357" s="154" t="s">
        <v>9467</v>
      </c>
      <c r="K2357" s="154" t="s">
        <v>9468</v>
      </c>
      <c r="L2357" s="155">
        <v>14.73304937</v>
      </c>
    </row>
    <row r="2358" spans="1:12" hidden="1" x14ac:dyDescent="0.3">
      <c r="A2358" s="154" t="s">
        <v>13928</v>
      </c>
      <c r="B2358" s="154" t="s">
        <v>13929</v>
      </c>
      <c r="C2358" s="152" t="s">
        <v>2839</v>
      </c>
      <c r="D2358" s="153" t="s">
        <v>13930</v>
      </c>
      <c r="E2358" s="154" t="s">
        <v>36</v>
      </c>
      <c r="F2358" s="154" t="s">
        <v>1145</v>
      </c>
      <c r="G2358" s="154" t="s">
        <v>13465</v>
      </c>
      <c r="H2358" s="154" t="s">
        <v>7726</v>
      </c>
      <c r="I2358" s="154" t="s">
        <v>7727</v>
      </c>
      <c r="J2358" s="154" t="s">
        <v>9467</v>
      </c>
      <c r="K2358" s="154" t="s">
        <v>9468</v>
      </c>
      <c r="L2358" s="155">
        <v>6.9476109999999994E-2</v>
      </c>
    </row>
    <row r="2359" spans="1:12" hidden="1" x14ac:dyDescent="0.3">
      <c r="A2359" s="154" t="s">
        <v>13931</v>
      </c>
      <c r="B2359" s="154" t="s">
        <v>13932</v>
      </c>
      <c r="C2359" s="152" t="s">
        <v>13933</v>
      </c>
      <c r="D2359" s="153" t="s">
        <v>13934</v>
      </c>
      <c r="E2359" s="154" t="s">
        <v>40</v>
      </c>
      <c r="F2359" s="154" t="s">
        <v>1145</v>
      </c>
      <c r="G2359" s="154" t="s">
        <v>13465</v>
      </c>
      <c r="H2359" s="154" t="s">
        <v>7310</v>
      </c>
      <c r="I2359" s="154" t="s">
        <v>7311</v>
      </c>
      <c r="J2359" s="154" t="s">
        <v>9467</v>
      </c>
      <c r="K2359" s="154" t="s">
        <v>9468</v>
      </c>
      <c r="L2359" s="155">
        <v>20.836198540000002</v>
      </c>
    </row>
    <row r="2360" spans="1:12" hidden="1" x14ac:dyDescent="0.3">
      <c r="A2360" s="154" t="s">
        <v>13935</v>
      </c>
      <c r="B2360" s="154" t="s">
        <v>13936</v>
      </c>
      <c r="C2360" s="152" t="s">
        <v>2847</v>
      </c>
      <c r="D2360" s="153" t="s">
        <v>13937</v>
      </c>
      <c r="E2360" s="154" t="s">
        <v>40</v>
      </c>
      <c r="F2360" s="154" t="s">
        <v>1145</v>
      </c>
      <c r="G2360" s="154" t="s">
        <v>13465</v>
      </c>
      <c r="H2360" s="154" t="s">
        <v>7310</v>
      </c>
      <c r="I2360" s="154" t="s">
        <v>7311</v>
      </c>
      <c r="J2360" s="154" t="s">
        <v>9467</v>
      </c>
      <c r="K2360" s="154" t="s">
        <v>9468</v>
      </c>
      <c r="L2360" s="155">
        <v>15.005585780000001</v>
      </c>
    </row>
    <row r="2361" spans="1:12" hidden="1" x14ac:dyDescent="0.3">
      <c r="A2361" s="154" t="s">
        <v>13938</v>
      </c>
      <c r="B2361" s="154" t="s">
        <v>13939</v>
      </c>
      <c r="C2361" s="152" t="s">
        <v>13940</v>
      </c>
      <c r="D2361" s="153" t="s">
        <v>13941</v>
      </c>
      <c r="E2361" s="154" t="s">
        <v>40</v>
      </c>
      <c r="F2361" s="154" t="s">
        <v>1145</v>
      </c>
      <c r="G2361" s="154" t="s">
        <v>13465</v>
      </c>
      <c r="H2361" s="154" t="s">
        <v>8609</v>
      </c>
      <c r="I2361" s="154" t="s">
        <v>8610</v>
      </c>
      <c r="J2361" s="154" t="s">
        <v>9467</v>
      </c>
      <c r="K2361" s="154" t="s">
        <v>9468</v>
      </c>
      <c r="L2361" s="155">
        <v>4.9500077600000001</v>
      </c>
    </row>
    <row r="2362" spans="1:12" hidden="1" x14ac:dyDescent="0.3">
      <c r="A2362" s="154" t="s">
        <v>13942</v>
      </c>
      <c r="B2362" s="154" t="s">
        <v>13943</v>
      </c>
      <c r="C2362" s="152" t="s">
        <v>13944</v>
      </c>
      <c r="D2362" s="153" t="s">
        <v>13945</v>
      </c>
      <c r="E2362" s="154" t="s">
        <v>40</v>
      </c>
      <c r="F2362" s="154" t="s">
        <v>1145</v>
      </c>
      <c r="G2362" s="154" t="s">
        <v>13465</v>
      </c>
      <c r="H2362" s="154" t="s">
        <v>8609</v>
      </c>
      <c r="I2362" s="154" t="s">
        <v>8610</v>
      </c>
      <c r="J2362" s="154" t="s">
        <v>9467</v>
      </c>
      <c r="K2362" s="154" t="s">
        <v>9468</v>
      </c>
      <c r="L2362" s="155">
        <v>7.8976634099999998</v>
      </c>
    </row>
    <row r="2363" spans="1:12" hidden="1" x14ac:dyDescent="0.3">
      <c r="A2363" s="154" t="s">
        <v>13946</v>
      </c>
      <c r="B2363" s="154" t="s">
        <v>13947</v>
      </c>
      <c r="C2363" s="152" t="s">
        <v>2849</v>
      </c>
      <c r="D2363" s="153" t="s">
        <v>13948</v>
      </c>
      <c r="E2363" s="154" t="s">
        <v>40</v>
      </c>
      <c r="F2363" s="154" t="s">
        <v>1145</v>
      </c>
      <c r="G2363" s="154" t="s">
        <v>13465</v>
      </c>
      <c r="H2363" s="154" t="s">
        <v>7310</v>
      </c>
      <c r="I2363" s="154" t="s">
        <v>7311</v>
      </c>
      <c r="J2363" s="154" t="s">
        <v>9467</v>
      </c>
      <c r="K2363" s="154" t="s">
        <v>9468</v>
      </c>
      <c r="L2363" s="155">
        <v>11.887313779999999</v>
      </c>
    </row>
    <row r="2364" spans="1:12" hidden="1" x14ac:dyDescent="0.3">
      <c r="A2364" s="154" t="s">
        <v>13949</v>
      </c>
      <c r="B2364" s="154" t="s">
        <v>13950</v>
      </c>
      <c r="C2364" s="152" t="s">
        <v>1206</v>
      </c>
      <c r="D2364" s="153" t="s">
        <v>13951</v>
      </c>
      <c r="E2364" s="154" t="s">
        <v>40</v>
      </c>
      <c r="F2364" s="154" t="s">
        <v>1145</v>
      </c>
      <c r="G2364" s="154" t="s">
        <v>13465</v>
      </c>
      <c r="H2364" s="154" t="s">
        <v>8115</v>
      </c>
      <c r="I2364" s="154" t="s">
        <v>8116</v>
      </c>
      <c r="J2364" s="154" t="s">
        <v>9467</v>
      </c>
      <c r="K2364" s="154" t="s">
        <v>9468</v>
      </c>
      <c r="L2364" s="155">
        <v>16.301290940000001</v>
      </c>
    </row>
    <row r="2365" spans="1:12" hidden="1" x14ac:dyDescent="0.3">
      <c r="A2365" s="154" t="s">
        <v>13952</v>
      </c>
      <c r="B2365" s="154" t="s">
        <v>13953</v>
      </c>
      <c r="C2365" s="152" t="s">
        <v>1203</v>
      </c>
      <c r="D2365" s="153" t="s">
        <v>13954</v>
      </c>
      <c r="E2365" s="154" t="s">
        <v>40</v>
      </c>
      <c r="F2365" s="154" t="s">
        <v>1145</v>
      </c>
      <c r="G2365" s="154" t="s">
        <v>13465</v>
      </c>
      <c r="H2365" s="154" t="s">
        <v>8115</v>
      </c>
      <c r="I2365" s="154" t="s">
        <v>8116</v>
      </c>
      <c r="J2365" s="154" t="s">
        <v>9467</v>
      </c>
      <c r="K2365" s="154" t="s">
        <v>9468</v>
      </c>
      <c r="L2365" s="155">
        <v>15.24672296</v>
      </c>
    </row>
    <row r="2366" spans="1:12" hidden="1" x14ac:dyDescent="0.3">
      <c r="A2366" s="154" t="s">
        <v>13955</v>
      </c>
      <c r="B2366" s="154" t="s">
        <v>13956</v>
      </c>
      <c r="C2366" s="152" t="s">
        <v>13957</v>
      </c>
      <c r="D2366" s="153" t="s">
        <v>13958</v>
      </c>
      <c r="E2366" s="154" t="s">
        <v>40</v>
      </c>
      <c r="F2366" s="154" t="s">
        <v>1145</v>
      </c>
      <c r="G2366" s="154" t="s">
        <v>13465</v>
      </c>
      <c r="H2366" s="154" t="s">
        <v>8115</v>
      </c>
      <c r="I2366" s="154" t="s">
        <v>8116</v>
      </c>
      <c r="J2366" s="154" t="s">
        <v>9467</v>
      </c>
      <c r="K2366" s="154" t="s">
        <v>9468</v>
      </c>
      <c r="L2366" s="155">
        <v>7.8075768200000004</v>
      </c>
    </row>
    <row r="2367" spans="1:12" hidden="1" x14ac:dyDescent="0.3">
      <c r="A2367" s="154" t="s">
        <v>13959</v>
      </c>
      <c r="B2367" s="154" t="s">
        <v>13960</v>
      </c>
      <c r="C2367" s="152" t="s">
        <v>13961</v>
      </c>
      <c r="D2367" s="153" t="s">
        <v>13962</v>
      </c>
      <c r="E2367" s="154" t="s">
        <v>40</v>
      </c>
      <c r="F2367" s="154" t="s">
        <v>1145</v>
      </c>
      <c r="G2367" s="154" t="s">
        <v>13465</v>
      </c>
      <c r="H2367" s="154" t="s">
        <v>7726</v>
      </c>
      <c r="I2367" s="154" t="s">
        <v>7727</v>
      </c>
      <c r="J2367" s="154" t="s">
        <v>9467</v>
      </c>
      <c r="K2367" s="154" t="s">
        <v>9468</v>
      </c>
      <c r="L2367" s="155">
        <v>4.5424629899999998</v>
      </c>
    </row>
    <row r="2368" spans="1:12" hidden="1" x14ac:dyDescent="0.3">
      <c r="A2368" s="154" t="s">
        <v>13963</v>
      </c>
      <c r="B2368" s="154" t="s">
        <v>13964</v>
      </c>
      <c r="C2368" s="152" t="s">
        <v>13965</v>
      </c>
      <c r="D2368" s="153" t="s">
        <v>13966</v>
      </c>
      <c r="E2368" s="154" t="s">
        <v>36</v>
      </c>
      <c r="F2368" s="154" t="s">
        <v>1145</v>
      </c>
      <c r="G2368" s="154" t="s">
        <v>13465</v>
      </c>
      <c r="H2368" s="154" t="s">
        <v>7726</v>
      </c>
      <c r="I2368" s="154" t="s">
        <v>7727</v>
      </c>
      <c r="J2368" s="154" t="s">
        <v>9467</v>
      </c>
      <c r="K2368" s="154" t="s">
        <v>9468</v>
      </c>
      <c r="L2368" s="155">
        <v>5.5712709999999999E-2</v>
      </c>
    </row>
    <row r="2369" spans="1:12" hidden="1" x14ac:dyDescent="0.3">
      <c r="A2369" s="154" t="s">
        <v>13967</v>
      </c>
      <c r="B2369" s="154" t="s">
        <v>13968</v>
      </c>
      <c r="C2369" s="152" t="s">
        <v>13969</v>
      </c>
      <c r="D2369" s="153" t="s">
        <v>13970</v>
      </c>
      <c r="E2369" s="154" t="s">
        <v>40</v>
      </c>
      <c r="F2369" s="154" t="s">
        <v>1145</v>
      </c>
      <c r="G2369" s="154" t="s">
        <v>13465</v>
      </c>
      <c r="H2369" s="154" t="s">
        <v>7726</v>
      </c>
      <c r="I2369" s="154" t="s">
        <v>7727</v>
      </c>
      <c r="J2369" s="154" t="s">
        <v>9467</v>
      </c>
      <c r="K2369" s="154" t="s">
        <v>9468</v>
      </c>
      <c r="L2369" s="155">
        <v>4.2104028500000004</v>
      </c>
    </row>
    <row r="2370" spans="1:12" hidden="1" x14ac:dyDescent="0.3">
      <c r="A2370" s="154" t="s">
        <v>13971</v>
      </c>
      <c r="B2370" s="154" t="s">
        <v>13972</v>
      </c>
      <c r="C2370" s="152" t="s">
        <v>2861</v>
      </c>
      <c r="D2370" s="153" t="s">
        <v>13973</v>
      </c>
      <c r="E2370" s="154" t="s">
        <v>40</v>
      </c>
      <c r="F2370" s="154" t="s">
        <v>1145</v>
      </c>
      <c r="G2370" s="154" t="s">
        <v>13465</v>
      </c>
      <c r="H2370" s="154" t="s">
        <v>7726</v>
      </c>
      <c r="I2370" s="154" t="s">
        <v>7727</v>
      </c>
      <c r="J2370" s="154" t="s">
        <v>9467</v>
      </c>
      <c r="K2370" s="154" t="s">
        <v>9468</v>
      </c>
      <c r="L2370" s="155">
        <v>37.36882568</v>
      </c>
    </row>
    <row r="2371" spans="1:12" hidden="1" x14ac:dyDescent="0.3">
      <c r="A2371" s="154" t="s">
        <v>13974</v>
      </c>
      <c r="B2371" s="154" t="s">
        <v>13975</v>
      </c>
      <c r="C2371" s="152" t="s">
        <v>2863</v>
      </c>
      <c r="D2371" s="153" t="s">
        <v>13976</v>
      </c>
      <c r="E2371" s="154" t="s">
        <v>36</v>
      </c>
      <c r="F2371" s="154" t="s">
        <v>1145</v>
      </c>
      <c r="G2371" s="154" t="s">
        <v>13465</v>
      </c>
      <c r="H2371" s="154" t="s">
        <v>7726</v>
      </c>
      <c r="I2371" s="154" t="s">
        <v>7727</v>
      </c>
      <c r="J2371" s="154" t="s">
        <v>9467</v>
      </c>
      <c r="K2371" s="154" t="s">
        <v>9468</v>
      </c>
      <c r="L2371" s="155">
        <v>0.60175201</v>
      </c>
    </row>
    <row r="2372" spans="1:12" hidden="1" x14ac:dyDescent="0.3">
      <c r="A2372" s="154" t="s">
        <v>13977</v>
      </c>
      <c r="B2372" s="154" t="s">
        <v>13978</v>
      </c>
      <c r="C2372" s="152" t="s">
        <v>2865</v>
      </c>
      <c r="D2372" s="153" t="s">
        <v>13979</v>
      </c>
      <c r="E2372" s="154" t="s">
        <v>36</v>
      </c>
      <c r="F2372" s="154" t="s">
        <v>1145</v>
      </c>
      <c r="G2372" s="154" t="s">
        <v>13465</v>
      </c>
      <c r="H2372" s="154" t="s">
        <v>7726</v>
      </c>
      <c r="I2372" s="154" t="s">
        <v>7727</v>
      </c>
      <c r="J2372" s="154" t="s">
        <v>9467</v>
      </c>
      <c r="K2372" s="154" t="s">
        <v>9468</v>
      </c>
      <c r="L2372" s="155">
        <v>1.3837735799999999</v>
      </c>
    </row>
    <row r="2373" spans="1:12" hidden="1" x14ac:dyDescent="0.3">
      <c r="A2373" s="154" t="s">
        <v>13980</v>
      </c>
      <c r="B2373" s="154" t="s">
        <v>13981</v>
      </c>
      <c r="C2373" s="152" t="s">
        <v>2867</v>
      </c>
      <c r="D2373" s="153" t="s">
        <v>13982</v>
      </c>
      <c r="E2373" s="154" t="s">
        <v>36</v>
      </c>
      <c r="F2373" s="154" t="s">
        <v>1145</v>
      </c>
      <c r="G2373" s="154" t="s">
        <v>13465</v>
      </c>
      <c r="H2373" s="154" t="s">
        <v>7726</v>
      </c>
      <c r="I2373" s="154" t="s">
        <v>7727</v>
      </c>
      <c r="J2373" s="154" t="s">
        <v>9467</v>
      </c>
      <c r="K2373" s="154" t="s">
        <v>9468</v>
      </c>
      <c r="L2373" s="155">
        <v>12.424838100000001</v>
      </c>
    </row>
    <row r="2374" spans="1:12" hidden="1" x14ac:dyDescent="0.3">
      <c r="A2374" s="154" t="s">
        <v>13983</v>
      </c>
      <c r="B2374" s="154" t="s">
        <v>13984</v>
      </c>
      <c r="C2374" s="152" t="s">
        <v>2869</v>
      </c>
      <c r="D2374" s="153" t="s">
        <v>13985</v>
      </c>
      <c r="E2374" s="154" t="s">
        <v>36</v>
      </c>
      <c r="F2374" s="154" t="s">
        <v>1145</v>
      </c>
      <c r="G2374" s="154" t="s">
        <v>13465</v>
      </c>
      <c r="H2374" s="154" t="s">
        <v>7726</v>
      </c>
      <c r="I2374" s="154" t="s">
        <v>7727</v>
      </c>
      <c r="J2374" s="154" t="s">
        <v>9467</v>
      </c>
      <c r="K2374" s="154" t="s">
        <v>9468</v>
      </c>
      <c r="L2374" s="155">
        <v>5.9083907800000004</v>
      </c>
    </row>
    <row r="2375" spans="1:12" hidden="1" x14ac:dyDescent="0.3">
      <c r="A2375" s="154" t="s">
        <v>13986</v>
      </c>
      <c r="B2375" s="154" t="s">
        <v>13987</v>
      </c>
      <c r="C2375" s="152" t="s">
        <v>2871</v>
      </c>
      <c r="D2375" s="153" t="s">
        <v>13988</v>
      </c>
      <c r="E2375" s="154" t="s">
        <v>36</v>
      </c>
      <c r="F2375" s="154" t="s">
        <v>1145</v>
      </c>
      <c r="G2375" s="154" t="s">
        <v>13465</v>
      </c>
      <c r="H2375" s="154" t="s">
        <v>7726</v>
      </c>
      <c r="I2375" s="154" t="s">
        <v>7727</v>
      </c>
      <c r="J2375" s="154" t="s">
        <v>9467</v>
      </c>
      <c r="K2375" s="154" t="s">
        <v>9468</v>
      </c>
      <c r="L2375" s="155">
        <v>5.1310518399999996</v>
      </c>
    </row>
    <row r="2376" spans="1:12" hidden="1" x14ac:dyDescent="0.3">
      <c r="A2376" s="154" t="s">
        <v>13989</v>
      </c>
      <c r="B2376" s="154" t="s">
        <v>13990</v>
      </c>
      <c r="C2376" s="152" t="s">
        <v>2873</v>
      </c>
      <c r="D2376" s="153" t="s">
        <v>13991</v>
      </c>
      <c r="E2376" s="154" t="s">
        <v>40</v>
      </c>
      <c r="F2376" s="154" t="s">
        <v>1145</v>
      </c>
      <c r="G2376" s="154" t="s">
        <v>13465</v>
      </c>
      <c r="H2376" s="154" t="s">
        <v>7726</v>
      </c>
      <c r="I2376" s="154" t="s">
        <v>7727</v>
      </c>
      <c r="J2376" s="154" t="s">
        <v>9467</v>
      </c>
      <c r="K2376" s="154" t="s">
        <v>9468</v>
      </c>
      <c r="L2376" s="155">
        <v>6.76509508</v>
      </c>
    </row>
    <row r="2377" spans="1:12" hidden="1" x14ac:dyDescent="0.3">
      <c r="A2377" s="154" t="s">
        <v>13992</v>
      </c>
      <c r="B2377" s="154" t="s">
        <v>13993</v>
      </c>
      <c r="C2377" s="152" t="s">
        <v>2875</v>
      </c>
      <c r="D2377" s="153" t="s">
        <v>13994</v>
      </c>
      <c r="E2377" s="154" t="s">
        <v>40</v>
      </c>
      <c r="F2377" s="154" t="s">
        <v>1145</v>
      </c>
      <c r="G2377" s="154" t="s">
        <v>13465</v>
      </c>
      <c r="H2377" s="154" t="s">
        <v>7726</v>
      </c>
      <c r="I2377" s="154" t="s">
        <v>7727</v>
      </c>
      <c r="J2377" s="154" t="s">
        <v>9467</v>
      </c>
      <c r="K2377" s="154" t="s">
        <v>9468</v>
      </c>
      <c r="L2377" s="155">
        <v>6.2468021699999996</v>
      </c>
    </row>
    <row r="2378" spans="1:12" hidden="1" x14ac:dyDescent="0.3">
      <c r="A2378" s="154" t="s">
        <v>13995</v>
      </c>
      <c r="B2378" s="154" t="s">
        <v>13996</v>
      </c>
      <c r="C2378" s="152" t="s">
        <v>13997</v>
      </c>
      <c r="D2378" s="153" t="s">
        <v>13998</v>
      </c>
      <c r="E2378" s="154" t="s">
        <v>40</v>
      </c>
      <c r="F2378" s="154" t="s">
        <v>1145</v>
      </c>
      <c r="G2378" s="154" t="s">
        <v>13465</v>
      </c>
      <c r="H2378" s="154" t="s">
        <v>7310</v>
      </c>
      <c r="I2378" s="154" t="s">
        <v>7311</v>
      </c>
      <c r="J2378" s="154" t="s">
        <v>9467</v>
      </c>
      <c r="K2378" s="154" t="s">
        <v>9468</v>
      </c>
      <c r="L2378" s="155">
        <v>45.126641360000001</v>
      </c>
    </row>
    <row r="2379" spans="1:12" hidden="1" x14ac:dyDescent="0.3">
      <c r="A2379" s="154" t="s">
        <v>13999</v>
      </c>
      <c r="B2379" s="154" t="s">
        <v>14000</v>
      </c>
      <c r="C2379" s="152" t="s">
        <v>14001</v>
      </c>
      <c r="D2379" s="153" t="s">
        <v>14002</v>
      </c>
      <c r="E2379" s="154" t="s">
        <v>40</v>
      </c>
      <c r="F2379" s="154" t="s">
        <v>1145</v>
      </c>
      <c r="G2379" s="154" t="s">
        <v>13465</v>
      </c>
      <c r="H2379" s="154" t="s">
        <v>7310</v>
      </c>
      <c r="I2379" s="154" t="s">
        <v>7311</v>
      </c>
      <c r="J2379" s="154" t="s">
        <v>9467</v>
      </c>
      <c r="K2379" s="154" t="s">
        <v>9468</v>
      </c>
      <c r="L2379" s="155">
        <v>16.29305935</v>
      </c>
    </row>
    <row r="2380" spans="1:12" hidden="1" x14ac:dyDescent="0.3">
      <c r="A2380" s="154" t="s">
        <v>14003</v>
      </c>
      <c r="B2380" s="154" t="s">
        <v>14004</v>
      </c>
      <c r="C2380" s="152" t="s">
        <v>2879</v>
      </c>
      <c r="D2380" s="153" t="s">
        <v>14005</v>
      </c>
      <c r="E2380" s="154" t="s">
        <v>40</v>
      </c>
      <c r="F2380" s="154" t="s">
        <v>1145</v>
      </c>
      <c r="G2380" s="154" t="s">
        <v>13465</v>
      </c>
      <c r="H2380" s="154" t="s">
        <v>8609</v>
      </c>
      <c r="I2380" s="154" t="s">
        <v>8610</v>
      </c>
      <c r="J2380" s="154" t="s">
        <v>9467</v>
      </c>
      <c r="K2380" s="154" t="s">
        <v>9468</v>
      </c>
      <c r="L2380" s="155">
        <v>5.7156133200000001</v>
      </c>
    </row>
    <row r="2381" spans="1:12" hidden="1" x14ac:dyDescent="0.3">
      <c r="A2381" s="154" t="s">
        <v>14006</v>
      </c>
      <c r="B2381" s="154" t="s">
        <v>14007</v>
      </c>
      <c r="C2381" s="152" t="s">
        <v>2881</v>
      </c>
      <c r="D2381" s="153" t="s">
        <v>14008</v>
      </c>
      <c r="E2381" s="154" t="s">
        <v>40</v>
      </c>
      <c r="F2381" s="154" t="s">
        <v>1145</v>
      </c>
      <c r="G2381" s="154" t="s">
        <v>13465</v>
      </c>
      <c r="H2381" s="154" t="s">
        <v>8609</v>
      </c>
      <c r="I2381" s="154" t="s">
        <v>8610</v>
      </c>
      <c r="J2381" s="154" t="s">
        <v>9467</v>
      </c>
      <c r="K2381" s="154" t="s">
        <v>9468</v>
      </c>
      <c r="L2381" s="155">
        <v>5.5312101599999997</v>
      </c>
    </row>
    <row r="2382" spans="1:12" hidden="1" x14ac:dyDescent="0.3">
      <c r="A2382" s="154" t="s">
        <v>14009</v>
      </c>
      <c r="B2382" s="154" t="s">
        <v>14010</v>
      </c>
      <c r="C2382" s="152" t="s">
        <v>2883</v>
      </c>
      <c r="D2382" s="153" t="s">
        <v>14011</v>
      </c>
      <c r="E2382" s="154" t="s">
        <v>40</v>
      </c>
      <c r="F2382" s="154" t="s">
        <v>1145</v>
      </c>
      <c r="G2382" s="154" t="s">
        <v>13465</v>
      </c>
      <c r="H2382" s="154" t="s">
        <v>8609</v>
      </c>
      <c r="I2382" s="154" t="s">
        <v>8610</v>
      </c>
      <c r="J2382" s="154" t="s">
        <v>9467</v>
      </c>
      <c r="K2382" s="154" t="s">
        <v>9468</v>
      </c>
      <c r="L2382" s="155">
        <v>7.9082180800000001</v>
      </c>
    </row>
    <row r="2383" spans="1:12" hidden="1" x14ac:dyDescent="0.3">
      <c r="A2383" s="154" t="s">
        <v>14012</v>
      </c>
      <c r="B2383" s="154" t="s">
        <v>14013</v>
      </c>
      <c r="C2383" s="152" t="s">
        <v>2885</v>
      </c>
      <c r="D2383" s="153" t="s">
        <v>14014</v>
      </c>
      <c r="E2383" s="154" t="s">
        <v>40</v>
      </c>
      <c r="F2383" s="154" t="s">
        <v>1145</v>
      </c>
      <c r="G2383" s="154" t="s">
        <v>13465</v>
      </c>
      <c r="H2383" s="154" t="s">
        <v>8609</v>
      </c>
      <c r="I2383" s="154" t="s">
        <v>8610</v>
      </c>
      <c r="J2383" s="154" t="s">
        <v>9467</v>
      </c>
      <c r="K2383" s="154" t="s">
        <v>9468</v>
      </c>
      <c r="L2383" s="155">
        <v>6.2061390899999997</v>
      </c>
    </row>
    <row r="2384" spans="1:12" hidden="1" x14ac:dyDescent="0.3">
      <c r="A2384" s="154" t="s">
        <v>14015</v>
      </c>
      <c r="B2384" s="154" t="s">
        <v>14016</v>
      </c>
      <c r="C2384" s="152" t="s">
        <v>14017</v>
      </c>
      <c r="D2384" s="153" t="s">
        <v>14018</v>
      </c>
      <c r="E2384" s="154" t="s">
        <v>40</v>
      </c>
      <c r="F2384" s="154" t="s">
        <v>1145</v>
      </c>
      <c r="G2384" s="154" t="s">
        <v>13465</v>
      </c>
      <c r="H2384" s="154" t="s">
        <v>8609</v>
      </c>
      <c r="I2384" s="154" t="s">
        <v>8610</v>
      </c>
      <c r="J2384" s="154" t="s">
        <v>9467</v>
      </c>
      <c r="K2384" s="154" t="s">
        <v>9468</v>
      </c>
      <c r="L2384" s="155">
        <v>5.9008090199999996</v>
      </c>
    </row>
    <row r="2385" spans="1:12" hidden="1" x14ac:dyDescent="0.3">
      <c r="A2385" s="154" t="s">
        <v>14019</v>
      </c>
      <c r="B2385" s="154" t="s">
        <v>14020</v>
      </c>
      <c r="C2385" s="152" t="s">
        <v>2887</v>
      </c>
      <c r="D2385" s="153" t="s">
        <v>14021</v>
      </c>
      <c r="E2385" s="154" t="s">
        <v>40</v>
      </c>
      <c r="F2385" s="154" t="s">
        <v>1145</v>
      </c>
      <c r="G2385" s="154" t="s">
        <v>13465</v>
      </c>
      <c r="H2385" s="154" t="s">
        <v>8609</v>
      </c>
      <c r="I2385" s="154" t="s">
        <v>8610</v>
      </c>
      <c r="J2385" s="154" t="s">
        <v>9467</v>
      </c>
      <c r="K2385" s="154" t="s">
        <v>9468</v>
      </c>
      <c r="L2385" s="155">
        <v>6.7472156600000002</v>
      </c>
    </row>
    <row r="2386" spans="1:12" hidden="1" x14ac:dyDescent="0.3">
      <c r="A2386" s="154" t="s">
        <v>14022</v>
      </c>
      <c r="B2386" s="154" t="s">
        <v>14023</v>
      </c>
      <c r="C2386" s="152" t="s">
        <v>2889</v>
      </c>
      <c r="D2386" s="153" t="s">
        <v>14024</v>
      </c>
      <c r="E2386" s="154" t="s">
        <v>40</v>
      </c>
      <c r="F2386" s="154" t="s">
        <v>1145</v>
      </c>
      <c r="G2386" s="154" t="s">
        <v>13465</v>
      </c>
      <c r="H2386" s="154" t="s">
        <v>8609</v>
      </c>
      <c r="I2386" s="154" t="s">
        <v>8610</v>
      </c>
      <c r="J2386" s="154" t="s">
        <v>9467</v>
      </c>
      <c r="K2386" s="154" t="s">
        <v>9468</v>
      </c>
      <c r="L2386" s="155">
        <v>5.8046504800000003</v>
      </c>
    </row>
    <row r="2387" spans="1:12" hidden="1" x14ac:dyDescent="0.3">
      <c r="A2387" s="154" t="s">
        <v>14025</v>
      </c>
      <c r="B2387" s="154" t="s">
        <v>14026</v>
      </c>
      <c r="C2387" s="152" t="s">
        <v>14027</v>
      </c>
      <c r="D2387" s="153" t="s">
        <v>14028</v>
      </c>
      <c r="E2387" s="154" t="s">
        <v>40</v>
      </c>
      <c r="F2387" s="154" t="s">
        <v>1145</v>
      </c>
      <c r="G2387" s="154" t="s">
        <v>13465</v>
      </c>
      <c r="H2387" s="154" t="s">
        <v>8609</v>
      </c>
      <c r="I2387" s="154" t="s">
        <v>8610</v>
      </c>
      <c r="J2387" s="154" t="s">
        <v>9467</v>
      </c>
      <c r="K2387" s="154" t="s">
        <v>9468</v>
      </c>
      <c r="L2387" s="155">
        <v>6.67201705</v>
      </c>
    </row>
    <row r="2388" spans="1:12" hidden="1" x14ac:dyDescent="0.3">
      <c r="A2388" s="154" t="s">
        <v>14029</v>
      </c>
      <c r="B2388" s="154" t="s">
        <v>14030</v>
      </c>
      <c r="C2388" s="152" t="s">
        <v>2891</v>
      </c>
      <c r="D2388" s="153" t="s">
        <v>14031</v>
      </c>
      <c r="E2388" s="154" t="s">
        <v>40</v>
      </c>
      <c r="F2388" s="154" t="s">
        <v>1145</v>
      </c>
      <c r="G2388" s="154" t="s">
        <v>13465</v>
      </c>
      <c r="H2388" s="154" t="s">
        <v>8609</v>
      </c>
      <c r="I2388" s="154" t="s">
        <v>8610</v>
      </c>
      <c r="J2388" s="154" t="s">
        <v>9467</v>
      </c>
      <c r="K2388" s="154" t="s">
        <v>9468</v>
      </c>
      <c r="L2388" s="155">
        <v>6.2187293199999996</v>
      </c>
    </row>
    <row r="2389" spans="1:12" hidden="1" x14ac:dyDescent="0.3">
      <c r="A2389" s="154" t="s">
        <v>14032</v>
      </c>
      <c r="B2389" s="154" t="s">
        <v>14033</v>
      </c>
      <c r="C2389" s="152" t="s">
        <v>2893</v>
      </c>
      <c r="D2389" s="153" t="s">
        <v>14034</v>
      </c>
      <c r="E2389" s="154" t="s">
        <v>40</v>
      </c>
      <c r="F2389" s="154" t="s">
        <v>1145</v>
      </c>
      <c r="G2389" s="154" t="s">
        <v>13465</v>
      </c>
      <c r="H2389" s="154" t="s">
        <v>8609</v>
      </c>
      <c r="I2389" s="154" t="s">
        <v>8610</v>
      </c>
      <c r="J2389" s="154" t="s">
        <v>9467</v>
      </c>
      <c r="K2389" s="154" t="s">
        <v>9468</v>
      </c>
      <c r="L2389" s="155">
        <v>6.8167105699999997</v>
      </c>
    </row>
    <row r="2390" spans="1:12" hidden="1" x14ac:dyDescent="0.3">
      <c r="A2390" s="154" t="s">
        <v>14035</v>
      </c>
      <c r="B2390" s="154" t="s">
        <v>14036</v>
      </c>
      <c r="C2390" s="152" t="s">
        <v>2895</v>
      </c>
      <c r="D2390" s="153" t="s">
        <v>14037</v>
      </c>
      <c r="E2390" s="154" t="s">
        <v>40</v>
      </c>
      <c r="F2390" s="154" t="s">
        <v>1145</v>
      </c>
      <c r="G2390" s="154" t="s">
        <v>13465</v>
      </c>
      <c r="H2390" s="154" t="s">
        <v>8609</v>
      </c>
      <c r="I2390" s="154" t="s">
        <v>8610</v>
      </c>
      <c r="J2390" s="154" t="s">
        <v>9467</v>
      </c>
      <c r="K2390" s="154" t="s">
        <v>9468</v>
      </c>
      <c r="L2390" s="155">
        <v>6.80264471</v>
      </c>
    </row>
    <row r="2391" spans="1:12" hidden="1" x14ac:dyDescent="0.3">
      <c r="A2391" s="154" t="s">
        <v>14038</v>
      </c>
      <c r="B2391" s="154" t="s">
        <v>14039</v>
      </c>
      <c r="C2391" s="152" t="s">
        <v>14040</v>
      </c>
      <c r="D2391" s="153" t="s">
        <v>14041</v>
      </c>
      <c r="E2391" s="154" t="s">
        <v>40</v>
      </c>
      <c r="F2391" s="154" t="s">
        <v>1145</v>
      </c>
      <c r="G2391" s="154" t="s">
        <v>13465</v>
      </c>
      <c r="H2391" s="154" t="s">
        <v>8609</v>
      </c>
      <c r="I2391" s="154" t="s">
        <v>8610</v>
      </c>
      <c r="J2391" s="154" t="s">
        <v>9467</v>
      </c>
      <c r="K2391" s="154" t="s">
        <v>9468</v>
      </c>
      <c r="L2391" s="155">
        <v>6.3510514699999998</v>
      </c>
    </row>
    <row r="2392" spans="1:12" hidden="1" x14ac:dyDescent="0.3">
      <c r="A2392" s="154" t="s">
        <v>14042</v>
      </c>
      <c r="B2392" s="154" t="s">
        <v>14043</v>
      </c>
      <c r="C2392" s="152" t="s">
        <v>14044</v>
      </c>
      <c r="D2392" s="153" t="s">
        <v>14045</v>
      </c>
      <c r="E2392" s="154" t="s">
        <v>40</v>
      </c>
      <c r="F2392" s="154" t="s">
        <v>1145</v>
      </c>
      <c r="G2392" s="154" t="s">
        <v>13465</v>
      </c>
      <c r="H2392" s="154" t="s">
        <v>8609</v>
      </c>
      <c r="I2392" s="154" t="s">
        <v>8610</v>
      </c>
      <c r="J2392" s="154" t="s">
        <v>9467</v>
      </c>
      <c r="K2392" s="154" t="s">
        <v>9468</v>
      </c>
      <c r="L2392" s="155">
        <v>6.6959128999999997</v>
      </c>
    </row>
    <row r="2393" spans="1:12" hidden="1" x14ac:dyDescent="0.3">
      <c r="A2393" s="154" t="s">
        <v>14046</v>
      </c>
      <c r="B2393" s="154" t="s">
        <v>14047</v>
      </c>
      <c r="C2393" s="152" t="s">
        <v>1192</v>
      </c>
      <c r="D2393" s="153" t="s">
        <v>14048</v>
      </c>
      <c r="E2393" s="154" t="s">
        <v>40</v>
      </c>
      <c r="F2393" s="154" t="s">
        <v>1145</v>
      </c>
      <c r="G2393" s="154" t="s">
        <v>13465</v>
      </c>
      <c r="H2393" s="154" t="s">
        <v>8609</v>
      </c>
      <c r="I2393" s="154" t="s">
        <v>8610</v>
      </c>
      <c r="J2393" s="154" t="s">
        <v>9467</v>
      </c>
      <c r="K2393" s="154" t="s">
        <v>9468</v>
      </c>
      <c r="L2393" s="155">
        <v>6.5317166000000002</v>
      </c>
    </row>
    <row r="2394" spans="1:12" hidden="1" x14ac:dyDescent="0.3">
      <c r="A2394" s="154" t="s">
        <v>14049</v>
      </c>
      <c r="B2394" s="154" t="s">
        <v>14050</v>
      </c>
      <c r="C2394" s="152" t="s">
        <v>1159</v>
      </c>
      <c r="D2394" s="153" t="s">
        <v>14051</v>
      </c>
      <c r="E2394" s="154" t="s">
        <v>40</v>
      </c>
      <c r="F2394" s="154" t="s">
        <v>1145</v>
      </c>
      <c r="G2394" s="154" t="s">
        <v>13465</v>
      </c>
      <c r="H2394" s="154" t="s">
        <v>8609</v>
      </c>
      <c r="I2394" s="154" t="s">
        <v>8610</v>
      </c>
      <c r="J2394" s="154" t="s">
        <v>9467</v>
      </c>
      <c r="K2394" s="154" t="s">
        <v>9468</v>
      </c>
      <c r="L2394" s="155">
        <v>6.7840508699999997</v>
      </c>
    </row>
    <row r="2395" spans="1:12" hidden="1" x14ac:dyDescent="0.3">
      <c r="A2395" s="154" t="s">
        <v>14052</v>
      </c>
      <c r="B2395" s="154" t="s">
        <v>14053</v>
      </c>
      <c r="C2395" s="152" t="s">
        <v>14054</v>
      </c>
      <c r="D2395" s="153" t="s">
        <v>14055</v>
      </c>
      <c r="E2395" s="154" t="s">
        <v>40</v>
      </c>
      <c r="F2395" s="154" t="s">
        <v>1145</v>
      </c>
      <c r="G2395" s="154" t="s">
        <v>13465</v>
      </c>
      <c r="H2395" s="154" t="s">
        <v>8609</v>
      </c>
      <c r="I2395" s="154" t="s">
        <v>8610</v>
      </c>
      <c r="J2395" s="154" t="s">
        <v>9467</v>
      </c>
      <c r="K2395" s="154" t="s">
        <v>9468</v>
      </c>
      <c r="L2395" s="155">
        <v>7.7399953300000002</v>
      </c>
    </row>
    <row r="2396" spans="1:12" hidden="1" x14ac:dyDescent="0.3">
      <c r="A2396" s="154" t="s">
        <v>14056</v>
      </c>
      <c r="B2396" s="154" t="s">
        <v>14057</v>
      </c>
      <c r="C2396" s="152" t="s">
        <v>2899</v>
      </c>
      <c r="D2396" s="153" t="s">
        <v>14058</v>
      </c>
      <c r="E2396" s="154" t="s">
        <v>40</v>
      </c>
      <c r="F2396" s="154" t="s">
        <v>1145</v>
      </c>
      <c r="G2396" s="154" t="s">
        <v>13465</v>
      </c>
      <c r="H2396" s="154" t="s">
        <v>8609</v>
      </c>
      <c r="I2396" s="154" t="s">
        <v>8610</v>
      </c>
      <c r="J2396" s="154" t="s">
        <v>9467</v>
      </c>
      <c r="K2396" s="154" t="s">
        <v>9468</v>
      </c>
      <c r="L2396" s="155">
        <v>6.5134578100000002</v>
      </c>
    </row>
    <row r="2397" spans="1:12" hidden="1" x14ac:dyDescent="0.3">
      <c r="A2397" s="154" t="s">
        <v>14059</v>
      </c>
      <c r="B2397" s="154" t="s">
        <v>14060</v>
      </c>
      <c r="C2397" s="152" t="s">
        <v>1172</v>
      </c>
      <c r="D2397" s="153" t="s">
        <v>14061</v>
      </c>
      <c r="E2397" s="154" t="s">
        <v>40</v>
      </c>
      <c r="F2397" s="154" t="s">
        <v>1145</v>
      </c>
      <c r="G2397" s="154" t="s">
        <v>13465</v>
      </c>
      <c r="H2397" s="154" t="s">
        <v>8609</v>
      </c>
      <c r="I2397" s="154" t="s">
        <v>8610</v>
      </c>
      <c r="J2397" s="154" t="s">
        <v>9467</v>
      </c>
      <c r="K2397" s="154" t="s">
        <v>9468</v>
      </c>
      <c r="L2397" s="155">
        <v>7.7843368899999996</v>
      </c>
    </row>
    <row r="2398" spans="1:12" hidden="1" x14ac:dyDescent="0.3">
      <c r="A2398" s="154" t="s">
        <v>14062</v>
      </c>
      <c r="B2398" s="154" t="s">
        <v>14063</v>
      </c>
      <c r="C2398" s="152" t="s">
        <v>14064</v>
      </c>
      <c r="D2398" s="153" t="s">
        <v>14065</v>
      </c>
      <c r="E2398" s="154" t="s">
        <v>40</v>
      </c>
      <c r="F2398" s="154" t="s">
        <v>1145</v>
      </c>
      <c r="G2398" s="154" t="s">
        <v>13465</v>
      </c>
      <c r="H2398" s="154" t="s">
        <v>8609</v>
      </c>
      <c r="I2398" s="154" t="s">
        <v>8610</v>
      </c>
      <c r="J2398" s="154" t="s">
        <v>9467</v>
      </c>
      <c r="K2398" s="154" t="s">
        <v>9468</v>
      </c>
      <c r="L2398" s="155">
        <v>7.3726204199999996</v>
      </c>
    </row>
    <row r="2399" spans="1:12" hidden="1" x14ac:dyDescent="0.3">
      <c r="A2399" s="154" t="s">
        <v>14066</v>
      </c>
      <c r="B2399" s="154" t="s">
        <v>14067</v>
      </c>
      <c r="C2399" s="152" t="s">
        <v>14068</v>
      </c>
      <c r="D2399" s="153" t="s">
        <v>14069</v>
      </c>
      <c r="E2399" s="154" t="s">
        <v>40</v>
      </c>
      <c r="F2399" s="154" t="s">
        <v>1145</v>
      </c>
      <c r="G2399" s="154" t="s">
        <v>13465</v>
      </c>
      <c r="H2399" s="154" t="s">
        <v>8609</v>
      </c>
      <c r="I2399" s="154" t="s">
        <v>8610</v>
      </c>
      <c r="J2399" s="154" t="s">
        <v>9467</v>
      </c>
      <c r="K2399" s="154" t="s">
        <v>9468</v>
      </c>
      <c r="L2399" s="155">
        <v>7.0960665299999999</v>
      </c>
    </row>
    <row r="2400" spans="1:12" hidden="1" x14ac:dyDescent="0.3">
      <c r="A2400" s="154" t="s">
        <v>14070</v>
      </c>
      <c r="B2400" s="154" t="s">
        <v>14071</v>
      </c>
      <c r="C2400" s="152" t="s">
        <v>2902</v>
      </c>
      <c r="D2400" s="153" t="s">
        <v>14072</v>
      </c>
      <c r="E2400" s="154" t="s">
        <v>40</v>
      </c>
      <c r="F2400" s="154" t="s">
        <v>1145</v>
      </c>
      <c r="G2400" s="154" t="s">
        <v>13465</v>
      </c>
      <c r="H2400" s="154" t="s">
        <v>8609</v>
      </c>
      <c r="I2400" s="154" t="s">
        <v>8610</v>
      </c>
      <c r="J2400" s="154" t="s">
        <v>9467</v>
      </c>
      <c r="K2400" s="154" t="s">
        <v>9468</v>
      </c>
      <c r="L2400" s="155">
        <v>6.5973801099999996</v>
      </c>
    </row>
    <row r="2401" spans="1:12" hidden="1" x14ac:dyDescent="0.3">
      <c r="A2401" s="154" t="s">
        <v>14073</v>
      </c>
      <c r="B2401" s="154" t="s">
        <v>14074</v>
      </c>
      <c r="C2401" s="152" t="s">
        <v>2904</v>
      </c>
      <c r="D2401" s="153" t="s">
        <v>14075</v>
      </c>
      <c r="E2401" s="154" t="s">
        <v>40</v>
      </c>
      <c r="F2401" s="154" t="s">
        <v>1145</v>
      </c>
      <c r="G2401" s="154" t="s">
        <v>13465</v>
      </c>
      <c r="H2401" s="154" t="s">
        <v>7726</v>
      </c>
      <c r="I2401" s="154" t="s">
        <v>7727</v>
      </c>
      <c r="J2401" s="154" t="s">
        <v>9467</v>
      </c>
      <c r="K2401" s="154" t="s">
        <v>9468</v>
      </c>
      <c r="L2401" s="155">
        <v>9.6104330000000004</v>
      </c>
    </row>
    <row r="2402" spans="1:12" hidden="1" x14ac:dyDescent="0.3">
      <c r="A2402" s="154" t="s">
        <v>14076</v>
      </c>
      <c r="B2402" s="154" t="s">
        <v>14077</v>
      </c>
      <c r="C2402" s="152" t="s">
        <v>14078</v>
      </c>
      <c r="D2402" s="153" t="s">
        <v>14079</v>
      </c>
      <c r="E2402" s="154" t="s">
        <v>40</v>
      </c>
      <c r="F2402" s="154" t="s">
        <v>1145</v>
      </c>
      <c r="G2402" s="154" t="s">
        <v>13465</v>
      </c>
      <c r="H2402" s="154" t="s">
        <v>7726</v>
      </c>
      <c r="I2402" s="154" t="s">
        <v>7727</v>
      </c>
      <c r="J2402" s="154" t="s">
        <v>9467</v>
      </c>
      <c r="K2402" s="154" t="s">
        <v>9468</v>
      </c>
      <c r="L2402" s="155">
        <v>7.6794811100000002</v>
      </c>
    </row>
    <row r="2403" spans="1:12" hidden="1" x14ac:dyDescent="0.3">
      <c r="A2403" s="154" t="s">
        <v>14080</v>
      </c>
      <c r="B2403" s="154" t="s">
        <v>14081</v>
      </c>
      <c r="C2403" s="152" t="s">
        <v>2905</v>
      </c>
      <c r="D2403" s="153" t="s">
        <v>14082</v>
      </c>
      <c r="E2403" s="154" t="s">
        <v>40</v>
      </c>
      <c r="F2403" s="154" t="s">
        <v>1145</v>
      </c>
      <c r="G2403" s="154" t="s">
        <v>13465</v>
      </c>
      <c r="H2403" s="154" t="s">
        <v>7726</v>
      </c>
      <c r="I2403" s="154" t="s">
        <v>7727</v>
      </c>
      <c r="J2403" s="154" t="s">
        <v>9467</v>
      </c>
      <c r="K2403" s="154" t="s">
        <v>9468</v>
      </c>
      <c r="L2403" s="155">
        <v>9.6566110799999993</v>
      </c>
    </row>
    <row r="2404" spans="1:12" hidden="1" x14ac:dyDescent="0.3">
      <c r="A2404" s="154" t="s">
        <v>14083</v>
      </c>
      <c r="B2404" s="154" t="s">
        <v>14084</v>
      </c>
      <c r="C2404" s="152" t="s">
        <v>2907</v>
      </c>
      <c r="D2404" s="153" t="s">
        <v>14085</v>
      </c>
      <c r="E2404" s="154" t="s">
        <v>36</v>
      </c>
      <c r="F2404" s="154" t="s">
        <v>1145</v>
      </c>
      <c r="G2404" s="154" t="s">
        <v>13465</v>
      </c>
      <c r="H2404" s="154" t="s">
        <v>8609</v>
      </c>
      <c r="I2404" s="154" t="s">
        <v>8610</v>
      </c>
      <c r="J2404" s="154" t="s">
        <v>9467</v>
      </c>
      <c r="K2404" s="154" t="s">
        <v>9468</v>
      </c>
      <c r="L2404" s="155">
        <v>0.91112130000000002</v>
      </c>
    </row>
    <row r="2405" spans="1:12" hidden="1" x14ac:dyDescent="0.3">
      <c r="A2405" s="154" t="s">
        <v>14086</v>
      </c>
      <c r="B2405" s="154" t="s">
        <v>14087</v>
      </c>
      <c r="C2405" s="152" t="s">
        <v>2909</v>
      </c>
      <c r="D2405" s="153" t="s">
        <v>14088</v>
      </c>
      <c r="E2405" s="154" t="s">
        <v>36</v>
      </c>
      <c r="F2405" s="154" t="s">
        <v>1145</v>
      </c>
      <c r="G2405" s="154" t="s">
        <v>13465</v>
      </c>
      <c r="H2405" s="154" t="s">
        <v>8609</v>
      </c>
      <c r="I2405" s="154" t="s">
        <v>8610</v>
      </c>
      <c r="J2405" s="154" t="s">
        <v>9467</v>
      </c>
      <c r="K2405" s="154" t="s">
        <v>9468</v>
      </c>
      <c r="L2405" s="155">
        <v>0.14222604999999999</v>
      </c>
    </row>
    <row r="2406" spans="1:12" hidden="1" x14ac:dyDescent="0.3">
      <c r="A2406" s="154" t="s">
        <v>14089</v>
      </c>
      <c r="B2406" s="154" t="s">
        <v>14090</v>
      </c>
      <c r="C2406" s="152" t="s">
        <v>2911</v>
      </c>
      <c r="D2406" s="153" t="s">
        <v>14091</v>
      </c>
      <c r="E2406" s="154" t="s">
        <v>36</v>
      </c>
      <c r="F2406" s="154" t="s">
        <v>1145</v>
      </c>
      <c r="G2406" s="154" t="s">
        <v>13465</v>
      </c>
      <c r="H2406" s="154" t="s">
        <v>8609</v>
      </c>
      <c r="I2406" s="154" t="s">
        <v>8610</v>
      </c>
      <c r="J2406" s="154" t="s">
        <v>9467</v>
      </c>
      <c r="K2406" s="154" t="s">
        <v>9468</v>
      </c>
      <c r="L2406" s="155">
        <v>3.9940160000000002E-2</v>
      </c>
    </row>
    <row r="2407" spans="1:12" hidden="1" x14ac:dyDescent="0.3">
      <c r="A2407" s="154" t="s">
        <v>14092</v>
      </c>
      <c r="B2407" s="154" t="s">
        <v>14093</v>
      </c>
      <c r="C2407" s="152" t="s">
        <v>2913</v>
      </c>
      <c r="D2407" s="153" t="s">
        <v>14094</v>
      </c>
      <c r="E2407" s="154" t="s">
        <v>36</v>
      </c>
      <c r="F2407" s="154" t="s">
        <v>1145</v>
      </c>
      <c r="G2407" s="154" t="s">
        <v>13465</v>
      </c>
      <c r="H2407" s="154" t="s">
        <v>8609</v>
      </c>
      <c r="I2407" s="154" t="s">
        <v>8610</v>
      </c>
      <c r="J2407" s="154" t="s">
        <v>9467</v>
      </c>
      <c r="K2407" s="154" t="s">
        <v>9468</v>
      </c>
      <c r="L2407" s="155">
        <v>0.65729833999999998</v>
      </c>
    </row>
    <row r="2408" spans="1:12" hidden="1" x14ac:dyDescent="0.3">
      <c r="A2408" s="154" t="s">
        <v>14095</v>
      </c>
      <c r="B2408" s="154" t="s">
        <v>14096</v>
      </c>
      <c r="C2408" s="152" t="s">
        <v>2915</v>
      </c>
      <c r="D2408" s="153" t="s">
        <v>14097</v>
      </c>
      <c r="E2408" s="154" t="s">
        <v>36</v>
      </c>
      <c r="F2408" s="154" t="s">
        <v>1145</v>
      </c>
      <c r="G2408" s="154" t="s">
        <v>13465</v>
      </c>
      <c r="H2408" s="154" t="s">
        <v>8609</v>
      </c>
      <c r="I2408" s="154" t="s">
        <v>8610</v>
      </c>
      <c r="J2408" s="154" t="s">
        <v>9467</v>
      </c>
      <c r="K2408" s="154" t="s">
        <v>9468</v>
      </c>
      <c r="L2408" s="155">
        <v>0.12833000999999999</v>
      </c>
    </row>
    <row r="2409" spans="1:12" hidden="1" x14ac:dyDescent="0.3">
      <c r="A2409" s="154" t="s">
        <v>14098</v>
      </c>
      <c r="B2409" s="154" t="s">
        <v>14099</v>
      </c>
      <c r="C2409" s="152" t="s">
        <v>2917</v>
      </c>
      <c r="D2409" s="153" t="s">
        <v>14100</v>
      </c>
      <c r="E2409" s="154" t="s">
        <v>36</v>
      </c>
      <c r="F2409" s="154" t="s">
        <v>1145</v>
      </c>
      <c r="G2409" s="154" t="s">
        <v>13465</v>
      </c>
      <c r="H2409" s="154" t="s">
        <v>8609</v>
      </c>
      <c r="I2409" s="154" t="s">
        <v>8610</v>
      </c>
      <c r="J2409" s="154" t="s">
        <v>9467</v>
      </c>
      <c r="K2409" s="154" t="s">
        <v>9468</v>
      </c>
      <c r="L2409" s="155">
        <v>9.1719949999999995E-2</v>
      </c>
    </row>
    <row r="2410" spans="1:12" hidden="1" x14ac:dyDescent="0.3">
      <c r="A2410" s="154" t="s">
        <v>14101</v>
      </c>
      <c r="B2410" s="154" t="s">
        <v>14102</v>
      </c>
      <c r="C2410" s="152" t="s">
        <v>14103</v>
      </c>
      <c r="D2410" s="153" t="s">
        <v>14104</v>
      </c>
      <c r="E2410" s="154" t="s">
        <v>40</v>
      </c>
      <c r="F2410" s="154" t="s">
        <v>1145</v>
      </c>
      <c r="G2410" s="154" t="s">
        <v>13465</v>
      </c>
      <c r="H2410" s="154" t="s">
        <v>8522</v>
      </c>
      <c r="I2410" s="154" t="s">
        <v>8523</v>
      </c>
      <c r="J2410" s="154" t="s">
        <v>9467</v>
      </c>
      <c r="K2410" s="154" t="s">
        <v>9468</v>
      </c>
      <c r="L2410" s="155">
        <v>11.210496709999999</v>
      </c>
    </row>
    <row r="2411" spans="1:12" hidden="1" x14ac:dyDescent="0.3">
      <c r="A2411" s="154" t="s">
        <v>14105</v>
      </c>
      <c r="B2411" s="154" t="s">
        <v>14106</v>
      </c>
      <c r="C2411" s="152" t="s">
        <v>2919</v>
      </c>
      <c r="D2411" s="153" t="s">
        <v>14107</v>
      </c>
      <c r="E2411" s="154" t="s">
        <v>40</v>
      </c>
      <c r="F2411" s="154" t="s">
        <v>1145</v>
      </c>
      <c r="G2411" s="154" t="s">
        <v>13465</v>
      </c>
      <c r="H2411" s="154" t="s">
        <v>8202</v>
      </c>
      <c r="I2411" s="154" t="s">
        <v>8203</v>
      </c>
      <c r="J2411" s="154" t="s">
        <v>9467</v>
      </c>
      <c r="K2411" s="154" t="s">
        <v>9468</v>
      </c>
      <c r="L2411" s="155">
        <v>6.1805709000000002</v>
      </c>
    </row>
    <row r="2412" spans="1:12" x14ac:dyDescent="0.3">
      <c r="A2412" s="154" t="s">
        <v>14108</v>
      </c>
      <c r="B2412" s="154" t="s">
        <v>14109</v>
      </c>
      <c r="C2412" s="152" t="s">
        <v>1173</v>
      </c>
      <c r="D2412" s="153" t="s">
        <v>14110</v>
      </c>
      <c r="E2412" s="154" t="s">
        <v>40</v>
      </c>
      <c r="F2412" s="154" t="s">
        <v>1145</v>
      </c>
      <c r="G2412" s="154" t="s">
        <v>13465</v>
      </c>
      <c r="H2412" s="154" t="s">
        <v>7726</v>
      </c>
      <c r="I2412" s="154" t="s">
        <v>7727</v>
      </c>
      <c r="J2412" s="154" t="s">
        <v>9467</v>
      </c>
      <c r="K2412" s="154" t="s">
        <v>9468</v>
      </c>
      <c r="L2412" s="155">
        <v>7.7064900200000004</v>
      </c>
    </row>
    <row r="2413" spans="1:12" hidden="1" x14ac:dyDescent="0.3">
      <c r="A2413" s="154" t="s">
        <v>14111</v>
      </c>
      <c r="B2413" s="154" t="s">
        <v>14112</v>
      </c>
      <c r="C2413" s="152" t="s">
        <v>2922</v>
      </c>
      <c r="D2413" s="153" t="s">
        <v>14113</v>
      </c>
      <c r="E2413" s="154" t="s">
        <v>40</v>
      </c>
      <c r="F2413" s="154" t="s">
        <v>1145</v>
      </c>
      <c r="G2413" s="154" t="s">
        <v>13465</v>
      </c>
      <c r="H2413" s="154" t="s">
        <v>8054</v>
      </c>
      <c r="I2413" s="154" t="s">
        <v>8055</v>
      </c>
      <c r="J2413" s="154" t="s">
        <v>9467</v>
      </c>
      <c r="K2413" s="154" t="s">
        <v>9468</v>
      </c>
      <c r="L2413" s="155">
        <v>8.4701825199999998</v>
      </c>
    </row>
    <row r="2414" spans="1:12" hidden="1" x14ac:dyDescent="0.3">
      <c r="A2414" s="154" t="s">
        <v>14114</v>
      </c>
      <c r="B2414" s="154" t="s">
        <v>14115</v>
      </c>
      <c r="C2414" s="152" t="s">
        <v>1177</v>
      </c>
      <c r="D2414" s="153" t="s">
        <v>14116</v>
      </c>
      <c r="E2414" s="154" t="s">
        <v>40</v>
      </c>
      <c r="F2414" s="154" t="s">
        <v>1145</v>
      </c>
      <c r="G2414" s="154" t="s">
        <v>13465</v>
      </c>
      <c r="H2414" s="154" t="s">
        <v>8609</v>
      </c>
      <c r="I2414" s="154" t="s">
        <v>8610</v>
      </c>
      <c r="J2414" s="154" t="s">
        <v>9467</v>
      </c>
      <c r="K2414" s="154" t="s">
        <v>9468</v>
      </c>
      <c r="L2414" s="155">
        <v>6.0750031800000004</v>
      </c>
    </row>
    <row r="2415" spans="1:12" hidden="1" x14ac:dyDescent="0.3">
      <c r="A2415" s="154" t="s">
        <v>14117</v>
      </c>
      <c r="B2415" s="154" t="s">
        <v>14118</v>
      </c>
      <c r="C2415" s="152" t="s">
        <v>2927</v>
      </c>
      <c r="D2415" s="153" t="s">
        <v>14119</v>
      </c>
      <c r="E2415" s="154" t="s">
        <v>36</v>
      </c>
      <c r="F2415" s="154" t="s">
        <v>1145</v>
      </c>
      <c r="G2415" s="154" t="s">
        <v>13465</v>
      </c>
      <c r="H2415" s="154" t="s">
        <v>8115</v>
      </c>
      <c r="I2415" s="154" t="s">
        <v>8116</v>
      </c>
      <c r="J2415" s="154" t="s">
        <v>9467</v>
      </c>
      <c r="K2415" s="154" t="s">
        <v>9468</v>
      </c>
      <c r="L2415" s="155">
        <v>1.0774257899999999</v>
      </c>
    </row>
    <row r="2416" spans="1:12" hidden="1" x14ac:dyDescent="0.3">
      <c r="A2416" s="154" t="s">
        <v>14120</v>
      </c>
      <c r="B2416" s="154" t="s">
        <v>14121</v>
      </c>
      <c r="C2416" s="152" t="s">
        <v>14122</v>
      </c>
      <c r="D2416" s="153" t="s">
        <v>14123</v>
      </c>
      <c r="E2416" s="154" t="s">
        <v>40</v>
      </c>
      <c r="F2416" s="154" t="s">
        <v>1145</v>
      </c>
      <c r="G2416" s="154" t="s">
        <v>13465</v>
      </c>
      <c r="H2416" s="154" t="s">
        <v>8609</v>
      </c>
      <c r="I2416" s="154" t="s">
        <v>8610</v>
      </c>
      <c r="J2416" s="154" t="s">
        <v>9467</v>
      </c>
      <c r="K2416" s="154" t="s">
        <v>9468</v>
      </c>
      <c r="L2416" s="155">
        <v>4.8868267400000001</v>
      </c>
    </row>
    <row r="2417" spans="1:12" hidden="1" x14ac:dyDescent="0.3">
      <c r="A2417" s="154" t="s">
        <v>14124</v>
      </c>
      <c r="B2417" s="154" t="s">
        <v>14125</v>
      </c>
      <c r="C2417" s="152" t="s">
        <v>2929</v>
      </c>
      <c r="D2417" s="153" t="s">
        <v>14126</v>
      </c>
      <c r="E2417" s="154" t="s">
        <v>40</v>
      </c>
      <c r="F2417" s="154" t="s">
        <v>1145</v>
      </c>
      <c r="G2417" s="154" t="s">
        <v>13465</v>
      </c>
      <c r="H2417" s="154" t="s">
        <v>8609</v>
      </c>
      <c r="I2417" s="154" t="s">
        <v>8610</v>
      </c>
      <c r="J2417" s="154" t="s">
        <v>9467</v>
      </c>
      <c r="K2417" s="154" t="s">
        <v>9468</v>
      </c>
      <c r="L2417" s="155">
        <v>7.6810483400000003</v>
      </c>
    </row>
    <row r="2418" spans="1:12" hidden="1" x14ac:dyDescent="0.3">
      <c r="A2418" s="154" t="s">
        <v>14127</v>
      </c>
      <c r="B2418" s="154" t="s">
        <v>14128</v>
      </c>
      <c r="C2418" s="152" t="s">
        <v>2931</v>
      </c>
      <c r="D2418" s="153" t="s">
        <v>14129</v>
      </c>
      <c r="E2418" s="154" t="s">
        <v>40</v>
      </c>
      <c r="F2418" s="154" t="s">
        <v>1145</v>
      </c>
      <c r="G2418" s="154" t="s">
        <v>13465</v>
      </c>
      <c r="H2418" s="154" t="s">
        <v>8609</v>
      </c>
      <c r="I2418" s="154" t="s">
        <v>8610</v>
      </c>
      <c r="J2418" s="154" t="s">
        <v>9467</v>
      </c>
      <c r="K2418" s="154" t="s">
        <v>9468</v>
      </c>
      <c r="L2418" s="155">
        <v>8.5220004800000009</v>
      </c>
    </row>
    <row r="2419" spans="1:12" hidden="1" x14ac:dyDescent="0.3">
      <c r="A2419" s="154" t="s">
        <v>14130</v>
      </c>
      <c r="B2419" s="154" t="s">
        <v>14131</v>
      </c>
      <c r="C2419" s="152" t="s">
        <v>2933</v>
      </c>
      <c r="D2419" s="153" t="s">
        <v>14132</v>
      </c>
      <c r="E2419" s="154" t="s">
        <v>40</v>
      </c>
      <c r="F2419" s="154" t="s">
        <v>1145</v>
      </c>
      <c r="G2419" s="154" t="s">
        <v>13465</v>
      </c>
      <c r="H2419" s="154" t="s">
        <v>8609</v>
      </c>
      <c r="I2419" s="154" t="s">
        <v>8610</v>
      </c>
      <c r="J2419" s="154" t="s">
        <v>9467</v>
      </c>
      <c r="K2419" s="154" t="s">
        <v>9468</v>
      </c>
      <c r="L2419" s="155">
        <v>7.7333573800000002</v>
      </c>
    </row>
    <row r="2420" spans="1:12" hidden="1" x14ac:dyDescent="0.3">
      <c r="A2420" s="154" t="s">
        <v>14133</v>
      </c>
      <c r="B2420" s="154" t="s">
        <v>14134</v>
      </c>
      <c r="C2420" s="152" t="s">
        <v>1207</v>
      </c>
      <c r="D2420" s="153" t="s">
        <v>14135</v>
      </c>
      <c r="E2420" s="154" t="s">
        <v>40</v>
      </c>
      <c r="F2420" s="154" t="s">
        <v>1145</v>
      </c>
      <c r="G2420" s="154" t="s">
        <v>13465</v>
      </c>
      <c r="H2420" s="154" t="s">
        <v>7310</v>
      </c>
      <c r="I2420" s="154" t="s">
        <v>7311</v>
      </c>
      <c r="J2420" s="154" t="s">
        <v>9467</v>
      </c>
      <c r="K2420" s="154" t="s">
        <v>9468</v>
      </c>
      <c r="L2420" s="155">
        <v>15.371525780000001</v>
      </c>
    </row>
    <row r="2421" spans="1:12" hidden="1" x14ac:dyDescent="0.3">
      <c r="A2421" s="154" t="s">
        <v>14136</v>
      </c>
      <c r="B2421" s="154" t="s">
        <v>14137</v>
      </c>
      <c r="C2421" s="152" t="s">
        <v>1200</v>
      </c>
      <c r="D2421" s="153" t="s">
        <v>14138</v>
      </c>
      <c r="E2421" s="154" t="s">
        <v>40</v>
      </c>
      <c r="F2421" s="154" t="s">
        <v>1145</v>
      </c>
      <c r="G2421" s="154" t="s">
        <v>13465</v>
      </c>
      <c r="H2421" s="154" t="s">
        <v>7310</v>
      </c>
      <c r="I2421" s="154" t="s">
        <v>7311</v>
      </c>
      <c r="J2421" s="154" t="s">
        <v>9467</v>
      </c>
      <c r="K2421" s="154" t="s">
        <v>9468</v>
      </c>
      <c r="L2421" s="155">
        <v>15.289406380000001</v>
      </c>
    </row>
    <row r="2422" spans="1:12" hidden="1" x14ac:dyDescent="0.3">
      <c r="A2422" s="154" t="s">
        <v>14139</v>
      </c>
      <c r="B2422" s="154" t="s">
        <v>14140</v>
      </c>
      <c r="C2422" s="152" t="s">
        <v>1209</v>
      </c>
      <c r="D2422" s="153" t="s">
        <v>14141</v>
      </c>
      <c r="E2422" s="154" t="s">
        <v>40</v>
      </c>
      <c r="F2422" s="154" t="s">
        <v>1145</v>
      </c>
      <c r="G2422" s="154" t="s">
        <v>13465</v>
      </c>
      <c r="H2422" s="154" t="s">
        <v>8609</v>
      </c>
      <c r="I2422" s="154" t="s">
        <v>8610</v>
      </c>
      <c r="J2422" s="154" t="s">
        <v>9467</v>
      </c>
      <c r="K2422" s="154" t="s">
        <v>9468</v>
      </c>
      <c r="L2422" s="155">
        <v>8.3002235199999994</v>
      </c>
    </row>
    <row r="2423" spans="1:12" hidden="1" x14ac:dyDescent="0.3">
      <c r="A2423" s="154" t="s">
        <v>14142</v>
      </c>
      <c r="B2423" s="154" t="s">
        <v>14143</v>
      </c>
      <c r="C2423" s="152" t="s">
        <v>1174</v>
      </c>
      <c r="D2423" s="153" t="s">
        <v>14144</v>
      </c>
      <c r="E2423" s="154" t="s">
        <v>40</v>
      </c>
      <c r="F2423" s="154" t="s">
        <v>1145</v>
      </c>
      <c r="G2423" s="154" t="s">
        <v>13465</v>
      </c>
      <c r="H2423" s="154" t="s">
        <v>8609</v>
      </c>
      <c r="I2423" s="154" t="s">
        <v>8610</v>
      </c>
      <c r="J2423" s="154" t="s">
        <v>9467</v>
      </c>
      <c r="K2423" s="154" t="s">
        <v>9468</v>
      </c>
      <c r="L2423" s="155">
        <v>8.7337880899999991</v>
      </c>
    </row>
    <row r="2424" spans="1:12" hidden="1" x14ac:dyDescent="0.3">
      <c r="A2424" s="154" t="s">
        <v>14145</v>
      </c>
      <c r="B2424" s="154" t="s">
        <v>14146</v>
      </c>
      <c r="C2424" s="152" t="s">
        <v>2939</v>
      </c>
      <c r="D2424" s="153" t="s">
        <v>14147</v>
      </c>
      <c r="E2424" s="154" t="s">
        <v>40</v>
      </c>
      <c r="F2424" s="154" t="s">
        <v>1145</v>
      </c>
      <c r="G2424" s="154" t="s">
        <v>13465</v>
      </c>
      <c r="H2424" s="154" t="s">
        <v>8609</v>
      </c>
      <c r="I2424" s="154" t="s">
        <v>8610</v>
      </c>
      <c r="J2424" s="154" t="s">
        <v>9467</v>
      </c>
      <c r="K2424" s="154" t="s">
        <v>9468</v>
      </c>
      <c r="L2424" s="155">
        <v>7.79305132</v>
      </c>
    </row>
    <row r="2425" spans="1:12" hidden="1" x14ac:dyDescent="0.3">
      <c r="A2425" s="154" t="s">
        <v>14148</v>
      </c>
      <c r="B2425" s="154" t="s">
        <v>14149</v>
      </c>
      <c r="C2425" s="152" t="s">
        <v>2941</v>
      </c>
      <c r="D2425" s="153" t="s">
        <v>14150</v>
      </c>
      <c r="E2425" s="154" t="s">
        <v>40</v>
      </c>
      <c r="F2425" s="154" t="s">
        <v>1145</v>
      </c>
      <c r="G2425" s="154" t="s">
        <v>13465</v>
      </c>
      <c r="H2425" s="154" t="s">
        <v>8609</v>
      </c>
      <c r="I2425" s="154" t="s">
        <v>8610</v>
      </c>
      <c r="J2425" s="154" t="s">
        <v>9467</v>
      </c>
      <c r="K2425" s="154" t="s">
        <v>9468</v>
      </c>
      <c r="L2425" s="155">
        <v>8.0174512500000006</v>
      </c>
    </row>
    <row r="2426" spans="1:12" hidden="1" x14ac:dyDescent="0.3">
      <c r="A2426" s="154" t="s">
        <v>14151</v>
      </c>
      <c r="B2426" s="154" t="s">
        <v>14152</v>
      </c>
      <c r="C2426" s="152" t="s">
        <v>2943</v>
      </c>
      <c r="D2426" s="153" t="s">
        <v>14153</v>
      </c>
      <c r="E2426" s="154" t="s">
        <v>36</v>
      </c>
      <c r="F2426" s="154" t="s">
        <v>1145</v>
      </c>
      <c r="G2426" s="154" t="s">
        <v>13465</v>
      </c>
      <c r="H2426" s="154" t="s">
        <v>8609</v>
      </c>
      <c r="I2426" s="154" t="s">
        <v>8610</v>
      </c>
      <c r="J2426" s="154" t="s">
        <v>9467</v>
      </c>
      <c r="K2426" s="154" t="s">
        <v>9468</v>
      </c>
      <c r="L2426" s="155">
        <v>0.33000028999999997</v>
      </c>
    </row>
    <row r="2427" spans="1:12" hidden="1" x14ac:dyDescent="0.3">
      <c r="A2427" s="154" t="s">
        <v>14154</v>
      </c>
      <c r="B2427" s="154" t="s">
        <v>14155</v>
      </c>
      <c r="C2427" s="152" t="s">
        <v>14156</v>
      </c>
      <c r="D2427" s="153" t="s">
        <v>14157</v>
      </c>
      <c r="E2427" s="154" t="s">
        <v>40</v>
      </c>
      <c r="F2427" s="154" t="s">
        <v>1145</v>
      </c>
      <c r="G2427" s="154" t="s">
        <v>13465</v>
      </c>
      <c r="H2427" s="154" t="s">
        <v>7310</v>
      </c>
      <c r="I2427" s="154" t="s">
        <v>7311</v>
      </c>
      <c r="J2427" s="154" t="s">
        <v>9467</v>
      </c>
      <c r="K2427" s="154" t="s">
        <v>9468</v>
      </c>
      <c r="L2427" s="155">
        <v>20.085774399999998</v>
      </c>
    </row>
    <row r="2428" spans="1:12" hidden="1" x14ac:dyDescent="0.3">
      <c r="A2428" s="154" t="s">
        <v>14158</v>
      </c>
      <c r="B2428" s="154" t="s">
        <v>14159</v>
      </c>
      <c r="C2428" s="152" t="s">
        <v>14160</v>
      </c>
      <c r="D2428" s="153" t="s">
        <v>14161</v>
      </c>
      <c r="E2428" s="154" t="s">
        <v>40</v>
      </c>
      <c r="F2428" s="154" t="s">
        <v>1145</v>
      </c>
      <c r="G2428" s="154" t="s">
        <v>13465</v>
      </c>
      <c r="H2428" s="154" t="s">
        <v>7310</v>
      </c>
      <c r="I2428" s="154" t="s">
        <v>7311</v>
      </c>
      <c r="J2428" s="154" t="s">
        <v>9467</v>
      </c>
      <c r="K2428" s="154" t="s">
        <v>9468</v>
      </c>
      <c r="L2428" s="155">
        <v>18.832661130000002</v>
      </c>
    </row>
    <row r="2429" spans="1:12" hidden="1" x14ac:dyDescent="0.3">
      <c r="A2429" s="154" t="s">
        <v>14162</v>
      </c>
      <c r="B2429" s="154" t="s">
        <v>14163</v>
      </c>
      <c r="C2429" s="152" t="s">
        <v>1208</v>
      </c>
      <c r="D2429" s="153" t="s">
        <v>14164</v>
      </c>
      <c r="E2429" s="154" t="s">
        <v>40</v>
      </c>
      <c r="F2429" s="154" t="s">
        <v>1145</v>
      </c>
      <c r="G2429" s="154" t="s">
        <v>13465</v>
      </c>
      <c r="H2429" s="154" t="s">
        <v>7566</v>
      </c>
      <c r="I2429" s="154" t="s">
        <v>7567</v>
      </c>
      <c r="J2429" s="154" t="s">
        <v>9467</v>
      </c>
      <c r="K2429" s="154" t="s">
        <v>9468</v>
      </c>
      <c r="L2429" s="155">
        <v>15.29582785</v>
      </c>
    </row>
    <row r="2430" spans="1:12" hidden="1" x14ac:dyDescent="0.3">
      <c r="A2430" s="154" t="s">
        <v>14165</v>
      </c>
      <c r="B2430" s="154" t="s">
        <v>14166</v>
      </c>
      <c r="C2430" s="152" t="s">
        <v>14167</v>
      </c>
      <c r="D2430" s="153" t="s">
        <v>14168</v>
      </c>
      <c r="E2430" s="154" t="s">
        <v>40</v>
      </c>
      <c r="F2430" s="154" t="s">
        <v>1145</v>
      </c>
      <c r="G2430" s="154" t="s">
        <v>13465</v>
      </c>
      <c r="H2430" s="154" t="s">
        <v>7310</v>
      </c>
      <c r="I2430" s="154" t="s">
        <v>7311</v>
      </c>
      <c r="J2430" s="154" t="s">
        <v>9467</v>
      </c>
      <c r="K2430" s="154" t="s">
        <v>9468</v>
      </c>
      <c r="L2430" s="155">
        <v>19.613645080000001</v>
      </c>
    </row>
    <row r="2431" spans="1:12" hidden="1" x14ac:dyDescent="0.3">
      <c r="A2431" s="154" t="s">
        <v>14169</v>
      </c>
      <c r="B2431" s="154" t="s">
        <v>14170</v>
      </c>
      <c r="C2431" s="152" t="s">
        <v>2947</v>
      </c>
      <c r="D2431" s="153" t="s">
        <v>14171</v>
      </c>
      <c r="E2431" s="154" t="s">
        <v>40</v>
      </c>
      <c r="F2431" s="154" t="s">
        <v>1145</v>
      </c>
      <c r="G2431" s="154" t="s">
        <v>13465</v>
      </c>
      <c r="H2431" s="154" t="s">
        <v>8609</v>
      </c>
      <c r="I2431" s="154" t="s">
        <v>8610</v>
      </c>
      <c r="J2431" s="154" t="s">
        <v>9467</v>
      </c>
      <c r="K2431" s="154" t="s">
        <v>9468</v>
      </c>
      <c r="L2431" s="155">
        <v>8.2192870100000004</v>
      </c>
    </row>
    <row r="2432" spans="1:12" hidden="1" x14ac:dyDescent="0.3">
      <c r="A2432" s="154" t="s">
        <v>14172</v>
      </c>
      <c r="B2432" s="154" t="s">
        <v>14173</v>
      </c>
      <c r="C2432" s="152" t="s">
        <v>2949</v>
      </c>
      <c r="D2432" s="153" t="s">
        <v>14174</v>
      </c>
      <c r="E2432" s="154" t="s">
        <v>40</v>
      </c>
      <c r="F2432" s="154" t="s">
        <v>1145</v>
      </c>
      <c r="G2432" s="154" t="s">
        <v>13465</v>
      </c>
      <c r="H2432" s="154" t="s">
        <v>8609</v>
      </c>
      <c r="I2432" s="154" t="s">
        <v>8610</v>
      </c>
      <c r="J2432" s="154" t="s">
        <v>9467</v>
      </c>
      <c r="K2432" s="154" t="s">
        <v>9468</v>
      </c>
      <c r="L2432" s="155">
        <v>6.0188349399999996</v>
      </c>
    </row>
    <row r="2433" spans="1:12" hidden="1" x14ac:dyDescent="0.3">
      <c r="A2433" s="154" t="s">
        <v>14175</v>
      </c>
      <c r="B2433" s="154" t="s">
        <v>14176</v>
      </c>
      <c r="C2433" s="152" t="s">
        <v>2951</v>
      </c>
      <c r="D2433" s="153" t="s">
        <v>14177</v>
      </c>
      <c r="E2433" s="154" t="s">
        <v>40</v>
      </c>
      <c r="F2433" s="154" t="s">
        <v>1145</v>
      </c>
      <c r="G2433" s="154" t="s">
        <v>13465</v>
      </c>
      <c r="H2433" s="154" t="s">
        <v>8609</v>
      </c>
      <c r="I2433" s="154" t="s">
        <v>8610</v>
      </c>
      <c r="J2433" s="154" t="s">
        <v>9467</v>
      </c>
      <c r="K2433" s="154" t="s">
        <v>9468</v>
      </c>
      <c r="L2433" s="155">
        <v>7.1218202399999999</v>
      </c>
    </row>
    <row r="2434" spans="1:12" hidden="1" x14ac:dyDescent="0.3">
      <c r="A2434" s="154" t="s">
        <v>14178</v>
      </c>
      <c r="B2434" s="154" t="s">
        <v>14179</v>
      </c>
      <c r="C2434" s="152" t="s">
        <v>1155</v>
      </c>
      <c r="D2434" s="153" t="s">
        <v>14180</v>
      </c>
      <c r="E2434" s="154" t="s">
        <v>40</v>
      </c>
      <c r="F2434" s="154" t="s">
        <v>1145</v>
      </c>
      <c r="G2434" s="154" t="s">
        <v>13465</v>
      </c>
      <c r="H2434" s="154" t="s">
        <v>7599</v>
      </c>
      <c r="I2434" s="154" t="s">
        <v>7600</v>
      </c>
      <c r="J2434" s="154" t="s">
        <v>9467</v>
      </c>
      <c r="K2434" s="154" t="s">
        <v>9468</v>
      </c>
      <c r="L2434" s="155">
        <v>6.9889071999999999</v>
      </c>
    </row>
    <row r="2435" spans="1:12" hidden="1" x14ac:dyDescent="0.3">
      <c r="A2435" s="154" t="s">
        <v>14181</v>
      </c>
      <c r="B2435" s="154" t="s">
        <v>14182</v>
      </c>
      <c r="C2435" s="152" t="s">
        <v>1158</v>
      </c>
      <c r="D2435" s="153" t="s">
        <v>14183</v>
      </c>
      <c r="E2435" s="154" t="s">
        <v>40</v>
      </c>
      <c r="F2435" s="154" t="s">
        <v>1145</v>
      </c>
      <c r="G2435" s="154" t="s">
        <v>13465</v>
      </c>
      <c r="H2435" s="154" t="s">
        <v>7599</v>
      </c>
      <c r="I2435" s="154" t="s">
        <v>7600</v>
      </c>
      <c r="J2435" s="154" t="s">
        <v>9467</v>
      </c>
      <c r="K2435" s="154" t="s">
        <v>9468</v>
      </c>
      <c r="L2435" s="155">
        <v>6.7946599000000001</v>
      </c>
    </row>
    <row r="2436" spans="1:12" hidden="1" x14ac:dyDescent="0.3">
      <c r="A2436" s="154" t="s">
        <v>14184</v>
      </c>
      <c r="B2436" s="154" t="s">
        <v>14185</v>
      </c>
      <c r="C2436" s="152" t="s">
        <v>14186</v>
      </c>
      <c r="D2436" s="153" t="s">
        <v>14187</v>
      </c>
      <c r="E2436" s="154" t="s">
        <v>40</v>
      </c>
      <c r="F2436" s="154" t="s">
        <v>1145</v>
      </c>
      <c r="G2436" s="154" t="s">
        <v>13465</v>
      </c>
      <c r="H2436" s="154" t="s">
        <v>7310</v>
      </c>
      <c r="I2436" s="154" t="s">
        <v>7311</v>
      </c>
      <c r="J2436" s="154" t="s">
        <v>9467</v>
      </c>
      <c r="K2436" s="154" t="s">
        <v>9468</v>
      </c>
      <c r="L2436" s="155">
        <v>34.023609550000003</v>
      </c>
    </row>
    <row r="2437" spans="1:12" hidden="1" x14ac:dyDescent="0.3">
      <c r="A2437" s="154" t="s">
        <v>14188</v>
      </c>
      <c r="B2437" s="154" t="s">
        <v>14189</v>
      </c>
      <c r="C2437" s="152" t="s">
        <v>14190</v>
      </c>
      <c r="D2437" s="153" t="s">
        <v>14191</v>
      </c>
      <c r="E2437" s="154" t="s">
        <v>40</v>
      </c>
      <c r="F2437" s="154" t="s">
        <v>1145</v>
      </c>
      <c r="G2437" s="154" t="s">
        <v>13465</v>
      </c>
      <c r="H2437" s="154" t="s">
        <v>7310</v>
      </c>
      <c r="I2437" s="154" t="s">
        <v>7311</v>
      </c>
      <c r="J2437" s="154" t="s">
        <v>9467</v>
      </c>
      <c r="K2437" s="154" t="s">
        <v>9468</v>
      </c>
      <c r="L2437" s="155">
        <v>34.898919579999998</v>
      </c>
    </row>
    <row r="2438" spans="1:12" hidden="1" x14ac:dyDescent="0.3">
      <c r="A2438" s="154" t="s">
        <v>14192</v>
      </c>
      <c r="B2438" s="154" t="s">
        <v>14193</v>
      </c>
      <c r="C2438" s="152" t="s">
        <v>2956</v>
      </c>
      <c r="D2438" s="153" t="s">
        <v>14194</v>
      </c>
      <c r="E2438" s="154" t="s">
        <v>40</v>
      </c>
      <c r="F2438" s="154" t="s">
        <v>1145</v>
      </c>
      <c r="G2438" s="154" t="s">
        <v>13465</v>
      </c>
      <c r="H2438" s="154" t="s">
        <v>8609</v>
      </c>
      <c r="I2438" s="154" t="s">
        <v>8610</v>
      </c>
      <c r="J2438" s="154" t="s">
        <v>9467</v>
      </c>
      <c r="K2438" s="154" t="s">
        <v>9468</v>
      </c>
      <c r="L2438" s="155">
        <v>7.9467875899999996</v>
      </c>
    </row>
    <row r="2439" spans="1:12" hidden="1" x14ac:dyDescent="0.3">
      <c r="A2439" s="154" t="s">
        <v>14195</v>
      </c>
      <c r="B2439" s="154" t="s">
        <v>14196</v>
      </c>
      <c r="C2439" s="152" t="s">
        <v>2958</v>
      </c>
      <c r="D2439" s="153" t="s">
        <v>14197</v>
      </c>
      <c r="E2439" s="154" t="s">
        <v>40</v>
      </c>
      <c r="F2439" s="154" t="s">
        <v>1145</v>
      </c>
      <c r="G2439" s="154" t="s">
        <v>13465</v>
      </c>
      <c r="H2439" s="154" t="s">
        <v>8609</v>
      </c>
      <c r="I2439" s="154" t="s">
        <v>8610</v>
      </c>
      <c r="J2439" s="154" t="s">
        <v>9467</v>
      </c>
      <c r="K2439" s="154" t="s">
        <v>9468</v>
      </c>
      <c r="L2439" s="155">
        <v>7.2608926199999999</v>
      </c>
    </row>
    <row r="2440" spans="1:12" hidden="1" x14ac:dyDescent="0.3">
      <c r="A2440" s="154" t="s">
        <v>14198</v>
      </c>
      <c r="B2440" s="154" t="s">
        <v>14199</v>
      </c>
      <c r="C2440" s="152" t="s">
        <v>14200</v>
      </c>
      <c r="D2440" s="153" t="s">
        <v>14201</v>
      </c>
      <c r="E2440" s="154" t="s">
        <v>40</v>
      </c>
      <c r="F2440" s="154" t="s">
        <v>1145</v>
      </c>
      <c r="G2440" s="154" t="s">
        <v>13465</v>
      </c>
      <c r="H2440" s="154" t="s">
        <v>8609</v>
      </c>
      <c r="I2440" s="154" t="s">
        <v>8610</v>
      </c>
      <c r="J2440" s="154" t="s">
        <v>9467</v>
      </c>
      <c r="K2440" s="154" t="s">
        <v>9468</v>
      </c>
      <c r="L2440" s="155">
        <v>7.4733281600000003</v>
      </c>
    </row>
    <row r="2441" spans="1:12" hidden="1" x14ac:dyDescent="0.3">
      <c r="A2441" s="154" t="s">
        <v>14202</v>
      </c>
      <c r="B2441" s="154" t="s">
        <v>14203</v>
      </c>
      <c r="C2441" s="152" t="s">
        <v>1199</v>
      </c>
      <c r="D2441" s="153" t="s">
        <v>14204</v>
      </c>
      <c r="E2441" s="154" t="s">
        <v>40</v>
      </c>
      <c r="F2441" s="154" t="s">
        <v>1145</v>
      </c>
      <c r="G2441" s="154" t="s">
        <v>13465</v>
      </c>
      <c r="H2441" s="154" t="s">
        <v>8609</v>
      </c>
      <c r="I2441" s="154" t="s">
        <v>8610</v>
      </c>
      <c r="J2441" s="154" t="s">
        <v>9467</v>
      </c>
      <c r="K2441" s="154" t="s">
        <v>9468</v>
      </c>
      <c r="L2441" s="155">
        <v>6.636717</v>
      </c>
    </row>
    <row r="2442" spans="1:12" hidden="1" x14ac:dyDescent="0.3">
      <c r="A2442" s="154" t="s">
        <v>14205</v>
      </c>
      <c r="B2442" s="154" t="s">
        <v>14206</v>
      </c>
      <c r="C2442" s="152" t="s">
        <v>1217</v>
      </c>
      <c r="D2442" s="153" t="s">
        <v>14207</v>
      </c>
      <c r="E2442" s="154" t="s">
        <v>40</v>
      </c>
      <c r="F2442" s="154" t="s">
        <v>1145</v>
      </c>
      <c r="G2442" s="154" t="s">
        <v>13465</v>
      </c>
      <c r="H2442" s="154" t="s">
        <v>8609</v>
      </c>
      <c r="I2442" s="154" t="s">
        <v>8610</v>
      </c>
      <c r="J2442" s="154" t="s">
        <v>9467</v>
      </c>
      <c r="K2442" s="154" t="s">
        <v>9468</v>
      </c>
      <c r="L2442" s="155">
        <v>6.54589642</v>
      </c>
    </row>
    <row r="2443" spans="1:12" hidden="1" x14ac:dyDescent="0.3">
      <c r="A2443" s="154" t="s">
        <v>14208</v>
      </c>
      <c r="B2443" s="154" t="s">
        <v>14209</v>
      </c>
      <c r="C2443" s="152" t="s">
        <v>1221</v>
      </c>
      <c r="D2443" s="153" t="s">
        <v>14210</v>
      </c>
      <c r="E2443" s="154" t="s">
        <v>40</v>
      </c>
      <c r="F2443" s="154" t="s">
        <v>1145</v>
      </c>
      <c r="G2443" s="154" t="s">
        <v>13465</v>
      </c>
      <c r="H2443" s="154" t="s">
        <v>8609</v>
      </c>
      <c r="I2443" s="154" t="s">
        <v>8610</v>
      </c>
      <c r="J2443" s="154" t="s">
        <v>9467</v>
      </c>
      <c r="K2443" s="154" t="s">
        <v>9468</v>
      </c>
      <c r="L2443" s="155">
        <v>8.2260521499999992</v>
      </c>
    </row>
    <row r="2444" spans="1:12" hidden="1" x14ac:dyDescent="0.3">
      <c r="A2444" s="154" t="s">
        <v>14211</v>
      </c>
      <c r="B2444" s="154" t="s">
        <v>14212</v>
      </c>
      <c r="C2444" s="152" t="s">
        <v>1210</v>
      </c>
      <c r="D2444" s="153" t="s">
        <v>14213</v>
      </c>
      <c r="E2444" s="154" t="s">
        <v>40</v>
      </c>
      <c r="F2444" s="154" t="s">
        <v>1145</v>
      </c>
      <c r="G2444" s="154" t="s">
        <v>13465</v>
      </c>
      <c r="H2444" s="154" t="s">
        <v>8609</v>
      </c>
      <c r="I2444" s="154" t="s">
        <v>8610</v>
      </c>
      <c r="J2444" s="154" t="s">
        <v>9467</v>
      </c>
      <c r="K2444" s="154" t="s">
        <v>9468</v>
      </c>
      <c r="L2444" s="155">
        <v>7.9584734900000003</v>
      </c>
    </row>
    <row r="2445" spans="1:12" hidden="1" x14ac:dyDescent="0.3">
      <c r="A2445" s="154" t="s">
        <v>14214</v>
      </c>
      <c r="B2445" s="154" t="s">
        <v>14215</v>
      </c>
      <c r="C2445" s="152" t="s">
        <v>1161</v>
      </c>
      <c r="D2445" s="153" t="s">
        <v>14216</v>
      </c>
      <c r="E2445" s="154" t="s">
        <v>40</v>
      </c>
      <c r="F2445" s="154" t="s">
        <v>1145</v>
      </c>
      <c r="G2445" s="154" t="s">
        <v>13465</v>
      </c>
      <c r="H2445" s="154" t="s">
        <v>8609</v>
      </c>
      <c r="I2445" s="154" t="s">
        <v>8610</v>
      </c>
      <c r="J2445" s="154" t="s">
        <v>9467</v>
      </c>
      <c r="K2445" s="154" t="s">
        <v>9468</v>
      </c>
      <c r="L2445" s="155">
        <v>6.2325340999999996</v>
      </c>
    </row>
    <row r="2446" spans="1:12" hidden="1" x14ac:dyDescent="0.3">
      <c r="A2446" s="154" t="s">
        <v>14217</v>
      </c>
      <c r="B2446" s="154" t="s">
        <v>14218</v>
      </c>
      <c r="C2446" s="152" t="s">
        <v>1178</v>
      </c>
      <c r="D2446" s="153" t="s">
        <v>14219</v>
      </c>
      <c r="E2446" s="154" t="s">
        <v>40</v>
      </c>
      <c r="F2446" s="154" t="s">
        <v>1145</v>
      </c>
      <c r="G2446" s="154" t="s">
        <v>13465</v>
      </c>
      <c r="H2446" s="154" t="s">
        <v>8609</v>
      </c>
      <c r="I2446" s="154" t="s">
        <v>8610</v>
      </c>
      <c r="J2446" s="154" t="s">
        <v>9467</v>
      </c>
      <c r="K2446" s="154" t="s">
        <v>9468</v>
      </c>
      <c r="L2446" s="155">
        <v>7.7024754599999996</v>
      </c>
    </row>
    <row r="2447" spans="1:12" hidden="1" x14ac:dyDescent="0.3">
      <c r="A2447" s="154" t="s">
        <v>14220</v>
      </c>
      <c r="B2447" s="154" t="s">
        <v>14221</v>
      </c>
      <c r="C2447" s="152" t="s">
        <v>1226</v>
      </c>
      <c r="D2447" s="153" t="s">
        <v>14222</v>
      </c>
      <c r="E2447" s="154" t="s">
        <v>40</v>
      </c>
      <c r="F2447" s="154" t="s">
        <v>1145</v>
      </c>
      <c r="G2447" s="154" t="s">
        <v>13465</v>
      </c>
      <c r="H2447" s="154" t="s">
        <v>8609</v>
      </c>
      <c r="I2447" s="154" t="s">
        <v>8610</v>
      </c>
      <c r="J2447" s="154" t="s">
        <v>9467</v>
      </c>
      <c r="K2447" s="154" t="s">
        <v>9468</v>
      </c>
      <c r="L2447" s="155">
        <v>7.26493403</v>
      </c>
    </row>
    <row r="2448" spans="1:12" hidden="1" x14ac:dyDescent="0.3">
      <c r="A2448" s="154" t="s">
        <v>14223</v>
      </c>
      <c r="B2448" s="154" t="s">
        <v>14224</v>
      </c>
      <c r="C2448" s="152" t="s">
        <v>2967</v>
      </c>
      <c r="D2448" s="153" t="s">
        <v>14225</v>
      </c>
      <c r="E2448" s="154" t="s">
        <v>40</v>
      </c>
      <c r="F2448" s="154" t="s">
        <v>1145</v>
      </c>
      <c r="G2448" s="154" t="s">
        <v>13465</v>
      </c>
      <c r="H2448" s="154" t="s">
        <v>8609</v>
      </c>
      <c r="I2448" s="154" t="s">
        <v>8610</v>
      </c>
      <c r="J2448" s="154" t="s">
        <v>9467</v>
      </c>
      <c r="K2448" s="154" t="s">
        <v>9468</v>
      </c>
      <c r="L2448" s="155">
        <v>7.9515611899999996</v>
      </c>
    </row>
    <row r="2449" spans="1:12" hidden="1" x14ac:dyDescent="0.3">
      <c r="A2449" s="154" t="s">
        <v>14226</v>
      </c>
      <c r="B2449" s="154" t="s">
        <v>14227</v>
      </c>
      <c r="C2449" s="152" t="s">
        <v>2969</v>
      </c>
      <c r="D2449" s="153" t="s">
        <v>14228</v>
      </c>
      <c r="E2449" s="154" t="s">
        <v>40</v>
      </c>
      <c r="F2449" s="154" t="s">
        <v>1145</v>
      </c>
      <c r="G2449" s="154" t="s">
        <v>13465</v>
      </c>
      <c r="H2449" s="154" t="s">
        <v>8609</v>
      </c>
      <c r="I2449" s="154" t="s">
        <v>8610</v>
      </c>
      <c r="J2449" s="154" t="s">
        <v>9467</v>
      </c>
      <c r="K2449" s="154" t="s">
        <v>9468</v>
      </c>
      <c r="L2449" s="155">
        <v>8.8013436400000007</v>
      </c>
    </row>
    <row r="2450" spans="1:12" hidden="1" x14ac:dyDescent="0.3">
      <c r="A2450" s="154" t="s">
        <v>14229</v>
      </c>
      <c r="B2450" s="154" t="s">
        <v>14230</v>
      </c>
      <c r="C2450" s="152" t="s">
        <v>2971</v>
      </c>
      <c r="D2450" s="153" t="s">
        <v>14231</v>
      </c>
      <c r="E2450" s="154" t="s">
        <v>40</v>
      </c>
      <c r="F2450" s="154" t="s">
        <v>1145</v>
      </c>
      <c r="G2450" s="154" t="s">
        <v>13465</v>
      </c>
      <c r="H2450" s="154" t="s">
        <v>8609</v>
      </c>
      <c r="I2450" s="154" t="s">
        <v>8610</v>
      </c>
      <c r="J2450" s="154" t="s">
        <v>9467</v>
      </c>
      <c r="K2450" s="154" t="s">
        <v>9468</v>
      </c>
      <c r="L2450" s="155">
        <v>6.6419919399999996</v>
      </c>
    </row>
    <row r="2451" spans="1:12" hidden="1" x14ac:dyDescent="0.3">
      <c r="A2451" s="154" t="s">
        <v>14232</v>
      </c>
      <c r="B2451" s="154" t="s">
        <v>14233</v>
      </c>
      <c r="C2451" s="152" t="s">
        <v>1219</v>
      </c>
      <c r="D2451" s="153" t="s">
        <v>14234</v>
      </c>
      <c r="E2451" s="154" t="s">
        <v>40</v>
      </c>
      <c r="F2451" s="154" t="s">
        <v>1145</v>
      </c>
      <c r="G2451" s="154" t="s">
        <v>13465</v>
      </c>
      <c r="H2451" s="154" t="s">
        <v>8609</v>
      </c>
      <c r="I2451" s="154" t="s">
        <v>8610</v>
      </c>
      <c r="J2451" s="154" t="s">
        <v>9467</v>
      </c>
      <c r="K2451" s="154" t="s">
        <v>9468</v>
      </c>
      <c r="L2451" s="155">
        <v>7.4350118800000002</v>
      </c>
    </row>
    <row r="2452" spans="1:12" hidden="1" x14ac:dyDescent="0.3">
      <c r="A2452" s="154" t="s">
        <v>14235</v>
      </c>
      <c r="B2452" s="154" t="s">
        <v>14236</v>
      </c>
      <c r="C2452" s="152" t="s">
        <v>1198</v>
      </c>
      <c r="D2452" s="153" t="s">
        <v>14237</v>
      </c>
      <c r="E2452" s="154" t="s">
        <v>40</v>
      </c>
      <c r="F2452" s="154" t="s">
        <v>1145</v>
      </c>
      <c r="G2452" s="154" t="s">
        <v>13465</v>
      </c>
      <c r="H2452" s="154" t="s">
        <v>8609</v>
      </c>
      <c r="I2452" s="154" t="s">
        <v>8610</v>
      </c>
      <c r="J2452" s="154" t="s">
        <v>9467</v>
      </c>
      <c r="K2452" s="154" t="s">
        <v>9468</v>
      </c>
      <c r="L2452" s="155">
        <v>7.4653781300000004</v>
      </c>
    </row>
    <row r="2453" spans="1:12" hidden="1" x14ac:dyDescent="0.3">
      <c r="A2453" s="154" t="s">
        <v>14238</v>
      </c>
      <c r="B2453" s="154" t="s">
        <v>14239</v>
      </c>
      <c r="C2453" s="152" t="s">
        <v>2975</v>
      </c>
      <c r="D2453" s="153" t="s">
        <v>14240</v>
      </c>
      <c r="E2453" s="154" t="s">
        <v>40</v>
      </c>
      <c r="F2453" s="154" t="s">
        <v>1145</v>
      </c>
      <c r="G2453" s="154" t="s">
        <v>13465</v>
      </c>
      <c r="H2453" s="154" t="s">
        <v>8609</v>
      </c>
      <c r="I2453" s="154" t="s">
        <v>8610</v>
      </c>
      <c r="J2453" s="154" t="s">
        <v>9467</v>
      </c>
      <c r="K2453" s="154" t="s">
        <v>9468</v>
      </c>
      <c r="L2453" s="155">
        <v>8.7780479400000004</v>
      </c>
    </row>
    <row r="2454" spans="1:12" hidden="1" x14ac:dyDescent="0.3">
      <c r="A2454" s="154" t="s">
        <v>14241</v>
      </c>
      <c r="B2454" s="154" t="s">
        <v>14242</v>
      </c>
      <c r="C2454" s="152" t="s">
        <v>2977</v>
      </c>
      <c r="D2454" s="153" t="s">
        <v>14243</v>
      </c>
      <c r="E2454" s="154" t="s">
        <v>40</v>
      </c>
      <c r="F2454" s="154" t="s">
        <v>1145</v>
      </c>
      <c r="G2454" s="154" t="s">
        <v>13465</v>
      </c>
      <c r="H2454" s="154" t="s">
        <v>8609</v>
      </c>
      <c r="I2454" s="154" t="s">
        <v>8610</v>
      </c>
      <c r="J2454" s="154" t="s">
        <v>9467</v>
      </c>
      <c r="K2454" s="154" t="s">
        <v>9468</v>
      </c>
      <c r="L2454" s="155">
        <v>6.0427011200000003</v>
      </c>
    </row>
    <row r="2455" spans="1:12" hidden="1" x14ac:dyDescent="0.3">
      <c r="A2455" s="154" t="s">
        <v>14244</v>
      </c>
      <c r="B2455" s="154" t="s">
        <v>14245</v>
      </c>
      <c r="C2455" s="152" t="s">
        <v>14246</v>
      </c>
      <c r="D2455" s="153" t="s">
        <v>14247</v>
      </c>
      <c r="E2455" s="154" t="s">
        <v>40</v>
      </c>
      <c r="F2455" s="154" t="s">
        <v>1145</v>
      </c>
      <c r="G2455" s="154" t="s">
        <v>13465</v>
      </c>
      <c r="H2455" s="154" t="s">
        <v>8609</v>
      </c>
      <c r="I2455" s="154" t="s">
        <v>8610</v>
      </c>
      <c r="J2455" s="154" t="s">
        <v>9467</v>
      </c>
      <c r="K2455" s="154" t="s">
        <v>9468</v>
      </c>
      <c r="L2455" s="155">
        <v>5.88046881</v>
      </c>
    </row>
    <row r="2456" spans="1:12" hidden="1" x14ac:dyDescent="0.3">
      <c r="A2456" s="154" t="s">
        <v>14248</v>
      </c>
      <c r="B2456" s="154" t="s">
        <v>14249</v>
      </c>
      <c r="C2456" s="152" t="s">
        <v>2979</v>
      </c>
      <c r="D2456" s="153" t="s">
        <v>14250</v>
      </c>
      <c r="E2456" s="154" t="s">
        <v>40</v>
      </c>
      <c r="F2456" s="154" t="s">
        <v>1145</v>
      </c>
      <c r="G2456" s="154" t="s">
        <v>13465</v>
      </c>
      <c r="H2456" s="154" t="s">
        <v>8609</v>
      </c>
      <c r="I2456" s="154" t="s">
        <v>8610</v>
      </c>
      <c r="J2456" s="154" t="s">
        <v>9467</v>
      </c>
      <c r="K2456" s="154" t="s">
        <v>9468</v>
      </c>
      <c r="L2456" s="155">
        <v>7.7448024999999996</v>
      </c>
    </row>
    <row r="2457" spans="1:12" hidden="1" x14ac:dyDescent="0.3">
      <c r="A2457" s="154" t="s">
        <v>14251</v>
      </c>
      <c r="B2457" s="154" t="s">
        <v>14252</v>
      </c>
      <c r="C2457" s="152" t="s">
        <v>14253</v>
      </c>
      <c r="D2457" s="153" t="s">
        <v>14254</v>
      </c>
      <c r="E2457" s="154" t="s">
        <v>40</v>
      </c>
      <c r="F2457" s="154" t="s">
        <v>1145</v>
      </c>
      <c r="G2457" s="154" t="s">
        <v>13465</v>
      </c>
      <c r="H2457" s="154" t="s">
        <v>8609</v>
      </c>
      <c r="I2457" s="154" t="s">
        <v>8610</v>
      </c>
      <c r="J2457" s="154" t="s">
        <v>9467</v>
      </c>
      <c r="K2457" s="154" t="s">
        <v>9468</v>
      </c>
      <c r="L2457" s="155">
        <v>6.1235898999999998</v>
      </c>
    </row>
    <row r="2458" spans="1:12" hidden="1" x14ac:dyDescent="0.3">
      <c r="A2458" s="154" t="s">
        <v>14255</v>
      </c>
      <c r="B2458" s="154" t="s">
        <v>14256</v>
      </c>
      <c r="C2458" s="152" t="s">
        <v>1204</v>
      </c>
      <c r="D2458" s="153" t="s">
        <v>14257</v>
      </c>
      <c r="E2458" s="154" t="s">
        <v>40</v>
      </c>
      <c r="F2458" s="154" t="s">
        <v>1145</v>
      </c>
      <c r="G2458" s="154" t="s">
        <v>13465</v>
      </c>
      <c r="H2458" s="154" t="s">
        <v>8609</v>
      </c>
      <c r="I2458" s="154" t="s">
        <v>8610</v>
      </c>
      <c r="J2458" s="154" t="s">
        <v>9467</v>
      </c>
      <c r="K2458" s="154" t="s">
        <v>9468</v>
      </c>
      <c r="L2458" s="155">
        <v>7.5758794099999998</v>
      </c>
    </row>
    <row r="2459" spans="1:12" hidden="1" x14ac:dyDescent="0.3">
      <c r="A2459" s="154" t="s">
        <v>14258</v>
      </c>
      <c r="B2459" s="154" t="s">
        <v>14259</v>
      </c>
      <c r="C2459" s="152" t="s">
        <v>1222</v>
      </c>
      <c r="D2459" s="153" t="s">
        <v>14260</v>
      </c>
      <c r="E2459" s="154" t="s">
        <v>40</v>
      </c>
      <c r="F2459" s="154" t="s">
        <v>1145</v>
      </c>
      <c r="G2459" s="154" t="s">
        <v>13465</v>
      </c>
      <c r="H2459" s="154" t="s">
        <v>8609</v>
      </c>
      <c r="I2459" s="154" t="s">
        <v>8610</v>
      </c>
      <c r="J2459" s="154" t="s">
        <v>9467</v>
      </c>
      <c r="K2459" s="154" t="s">
        <v>9468</v>
      </c>
      <c r="L2459" s="155">
        <v>7.7073187599999997</v>
      </c>
    </row>
    <row r="2460" spans="1:12" hidden="1" x14ac:dyDescent="0.3">
      <c r="A2460" s="154" t="s">
        <v>14261</v>
      </c>
      <c r="B2460" s="154" t="s">
        <v>14262</v>
      </c>
      <c r="C2460" s="152" t="s">
        <v>14263</v>
      </c>
      <c r="D2460" s="153" t="s">
        <v>14264</v>
      </c>
      <c r="E2460" s="154" t="s">
        <v>40</v>
      </c>
      <c r="F2460" s="154" t="s">
        <v>1145</v>
      </c>
      <c r="G2460" s="154" t="s">
        <v>13465</v>
      </c>
      <c r="H2460" s="154" t="s">
        <v>8609</v>
      </c>
      <c r="I2460" s="154" t="s">
        <v>8610</v>
      </c>
      <c r="J2460" s="154" t="s">
        <v>9467</v>
      </c>
      <c r="K2460" s="154" t="s">
        <v>9468</v>
      </c>
      <c r="L2460" s="155">
        <v>8.6991519999999998</v>
      </c>
    </row>
    <row r="2461" spans="1:12" hidden="1" x14ac:dyDescent="0.3">
      <c r="A2461" s="154" t="s">
        <v>14265</v>
      </c>
      <c r="B2461" s="154" t="s">
        <v>14266</v>
      </c>
      <c r="C2461" s="152" t="s">
        <v>1183</v>
      </c>
      <c r="D2461" s="153" t="s">
        <v>14267</v>
      </c>
      <c r="E2461" s="154" t="s">
        <v>40</v>
      </c>
      <c r="F2461" s="154" t="s">
        <v>1145</v>
      </c>
      <c r="G2461" s="154" t="s">
        <v>13465</v>
      </c>
      <c r="H2461" s="154" t="s">
        <v>8609</v>
      </c>
      <c r="I2461" s="154" t="s">
        <v>8610</v>
      </c>
      <c r="J2461" s="154" t="s">
        <v>9467</v>
      </c>
      <c r="K2461" s="154" t="s">
        <v>9468</v>
      </c>
      <c r="L2461" s="155">
        <v>7.7854549799999999</v>
      </c>
    </row>
    <row r="2462" spans="1:12" hidden="1" x14ac:dyDescent="0.3">
      <c r="A2462" s="154" t="s">
        <v>14268</v>
      </c>
      <c r="B2462" s="154" t="s">
        <v>14269</v>
      </c>
      <c r="C2462" s="152" t="s">
        <v>1182</v>
      </c>
      <c r="D2462" s="153" t="s">
        <v>14270</v>
      </c>
      <c r="E2462" s="154" t="s">
        <v>40</v>
      </c>
      <c r="F2462" s="154" t="s">
        <v>1145</v>
      </c>
      <c r="G2462" s="154" t="s">
        <v>13465</v>
      </c>
      <c r="H2462" s="154" t="s">
        <v>8609</v>
      </c>
      <c r="I2462" s="154" t="s">
        <v>8610</v>
      </c>
      <c r="J2462" s="154" t="s">
        <v>9467</v>
      </c>
      <c r="K2462" s="154" t="s">
        <v>9468</v>
      </c>
      <c r="L2462" s="155">
        <v>8.3702565100000008</v>
      </c>
    </row>
    <row r="2463" spans="1:12" hidden="1" x14ac:dyDescent="0.3">
      <c r="A2463" s="154" t="s">
        <v>14271</v>
      </c>
      <c r="B2463" s="154" t="s">
        <v>14272</v>
      </c>
      <c r="C2463" s="152" t="s">
        <v>14273</v>
      </c>
      <c r="D2463" s="153" t="s">
        <v>14274</v>
      </c>
      <c r="E2463" s="154" t="s">
        <v>40</v>
      </c>
      <c r="F2463" s="154" t="s">
        <v>1145</v>
      </c>
      <c r="G2463" s="154" t="s">
        <v>13465</v>
      </c>
      <c r="H2463" s="154" t="s">
        <v>8609</v>
      </c>
      <c r="I2463" s="154" t="s">
        <v>8610</v>
      </c>
      <c r="J2463" s="154" t="s">
        <v>9467</v>
      </c>
      <c r="K2463" s="154" t="s">
        <v>9468</v>
      </c>
      <c r="L2463" s="155">
        <v>4.7248056700000003</v>
      </c>
    </row>
    <row r="2464" spans="1:12" hidden="1" x14ac:dyDescent="0.3">
      <c r="A2464" s="154" t="s">
        <v>14275</v>
      </c>
      <c r="B2464" s="154" t="s">
        <v>14276</v>
      </c>
      <c r="C2464" s="152" t="s">
        <v>14277</v>
      </c>
      <c r="D2464" s="153" t="s">
        <v>14278</v>
      </c>
      <c r="E2464" s="154" t="s">
        <v>40</v>
      </c>
      <c r="F2464" s="154" t="s">
        <v>1145</v>
      </c>
      <c r="G2464" s="154" t="s">
        <v>13465</v>
      </c>
      <c r="H2464" s="154" t="s">
        <v>8609</v>
      </c>
      <c r="I2464" s="154" t="s">
        <v>8610</v>
      </c>
      <c r="J2464" s="154" t="s">
        <v>9467</v>
      </c>
      <c r="K2464" s="154" t="s">
        <v>9468</v>
      </c>
      <c r="L2464" s="155">
        <v>8.6142600199999997</v>
      </c>
    </row>
    <row r="2465" spans="1:12" hidden="1" x14ac:dyDescent="0.3">
      <c r="A2465" s="154" t="s">
        <v>14279</v>
      </c>
      <c r="B2465" s="154" t="s">
        <v>14280</v>
      </c>
      <c r="C2465" s="152" t="s">
        <v>14281</v>
      </c>
      <c r="D2465" s="153" t="s">
        <v>14282</v>
      </c>
      <c r="E2465" s="154" t="s">
        <v>40</v>
      </c>
      <c r="F2465" s="154" t="s">
        <v>1145</v>
      </c>
      <c r="G2465" s="154" t="s">
        <v>13465</v>
      </c>
      <c r="H2465" s="154" t="s">
        <v>8609</v>
      </c>
      <c r="I2465" s="154" t="s">
        <v>8610</v>
      </c>
      <c r="J2465" s="154" t="s">
        <v>9467</v>
      </c>
      <c r="K2465" s="154" t="s">
        <v>9468</v>
      </c>
      <c r="L2465" s="155">
        <v>7.2449369600000004</v>
      </c>
    </row>
    <row r="2466" spans="1:12" hidden="1" x14ac:dyDescent="0.3">
      <c r="A2466" s="154" t="s">
        <v>14283</v>
      </c>
      <c r="B2466" s="154" t="s">
        <v>14284</v>
      </c>
      <c r="C2466" s="152" t="s">
        <v>1211</v>
      </c>
      <c r="D2466" s="153" t="s">
        <v>14285</v>
      </c>
      <c r="E2466" s="154" t="s">
        <v>40</v>
      </c>
      <c r="F2466" s="154" t="s">
        <v>1145</v>
      </c>
      <c r="G2466" s="154" t="s">
        <v>13465</v>
      </c>
      <c r="H2466" s="154" t="s">
        <v>8609</v>
      </c>
      <c r="I2466" s="154" t="s">
        <v>8610</v>
      </c>
      <c r="J2466" s="154" t="s">
        <v>9467</v>
      </c>
      <c r="K2466" s="154" t="s">
        <v>9468</v>
      </c>
      <c r="L2466" s="155">
        <v>8.77253756</v>
      </c>
    </row>
    <row r="2467" spans="1:12" hidden="1" x14ac:dyDescent="0.3">
      <c r="A2467" s="154" t="s">
        <v>14286</v>
      </c>
      <c r="B2467" s="154" t="s">
        <v>14287</v>
      </c>
      <c r="C2467" s="152" t="s">
        <v>1213</v>
      </c>
      <c r="D2467" s="153" t="s">
        <v>14288</v>
      </c>
      <c r="E2467" s="154" t="s">
        <v>40</v>
      </c>
      <c r="F2467" s="154" t="s">
        <v>1145</v>
      </c>
      <c r="G2467" s="154" t="s">
        <v>13465</v>
      </c>
      <c r="H2467" s="154" t="s">
        <v>8609</v>
      </c>
      <c r="I2467" s="154" t="s">
        <v>8610</v>
      </c>
      <c r="J2467" s="154" t="s">
        <v>9467</v>
      </c>
      <c r="K2467" s="154" t="s">
        <v>9468</v>
      </c>
      <c r="L2467" s="155">
        <v>6.3111346099999999</v>
      </c>
    </row>
    <row r="2468" spans="1:12" hidden="1" x14ac:dyDescent="0.3">
      <c r="A2468" s="154" t="s">
        <v>14289</v>
      </c>
      <c r="B2468" s="154" t="s">
        <v>14290</v>
      </c>
      <c r="C2468" s="152" t="s">
        <v>2987</v>
      </c>
      <c r="D2468" s="153" t="s">
        <v>14291</v>
      </c>
      <c r="E2468" s="154" t="s">
        <v>40</v>
      </c>
      <c r="F2468" s="154" t="s">
        <v>1145</v>
      </c>
      <c r="G2468" s="154" t="s">
        <v>13465</v>
      </c>
      <c r="H2468" s="154" t="s">
        <v>8609</v>
      </c>
      <c r="I2468" s="154" t="s">
        <v>8610</v>
      </c>
      <c r="J2468" s="154" t="s">
        <v>9467</v>
      </c>
      <c r="K2468" s="154" t="s">
        <v>9468</v>
      </c>
      <c r="L2468" s="155">
        <v>6.2885346100000001</v>
      </c>
    </row>
    <row r="2469" spans="1:12" hidden="1" x14ac:dyDescent="0.3">
      <c r="A2469" s="154" t="s">
        <v>14292</v>
      </c>
      <c r="B2469" s="154" t="s">
        <v>14293</v>
      </c>
      <c r="C2469" s="152" t="s">
        <v>2989</v>
      </c>
      <c r="D2469" s="153" t="s">
        <v>14294</v>
      </c>
      <c r="E2469" s="154" t="s">
        <v>40</v>
      </c>
      <c r="F2469" s="154" t="s">
        <v>1145</v>
      </c>
      <c r="G2469" s="154" t="s">
        <v>13465</v>
      </c>
      <c r="H2469" s="154" t="s">
        <v>8609</v>
      </c>
      <c r="I2469" s="154" t="s">
        <v>8610</v>
      </c>
      <c r="J2469" s="154" t="s">
        <v>9467</v>
      </c>
      <c r="K2469" s="154" t="s">
        <v>9468</v>
      </c>
      <c r="L2469" s="155">
        <v>5.8432106099999999</v>
      </c>
    </row>
    <row r="2470" spans="1:12" hidden="1" x14ac:dyDescent="0.3">
      <c r="A2470" s="154" t="s">
        <v>14295</v>
      </c>
      <c r="B2470" s="154" t="s">
        <v>14296</v>
      </c>
      <c r="C2470" s="152" t="s">
        <v>2991</v>
      </c>
      <c r="D2470" s="153" t="s">
        <v>14297</v>
      </c>
      <c r="E2470" s="154" t="s">
        <v>40</v>
      </c>
      <c r="F2470" s="154" t="s">
        <v>1145</v>
      </c>
      <c r="G2470" s="154" t="s">
        <v>13465</v>
      </c>
      <c r="H2470" s="154" t="s">
        <v>7427</v>
      </c>
      <c r="I2470" s="154" t="s">
        <v>7428</v>
      </c>
      <c r="J2470" s="154" t="s">
        <v>9467</v>
      </c>
      <c r="K2470" s="154" t="s">
        <v>9468</v>
      </c>
      <c r="L2470" s="155">
        <v>27.521095020000001</v>
      </c>
    </row>
    <row r="2471" spans="1:12" hidden="1" x14ac:dyDescent="0.3">
      <c r="A2471" s="154" t="s">
        <v>14298</v>
      </c>
      <c r="B2471" s="154" t="s">
        <v>14299</v>
      </c>
      <c r="C2471" s="152" t="s">
        <v>1167</v>
      </c>
      <c r="D2471" s="153" t="s">
        <v>14300</v>
      </c>
      <c r="E2471" s="154" t="s">
        <v>40</v>
      </c>
      <c r="F2471" s="154" t="s">
        <v>1145</v>
      </c>
      <c r="G2471" s="154" t="s">
        <v>13465</v>
      </c>
      <c r="H2471" s="154" t="s">
        <v>7310</v>
      </c>
      <c r="I2471" s="154" t="s">
        <v>7311</v>
      </c>
      <c r="J2471" s="154" t="s">
        <v>9467</v>
      </c>
      <c r="K2471" s="154" t="s">
        <v>9468</v>
      </c>
      <c r="L2471" s="155">
        <v>15.00577423</v>
      </c>
    </row>
    <row r="2472" spans="1:12" hidden="1" x14ac:dyDescent="0.3">
      <c r="A2472" s="154" t="s">
        <v>14301</v>
      </c>
      <c r="B2472" s="154" t="s">
        <v>14302</v>
      </c>
      <c r="C2472" s="152" t="s">
        <v>2994</v>
      </c>
      <c r="D2472" s="153" t="s">
        <v>14303</v>
      </c>
      <c r="E2472" s="154" t="s">
        <v>40</v>
      </c>
      <c r="F2472" s="154" t="s">
        <v>1145</v>
      </c>
      <c r="G2472" s="154" t="s">
        <v>13465</v>
      </c>
      <c r="H2472" s="154" t="s">
        <v>8054</v>
      </c>
      <c r="I2472" s="154" t="s">
        <v>8055</v>
      </c>
      <c r="J2472" s="154" t="s">
        <v>9467</v>
      </c>
      <c r="K2472" s="154" t="s">
        <v>9468</v>
      </c>
      <c r="L2472" s="155">
        <v>7.7769637400000002</v>
      </c>
    </row>
    <row r="2473" spans="1:12" hidden="1" x14ac:dyDescent="0.3">
      <c r="A2473" s="154" t="s">
        <v>14304</v>
      </c>
      <c r="B2473" s="154" t="s">
        <v>14305</v>
      </c>
      <c r="C2473" s="152" t="s">
        <v>2996</v>
      </c>
      <c r="D2473" s="153" t="s">
        <v>14306</v>
      </c>
      <c r="E2473" s="154" t="s">
        <v>40</v>
      </c>
      <c r="F2473" s="154" t="s">
        <v>1145</v>
      </c>
      <c r="G2473" s="154" t="s">
        <v>13465</v>
      </c>
      <c r="H2473" s="154" t="s">
        <v>8054</v>
      </c>
      <c r="I2473" s="154" t="s">
        <v>8055</v>
      </c>
      <c r="J2473" s="154" t="s">
        <v>9467</v>
      </c>
      <c r="K2473" s="154" t="s">
        <v>9468</v>
      </c>
      <c r="L2473" s="155">
        <v>8.3704202999999993</v>
      </c>
    </row>
    <row r="2474" spans="1:12" hidden="1" x14ac:dyDescent="0.3">
      <c r="A2474" s="154" t="s">
        <v>14307</v>
      </c>
      <c r="B2474" s="154" t="s">
        <v>14308</v>
      </c>
      <c r="C2474" s="152" t="s">
        <v>1218</v>
      </c>
      <c r="D2474" s="153" t="s">
        <v>14309</v>
      </c>
      <c r="E2474" s="154" t="s">
        <v>40</v>
      </c>
      <c r="F2474" s="154" t="s">
        <v>1145</v>
      </c>
      <c r="G2474" s="154" t="s">
        <v>13465</v>
      </c>
      <c r="H2474" s="154" t="s">
        <v>8609</v>
      </c>
      <c r="I2474" s="154" t="s">
        <v>8610</v>
      </c>
      <c r="J2474" s="154" t="s">
        <v>9467</v>
      </c>
      <c r="K2474" s="154" t="s">
        <v>9468</v>
      </c>
      <c r="L2474" s="155">
        <v>7.4768437700000003</v>
      </c>
    </row>
    <row r="2475" spans="1:12" hidden="1" x14ac:dyDescent="0.3">
      <c r="A2475" s="154" t="s">
        <v>14310</v>
      </c>
      <c r="B2475" s="154" t="s">
        <v>14311</v>
      </c>
      <c r="C2475" s="152" t="s">
        <v>1193</v>
      </c>
      <c r="D2475" s="153" t="s">
        <v>14312</v>
      </c>
      <c r="E2475" s="154" t="s">
        <v>40</v>
      </c>
      <c r="F2475" s="154" t="s">
        <v>1145</v>
      </c>
      <c r="G2475" s="154" t="s">
        <v>13465</v>
      </c>
      <c r="H2475" s="154" t="s">
        <v>8609</v>
      </c>
      <c r="I2475" s="154" t="s">
        <v>8610</v>
      </c>
      <c r="J2475" s="154" t="s">
        <v>9467</v>
      </c>
      <c r="K2475" s="154" t="s">
        <v>9468</v>
      </c>
      <c r="L2475" s="155">
        <v>6.5721333800000004</v>
      </c>
    </row>
    <row r="2476" spans="1:12" hidden="1" x14ac:dyDescent="0.3">
      <c r="A2476" s="154" t="s">
        <v>14313</v>
      </c>
      <c r="B2476" s="154" t="s">
        <v>14314</v>
      </c>
      <c r="C2476" s="152" t="s">
        <v>3000</v>
      </c>
      <c r="D2476" s="153" t="s">
        <v>14315</v>
      </c>
      <c r="E2476" s="154" t="s">
        <v>36</v>
      </c>
      <c r="F2476" s="154" t="s">
        <v>1145</v>
      </c>
      <c r="G2476" s="154" t="s">
        <v>13465</v>
      </c>
      <c r="H2476" s="154" t="s">
        <v>8609</v>
      </c>
      <c r="I2476" s="154" t="s">
        <v>8610</v>
      </c>
      <c r="J2476" s="154" t="s">
        <v>9467</v>
      </c>
      <c r="K2476" s="154" t="s">
        <v>9468</v>
      </c>
      <c r="L2476" s="155">
        <v>0.1</v>
      </c>
    </row>
    <row r="2477" spans="1:12" hidden="1" x14ac:dyDescent="0.3">
      <c r="A2477" s="154" t="s">
        <v>14316</v>
      </c>
      <c r="B2477" s="154" t="s">
        <v>14317</v>
      </c>
      <c r="C2477" s="152" t="s">
        <v>3002</v>
      </c>
      <c r="D2477" s="153" t="s">
        <v>14318</v>
      </c>
      <c r="E2477" s="154" t="s">
        <v>36</v>
      </c>
      <c r="F2477" s="154" t="s">
        <v>1145</v>
      </c>
      <c r="G2477" s="154" t="s">
        <v>13465</v>
      </c>
      <c r="H2477" s="154" t="s">
        <v>8609</v>
      </c>
      <c r="I2477" s="154" t="s">
        <v>8610</v>
      </c>
      <c r="J2477" s="154" t="s">
        <v>9467</v>
      </c>
      <c r="K2477" s="154" t="s">
        <v>9468</v>
      </c>
      <c r="L2477" s="155">
        <v>3.3972700000000002E-2</v>
      </c>
    </row>
    <row r="2478" spans="1:12" hidden="1" x14ac:dyDescent="0.3">
      <c r="A2478" s="154" t="s">
        <v>14319</v>
      </c>
      <c r="B2478" s="154" t="s">
        <v>14320</v>
      </c>
      <c r="C2478" s="152" t="s">
        <v>3004</v>
      </c>
      <c r="D2478" s="153" t="s">
        <v>14321</v>
      </c>
      <c r="E2478" s="154" t="s">
        <v>36</v>
      </c>
      <c r="F2478" s="154" t="s">
        <v>1145</v>
      </c>
      <c r="G2478" s="154" t="s">
        <v>13465</v>
      </c>
      <c r="H2478" s="154" t="s">
        <v>8609</v>
      </c>
      <c r="I2478" s="154" t="s">
        <v>8610</v>
      </c>
      <c r="J2478" s="154" t="s">
        <v>9467</v>
      </c>
      <c r="K2478" s="154" t="s">
        <v>9468</v>
      </c>
      <c r="L2478" s="155">
        <v>5.6163209999999998E-2</v>
      </c>
    </row>
    <row r="2479" spans="1:12" hidden="1" x14ac:dyDescent="0.3">
      <c r="A2479" s="154" t="s">
        <v>14322</v>
      </c>
      <c r="B2479" s="154" t="s">
        <v>14323</v>
      </c>
      <c r="C2479" s="152" t="s">
        <v>14324</v>
      </c>
      <c r="D2479" s="153" t="s">
        <v>14325</v>
      </c>
      <c r="E2479" s="154" t="s">
        <v>36</v>
      </c>
      <c r="F2479" s="154" t="s">
        <v>1145</v>
      </c>
      <c r="G2479" s="154" t="s">
        <v>13465</v>
      </c>
      <c r="H2479" s="154" t="s">
        <v>8609</v>
      </c>
      <c r="I2479" s="154" t="s">
        <v>8610</v>
      </c>
      <c r="J2479" s="154" t="s">
        <v>9467</v>
      </c>
      <c r="K2479" s="154" t="s">
        <v>9468</v>
      </c>
      <c r="L2479" s="155">
        <v>2.225063E-2</v>
      </c>
    </row>
    <row r="2480" spans="1:12" hidden="1" x14ac:dyDescent="0.3">
      <c r="A2480" s="154" t="s">
        <v>14326</v>
      </c>
      <c r="B2480" s="154" t="s">
        <v>14327</v>
      </c>
      <c r="C2480" s="152" t="s">
        <v>14328</v>
      </c>
      <c r="D2480" s="153" t="s">
        <v>14329</v>
      </c>
      <c r="E2480" s="154" t="s">
        <v>36</v>
      </c>
      <c r="F2480" s="154" t="s">
        <v>1145</v>
      </c>
      <c r="G2480" s="154" t="s">
        <v>13465</v>
      </c>
      <c r="H2480" s="154" t="s">
        <v>8609</v>
      </c>
      <c r="I2480" s="154" t="s">
        <v>8610</v>
      </c>
      <c r="J2480" s="154" t="s">
        <v>9467</v>
      </c>
      <c r="K2480" s="154" t="s">
        <v>9468</v>
      </c>
      <c r="L2480" s="155">
        <v>5.7476359999999997E-2</v>
      </c>
    </row>
    <row r="2481" spans="1:12" hidden="1" x14ac:dyDescent="0.3">
      <c r="A2481" s="154" t="s">
        <v>14330</v>
      </c>
      <c r="B2481" s="154" t="s">
        <v>14331</v>
      </c>
      <c r="C2481" s="152" t="s">
        <v>14332</v>
      </c>
      <c r="D2481" s="153" t="s">
        <v>14333</v>
      </c>
      <c r="E2481" s="154" t="s">
        <v>36</v>
      </c>
      <c r="F2481" s="154" t="s">
        <v>1145</v>
      </c>
      <c r="G2481" s="154" t="s">
        <v>13465</v>
      </c>
      <c r="H2481" s="154" t="s">
        <v>8609</v>
      </c>
      <c r="I2481" s="154" t="s">
        <v>8610</v>
      </c>
      <c r="J2481" s="154" t="s">
        <v>9467</v>
      </c>
      <c r="K2481" s="154" t="s">
        <v>9468</v>
      </c>
      <c r="L2481" s="155">
        <v>4.4428849999999999E-2</v>
      </c>
    </row>
    <row r="2482" spans="1:12" hidden="1" x14ac:dyDescent="0.3">
      <c r="A2482" s="154" t="s">
        <v>14334</v>
      </c>
      <c r="B2482" s="154" t="s">
        <v>14335</v>
      </c>
      <c r="C2482" s="152" t="s">
        <v>14336</v>
      </c>
      <c r="D2482" s="153" t="s">
        <v>14337</v>
      </c>
      <c r="E2482" s="154" t="s">
        <v>36</v>
      </c>
      <c r="F2482" s="154" t="s">
        <v>1145</v>
      </c>
      <c r="G2482" s="154" t="s">
        <v>13465</v>
      </c>
      <c r="H2482" s="154" t="s">
        <v>8609</v>
      </c>
      <c r="I2482" s="154" t="s">
        <v>8610</v>
      </c>
      <c r="J2482" s="154" t="s">
        <v>9467</v>
      </c>
      <c r="K2482" s="154" t="s">
        <v>9468</v>
      </c>
      <c r="L2482" s="155">
        <v>0.27651704999999999</v>
      </c>
    </row>
    <row r="2483" spans="1:12" hidden="1" x14ac:dyDescent="0.3">
      <c r="A2483" s="154" t="s">
        <v>14338</v>
      </c>
      <c r="B2483" s="154" t="s">
        <v>14339</v>
      </c>
      <c r="C2483" s="152" t="s">
        <v>14340</v>
      </c>
      <c r="D2483" s="153" t="s">
        <v>14341</v>
      </c>
      <c r="E2483" s="154" t="s">
        <v>36</v>
      </c>
      <c r="F2483" s="154" t="s">
        <v>1145</v>
      </c>
      <c r="G2483" s="154" t="s">
        <v>13465</v>
      </c>
      <c r="H2483" s="154" t="s">
        <v>8609</v>
      </c>
      <c r="I2483" s="154" t="s">
        <v>8610</v>
      </c>
      <c r="J2483" s="154" t="s">
        <v>9467</v>
      </c>
      <c r="K2483" s="154" t="s">
        <v>9468</v>
      </c>
      <c r="L2483" s="155">
        <v>0.42</v>
      </c>
    </row>
    <row r="2484" spans="1:12" hidden="1" x14ac:dyDescent="0.3">
      <c r="A2484" s="154" t="s">
        <v>14342</v>
      </c>
      <c r="B2484" s="154" t="s">
        <v>14343</v>
      </c>
      <c r="C2484" s="152" t="s">
        <v>1205</v>
      </c>
      <c r="D2484" s="153" t="s">
        <v>14344</v>
      </c>
      <c r="E2484" s="154" t="s">
        <v>40</v>
      </c>
      <c r="F2484" s="154" t="s">
        <v>1145</v>
      </c>
      <c r="G2484" s="154" t="s">
        <v>13465</v>
      </c>
      <c r="H2484" s="154" t="s">
        <v>8609</v>
      </c>
      <c r="I2484" s="154" t="s">
        <v>8610</v>
      </c>
      <c r="J2484" s="154" t="s">
        <v>9467</v>
      </c>
      <c r="K2484" s="154" t="s">
        <v>9468</v>
      </c>
      <c r="L2484" s="155">
        <v>7.8069998500000004</v>
      </c>
    </row>
    <row r="2485" spans="1:12" hidden="1" x14ac:dyDescent="0.3">
      <c r="A2485" s="154" t="s">
        <v>14345</v>
      </c>
      <c r="B2485" s="154" t="s">
        <v>14346</v>
      </c>
      <c r="C2485" s="152" t="s">
        <v>14347</v>
      </c>
      <c r="D2485" s="153" t="s">
        <v>14348</v>
      </c>
      <c r="E2485" s="154" t="s">
        <v>36</v>
      </c>
      <c r="F2485" s="154" t="s">
        <v>1145</v>
      </c>
      <c r="G2485" s="154" t="s">
        <v>13465</v>
      </c>
      <c r="H2485" s="154" t="s">
        <v>7882</v>
      </c>
      <c r="I2485" s="154" t="s">
        <v>7883</v>
      </c>
      <c r="J2485" s="154" t="s">
        <v>9467</v>
      </c>
      <c r="K2485" s="154" t="s">
        <v>9468</v>
      </c>
      <c r="L2485" s="155">
        <v>0.40376199000000002</v>
      </c>
    </row>
    <row r="2486" spans="1:12" hidden="1" x14ac:dyDescent="0.3">
      <c r="A2486" s="154" t="s">
        <v>14349</v>
      </c>
      <c r="B2486" s="154" t="s">
        <v>14350</v>
      </c>
      <c r="C2486" s="152" t="s">
        <v>1189</v>
      </c>
      <c r="D2486" s="153" t="s">
        <v>14351</v>
      </c>
      <c r="E2486" s="154" t="s">
        <v>40</v>
      </c>
      <c r="F2486" s="154" t="s">
        <v>1145</v>
      </c>
      <c r="G2486" s="154" t="s">
        <v>13465</v>
      </c>
      <c r="H2486" s="154" t="s">
        <v>7310</v>
      </c>
      <c r="I2486" s="154" t="s">
        <v>7311</v>
      </c>
      <c r="J2486" s="154" t="s">
        <v>9467</v>
      </c>
      <c r="K2486" s="154" t="s">
        <v>9468</v>
      </c>
      <c r="L2486" s="155">
        <v>15.32509398</v>
      </c>
    </row>
    <row r="2487" spans="1:12" hidden="1" x14ac:dyDescent="0.3">
      <c r="A2487" s="154" t="s">
        <v>14352</v>
      </c>
      <c r="B2487" s="154" t="s">
        <v>14353</v>
      </c>
      <c r="C2487" s="152" t="s">
        <v>3010</v>
      </c>
      <c r="D2487" s="153" t="s">
        <v>14354</v>
      </c>
      <c r="E2487" s="154" t="s">
        <v>40</v>
      </c>
      <c r="F2487" s="154" t="s">
        <v>1145</v>
      </c>
      <c r="G2487" s="154" t="s">
        <v>13465</v>
      </c>
      <c r="H2487" s="154" t="s">
        <v>8067</v>
      </c>
      <c r="I2487" s="154" t="s">
        <v>8068</v>
      </c>
      <c r="J2487" s="154" t="s">
        <v>9467</v>
      </c>
      <c r="K2487" s="154" t="s">
        <v>9468</v>
      </c>
      <c r="L2487" s="155">
        <v>11.196217000000001</v>
      </c>
    </row>
    <row r="2488" spans="1:12" hidden="1" x14ac:dyDescent="0.3">
      <c r="A2488" s="154" t="s">
        <v>14355</v>
      </c>
      <c r="B2488" s="154" t="s">
        <v>14356</v>
      </c>
      <c r="C2488" s="152" t="s">
        <v>14357</v>
      </c>
      <c r="D2488" s="153" t="s">
        <v>14358</v>
      </c>
      <c r="E2488" s="154" t="s">
        <v>40</v>
      </c>
      <c r="F2488" s="154" t="s">
        <v>1145</v>
      </c>
      <c r="G2488" s="154" t="s">
        <v>13465</v>
      </c>
      <c r="H2488" s="154" t="s">
        <v>7310</v>
      </c>
      <c r="I2488" s="154" t="s">
        <v>7311</v>
      </c>
      <c r="J2488" s="154" t="s">
        <v>9467</v>
      </c>
      <c r="K2488" s="154" t="s">
        <v>9468</v>
      </c>
      <c r="L2488" s="155">
        <v>20.270877930000001</v>
      </c>
    </row>
    <row r="2489" spans="1:12" hidden="1" x14ac:dyDescent="0.3">
      <c r="A2489" s="154" t="s">
        <v>14359</v>
      </c>
      <c r="B2489" s="154" t="s">
        <v>14360</v>
      </c>
      <c r="C2489" s="152" t="s">
        <v>3012</v>
      </c>
      <c r="D2489" s="153" t="s">
        <v>14361</v>
      </c>
      <c r="E2489" s="154" t="s">
        <v>40</v>
      </c>
      <c r="F2489" s="154" t="s">
        <v>1145</v>
      </c>
      <c r="G2489" s="154" t="s">
        <v>13465</v>
      </c>
      <c r="H2489" s="154" t="s">
        <v>8609</v>
      </c>
      <c r="I2489" s="154" t="s">
        <v>8610</v>
      </c>
      <c r="J2489" s="154" t="s">
        <v>9467</v>
      </c>
      <c r="K2489" s="154" t="s">
        <v>9468</v>
      </c>
      <c r="L2489" s="155">
        <v>7.7060416099999998</v>
      </c>
    </row>
    <row r="2490" spans="1:12" hidden="1" x14ac:dyDescent="0.3">
      <c r="A2490" s="154" t="s">
        <v>14362</v>
      </c>
      <c r="B2490" s="154" t="s">
        <v>14363</v>
      </c>
      <c r="C2490" s="152" t="s">
        <v>3014</v>
      </c>
      <c r="D2490" s="153" t="s">
        <v>14364</v>
      </c>
      <c r="E2490" s="154" t="s">
        <v>40</v>
      </c>
      <c r="F2490" s="154" t="s">
        <v>1145</v>
      </c>
      <c r="G2490" s="154" t="s">
        <v>13465</v>
      </c>
      <c r="H2490" s="154" t="s">
        <v>8609</v>
      </c>
      <c r="I2490" s="154" t="s">
        <v>8610</v>
      </c>
      <c r="J2490" s="154" t="s">
        <v>9467</v>
      </c>
      <c r="K2490" s="154" t="s">
        <v>9468</v>
      </c>
      <c r="L2490" s="155">
        <v>7.0960021400000004</v>
      </c>
    </row>
    <row r="2491" spans="1:12" hidden="1" x14ac:dyDescent="0.3">
      <c r="A2491" s="154" t="s">
        <v>14365</v>
      </c>
      <c r="B2491" s="154" t="s">
        <v>14366</v>
      </c>
      <c r="C2491" s="152" t="s">
        <v>3016</v>
      </c>
      <c r="D2491" s="153" t="s">
        <v>14367</v>
      </c>
      <c r="E2491" s="154" t="s">
        <v>40</v>
      </c>
      <c r="F2491" s="154" t="s">
        <v>1145</v>
      </c>
      <c r="G2491" s="154" t="s">
        <v>13465</v>
      </c>
      <c r="H2491" s="154" t="s">
        <v>8609</v>
      </c>
      <c r="I2491" s="154" t="s">
        <v>8610</v>
      </c>
      <c r="J2491" s="154" t="s">
        <v>9467</v>
      </c>
      <c r="K2491" s="154" t="s">
        <v>9468</v>
      </c>
      <c r="L2491" s="155">
        <v>7.5829610399999998</v>
      </c>
    </row>
    <row r="2492" spans="1:12" hidden="1" x14ac:dyDescent="0.3">
      <c r="A2492" s="154" t="s">
        <v>14368</v>
      </c>
      <c r="B2492" s="154" t="s">
        <v>14369</v>
      </c>
      <c r="C2492" s="152" t="s">
        <v>3018</v>
      </c>
      <c r="D2492" s="153" t="s">
        <v>14370</v>
      </c>
      <c r="E2492" s="154" t="s">
        <v>40</v>
      </c>
      <c r="F2492" s="154" t="s">
        <v>1145</v>
      </c>
      <c r="G2492" s="154" t="s">
        <v>13465</v>
      </c>
      <c r="H2492" s="154" t="s">
        <v>8202</v>
      </c>
      <c r="I2492" s="154" t="s">
        <v>8203</v>
      </c>
      <c r="J2492" s="154" t="s">
        <v>9467</v>
      </c>
      <c r="K2492" s="154" t="s">
        <v>9468</v>
      </c>
      <c r="L2492" s="155">
        <v>7.7110478000000002</v>
      </c>
    </row>
    <row r="2493" spans="1:12" hidden="1" x14ac:dyDescent="0.3">
      <c r="A2493" s="154" t="s">
        <v>14371</v>
      </c>
      <c r="B2493" s="154" t="s">
        <v>14372</v>
      </c>
      <c r="C2493" s="152" t="s">
        <v>1215</v>
      </c>
      <c r="D2493" s="153" t="s">
        <v>14373</v>
      </c>
      <c r="E2493" s="154" t="s">
        <v>40</v>
      </c>
      <c r="F2493" s="154" t="s">
        <v>1145</v>
      </c>
      <c r="G2493" s="154" t="s">
        <v>13465</v>
      </c>
      <c r="H2493" s="154" t="s">
        <v>8202</v>
      </c>
      <c r="I2493" s="154" t="s">
        <v>8203</v>
      </c>
      <c r="J2493" s="154" t="s">
        <v>9467</v>
      </c>
      <c r="K2493" s="154" t="s">
        <v>9468</v>
      </c>
      <c r="L2493" s="155">
        <v>7.5063518299999998</v>
      </c>
    </row>
    <row r="2494" spans="1:12" hidden="1" x14ac:dyDescent="0.3">
      <c r="A2494" s="154" t="s">
        <v>14374</v>
      </c>
      <c r="B2494" s="154" t="s">
        <v>14375</v>
      </c>
      <c r="C2494" s="152" t="s">
        <v>3021</v>
      </c>
      <c r="D2494" s="153" t="s">
        <v>14376</v>
      </c>
      <c r="E2494" s="154" t="s">
        <v>40</v>
      </c>
      <c r="F2494" s="154" t="s">
        <v>1145</v>
      </c>
      <c r="G2494" s="154" t="s">
        <v>13465</v>
      </c>
      <c r="H2494" s="154" t="s">
        <v>8202</v>
      </c>
      <c r="I2494" s="154" t="s">
        <v>8203</v>
      </c>
      <c r="J2494" s="154" t="s">
        <v>9467</v>
      </c>
      <c r="K2494" s="154" t="s">
        <v>9468</v>
      </c>
      <c r="L2494" s="155">
        <v>6.9863361599999996</v>
      </c>
    </row>
    <row r="2495" spans="1:12" hidden="1" x14ac:dyDescent="0.3">
      <c r="A2495" s="154" t="s">
        <v>14377</v>
      </c>
      <c r="B2495" s="154" t="s">
        <v>14378</v>
      </c>
      <c r="C2495" s="152" t="s">
        <v>3023</v>
      </c>
      <c r="D2495" s="153" t="s">
        <v>14379</v>
      </c>
      <c r="E2495" s="154" t="s">
        <v>40</v>
      </c>
      <c r="F2495" s="154" t="s">
        <v>1145</v>
      </c>
      <c r="G2495" s="154" t="s">
        <v>13465</v>
      </c>
      <c r="H2495" s="154" t="s">
        <v>7566</v>
      </c>
      <c r="I2495" s="154" t="s">
        <v>7567</v>
      </c>
      <c r="J2495" s="154" t="s">
        <v>9467</v>
      </c>
      <c r="K2495" s="154" t="s">
        <v>9468</v>
      </c>
      <c r="L2495" s="155">
        <v>15.960187339999999</v>
      </c>
    </row>
    <row r="2496" spans="1:12" hidden="1" x14ac:dyDescent="0.3">
      <c r="A2496" s="154" t="s">
        <v>14380</v>
      </c>
      <c r="B2496" s="154" t="s">
        <v>14381</v>
      </c>
      <c r="C2496" s="152" t="s">
        <v>3025</v>
      </c>
      <c r="D2496" s="153" t="s">
        <v>14382</v>
      </c>
      <c r="E2496" s="154" t="s">
        <v>40</v>
      </c>
      <c r="F2496" s="154" t="s">
        <v>1145</v>
      </c>
      <c r="G2496" s="154" t="s">
        <v>13465</v>
      </c>
      <c r="H2496" s="154" t="s">
        <v>8054</v>
      </c>
      <c r="I2496" s="154" t="s">
        <v>8055</v>
      </c>
      <c r="J2496" s="154" t="s">
        <v>9467</v>
      </c>
      <c r="K2496" s="154" t="s">
        <v>9468</v>
      </c>
      <c r="L2496" s="155">
        <v>7.8358988600000004</v>
      </c>
    </row>
    <row r="2497" spans="1:12" hidden="1" x14ac:dyDescent="0.3">
      <c r="A2497" s="154" t="s">
        <v>14383</v>
      </c>
      <c r="B2497" s="154" t="s">
        <v>14384</v>
      </c>
      <c r="C2497" s="152" t="s">
        <v>3027</v>
      </c>
      <c r="D2497" s="153" t="s">
        <v>14385</v>
      </c>
      <c r="E2497" s="154" t="s">
        <v>40</v>
      </c>
      <c r="F2497" s="154" t="s">
        <v>1145</v>
      </c>
      <c r="G2497" s="154" t="s">
        <v>13465</v>
      </c>
      <c r="H2497" s="154" t="s">
        <v>8054</v>
      </c>
      <c r="I2497" s="154" t="s">
        <v>8055</v>
      </c>
      <c r="J2497" s="154" t="s">
        <v>9467</v>
      </c>
      <c r="K2497" s="154" t="s">
        <v>9468</v>
      </c>
      <c r="L2497" s="155">
        <v>25.68809512</v>
      </c>
    </row>
    <row r="2498" spans="1:12" hidden="1" x14ac:dyDescent="0.3">
      <c r="A2498" s="154" t="s">
        <v>14386</v>
      </c>
      <c r="B2498" s="154" t="s">
        <v>14387</v>
      </c>
      <c r="C2498" s="152" t="s">
        <v>3029</v>
      </c>
      <c r="D2498" s="153" t="s">
        <v>14388</v>
      </c>
      <c r="E2498" s="154" t="s">
        <v>36</v>
      </c>
      <c r="F2498" s="154" t="s">
        <v>1145</v>
      </c>
      <c r="G2498" s="154" t="s">
        <v>13465</v>
      </c>
      <c r="H2498" s="154" t="s">
        <v>8054</v>
      </c>
      <c r="I2498" s="154" t="s">
        <v>8055</v>
      </c>
      <c r="J2498" s="154" t="s">
        <v>9467</v>
      </c>
      <c r="K2498" s="154" t="s">
        <v>9468</v>
      </c>
      <c r="L2498" s="155">
        <v>0.67064966999999998</v>
      </c>
    </row>
    <row r="2499" spans="1:12" hidden="1" x14ac:dyDescent="0.3">
      <c r="A2499" s="154" t="s">
        <v>14389</v>
      </c>
      <c r="B2499" s="154" t="s">
        <v>14390</v>
      </c>
      <c r="C2499" s="152" t="s">
        <v>14391</v>
      </c>
      <c r="D2499" s="153" t="s">
        <v>14392</v>
      </c>
      <c r="E2499" s="154" t="s">
        <v>40</v>
      </c>
      <c r="F2499" s="154" t="s">
        <v>1145</v>
      </c>
      <c r="G2499" s="154" t="s">
        <v>13465</v>
      </c>
      <c r="H2499" s="154" t="s">
        <v>8054</v>
      </c>
      <c r="I2499" s="154" t="s">
        <v>8055</v>
      </c>
      <c r="J2499" s="154" t="s">
        <v>9467</v>
      </c>
      <c r="K2499" s="154" t="s">
        <v>9468</v>
      </c>
      <c r="L2499" s="155">
        <v>6.1615719599999998</v>
      </c>
    </row>
    <row r="2500" spans="1:12" hidden="1" x14ac:dyDescent="0.3">
      <c r="A2500" s="154" t="s">
        <v>14393</v>
      </c>
      <c r="B2500" s="154" t="s">
        <v>14394</v>
      </c>
      <c r="C2500" s="152" t="s">
        <v>14395</v>
      </c>
      <c r="D2500" s="153" t="s">
        <v>14396</v>
      </c>
      <c r="E2500" s="154" t="s">
        <v>40</v>
      </c>
      <c r="F2500" s="154" t="s">
        <v>1145</v>
      </c>
      <c r="G2500" s="154" t="s">
        <v>13465</v>
      </c>
      <c r="H2500" s="154" t="s">
        <v>8054</v>
      </c>
      <c r="I2500" s="154" t="s">
        <v>8055</v>
      </c>
      <c r="J2500" s="154" t="s">
        <v>9467</v>
      </c>
      <c r="K2500" s="154" t="s">
        <v>9468</v>
      </c>
      <c r="L2500" s="155">
        <v>10.07586324</v>
      </c>
    </row>
    <row r="2501" spans="1:12" hidden="1" x14ac:dyDescent="0.3">
      <c r="A2501" s="154" t="s">
        <v>14397</v>
      </c>
      <c r="B2501" s="154" t="s">
        <v>14398</v>
      </c>
      <c r="C2501" s="152" t="s">
        <v>14399</v>
      </c>
      <c r="D2501" s="153" t="s">
        <v>14400</v>
      </c>
      <c r="E2501" s="154" t="s">
        <v>40</v>
      </c>
      <c r="F2501" s="154" t="s">
        <v>1145</v>
      </c>
      <c r="G2501" s="154" t="s">
        <v>13465</v>
      </c>
      <c r="H2501" s="154" t="s">
        <v>8054</v>
      </c>
      <c r="I2501" s="154" t="s">
        <v>8055</v>
      </c>
      <c r="J2501" s="154" t="s">
        <v>9467</v>
      </c>
      <c r="K2501" s="154" t="s">
        <v>9468</v>
      </c>
      <c r="L2501" s="155">
        <v>6.8413712699999998</v>
      </c>
    </row>
    <row r="2502" spans="1:12" hidden="1" x14ac:dyDescent="0.3">
      <c r="A2502" s="154" t="s">
        <v>14401</v>
      </c>
      <c r="B2502" s="154" t="s">
        <v>14402</v>
      </c>
      <c r="C2502" s="152" t="s">
        <v>3031</v>
      </c>
      <c r="D2502" s="153" t="s">
        <v>14403</v>
      </c>
      <c r="E2502" s="154" t="s">
        <v>40</v>
      </c>
      <c r="F2502" s="154" t="s">
        <v>1145</v>
      </c>
      <c r="G2502" s="154" t="s">
        <v>13465</v>
      </c>
      <c r="H2502" s="154" t="s">
        <v>8054</v>
      </c>
      <c r="I2502" s="154" t="s">
        <v>8055</v>
      </c>
      <c r="J2502" s="154" t="s">
        <v>9467</v>
      </c>
      <c r="K2502" s="154" t="s">
        <v>9468</v>
      </c>
      <c r="L2502" s="155">
        <v>21.744957889999998</v>
      </c>
    </row>
    <row r="2503" spans="1:12" hidden="1" x14ac:dyDescent="0.3">
      <c r="A2503" s="154" t="s">
        <v>14404</v>
      </c>
      <c r="B2503" s="154" t="s">
        <v>14405</v>
      </c>
      <c r="C2503" s="152" t="s">
        <v>14406</v>
      </c>
      <c r="D2503" s="153" t="s">
        <v>14407</v>
      </c>
      <c r="E2503" s="154" t="s">
        <v>40</v>
      </c>
      <c r="F2503" s="154" t="s">
        <v>1145</v>
      </c>
      <c r="G2503" s="154" t="s">
        <v>13465</v>
      </c>
      <c r="H2503" s="154" t="s">
        <v>8054</v>
      </c>
      <c r="I2503" s="154" t="s">
        <v>8055</v>
      </c>
      <c r="J2503" s="154" t="s">
        <v>9467</v>
      </c>
      <c r="K2503" s="154" t="s">
        <v>9468</v>
      </c>
      <c r="L2503" s="155">
        <v>7.2022472999999998</v>
      </c>
    </row>
    <row r="2504" spans="1:12" hidden="1" x14ac:dyDescent="0.3">
      <c r="A2504" s="154" t="s">
        <v>14408</v>
      </c>
      <c r="B2504" s="154" t="s">
        <v>14409</v>
      </c>
      <c r="C2504" s="152" t="s">
        <v>3033</v>
      </c>
      <c r="D2504" s="153" t="s">
        <v>14410</v>
      </c>
      <c r="E2504" s="154" t="s">
        <v>40</v>
      </c>
      <c r="F2504" s="154" t="s">
        <v>1145</v>
      </c>
      <c r="G2504" s="154" t="s">
        <v>13465</v>
      </c>
      <c r="H2504" s="154" t="s">
        <v>8054</v>
      </c>
      <c r="I2504" s="154" t="s">
        <v>8055</v>
      </c>
      <c r="J2504" s="154" t="s">
        <v>9467</v>
      </c>
      <c r="K2504" s="154" t="s">
        <v>9468</v>
      </c>
      <c r="L2504" s="155">
        <v>5.9531936700000001</v>
      </c>
    </row>
    <row r="2505" spans="1:12" hidden="1" x14ac:dyDescent="0.3">
      <c r="A2505" s="154" t="s">
        <v>14411</v>
      </c>
      <c r="B2505" s="154" t="s">
        <v>14412</v>
      </c>
      <c r="C2505" s="152" t="s">
        <v>3035</v>
      </c>
      <c r="D2505" s="153" t="s">
        <v>14413</v>
      </c>
      <c r="E2505" s="154" t="s">
        <v>40</v>
      </c>
      <c r="F2505" s="154" t="s">
        <v>1145</v>
      </c>
      <c r="G2505" s="154" t="s">
        <v>13465</v>
      </c>
      <c r="H2505" s="154" t="s">
        <v>8054</v>
      </c>
      <c r="I2505" s="154" t="s">
        <v>8055</v>
      </c>
      <c r="J2505" s="154" t="s">
        <v>9467</v>
      </c>
      <c r="K2505" s="154" t="s">
        <v>9468</v>
      </c>
      <c r="L2505" s="155">
        <v>5.9532115299999999</v>
      </c>
    </row>
    <row r="2506" spans="1:12" hidden="1" x14ac:dyDescent="0.3">
      <c r="A2506" s="154" t="s">
        <v>14414</v>
      </c>
      <c r="B2506" s="154" t="s">
        <v>14415</v>
      </c>
      <c r="C2506" s="152" t="s">
        <v>3037</v>
      </c>
      <c r="D2506" s="153" t="s">
        <v>14416</v>
      </c>
      <c r="E2506" s="154" t="s">
        <v>40</v>
      </c>
      <c r="F2506" s="154" t="s">
        <v>1145</v>
      </c>
      <c r="G2506" s="154" t="s">
        <v>13465</v>
      </c>
      <c r="H2506" s="154" t="s">
        <v>8054</v>
      </c>
      <c r="I2506" s="154" t="s">
        <v>8055</v>
      </c>
      <c r="J2506" s="154" t="s">
        <v>9467</v>
      </c>
      <c r="K2506" s="154" t="s">
        <v>9468</v>
      </c>
      <c r="L2506" s="155">
        <v>36.271017440000001</v>
      </c>
    </row>
    <row r="2507" spans="1:12" hidden="1" x14ac:dyDescent="0.3">
      <c r="A2507" s="154" t="s">
        <v>14417</v>
      </c>
      <c r="B2507" s="154" t="s">
        <v>14418</v>
      </c>
      <c r="C2507" s="152" t="s">
        <v>3039</v>
      </c>
      <c r="D2507" s="153" t="s">
        <v>14419</v>
      </c>
      <c r="E2507" s="154" t="s">
        <v>36</v>
      </c>
      <c r="F2507" s="154" t="s">
        <v>1145</v>
      </c>
      <c r="G2507" s="154" t="s">
        <v>13465</v>
      </c>
      <c r="H2507" s="154" t="s">
        <v>8054</v>
      </c>
      <c r="I2507" s="154" t="s">
        <v>8055</v>
      </c>
      <c r="J2507" s="154" t="s">
        <v>9467</v>
      </c>
      <c r="K2507" s="154" t="s">
        <v>9468</v>
      </c>
      <c r="L2507" s="155">
        <v>0.63289589999999996</v>
      </c>
    </row>
    <row r="2508" spans="1:12" hidden="1" x14ac:dyDescent="0.3">
      <c r="A2508" s="154" t="s">
        <v>14420</v>
      </c>
      <c r="B2508" s="154" t="s">
        <v>14421</v>
      </c>
      <c r="C2508" s="152" t="s">
        <v>14422</v>
      </c>
      <c r="D2508" s="153" t="s">
        <v>14423</v>
      </c>
      <c r="E2508" s="154" t="s">
        <v>36</v>
      </c>
      <c r="F2508" s="154" t="s">
        <v>1145</v>
      </c>
      <c r="G2508" s="154" t="s">
        <v>13465</v>
      </c>
      <c r="H2508" s="154" t="s">
        <v>8054</v>
      </c>
      <c r="I2508" s="154" t="s">
        <v>8055</v>
      </c>
      <c r="J2508" s="154" t="s">
        <v>9467</v>
      </c>
      <c r="K2508" s="154" t="s">
        <v>9468</v>
      </c>
      <c r="L2508" s="155">
        <v>0.17773881999999999</v>
      </c>
    </row>
    <row r="2509" spans="1:12" hidden="1" x14ac:dyDescent="0.3">
      <c r="A2509" s="154" t="s">
        <v>14424</v>
      </c>
      <c r="B2509" s="154" t="s">
        <v>14425</v>
      </c>
      <c r="C2509" s="152" t="s">
        <v>14426</v>
      </c>
      <c r="D2509" s="153" t="s">
        <v>14427</v>
      </c>
      <c r="E2509" s="154" t="s">
        <v>40</v>
      </c>
      <c r="F2509" s="154" t="s">
        <v>1145</v>
      </c>
      <c r="G2509" s="154" t="s">
        <v>13465</v>
      </c>
      <c r="H2509" s="154" t="s">
        <v>8054</v>
      </c>
      <c r="I2509" s="154" t="s">
        <v>8055</v>
      </c>
      <c r="J2509" s="154" t="s">
        <v>9467</v>
      </c>
      <c r="K2509" s="154" t="s">
        <v>9468</v>
      </c>
      <c r="L2509" s="155">
        <v>6.02791707</v>
      </c>
    </row>
    <row r="2510" spans="1:12" hidden="1" x14ac:dyDescent="0.3">
      <c r="A2510" s="154" t="s">
        <v>14428</v>
      </c>
      <c r="B2510" s="154" t="s">
        <v>14429</v>
      </c>
      <c r="C2510" s="152" t="s">
        <v>3041</v>
      </c>
      <c r="D2510" s="153" t="s">
        <v>14430</v>
      </c>
      <c r="E2510" s="154" t="s">
        <v>40</v>
      </c>
      <c r="F2510" s="154" t="s">
        <v>1145</v>
      </c>
      <c r="G2510" s="154" t="s">
        <v>13465</v>
      </c>
      <c r="H2510" s="154" t="s">
        <v>7726</v>
      </c>
      <c r="I2510" s="154" t="s">
        <v>7727</v>
      </c>
      <c r="J2510" s="154" t="s">
        <v>9467</v>
      </c>
      <c r="K2510" s="154" t="s">
        <v>9468</v>
      </c>
      <c r="L2510" s="155">
        <v>6.1293925399999996</v>
      </c>
    </row>
    <row r="2511" spans="1:12" hidden="1" x14ac:dyDescent="0.3">
      <c r="A2511" s="154" t="s">
        <v>14431</v>
      </c>
      <c r="B2511" s="154" t="s">
        <v>14432</v>
      </c>
      <c r="C2511" s="152" t="s">
        <v>14433</v>
      </c>
      <c r="D2511" s="153" t="s">
        <v>14434</v>
      </c>
      <c r="E2511" s="154" t="s">
        <v>40</v>
      </c>
      <c r="F2511" s="154" t="s">
        <v>1145</v>
      </c>
      <c r="G2511" s="154" t="s">
        <v>13465</v>
      </c>
      <c r="H2511" s="154" t="s">
        <v>7726</v>
      </c>
      <c r="I2511" s="154" t="s">
        <v>7727</v>
      </c>
      <c r="J2511" s="154" t="s">
        <v>9467</v>
      </c>
      <c r="K2511" s="154" t="s">
        <v>9468</v>
      </c>
      <c r="L2511" s="155">
        <v>9.1883333300000007</v>
      </c>
    </row>
    <row r="2512" spans="1:12" hidden="1" x14ac:dyDescent="0.3">
      <c r="A2512" s="154" t="s">
        <v>14435</v>
      </c>
      <c r="B2512" s="154" t="s">
        <v>14436</v>
      </c>
      <c r="C2512" s="152" t="s">
        <v>3045</v>
      </c>
      <c r="D2512" s="153" t="s">
        <v>14437</v>
      </c>
      <c r="E2512" s="154" t="s">
        <v>36</v>
      </c>
      <c r="F2512" s="154" t="s">
        <v>1145</v>
      </c>
      <c r="G2512" s="154" t="s">
        <v>13465</v>
      </c>
      <c r="H2512" s="154" t="s">
        <v>7882</v>
      </c>
      <c r="I2512" s="154" t="s">
        <v>7883</v>
      </c>
      <c r="J2512" s="154" t="s">
        <v>9467</v>
      </c>
      <c r="K2512" s="154" t="s">
        <v>9468</v>
      </c>
      <c r="L2512" s="155">
        <v>0.52801595999999995</v>
      </c>
    </row>
    <row r="2513" spans="1:12" hidden="1" x14ac:dyDescent="0.3">
      <c r="A2513" s="154" t="s">
        <v>14438</v>
      </c>
      <c r="B2513" s="154" t="s">
        <v>14439</v>
      </c>
      <c r="C2513" s="152" t="s">
        <v>3047</v>
      </c>
      <c r="D2513" s="153" t="s">
        <v>14440</v>
      </c>
      <c r="E2513" s="154" t="s">
        <v>40</v>
      </c>
      <c r="F2513" s="154" t="s">
        <v>1145</v>
      </c>
      <c r="G2513" s="154" t="s">
        <v>13465</v>
      </c>
      <c r="H2513" s="154" t="s">
        <v>7310</v>
      </c>
      <c r="I2513" s="154" t="s">
        <v>7311</v>
      </c>
      <c r="J2513" s="154" t="s">
        <v>9467</v>
      </c>
      <c r="K2513" s="154" t="s">
        <v>9468</v>
      </c>
      <c r="L2513" s="155">
        <v>22.609857810000001</v>
      </c>
    </row>
    <row r="2514" spans="1:12" hidden="1" x14ac:dyDescent="0.3">
      <c r="A2514" s="154" t="s">
        <v>14441</v>
      </c>
      <c r="B2514" s="154" t="s">
        <v>14442</v>
      </c>
      <c r="C2514" s="152" t="s">
        <v>14443</v>
      </c>
      <c r="D2514" s="153" t="s">
        <v>14444</v>
      </c>
      <c r="E2514" s="154" t="s">
        <v>40</v>
      </c>
      <c r="F2514" s="154" t="s">
        <v>1145</v>
      </c>
      <c r="G2514" s="154" t="s">
        <v>13465</v>
      </c>
      <c r="H2514" s="154" t="s">
        <v>7310</v>
      </c>
      <c r="I2514" s="154" t="s">
        <v>7311</v>
      </c>
      <c r="J2514" s="154" t="s">
        <v>9467</v>
      </c>
      <c r="K2514" s="154" t="s">
        <v>9468</v>
      </c>
      <c r="L2514" s="155">
        <v>0</v>
      </c>
    </row>
    <row r="2515" spans="1:12" hidden="1" x14ac:dyDescent="0.3">
      <c r="A2515" s="154" t="s">
        <v>14445</v>
      </c>
      <c r="B2515" s="154" t="s">
        <v>8033</v>
      </c>
      <c r="C2515" s="152" t="s">
        <v>14446</v>
      </c>
      <c r="D2515" s="153" t="s">
        <v>14447</v>
      </c>
      <c r="E2515" s="154" t="s">
        <v>36</v>
      </c>
      <c r="F2515" s="154" t="s">
        <v>1145</v>
      </c>
      <c r="G2515" s="154" t="s">
        <v>13465</v>
      </c>
      <c r="H2515" s="154" t="s">
        <v>8022</v>
      </c>
      <c r="I2515" s="154" t="s">
        <v>8023</v>
      </c>
      <c r="J2515" s="154" t="s">
        <v>9467</v>
      </c>
      <c r="K2515" s="154" t="s">
        <v>9468</v>
      </c>
      <c r="L2515" s="155">
        <v>2.8428742800000002</v>
      </c>
    </row>
    <row r="2516" spans="1:12" hidden="1" x14ac:dyDescent="0.3">
      <c r="A2516" s="154" t="s">
        <v>14448</v>
      </c>
      <c r="B2516" s="154" t="s">
        <v>14449</v>
      </c>
      <c r="C2516" s="152" t="s">
        <v>3049</v>
      </c>
      <c r="D2516" s="153" t="s">
        <v>14450</v>
      </c>
      <c r="E2516" s="154" t="s">
        <v>36</v>
      </c>
      <c r="F2516" s="154" t="s">
        <v>1145</v>
      </c>
      <c r="G2516" s="154" t="s">
        <v>13465</v>
      </c>
      <c r="H2516" s="154" t="s">
        <v>8609</v>
      </c>
      <c r="I2516" s="154" t="s">
        <v>8610</v>
      </c>
      <c r="J2516" s="154" t="s">
        <v>9467</v>
      </c>
      <c r="K2516" s="154" t="s">
        <v>9468</v>
      </c>
      <c r="L2516" s="155">
        <v>0.14999937999999999</v>
      </c>
    </row>
    <row r="2517" spans="1:12" hidden="1" x14ac:dyDescent="0.3">
      <c r="A2517" s="154" t="s">
        <v>14451</v>
      </c>
      <c r="B2517" s="154" t="s">
        <v>14452</v>
      </c>
      <c r="C2517" s="152" t="s">
        <v>1175</v>
      </c>
      <c r="D2517" s="153" t="s">
        <v>14453</v>
      </c>
      <c r="E2517" s="154" t="s">
        <v>40</v>
      </c>
      <c r="F2517" s="154" t="s">
        <v>1145</v>
      </c>
      <c r="G2517" s="154" t="s">
        <v>13465</v>
      </c>
      <c r="H2517" s="154" t="s">
        <v>8202</v>
      </c>
      <c r="I2517" s="154" t="s">
        <v>8203</v>
      </c>
      <c r="J2517" s="154" t="s">
        <v>9467</v>
      </c>
      <c r="K2517" s="154" t="s">
        <v>9468</v>
      </c>
      <c r="L2517" s="155">
        <v>6.8425353700000002</v>
      </c>
    </row>
    <row r="2518" spans="1:12" hidden="1" x14ac:dyDescent="0.3">
      <c r="A2518" s="154" t="s">
        <v>14454</v>
      </c>
      <c r="B2518" s="154" t="s">
        <v>14455</v>
      </c>
      <c r="C2518" s="152" t="s">
        <v>14456</v>
      </c>
      <c r="D2518" s="153" t="s">
        <v>14457</v>
      </c>
      <c r="E2518" s="154" t="s">
        <v>40</v>
      </c>
      <c r="F2518" s="154" t="s">
        <v>1145</v>
      </c>
      <c r="G2518" s="154" t="s">
        <v>13465</v>
      </c>
      <c r="H2518" s="154" t="s">
        <v>8861</v>
      </c>
      <c r="I2518" s="154" t="s">
        <v>8862</v>
      </c>
      <c r="J2518" s="154" t="s">
        <v>9467</v>
      </c>
      <c r="K2518" s="154" t="s">
        <v>9468</v>
      </c>
      <c r="L2518" s="155">
        <v>6.8381496000000004</v>
      </c>
    </row>
    <row r="2519" spans="1:12" hidden="1" x14ac:dyDescent="0.3">
      <c r="A2519" s="154" t="s">
        <v>14458</v>
      </c>
      <c r="B2519" s="154" t="s">
        <v>14459</v>
      </c>
      <c r="C2519" s="152" t="s">
        <v>1154</v>
      </c>
      <c r="D2519" s="153" t="s">
        <v>14460</v>
      </c>
      <c r="E2519" s="154" t="s">
        <v>40</v>
      </c>
      <c r="F2519" s="154" t="s">
        <v>1145</v>
      </c>
      <c r="G2519" s="154" t="s">
        <v>13465</v>
      </c>
      <c r="H2519" s="154" t="s">
        <v>8861</v>
      </c>
      <c r="I2519" s="154" t="s">
        <v>8862</v>
      </c>
      <c r="J2519" s="154" t="s">
        <v>9467</v>
      </c>
      <c r="K2519" s="154" t="s">
        <v>9468</v>
      </c>
      <c r="L2519" s="155">
        <v>7.5364310799999998</v>
      </c>
    </row>
    <row r="2520" spans="1:12" hidden="1" x14ac:dyDescent="0.3">
      <c r="A2520" s="154" t="s">
        <v>14461</v>
      </c>
      <c r="B2520" s="154" t="s">
        <v>14462</v>
      </c>
      <c r="C2520" s="152" t="s">
        <v>14463</v>
      </c>
      <c r="D2520" s="153" t="s">
        <v>14464</v>
      </c>
      <c r="E2520" s="154" t="s">
        <v>40</v>
      </c>
      <c r="F2520" s="154" t="s">
        <v>1145</v>
      </c>
      <c r="G2520" s="154" t="s">
        <v>13465</v>
      </c>
      <c r="H2520" s="154" t="s">
        <v>7310</v>
      </c>
      <c r="I2520" s="154" t="s">
        <v>7311</v>
      </c>
      <c r="J2520" s="154" t="s">
        <v>9467</v>
      </c>
      <c r="K2520" s="154" t="s">
        <v>9468</v>
      </c>
      <c r="L2520" s="155">
        <v>5.6046355700000001</v>
      </c>
    </row>
    <row r="2521" spans="1:12" hidden="1" x14ac:dyDescent="0.3">
      <c r="A2521" s="154" t="s">
        <v>14465</v>
      </c>
      <c r="B2521" s="154" t="s">
        <v>14466</v>
      </c>
      <c r="C2521" s="152" t="s">
        <v>3053</v>
      </c>
      <c r="D2521" s="153" t="s">
        <v>14467</v>
      </c>
      <c r="E2521" s="154" t="s">
        <v>40</v>
      </c>
      <c r="F2521" s="154" t="s">
        <v>1145</v>
      </c>
      <c r="G2521" s="154" t="s">
        <v>13465</v>
      </c>
      <c r="H2521" s="154" t="s">
        <v>8861</v>
      </c>
      <c r="I2521" s="154" t="s">
        <v>8862</v>
      </c>
      <c r="J2521" s="154" t="s">
        <v>9467</v>
      </c>
      <c r="K2521" s="154" t="s">
        <v>9468</v>
      </c>
      <c r="L2521" s="155">
        <v>6.1114743000000002</v>
      </c>
    </row>
    <row r="2522" spans="1:12" hidden="1" x14ac:dyDescent="0.3">
      <c r="A2522" s="154" t="s">
        <v>14468</v>
      </c>
      <c r="B2522" s="154" t="s">
        <v>14469</v>
      </c>
      <c r="C2522" s="152" t="s">
        <v>1152</v>
      </c>
      <c r="D2522" s="153" t="s">
        <v>14470</v>
      </c>
      <c r="E2522" s="154" t="s">
        <v>40</v>
      </c>
      <c r="F2522" s="154" t="s">
        <v>1145</v>
      </c>
      <c r="G2522" s="154" t="s">
        <v>13465</v>
      </c>
      <c r="H2522" s="154" t="s">
        <v>7310</v>
      </c>
      <c r="I2522" s="154" t="s">
        <v>7311</v>
      </c>
      <c r="J2522" s="154" t="s">
        <v>9467</v>
      </c>
      <c r="K2522" s="154" t="s">
        <v>9468</v>
      </c>
      <c r="L2522" s="155">
        <v>15.973443659999999</v>
      </c>
    </row>
    <row r="2523" spans="1:12" hidden="1" x14ac:dyDescent="0.3">
      <c r="A2523" s="154" t="s">
        <v>14471</v>
      </c>
      <c r="B2523" s="154" t="s">
        <v>14472</v>
      </c>
      <c r="C2523" s="152" t="s">
        <v>14473</v>
      </c>
      <c r="D2523" s="153" t="s">
        <v>14474</v>
      </c>
      <c r="E2523" s="154" t="s">
        <v>40</v>
      </c>
      <c r="F2523" s="154" t="s">
        <v>1145</v>
      </c>
      <c r="G2523" s="154" t="s">
        <v>13465</v>
      </c>
      <c r="H2523" s="154" t="s">
        <v>8054</v>
      </c>
      <c r="I2523" s="154" t="s">
        <v>8055</v>
      </c>
      <c r="J2523" s="154" t="s">
        <v>9467</v>
      </c>
      <c r="K2523" s="154" t="s">
        <v>9468</v>
      </c>
      <c r="L2523" s="155">
        <v>31.965488310000001</v>
      </c>
    </row>
    <row r="2524" spans="1:12" hidden="1" x14ac:dyDescent="0.3">
      <c r="A2524" s="154" t="s">
        <v>14475</v>
      </c>
      <c r="B2524" s="154" t="s">
        <v>14476</v>
      </c>
      <c r="C2524" s="152" t="s">
        <v>3056</v>
      </c>
      <c r="D2524" s="153" t="s">
        <v>14477</v>
      </c>
      <c r="E2524" s="154" t="s">
        <v>40</v>
      </c>
      <c r="F2524" s="154" t="s">
        <v>1145</v>
      </c>
      <c r="G2524" s="154" t="s">
        <v>13465</v>
      </c>
      <c r="H2524" s="154" t="s">
        <v>8054</v>
      </c>
      <c r="I2524" s="154" t="s">
        <v>8055</v>
      </c>
      <c r="J2524" s="154" t="s">
        <v>9467</v>
      </c>
      <c r="K2524" s="154" t="s">
        <v>9468</v>
      </c>
      <c r="L2524" s="155">
        <v>12.75007534</v>
      </c>
    </row>
    <row r="2525" spans="1:12" hidden="1" x14ac:dyDescent="0.3">
      <c r="A2525" s="154" t="s">
        <v>14478</v>
      </c>
      <c r="B2525" s="154" t="s">
        <v>14479</v>
      </c>
      <c r="C2525" s="152" t="s">
        <v>14480</v>
      </c>
      <c r="D2525" s="153" t="s">
        <v>14481</v>
      </c>
      <c r="E2525" s="154" t="s">
        <v>40</v>
      </c>
      <c r="F2525" s="154" t="s">
        <v>1145</v>
      </c>
      <c r="G2525" s="154" t="s">
        <v>13465</v>
      </c>
      <c r="H2525" s="154" t="s">
        <v>8609</v>
      </c>
      <c r="I2525" s="154" t="s">
        <v>8610</v>
      </c>
      <c r="J2525" s="154" t="s">
        <v>9467</v>
      </c>
      <c r="K2525" s="154" t="s">
        <v>9468</v>
      </c>
      <c r="L2525" s="155">
        <v>7.89</v>
      </c>
    </row>
    <row r="2526" spans="1:12" hidden="1" x14ac:dyDescent="0.3">
      <c r="A2526" s="154" t="s">
        <v>14482</v>
      </c>
      <c r="B2526" s="154" t="s">
        <v>14483</v>
      </c>
      <c r="C2526" s="152" t="s">
        <v>14484</v>
      </c>
      <c r="D2526" s="153" t="s">
        <v>14485</v>
      </c>
      <c r="E2526" s="154" t="s">
        <v>40</v>
      </c>
      <c r="F2526" s="154" t="s">
        <v>1145</v>
      </c>
      <c r="G2526" s="154" t="s">
        <v>13465</v>
      </c>
      <c r="H2526" s="154" t="s">
        <v>8609</v>
      </c>
      <c r="I2526" s="154" t="s">
        <v>8610</v>
      </c>
      <c r="J2526" s="154" t="s">
        <v>9467</v>
      </c>
      <c r="K2526" s="154" t="s">
        <v>9468</v>
      </c>
      <c r="L2526" s="155">
        <v>7.8900116100000002</v>
      </c>
    </row>
    <row r="2527" spans="1:12" hidden="1" x14ac:dyDescent="0.3">
      <c r="A2527" s="154" t="s">
        <v>14486</v>
      </c>
      <c r="B2527" s="154" t="s">
        <v>14487</v>
      </c>
      <c r="C2527" s="152" t="s">
        <v>14488</v>
      </c>
      <c r="D2527" s="153" t="s">
        <v>14489</v>
      </c>
      <c r="E2527" s="154" t="s">
        <v>40</v>
      </c>
      <c r="F2527" s="154" t="s">
        <v>1145</v>
      </c>
      <c r="G2527" s="154" t="s">
        <v>13465</v>
      </c>
      <c r="H2527" s="154" t="s">
        <v>8054</v>
      </c>
      <c r="I2527" s="154" t="s">
        <v>8055</v>
      </c>
      <c r="J2527" s="154" t="s">
        <v>9467</v>
      </c>
      <c r="K2527" s="154" t="s">
        <v>9468</v>
      </c>
      <c r="L2527" s="155">
        <v>28.787284199999998</v>
      </c>
    </row>
    <row r="2528" spans="1:12" hidden="1" x14ac:dyDescent="0.3">
      <c r="A2528" s="154" t="s">
        <v>14490</v>
      </c>
      <c r="B2528" s="154" t="s">
        <v>14491</v>
      </c>
      <c r="C2528" s="152" t="s">
        <v>14492</v>
      </c>
      <c r="D2528" s="153" t="s">
        <v>14493</v>
      </c>
      <c r="E2528" s="154" t="s">
        <v>40</v>
      </c>
      <c r="F2528" s="154" t="s">
        <v>1145</v>
      </c>
      <c r="G2528" s="154" t="s">
        <v>13465</v>
      </c>
      <c r="H2528" s="154" t="s">
        <v>8054</v>
      </c>
      <c r="I2528" s="154" t="s">
        <v>8055</v>
      </c>
      <c r="J2528" s="154" t="s">
        <v>9467</v>
      </c>
      <c r="K2528" s="154" t="s">
        <v>9468</v>
      </c>
      <c r="L2528" s="155">
        <v>7.8613600300000002</v>
      </c>
    </row>
    <row r="2529" spans="1:12" hidden="1" x14ac:dyDescent="0.3">
      <c r="A2529" s="154" t="s">
        <v>14494</v>
      </c>
      <c r="B2529" s="154" t="s">
        <v>14495</v>
      </c>
      <c r="C2529" s="152" t="s">
        <v>1165</v>
      </c>
      <c r="D2529" s="153" t="s">
        <v>14496</v>
      </c>
      <c r="E2529" s="154" t="s">
        <v>40</v>
      </c>
      <c r="F2529" s="154" t="s">
        <v>1145</v>
      </c>
      <c r="G2529" s="154" t="s">
        <v>13465</v>
      </c>
      <c r="H2529" s="154" t="s">
        <v>8609</v>
      </c>
      <c r="I2529" s="154" t="s">
        <v>8610</v>
      </c>
      <c r="J2529" s="154" t="s">
        <v>9467</v>
      </c>
      <c r="K2529" s="154" t="s">
        <v>9468</v>
      </c>
      <c r="L2529" s="155">
        <v>7.0861484399999997</v>
      </c>
    </row>
    <row r="2530" spans="1:12" hidden="1" x14ac:dyDescent="0.3">
      <c r="A2530" s="154" t="s">
        <v>14497</v>
      </c>
      <c r="B2530" s="154" t="s">
        <v>14498</v>
      </c>
      <c r="C2530" s="152" t="s">
        <v>1164</v>
      </c>
      <c r="D2530" s="153" t="s">
        <v>14499</v>
      </c>
      <c r="E2530" s="154" t="s">
        <v>40</v>
      </c>
      <c r="F2530" s="154" t="s">
        <v>1145</v>
      </c>
      <c r="G2530" s="154" t="s">
        <v>13465</v>
      </c>
      <c r="H2530" s="154" t="s">
        <v>8609</v>
      </c>
      <c r="I2530" s="154" t="s">
        <v>8610</v>
      </c>
      <c r="J2530" s="154" t="s">
        <v>9467</v>
      </c>
      <c r="K2530" s="154" t="s">
        <v>9468</v>
      </c>
      <c r="L2530" s="155">
        <v>7.0514181599999999</v>
      </c>
    </row>
    <row r="2531" spans="1:12" hidden="1" x14ac:dyDescent="0.3">
      <c r="A2531" s="154" t="s">
        <v>14500</v>
      </c>
      <c r="B2531" s="154" t="s">
        <v>14501</v>
      </c>
      <c r="C2531" s="152" t="s">
        <v>14502</v>
      </c>
      <c r="D2531" s="153" t="s">
        <v>14503</v>
      </c>
      <c r="E2531" s="154" t="s">
        <v>40</v>
      </c>
      <c r="F2531" s="154" t="s">
        <v>1145</v>
      </c>
      <c r="G2531" s="154" t="s">
        <v>13465</v>
      </c>
      <c r="H2531" s="154" t="s">
        <v>8609</v>
      </c>
      <c r="I2531" s="154" t="s">
        <v>8610</v>
      </c>
      <c r="J2531" s="154" t="s">
        <v>9467</v>
      </c>
      <c r="K2531" s="154" t="s">
        <v>9468</v>
      </c>
      <c r="L2531" s="155">
        <v>7.7892565600000001</v>
      </c>
    </row>
    <row r="2532" spans="1:12" hidden="1" x14ac:dyDescent="0.3">
      <c r="A2532" s="154" t="s">
        <v>14504</v>
      </c>
      <c r="B2532" s="154" t="s">
        <v>8019</v>
      </c>
      <c r="C2532" s="152" t="s">
        <v>14505</v>
      </c>
      <c r="D2532" s="153" t="s">
        <v>14506</v>
      </c>
      <c r="E2532" s="154" t="s">
        <v>36</v>
      </c>
      <c r="F2532" s="154" t="s">
        <v>1145</v>
      </c>
      <c r="G2532" s="154" t="s">
        <v>13465</v>
      </c>
      <c r="H2532" s="154" t="s">
        <v>8022</v>
      </c>
      <c r="I2532" s="154" t="s">
        <v>8023</v>
      </c>
      <c r="J2532" s="154" t="s">
        <v>9467</v>
      </c>
      <c r="K2532" s="154" t="s">
        <v>9468</v>
      </c>
      <c r="L2532" s="155">
        <v>1.9687487400000001</v>
      </c>
    </row>
    <row r="2533" spans="1:12" hidden="1" x14ac:dyDescent="0.3">
      <c r="A2533" s="154" t="s">
        <v>14507</v>
      </c>
      <c r="B2533" s="154" t="s">
        <v>8025</v>
      </c>
      <c r="C2533" s="152" t="s">
        <v>14508</v>
      </c>
      <c r="D2533" s="153" t="s">
        <v>14509</v>
      </c>
      <c r="E2533" s="154" t="s">
        <v>36</v>
      </c>
      <c r="F2533" s="154" t="s">
        <v>1145</v>
      </c>
      <c r="G2533" s="154" t="s">
        <v>13465</v>
      </c>
      <c r="H2533" s="154" t="s">
        <v>8022</v>
      </c>
      <c r="I2533" s="154" t="s">
        <v>8023</v>
      </c>
      <c r="J2533" s="154" t="s">
        <v>9467</v>
      </c>
      <c r="K2533" s="154" t="s">
        <v>9468</v>
      </c>
      <c r="L2533" s="155">
        <v>2.6652727199999999</v>
      </c>
    </row>
    <row r="2534" spans="1:12" hidden="1" x14ac:dyDescent="0.3">
      <c r="A2534" s="154" t="s">
        <v>14510</v>
      </c>
      <c r="B2534" s="154" t="s">
        <v>8029</v>
      </c>
      <c r="C2534" s="152" t="s">
        <v>14511</v>
      </c>
      <c r="D2534" s="153" t="s">
        <v>14512</v>
      </c>
      <c r="E2534" s="154" t="s">
        <v>36</v>
      </c>
      <c r="F2534" s="154" t="s">
        <v>1145</v>
      </c>
      <c r="G2534" s="154" t="s">
        <v>13465</v>
      </c>
      <c r="H2534" s="154" t="s">
        <v>8022</v>
      </c>
      <c r="I2534" s="154" t="s">
        <v>8023</v>
      </c>
      <c r="J2534" s="154" t="s">
        <v>9467</v>
      </c>
      <c r="K2534" s="154" t="s">
        <v>9468</v>
      </c>
      <c r="L2534" s="155">
        <v>3.44394606</v>
      </c>
    </row>
    <row r="2535" spans="1:12" hidden="1" x14ac:dyDescent="0.3">
      <c r="A2535" s="154" t="s">
        <v>14513</v>
      </c>
      <c r="B2535" s="154" t="s">
        <v>14514</v>
      </c>
      <c r="C2535" s="152" t="s">
        <v>14515</v>
      </c>
      <c r="D2535" s="153" t="s">
        <v>14516</v>
      </c>
      <c r="E2535" s="154" t="s">
        <v>36</v>
      </c>
      <c r="F2535" s="154" t="s">
        <v>1145</v>
      </c>
      <c r="G2535" s="154" t="s">
        <v>13465</v>
      </c>
      <c r="H2535" s="154" t="s">
        <v>8022</v>
      </c>
      <c r="I2535" s="154" t="s">
        <v>8023</v>
      </c>
      <c r="J2535" s="154" t="s">
        <v>9467</v>
      </c>
      <c r="K2535" s="154" t="s">
        <v>9468</v>
      </c>
      <c r="L2535" s="155">
        <v>3.6793348400000001</v>
      </c>
    </row>
    <row r="2536" spans="1:12" hidden="1" x14ac:dyDescent="0.3">
      <c r="A2536" s="154" t="s">
        <v>14517</v>
      </c>
      <c r="B2536" s="154" t="s">
        <v>14518</v>
      </c>
      <c r="C2536" s="152" t="s">
        <v>1223</v>
      </c>
      <c r="D2536" s="153" t="s">
        <v>14519</v>
      </c>
      <c r="E2536" s="154" t="s">
        <v>40</v>
      </c>
      <c r="F2536" s="154" t="s">
        <v>1145</v>
      </c>
      <c r="G2536" s="154" t="s">
        <v>13465</v>
      </c>
      <c r="H2536" s="154" t="s">
        <v>8872</v>
      </c>
      <c r="I2536" s="154" t="s">
        <v>8873</v>
      </c>
      <c r="J2536" s="154" t="s">
        <v>9467</v>
      </c>
      <c r="K2536" s="154" t="s">
        <v>9468</v>
      </c>
      <c r="L2536" s="155">
        <v>12.19653535</v>
      </c>
    </row>
    <row r="2537" spans="1:12" hidden="1" x14ac:dyDescent="0.3">
      <c r="A2537" s="154" t="s">
        <v>14520</v>
      </c>
      <c r="B2537" s="154" t="s">
        <v>14521</v>
      </c>
      <c r="C2537" s="152" t="s">
        <v>14522</v>
      </c>
      <c r="D2537" s="153" t="s">
        <v>14523</v>
      </c>
      <c r="E2537" s="154" t="s">
        <v>40</v>
      </c>
      <c r="F2537" s="154" t="s">
        <v>1145</v>
      </c>
      <c r="G2537" s="154" t="s">
        <v>13465</v>
      </c>
      <c r="H2537" s="154" t="s">
        <v>7310</v>
      </c>
      <c r="I2537" s="154" t="s">
        <v>7311</v>
      </c>
      <c r="J2537" s="154" t="s">
        <v>9467</v>
      </c>
      <c r="K2537" s="154" t="s">
        <v>9468</v>
      </c>
      <c r="L2537" s="155">
        <v>29.90738352</v>
      </c>
    </row>
    <row r="2538" spans="1:12" hidden="1" x14ac:dyDescent="0.3">
      <c r="A2538" s="154" t="s">
        <v>14524</v>
      </c>
      <c r="B2538" s="154" t="s">
        <v>14525</v>
      </c>
      <c r="C2538" s="152" t="s">
        <v>3061</v>
      </c>
      <c r="D2538" s="153" t="s">
        <v>14526</v>
      </c>
      <c r="E2538" s="154" t="s">
        <v>40</v>
      </c>
      <c r="F2538" s="154" t="s">
        <v>1145</v>
      </c>
      <c r="G2538" s="154" t="s">
        <v>13465</v>
      </c>
      <c r="H2538" s="154" t="s">
        <v>7310</v>
      </c>
      <c r="I2538" s="154" t="s">
        <v>7311</v>
      </c>
      <c r="J2538" s="154" t="s">
        <v>9467</v>
      </c>
      <c r="K2538" s="154" t="s">
        <v>9468</v>
      </c>
      <c r="L2538" s="155">
        <v>31.710230549999999</v>
      </c>
    </row>
    <row r="2539" spans="1:12" hidden="1" x14ac:dyDescent="0.3">
      <c r="A2539" s="154" t="s">
        <v>14527</v>
      </c>
      <c r="B2539" s="154" t="s">
        <v>14528</v>
      </c>
      <c r="C2539" s="152" t="s">
        <v>14529</v>
      </c>
      <c r="D2539" s="153" t="s">
        <v>14530</v>
      </c>
      <c r="E2539" s="154" t="s">
        <v>40</v>
      </c>
      <c r="F2539" s="154" t="s">
        <v>1145</v>
      </c>
      <c r="G2539" s="154" t="s">
        <v>13465</v>
      </c>
      <c r="H2539" s="154" t="s">
        <v>8861</v>
      </c>
      <c r="I2539" s="154" t="s">
        <v>8862</v>
      </c>
      <c r="J2539" s="154" t="s">
        <v>9467</v>
      </c>
      <c r="K2539" s="154" t="s">
        <v>9468</v>
      </c>
      <c r="L2539" s="155">
        <v>6.6822344600000001</v>
      </c>
    </row>
    <row r="2540" spans="1:12" hidden="1" x14ac:dyDescent="0.3">
      <c r="A2540" s="154" t="s">
        <v>14531</v>
      </c>
      <c r="B2540" s="154" t="s">
        <v>14532</v>
      </c>
      <c r="C2540" s="152" t="s">
        <v>1157</v>
      </c>
      <c r="D2540" s="153" t="s">
        <v>14533</v>
      </c>
      <c r="E2540" s="154" t="s">
        <v>40</v>
      </c>
      <c r="F2540" s="154" t="s">
        <v>1145</v>
      </c>
      <c r="G2540" s="154" t="s">
        <v>13465</v>
      </c>
      <c r="H2540" s="154" t="s">
        <v>7310</v>
      </c>
      <c r="I2540" s="154" t="s">
        <v>7311</v>
      </c>
      <c r="J2540" s="154" t="s">
        <v>9467</v>
      </c>
      <c r="K2540" s="154" t="s">
        <v>9468</v>
      </c>
      <c r="L2540" s="155">
        <v>15.043655469999999</v>
      </c>
    </row>
    <row r="2541" spans="1:12" hidden="1" x14ac:dyDescent="0.3">
      <c r="A2541" s="154" t="s">
        <v>14534</v>
      </c>
      <c r="B2541" s="154" t="s">
        <v>14535</v>
      </c>
      <c r="C2541" s="152" t="s">
        <v>1168</v>
      </c>
      <c r="D2541" s="153" t="s">
        <v>14536</v>
      </c>
      <c r="E2541" s="154" t="s">
        <v>40</v>
      </c>
      <c r="F2541" s="154" t="s">
        <v>1145</v>
      </c>
      <c r="G2541" s="154" t="s">
        <v>13465</v>
      </c>
      <c r="H2541" s="154" t="s">
        <v>8609</v>
      </c>
      <c r="I2541" s="154" t="s">
        <v>8610</v>
      </c>
      <c r="J2541" s="154" t="s">
        <v>9467</v>
      </c>
      <c r="K2541" s="154" t="s">
        <v>9468</v>
      </c>
      <c r="L2541" s="155">
        <v>7.0677989700000001</v>
      </c>
    </row>
    <row r="2542" spans="1:12" hidden="1" x14ac:dyDescent="0.3">
      <c r="A2542" s="154" t="s">
        <v>14537</v>
      </c>
      <c r="B2542" s="154" t="s">
        <v>14538</v>
      </c>
      <c r="C2542" s="152" t="s">
        <v>1197</v>
      </c>
      <c r="D2542" s="153" t="s">
        <v>14539</v>
      </c>
      <c r="E2542" s="154" t="s">
        <v>40</v>
      </c>
      <c r="F2542" s="154" t="s">
        <v>1145</v>
      </c>
      <c r="G2542" s="154" t="s">
        <v>13465</v>
      </c>
      <c r="H2542" s="154" t="s">
        <v>8609</v>
      </c>
      <c r="I2542" s="154" t="s">
        <v>8610</v>
      </c>
      <c r="J2542" s="154" t="s">
        <v>9467</v>
      </c>
      <c r="K2542" s="154" t="s">
        <v>9468</v>
      </c>
      <c r="L2542" s="155">
        <v>7.0979235200000002</v>
      </c>
    </row>
    <row r="2543" spans="1:12" hidden="1" x14ac:dyDescent="0.3">
      <c r="A2543" s="154" t="s">
        <v>14540</v>
      </c>
      <c r="B2543" s="154" t="s">
        <v>14541</v>
      </c>
      <c r="C2543" s="152" t="s">
        <v>1194</v>
      </c>
      <c r="D2543" s="153" t="s">
        <v>14542</v>
      </c>
      <c r="E2543" s="154" t="s">
        <v>40</v>
      </c>
      <c r="F2543" s="154" t="s">
        <v>1145</v>
      </c>
      <c r="G2543" s="154" t="s">
        <v>13465</v>
      </c>
      <c r="H2543" s="154" t="s">
        <v>8872</v>
      </c>
      <c r="I2543" s="154" t="s">
        <v>8873</v>
      </c>
      <c r="J2543" s="154" t="s">
        <v>9467</v>
      </c>
      <c r="K2543" s="154" t="s">
        <v>9468</v>
      </c>
      <c r="L2543" s="155">
        <v>5.8650163600000003</v>
      </c>
    </row>
    <row r="2544" spans="1:12" hidden="1" x14ac:dyDescent="0.3">
      <c r="A2544" s="154" t="s">
        <v>14543</v>
      </c>
      <c r="B2544" s="154" t="s">
        <v>14544</v>
      </c>
      <c r="C2544" s="152" t="s">
        <v>1179</v>
      </c>
      <c r="D2544" s="153" t="s">
        <v>14545</v>
      </c>
      <c r="E2544" s="154" t="s">
        <v>40</v>
      </c>
      <c r="F2544" s="154" t="s">
        <v>1145</v>
      </c>
      <c r="G2544" s="154" t="s">
        <v>13465</v>
      </c>
      <c r="H2544" s="154" t="s">
        <v>8976</v>
      </c>
      <c r="I2544" s="154" t="s">
        <v>8977</v>
      </c>
      <c r="J2544" s="154" t="s">
        <v>9467</v>
      </c>
      <c r="K2544" s="154" t="s">
        <v>9468</v>
      </c>
      <c r="L2544" s="155">
        <v>16.282224249999999</v>
      </c>
    </row>
    <row r="2545" spans="1:12" hidden="1" x14ac:dyDescent="0.3">
      <c r="A2545" s="154" t="s">
        <v>14546</v>
      </c>
      <c r="B2545" s="154" t="s">
        <v>14547</v>
      </c>
      <c r="C2545" s="152" t="s">
        <v>3068</v>
      </c>
      <c r="D2545" s="153" t="s">
        <v>14548</v>
      </c>
      <c r="E2545" s="154" t="s">
        <v>40</v>
      </c>
      <c r="F2545" s="154" t="s">
        <v>1145</v>
      </c>
      <c r="G2545" s="154" t="s">
        <v>13465</v>
      </c>
      <c r="H2545" s="154" t="s">
        <v>8976</v>
      </c>
      <c r="I2545" s="154" t="s">
        <v>8977</v>
      </c>
      <c r="J2545" s="154" t="s">
        <v>9467</v>
      </c>
      <c r="K2545" s="154" t="s">
        <v>9468</v>
      </c>
      <c r="L2545" s="155">
        <v>17.399584780000001</v>
      </c>
    </row>
    <row r="2546" spans="1:12" hidden="1" x14ac:dyDescent="0.3">
      <c r="A2546" s="154" t="s">
        <v>14549</v>
      </c>
      <c r="B2546" s="154" t="s">
        <v>14550</v>
      </c>
      <c r="C2546" s="152" t="s">
        <v>3070</v>
      </c>
      <c r="D2546" s="153" t="s">
        <v>14551</v>
      </c>
      <c r="E2546" s="154" t="s">
        <v>40</v>
      </c>
      <c r="F2546" s="154" t="s">
        <v>1145</v>
      </c>
      <c r="G2546" s="154" t="s">
        <v>13465</v>
      </c>
      <c r="H2546" s="154" t="s">
        <v>8976</v>
      </c>
      <c r="I2546" s="154" t="s">
        <v>8977</v>
      </c>
      <c r="J2546" s="154" t="s">
        <v>9467</v>
      </c>
      <c r="K2546" s="154" t="s">
        <v>9468</v>
      </c>
      <c r="L2546" s="155">
        <v>16.752094400000001</v>
      </c>
    </row>
    <row r="2547" spans="1:12" hidden="1" x14ac:dyDescent="0.3">
      <c r="A2547" s="154" t="s">
        <v>14552</v>
      </c>
      <c r="B2547" s="154" t="s">
        <v>14553</v>
      </c>
      <c r="C2547" s="152" t="s">
        <v>14554</v>
      </c>
      <c r="D2547" s="153" t="s">
        <v>14555</v>
      </c>
      <c r="E2547" s="154" t="s">
        <v>40</v>
      </c>
      <c r="F2547" s="154" t="s">
        <v>1145</v>
      </c>
      <c r="G2547" s="154" t="s">
        <v>13465</v>
      </c>
      <c r="H2547" s="154" t="s">
        <v>8976</v>
      </c>
      <c r="I2547" s="154" t="s">
        <v>8977</v>
      </c>
      <c r="J2547" s="154" t="s">
        <v>9467</v>
      </c>
      <c r="K2547" s="154" t="s">
        <v>9468</v>
      </c>
      <c r="L2547" s="155">
        <v>18.18749897</v>
      </c>
    </row>
    <row r="2548" spans="1:12" hidden="1" x14ac:dyDescent="0.3">
      <c r="A2548" s="154" t="s">
        <v>14556</v>
      </c>
      <c r="B2548" s="154" t="s">
        <v>14557</v>
      </c>
      <c r="C2548" s="152" t="s">
        <v>3072</v>
      </c>
      <c r="D2548" s="153" t="s">
        <v>14558</v>
      </c>
      <c r="E2548" s="154" t="s">
        <v>40</v>
      </c>
      <c r="F2548" s="154" t="s">
        <v>1145</v>
      </c>
      <c r="G2548" s="154" t="s">
        <v>13465</v>
      </c>
      <c r="H2548" s="154" t="s">
        <v>7310</v>
      </c>
      <c r="I2548" s="154" t="s">
        <v>7311</v>
      </c>
      <c r="J2548" s="154" t="s">
        <v>9467</v>
      </c>
      <c r="K2548" s="154" t="s">
        <v>9468</v>
      </c>
      <c r="L2548" s="155">
        <v>15.211354849999999</v>
      </c>
    </row>
    <row r="2549" spans="1:12" hidden="1" x14ac:dyDescent="0.3">
      <c r="A2549" s="154" t="s">
        <v>14559</v>
      </c>
      <c r="B2549" s="154" t="s">
        <v>14560</v>
      </c>
      <c r="C2549" s="152" t="s">
        <v>3074</v>
      </c>
      <c r="D2549" s="153" t="s">
        <v>14561</v>
      </c>
      <c r="E2549" s="154" t="s">
        <v>40</v>
      </c>
      <c r="F2549" s="154" t="s">
        <v>1145</v>
      </c>
      <c r="G2549" s="154" t="s">
        <v>13465</v>
      </c>
      <c r="H2549" s="154" t="s">
        <v>7310</v>
      </c>
      <c r="I2549" s="154" t="s">
        <v>7311</v>
      </c>
      <c r="J2549" s="154" t="s">
        <v>9467</v>
      </c>
      <c r="K2549" s="154" t="s">
        <v>9468</v>
      </c>
      <c r="L2549" s="155">
        <v>15.86028185</v>
      </c>
    </row>
    <row r="2550" spans="1:12" hidden="1" x14ac:dyDescent="0.3">
      <c r="A2550" s="154" t="s">
        <v>14562</v>
      </c>
      <c r="B2550" s="154" t="s">
        <v>14563</v>
      </c>
      <c r="C2550" s="152" t="s">
        <v>1171</v>
      </c>
      <c r="D2550" s="153" t="s">
        <v>14564</v>
      </c>
      <c r="E2550" s="154" t="s">
        <v>40</v>
      </c>
      <c r="F2550" s="154" t="s">
        <v>1145</v>
      </c>
      <c r="G2550" s="154" t="s">
        <v>13465</v>
      </c>
      <c r="H2550" s="154" t="s">
        <v>8054</v>
      </c>
      <c r="I2550" s="154" t="s">
        <v>8055</v>
      </c>
      <c r="J2550" s="154" t="s">
        <v>9467</v>
      </c>
      <c r="K2550" s="154" t="s">
        <v>9468</v>
      </c>
      <c r="L2550" s="155">
        <v>6.3520108400000002</v>
      </c>
    </row>
    <row r="2551" spans="1:12" hidden="1" x14ac:dyDescent="0.3">
      <c r="A2551" s="154" t="s">
        <v>14565</v>
      </c>
      <c r="B2551" s="154" t="s">
        <v>14566</v>
      </c>
      <c r="C2551" s="152" t="s">
        <v>1191</v>
      </c>
      <c r="D2551" s="153" t="s">
        <v>14567</v>
      </c>
      <c r="E2551" s="154" t="s">
        <v>40</v>
      </c>
      <c r="F2551" s="154" t="s">
        <v>1145</v>
      </c>
      <c r="G2551" s="154" t="s">
        <v>13465</v>
      </c>
      <c r="H2551" s="154" t="s">
        <v>7566</v>
      </c>
      <c r="I2551" s="154" t="s">
        <v>7567</v>
      </c>
      <c r="J2551" s="154" t="s">
        <v>9467</v>
      </c>
      <c r="K2551" s="154" t="s">
        <v>9468</v>
      </c>
      <c r="L2551" s="155">
        <v>16.272923890000001</v>
      </c>
    </row>
    <row r="2552" spans="1:12" hidden="1" x14ac:dyDescent="0.3">
      <c r="A2552" s="154" t="s">
        <v>14568</v>
      </c>
      <c r="B2552" s="154" t="s">
        <v>14569</v>
      </c>
      <c r="C2552" s="152" t="s">
        <v>14570</v>
      </c>
      <c r="D2552" s="153" t="s">
        <v>14571</v>
      </c>
      <c r="E2552" s="154" t="s">
        <v>40</v>
      </c>
      <c r="F2552" s="154" t="s">
        <v>1145</v>
      </c>
      <c r="G2552" s="154" t="s">
        <v>13465</v>
      </c>
      <c r="H2552" s="154" t="s">
        <v>7566</v>
      </c>
      <c r="I2552" s="154" t="s">
        <v>7567</v>
      </c>
      <c r="J2552" s="154" t="s">
        <v>9467</v>
      </c>
      <c r="K2552" s="154" t="s">
        <v>9468</v>
      </c>
      <c r="L2552" s="155">
        <v>15.38256563</v>
      </c>
    </row>
    <row r="2553" spans="1:12" hidden="1" x14ac:dyDescent="0.3">
      <c r="A2553" s="154" t="s">
        <v>14572</v>
      </c>
      <c r="B2553" s="154" t="s">
        <v>14573</v>
      </c>
      <c r="C2553" s="152" t="s">
        <v>1216</v>
      </c>
      <c r="D2553" s="153" t="s">
        <v>14574</v>
      </c>
      <c r="E2553" s="154" t="s">
        <v>40</v>
      </c>
      <c r="F2553" s="154" t="s">
        <v>1145</v>
      </c>
      <c r="G2553" s="154" t="s">
        <v>13465</v>
      </c>
      <c r="H2553" s="154" t="s">
        <v>7566</v>
      </c>
      <c r="I2553" s="154" t="s">
        <v>7567</v>
      </c>
      <c r="J2553" s="154" t="s">
        <v>9467</v>
      </c>
      <c r="K2553" s="154" t="s">
        <v>9468</v>
      </c>
      <c r="L2553" s="155">
        <v>15.76324541</v>
      </c>
    </row>
    <row r="2554" spans="1:12" hidden="1" x14ac:dyDescent="0.3">
      <c r="A2554" s="154" t="s">
        <v>14575</v>
      </c>
      <c r="B2554" s="154" t="s">
        <v>14576</v>
      </c>
      <c r="C2554" s="152" t="s">
        <v>3079</v>
      </c>
      <c r="D2554" s="153" t="s">
        <v>14577</v>
      </c>
      <c r="E2554" s="154" t="s">
        <v>40</v>
      </c>
      <c r="F2554" s="154" t="s">
        <v>1145</v>
      </c>
      <c r="G2554" s="154" t="s">
        <v>13465</v>
      </c>
      <c r="H2554" s="154" t="s">
        <v>7310</v>
      </c>
      <c r="I2554" s="154" t="s">
        <v>7311</v>
      </c>
      <c r="J2554" s="154" t="s">
        <v>9467</v>
      </c>
      <c r="K2554" s="154" t="s">
        <v>9468</v>
      </c>
      <c r="L2554" s="155">
        <v>14.731168650000001</v>
      </c>
    </row>
    <row r="2555" spans="1:12" hidden="1" x14ac:dyDescent="0.3">
      <c r="A2555" s="154" t="s">
        <v>14578</v>
      </c>
      <c r="B2555" s="154" t="s">
        <v>14579</v>
      </c>
      <c r="C2555" s="152" t="s">
        <v>14580</v>
      </c>
      <c r="D2555" s="153" t="s">
        <v>14581</v>
      </c>
      <c r="E2555" s="154" t="s">
        <v>40</v>
      </c>
      <c r="F2555" s="154" t="s">
        <v>1145</v>
      </c>
      <c r="G2555" s="154" t="s">
        <v>13465</v>
      </c>
      <c r="H2555" s="154" t="s">
        <v>7310</v>
      </c>
      <c r="I2555" s="154" t="s">
        <v>7311</v>
      </c>
      <c r="J2555" s="154" t="s">
        <v>9467</v>
      </c>
      <c r="K2555" s="154" t="s">
        <v>9468</v>
      </c>
      <c r="L2555" s="155">
        <v>913.97</v>
      </c>
    </row>
    <row r="2556" spans="1:12" hidden="1" x14ac:dyDescent="0.3">
      <c r="A2556" s="154" t="s">
        <v>14582</v>
      </c>
      <c r="B2556" s="154" t="s">
        <v>14583</v>
      </c>
      <c r="C2556" s="152" t="s">
        <v>1181</v>
      </c>
      <c r="D2556" s="153" t="s">
        <v>14584</v>
      </c>
      <c r="E2556" s="154" t="s">
        <v>40</v>
      </c>
      <c r="F2556" s="154" t="s">
        <v>1145</v>
      </c>
      <c r="G2556" s="154" t="s">
        <v>13465</v>
      </c>
      <c r="H2556" s="154" t="s">
        <v>8976</v>
      </c>
      <c r="I2556" s="154" t="s">
        <v>8977</v>
      </c>
      <c r="J2556" s="154" t="s">
        <v>9467</v>
      </c>
      <c r="K2556" s="154" t="s">
        <v>9468</v>
      </c>
      <c r="L2556" s="155">
        <v>16.05200881</v>
      </c>
    </row>
    <row r="2557" spans="1:12" hidden="1" x14ac:dyDescent="0.3">
      <c r="A2557" s="154" t="s">
        <v>14585</v>
      </c>
      <c r="B2557" s="154" t="s">
        <v>14586</v>
      </c>
      <c r="C2557" s="152" t="s">
        <v>3082</v>
      </c>
      <c r="D2557" s="153" t="s">
        <v>3083</v>
      </c>
      <c r="E2557" s="154" t="s">
        <v>36</v>
      </c>
      <c r="F2557" s="154" t="s">
        <v>1145</v>
      </c>
      <c r="G2557" s="154" t="s">
        <v>13465</v>
      </c>
      <c r="H2557" s="154" t="s">
        <v>8976</v>
      </c>
      <c r="I2557" s="154" t="s">
        <v>8977</v>
      </c>
      <c r="J2557" s="154" t="s">
        <v>9467</v>
      </c>
      <c r="K2557" s="154" t="s">
        <v>9468</v>
      </c>
      <c r="L2557" s="155">
        <v>0.91359288000000005</v>
      </c>
    </row>
    <row r="2558" spans="1:12" hidden="1" x14ac:dyDescent="0.3">
      <c r="A2558" s="154" t="s">
        <v>14587</v>
      </c>
      <c r="B2558" s="154" t="s">
        <v>14588</v>
      </c>
      <c r="C2558" s="152" t="s">
        <v>14589</v>
      </c>
      <c r="D2558" s="153" t="s">
        <v>14590</v>
      </c>
      <c r="E2558" s="154" t="s">
        <v>40</v>
      </c>
      <c r="F2558" s="154" t="s">
        <v>1145</v>
      </c>
      <c r="G2558" s="154" t="s">
        <v>13465</v>
      </c>
      <c r="H2558" s="154" t="s">
        <v>8976</v>
      </c>
      <c r="I2558" s="154" t="s">
        <v>8977</v>
      </c>
      <c r="J2558" s="154" t="s">
        <v>9467</v>
      </c>
      <c r="K2558" s="154" t="s">
        <v>9468</v>
      </c>
      <c r="L2558" s="155">
        <v>16.12091281</v>
      </c>
    </row>
    <row r="2559" spans="1:12" hidden="1" x14ac:dyDescent="0.3">
      <c r="A2559" s="154" t="s">
        <v>14591</v>
      </c>
      <c r="B2559" s="154" t="s">
        <v>14592</v>
      </c>
      <c r="C2559" s="152" t="s">
        <v>3084</v>
      </c>
      <c r="D2559" s="153" t="s">
        <v>14593</v>
      </c>
      <c r="E2559" s="154" t="s">
        <v>40</v>
      </c>
      <c r="F2559" s="154" t="s">
        <v>1145</v>
      </c>
      <c r="G2559" s="154" t="s">
        <v>13465</v>
      </c>
      <c r="H2559" s="154" t="s">
        <v>8976</v>
      </c>
      <c r="I2559" s="154" t="s">
        <v>8977</v>
      </c>
      <c r="J2559" s="154" t="s">
        <v>9467</v>
      </c>
      <c r="K2559" s="154" t="s">
        <v>9468</v>
      </c>
      <c r="L2559" s="155">
        <v>18.61014437</v>
      </c>
    </row>
    <row r="2560" spans="1:12" hidden="1" x14ac:dyDescent="0.3">
      <c r="A2560" s="154" t="s">
        <v>14594</v>
      </c>
      <c r="B2560" s="154" t="s">
        <v>14595</v>
      </c>
      <c r="C2560" s="152" t="s">
        <v>3086</v>
      </c>
      <c r="D2560" s="153" t="s">
        <v>14596</v>
      </c>
      <c r="E2560" s="154" t="s">
        <v>40</v>
      </c>
      <c r="F2560" s="154" t="s">
        <v>1145</v>
      </c>
      <c r="G2560" s="154" t="s">
        <v>13465</v>
      </c>
      <c r="H2560" s="154" t="s">
        <v>8976</v>
      </c>
      <c r="I2560" s="154" t="s">
        <v>8977</v>
      </c>
      <c r="J2560" s="154" t="s">
        <v>9467</v>
      </c>
      <c r="K2560" s="154" t="s">
        <v>9468</v>
      </c>
      <c r="L2560" s="155">
        <v>15.92524903</v>
      </c>
    </row>
    <row r="2561" spans="1:12" hidden="1" x14ac:dyDescent="0.3">
      <c r="A2561" s="154" t="s">
        <v>14597</v>
      </c>
      <c r="B2561" s="154" t="s">
        <v>14598</v>
      </c>
      <c r="C2561" s="152" t="s">
        <v>3088</v>
      </c>
      <c r="D2561" s="153" t="s">
        <v>14599</v>
      </c>
      <c r="E2561" s="154" t="s">
        <v>40</v>
      </c>
      <c r="F2561" s="154" t="s">
        <v>1145</v>
      </c>
      <c r="G2561" s="154" t="s">
        <v>13465</v>
      </c>
      <c r="H2561" s="154" t="s">
        <v>8976</v>
      </c>
      <c r="I2561" s="154" t="s">
        <v>8977</v>
      </c>
      <c r="J2561" s="154" t="s">
        <v>9467</v>
      </c>
      <c r="K2561" s="154" t="s">
        <v>9468</v>
      </c>
      <c r="L2561" s="155">
        <v>15.7931635</v>
      </c>
    </row>
    <row r="2562" spans="1:12" hidden="1" x14ac:dyDescent="0.3">
      <c r="A2562" s="154" t="s">
        <v>14600</v>
      </c>
      <c r="B2562" s="154" t="s">
        <v>14601</v>
      </c>
      <c r="C2562" s="152" t="s">
        <v>3090</v>
      </c>
      <c r="D2562" s="153" t="s">
        <v>14602</v>
      </c>
      <c r="E2562" s="154" t="s">
        <v>40</v>
      </c>
      <c r="F2562" s="154" t="s">
        <v>1145</v>
      </c>
      <c r="G2562" s="154" t="s">
        <v>13465</v>
      </c>
      <c r="H2562" s="154" t="s">
        <v>8976</v>
      </c>
      <c r="I2562" s="154" t="s">
        <v>8977</v>
      </c>
      <c r="J2562" s="154" t="s">
        <v>9467</v>
      </c>
      <c r="K2562" s="154" t="s">
        <v>9468</v>
      </c>
      <c r="L2562" s="155">
        <v>15.80842633</v>
      </c>
    </row>
    <row r="2563" spans="1:12" hidden="1" x14ac:dyDescent="0.3">
      <c r="A2563" s="154" t="s">
        <v>14603</v>
      </c>
      <c r="B2563" s="154" t="s">
        <v>14604</v>
      </c>
      <c r="C2563" s="152" t="s">
        <v>3092</v>
      </c>
      <c r="D2563" s="153" t="s">
        <v>14605</v>
      </c>
      <c r="E2563" s="154" t="s">
        <v>40</v>
      </c>
      <c r="F2563" s="154" t="s">
        <v>1145</v>
      </c>
      <c r="G2563" s="154" t="s">
        <v>13465</v>
      </c>
      <c r="H2563" s="154" t="s">
        <v>8976</v>
      </c>
      <c r="I2563" s="154" t="s">
        <v>8977</v>
      </c>
      <c r="J2563" s="154" t="s">
        <v>9467</v>
      </c>
      <c r="K2563" s="154" t="s">
        <v>9468</v>
      </c>
      <c r="L2563" s="155">
        <v>15.848554650000001</v>
      </c>
    </row>
    <row r="2564" spans="1:12" hidden="1" x14ac:dyDescent="0.3">
      <c r="A2564" s="154" t="s">
        <v>14606</v>
      </c>
      <c r="B2564" s="154" t="s">
        <v>14607</v>
      </c>
      <c r="C2564" s="152" t="s">
        <v>3094</v>
      </c>
      <c r="D2564" s="153" t="s">
        <v>14608</v>
      </c>
      <c r="E2564" s="154" t="s">
        <v>40</v>
      </c>
      <c r="F2564" s="154" t="s">
        <v>1145</v>
      </c>
      <c r="G2564" s="154" t="s">
        <v>13465</v>
      </c>
      <c r="H2564" s="154" t="s">
        <v>8976</v>
      </c>
      <c r="I2564" s="154" t="s">
        <v>8977</v>
      </c>
      <c r="J2564" s="154" t="s">
        <v>9467</v>
      </c>
      <c r="K2564" s="154" t="s">
        <v>9468</v>
      </c>
      <c r="L2564" s="155">
        <v>18.603733330000001</v>
      </c>
    </row>
    <row r="2565" spans="1:12" hidden="1" x14ac:dyDescent="0.3">
      <c r="A2565" s="154" t="s">
        <v>14609</v>
      </c>
      <c r="B2565" s="154" t="s">
        <v>14610</v>
      </c>
      <c r="C2565" s="152" t="s">
        <v>3096</v>
      </c>
      <c r="D2565" s="153" t="s">
        <v>14611</v>
      </c>
      <c r="E2565" s="154" t="s">
        <v>40</v>
      </c>
      <c r="F2565" s="154" t="s">
        <v>1145</v>
      </c>
      <c r="G2565" s="154" t="s">
        <v>13465</v>
      </c>
      <c r="H2565" s="154" t="s">
        <v>8976</v>
      </c>
      <c r="I2565" s="154" t="s">
        <v>8977</v>
      </c>
      <c r="J2565" s="154" t="s">
        <v>9467</v>
      </c>
      <c r="K2565" s="154" t="s">
        <v>9468</v>
      </c>
      <c r="L2565" s="155">
        <v>15.97145006</v>
      </c>
    </row>
    <row r="2566" spans="1:12" hidden="1" x14ac:dyDescent="0.3">
      <c r="A2566" s="154" t="s">
        <v>14612</v>
      </c>
      <c r="B2566" s="154" t="s">
        <v>14613</v>
      </c>
      <c r="C2566" s="152" t="s">
        <v>3098</v>
      </c>
      <c r="D2566" s="153" t="s">
        <v>14614</v>
      </c>
      <c r="E2566" s="154" t="s">
        <v>40</v>
      </c>
      <c r="F2566" s="154" t="s">
        <v>1145</v>
      </c>
      <c r="G2566" s="154" t="s">
        <v>13465</v>
      </c>
      <c r="H2566" s="154" t="s">
        <v>8976</v>
      </c>
      <c r="I2566" s="154" t="s">
        <v>8977</v>
      </c>
      <c r="J2566" s="154" t="s">
        <v>9467</v>
      </c>
      <c r="K2566" s="154" t="s">
        <v>9468</v>
      </c>
      <c r="L2566" s="155">
        <v>16.01144047</v>
      </c>
    </row>
    <row r="2567" spans="1:12" hidden="1" x14ac:dyDescent="0.3">
      <c r="A2567" s="154" t="s">
        <v>14615</v>
      </c>
      <c r="B2567" s="154" t="s">
        <v>14616</v>
      </c>
      <c r="C2567" s="152" t="s">
        <v>14617</v>
      </c>
      <c r="D2567" s="153" t="s">
        <v>14618</v>
      </c>
      <c r="E2567" s="154" t="s">
        <v>40</v>
      </c>
      <c r="F2567" s="154" t="s">
        <v>1145</v>
      </c>
      <c r="G2567" s="154" t="s">
        <v>13465</v>
      </c>
      <c r="H2567" s="154" t="s">
        <v>8976</v>
      </c>
      <c r="I2567" s="154" t="s">
        <v>8977</v>
      </c>
      <c r="J2567" s="154" t="s">
        <v>9467</v>
      </c>
      <c r="K2567" s="154" t="s">
        <v>9468</v>
      </c>
      <c r="L2567" s="155">
        <v>22.734375</v>
      </c>
    </row>
    <row r="2568" spans="1:12" hidden="1" x14ac:dyDescent="0.3">
      <c r="A2568" s="154" t="s">
        <v>14619</v>
      </c>
      <c r="B2568" s="154" t="s">
        <v>14620</v>
      </c>
      <c r="C2568" s="152" t="s">
        <v>1225</v>
      </c>
      <c r="D2568" s="153" t="s">
        <v>14621</v>
      </c>
      <c r="E2568" s="154" t="s">
        <v>40</v>
      </c>
      <c r="F2568" s="154" t="s">
        <v>1145</v>
      </c>
      <c r="G2568" s="154" t="s">
        <v>13465</v>
      </c>
      <c r="H2568" s="154" t="s">
        <v>7310</v>
      </c>
      <c r="I2568" s="154" t="s">
        <v>7311</v>
      </c>
      <c r="J2568" s="154" t="s">
        <v>9467</v>
      </c>
      <c r="K2568" s="154" t="s">
        <v>9468</v>
      </c>
      <c r="L2568" s="155">
        <v>15.485515550000001</v>
      </c>
    </row>
    <row r="2569" spans="1:12" hidden="1" x14ac:dyDescent="0.3">
      <c r="A2569" s="154" t="s">
        <v>14622</v>
      </c>
      <c r="B2569" s="154" t="s">
        <v>14623</v>
      </c>
      <c r="C2569" s="152" t="s">
        <v>1196</v>
      </c>
      <c r="D2569" s="153" t="s">
        <v>14624</v>
      </c>
      <c r="E2569" s="154" t="s">
        <v>40</v>
      </c>
      <c r="F2569" s="154" t="s">
        <v>1145</v>
      </c>
      <c r="G2569" s="154" t="s">
        <v>13465</v>
      </c>
      <c r="H2569" s="154" t="s">
        <v>7310</v>
      </c>
      <c r="I2569" s="154" t="s">
        <v>7311</v>
      </c>
      <c r="J2569" s="154" t="s">
        <v>9467</v>
      </c>
      <c r="K2569" s="154" t="s">
        <v>9468</v>
      </c>
      <c r="L2569" s="155">
        <v>15.396602039999999</v>
      </c>
    </row>
    <row r="2570" spans="1:12" hidden="1" x14ac:dyDescent="0.3">
      <c r="A2570" s="154" t="s">
        <v>14625</v>
      </c>
      <c r="B2570" s="154" t="s">
        <v>14626</v>
      </c>
      <c r="C2570" s="152" t="s">
        <v>3102</v>
      </c>
      <c r="D2570" s="153" t="s">
        <v>14627</v>
      </c>
      <c r="E2570" s="154" t="s">
        <v>40</v>
      </c>
      <c r="F2570" s="154" t="s">
        <v>1145</v>
      </c>
      <c r="G2570" s="154" t="s">
        <v>13465</v>
      </c>
      <c r="H2570" s="154" t="s">
        <v>7310</v>
      </c>
      <c r="I2570" s="154" t="s">
        <v>7311</v>
      </c>
      <c r="J2570" s="154" t="s">
        <v>9467</v>
      </c>
      <c r="K2570" s="154" t="s">
        <v>9468</v>
      </c>
      <c r="L2570" s="155">
        <v>15.126491229999999</v>
      </c>
    </row>
    <row r="2571" spans="1:12" hidden="1" x14ac:dyDescent="0.3">
      <c r="A2571" s="154" t="s">
        <v>14628</v>
      </c>
      <c r="B2571" s="154" t="s">
        <v>14629</v>
      </c>
      <c r="C2571" s="152" t="s">
        <v>3104</v>
      </c>
      <c r="D2571" s="153" t="s">
        <v>14630</v>
      </c>
      <c r="E2571" s="154" t="s">
        <v>40</v>
      </c>
      <c r="F2571" s="154" t="s">
        <v>1145</v>
      </c>
      <c r="G2571" s="154" t="s">
        <v>13465</v>
      </c>
      <c r="H2571" s="154" t="s">
        <v>7310</v>
      </c>
      <c r="I2571" s="154" t="s">
        <v>7311</v>
      </c>
      <c r="J2571" s="154" t="s">
        <v>9467</v>
      </c>
      <c r="K2571" s="154" t="s">
        <v>9468</v>
      </c>
      <c r="L2571" s="155">
        <v>15.07162353</v>
      </c>
    </row>
    <row r="2572" spans="1:12" hidden="1" x14ac:dyDescent="0.3">
      <c r="A2572" s="154" t="s">
        <v>14631</v>
      </c>
      <c r="B2572" s="154" t="s">
        <v>14632</v>
      </c>
      <c r="C2572" s="152" t="s">
        <v>3106</v>
      </c>
      <c r="D2572" s="153" t="s">
        <v>14633</v>
      </c>
      <c r="E2572" s="154" t="s">
        <v>40</v>
      </c>
      <c r="F2572" s="154" t="s">
        <v>1145</v>
      </c>
      <c r="G2572" s="154" t="s">
        <v>13465</v>
      </c>
      <c r="H2572" s="154" t="s">
        <v>7310</v>
      </c>
      <c r="I2572" s="154" t="s">
        <v>7311</v>
      </c>
      <c r="J2572" s="154" t="s">
        <v>9467</v>
      </c>
      <c r="K2572" s="154" t="s">
        <v>9468</v>
      </c>
      <c r="L2572" s="155">
        <v>14.59599877</v>
      </c>
    </row>
    <row r="2573" spans="1:12" hidden="1" x14ac:dyDescent="0.3">
      <c r="A2573" s="154" t="s">
        <v>14634</v>
      </c>
      <c r="B2573" s="154" t="s">
        <v>14635</v>
      </c>
      <c r="C2573" s="152" t="s">
        <v>1184</v>
      </c>
      <c r="D2573" s="153" t="s">
        <v>14636</v>
      </c>
      <c r="E2573" s="154" t="s">
        <v>40</v>
      </c>
      <c r="F2573" s="154" t="s">
        <v>1145</v>
      </c>
      <c r="G2573" s="154" t="s">
        <v>13465</v>
      </c>
      <c r="H2573" s="154" t="s">
        <v>7310</v>
      </c>
      <c r="I2573" s="154" t="s">
        <v>7311</v>
      </c>
      <c r="J2573" s="154" t="s">
        <v>9467</v>
      </c>
      <c r="K2573" s="154" t="s">
        <v>9468</v>
      </c>
      <c r="L2573" s="155">
        <v>15.16204855</v>
      </c>
    </row>
    <row r="2574" spans="1:12" hidden="1" x14ac:dyDescent="0.3">
      <c r="A2574" s="154" t="s">
        <v>14637</v>
      </c>
      <c r="B2574" s="154" t="s">
        <v>14638</v>
      </c>
      <c r="C2574" s="152" t="s">
        <v>3109</v>
      </c>
      <c r="D2574" s="153" t="s">
        <v>14639</v>
      </c>
      <c r="E2574" s="154" t="s">
        <v>40</v>
      </c>
      <c r="F2574" s="154" t="s">
        <v>1145</v>
      </c>
      <c r="G2574" s="154" t="s">
        <v>13465</v>
      </c>
      <c r="H2574" s="154" t="s">
        <v>7310</v>
      </c>
      <c r="I2574" s="154" t="s">
        <v>7311</v>
      </c>
      <c r="J2574" s="154" t="s">
        <v>9467</v>
      </c>
      <c r="K2574" s="154" t="s">
        <v>9468</v>
      </c>
      <c r="L2574" s="155">
        <v>15.297305440000001</v>
      </c>
    </row>
    <row r="2575" spans="1:12" hidden="1" x14ac:dyDescent="0.3">
      <c r="A2575" s="154" t="s">
        <v>14640</v>
      </c>
      <c r="B2575" s="154" t="s">
        <v>14641</v>
      </c>
      <c r="C2575" s="152" t="s">
        <v>3111</v>
      </c>
      <c r="D2575" s="153" t="s">
        <v>14642</v>
      </c>
      <c r="E2575" s="154" t="s">
        <v>40</v>
      </c>
      <c r="F2575" s="154" t="s">
        <v>1145</v>
      </c>
      <c r="G2575" s="154" t="s">
        <v>13465</v>
      </c>
      <c r="H2575" s="154" t="s">
        <v>7310</v>
      </c>
      <c r="I2575" s="154" t="s">
        <v>7311</v>
      </c>
      <c r="J2575" s="154" t="s">
        <v>9467</v>
      </c>
      <c r="K2575" s="154" t="s">
        <v>9468</v>
      </c>
      <c r="L2575" s="155">
        <v>15.535269120000001</v>
      </c>
    </row>
    <row r="2576" spans="1:12" hidden="1" x14ac:dyDescent="0.3">
      <c r="A2576" s="154" t="s">
        <v>14643</v>
      </c>
      <c r="B2576" s="154" t="s">
        <v>14644</v>
      </c>
      <c r="C2576" s="152" t="s">
        <v>3113</v>
      </c>
      <c r="D2576" s="153" t="s">
        <v>14645</v>
      </c>
      <c r="E2576" s="154" t="s">
        <v>40</v>
      </c>
      <c r="F2576" s="154" t="s">
        <v>1145</v>
      </c>
      <c r="G2576" s="154" t="s">
        <v>13465</v>
      </c>
      <c r="H2576" s="154" t="s">
        <v>7310</v>
      </c>
      <c r="I2576" s="154" t="s">
        <v>7311</v>
      </c>
      <c r="J2576" s="154" t="s">
        <v>9467</v>
      </c>
      <c r="K2576" s="154" t="s">
        <v>9468</v>
      </c>
      <c r="L2576" s="155">
        <v>14.81449842</v>
      </c>
    </row>
    <row r="2577" spans="1:12" hidden="1" x14ac:dyDescent="0.3">
      <c r="A2577" s="154" t="s">
        <v>14646</v>
      </c>
      <c r="B2577" s="154" t="s">
        <v>14647</v>
      </c>
      <c r="C2577" s="152" t="s">
        <v>3115</v>
      </c>
      <c r="D2577" s="153" t="s">
        <v>14648</v>
      </c>
      <c r="E2577" s="154" t="s">
        <v>36</v>
      </c>
      <c r="F2577" s="154" t="s">
        <v>1145</v>
      </c>
      <c r="G2577" s="154" t="s">
        <v>13465</v>
      </c>
      <c r="H2577" s="154" t="s">
        <v>7310</v>
      </c>
      <c r="I2577" s="154" t="s">
        <v>7311</v>
      </c>
      <c r="J2577" s="154" t="s">
        <v>9467</v>
      </c>
      <c r="K2577" s="154" t="s">
        <v>9468</v>
      </c>
      <c r="L2577" s="155">
        <v>2.4552535899999999</v>
      </c>
    </row>
    <row r="2578" spans="1:12" hidden="1" x14ac:dyDescent="0.3">
      <c r="A2578" s="154" t="s">
        <v>14649</v>
      </c>
      <c r="B2578" s="154" t="s">
        <v>14650</v>
      </c>
      <c r="C2578" s="152" t="s">
        <v>3117</v>
      </c>
      <c r="D2578" s="153" t="s">
        <v>14651</v>
      </c>
      <c r="E2578" s="154" t="s">
        <v>36</v>
      </c>
      <c r="F2578" s="154" t="s">
        <v>1145</v>
      </c>
      <c r="G2578" s="154" t="s">
        <v>13465</v>
      </c>
      <c r="H2578" s="154" t="s">
        <v>7310</v>
      </c>
      <c r="I2578" s="154" t="s">
        <v>7311</v>
      </c>
      <c r="J2578" s="154" t="s">
        <v>9467</v>
      </c>
      <c r="K2578" s="154" t="s">
        <v>9468</v>
      </c>
      <c r="L2578" s="155">
        <v>2.8557605800000001</v>
      </c>
    </row>
    <row r="2579" spans="1:12" hidden="1" x14ac:dyDescent="0.3">
      <c r="A2579" s="154" t="s">
        <v>14652</v>
      </c>
      <c r="B2579" s="154" t="s">
        <v>14653</v>
      </c>
      <c r="C2579" s="152" t="s">
        <v>3119</v>
      </c>
      <c r="D2579" s="153" t="s">
        <v>14654</v>
      </c>
      <c r="E2579" s="154" t="s">
        <v>36</v>
      </c>
      <c r="F2579" s="154" t="s">
        <v>1145</v>
      </c>
      <c r="G2579" s="154" t="s">
        <v>13465</v>
      </c>
      <c r="H2579" s="154" t="s">
        <v>7310</v>
      </c>
      <c r="I2579" s="154" t="s">
        <v>7311</v>
      </c>
      <c r="J2579" s="154" t="s">
        <v>9467</v>
      </c>
      <c r="K2579" s="154" t="s">
        <v>9468</v>
      </c>
      <c r="L2579" s="155">
        <v>2.51810796</v>
      </c>
    </row>
    <row r="2580" spans="1:12" hidden="1" x14ac:dyDescent="0.3">
      <c r="A2580" s="154" t="s">
        <v>14655</v>
      </c>
      <c r="B2580" s="154" t="s">
        <v>14656</v>
      </c>
      <c r="C2580" s="152" t="s">
        <v>3121</v>
      </c>
      <c r="D2580" s="153" t="s">
        <v>14657</v>
      </c>
      <c r="E2580" s="154" t="s">
        <v>36</v>
      </c>
      <c r="F2580" s="154" t="s">
        <v>1145</v>
      </c>
      <c r="G2580" s="154" t="s">
        <v>13465</v>
      </c>
      <c r="H2580" s="154" t="s">
        <v>7310</v>
      </c>
      <c r="I2580" s="154" t="s">
        <v>7311</v>
      </c>
      <c r="J2580" s="154" t="s">
        <v>9467</v>
      </c>
      <c r="K2580" s="154" t="s">
        <v>9468</v>
      </c>
      <c r="L2580" s="155">
        <v>2.5728314600000002</v>
      </c>
    </row>
    <row r="2581" spans="1:12" hidden="1" x14ac:dyDescent="0.3">
      <c r="A2581" s="154" t="s">
        <v>14658</v>
      </c>
      <c r="B2581" s="154" t="s">
        <v>14659</v>
      </c>
      <c r="C2581" s="152" t="s">
        <v>3123</v>
      </c>
      <c r="D2581" s="153" t="s">
        <v>14660</v>
      </c>
      <c r="E2581" s="154" t="s">
        <v>40</v>
      </c>
      <c r="F2581" s="154" t="s">
        <v>1145</v>
      </c>
      <c r="G2581" s="154" t="s">
        <v>13465</v>
      </c>
      <c r="H2581" s="154" t="s">
        <v>8976</v>
      </c>
      <c r="I2581" s="154" t="s">
        <v>8977</v>
      </c>
      <c r="J2581" s="154" t="s">
        <v>9467</v>
      </c>
      <c r="K2581" s="154" t="s">
        <v>9468</v>
      </c>
      <c r="L2581" s="155">
        <v>20.901056329999999</v>
      </c>
    </row>
    <row r="2582" spans="1:12" hidden="1" x14ac:dyDescent="0.3">
      <c r="A2582" s="154" t="s">
        <v>14661</v>
      </c>
      <c r="B2582" s="154" t="s">
        <v>14662</v>
      </c>
      <c r="C2582" s="152" t="s">
        <v>14663</v>
      </c>
      <c r="D2582" s="153" t="s">
        <v>14664</v>
      </c>
      <c r="E2582" s="154" t="s">
        <v>40</v>
      </c>
      <c r="F2582" s="154" t="s">
        <v>1145</v>
      </c>
      <c r="G2582" s="154" t="s">
        <v>13465</v>
      </c>
      <c r="H2582" s="154" t="s">
        <v>7726</v>
      </c>
      <c r="I2582" s="154" t="s">
        <v>7727</v>
      </c>
      <c r="J2582" s="154" t="s">
        <v>9467</v>
      </c>
      <c r="K2582" s="154" t="s">
        <v>9468</v>
      </c>
      <c r="L2582" s="155">
        <v>6.90395424</v>
      </c>
    </row>
    <row r="2583" spans="1:12" hidden="1" x14ac:dyDescent="0.3">
      <c r="A2583" s="154" t="s">
        <v>14665</v>
      </c>
      <c r="B2583" s="154" t="s">
        <v>14666</v>
      </c>
      <c r="C2583" s="152" t="s">
        <v>3125</v>
      </c>
      <c r="D2583" s="153" t="s">
        <v>14667</v>
      </c>
      <c r="E2583" s="154" t="s">
        <v>40</v>
      </c>
      <c r="F2583" s="154" t="s">
        <v>1145</v>
      </c>
      <c r="G2583" s="154" t="s">
        <v>13465</v>
      </c>
      <c r="H2583" s="154" t="s">
        <v>8054</v>
      </c>
      <c r="I2583" s="154" t="s">
        <v>8055</v>
      </c>
      <c r="J2583" s="154" t="s">
        <v>9467</v>
      </c>
      <c r="K2583" s="154" t="s">
        <v>9468</v>
      </c>
      <c r="L2583" s="155">
        <v>20.836238529999999</v>
      </c>
    </row>
    <row r="2584" spans="1:12" hidden="1" x14ac:dyDescent="0.3">
      <c r="A2584" s="154" t="s">
        <v>14668</v>
      </c>
      <c r="B2584" s="154" t="s">
        <v>14669</v>
      </c>
      <c r="C2584" s="152" t="s">
        <v>3127</v>
      </c>
      <c r="D2584" s="153" t="s">
        <v>14670</v>
      </c>
      <c r="E2584" s="154" t="s">
        <v>40</v>
      </c>
      <c r="F2584" s="154" t="s">
        <v>1145</v>
      </c>
      <c r="G2584" s="154" t="s">
        <v>13465</v>
      </c>
      <c r="H2584" s="154" t="s">
        <v>8861</v>
      </c>
      <c r="I2584" s="154" t="s">
        <v>8862</v>
      </c>
      <c r="J2584" s="154" t="s">
        <v>9467</v>
      </c>
      <c r="K2584" s="154" t="s">
        <v>9468</v>
      </c>
      <c r="L2584" s="155">
        <v>6.1020508400000004</v>
      </c>
    </row>
    <row r="2585" spans="1:12" hidden="1" x14ac:dyDescent="0.3">
      <c r="A2585" s="154" t="s">
        <v>14671</v>
      </c>
      <c r="B2585" s="154" t="s">
        <v>14672</v>
      </c>
      <c r="C2585" s="152" t="s">
        <v>3129</v>
      </c>
      <c r="D2585" s="153" t="s">
        <v>14673</v>
      </c>
      <c r="E2585" s="154" t="s">
        <v>40</v>
      </c>
      <c r="F2585" s="154" t="s">
        <v>1145</v>
      </c>
      <c r="G2585" s="154" t="s">
        <v>13465</v>
      </c>
      <c r="H2585" s="154" t="s">
        <v>8054</v>
      </c>
      <c r="I2585" s="154" t="s">
        <v>8055</v>
      </c>
      <c r="J2585" s="154" t="s">
        <v>9467</v>
      </c>
      <c r="K2585" s="154" t="s">
        <v>9468</v>
      </c>
      <c r="L2585" s="155">
        <v>20.795966360000001</v>
      </c>
    </row>
    <row r="2586" spans="1:12" hidden="1" x14ac:dyDescent="0.3">
      <c r="A2586" s="154" t="s">
        <v>14674</v>
      </c>
      <c r="B2586" s="154" t="s">
        <v>14675</v>
      </c>
      <c r="C2586" s="152" t="s">
        <v>3131</v>
      </c>
      <c r="D2586" s="153" t="s">
        <v>14676</v>
      </c>
      <c r="E2586" s="154" t="s">
        <v>40</v>
      </c>
      <c r="F2586" s="154" t="s">
        <v>1145</v>
      </c>
      <c r="G2586" s="154" t="s">
        <v>13465</v>
      </c>
      <c r="H2586" s="154" t="s">
        <v>7310</v>
      </c>
      <c r="I2586" s="154" t="s">
        <v>7311</v>
      </c>
      <c r="J2586" s="154" t="s">
        <v>9467</v>
      </c>
      <c r="K2586" s="154" t="s">
        <v>9468</v>
      </c>
      <c r="L2586" s="155">
        <v>30.0025108</v>
      </c>
    </row>
    <row r="2587" spans="1:12" hidden="1" x14ac:dyDescent="0.3">
      <c r="A2587" s="154" t="s">
        <v>14677</v>
      </c>
      <c r="B2587" s="154" t="s">
        <v>14678</v>
      </c>
      <c r="C2587" s="152" t="s">
        <v>14679</v>
      </c>
      <c r="D2587" s="153" t="s">
        <v>14680</v>
      </c>
      <c r="E2587" s="154" t="s">
        <v>40</v>
      </c>
      <c r="F2587" s="154" t="s">
        <v>1145</v>
      </c>
      <c r="G2587" s="154" t="s">
        <v>13465</v>
      </c>
      <c r="H2587" s="154" t="s">
        <v>7310</v>
      </c>
      <c r="I2587" s="154" t="s">
        <v>7311</v>
      </c>
      <c r="J2587" s="154" t="s">
        <v>9467</v>
      </c>
      <c r="K2587" s="154" t="s">
        <v>9468</v>
      </c>
      <c r="L2587" s="155">
        <v>28.880454539999999</v>
      </c>
    </row>
    <row r="2588" spans="1:12" hidden="1" x14ac:dyDescent="0.3">
      <c r="A2588" s="154" t="s">
        <v>14681</v>
      </c>
      <c r="B2588" s="154" t="s">
        <v>14682</v>
      </c>
      <c r="C2588" s="152" t="s">
        <v>14683</v>
      </c>
      <c r="D2588" s="153" t="s">
        <v>14684</v>
      </c>
      <c r="E2588" s="154" t="s">
        <v>40</v>
      </c>
      <c r="F2588" s="154" t="s">
        <v>1145</v>
      </c>
      <c r="G2588" s="154" t="s">
        <v>13465</v>
      </c>
      <c r="H2588" s="154" t="s">
        <v>7427</v>
      </c>
      <c r="I2588" s="154" t="s">
        <v>7428</v>
      </c>
      <c r="J2588" s="154" t="s">
        <v>9467</v>
      </c>
      <c r="K2588" s="154" t="s">
        <v>9468</v>
      </c>
      <c r="L2588" s="155">
        <v>28.015230949999999</v>
      </c>
    </row>
    <row r="2589" spans="1:12" hidden="1" x14ac:dyDescent="0.3">
      <c r="A2589" s="154" t="s">
        <v>14685</v>
      </c>
      <c r="B2589" s="154" t="s">
        <v>14686</v>
      </c>
      <c r="C2589" s="152" t="s">
        <v>3133</v>
      </c>
      <c r="D2589" s="153" t="s">
        <v>14687</v>
      </c>
      <c r="E2589" s="154" t="s">
        <v>40</v>
      </c>
      <c r="F2589" s="154" t="s">
        <v>1145</v>
      </c>
      <c r="G2589" s="154" t="s">
        <v>13465</v>
      </c>
      <c r="H2589" s="154" t="s">
        <v>8054</v>
      </c>
      <c r="I2589" s="154" t="s">
        <v>8055</v>
      </c>
      <c r="J2589" s="154" t="s">
        <v>9467</v>
      </c>
      <c r="K2589" s="154" t="s">
        <v>9468</v>
      </c>
      <c r="L2589" s="155">
        <v>5.9606394199999997</v>
      </c>
    </row>
    <row r="2590" spans="1:12" hidden="1" x14ac:dyDescent="0.3">
      <c r="A2590" s="154" t="s">
        <v>14688</v>
      </c>
      <c r="B2590" s="154" t="s">
        <v>14689</v>
      </c>
      <c r="C2590" s="152" t="s">
        <v>14690</v>
      </c>
      <c r="D2590" s="153" t="s">
        <v>14691</v>
      </c>
      <c r="E2590" s="154" t="s">
        <v>40</v>
      </c>
      <c r="F2590" s="154" t="s">
        <v>1145</v>
      </c>
      <c r="G2590" s="154" t="s">
        <v>13465</v>
      </c>
      <c r="H2590" s="154" t="s">
        <v>8054</v>
      </c>
      <c r="I2590" s="154" t="s">
        <v>8055</v>
      </c>
      <c r="J2590" s="154" t="s">
        <v>9467</v>
      </c>
      <c r="K2590" s="154" t="s">
        <v>9468</v>
      </c>
      <c r="L2590" s="155">
        <v>5.7150707399999998</v>
      </c>
    </row>
    <row r="2591" spans="1:12" hidden="1" x14ac:dyDescent="0.3">
      <c r="A2591" s="154" t="s">
        <v>14692</v>
      </c>
      <c r="B2591" s="154" t="s">
        <v>14693</v>
      </c>
      <c r="C2591" s="152" t="s">
        <v>1160</v>
      </c>
      <c r="D2591" s="153" t="s">
        <v>14694</v>
      </c>
      <c r="E2591" s="154" t="s">
        <v>40</v>
      </c>
      <c r="F2591" s="154" t="s">
        <v>1145</v>
      </c>
      <c r="G2591" s="154" t="s">
        <v>13465</v>
      </c>
      <c r="H2591" s="154" t="s">
        <v>7310</v>
      </c>
      <c r="I2591" s="154" t="s">
        <v>7311</v>
      </c>
      <c r="J2591" s="154" t="s">
        <v>9467</v>
      </c>
      <c r="K2591" s="154" t="s">
        <v>9468</v>
      </c>
      <c r="L2591" s="155">
        <v>29.398393009999999</v>
      </c>
    </row>
    <row r="2592" spans="1:12" hidden="1" x14ac:dyDescent="0.3">
      <c r="A2592" s="154" t="s">
        <v>14695</v>
      </c>
      <c r="B2592" s="154" t="s">
        <v>14696</v>
      </c>
      <c r="C2592" s="152" t="s">
        <v>1153</v>
      </c>
      <c r="D2592" s="153" t="s">
        <v>14697</v>
      </c>
      <c r="E2592" s="154" t="s">
        <v>40</v>
      </c>
      <c r="F2592" s="154" t="s">
        <v>1145</v>
      </c>
      <c r="G2592" s="154" t="s">
        <v>13465</v>
      </c>
      <c r="H2592" s="154" t="s">
        <v>7310</v>
      </c>
      <c r="I2592" s="154" t="s">
        <v>7311</v>
      </c>
      <c r="J2592" s="154" t="s">
        <v>9467</v>
      </c>
      <c r="K2592" s="154" t="s">
        <v>9468</v>
      </c>
      <c r="L2592" s="155">
        <v>29.806955370000001</v>
      </c>
    </row>
    <row r="2593" spans="1:12" hidden="1" x14ac:dyDescent="0.3">
      <c r="A2593" s="154" t="s">
        <v>14698</v>
      </c>
      <c r="B2593" s="154" t="s">
        <v>14699</v>
      </c>
      <c r="C2593" s="152" t="s">
        <v>1185</v>
      </c>
      <c r="D2593" s="153" t="s">
        <v>14700</v>
      </c>
      <c r="E2593" s="154" t="s">
        <v>40</v>
      </c>
      <c r="F2593" s="154" t="s">
        <v>1145</v>
      </c>
      <c r="G2593" s="154" t="s">
        <v>13465</v>
      </c>
      <c r="H2593" s="154" t="s">
        <v>7310</v>
      </c>
      <c r="I2593" s="154" t="s">
        <v>7311</v>
      </c>
      <c r="J2593" s="154" t="s">
        <v>9467</v>
      </c>
      <c r="K2593" s="154" t="s">
        <v>9468</v>
      </c>
      <c r="L2593" s="155">
        <v>29.745699599999998</v>
      </c>
    </row>
    <row r="2594" spans="1:12" hidden="1" x14ac:dyDescent="0.3">
      <c r="A2594" s="154" t="s">
        <v>14701</v>
      </c>
      <c r="B2594" s="154" t="s">
        <v>14702</v>
      </c>
      <c r="C2594" s="152" t="s">
        <v>14703</v>
      </c>
      <c r="D2594" s="153" t="s">
        <v>14704</v>
      </c>
      <c r="E2594" s="154" t="s">
        <v>40</v>
      </c>
      <c r="F2594" s="154" t="s">
        <v>1145</v>
      </c>
      <c r="G2594" s="154" t="s">
        <v>13465</v>
      </c>
      <c r="H2594" s="154" t="s">
        <v>7310</v>
      </c>
      <c r="I2594" s="154" t="s">
        <v>7311</v>
      </c>
      <c r="J2594" s="154" t="s">
        <v>9467</v>
      </c>
      <c r="K2594" s="154" t="s">
        <v>9468</v>
      </c>
      <c r="L2594" s="155">
        <v>24.785427009999999</v>
      </c>
    </row>
    <row r="2595" spans="1:12" hidden="1" x14ac:dyDescent="0.3">
      <c r="A2595" s="154" t="s">
        <v>14705</v>
      </c>
      <c r="B2595" s="154" t="s">
        <v>14706</v>
      </c>
      <c r="C2595" s="152" t="s">
        <v>1195</v>
      </c>
      <c r="D2595" s="153" t="s">
        <v>14707</v>
      </c>
      <c r="E2595" s="154" t="s">
        <v>40</v>
      </c>
      <c r="F2595" s="154" t="s">
        <v>1145</v>
      </c>
      <c r="G2595" s="154" t="s">
        <v>13465</v>
      </c>
      <c r="H2595" s="154" t="s">
        <v>7566</v>
      </c>
      <c r="I2595" s="154" t="s">
        <v>7567</v>
      </c>
      <c r="J2595" s="154" t="s">
        <v>9467</v>
      </c>
      <c r="K2595" s="154" t="s">
        <v>9468</v>
      </c>
      <c r="L2595" s="155">
        <v>17.178971629999999</v>
      </c>
    </row>
    <row r="2596" spans="1:12" hidden="1" x14ac:dyDescent="0.3">
      <c r="A2596" s="154" t="s">
        <v>14708</v>
      </c>
      <c r="B2596" s="154" t="s">
        <v>14709</v>
      </c>
      <c r="C2596" s="152" t="s">
        <v>1201</v>
      </c>
      <c r="D2596" s="153" t="s">
        <v>14710</v>
      </c>
      <c r="E2596" s="154" t="s">
        <v>40</v>
      </c>
      <c r="F2596" s="154" t="s">
        <v>1145</v>
      </c>
      <c r="G2596" s="154" t="s">
        <v>13465</v>
      </c>
      <c r="H2596" s="154" t="s">
        <v>7310</v>
      </c>
      <c r="I2596" s="154" t="s">
        <v>7311</v>
      </c>
      <c r="J2596" s="154" t="s">
        <v>9467</v>
      </c>
      <c r="K2596" s="154" t="s">
        <v>9468</v>
      </c>
      <c r="L2596" s="155">
        <v>24.755162380000002</v>
      </c>
    </row>
    <row r="2597" spans="1:12" hidden="1" x14ac:dyDescent="0.3">
      <c r="A2597" s="154" t="s">
        <v>14711</v>
      </c>
      <c r="B2597" s="154" t="s">
        <v>14712</v>
      </c>
      <c r="C2597" s="152" t="s">
        <v>1156</v>
      </c>
      <c r="D2597" s="153" t="s">
        <v>14713</v>
      </c>
      <c r="E2597" s="154" t="s">
        <v>40</v>
      </c>
      <c r="F2597" s="154" t="s">
        <v>1145</v>
      </c>
      <c r="G2597" s="154" t="s">
        <v>13465</v>
      </c>
      <c r="H2597" s="154" t="s">
        <v>7310</v>
      </c>
      <c r="I2597" s="154" t="s">
        <v>7311</v>
      </c>
      <c r="J2597" s="154" t="s">
        <v>9467</v>
      </c>
      <c r="K2597" s="154" t="s">
        <v>9468</v>
      </c>
      <c r="L2597" s="155">
        <v>15.48362215</v>
      </c>
    </row>
    <row r="2598" spans="1:12" hidden="1" x14ac:dyDescent="0.3">
      <c r="A2598" s="154" t="s">
        <v>14714</v>
      </c>
      <c r="B2598" s="154" t="s">
        <v>14715</v>
      </c>
      <c r="C2598" s="152" t="s">
        <v>1166</v>
      </c>
      <c r="D2598" s="153" t="s">
        <v>14716</v>
      </c>
      <c r="E2598" s="154" t="s">
        <v>40</v>
      </c>
      <c r="F2598" s="154" t="s">
        <v>1145</v>
      </c>
      <c r="G2598" s="154" t="s">
        <v>13465</v>
      </c>
      <c r="H2598" s="154" t="s">
        <v>7310</v>
      </c>
      <c r="I2598" s="154" t="s">
        <v>7311</v>
      </c>
      <c r="J2598" s="154" t="s">
        <v>9467</v>
      </c>
      <c r="K2598" s="154" t="s">
        <v>9468</v>
      </c>
      <c r="L2598" s="155">
        <v>15.55902818</v>
      </c>
    </row>
    <row r="2599" spans="1:12" hidden="1" x14ac:dyDescent="0.3">
      <c r="A2599" s="154" t="s">
        <v>14717</v>
      </c>
      <c r="B2599" s="154" t="s">
        <v>14718</v>
      </c>
      <c r="C2599" s="152" t="s">
        <v>3142</v>
      </c>
      <c r="D2599" s="153" t="s">
        <v>14719</v>
      </c>
      <c r="E2599" s="154" t="s">
        <v>40</v>
      </c>
      <c r="F2599" s="154" t="s">
        <v>1145</v>
      </c>
      <c r="G2599" s="154" t="s">
        <v>13465</v>
      </c>
      <c r="H2599" s="154" t="s">
        <v>7310</v>
      </c>
      <c r="I2599" s="154" t="s">
        <v>7311</v>
      </c>
      <c r="J2599" s="154" t="s">
        <v>9467</v>
      </c>
      <c r="K2599" s="154" t="s">
        <v>9468</v>
      </c>
      <c r="L2599" s="155">
        <v>14.775644509999999</v>
      </c>
    </row>
    <row r="2600" spans="1:12" hidden="1" x14ac:dyDescent="0.3">
      <c r="A2600" s="154" t="s">
        <v>14720</v>
      </c>
      <c r="B2600" s="154" t="s">
        <v>14721</v>
      </c>
      <c r="C2600" s="152" t="s">
        <v>3144</v>
      </c>
      <c r="D2600" s="153" t="s">
        <v>14722</v>
      </c>
      <c r="E2600" s="154" t="s">
        <v>40</v>
      </c>
      <c r="F2600" s="154" t="s">
        <v>1145</v>
      </c>
      <c r="G2600" s="154" t="s">
        <v>13465</v>
      </c>
      <c r="H2600" s="154" t="s">
        <v>7310</v>
      </c>
      <c r="I2600" s="154" t="s">
        <v>7311</v>
      </c>
      <c r="J2600" s="154" t="s">
        <v>9467</v>
      </c>
      <c r="K2600" s="154" t="s">
        <v>9468</v>
      </c>
      <c r="L2600" s="155">
        <v>15.35052709</v>
      </c>
    </row>
    <row r="2601" spans="1:12" hidden="1" x14ac:dyDescent="0.3">
      <c r="A2601" s="154" t="s">
        <v>14723</v>
      </c>
      <c r="B2601" s="154" t="s">
        <v>14724</v>
      </c>
      <c r="C2601" s="152" t="s">
        <v>3146</v>
      </c>
      <c r="D2601" s="153" t="s">
        <v>14725</v>
      </c>
      <c r="E2601" s="154" t="s">
        <v>40</v>
      </c>
      <c r="F2601" s="154" t="s">
        <v>1145</v>
      </c>
      <c r="G2601" s="154" t="s">
        <v>13465</v>
      </c>
      <c r="H2601" s="154" t="s">
        <v>8976</v>
      </c>
      <c r="I2601" s="154" t="s">
        <v>8977</v>
      </c>
      <c r="J2601" s="154" t="s">
        <v>9467</v>
      </c>
      <c r="K2601" s="154" t="s">
        <v>9468</v>
      </c>
      <c r="L2601" s="155">
        <v>17.859603960000001</v>
      </c>
    </row>
    <row r="2602" spans="1:12" hidden="1" x14ac:dyDescent="0.3">
      <c r="A2602" s="154" t="s">
        <v>14726</v>
      </c>
      <c r="B2602" s="154" t="s">
        <v>14727</v>
      </c>
      <c r="C2602" s="152" t="s">
        <v>3148</v>
      </c>
      <c r="D2602" s="153" t="s">
        <v>14728</v>
      </c>
      <c r="E2602" s="154" t="s">
        <v>40</v>
      </c>
      <c r="F2602" s="154" t="s">
        <v>1145</v>
      </c>
      <c r="G2602" s="154" t="s">
        <v>13465</v>
      </c>
      <c r="H2602" s="154" t="s">
        <v>8202</v>
      </c>
      <c r="I2602" s="154" t="s">
        <v>8203</v>
      </c>
      <c r="J2602" s="154" t="s">
        <v>9467</v>
      </c>
      <c r="K2602" s="154" t="s">
        <v>9468</v>
      </c>
      <c r="L2602" s="155">
        <v>9.6650104599999995</v>
      </c>
    </row>
    <row r="2603" spans="1:12" hidden="1" x14ac:dyDescent="0.3">
      <c r="A2603" s="154" t="s">
        <v>14729</v>
      </c>
      <c r="B2603" s="154" t="s">
        <v>14730</v>
      </c>
      <c r="C2603" s="152" t="s">
        <v>3150</v>
      </c>
      <c r="D2603" s="153" t="s">
        <v>14731</v>
      </c>
      <c r="E2603" s="154" t="s">
        <v>40</v>
      </c>
      <c r="F2603" s="154" t="s">
        <v>1145</v>
      </c>
      <c r="G2603" s="154" t="s">
        <v>13465</v>
      </c>
      <c r="H2603" s="154" t="s">
        <v>13034</v>
      </c>
      <c r="I2603" s="154" t="s">
        <v>13035</v>
      </c>
      <c r="J2603" s="154" t="s">
        <v>9467</v>
      </c>
      <c r="K2603" s="154" t="s">
        <v>9468</v>
      </c>
      <c r="L2603" s="155">
        <v>15.759965619999999</v>
      </c>
    </row>
    <row r="2604" spans="1:12" hidden="1" x14ac:dyDescent="0.3">
      <c r="A2604" s="154" t="s">
        <v>14732</v>
      </c>
      <c r="B2604" s="154" t="s">
        <v>14733</v>
      </c>
      <c r="C2604" s="152" t="s">
        <v>3152</v>
      </c>
      <c r="D2604" s="153" t="s">
        <v>14734</v>
      </c>
      <c r="E2604" s="154" t="s">
        <v>40</v>
      </c>
      <c r="F2604" s="154" t="s">
        <v>1145</v>
      </c>
      <c r="G2604" s="154" t="s">
        <v>13465</v>
      </c>
      <c r="H2604" s="154" t="s">
        <v>13034</v>
      </c>
      <c r="I2604" s="154" t="s">
        <v>13035</v>
      </c>
      <c r="J2604" s="154" t="s">
        <v>9467</v>
      </c>
      <c r="K2604" s="154" t="s">
        <v>9468</v>
      </c>
      <c r="L2604" s="155">
        <v>14.777149359999999</v>
      </c>
    </row>
    <row r="2605" spans="1:12" hidden="1" x14ac:dyDescent="0.3">
      <c r="A2605" s="154" t="s">
        <v>14735</v>
      </c>
      <c r="B2605" s="154" t="s">
        <v>14736</v>
      </c>
      <c r="C2605" s="152" t="s">
        <v>1186</v>
      </c>
      <c r="D2605" s="153" t="s">
        <v>14737</v>
      </c>
      <c r="E2605" s="154" t="s">
        <v>40</v>
      </c>
      <c r="F2605" s="154" t="s">
        <v>1145</v>
      </c>
      <c r="G2605" s="154" t="s">
        <v>13465</v>
      </c>
      <c r="H2605" s="154" t="s">
        <v>9071</v>
      </c>
      <c r="I2605" s="154" t="s">
        <v>9072</v>
      </c>
      <c r="J2605" s="154" t="s">
        <v>9467</v>
      </c>
      <c r="K2605" s="154" t="s">
        <v>9468</v>
      </c>
      <c r="L2605" s="155">
        <v>16.178142269999999</v>
      </c>
    </row>
    <row r="2606" spans="1:12" hidden="1" x14ac:dyDescent="0.3">
      <c r="A2606" s="154" t="s">
        <v>14738</v>
      </c>
      <c r="B2606" s="154" t="s">
        <v>14739</v>
      </c>
      <c r="C2606" s="152" t="s">
        <v>3155</v>
      </c>
      <c r="D2606" s="153" t="s">
        <v>14740</v>
      </c>
      <c r="E2606" s="154" t="s">
        <v>36</v>
      </c>
      <c r="F2606" s="154" t="s">
        <v>1145</v>
      </c>
      <c r="G2606" s="154" t="s">
        <v>13465</v>
      </c>
      <c r="H2606" s="154" t="s">
        <v>9071</v>
      </c>
      <c r="I2606" s="154" t="s">
        <v>9072</v>
      </c>
      <c r="J2606" s="154" t="s">
        <v>9467</v>
      </c>
      <c r="K2606" s="154" t="s">
        <v>9468</v>
      </c>
      <c r="L2606" s="155">
        <v>6.8796663699999998</v>
      </c>
    </row>
    <row r="2607" spans="1:12" hidden="1" x14ac:dyDescent="0.3">
      <c r="A2607" s="154" t="s">
        <v>14741</v>
      </c>
      <c r="B2607" s="154" t="s">
        <v>14742</v>
      </c>
      <c r="C2607" s="152" t="s">
        <v>14743</v>
      </c>
      <c r="D2607" s="153" t="s">
        <v>14744</v>
      </c>
      <c r="E2607" s="154" t="s">
        <v>36</v>
      </c>
      <c r="F2607" s="154" t="s">
        <v>1145</v>
      </c>
      <c r="G2607" s="154" t="s">
        <v>13465</v>
      </c>
      <c r="H2607" s="154" t="s">
        <v>9071</v>
      </c>
      <c r="I2607" s="154" t="s">
        <v>9072</v>
      </c>
      <c r="J2607" s="154" t="s">
        <v>9467</v>
      </c>
      <c r="K2607" s="154" t="s">
        <v>9468</v>
      </c>
      <c r="L2607" s="155">
        <v>5.7098639100000002</v>
      </c>
    </row>
    <row r="2608" spans="1:12" hidden="1" x14ac:dyDescent="0.3">
      <c r="A2608" s="154" t="s">
        <v>14745</v>
      </c>
      <c r="B2608" s="154" t="s">
        <v>14746</v>
      </c>
      <c r="C2608" s="152" t="s">
        <v>1180</v>
      </c>
      <c r="D2608" s="153" t="s">
        <v>14747</v>
      </c>
      <c r="E2608" s="154" t="s">
        <v>40</v>
      </c>
      <c r="F2608" s="154" t="s">
        <v>1145</v>
      </c>
      <c r="G2608" s="154" t="s">
        <v>13465</v>
      </c>
      <c r="H2608" s="154" t="s">
        <v>7310</v>
      </c>
      <c r="I2608" s="154" t="s">
        <v>7311</v>
      </c>
      <c r="J2608" s="154" t="s">
        <v>9467</v>
      </c>
      <c r="K2608" s="154" t="s">
        <v>9468</v>
      </c>
      <c r="L2608" s="155">
        <v>22.60021004</v>
      </c>
    </row>
    <row r="2609" spans="1:12" hidden="1" x14ac:dyDescent="0.3">
      <c r="A2609" s="154" t="s">
        <v>14748</v>
      </c>
      <c r="B2609" s="154" t="s">
        <v>14749</v>
      </c>
      <c r="C2609" s="152" t="s">
        <v>3158</v>
      </c>
      <c r="D2609" s="153" t="s">
        <v>14750</v>
      </c>
      <c r="E2609" s="154" t="s">
        <v>36</v>
      </c>
      <c r="F2609" s="154" t="s">
        <v>1145</v>
      </c>
      <c r="G2609" s="154" t="s">
        <v>13465</v>
      </c>
      <c r="H2609" s="154" t="s">
        <v>8976</v>
      </c>
      <c r="I2609" s="154" t="s">
        <v>8977</v>
      </c>
      <c r="J2609" s="154" t="s">
        <v>9467</v>
      </c>
      <c r="K2609" s="154" t="s">
        <v>9468</v>
      </c>
      <c r="L2609" s="155">
        <v>8.9149000000000006E-2</v>
      </c>
    </row>
    <row r="2610" spans="1:12" hidden="1" x14ac:dyDescent="0.3">
      <c r="A2610" s="154" t="s">
        <v>14751</v>
      </c>
      <c r="B2610" s="154" t="s">
        <v>14752</v>
      </c>
      <c r="C2610" s="152" t="s">
        <v>3160</v>
      </c>
      <c r="D2610" s="153" t="s">
        <v>14753</v>
      </c>
      <c r="E2610" s="154" t="s">
        <v>36</v>
      </c>
      <c r="F2610" s="154" t="s">
        <v>1145</v>
      </c>
      <c r="G2610" s="154" t="s">
        <v>13465</v>
      </c>
      <c r="H2610" s="154" t="s">
        <v>8976</v>
      </c>
      <c r="I2610" s="154" t="s">
        <v>8977</v>
      </c>
      <c r="J2610" s="154" t="s">
        <v>9467</v>
      </c>
      <c r="K2610" s="154" t="s">
        <v>9468</v>
      </c>
      <c r="L2610" s="155">
        <v>1.1930607099999999</v>
      </c>
    </row>
    <row r="2611" spans="1:12" hidden="1" x14ac:dyDescent="0.3">
      <c r="A2611" s="154" t="s">
        <v>14754</v>
      </c>
      <c r="B2611" s="154" t="s">
        <v>14755</v>
      </c>
      <c r="C2611" s="152" t="s">
        <v>3162</v>
      </c>
      <c r="D2611" s="153" t="s">
        <v>14756</v>
      </c>
      <c r="E2611" s="154" t="s">
        <v>40</v>
      </c>
      <c r="F2611" s="154" t="s">
        <v>1145</v>
      </c>
      <c r="G2611" s="154" t="s">
        <v>13465</v>
      </c>
      <c r="H2611" s="154" t="s">
        <v>8976</v>
      </c>
      <c r="I2611" s="154" t="s">
        <v>8977</v>
      </c>
      <c r="J2611" s="154" t="s">
        <v>9467</v>
      </c>
      <c r="K2611" s="154" t="s">
        <v>9468</v>
      </c>
      <c r="L2611" s="155">
        <v>15.168924410000001</v>
      </c>
    </row>
    <row r="2612" spans="1:12" hidden="1" x14ac:dyDescent="0.3">
      <c r="A2612" s="154" t="s">
        <v>14757</v>
      </c>
      <c r="B2612" s="154" t="s">
        <v>14758</v>
      </c>
      <c r="C2612" s="152" t="s">
        <v>3164</v>
      </c>
      <c r="D2612" s="153" t="s">
        <v>14759</v>
      </c>
      <c r="E2612" s="154" t="s">
        <v>40</v>
      </c>
      <c r="F2612" s="154" t="s">
        <v>1145</v>
      </c>
      <c r="G2612" s="154" t="s">
        <v>13465</v>
      </c>
      <c r="H2612" s="154" t="s">
        <v>9071</v>
      </c>
      <c r="I2612" s="154" t="s">
        <v>9072</v>
      </c>
      <c r="J2612" s="154" t="s">
        <v>9467</v>
      </c>
      <c r="K2612" s="154" t="s">
        <v>9468</v>
      </c>
      <c r="L2612" s="155">
        <v>25.00126126</v>
      </c>
    </row>
    <row r="2613" spans="1:12" hidden="1" x14ac:dyDescent="0.3">
      <c r="A2613" s="154" t="s">
        <v>14760</v>
      </c>
      <c r="B2613" s="154" t="s">
        <v>14761</v>
      </c>
      <c r="C2613" s="152" t="s">
        <v>3166</v>
      </c>
      <c r="D2613" s="153" t="s">
        <v>14762</v>
      </c>
      <c r="E2613" s="154" t="s">
        <v>36</v>
      </c>
      <c r="F2613" s="154" t="s">
        <v>1145</v>
      </c>
      <c r="G2613" s="154" t="s">
        <v>13465</v>
      </c>
      <c r="H2613" s="154" t="s">
        <v>9071</v>
      </c>
      <c r="I2613" s="154" t="s">
        <v>9072</v>
      </c>
      <c r="J2613" s="154" t="s">
        <v>9467</v>
      </c>
      <c r="K2613" s="154" t="s">
        <v>9468</v>
      </c>
      <c r="L2613" s="155">
        <v>3.3799284599999999</v>
      </c>
    </row>
    <row r="2614" spans="1:12" hidden="1" x14ac:dyDescent="0.3">
      <c r="A2614" s="154" t="s">
        <v>14763</v>
      </c>
      <c r="B2614" s="154" t="s">
        <v>14764</v>
      </c>
      <c r="C2614" s="152" t="s">
        <v>3168</v>
      </c>
      <c r="D2614" s="153" t="s">
        <v>14765</v>
      </c>
      <c r="E2614" s="154" t="s">
        <v>36</v>
      </c>
      <c r="F2614" s="154" t="s">
        <v>1145</v>
      </c>
      <c r="G2614" s="154" t="s">
        <v>13465</v>
      </c>
      <c r="H2614" s="154" t="s">
        <v>9071</v>
      </c>
      <c r="I2614" s="154" t="s">
        <v>9072</v>
      </c>
      <c r="J2614" s="154" t="s">
        <v>9467</v>
      </c>
      <c r="K2614" s="154" t="s">
        <v>9468</v>
      </c>
      <c r="L2614" s="155">
        <v>2.76076619</v>
      </c>
    </row>
    <row r="2615" spans="1:12" hidden="1" x14ac:dyDescent="0.3">
      <c r="A2615" s="154" t="s">
        <v>14766</v>
      </c>
      <c r="B2615" s="154" t="s">
        <v>14767</v>
      </c>
      <c r="C2615" s="152" t="s">
        <v>3170</v>
      </c>
      <c r="D2615" s="153" t="s">
        <v>14768</v>
      </c>
      <c r="E2615" s="154" t="s">
        <v>40</v>
      </c>
      <c r="F2615" s="154" t="s">
        <v>1145</v>
      </c>
      <c r="G2615" s="154" t="s">
        <v>13465</v>
      </c>
      <c r="H2615" s="154" t="s">
        <v>9071</v>
      </c>
      <c r="I2615" s="154" t="s">
        <v>9072</v>
      </c>
      <c r="J2615" s="154" t="s">
        <v>9467</v>
      </c>
      <c r="K2615" s="154" t="s">
        <v>9468</v>
      </c>
      <c r="L2615" s="155">
        <v>15.50807432</v>
      </c>
    </row>
    <row r="2616" spans="1:12" hidden="1" x14ac:dyDescent="0.3">
      <c r="A2616" s="154" t="s">
        <v>14769</v>
      </c>
      <c r="B2616" s="154" t="s">
        <v>14770</v>
      </c>
      <c r="C2616" s="152" t="s">
        <v>3172</v>
      </c>
      <c r="D2616" s="153" t="s">
        <v>14771</v>
      </c>
      <c r="E2616" s="154" t="s">
        <v>36</v>
      </c>
      <c r="F2616" s="154" t="s">
        <v>1145</v>
      </c>
      <c r="G2616" s="154" t="s">
        <v>13465</v>
      </c>
      <c r="H2616" s="154" t="s">
        <v>9071</v>
      </c>
      <c r="I2616" s="154" t="s">
        <v>9072</v>
      </c>
      <c r="J2616" s="154" t="s">
        <v>9467</v>
      </c>
      <c r="K2616" s="154" t="s">
        <v>9468</v>
      </c>
      <c r="L2616" s="155">
        <v>0.34156249999999999</v>
      </c>
    </row>
    <row r="2617" spans="1:12" hidden="1" x14ac:dyDescent="0.3">
      <c r="A2617" s="154" t="s">
        <v>14772</v>
      </c>
      <c r="B2617" s="154" t="s">
        <v>14773</v>
      </c>
      <c r="C2617" s="152" t="s">
        <v>3174</v>
      </c>
      <c r="D2617" s="153" t="s">
        <v>14774</v>
      </c>
      <c r="E2617" s="154" t="s">
        <v>40</v>
      </c>
      <c r="F2617" s="154" t="s">
        <v>1145</v>
      </c>
      <c r="G2617" s="154" t="s">
        <v>13465</v>
      </c>
      <c r="H2617" s="154" t="s">
        <v>9071</v>
      </c>
      <c r="I2617" s="154" t="s">
        <v>9072</v>
      </c>
      <c r="J2617" s="154" t="s">
        <v>9467</v>
      </c>
      <c r="K2617" s="154" t="s">
        <v>9468</v>
      </c>
      <c r="L2617" s="155">
        <v>15.649473410000001</v>
      </c>
    </row>
    <row r="2618" spans="1:12" hidden="1" x14ac:dyDescent="0.3">
      <c r="A2618" s="154" t="s">
        <v>14775</v>
      </c>
      <c r="B2618" s="154" t="s">
        <v>14776</v>
      </c>
      <c r="C2618" s="152" t="s">
        <v>3177</v>
      </c>
      <c r="D2618" s="153" t="s">
        <v>14777</v>
      </c>
      <c r="E2618" s="154" t="s">
        <v>40</v>
      </c>
      <c r="F2618" s="154" t="s">
        <v>1145</v>
      </c>
      <c r="G2618" s="154" t="s">
        <v>13465</v>
      </c>
      <c r="H2618" s="154" t="s">
        <v>9071</v>
      </c>
      <c r="I2618" s="154" t="s">
        <v>9072</v>
      </c>
      <c r="J2618" s="154" t="s">
        <v>9467</v>
      </c>
      <c r="K2618" s="154" t="s">
        <v>9468</v>
      </c>
      <c r="L2618" s="155">
        <v>19.600906510000002</v>
      </c>
    </row>
    <row r="2619" spans="1:12" hidden="1" x14ac:dyDescent="0.3">
      <c r="A2619" s="154" t="s">
        <v>14778</v>
      </c>
      <c r="B2619" s="154" t="s">
        <v>14779</v>
      </c>
      <c r="C2619" s="152" t="s">
        <v>1169</v>
      </c>
      <c r="D2619" s="153" t="s">
        <v>14780</v>
      </c>
      <c r="E2619" s="154" t="s">
        <v>40</v>
      </c>
      <c r="F2619" s="154" t="s">
        <v>1145</v>
      </c>
      <c r="G2619" s="154" t="s">
        <v>13465</v>
      </c>
      <c r="H2619" s="154" t="s">
        <v>9071</v>
      </c>
      <c r="I2619" s="154" t="s">
        <v>9072</v>
      </c>
      <c r="J2619" s="154" t="s">
        <v>9467</v>
      </c>
      <c r="K2619" s="154" t="s">
        <v>9468</v>
      </c>
      <c r="L2619" s="155">
        <v>18.447477630000002</v>
      </c>
    </row>
    <row r="2620" spans="1:12" hidden="1" x14ac:dyDescent="0.3">
      <c r="A2620" s="154" t="s">
        <v>14781</v>
      </c>
      <c r="B2620" s="154" t="s">
        <v>14782</v>
      </c>
      <c r="C2620" s="152" t="s">
        <v>1188</v>
      </c>
      <c r="D2620" s="153" t="s">
        <v>14783</v>
      </c>
      <c r="E2620" s="154" t="s">
        <v>40</v>
      </c>
      <c r="F2620" s="154" t="s">
        <v>1145</v>
      </c>
      <c r="G2620" s="154" t="s">
        <v>13465</v>
      </c>
      <c r="H2620" s="154" t="s">
        <v>9071</v>
      </c>
      <c r="I2620" s="154" t="s">
        <v>9072</v>
      </c>
      <c r="J2620" s="154" t="s">
        <v>9467</v>
      </c>
      <c r="K2620" s="154" t="s">
        <v>9468</v>
      </c>
      <c r="L2620" s="155">
        <v>14.7713769</v>
      </c>
    </row>
    <row r="2621" spans="1:12" hidden="1" x14ac:dyDescent="0.3">
      <c r="A2621" s="154" t="s">
        <v>755</v>
      </c>
      <c r="B2621" s="154" t="s">
        <v>14784</v>
      </c>
      <c r="C2621" s="152" t="s">
        <v>755</v>
      </c>
      <c r="D2621" s="153" t="s">
        <v>14785</v>
      </c>
      <c r="E2621" s="154" t="s">
        <v>88</v>
      </c>
      <c r="F2621" s="154" t="s">
        <v>10232</v>
      </c>
      <c r="G2621" s="154" t="s">
        <v>10233</v>
      </c>
      <c r="H2621" s="154" t="s">
        <v>42</v>
      </c>
      <c r="I2621" s="154" t="s">
        <v>9449</v>
      </c>
      <c r="J2621" s="154" t="s">
        <v>10234</v>
      </c>
      <c r="K2621" s="154" t="s">
        <v>10235</v>
      </c>
      <c r="L2621" s="155">
        <v>21.77972999</v>
      </c>
    </row>
    <row r="2622" spans="1:12" hidden="1" x14ac:dyDescent="0.3">
      <c r="A2622" s="154" t="s">
        <v>756</v>
      </c>
      <c r="B2622" s="154" t="s">
        <v>14786</v>
      </c>
      <c r="C2622" s="152" t="s">
        <v>756</v>
      </c>
      <c r="D2622" s="153" t="s">
        <v>14787</v>
      </c>
      <c r="E2622" s="154" t="s">
        <v>757</v>
      </c>
      <c r="F2622" s="154" t="s">
        <v>10232</v>
      </c>
      <c r="G2622" s="154" t="s">
        <v>10233</v>
      </c>
      <c r="H2622" s="154" t="s">
        <v>42</v>
      </c>
      <c r="I2622" s="154" t="s">
        <v>9449</v>
      </c>
      <c r="J2622" s="154" t="s">
        <v>10234</v>
      </c>
      <c r="K2622" s="154" t="s">
        <v>10235</v>
      </c>
      <c r="L2622" s="155">
        <v>613.44237037000005</v>
      </c>
    </row>
    <row r="2623" spans="1:12" hidden="1" x14ac:dyDescent="0.3">
      <c r="A2623" s="154" t="s">
        <v>758</v>
      </c>
      <c r="B2623" s="154" t="s">
        <v>14788</v>
      </c>
      <c r="C2623" s="152" t="s">
        <v>758</v>
      </c>
      <c r="D2623" s="153" t="s">
        <v>14789</v>
      </c>
      <c r="E2623" s="154" t="s">
        <v>88</v>
      </c>
      <c r="F2623" s="154" t="s">
        <v>10232</v>
      </c>
      <c r="G2623" s="154" t="s">
        <v>10233</v>
      </c>
      <c r="H2623" s="154" t="s">
        <v>42</v>
      </c>
      <c r="I2623" s="154" t="s">
        <v>9449</v>
      </c>
      <c r="J2623" s="154" t="s">
        <v>10234</v>
      </c>
      <c r="K2623" s="154" t="s">
        <v>10235</v>
      </c>
      <c r="L2623" s="155">
        <v>21.212361380000001</v>
      </c>
    </row>
    <row r="2624" spans="1:12" hidden="1" x14ac:dyDescent="0.3">
      <c r="A2624" s="154" t="s">
        <v>759</v>
      </c>
      <c r="B2624" s="154" t="s">
        <v>14790</v>
      </c>
      <c r="C2624" s="152" t="s">
        <v>759</v>
      </c>
      <c r="D2624" s="153" t="s">
        <v>14791</v>
      </c>
      <c r="E2624" s="154" t="s">
        <v>80</v>
      </c>
      <c r="F2624" s="154" t="s">
        <v>10232</v>
      </c>
      <c r="G2624" s="154" t="s">
        <v>10233</v>
      </c>
      <c r="H2624" s="154" t="s">
        <v>42</v>
      </c>
      <c r="I2624" s="154" t="s">
        <v>9449</v>
      </c>
      <c r="J2624" s="154" t="s">
        <v>10234</v>
      </c>
      <c r="K2624" s="154" t="s">
        <v>10235</v>
      </c>
      <c r="L2624" s="155">
        <v>540.87</v>
      </c>
    </row>
    <row r="2625" spans="1:12" hidden="1" x14ac:dyDescent="0.3">
      <c r="A2625" s="154" t="s">
        <v>760</v>
      </c>
      <c r="B2625" s="154" t="s">
        <v>14792</v>
      </c>
      <c r="C2625" s="152" t="s">
        <v>760</v>
      </c>
      <c r="D2625" s="153" t="s">
        <v>14793</v>
      </c>
      <c r="E2625" s="154" t="s">
        <v>10344</v>
      </c>
      <c r="F2625" s="154" t="s">
        <v>1145</v>
      </c>
      <c r="G2625" s="154" t="s">
        <v>13465</v>
      </c>
      <c r="H2625" s="154" t="s">
        <v>42</v>
      </c>
      <c r="I2625" s="154" t="s">
        <v>9449</v>
      </c>
      <c r="J2625" s="154" t="s">
        <v>9467</v>
      </c>
      <c r="K2625" s="154" t="s">
        <v>9468</v>
      </c>
      <c r="L2625" s="155">
        <v>1777.45140859</v>
      </c>
    </row>
    <row r="2626" spans="1:12" hidden="1" x14ac:dyDescent="0.3">
      <c r="A2626" s="154" t="s">
        <v>761</v>
      </c>
      <c r="B2626" s="154" t="s">
        <v>14794</v>
      </c>
      <c r="C2626" s="152" t="s">
        <v>761</v>
      </c>
      <c r="D2626" s="153" t="s">
        <v>14795</v>
      </c>
      <c r="E2626" s="154" t="s">
        <v>10375</v>
      </c>
      <c r="F2626" s="154" t="s">
        <v>10232</v>
      </c>
      <c r="G2626" s="154" t="s">
        <v>10233</v>
      </c>
      <c r="H2626" s="154" t="s">
        <v>42</v>
      </c>
      <c r="I2626" s="154" t="s">
        <v>9449</v>
      </c>
      <c r="J2626" s="154" t="s">
        <v>10234</v>
      </c>
      <c r="K2626" s="154" t="s">
        <v>10235</v>
      </c>
      <c r="L2626" s="155">
        <v>25.03492791</v>
      </c>
    </row>
    <row r="2627" spans="1:12" hidden="1" x14ac:dyDescent="0.3">
      <c r="A2627" s="154" t="s">
        <v>762</v>
      </c>
      <c r="B2627" s="154" t="s">
        <v>14796</v>
      </c>
      <c r="C2627" s="152" t="s">
        <v>762</v>
      </c>
      <c r="D2627" s="153" t="s">
        <v>14797</v>
      </c>
      <c r="E2627" s="154" t="s">
        <v>80</v>
      </c>
      <c r="F2627" s="154" t="s">
        <v>10232</v>
      </c>
      <c r="G2627" s="154" t="s">
        <v>10233</v>
      </c>
      <c r="H2627" s="154" t="s">
        <v>42</v>
      </c>
      <c r="I2627" s="154" t="s">
        <v>9449</v>
      </c>
      <c r="J2627" s="154" t="s">
        <v>10234</v>
      </c>
      <c r="K2627" s="154" t="s">
        <v>10235</v>
      </c>
      <c r="L2627" s="155">
        <v>100.46</v>
      </c>
    </row>
    <row r="2628" spans="1:12" hidden="1" x14ac:dyDescent="0.3">
      <c r="A2628" s="154" t="s">
        <v>14798</v>
      </c>
      <c r="B2628" s="154" t="s">
        <v>14799</v>
      </c>
      <c r="C2628" s="152" t="s">
        <v>2003</v>
      </c>
      <c r="D2628" s="153" t="s">
        <v>14800</v>
      </c>
      <c r="E2628" s="154" t="s">
        <v>36</v>
      </c>
      <c r="F2628" s="154" t="s">
        <v>7308</v>
      </c>
      <c r="G2628" s="154" t="s">
        <v>7309</v>
      </c>
      <c r="H2628" s="154" t="s">
        <v>13034</v>
      </c>
      <c r="I2628" s="154" t="s">
        <v>13035</v>
      </c>
      <c r="J2628" s="154" t="s">
        <v>7312</v>
      </c>
      <c r="K2628" s="154" t="s">
        <v>4</v>
      </c>
      <c r="L2628" s="155">
        <v>10.874444759999999</v>
      </c>
    </row>
    <row r="2629" spans="1:12" hidden="1" x14ac:dyDescent="0.3">
      <c r="A2629" s="154" t="s">
        <v>14801</v>
      </c>
      <c r="B2629" s="154" t="s">
        <v>14802</v>
      </c>
      <c r="C2629" s="152" t="s">
        <v>3184</v>
      </c>
      <c r="D2629" s="153" t="s">
        <v>14803</v>
      </c>
      <c r="E2629" s="154" t="s">
        <v>36</v>
      </c>
      <c r="F2629" s="154" t="s">
        <v>7308</v>
      </c>
      <c r="G2629" s="154" t="s">
        <v>7309</v>
      </c>
      <c r="H2629" s="154" t="s">
        <v>13034</v>
      </c>
      <c r="I2629" s="154" t="s">
        <v>13035</v>
      </c>
      <c r="J2629" s="154" t="s">
        <v>7312</v>
      </c>
      <c r="K2629" s="154" t="s">
        <v>4</v>
      </c>
      <c r="L2629" s="155">
        <v>12.666243140000001</v>
      </c>
    </row>
    <row r="2630" spans="1:12" hidden="1" x14ac:dyDescent="0.3">
      <c r="A2630" s="154" t="s">
        <v>14804</v>
      </c>
      <c r="B2630" s="154" t="s">
        <v>14805</v>
      </c>
      <c r="C2630" s="152" t="s">
        <v>2005</v>
      </c>
      <c r="D2630" s="153" t="s">
        <v>14806</v>
      </c>
      <c r="E2630" s="154" t="s">
        <v>36</v>
      </c>
      <c r="F2630" s="154" t="s">
        <v>7308</v>
      </c>
      <c r="G2630" s="154" t="s">
        <v>7309</v>
      </c>
      <c r="H2630" s="154" t="s">
        <v>9071</v>
      </c>
      <c r="I2630" s="154" t="s">
        <v>9072</v>
      </c>
      <c r="J2630" s="154" t="s">
        <v>7312</v>
      </c>
      <c r="K2630" s="154" t="s">
        <v>4</v>
      </c>
      <c r="L2630" s="155">
        <v>33.055929669999998</v>
      </c>
    </row>
    <row r="2631" spans="1:12" hidden="1" x14ac:dyDescent="0.3">
      <c r="A2631" s="154" t="s">
        <v>14807</v>
      </c>
      <c r="B2631" s="154" t="s">
        <v>14808</v>
      </c>
      <c r="C2631" s="152" t="s">
        <v>2009</v>
      </c>
      <c r="D2631" s="153" t="s">
        <v>14809</v>
      </c>
      <c r="E2631" s="154" t="s">
        <v>36</v>
      </c>
      <c r="F2631" s="154" t="s">
        <v>7308</v>
      </c>
      <c r="G2631" s="154" t="s">
        <v>7309</v>
      </c>
      <c r="H2631" s="154" t="s">
        <v>9071</v>
      </c>
      <c r="I2631" s="154" t="s">
        <v>9072</v>
      </c>
      <c r="J2631" s="154" t="s">
        <v>7312</v>
      </c>
      <c r="K2631" s="154" t="s">
        <v>4</v>
      </c>
      <c r="L2631" s="155">
        <v>31.937470699999999</v>
      </c>
    </row>
    <row r="2632" spans="1:12" hidden="1" x14ac:dyDescent="0.3">
      <c r="A2632" s="154" t="s">
        <v>14810</v>
      </c>
      <c r="B2632" s="154" t="s">
        <v>14811</v>
      </c>
      <c r="C2632" s="152" t="s">
        <v>2013</v>
      </c>
      <c r="D2632" s="153" t="s">
        <v>14812</v>
      </c>
      <c r="E2632" s="154" t="s">
        <v>36</v>
      </c>
      <c r="F2632" s="154" t="s">
        <v>7308</v>
      </c>
      <c r="G2632" s="154" t="s">
        <v>7309</v>
      </c>
      <c r="H2632" s="154" t="s">
        <v>9071</v>
      </c>
      <c r="I2632" s="154" t="s">
        <v>9072</v>
      </c>
      <c r="J2632" s="154" t="s">
        <v>7312</v>
      </c>
      <c r="K2632" s="154" t="s">
        <v>4</v>
      </c>
      <c r="L2632" s="155">
        <v>27.59247908</v>
      </c>
    </row>
    <row r="2633" spans="1:12" hidden="1" x14ac:dyDescent="0.3">
      <c r="A2633" s="154" t="s">
        <v>14813</v>
      </c>
      <c r="B2633" s="154" t="s">
        <v>14814</v>
      </c>
      <c r="C2633" s="152" t="s">
        <v>2015</v>
      </c>
      <c r="D2633" s="153" t="s">
        <v>14815</v>
      </c>
      <c r="E2633" s="154" t="s">
        <v>36</v>
      </c>
      <c r="F2633" s="154" t="s">
        <v>7308</v>
      </c>
      <c r="G2633" s="154" t="s">
        <v>7309</v>
      </c>
      <c r="H2633" s="154" t="s">
        <v>9071</v>
      </c>
      <c r="I2633" s="154" t="s">
        <v>9072</v>
      </c>
      <c r="J2633" s="154" t="s">
        <v>7312</v>
      </c>
      <c r="K2633" s="154" t="s">
        <v>4</v>
      </c>
      <c r="L2633" s="155">
        <v>27.023541229999999</v>
      </c>
    </row>
    <row r="2634" spans="1:12" hidden="1" x14ac:dyDescent="0.3">
      <c r="A2634" s="154" t="s">
        <v>14816</v>
      </c>
      <c r="B2634" s="154" t="s">
        <v>14817</v>
      </c>
      <c r="C2634" s="152" t="s">
        <v>3194</v>
      </c>
      <c r="D2634" s="153" t="s">
        <v>14818</v>
      </c>
      <c r="E2634" s="154" t="s">
        <v>36</v>
      </c>
      <c r="F2634" s="154" t="s">
        <v>7308</v>
      </c>
      <c r="G2634" s="154" t="s">
        <v>7309</v>
      </c>
      <c r="H2634" s="154" t="s">
        <v>9071</v>
      </c>
      <c r="I2634" s="154" t="s">
        <v>9072</v>
      </c>
      <c r="J2634" s="154" t="s">
        <v>7312</v>
      </c>
      <c r="K2634" s="154" t="s">
        <v>4</v>
      </c>
      <c r="L2634" s="155">
        <v>7.8774492499999997</v>
      </c>
    </row>
    <row r="2635" spans="1:12" hidden="1" x14ac:dyDescent="0.3">
      <c r="A2635" s="154" t="s">
        <v>14819</v>
      </c>
      <c r="B2635" s="154" t="s">
        <v>14820</v>
      </c>
      <c r="C2635" s="152" t="s">
        <v>3198</v>
      </c>
      <c r="D2635" s="153" t="s">
        <v>14821</v>
      </c>
      <c r="E2635" s="154" t="s">
        <v>36</v>
      </c>
      <c r="F2635" s="154" t="s">
        <v>7308</v>
      </c>
      <c r="G2635" s="154" t="s">
        <v>7309</v>
      </c>
      <c r="H2635" s="154" t="s">
        <v>9071</v>
      </c>
      <c r="I2635" s="154" t="s">
        <v>9072</v>
      </c>
      <c r="J2635" s="154" t="s">
        <v>7312</v>
      </c>
      <c r="K2635" s="154" t="s">
        <v>4</v>
      </c>
      <c r="L2635" s="155">
        <v>7.8774492499999997</v>
      </c>
    </row>
    <row r="2636" spans="1:12" hidden="1" x14ac:dyDescent="0.3">
      <c r="A2636" s="154" t="s">
        <v>14822</v>
      </c>
      <c r="B2636" s="154" t="s">
        <v>14823</v>
      </c>
      <c r="C2636" s="152" t="s">
        <v>3202</v>
      </c>
      <c r="D2636" s="153" t="s">
        <v>14824</v>
      </c>
      <c r="E2636" s="154" t="s">
        <v>36</v>
      </c>
      <c r="F2636" s="154" t="s">
        <v>7308</v>
      </c>
      <c r="G2636" s="154" t="s">
        <v>7309</v>
      </c>
      <c r="H2636" s="154" t="s">
        <v>9071</v>
      </c>
      <c r="I2636" s="154" t="s">
        <v>9072</v>
      </c>
      <c r="J2636" s="154" t="s">
        <v>7312</v>
      </c>
      <c r="K2636" s="154" t="s">
        <v>4</v>
      </c>
      <c r="L2636" s="155">
        <v>7.8774492499999997</v>
      </c>
    </row>
    <row r="2637" spans="1:12" hidden="1" x14ac:dyDescent="0.3">
      <c r="A2637" s="154" t="s">
        <v>14825</v>
      </c>
      <c r="B2637" s="154" t="s">
        <v>14826</v>
      </c>
      <c r="C2637" s="152" t="s">
        <v>3206</v>
      </c>
      <c r="D2637" s="153" t="s">
        <v>14827</v>
      </c>
      <c r="E2637" s="154" t="s">
        <v>36</v>
      </c>
      <c r="F2637" s="154" t="s">
        <v>7308</v>
      </c>
      <c r="G2637" s="154" t="s">
        <v>7309</v>
      </c>
      <c r="H2637" s="154" t="s">
        <v>9071</v>
      </c>
      <c r="I2637" s="154" t="s">
        <v>9072</v>
      </c>
      <c r="J2637" s="154" t="s">
        <v>7312</v>
      </c>
      <c r="K2637" s="154" t="s">
        <v>4</v>
      </c>
      <c r="L2637" s="155">
        <v>7.8774492499999997</v>
      </c>
    </row>
    <row r="2638" spans="1:12" hidden="1" x14ac:dyDescent="0.3">
      <c r="A2638" s="154" t="s">
        <v>14828</v>
      </c>
      <c r="B2638" s="154" t="s">
        <v>14829</v>
      </c>
      <c r="C2638" s="152" t="s">
        <v>14828</v>
      </c>
      <c r="D2638" s="153" t="s">
        <v>14830</v>
      </c>
      <c r="E2638" s="154" t="s">
        <v>36</v>
      </c>
      <c r="F2638" s="154" t="s">
        <v>10232</v>
      </c>
      <c r="G2638" s="154" t="s">
        <v>10233</v>
      </c>
      <c r="H2638" s="154" t="s">
        <v>42</v>
      </c>
      <c r="I2638" s="154" t="s">
        <v>9449</v>
      </c>
      <c r="J2638" s="154" t="s">
        <v>10234</v>
      </c>
      <c r="K2638" s="154" t="s">
        <v>10235</v>
      </c>
      <c r="L2638" s="155">
        <v>2.3841481400000002</v>
      </c>
    </row>
    <row r="2639" spans="1:12" hidden="1" x14ac:dyDescent="0.3">
      <c r="A2639" s="154" t="s">
        <v>763</v>
      </c>
      <c r="B2639" s="154" t="s">
        <v>14831</v>
      </c>
      <c r="C2639" s="152" t="s">
        <v>763</v>
      </c>
      <c r="D2639" s="153" t="s">
        <v>14832</v>
      </c>
      <c r="E2639" s="154" t="s">
        <v>36</v>
      </c>
      <c r="F2639" s="154" t="s">
        <v>9447</v>
      </c>
      <c r="G2639" s="154" t="s">
        <v>9448</v>
      </c>
      <c r="H2639" s="154" t="s">
        <v>42</v>
      </c>
      <c r="I2639" s="154" t="s">
        <v>9449</v>
      </c>
      <c r="J2639" s="154" t="s">
        <v>9450</v>
      </c>
      <c r="K2639" s="154" t="s">
        <v>9451</v>
      </c>
      <c r="L2639" s="155">
        <v>98.673709560000006</v>
      </c>
    </row>
    <row r="2640" spans="1:12" hidden="1" x14ac:dyDescent="0.3">
      <c r="A2640" s="154" t="s">
        <v>764</v>
      </c>
      <c r="B2640" s="154" t="s">
        <v>14833</v>
      </c>
      <c r="C2640" s="152" t="s">
        <v>764</v>
      </c>
      <c r="D2640" s="153" t="s">
        <v>14834</v>
      </c>
      <c r="E2640" s="154" t="s">
        <v>36</v>
      </c>
      <c r="F2640" s="154" t="s">
        <v>10232</v>
      </c>
      <c r="G2640" s="154" t="s">
        <v>10233</v>
      </c>
      <c r="H2640" s="154" t="s">
        <v>42</v>
      </c>
      <c r="I2640" s="154" t="s">
        <v>9449</v>
      </c>
      <c r="J2640" s="154" t="s">
        <v>10234</v>
      </c>
      <c r="K2640" s="154" t="s">
        <v>10235</v>
      </c>
      <c r="L2640" s="155">
        <v>5.4377392200000001</v>
      </c>
    </row>
    <row r="2641" spans="1:12" hidden="1" x14ac:dyDescent="0.3">
      <c r="A2641" s="154" t="s">
        <v>765</v>
      </c>
      <c r="B2641" s="154" t="s">
        <v>14835</v>
      </c>
      <c r="C2641" s="152" t="s">
        <v>765</v>
      </c>
      <c r="D2641" s="153" t="s">
        <v>14836</v>
      </c>
      <c r="E2641" s="154" t="s">
        <v>36</v>
      </c>
      <c r="F2641" s="154" t="s">
        <v>9447</v>
      </c>
      <c r="G2641" s="154" t="s">
        <v>9448</v>
      </c>
      <c r="H2641" s="154" t="s">
        <v>42</v>
      </c>
      <c r="I2641" s="154" t="s">
        <v>9449</v>
      </c>
      <c r="J2641" s="154" t="s">
        <v>9450</v>
      </c>
      <c r="K2641" s="154" t="s">
        <v>9451</v>
      </c>
      <c r="L2641" s="155">
        <v>431.28500000000003</v>
      </c>
    </row>
    <row r="2642" spans="1:12" hidden="1" x14ac:dyDescent="0.3">
      <c r="A2642" s="154" t="s">
        <v>766</v>
      </c>
      <c r="B2642" s="154" t="s">
        <v>14837</v>
      </c>
      <c r="C2642" s="152" t="s">
        <v>766</v>
      </c>
      <c r="D2642" s="153" t="s">
        <v>14838</v>
      </c>
      <c r="E2642" s="154" t="s">
        <v>36</v>
      </c>
      <c r="F2642" s="154" t="s">
        <v>9447</v>
      </c>
      <c r="G2642" s="154" t="s">
        <v>9448</v>
      </c>
      <c r="H2642" s="154" t="s">
        <v>42</v>
      </c>
      <c r="I2642" s="154" t="s">
        <v>9449</v>
      </c>
      <c r="J2642" s="154" t="s">
        <v>9450</v>
      </c>
      <c r="K2642" s="154" t="s">
        <v>9451</v>
      </c>
      <c r="L2642" s="155">
        <v>372.52499999999998</v>
      </c>
    </row>
    <row r="2643" spans="1:12" hidden="1" x14ac:dyDescent="0.3">
      <c r="A2643" s="154" t="s">
        <v>14839</v>
      </c>
      <c r="B2643" s="154" t="s">
        <v>14840</v>
      </c>
      <c r="C2643" s="152" t="s">
        <v>14839</v>
      </c>
      <c r="D2643" s="153" t="s">
        <v>14841</v>
      </c>
      <c r="E2643" s="154" t="s">
        <v>40</v>
      </c>
      <c r="F2643" s="154" t="s">
        <v>10232</v>
      </c>
      <c r="G2643" s="154" t="s">
        <v>10233</v>
      </c>
      <c r="H2643" s="154" t="s">
        <v>42</v>
      </c>
      <c r="I2643" s="154" t="s">
        <v>9449</v>
      </c>
      <c r="J2643" s="154" t="s">
        <v>10234</v>
      </c>
      <c r="K2643" s="154" t="s">
        <v>10235</v>
      </c>
      <c r="L2643" s="155">
        <v>10.647970369999999</v>
      </c>
    </row>
    <row r="2644" spans="1:12" hidden="1" x14ac:dyDescent="0.3">
      <c r="A2644" s="154" t="s">
        <v>14842</v>
      </c>
      <c r="B2644" s="154" t="s">
        <v>14843</v>
      </c>
      <c r="C2644" s="152" t="s">
        <v>14842</v>
      </c>
      <c r="D2644" s="153" t="s">
        <v>14844</v>
      </c>
      <c r="E2644" s="154" t="s">
        <v>36</v>
      </c>
      <c r="F2644" s="154" t="s">
        <v>10232</v>
      </c>
      <c r="G2644" s="154" t="s">
        <v>10233</v>
      </c>
      <c r="H2644" s="154" t="s">
        <v>42</v>
      </c>
      <c r="I2644" s="154" t="s">
        <v>9449</v>
      </c>
      <c r="J2644" s="154" t="s">
        <v>10234</v>
      </c>
      <c r="K2644" s="154" t="s">
        <v>10235</v>
      </c>
      <c r="L2644" s="155">
        <v>20.00134615</v>
      </c>
    </row>
    <row r="2645" spans="1:12" hidden="1" x14ac:dyDescent="0.3">
      <c r="A2645" s="154" t="s">
        <v>767</v>
      </c>
      <c r="B2645" s="154" t="s">
        <v>14845</v>
      </c>
      <c r="C2645" s="152" t="s">
        <v>767</v>
      </c>
      <c r="D2645" s="153" t="s">
        <v>14846</v>
      </c>
      <c r="E2645" s="154" t="s">
        <v>36</v>
      </c>
      <c r="F2645" s="154" t="s">
        <v>9447</v>
      </c>
      <c r="G2645" s="154" t="s">
        <v>9448</v>
      </c>
      <c r="H2645" s="154" t="s">
        <v>42</v>
      </c>
      <c r="I2645" s="154" t="s">
        <v>9449</v>
      </c>
      <c r="J2645" s="154" t="s">
        <v>9450</v>
      </c>
      <c r="K2645" s="154" t="s">
        <v>9451</v>
      </c>
      <c r="L2645" s="155">
        <v>59.827505940000002</v>
      </c>
    </row>
    <row r="2646" spans="1:12" hidden="1" x14ac:dyDescent="0.3">
      <c r="A2646" s="154" t="s">
        <v>768</v>
      </c>
      <c r="B2646" s="154" t="s">
        <v>14847</v>
      </c>
      <c r="C2646" s="152" t="s">
        <v>768</v>
      </c>
      <c r="D2646" s="153" t="s">
        <v>14848</v>
      </c>
      <c r="E2646" s="154" t="s">
        <v>36</v>
      </c>
      <c r="F2646" s="154" t="s">
        <v>9447</v>
      </c>
      <c r="G2646" s="154" t="s">
        <v>9448</v>
      </c>
      <c r="H2646" s="154" t="s">
        <v>42</v>
      </c>
      <c r="I2646" s="154" t="s">
        <v>9449</v>
      </c>
      <c r="J2646" s="154" t="s">
        <v>9450</v>
      </c>
      <c r="K2646" s="154" t="s">
        <v>9451</v>
      </c>
      <c r="L2646" s="155">
        <v>45.365000000000002</v>
      </c>
    </row>
    <row r="2647" spans="1:12" hidden="1" x14ac:dyDescent="0.3">
      <c r="A2647" s="154" t="s">
        <v>769</v>
      </c>
      <c r="B2647" s="154" t="s">
        <v>14849</v>
      </c>
      <c r="C2647" s="152" t="s">
        <v>769</v>
      </c>
      <c r="D2647" s="153" t="s">
        <v>14850</v>
      </c>
      <c r="E2647" s="154" t="s">
        <v>36</v>
      </c>
      <c r="F2647" s="154" t="s">
        <v>10232</v>
      </c>
      <c r="G2647" s="154" t="s">
        <v>10233</v>
      </c>
      <c r="H2647" s="154" t="s">
        <v>42</v>
      </c>
      <c r="I2647" s="154" t="s">
        <v>9449</v>
      </c>
      <c r="J2647" s="154" t="s">
        <v>10234</v>
      </c>
      <c r="K2647" s="154" t="s">
        <v>10235</v>
      </c>
      <c r="L2647" s="155">
        <v>2.1018381800000001</v>
      </c>
    </row>
    <row r="2648" spans="1:12" hidden="1" x14ac:dyDescent="0.3">
      <c r="A2648" s="154" t="s">
        <v>770</v>
      </c>
      <c r="B2648" s="154" t="s">
        <v>14851</v>
      </c>
      <c r="C2648" s="152" t="s">
        <v>770</v>
      </c>
      <c r="D2648" s="153" t="s">
        <v>14852</v>
      </c>
      <c r="E2648" s="154" t="s">
        <v>36</v>
      </c>
      <c r="F2648" s="154" t="s">
        <v>9447</v>
      </c>
      <c r="G2648" s="154" t="s">
        <v>9448</v>
      </c>
      <c r="H2648" s="154" t="s">
        <v>42</v>
      </c>
      <c r="I2648" s="154" t="s">
        <v>9449</v>
      </c>
      <c r="J2648" s="154" t="s">
        <v>9450</v>
      </c>
      <c r="K2648" s="154" t="s">
        <v>9451</v>
      </c>
      <c r="L2648" s="155">
        <v>57.846874999999997</v>
      </c>
    </row>
    <row r="2649" spans="1:12" hidden="1" x14ac:dyDescent="0.3">
      <c r="A2649" s="154" t="s">
        <v>771</v>
      </c>
      <c r="B2649" s="154" t="s">
        <v>14853</v>
      </c>
      <c r="C2649" s="152" t="s">
        <v>771</v>
      </c>
      <c r="D2649" s="153" t="s">
        <v>14854</v>
      </c>
      <c r="E2649" s="154" t="s">
        <v>36</v>
      </c>
      <c r="F2649" s="154" t="s">
        <v>9447</v>
      </c>
      <c r="G2649" s="154" t="s">
        <v>9448</v>
      </c>
      <c r="H2649" s="154" t="s">
        <v>42</v>
      </c>
      <c r="I2649" s="154" t="s">
        <v>9449</v>
      </c>
      <c r="J2649" s="154" t="s">
        <v>9450</v>
      </c>
      <c r="K2649" s="154" t="s">
        <v>9451</v>
      </c>
      <c r="L2649" s="155">
        <v>62.634999999999998</v>
      </c>
    </row>
    <row r="2650" spans="1:12" hidden="1" x14ac:dyDescent="0.3">
      <c r="A2650" s="154" t="s">
        <v>772</v>
      </c>
      <c r="B2650" s="154" t="s">
        <v>14855</v>
      </c>
      <c r="C2650" s="152" t="s">
        <v>772</v>
      </c>
      <c r="D2650" s="153" t="s">
        <v>14856</v>
      </c>
      <c r="E2650" s="154" t="s">
        <v>36</v>
      </c>
      <c r="F2650" s="154" t="s">
        <v>9447</v>
      </c>
      <c r="G2650" s="154" t="s">
        <v>9448</v>
      </c>
      <c r="H2650" s="154" t="s">
        <v>42</v>
      </c>
      <c r="I2650" s="154" t="s">
        <v>9449</v>
      </c>
      <c r="J2650" s="154" t="s">
        <v>9450</v>
      </c>
      <c r="K2650" s="154" t="s">
        <v>9451</v>
      </c>
      <c r="L2650" s="155">
        <v>410.91666665999998</v>
      </c>
    </row>
    <row r="2651" spans="1:12" hidden="1" x14ac:dyDescent="0.3">
      <c r="A2651" s="154" t="s">
        <v>773</v>
      </c>
      <c r="B2651" s="154" t="s">
        <v>14857</v>
      </c>
      <c r="C2651" s="152" t="s">
        <v>773</v>
      </c>
      <c r="D2651" s="153" t="s">
        <v>14858</v>
      </c>
      <c r="E2651" s="154" t="s">
        <v>36</v>
      </c>
      <c r="F2651" s="154" t="s">
        <v>9447</v>
      </c>
      <c r="G2651" s="154" t="s">
        <v>9448</v>
      </c>
      <c r="H2651" s="154" t="s">
        <v>42</v>
      </c>
      <c r="I2651" s="154" t="s">
        <v>9449</v>
      </c>
      <c r="J2651" s="154" t="s">
        <v>9450</v>
      </c>
      <c r="K2651" s="154" t="s">
        <v>9451</v>
      </c>
      <c r="L2651" s="155">
        <v>431.29</v>
      </c>
    </row>
    <row r="2652" spans="1:12" hidden="1" x14ac:dyDescent="0.3">
      <c r="A2652" s="154" t="s">
        <v>1112</v>
      </c>
      <c r="B2652" s="154" t="s">
        <v>14859</v>
      </c>
      <c r="C2652" s="152" t="s">
        <v>1112</v>
      </c>
      <c r="D2652" s="153" t="s">
        <v>14860</v>
      </c>
      <c r="E2652" s="154" t="s">
        <v>36</v>
      </c>
      <c r="F2652" s="154" t="s">
        <v>9447</v>
      </c>
      <c r="G2652" s="154" t="s">
        <v>9448</v>
      </c>
      <c r="H2652" s="154" t="s">
        <v>42</v>
      </c>
      <c r="I2652" s="154" t="s">
        <v>9449</v>
      </c>
      <c r="J2652" s="154" t="s">
        <v>9450</v>
      </c>
      <c r="K2652" s="154" t="s">
        <v>9451</v>
      </c>
      <c r="L2652" s="155">
        <v>2.9727142799999999</v>
      </c>
    </row>
    <row r="2653" spans="1:12" hidden="1" x14ac:dyDescent="0.3">
      <c r="A2653" s="154" t="s">
        <v>1113</v>
      </c>
      <c r="B2653" s="154" t="s">
        <v>14861</v>
      </c>
      <c r="C2653" s="152" t="s">
        <v>1113</v>
      </c>
      <c r="D2653" s="153" t="s">
        <v>14862</v>
      </c>
      <c r="E2653" s="154" t="s">
        <v>36</v>
      </c>
      <c r="F2653" s="154" t="s">
        <v>9447</v>
      </c>
      <c r="G2653" s="154" t="s">
        <v>9448</v>
      </c>
      <c r="H2653" s="154" t="s">
        <v>42</v>
      </c>
      <c r="I2653" s="154" t="s">
        <v>9449</v>
      </c>
      <c r="J2653" s="154" t="s">
        <v>9450</v>
      </c>
      <c r="K2653" s="154" t="s">
        <v>9451</v>
      </c>
      <c r="L2653" s="155">
        <v>7.2321790799999999</v>
      </c>
    </row>
    <row r="2654" spans="1:12" hidden="1" x14ac:dyDescent="0.3">
      <c r="A2654" s="154" t="s">
        <v>1114</v>
      </c>
      <c r="B2654" s="154" t="s">
        <v>14863</v>
      </c>
      <c r="C2654" s="152" t="s">
        <v>1114</v>
      </c>
      <c r="D2654" s="153" t="s">
        <v>14864</v>
      </c>
      <c r="E2654" s="154" t="s">
        <v>36</v>
      </c>
      <c r="F2654" s="154" t="s">
        <v>9447</v>
      </c>
      <c r="G2654" s="154" t="s">
        <v>9448</v>
      </c>
      <c r="H2654" s="154" t="s">
        <v>42</v>
      </c>
      <c r="I2654" s="154" t="s">
        <v>9449</v>
      </c>
      <c r="J2654" s="154" t="s">
        <v>9450</v>
      </c>
      <c r="K2654" s="154" t="s">
        <v>9451</v>
      </c>
      <c r="L2654" s="155">
        <v>9.1618181799999991</v>
      </c>
    </row>
    <row r="2655" spans="1:12" hidden="1" x14ac:dyDescent="0.3">
      <c r="A2655" s="154" t="s">
        <v>14865</v>
      </c>
      <c r="B2655" s="154" t="s">
        <v>14866</v>
      </c>
      <c r="C2655" s="152" t="s">
        <v>14865</v>
      </c>
      <c r="D2655" s="153" t="s">
        <v>14867</v>
      </c>
      <c r="E2655" s="154" t="s">
        <v>40</v>
      </c>
      <c r="F2655" s="154" t="s">
        <v>10232</v>
      </c>
      <c r="G2655" s="154" t="s">
        <v>10233</v>
      </c>
      <c r="H2655" s="154" t="s">
        <v>42</v>
      </c>
      <c r="I2655" s="154" t="s">
        <v>9449</v>
      </c>
      <c r="J2655" s="154" t="s">
        <v>10234</v>
      </c>
      <c r="K2655" s="154" t="s">
        <v>10235</v>
      </c>
      <c r="L2655" s="155">
        <v>23.828342849999999</v>
      </c>
    </row>
    <row r="2656" spans="1:12" hidden="1" x14ac:dyDescent="0.3">
      <c r="A2656" s="154" t="s">
        <v>14868</v>
      </c>
      <c r="B2656" s="154" t="s">
        <v>14869</v>
      </c>
      <c r="C2656" s="152" t="s">
        <v>14868</v>
      </c>
      <c r="D2656" s="153" t="s">
        <v>14870</v>
      </c>
      <c r="E2656" s="154" t="s">
        <v>36</v>
      </c>
      <c r="F2656" s="154" t="s">
        <v>9447</v>
      </c>
      <c r="G2656" s="154" t="s">
        <v>9448</v>
      </c>
      <c r="H2656" s="154" t="s">
        <v>42</v>
      </c>
      <c r="I2656" s="154" t="s">
        <v>9449</v>
      </c>
      <c r="J2656" s="154" t="s">
        <v>9450</v>
      </c>
      <c r="K2656" s="154" t="s">
        <v>9451</v>
      </c>
      <c r="L2656" s="155">
        <v>7.7225000000000001</v>
      </c>
    </row>
    <row r="2657" spans="1:12" hidden="1" x14ac:dyDescent="0.3">
      <c r="A2657" s="154" t="s">
        <v>14871</v>
      </c>
      <c r="B2657" s="154" t="s">
        <v>14872</v>
      </c>
      <c r="C2657" s="152" t="s">
        <v>14871</v>
      </c>
      <c r="D2657" s="153" t="s">
        <v>14873</v>
      </c>
      <c r="E2657" s="154" t="s">
        <v>36</v>
      </c>
      <c r="F2657" s="154" t="s">
        <v>9447</v>
      </c>
      <c r="G2657" s="154" t="s">
        <v>9448</v>
      </c>
      <c r="H2657" s="154" t="s">
        <v>42</v>
      </c>
      <c r="I2657" s="154" t="s">
        <v>9449</v>
      </c>
      <c r="J2657" s="154" t="s">
        <v>9450</v>
      </c>
      <c r="K2657" s="154" t="s">
        <v>9451</v>
      </c>
      <c r="L2657" s="155">
        <v>129.24666665999999</v>
      </c>
    </row>
    <row r="2658" spans="1:12" hidden="1" x14ac:dyDescent="0.3">
      <c r="A2658" s="154" t="s">
        <v>774</v>
      </c>
      <c r="B2658" s="154" t="s">
        <v>14874</v>
      </c>
      <c r="C2658" s="152" t="s">
        <v>774</v>
      </c>
      <c r="D2658" s="153" t="s">
        <v>14875</v>
      </c>
      <c r="E2658" s="154" t="s">
        <v>36</v>
      </c>
      <c r="F2658" s="154" t="s">
        <v>9447</v>
      </c>
      <c r="G2658" s="154" t="s">
        <v>9448</v>
      </c>
      <c r="H2658" s="154" t="s">
        <v>42</v>
      </c>
      <c r="I2658" s="154" t="s">
        <v>9449</v>
      </c>
      <c r="J2658" s="154" t="s">
        <v>9450</v>
      </c>
      <c r="K2658" s="154" t="s">
        <v>9451</v>
      </c>
      <c r="L2658" s="155">
        <v>53.454999999999998</v>
      </c>
    </row>
    <row r="2659" spans="1:12" hidden="1" x14ac:dyDescent="0.3">
      <c r="A2659" s="154" t="s">
        <v>775</v>
      </c>
      <c r="B2659" s="154" t="s">
        <v>14876</v>
      </c>
      <c r="C2659" s="152" t="s">
        <v>775</v>
      </c>
      <c r="D2659" s="153" t="s">
        <v>14877</v>
      </c>
      <c r="E2659" s="154" t="s">
        <v>36</v>
      </c>
      <c r="F2659" s="154" t="s">
        <v>9447</v>
      </c>
      <c r="G2659" s="154" t="s">
        <v>9448</v>
      </c>
      <c r="H2659" s="154" t="s">
        <v>42</v>
      </c>
      <c r="I2659" s="154" t="s">
        <v>9449</v>
      </c>
      <c r="J2659" s="154" t="s">
        <v>9450</v>
      </c>
      <c r="K2659" s="154" t="s">
        <v>9451</v>
      </c>
      <c r="L2659" s="155">
        <v>141.24134692999999</v>
      </c>
    </row>
    <row r="2660" spans="1:12" hidden="1" x14ac:dyDescent="0.3">
      <c r="A2660" s="154" t="s">
        <v>776</v>
      </c>
      <c r="B2660" s="154" t="s">
        <v>14878</v>
      </c>
      <c r="C2660" s="152" t="s">
        <v>776</v>
      </c>
      <c r="D2660" s="153" t="s">
        <v>14879</v>
      </c>
      <c r="E2660" s="154" t="s">
        <v>36</v>
      </c>
      <c r="F2660" s="154" t="s">
        <v>9447</v>
      </c>
      <c r="G2660" s="154" t="s">
        <v>9448</v>
      </c>
      <c r="H2660" s="154" t="s">
        <v>42</v>
      </c>
      <c r="I2660" s="154" t="s">
        <v>9449</v>
      </c>
      <c r="J2660" s="154" t="s">
        <v>9450</v>
      </c>
      <c r="K2660" s="154" t="s">
        <v>9451</v>
      </c>
      <c r="L2660" s="155">
        <v>150.80469281000001</v>
      </c>
    </row>
    <row r="2661" spans="1:12" hidden="1" x14ac:dyDescent="0.3">
      <c r="A2661" s="154" t="s">
        <v>777</v>
      </c>
      <c r="B2661" s="154" t="s">
        <v>14880</v>
      </c>
      <c r="C2661" s="152" t="s">
        <v>777</v>
      </c>
      <c r="D2661" s="153" t="s">
        <v>14881</v>
      </c>
      <c r="E2661" s="154" t="s">
        <v>36</v>
      </c>
      <c r="F2661" s="154" t="s">
        <v>9447</v>
      </c>
      <c r="G2661" s="154" t="s">
        <v>9448</v>
      </c>
      <c r="H2661" s="154" t="s">
        <v>42</v>
      </c>
      <c r="I2661" s="154" t="s">
        <v>9449</v>
      </c>
      <c r="J2661" s="154" t="s">
        <v>9450</v>
      </c>
      <c r="K2661" s="154" t="s">
        <v>9451</v>
      </c>
      <c r="L2661" s="155">
        <v>153.25133332999999</v>
      </c>
    </row>
    <row r="2662" spans="1:12" hidden="1" x14ac:dyDescent="0.3">
      <c r="A2662" s="154" t="s">
        <v>778</v>
      </c>
      <c r="B2662" s="154" t="s">
        <v>14882</v>
      </c>
      <c r="C2662" s="152" t="s">
        <v>778</v>
      </c>
      <c r="D2662" s="153" t="s">
        <v>14883</v>
      </c>
      <c r="E2662" s="154" t="s">
        <v>36</v>
      </c>
      <c r="F2662" s="154" t="s">
        <v>9447</v>
      </c>
      <c r="G2662" s="154" t="s">
        <v>9448</v>
      </c>
      <c r="H2662" s="154" t="s">
        <v>42</v>
      </c>
      <c r="I2662" s="154" t="s">
        <v>9449</v>
      </c>
      <c r="J2662" s="154" t="s">
        <v>9450</v>
      </c>
      <c r="K2662" s="154" t="s">
        <v>9451</v>
      </c>
      <c r="L2662" s="155">
        <v>18.45935763</v>
      </c>
    </row>
    <row r="2663" spans="1:12" hidden="1" x14ac:dyDescent="0.3">
      <c r="A2663" s="154" t="s">
        <v>779</v>
      </c>
      <c r="B2663" s="154" t="s">
        <v>14884</v>
      </c>
      <c r="C2663" s="152" t="s">
        <v>779</v>
      </c>
      <c r="D2663" s="153" t="s">
        <v>14885</v>
      </c>
      <c r="E2663" s="154" t="s">
        <v>40</v>
      </c>
      <c r="F2663" s="154" t="s">
        <v>10232</v>
      </c>
      <c r="G2663" s="154" t="s">
        <v>10233</v>
      </c>
      <c r="H2663" s="154" t="s">
        <v>42</v>
      </c>
      <c r="I2663" s="154" t="s">
        <v>9449</v>
      </c>
      <c r="J2663" s="154" t="s">
        <v>10234</v>
      </c>
      <c r="K2663" s="154" t="s">
        <v>10235</v>
      </c>
      <c r="L2663" s="155">
        <v>39.120574070000004</v>
      </c>
    </row>
    <row r="2664" spans="1:12" hidden="1" x14ac:dyDescent="0.3">
      <c r="A2664" s="154" t="s">
        <v>780</v>
      </c>
      <c r="B2664" s="154" t="s">
        <v>14886</v>
      </c>
      <c r="C2664" s="152" t="s">
        <v>780</v>
      </c>
      <c r="D2664" s="153" t="s">
        <v>14887</v>
      </c>
      <c r="E2664" s="154" t="s">
        <v>36</v>
      </c>
      <c r="F2664" s="154" t="s">
        <v>10232</v>
      </c>
      <c r="G2664" s="154" t="s">
        <v>10233</v>
      </c>
      <c r="H2664" s="154" t="s">
        <v>42</v>
      </c>
      <c r="I2664" s="154" t="s">
        <v>9449</v>
      </c>
      <c r="J2664" s="154" t="s">
        <v>10234</v>
      </c>
      <c r="K2664" s="154" t="s">
        <v>10235</v>
      </c>
      <c r="L2664" s="155">
        <v>7.81366666</v>
      </c>
    </row>
    <row r="2665" spans="1:12" hidden="1" x14ac:dyDescent="0.3">
      <c r="A2665" s="154" t="s">
        <v>14888</v>
      </c>
      <c r="B2665" s="154" t="s">
        <v>14889</v>
      </c>
      <c r="C2665" s="152" t="s">
        <v>14888</v>
      </c>
      <c r="D2665" s="153" t="s">
        <v>14890</v>
      </c>
      <c r="E2665" s="154" t="s">
        <v>40</v>
      </c>
      <c r="F2665" s="154" t="s">
        <v>9447</v>
      </c>
      <c r="G2665" s="154" t="s">
        <v>9448</v>
      </c>
      <c r="H2665" s="154" t="s">
        <v>42</v>
      </c>
      <c r="I2665" s="154" t="s">
        <v>9449</v>
      </c>
      <c r="J2665" s="154" t="s">
        <v>9450</v>
      </c>
      <c r="K2665" s="154" t="s">
        <v>9451</v>
      </c>
      <c r="L2665" s="155">
        <v>22.02666666</v>
      </c>
    </row>
    <row r="2666" spans="1:12" hidden="1" x14ac:dyDescent="0.3">
      <c r="A2666" s="154" t="s">
        <v>781</v>
      </c>
      <c r="B2666" s="154" t="s">
        <v>14891</v>
      </c>
      <c r="C2666" s="152" t="s">
        <v>781</v>
      </c>
      <c r="D2666" s="153" t="s">
        <v>14892</v>
      </c>
      <c r="E2666" s="154" t="s">
        <v>40</v>
      </c>
      <c r="F2666" s="154" t="s">
        <v>10232</v>
      </c>
      <c r="G2666" s="154" t="s">
        <v>10233</v>
      </c>
      <c r="H2666" s="154" t="s">
        <v>42</v>
      </c>
      <c r="I2666" s="154" t="s">
        <v>9449</v>
      </c>
      <c r="J2666" s="154" t="s">
        <v>10234</v>
      </c>
      <c r="K2666" s="154" t="s">
        <v>10235</v>
      </c>
      <c r="L2666" s="155">
        <v>12.27924765</v>
      </c>
    </row>
    <row r="2667" spans="1:12" hidden="1" x14ac:dyDescent="0.3">
      <c r="A2667" s="154" t="s">
        <v>14893</v>
      </c>
      <c r="B2667" s="154" t="s">
        <v>14894</v>
      </c>
      <c r="C2667" s="152" t="s">
        <v>14893</v>
      </c>
      <c r="D2667" s="153" t="s">
        <v>14895</v>
      </c>
      <c r="E2667" s="154" t="s">
        <v>40</v>
      </c>
      <c r="F2667" s="154" t="s">
        <v>10232</v>
      </c>
      <c r="G2667" s="154" t="s">
        <v>10233</v>
      </c>
      <c r="H2667" s="154" t="s">
        <v>42</v>
      </c>
      <c r="I2667" s="154" t="s">
        <v>9449</v>
      </c>
      <c r="J2667" s="154" t="s">
        <v>10234</v>
      </c>
      <c r="K2667" s="154" t="s">
        <v>10235</v>
      </c>
      <c r="L2667" s="155">
        <v>235.69</v>
      </c>
    </row>
    <row r="2668" spans="1:12" hidden="1" x14ac:dyDescent="0.3">
      <c r="A2668" s="154" t="s">
        <v>782</v>
      </c>
      <c r="B2668" s="154" t="s">
        <v>14896</v>
      </c>
      <c r="C2668" s="152" t="s">
        <v>782</v>
      </c>
      <c r="D2668" s="153" t="s">
        <v>14897</v>
      </c>
      <c r="E2668" s="154" t="s">
        <v>40</v>
      </c>
      <c r="F2668" s="154" t="s">
        <v>9447</v>
      </c>
      <c r="G2668" s="154" t="s">
        <v>9448</v>
      </c>
      <c r="H2668" s="154" t="s">
        <v>42</v>
      </c>
      <c r="I2668" s="154" t="s">
        <v>9449</v>
      </c>
      <c r="J2668" s="154" t="s">
        <v>9450</v>
      </c>
      <c r="K2668" s="154" t="s">
        <v>9451</v>
      </c>
      <c r="L2668" s="155">
        <v>58.745471500000001</v>
      </c>
    </row>
    <row r="2669" spans="1:12" hidden="1" x14ac:dyDescent="0.3">
      <c r="A2669" s="154" t="s">
        <v>783</v>
      </c>
      <c r="B2669" s="154" t="s">
        <v>14898</v>
      </c>
      <c r="C2669" s="152" t="s">
        <v>783</v>
      </c>
      <c r="D2669" s="153" t="s">
        <v>14899</v>
      </c>
      <c r="E2669" s="154" t="s">
        <v>40</v>
      </c>
      <c r="F2669" s="154" t="s">
        <v>9447</v>
      </c>
      <c r="G2669" s="154" t="s">
        <v>9448</v>
      </c>
      <c r="H2669" s="154" t="s">
        <v>42</v>
      </c>
      <c r="I2669" s="154" t="s">
        <v>9449</v>
      </c>
      <c r="J2669" s="154" t="s">
        <v>9450</v>
      </c>
      <c r="K2669" s="154" t="s">
        <v>9451</v>
      </c>
      <c r="L2669" s="155">
        <v>51.494118159999999</v>
      </c>
    </row>
    <row r="2670" spans="1:12" hidden="1" x14ac:dyDescent="0.3">
      <c r="A2670" s="154" t="s">
        <v>784</v>
      </c>
      <c r="B2670" s="154" t="s">
        <v>14900</v>
      </c>
      <c r="C2670" s="152" t="s">
        <v>784</v>
      </c>
      <c r="D2670" s="153" t="s">
        <v>14901</v>
      </c>
      <c r="E2670" s="154" t="s">
        <v>36</v>
      </c>
      <c r="F2670" s="154" t="s">
        <v>10232</v>
      </c>
      <c r="G2670" s="154" t="s">
        <v>10233</v>
      </c>
      <c r="H2670" s="154" t="s">
        <v>42</v>
      </c>
      <c r="I2670" s="154" t="s">
        <v>9449</v>
      </c>
      <c r="J2670" s="154" t="s">
        <v>10234</v>
      </c>
      <c r="K2670" s="154" t="s">
        <v>10235</v>
      </c>
      <c r="L2670" s="155">
        <v>4.4561940199999999</v>
      </c>
    </row>
    <row r="2671" spans="1:12" hidden="1" x14ac:dyDescent="0.3">
      <c r="A2671" s="154" t="s">
        <v>785</v>
      </c>
      <c r="B2671" s="154" t="s">
        <v>14902</v>
      </c>
      <c r="C2671" s="152" t="s">
        <v>785</v>
      </c>
      <c r="D2671" s="153" t="s">
        <v>14903</v>
      </c>
      <c r="E2671" s="154" t="s">
        <v>36</v>
      </c>
      <c r="F2671" s="154" t="s">
        <v>10232</v>
      </c>
      <c r="G2671" s="154" t="s">
        <v>10233</v>
      </c>
      <c r="H2671" s="154" t="s">
        <v>42</v>
      </c>
      <c r="I2671" s="154" t="s">
        <v>9449</v>
      </c>
      <c r="J2671" s="154" t="s">
        <v>10234</v>
      </c>
      <c r="K2671" s="154" t="s">
        <v>10235</v>
      </c>
      <c r="L2671" s="155">
        <v>2.4547777700000002</v>
      </c>
    </row>
    <row r="2672" spans="1:12" hidden="1" x14ac:dyDescent="0.3">
      <c r="A2672" s="154" t="s">
        <v>786</v>
      </c>
      <c r="B2672" s="154" t="s">
        <v>14904</v>
      </c>
      <c r="C2672" s="152" t="s">
        <v>786</v>
      </c>
      <c r="D2672" s="153" t="s">
        <v>14905</v>
      </c>
      <c r="E2672" s="154" t="s">
        <v>36</v>
      </c>
      <c r="F2672" s="154" t="s">
        <v>10232</v>
      </c>
      <c r="G2672" s="154" t="s">
        <v>10233</v>
      </c>
      <c r="H2672" s="154" t="s">
        <v>42</v>
      </c>
      <c r="I2672" s="154" t="s">
        <v>9449</v>
      </c>
      <c r="J2672" s="154" t="s">
        <v>10234</v>
      </c>
      <c r="K2672" s="154" t="s">
        <v>10235</v>
      </c>
      <c r="L2672" s="155">
        <v>13.02595</v>
      </c>
    </row>
    <row r="2673" spans="1:12" hidden="1" x14ac:dyDescent="0.3">
      <c r="A2673" s="154" t="s">
        <v>787</v>
      </c>
      <c r="B2673" s="154" t="s">
        <v>14906</v>
      </c>
      <c r="C2673" s="152" t="s">
        <v>787</v>
      </c>
      <c r="D2673" s="153" t="s">
        <v>14907</v>
      </c>
      <c r="E2673" s="154" t="s">
        <v>36</v>
      </c>
      <c r="F2673" s="154" t="s">
        <v>9447</v>
      </c>
      <c r="G2673" s="154" t="s">
        <v>9448</v>
      </c>
      <c r="H2673" s="154" t="s">
        <v>42</v>
      </c>
      <c r="I2673" s="154" t="s">
        <v>9449</v>
      </c>
      <c r="J2673" s="154" t="s">
        <v>9450</v>
      </c>
      <c r="K2673" s="154" t="s">
        <v>9451</v>
      </c>
      <c r="L2673" s="155">
        <v>18.71908183</v>
      </c>
    </row>
    <row r="2674" spans="1:12" hidden="1" x14ac:dyDescent="0.3">
      <c r="A2674" s="154" t="s">
        <v>788</v>
      </c>
      <c r="B2674" s="154" t="s">
        <v>14908</v>
      </c>
      <c r="C2674" s="152" t="s">
        <v>788</v>
      </c>
      <c r="D2674" s="153" t="s">
        <v>14909</v>
      </c>
      <c r="E2674" s="154" t="s">
        <v>36</v>
      </c>
      <c r="F2674" s="154" t="s">
        <v>9447</v>
      </c>
      <c r="G2674" s="154" t="s">
        <v>9448</v>
      </c>
      <c r="H2674" s="154" t="s">
        <v>42</v>
      </c>
      <c r="I2674" s="154" t="s">
        <v>9449</v>
      </c>
      <c r="J2674" s="154" t="s">
        <v>9450</v>
      </c>
      <c r="K2674" s="154" t="s">
        <v>9451</v>
      </c>
      <c r="L2674" s="155">
        <v>28.212370249999999</v>
      </c>
    </row>
    <row r="2675" spans="1:12" hidden="1" x14ac:dyDescent="0.3">
      <c r="A2675" s="154" t="s">
        <v>789</v>
      </c>
      <c r="B2675" s="154" t="s">
        <v>14910</v>
      </c>
      <c r="C2675" s="152" t="s">
        <v>789</v>
      </c>
      <c r="D2675" s="153" t="s">
        <v>14911</v>
      </c>
      <c r="E2675" s="154" t="s">
        <v>36</v>
      </c>
      <c r="F2675" s="154" t="s">
        <v>9447</v>
      </c>
      <c r="G2675" s="154" t="s">
        <v>9448</v>
      </c>
      <c r="H2675" s="154" t="s">
        <v>42</v>
      </c>
      <c r="I2675" s="154" t="s">
        <v>9449</v>
      </c>
      <c r="J2675" s="154" t="s">
        <v>9450</v>
      </c>
      <c r="K2675" s="154" t="s">
        <v>9451</v>
      </c>
      <c r="L2675" s="155">
        <v>25.47537878</v>
      </c>
    </row>
    <row r="2676" spans="1:12" hidden="1" x14ac:dyDescent="0.3">
      <c r="A2676" s="154" t="s">
        <v>790</v>
      </c>
      <c r="B2676" s="154" t="s">
        <v>14912</v>
      </c>
      <c r="C2676" s="152" t="s">
        <v>790</v>
      </c>
      <c r="D2676" s="153" t="s">
        <v>14913</v>
      </c>
      <c r="E2676" s="154" t="s">
        <v>36</v>
      </c>
      <c r="F2676" s="154" t="s">
        <v>10232</v>
      </c>
      <c r="G2676" s="154" t="s">
        <v>10233</v>
      </c>
      <c r="H2676" s="154" t="s">
        <v>42</v>
      </c>
      <c r="I2676" s="154" t="s">
        <v>9449</v>
      </c>
      <c r="J2676" s="154" t="s">
        <v>10234</v>
      </c>
      <c r="K2676" s="154" t="s">
        <v>10235</v>
      </c>
      <c r="L2676" s="155">
        <v>53.99616666</v>
      </c>
    </row>
    <row r="2677" spans="1:12" hidden="1" x14ac:dyDescent="0.3">
      <c r="A2677" s="154" t="s">
        <v>791</v>
      </c>
      <c r="B2677" s="154" t="s">
        <v>14914</v>
      </c>
      <c r="C2677" s="152" t="s">
        <v>791</v>
      </c>
      <c r="D2677" s="153" t="s">
        <v>14915</v>
      </c>
      <c r="E2677" s="154" t="s">
        <v>36</v>
      </c>
      <c r="F2677" s="154" t="s">
        <v>10232</v>
      </c>
      <c r="G2677" s="154" t="s">
        <v>10233</v>
      </c>
      <c r="H2677" s="154" t="s">
        <v>42</v>
      </c>
      <c r="I2677" s="154" t="s">
        <v>9449</v>
      </c>
      <c r="J2677" s="154" t="s">
        <v>10234</v>
      </c>
      <c r="K2677" s="154" t="s">
        <v>10235</v>
      </c>
      <c r="L2677" s="155">
        <v>46.372999999999998</v>
      </c>
    </row>
    <row r="2678" spans="1:12" hidden="1" x14ac:dyDescent="0.3">
      <c r="A2678" s="154" t="s">
        <v>792</v>
      </c>
      <c r="B2678" s="154" t="s">
        <v>14916</v>
      </c>
      <c r="C2678" s="152" t="s">
        <v>792</v>
      </c>
      <c r="D2678" s="153" t="s">
        <v>14917</v>
      </c>
      <c r="E2678" s="154" t="s">
        <v>36</v>
      </c>
      <c r="F2678" s="154" t="s">
        <v>10232</v>
      </c>
      <c r="G2678" s="154" t="s">
        <v>10233</v>
      </c>
      <c r="H2678" s="154" t="s">
        <v>42</v>
      </c>
      <c r="I2678" s="154" t="s">
        <v>9449</v>
      </c>
      <c r="J2678" s="154" t="s">
        <v>10234</v>
      </c>
      <c r="K2678" s="154" t="s">
        <v>10235</v>
      </c>
      <c r="L2678" s="155">
        <v>29.715</v>
      </c>
    </row>
    <row r="2679" spans="1:12" hidden="1" x14ac:dyDescent="0.3">
      <c r="A2679" s="154" t="s">
        <v>793</v>
      </c>
      <c r="B2679" s="154" t="s">
        <v>14918</v>
      </c>
      <c r="C2679" s="152" t="s">
        <v>793</v>
      </c>
      <c r="D2679" s="153" t="s">
        <v>14919</v>
      </c>
      <c r="E2679" s="154" t="s">
        <v>36</v>
      </c>
      <c r="F2679" s="154" t="s">
        <v>10232</v>
      </c>
      <c r="G2679" s="154" t="s">
        <v>10233</v>
      </c>
      <c r="H2679" s="154" t="s">
        <v>42</v>
      </c>
      <c r="I2679" s="154" t="s">
        <v>9449</v>
      </c>
      <c r="J2679" s="154" t="s">
        <v>10234</v>
      </c>
      <c r="K2679" s="154" t="s">
        <v>10235</v>
      </c>
      <c r="L2679" s="155">
        <v>6.2614999999999998</v>
      </c>
    </row>
    <row r="2680" spans="1:12" hidden="1" x14ac:dyDescent="0.3">
      <c r="A2680" s="154" t="s">
        <v>794</v>
      </c>
      <c r="B2680" s="154" t="s">
        <v>14920</v>
      </c>
      <c r="C2680" s="152" t="s">
        <v>794</v>
      </c>
      <c r="D2680" s="153" t="s">
        <v>14921</v>
      </c>
      <c r="E2680" s="154" t="s">
        <v>36</v>
      </c>
      <c r="F2680" s="154" t="s">
        <v>10232</v>
      </c>
      <c r="G2680" s="154" t="s">
        <v>10233</v>
      </c>
      <c r="H2680" s="154" t="s">
        <v>42</v>
      </c>
      <c r="I2680" s="154" t="s">
        <v>9449</v>
      </c>
      <c r="J2680" s="154" t="s">
        <v>10234</v>
      </c>
      <c r="K2680" s="154" t="s">
        <v>10235</v>
      </c>
      <c r="L2680" s="155">
        <v>13.53444444</v>
      </c>
    </row>
    <row r="2681" spans="1:12" hidden="1" x14ac:dyDescent="0.3">
      <c r="A2681" s="154" t="s">
        <v>795</v>
      </c>
      <c r="B2681" s="154" t="s">
        <v>14922</v>
      </c>
      <c r="C2681" s="152" t="s">
        <v>795</v>
      </c>
      <c r="D2681" s="153" t="s">
        <v>14923</v>
      </c>
      <c r="E2681" s="154" t="s">
        <v>36</v>
      </c>
      <c r="F2681" s="154" t="s">
        <v>10232</v>
      </c>
      <c r="G2681" s="154" t="s">
        <v>10233</v>
      </c>
      <c r="H2681" s="154" t="s">
        <v>42</v>
      </c>
      <c r="I2681" s="154" t="s">
        <v>9449</v>
      </c>
      <c r="J2681" s="154" t="s">
        <v>10234</v>
      </c>
      <c r="K2681" s="154" t="s">
        <v>10235</v>
      </c>
      <c r="L2681" s="155">
        <v>8.9014285700000002</v>
      </c>
    </row>
    <row r="2682" spans="1:12" hidden="1" x14ac:dyDescent="0.3">
      <c r="A2682" s="154" t="s">
        <v>796</v>
      </c>
      <c r="B2682" s="154" t="s">
        <v>14924</v>
      </c>
      <c r="C2682" s="152" t="s">
        <v>796</v>
      </c>
      <c r="D2682" s="153" t="s">
        <v>14925</v>
      </c>
      <c r="E2682" s="154" t="s">
        <v>36</v>
      </c>
      <c r="F2682" s="154" t="s">
        <v>9447</v>
      </c>
      <c r="G2682" s="154" t="s">
        <v>9448</v>
      </c>
      <c r="H2682" s="154" t="s">
        <v>42</v>
      </c>
      <c r="I2682" s="154" t="s">
        <v>9449</v>
      </c>
      <c r="J2682" s="154" t="s">
        <v>9450</v>
      </c>
      <c r="K2682" s="154" t="s">
        <v>9451</v>
      </c>
      <c r="L2682" s="155">
        <v>16.710249999999998</v>
      </c>
    </row>
    <row r="2683" spans="1:12" hidden="1" x14ac:dyDescent="0.3">
      <c r="A2683" s="154" t="s">
        <v>14926</v>
      </c>
      <c r="B2683" s="154" t="s">
        <v>14927</v>
      </c>
      <c r="C2683" s="152" t="s">
        <v>14926</v>
      </c>
      <c r="D2683" s="153" t="s">
        <v>14928</v>
      </c>
      <c r="E2683" s="154" t="s">
        <v>36</v>
      </c>
      <c r="F2683" s="154" t="s">
        <v>10232</v>
      </c>
      <c r="G2683" s="154" t="s">
        <v>10233</v>
      </c>
      <c r="H2683" s="154" t="s">
        <v>42</v>
      </c>
      <c r="I2683" s="154" t="s">
        <v>9449</v>
      </c>
      <c r="J2683" s="154" t="s">
        <v>10234</v>
      </c>
      <c r="K2683" s="154" t="s">
        <v>10235</v>
      </c>
      <c r="L2683" s="155">
        <v>5.0789999999999997</v>
      </c>
    </row>
    <row r="2684" spans="1:12" hidden="1" x14ac:dyDescent="0.3">
      <c r="A2684" s="154" t="s">
        <v>14929</v>
      </c>
      <c r="B2684" s="154" t="s">
        <v>14930</v>
      </c>
      <c r="C2684" s="152" t="s">
        <v>14929</v>
      </c>
      <c r="D2684" s="153" t="s">
        <v>14931</v>
      </c>
      <c r="E2684" s="154" t="s">
        <v>36</v>
      </c>
      <c r="F2684" s="154" t="s">
        <v>10232</v>
      </c>
      <c r="G2684" s="154" t="s">
        <v>10233</v>
      </c>
      <c r="H2684" s="154" t="s">
        <v>42</v>
      </c>
      <c r="I2684" s="154" t="s">
        <v>9449</v>
      </c>
      <c r="J2684" s="154" t="s">
        <v>10234</v>
      </c>
      <c r="K2684" s="154" t="s">
        <v>10235</v>
      </c>
      <c r="L2684" s="155">
        <v>12.7</v>
      </c>
    </row>
    <row r="2685" spans="1:12" hidden="1" x14ac:dyDescent="0.3">
      <c r="A2685" s="154" t="s">
        <v>797</v>
      </c>
      <c r="B2685" s="154" t="s">
        <v>14932</v>
      </c>
      <c r="C2685" s="152" t="s">
        <v>797</v>
      </c>
      <c r="D2685" s="153" t="s">
        <v>14933</v>
      </c>
      <c r="E2685" s="154" t="s">
        <v>36</v>
      </c>
      <c r="F2685" s="154" t="s">
        <v>9447</v>
      </c>
      <c r="G2685" s="154" t="s">
        <v>9448</v>
      </c>
      <c r="H2685" s="154" t="s">
        <v>42</v>
      </c>
      <c r="I2685" s="154" t="s">
        <v>9449</v>
      </c>
      <c r="J2685" s="154" t="s">
        <v>9450</v>
      </c>
      <c r="K2685" s="154" t="s">
        <v>9451</v>
      </c>
      <c r="L2685" s="155">
        <v>2.67666666</v>
      </c>
    </row>
    <row r="2686" spans="1:12" hidden="1" x14ac:dyDescent="0.3">
      <c r="A2686" s="154" t="s">
        <v>798</v>
      </c>
      <c r="B2686" s="154" t="s">
        <v>14934</v>
      </c>
      <c r="C2686" s="152" t="s">
        <v>798</v>
      </c>
      <c r="D2686" s="153" t="s">
        <v>14935</v>
      </c>
      <c r="E2686" s="154" t="s">
        <v>36</v>
      </c>
      <c r="F2686" s="154" t="s">
        <v>9447</v>
      </c>
      <c r="G2686" s="154" t="s">
        <v>9448</v>
      </c>
      <c r="H2686" s="154" t="s">
        <v>42</v>
      </c>
      <c r="I2686" s="154" t="s">
        <v>9449</v>
      </c>
      <c r="J2686" s="154" t="s">
        <v>9450</v>
      </c>
      <c r="K2686" s="154" t="s">
        <v>9451</v>
      </c>
      <c r="L2686" s="155">
        <v>6.9416666600000001</v>
      </c>
    </row>
    <row r="2687" spans="1:12" hidden="1" x14ac:dyDescent="0.3">
      <c r="A2687" s="154" t="s">
        <v>799</v>
      </c>
      <c r="B2687" s="154" t="s">
        <v>14936</v>
      </c>
      <c r="C2687" s="152" t="s">
        <v>799</v>
      </c>
      <c r="D2687" s="153" t="s">
        <v>14937</v>
      </c>
      <c r="E2687" s="154" t="s">
        <v>36</v>
      </c>
      <c r="F2687" s="154" t="s">
        <v>9447</v>
      </c>
      <c r="G2687" s="154" t="s">
        <v>9448</v>
      </c>
      <c r="H2687" s="154" t="s">
        <v>42</v>
      </c>
      <c r="I2687" s="154" t="s">
        <v>9449</v>
      </c>
      <c r="J2687" s="154" t="s">
        <v>9450</v>
      </c>
      <c r="K2687" s="154" t="s">
        <v>9451</v>
      </c>
      <c r="L2687" s="155">
        <v>6.9416666600000001</v>
      </c>
    </row>
    <row r="2688" spans="1:12" hidden="1" x14ac:dyDescent="0.3">
      <c r="A2688" s="154" t="s">
        <v>800</v>
      </c>
      <c r="B2688" s="154" t="s">
        <v>14938</v>
      </c>
      <c r="C2688" s="152" t="s">
        <v>800</v>
      </c>
      <c r="D2688" s="153" t="s">
        <v>14939</v>
      </c>
      <c r="E2688" s="154" t="s">
        <v>36</v>
      </c>
      <c r="F2688" s="154" t="s">
        <v>9447</v>
      </c>
      <c r="G2688" s="154" t="s">
        <v>9448</v>
      </c>
      <c r="H2688" s="154" t="s">
        <v>42</v>
      </c>
      <c r="I2688" s="154" t="s">
        <v>9449</v>
      </c>
      <c r="J2688" s="154" t="s">
        <v>9450</v>
      </c>
      <c r="K2688" s="154" t="s">
        <v>9451</v>
      </c>
      <c r="L2688" s="155">
        <v>2.6850000000000001</v>
      </c>
    </row>
    <row r="2689" spans="1:12" hidden="1" x14ac:dyDescent="0.3">
      <c r="A2689" s="154" t="s">
        <v>801</v>
      </c>
      <c r="B2689" s="154" t="s">
        <v>14940</v>
      </c>
      <c r="C2689" s="152" t="s">
        <v>801</v>
      </c>
      <c r="D2689" s="153" t="s">
        <v>14941</v>
      </c>
      <c r="E2689" s="154" t="s">
        <v>36</v>
      </c>
      <c r="F2689" s="154" t="s">
        <v>9447</v>
      </c>
      <c r="G2689" s="154" t="s">
        <v>9448</v>
      </c>
      <c r="H2689" s="154" t="s">
        <v>42</v>
      </c>
      <c r="I2689" s="154" t="s">
        <v>9449</v>
      </c>
      <c r="J2689" s="154" t="s">
        <v>9450</v>
      </c>
      <c r="K2689" s="154" t="s">
        <v>9451</v>
      </c>
      <c r="L2689" s="155">
        <v>4.22</v>
      </c>
    </row>
    <row r="2690" spans="1:12" hidden="1" x14ac:dyDescent="0.3">
      <c r="A2690" s="154" t="s">
        <v>802</v>
      </c>
      <c r="B2690" s="154" t="s">
        <v>14942</v>
      </c>
      <c r="C2690" s="152" t="s">
        <v>802</v>
      </c>
      <c r="D2690" s="153" t="s">
        <v>14943</v>
      </c>
      <c r="E2690" s="154" t="s">
        <v>36</v>
      </c>
      <c r="F2690" s="154" t="s">
        <v>9447</v>
      </c>
      <c r="G2690" s="154" t="s">
        <v>9448</v>
      </c>
      <c r="H2690" s="154" t="s">
        <v>42</v>
      </c>
      <c r="I2690" s="154" t="s">
        <v>9449</v>
      </c>
      <c r="J2690" s="154" t="s">
        <v>9450</v>
      </c>
      <c r="K2690" s="154" t="s">
        <v>9451</v>
      </c>
      <c r="L2690" s="155">
        <v>0</v>
      </c>
    </row>
    <row r="2691" spans="1:12" hidden="1" x14ac:dyDescent="0.3">
      <c r="A2691" s="154" t="s">
        <v>803</v>
      </c>
      <c r="B2691" s="154" t="s">
        <v>14944</v>
      </c>
      <c r="C2691" s="152" t="s">
        <v>803</v>
      </c>
      <c r="D2691" s="153" t="s">
        <v>14945</v>
      </c>
      <c r="E2691" s="154" t="s">
        <v>36</v>
      </c>
      <c r="F2691" s="154" t="s">
        <v>9447</v>
      </c>
      <c r="G2691" s="154" t="s">
        <v>9448</v>
      </c>
      <c r="H2691" s="154" t="s">
        <v>42</v>
      </c>
      <c r="I2691" s="154" t="s">
        <v>9449</v>
      </c>
      <c r="J2691" s="154" t="s">
        <v>9450</v>
      </c>
      <c r="K2691" s="154" t="s">
        <v>9451</v>
      </c>
      <c r="L2691" s="155">
        <v>0</v>
      </c>
    </row>
    <row r="2692" spans="1:12" hidden="1" x14ac:dyDescent="0.3">
      <c r="A2692" s="154" t="s">
        <v>804</v>
      </c>
      <c r="B2692" s="154" t="s">
        <v>14946</v>
      </c>
      <c r="C2692" s="152" t="s">
        <v>804</v>
      </c>
      <c r="D2692" s="153" t="s">
        <v>14947</v>
      </c>
      <c r="E2692" s="154" t="s">
        <v>36</v>
      </c>
      <c r="F2692" s="154" t="s">
        <v>9447</v>
      </c>
      <c r="G2692" s="154" t="s">
        <v>9448</v>
      </c>
      <c r="H2692" s="154" t="s">
        <v>42</v>
      </c>
      <c r="I2692" s="154" t="s">
        <v>9449</v>
      </c>
      <c r="J2692" s="154" t="s">
        <v>9450</v>
      </c>
      <c r="K2692" s="154" t="s">
        <v>9451</v>
      </c>
      <c r="L2692" s="155">
        <v>2.95</v>
      </c>
    </row>
    <row r="2693" spans="1:12" hidden="1" x14ac:dyDescent="0.3">
      <c r="A2693" s="154" t="s">
        <v>805</v>
      </c>
      <c r="B2693" s="154" t="s">
        <v>14948</v>
      </c>
      <c r="C2693" s="152" t="s">
        <v>805</v>
      </c>
      <c r="D2693" s="153" t="s">
        <v>14949</v>
      </c>
      <c r="E2693" s="154" t="s">
        <v>36</v>
      </c>
      <c r="F2693" s="154" t="s">
        <v>9447</v>
      </c>
      <c r="G2693" s="154" t="s">
        <v>9448</v>
      </c>
      <c r="H2693" s="154" t="s">
        <v>42</v>
      </c>
      <c r="I2693" s="154" t="s">
        <v>9449</v>
      </c>
      <c r="J2693" s="154" t="s">
        <v>9450</v>
      </c>
      <c r="K2693" s="154" t="s">
        <v>9451</v>
      </c>
      <c r="L2693" s="155">
        <v>2.1320000000000001</v>
      </c>
    </row>
    <row r="2694" spans="1:12" hidden="1" x14ac:dyDescent="0.3">
      <c r="A2694" s="154" t="s">
        <v>1032</v>
      </c>
      <c r="B2694" s="154" t="s">
        <v>14950</v>
      </c>
      <c r="C2694" s="152" t="s">
        <v>1032</v>
      </c>
      <c r="D2694" s="153" t="s">
        <v>14951</v>
      </c>
      <c r="E2694" s="154" t="s">
        <v>36</v>
      </c>
      <c r="F2694" s="154" t="s">
        <v>9447</v>
      </c>
      <c r="G2694" s="154" t="s">
        <v>9448</v>
      </c>
      <c r="H2694" s="154" t="s">
        <v>42</v>
      </c>
      <c r="I2694" s="154" t="s">
        <v>9449</v>
      </c>
      <c r="J2694" s="154" t="s">
        <v>9450</v>
      </c>
      <c r="K2694" s="154" t="s">
        <v>9451</v>
      </c>
      <c r="L2694" s="155">
        <v>4.4009999999999998</v>
      </c>
    </row>
    <row r="2695" spans="1:12" hidden="1" x14ac:dyDescent="0.3">
      <c r="A2695" s="154" t="s">
        <v>1111</v>
      </c>
      <c r="B2695" s="154" t="s">
        <v>14952</v>
      </c>
      <c r="C2695" s="152" t="s">
        <v>1111</v>
      </c>
      <c r="D2695" s="153" t="s">
        <v>14953</v>
      </c>
      <c r="E2695" s="154" t="s">
        <v>36</v>
      </c>
      <c r="F2695" s="154" t="s">
        <v>10232</v>
      </c>
      <c r="G2695" s="154" t="s">
        <v>10233</v>
      </c>
      <c r="H2695" s="154" t="s">
        <v>42</v>
      </c>
      <c r="I2695" s="154" t="s">
        <v>9449</v>
      </c>
      <c r="J2695" s="154" t="s">
        <v>10234</v>
      </c>
      <c r="K2695" s="154" t="s">
        <v>10235</v>
      </c>
      <c r="L2695" s="155">
        <v>6.1769999999999996</v>
      </c>
    </row>
    <row r="2696" spans="1:12" hidden="1" x14ac:dyDescent="0.3">
      <c r="A2696" s="154" t="s">
        <v>1139</v>
      </c>
      <c r="B2696" s="154" t="s">
        <v>14954</v>
      </c>
      <c r="C2696" s="152" t="s">
        <v>1139</v>
      </c>
      <c r="D2696" s="153" t="s">
        <v>14955</v>
      </c>
      <c r="E2696" s="154" t="s">
        <v>36</v>
      </c>
      <c r="F2696" s="154" t="s">
        <v>9447</v>
      </c>
      <c r="G2696" s="154" t="s">
        <v>9448</v>
      </c>
      <c r="H2696" s="154" t="s">
        <v>42</v>
      </c>
      <c r="I2696" s="154" t="s">
        <v>9449</v>
      </c>
      <c r="J2696" s="154" t="s">
        <v>9450</v>
      </c>
      <c r="K2696" s="154" t="s">
        <v>9451</v>
      </c>
      <c r="L2696" s="155">
        <v>49.62</v>
      </c>
    </row>
    <row r="2697" spans="1:12" hidden="1" x14ac:dyDescent="0.3">
      <c r="A2697" s="154" t="s">
        <v>14956</v>
      </c>
      <c r="B2697" s="154" t="s">
        <v>14957</v>
      </c>
      <c r="C2697" s="152" t="s">
        <v>3220</v>
      </c>
      <c r="D2697" s="153" t="s">
        <v>14958</v>
      </c>
      <c r="E2697" s="154" t="s">
        <v>36</v>
      </c>
      <c r="F2697" s="154" t="s">
        <v>7308</v>
      </c>
      <c r="G2697" s="154" t="s">
        <v>7309</v>
      </c>
      <c r="H2697" s="154" t="s">
        <v>8067</v>
      </c>
      <c r="I2697" s="154" t="s">
        <v>8068</v>
      </c>
      <c r="J2697" s="154" t="s">
        <v>7312</v>
      </c>
      <c r="K2697" s="154" t="s">
        <v>4</v>
      </c>
      <c r="L2697" s="155">
        <v>0.66587697000000001</v>
      </c>
    </row>
    <row r="2698" spans="1:12" hidden="1" x14ac:dyDescent="0.3">
      <c r="A2698" s="154" t="s">
        <v>14959</v>
      </c>
      <c r="B2698" s="154" t="s">
        <v>14960</v>
      </c>
      <c r="C2698" s="152" t="s">
        <v>14961</v>
      </c>
      <c r="D2698" s="153" t="s">
        <v>14962</v>
      </c>
      <c r="E2698" s="154" t="s">
        <v>36</v>
      </c>
      <c r="F2698" s="154" t="s">
        <v>7308</v>
      </c>
      <c r="G2698" s="154" t="s">
        <v>7309</v>
      </c>
      <c r="H2698" s="154" t="s">
        <v>8067</v>
      </c>
      <c r="I2698" s="154" t="s">
        <v>8068</v>
      </c>
      <c r="J2698" s="154" t="s">
        <v>7312</v>
      </c>
      <c r="K2698" s="154" t="s">
        <v>4</v>
      </c>
      <c r="L2698" s="155">
        <v>0.49018137000000001</v>
      </c>
    </row>
    <row r="2699" spans="1:12" hidden="1" x14ac:dyDescent="0.3">
      <c r="A2699" s="154" t="s">
        <v>14963</v>
      </c>
      <c r="B2699" s="154" t="s">
        <v>14964</v>
      </c>
      <c r="C2699" s="152" t="s">
        <v>2107</v>
      </c>
      <c r="D2699" s="153" t="s">
        <v>14965</v>
      </c>
      <c r="E2699" s="154" t="s">
        <v>36</v>
      </c>
      <c r="F2699" s="154" t="s">
        <v>7308</v>
      </c>
      <c r="G2699" s="154" t="s">
        <v>7309</v>
      </c>
      <c r="H2699" s="154" t="s">
        <v>8067</v>
      </c>
      <c r="I2699" s="154" t="s">
        <v>8068</v>
      </c>
      <c r="J2699" s="154" t="s">
        <v>7312</v>
      </c>
      <c r="K2699" s="154" t="s">
        <v>4</v>
      </c>
      <c r="L2699" s="155">
        <v>0.54726655999999996</v>
      </c>
    </row>
    <row r="2700" spans="1:12" hidden="1" x14ac:dyDescent="0.3">
      <c r="A2700" s="154" t="s">
        <v>14966</v>
      </c>
      <c r="B2700" s="154" t="s">
        <v>14967</v>
      </c>
      <c r="C2700" s="152" t="s">
        <v>1300</v>
      </c>
      <c r="D2700" s="153" t="s">
        <v>14968</v>
      </c>
      <c r="E2700" s="154" t="s">
        <v>36</v>
      </c>
      <c r="F2700" s="154" t="s">
        <v>7849</v>
      </c>
      <c r="G2700" s="154" t="s">
        <v>7850</v>
      </c>
      <c r="H2700" s="154" t="s">
        <v>8233</v>
      </c>
      <c r="I2700" s="154" t="s">
        <v>8234</v>
      </c>
      <c r="J2700" s="154" t="s">
        <v>7312</v>
      </c>
      <c r="K2700" s="154" t="s">
        <v>4</v>
      </c>
      <c r="L2700" s="155">
        <v>8.5792110000000005E-2</v>
      </c>
    </row>
    <row r="2701" spans="1:12" hidden="1" x14ac:dyDescent="0.3">
      <c r="A2701" s="154" t="s">
        <v>14969</v>
      </c>
      <c r="B2701" s="154" t="s">
        <v>14970</v>
      </c>
      <c r="C2701" s="152" t="s">
        <v>14971</v>
      </c>
      <c r="D2701" s="153" t="s">
        <v>14972</v>
      </c>
      <c r="E2701" s="154" t="s">
        <v>36</v>
      </c>
      <c r="F2701" s="154" t="s">
        <v>7849</v>
      </c>
      <c r="G2701" s="154" t="s">
        <v>7850</v>
      </c>
      <c r="H2701" s="154" t="s">
        <v>8233</v>
      </c>
      <c r="I2701" s="154" t="s">
        <v>8234</v>
      </c>
      <c r="J2701" s="154" t="s">
        <v>7312</v>
      </c>
      <c r="K2701" s="154" t="s">
        <v>4</v>
      </c>
      <c r="L2701" s="155">
        <v>2.0241889400000002</v>
      </c>
    </row>
    <row r="2702" spans="1:12" hidden="1" x14ac:dyDescent="0.3">
      <c r="A2702" s="154" t="s">
        <v>14973</v>
      </c>
      <c r="B2702" s="154" t="s">
        <v>14974</v>
      </c>
      <c r="C2702" s="152" t="s">
        <v>2111</v>
      </c>
      <c r="D2702" s="153" t="s">
        <v>14975</v>
      </c>
      <c r="E2702" s="154" t="s">
        <v>36</v>
      </c>
      <c r="F2702" s="154" t="s">
        <v>7849</v>
      </c>
      <c r="G2702" s="154" t="s">
        <v>7850</v>
      </c>
      <c r="H2702" s="154" t="s">
        <v>8233</v>
      </c>
      <c r="I2702" s="154" t="s">
        <v>8234</v>
      </c>
      <c r="J2702" s="154" t="s">
        <v>7312</v>
      </c>
      <c r="K2702" s="154" t="s">
        <v>4</v>
      </c>
      <c r="L2702" s="155">
        <v>0.734545</v>
      </c>
    </row>
    <row r="2703" spans="1:12" hidden="1" x14ac:dyDescent="0.3">
      <c r="A2703" s="154" t="s">
        <v>14976</v>
      </c>
      <c r="B2703" s="154" t="s">
        <v>14977</v>
      </c>
      <c r="C2703" s="152" t="s">
        <v>14978</v>
      </c>
      <c r="D2703" s="153" t="s">
        <v>14979</v>
      </c>
      <c r="E2703" s="154" t="s">
        <v>36</v>
      </c>
      <c r="F2703" s="154" t="s">
        <v>7849</v>
      </c>
      <c r="G2703" s="154" t="s">
        <v>7850</v>
      </c>
      <c r="H2703" s="154" t="s">
        <v>8233</v>
      </c>
      <c r="I2703" s="154" t="s">
        <v>8234</v>
      </c>
      <c r="J2703" s="154" t="s">
        <v>7312</v>
      </c>
      <c r="K2703" s="154" t="s">
        <v>4</v>
      </c>
      <c r="L2703" s="155">
        <v>1.5642258099999999</v>
      </c>
    </row>
    <row r="2704" spans="1:12" hidden="1" x14ac:dyDescent="0.3">
      <c r="A2704" s="154" t="s">
        <v>14980</v>
      </c>
      <c r="B2704" s="154" t="s">
        <v>14981</v>
      </c>
      <c r="C2704" s="152" t="s">
        <v>14982</v>
      </c>
      <c r="D2704" s="153" t="s">
        <v>14983</v>
      </c>
      <c r="E2704" s="154" t="s">
        <v>36</v>
      </c>
      <c r="F2704" s="154" t="s">
        <v>7849</v>
      </c>
      <c r="G2704" s="154" t="s">
        <v>7850</v>
      </c>
      <c r="H2704" s="154" t="s">
        <v>8233</v>
      </c>
      <c r="I2704" s="154" t="s">
        <v>8234</v>
      </c>
      <c r="J2704" s="154" t="s">
        <v>7312</v>
      </c>
      <c r="K2704" s="154" t="s">
        <v>4</v>
      </c>
      <c r="L2704" s="155">
        <v>1.4845982799999999</v>
      </c>
    </row>
    <row r="2705" spans="1:12" hidden="1" x14ac:dyDescent="0.3">
      <c r="A2705" s="154" t="s">
        <v>14984</v>
      </c>
      <c r="B2705" s="154" t="s">
        <v>14985</v>
      </c>
      <c r="C2705" s="152" t="s">
        <v>14986</v>
      </c>
      <c r="D2705" s="153" t="s">
        <v>14987</v>
      </c>
      <c r="E2705" s="154" t="s">
        <v>36</v>
      </c>
      <c r="F2705" s="154" t="s">
        <v>7849</v>
      </c>
      <c r="G2705" s="154" t="s">
        <v>7850</v>
      </c>
      <c r="H2705" s="154" t="s">
        <v>8233</v>
      </c>
      <c r="I2705" s="154" t="s">
        <v>8234</v>
      </c>
      <c r="J2705" s="154" t="s">
        <v>7312</v>
      </c>
      <c r="K2705" s="154" t="s">
        <v>4</v>
      </c>
      <c r="L2705" s="155">
        <v>1.99788359</v>
      </c>
    </row>
    <row r="2706" spans="1:12" hidden="1" x14ac:dyDescent="0.3">
      <c r="A2706" s="154" t="s">
        <v>14988</v>
      </c>
      <c r="B2706" s="154" t="s">
        <v>14989</v>
      </c>
      <c r="C2706" s="152" t="s">
        <v>14990</v>
      </c>
      <c r="D2706" s="153" t="s">
        <v>14991</v>
      </c>
      <c r="E2706" s="154" t="s">
        <v>36</v>
      </c>
      <c r="F2706" s="154" t="s">
        <v>7849</v>
      </c>
      <c r="G2706" s="154" t="s">
        <v>7850</v>
      </c>
      <c r="H2706" s="154" t="s">
        <v>8233</v>
      </c>
      <c r="I2706" s="154" t="s">
        <v>8234</v>
      </c>
      <c r="J2706" s="154" t="s">
        <v>7312</v>
      </c>
      <c r="K2706" s="154" t="s">
        <v>4</v>
      </c>
      <c r="L2706" s="155">
        <v>1.8384948000000001</v>
      </c>
    </row>
    <row r="2707" spans="1:12" hidden="1" x14ac:dyDescent="0.3">
      <c r="A2707" s="154" t="s">
        <v>14992</v>
      </c>
      <c r="B2707" s="154" t="s">
        <v>14993</v>
      </c>
      <c r="C2707" s="152" t="s">
        <v>14994</v>
      </c>
      <c r="D2707" s="153" t="s">
        <v>14995</v>
      </c>
      <c r="E2707" s="154" t="s">
        <v>36</v>
      </c>
      <c r="F2707" s="154" t="s">
        <v>7849</v>
      </c>
      <c r="G2707" s="154" t="s">
        <v>7850</v>
      </c>
      <c r="H2707" s="154" t="s">
        <v>8233</v>
      </c>
      <c r="I2707" s="154" t="s">
        <v>8234</v>
      </c>
      <c r="J2707" s="154" t="s">
        <v>7312</v>
      </c>
      <c r="K2707" s="154" t="s">
        <v>4</v>
      </c>
      <c r="L2707" s="155">
        <v>1.56013058</v>
      </c>
    </row>
    <row r="2708" spans="1:12" hidden="1" x14ac:dyDescent="0.3">
      <c r="A2708" s="154" t="s">
        <v>14996</v>
      </c>
      <c r="B2708" s="154" t="s">
        <v>14997</v>
      </c>
      <c r="C2708" s="152" t="s">
        <v>14998</v>
      </c>
      <c r="D2708" s="153" t="s">
        <v>14999</v>
      </c>
      <c r="E2708" s="154" t="s">
        <v>36</v>
      </c>
      <c r="F2708" s="154" t="s">
        <v>7849</v>
      </c>
      <c r="G2708" s="154" t="s">
        <v>7850</v>
      </c>
      <c r="H2708" s="154" t="s">
        <v>8233</v>
      </c>
      <c r="I2708" s="154" t="s">
        <v>8234</v>
      </c>
      <c r="J2708" s="154" t="s">
        <v>7312</v>
      </c>
      <c r="K2708" s="154" t="s">
        <v>4</v>
      </c>
      <c r="L2708" s="155">
        <v>1.9794919099999999</v>
      </c>
    </row>
    <row r="2709" spans="1:12" hidden="1" x14ac:dyDescent="0.3">
      <c r="A2709" s="154" t="s">
        <v>15000</v>
      </c>
      <c r="B2709" s="154" t="s">
        <v>15001</v>
      </c>
      <c r="C2709" s="152" t="s">
        <v>15002</v>
      </c>
      <c r="D2709" s="153" t="s">
        <v>15003</v>
      </c>
      <c r="E2709" s="154" t="s">
        <v>36</v>
      </c>
      <c r="F2709" s="154" t="s">
        <v>7849</v>
      </c>
      <c r="G2709" s="154" t="s">
        <v>7850</v>
      </c>
      <c r="H2709" s="154" t="s">
        <v>8233</v>
      </c>
      <c r="I2709" s="154" t="s">
        <v>8234</v>
      </c>
      <c r="J2709" s="154" t="s">
        <v>7312</v>
      </c>
      <c r="K2709" s="154" t="s">
        <v>4</v>
      </c>
      <c r="L2709" s="155">
        <v>1.8385493900000001</v>
      </c>
    </row>
    <row r="2710" spans="1:12" hidden="1" x14ac:dyDescent="0.3">
      <c r="A2710" s="154" t="s">
        <v>15004</v>
      </c>
      <c r="B2710" s="154" t="s">
        <v>15005</v>
      </c>
      <c r="C2710" s="152" t="s">
        <v>15006</v>
      </c>
      <c r="D2710" s="153" t="s">
        <v>15007</v>
      </c>
      <c r="E2710" s="154" t="s">
        <v>36</v>
      </c>
      <c r="F2710" s="154" t="s">
        <v>7849</v>
      </c>
      <c r="G2710" s="154" t="s">
        <v>7850</v>
      </c>
      <c r="H2710" s="154" t="s">
        <v>8233</v>
      </c>
      <c r="I2710" s="154" t="s">
        <v>8234</v>
      </c>
      <c r="J2710" s="154" t="s">
        <v>7312</v>
      </c>
      <c r="K2710" s="154" t="s">
        <v>4</v>
      </c>
      <c r="L2710" s="155">
        <v>0.27069278000000002</v>
      </c>
    </row>
    <row r="2711" spans="1:12" hidden="1" x14ac:dyDescent="0.3">
      <c r="A2711" s="154" t="s">
        <v>15008</v>
      </c>
      <c r="B2711" s="154" t="s">
        <v>15009</v>
      </c>
      <c r="C2711" s="152" t="s">
        <v>15010</v>
      </c>
      <c r="D2711" s="153" t="s">
        <v>15011</v>
      </c>
      <c r="E2711" s="154" t="s">
        <v>36</v>
      </c>
      <c r="F2711" s="154" t="s">
        <v>7849</v>
      </c>
      <c r="G2711" s="154" t="s">
        <v>7850</v>
      </c>
      <c r="H2711" s="154" t="s">
        <v>8233</v>
      </c>
      <c r="I2711" s="154" t="s">
        <v>8234</v>
      </c>
      <c r="J2711" s="154" t="s">
        <v>7312</v>
      </c>
      <c r="K2711" s="154" t="s">
        <v>4</v>
      </c>
      <c r="L2711" s="155">
        <v>2.1319412600000001</v>
      </c>
    </row>
    <row r="2712" spans="1:12" hidden="1" x14ac:dyDescent="0.3">
      <c r="A2712" s="154" t="s">
        <v>15012</v>
      </c>
      <c r="B2712" s="154" t="s">
        <v>15013</v>
      </c>
      <c r="C2712" s="152" t="s">
        <v>15014</v>
      </c>
      <c r="D2712" s="153" t="s">
        <v>15015</v>
      </c>
      <c r="E2712" s="154" t="s">
        <v>36</v>
      </c>
      <c r="F2712" s="154" t="s">
        <v>7849</v>
      </c>
      <c r="G2712" s="154" t="s">
        <v>7850</v>
      </c>
      <c r="H2712" s="154" t="s">
        <v>8233</v>
      </c>
      <c r="I2712" s="154" t="s">
        <v>8234</v>
      </c>
      <c r="J2712" s="154" t="s">
        <v>7312</v>
      </c>
      <c r="K2712" s="154" t="s">
        <v>4</v>
      </c>
      <c r="L2712" s="155">
        <v>5.7058294199999997</v>
      </c>
    </row>
    <row r="2713" spans="1:12" hidden="1" x14ac:dyDescent="0.3">
      <c r="A2713" s="154" t="s">
        <v>15016</v>
      </c>
      <c r="B2713" s="154" t="s">
        <v>15017</v>
      </c>
      <c r="C2713" s="152" t="s">
        <v>2113</v>
      </c>
      <c r="D2713" s="153" t="s">
        <v>15018</v>
      </c>
      <c r="E2713" s="154" t="s">
        <v>36</v>
      </c>
      <c r="F2713" s="154" t="s">
        <v>7849</v>
      </c>
      <c r="G2713" s="154" t="s">
        <v>7850</v>
      </c>
      <c r="H2713" s="154" t="s">
        <v>8233</v>
      </c>
      <c r="I2713" s="154" t="s">
        <v>8234</v>
      </c>
      <c r="J2713" s="154" t="s">
        <v>7312</v>
      </c>
      <c r="K2713" s="154" t="s">
        <v>4</v>
      </c>
      <c r="L2713" s="155">
        <v>2.74183179</v>
      </c>
    </row>
    <row r="2714" spans="1:12" hidden="1" x14ac:dyDescent="0.3">
      <c r="A2714" s="154" t="s">
        <v>15019</v>
      </c>
      <c r="B2714" s="154" t="s">
        <v>15020</v>
      </c>
      <c r="C2714" s="152" t="s">
        <v>3222</v>
      </c>
      <c r="D2714" s="153" t="s">
        <v>15021</v>
      </c>
      <c r="E2714" s="154" t="s">
        <v>36</v>
      </c>
      <c r="F2714" s="154" t="s">
        <v>7849</v>
      </c>
      <c r="G2714" s="154" t="s">
        <v>7850</v>
      </c>
      <c r="H2714" s="154" t="s">
        <v>8233</v>
      </c>
      <c r="I2714" s="154" t="s">
        <v>8234</v>
      </c>
      <c r="J2714" s="154" t="s">
        <v>7312</v>
      </c>
      <c r="K2714" s="154" t="s">
        <v>4</v>
      </c>
      <c r="L2714" s="155">
        <v>0.2871398</v>
      </c>
    </row>
    <row r="2715" spans="1:12" hidden="1" x14ac:dyDescent="0.3">
      <c r="A2715" s="154" t="s">
        <v>15022</v>
      </c>
      <c r="B2715" s="154" t="s">
        <v>15023</v>
      </c>
      <c r="C2715" s="152" t="s">
        <v>3224</v>
      </c>
      <c r="D2715" s="153" t="s">
        <v>15024</v>
      </c>
      <c r="E2715" s="154" t="s">
        <v>36</v>
      </c>
      <c r="F2715" s="154" t="s">
        <v>7849</v>
      </c>
      <c r="G2715" s="154" t="s">
        <v>7850</v>
      </c>
      <c r="H2715" s="154" t="s">
        <v>8233</v>
      </c>
      <c r="I2715" s="154" t="s">
        <v>8234</v>
      </c>
      <c r="J2715" s="154" t="s">
        <v>7312</v>
      </c>
      <c r="K2715" s="154" t="s">
        <v>4</v>
      </c>
      <c r="L2715" s="155">
        <v>0.22827043999999999</v>
      </c>
    </row>
    <row r="2716" spans="1:12" hidden="1" x14ac:dyDescent="0.3">
      <c r="A2716" s="154" t="s">
        <v>15025</v>
      </c>
      <c r="B2716" s="154" t="s">
        <v>15026</v>
      </c>
      <c r="C2716" s="152" t="s">
        <v>15027</v>
      </c>
      <c r="D2716" s="153" t="s">
        <v>15028</v>
      </c>
      <c r="E2716" s="154" t="s">
        <v>36</v>
      </c>
      <c r="F2716" s="154" t="s">
        <v>7849</v>
      </c>
      <c r="G2716" s="154" t="s">
        <v>7850</v>
      </c>
      <c r="H2716" s="154" t="s">
        <v>8233</v>
      </c>
      <c r="I2716" s="154" t="s">
        <v>8234</v>
      </c>
      <c r="J2716" s="154" t="s">
        <v>7312</v>
      </c>
      <c r="K2716" s="154" t="s">
        <v>4</v>
      </c>
      <c r="L2716" s="155">
        <v>0.39103268000000002</v>
      </c>
    </row>
    <row r="2717" spans="1:12" hidden="1" x14ac:dyDescent="0.3">
      <c r="A2717" s="154" t="s">
        <v>15029</v>
      </c>
      <c r="B2717" s="154" t="s">
        <v>15030</v>
      </c>
      <c r="C2717" s="152" t="s">
        <v>15031</v>
      </c>
      <c r="D2717" s="153" t="s">
        <v>15032</v>
      </c>
      <c r="E2717" s="154" t="s">
        <v>36</v>
      </c>
      <c r="F2717" s="154" t="s">
        <v>7849</v>
      </c>
      <c r="G2717" s="154" t="s">
        <v>7850</v>
      </c>
      <c r="H2717" s="154" t="s">
        <v>8233</v>
      </c>
      <c r="I2717" s="154" t="s">
        <v>8234</v>
      </c>
      <c r="J2717" s="154" t="s">
        <v>7312</v>
      </c>
      <c r="K2717" s="154" t="s">
        <v>4</v>
      </c>
      <c r="L2717" s="155">
        <v>0.30055204000000002</v>
      </c>
    </row>
    <row r="2718" spans="1:12" hidden="1" x14ac:dyDescent="0.3">
      <c r="A2718" s="154" t="s">
        <v>15033</v>
      </c>
      <c r="B2718" s="154" t="s">
        <v>15034</v>
      </c>
      <c r="C2718" s="152" t="s">
        <v>15035</v>
      </c>
      <c r="D2718" s="153" t="s">
        <v>15036</v>
      </c>
      <c r="E2718" s="154" t="s">
        <v>36</v>
      </c>
      <c r="F2718" s="154" t="s">
        <v>7849</v>
      </c>
      <c r="G2718" s="154" t="s">
        <v>7850</v>
      </c>
      <c r="H2718" s="154" t="s">
        <v>8233</v>
      </c>
      <c r="I2718" s="154" t="s">
        <v>8234</v>
      </c>
      <c r="J2718" s="154" t="s">
        <v>7312</v>
      </c>
      <c r="K2718" s="154" t="s">
        <v>4</v>
      </c>
      <c r="L2718" s="155">
        <v>0.31316199</v>
      </c>
    </row>
    <row r="2719" spans="1:12" hidden="1" x14ac:dyDescent="0.3">
      <c r="A2719" s="154" t="s">
        <v>15037</v>
      </c>
      <c r="B2719" s="154" t="s">
        <v>15038</v>
      </c>
      <c r="C2719" s="152" t="s">
        <v>15039</v>
      </c>
      <c r="D2719" s="153" t="s">
        <v>15040</v>
      </c>
      <c r="E2719" s="154" t="s">
        <v>36</v>
      </c>
      <c r="F2719" s="154" t="s">
        <v>7849</v>
      </c>
      <c r="G2719" s="154" t="s">
        <v>7850</v>
      </c>
      <c r="H2719" s="154" t="s">
        <v>8233</v>
      </c>
      <c r="I2719" s="154" t="s">
        <v>8234</v>
      </c>
      <c r="J2719" s="154" t="s">
        <v>7312</v>
      </c>
      <c r="K2719" s="154" t="s">
        <v>4</v>
      </c>
      <c r="L2719" s="155">
        <v>0.31316199</v>
      </c>
    </row>
    <row r="2720" spans="1:12" hidden="1" x14ac:dyDescent="0.3">
      <c r="A2720" s="154" t="s">
        <v>15041</v>
      </c>
      <c r="B2720" s="154" t="s">
        <v>15042</v>
      </c>
      <c r="C2720" s="152" t="s">
        <v>15043</v>
      </c>
      <c r="D2720" s="153" t="s">
        <v>15044</v>
      </c>
      <c r="E2720" s="154" t="s">
        <v>36</v>
      </c>
      <c r="F2720" s="154" t="s">
        <v>7308</v>
      </c>
      <c r="G2720" s="154" t="s">
        <v>7309</v>
      </c>
      <c r="H2720" s="154" t="s">
        <v>8067</v>
      </c>
      <c r="I2720" s="154" t="s">
        <v>8068</v>
      </c>
      <c r="J2720" s="154" t="s">
        <v>7312</v>
      </c>
      <c r="K2720" s="154" t="s">
        <v>4</v>
      </c>
      <c r="L2720" s="155">
        <v>0.89225074000000004</v>
      </c>
    </row>
    <row r="2721" spans="1:12" hidden="1" x14ac:dyDescent="0.3">
      <c r="A2721" s="154" t="s">
        <v>15045</v>
      </c>
      <c r="B2721" s="154" t="s">
        <v>15046</v>
      </c>
      <c r="C2721" s="152" t="s">
        <v>1258</v>
      </c>
      <c r="D2721" s="153" t="s">
        <v>15047</v>
      </c>
      <c r="E2721" s="154" t="s">
        <v>36</v>
      </c>
      <c r="F2721" s="154" t="s">
        <v>7849</v>
      </c>
      <c r="G2721" s="154" t="s">
        <v>7850</v>
      </c>
      <c r="H2721" s="154" t="s">
        <v>8233</v>
      </c>
      <c r="I2721" s="154" t="s">
        <v>8234</v>
      </c>
      <c r="J2721" s="154" t="s">
        <v>7312</v>
      </c>
      <c r="K2721" s="154" t="s">
        <v>4</v>
      </c>
      <c r="L2721" s="155">
        <v>0.86482811000000004</v>
      </c>
    </row>
    <row r="2722" spans="1:12" hidden="1" x14ac:dyDescent="0.3">
      <c r="A2722" s="154" t="s">
        <v>15048</v>
      </c>
      <c r="B2722" s="154" t="s">
        <v>15049</v>
      </c>
      <c r="C2722" s="152" t="s">
        <v>15050</v>
      </c>
      <c r="D2722" s="153" t="s">
        <v>15051</v>
      </c>
      <c r="E2722" s="154" t="s">
        <v>36</v>
      </c>
      <c r="F2722" s="154" t="s">
        <v>7849</v>
      </c>
      <c r="G2722" s="154" t="s">
        <v>7850</v>
      </c>
      <c r="H2722" s="154" t="s">
        <v>8233</v>
      </c>
      <c r="I2722" s="154" t="s">
        <v>8234</v>
      </c>
      <c r="J2722" s="154" t="s">
        <v>7312</v>
      </c>
      <c r="K2722" s="154" t="s">
        <v>4</v>
      </c>
      <c r="L2722" s="155">
        <v>2.7110964499999999</v>
      </c>
    </row>
    <row r="2723" spans="1:12" hidden="1" x14ac:dyDescent="0.3">
      <c r="A2723" s="154" t="s">
        <v>15052</v>
      </c>
      <c r="B2723" s="154" t="s">
        <v>15053</v>
      </c>
      <c r="C2723" s="152" t="s">
        <v>15054</v>
      </c>
      <c r="D2723" s="153" t="s">
        <v>15055</v>
      </c>
      <c r="E2723" s="154" t="s">
        <v>36</v>
      </c>
      <c r="F2723" s="154" t="s">
        <v>7849</v>
      </c>
      <c r="G2723" s="154" t="s">
        <v>7850</v>
      </c>
      <c r="H2723" s="154" t="s">
        <v>8233</v>
      </c>
      <c r="I2723" s="154" t="s">
        <v>8234</v>
      </c>
      <c r="J2723" s="154" t="s">
        <v>7312</v>
      </c>
      <c r="K2723" s="154" t="s">
        <v>4</v>
      </c>
      <c r="L2723" s="155">
        <v>0.46897377000000001</v>
      </c>
    </row>
    <row r="2724" spans="1:12" hidden="1" x14ac:dyDescent="0.3">
      <c r="A2724" s="154" t="s">
        <v>15056</v>
      </c>
      <c r="B2724" s="154" t="s">
        <v>15057</v>
      </c>
      <c r="C2724" s="152" t="s">
        <v>15058</v>
      </c>
      <c r="D2724" s="153" t="s">
        <v>15059</v>
      </c>
      <c r="E2724" s="154" t="s">
        <v>36</v>
      </c>
      <c r="F2724" s="154" t="s">
        <v>7849</v>
      </c>
      <c r="G2724" s="154" t="s">
        <v>7850</v>
      </c>
      <c r="H2724" s="154" t="s">
        <v>8233</v>
      </c>
      <c r="I2724" s="154" t="s">
        <v>8234</v>
      </c>
      <c r="J2724" s="154" t="s">
        <v>7312</v>
      </c>
      <c r="K2724" s="154" t="s">
        <v>4</v>
      </c>
      <c r="L2724" s="155">
        <v>9.939228E-2</v>
      </c>
    </row>
    <row r="2725" spans="1:12" hidden="1" x14ac:dyDescent="0.3">
      <c r="A2725" s="154" t="s">
        <v>15060</v>
      </c>
      <c r="B2725" s="154" t="s">
        <v>15061</v>
      </c>
      <c r="C2725" s="152" t="s">
        <v>15062</v>
      </c>
      <c r="D2725" s="153" t="s">
        <v>15063</v>
      </c>
      <c r="E2725" s="154" t="s">
        <v>36</v>
      </c>
      <c r="F2725" s="154" t="s">
        <v>7849</v>
      </c>
      <c r="G2725" s="154" t="s">
        <v>7850</v>
      </c>
      <c r="H2725" s="154" t="s">
        <v>8233</v>
      </c>
      <c r="I2725" s="154" t="s">
        <v>8234</v>
      </c>
      <c r="J2725" s="154" t="s">
        <v>7312</v>
      </c>
      <c r="K2725" s="154" t="s">
        <v>4</v>
      </c>
      <c r="L2725" s="155">
        <v>9.9397020000000003E-2</v>
      </c>
    </row>
    <row r="2726" spans="1:12" hidden="1" x14ac:dyDescent="0.3">
      <c r="A2726" s="154" t="s">
        <v>15064</v>
      </c>
      <c r="B2726" s="154" t="s">
        <v>15065</v>
      </c>
      <c r="C2726" s="152" t="s">
        <v>15066</v>
      </c>
      <c r="D2726" s="153" t="s">
        <v>15067</v>
      </c>
      <c r="E2726" s="154" t="s">
        <v>36</v>
      </c>
      <c r="F2726" s="154" t="s">
        <v>7849</v>
      </c>
      <c r="G2726" s="154" t="s">
        <v>7850</v>
      </c>
      <c r="H2726" s="154" t="s">
        <v>8233</v>
      </c>
      <c r="I2726" s="154" t="s">
        <v>8234</v>
      </c>
      <c r="J2726" s="154" t="s">
        <v>7312</v>
      </c>
      <c r="K2726" s="154" t="s">
        <v>4</v>
      </c>
      <c r="L2726" s="155">
        <v>9.0719215700000007</v>
      </c>
    </row>
    <row r="2727" spans="1:12" hidden="1" x14ac:dyDescent="0.3">
      <c r="A2727" s="154" t="s">
        <v>15068</v>
      </c>
      <c r="B2727" s="154" t="s">
        <v>15069</v>
      </c>
      <c r="C2727" s="152" t="s">
        <v>15070</v>
      </c>
      <c r="D2727" s="153" t="s">
        <v>15071</v>
      </c>
      <c r="E2727" s="154" t="s">
        <v>36</v>
      </c>
      <c r="F2727" s="154" t="s">
        <v>7849</v>
      </c>
      <c r="G2727" s="154" t="s">
        <v>7850</v>
      </c>
      <c r="H2727" s="154" t="s">
        <v>8233</v>
      </c>
      <c r="I2727" s="154" t="s">
        <v>8234</v>
      </c>
      <c r="J2727" s="154" t="s">
        <v>7312</v>
      </c>
      <c r="K2727" s="154" t="s">
        <v>4</v>
      </c>
      <c r="L2727" s="155">
        <v>1.7312903399999999</v>
      </c>
    </row>
    <row r="2728" spans="1:12" hidden="1" x14ac:dyDescent="0.3">
      <c r="A2728" s="154" t="s">
        <v>15072</v>
      </c>
      <c r="B2728" s="154" t="s">
        <v>15073</v>
      </c>
      <c r="C2728" s="152" t="s">
        <v>15074</v>
      </c>
      <c r="D2728" s="153" t="s">
        <v>15075</v>
      </c>
      <c r="E2728" s="154" t="s">
        <v>36</v>
      </c>
      <c r="F2728" s="154" t="s">
        <v>7849</v>
      </c>
      <c r="G2728" s="154" t="s">
        <v>7850</v>
      </c>
      <c r="H2728" s="154" t="s">
        <v>8233</v>
      </c>
      <c r="I2728" s="154" t="s">
        <v>8234</v>
      </c>
      <c r="J2728" s="154" t="s">
        <v>7312</v>
      </c>
      <c r="K2728" s="154" t="s">
        <v>4</v>
      </c>
      <c r="L2728" s="155">
        <v>1.45825296</v>
      </c>
    </row>
    <row r="2729" spans="1:12" hidden="1" x14ac:dyDescent="0.3">
      <c r="A2729" s="154" t="s">
        <v>15076</v>
      </c>
      <c r="B2729" s="154" t="s">
        <v>15077</v>
      </c>
      <c r="C2729" s="152" t="s">
        <v>15078</v>
      </c>
      <c r="D2729" s="153" t="s">
        <v>15079</v>
      </c>
      <c r="E2729" s="154" t="s">
        <v>36</v>
      </c>
      <c r="F2729" s="154" t="s">
        <v>7849</v>
      </c>
      <c r="G2729" s="154" t="s">
        <v>7850</v>
      </c>
      <c r="H2729" s="154" t="s">
        <v>8233</v>
      </c>
      <c r="I2729" s="154" t="s">
        <v>8234</v>
      </c>
      <c r="J2729" s="154" t="s">
        <v>7312</v>
      </c>
      <c r="K2729" s="154" t="s">
        <v>4</v>
      </c>
      <c r="L2729" s="155">
        <v>1.8574344700000001</v>
      </c>
    </row>
    <row r="2730" spans="1:12" hidden="1" x14ac:dyDescent="0.3">
      <c r="A2730" s="154" t="s">
        <v>15080</v>
      </c>
      <c r="B2730" s="154" t="s">
        <v>15081</v>
      </c>
      <c r="C2730" s="152" t="s">
        <v>15082</v>
      </c>
      <c r="D2730" s="153" t="s">
        <v>15083</v>
      </c>
      <c r="E2730" s="154" t="s">
        <v>36</v>
      </c>
      <c r="F2730" s="154" t="s">
        <v>7849</v>
      </c>
      <c r="G2730" s="154" t="s">
        <v>7850</v>
      </c>
      <c r="H2730" s="154" t="s">
        <v>8233</v>
      </c>
      <c r="I2730" s="154" t="s">
        <v>8234</v>
      </c>
      <c r="J2730" s="154" t="s">
        <v>7312</v>
      </c>
      <c r="K2730" s="154" t="s">
        <v>4</v>
      </c>
      <c r="L2730" s="155">
        <v>0.33402322000000001</v>
      </c>
    </row>
    <row r="2731" spans="1:12" hidden="1" x14ac:dyDescent="0.3">
      <c r="A2731" s="154" t="s">
        <v>15084</v>
      </c>
      <c r="B2731" s="154" t="s">
        <v>15085</v>
      </c>
      <c r="C2731" s="152" t="s">
        <v>15086</v>
      </c>
      <c r="D2731" s="153" t="s">
        <v>15087</v>
      </c>
      <c r="E2731" s="154" t="s">
        <v>36</v>
      </c>
      <c r="F2731" s="154" t="s">
        <v>7849</v>
      </c>
      <c r="G2731" s="154" t="s">
        <v>7850</v>
      </c>
      <c r="H2731" s="154" t="s">
        <v>8233</v>
      </c>
      <c r="I2731" s="154" t="s">
        <v>8234</v>
      </c>
      <c r="J2731" s="154" t="s">
        <v>7312</v>
      </c>
      <c r="K2731" s="154" t="s">
        <v>4</v>
      </c>
      <c r="L2731" s="155">
        <v>0.42901913000000003</v>
      </c>
    </row>
    <row r="2732" spans="1:12" hidden="1" x14ac:dyDescent="0.3">
      <c r="A2732" s="154" t="s">
        <v>15088</v>
      </c>
      <c r="B2732" s="154" t="s">
        <v>15089</v>
      </c>
      <c r="C2732" s="152" t="s">
        <v>15090</v>
      </c>
      <c r="D2732" s="153" t="s">
        <v>15091</v>
      </c>
      <c r="E2732" s="154" t="s">
        <v>36</v>
      </c>
      <c r="F2732" s="154" t="s">
        <v>7308</v>
      </c>
      <c r="G2732" s="154" t="s">
        <v>7309</v>
      </c>
      <c r="H2732" s="154" t="s">
        <v>8067</v>
      </c>
      <c r="I2732" s="154" t="s">
        <v>8068</v>
      </c>
      <c r="J2732" s="154" t="s">
        <v>7312</v>
      </c>
      <c r="K2732" s="154" t="s">
        <v>4</v>
      </c>
      <c r="L2732" s="155">
        <v>0</v>
      </c>
    </row>
    <row r="2733" spans="1:12" hidden="1" x14ac:dyDescent="0.3">
      <c r="A2733" s="154" t="s">
        <v>15092</v>
      </c>
      <c r="B2733" s="154" t="s">
        <v>15093</v>
      </c>
      <c r="C2733" s="152" t="s">
        <v>1584</v>
      </c>
      <c r="D2733" s="153" t="s">
        <v>15094</v>
      </c>
      <c r="E2733" s="154" t="s">
        <v>36</v>
      </c>
      <c r="F2733" s="154" t="s">
        <v>7849</v>
      </c>
      <c r="G2733" s="154" t="s">
        <v>7850</v>
      </c>
      <c r="H2733" s="154" t="s">
        <v>8233</v>
      </c>
      <c r="I2733" s="154" t="s">
        <v>8234</v>
      </c>
      <c r="J2733" s="154" t="s">
        <v>7312</v>
      </c>
      <c r="K2733" s="154" t="s">
        <v>4</v>
      </c>
      <c r="L2733" s="155">
        <v>1.61436231</v>
      </c>
    </row>
    <row r="2734" spans="1:12" hidden="1" x14ac:dyDescent="0.3">
      <c r="A2734" s="154" t="s">
        <v>15095</v>
      </c>
      <c r="B2734" s="154" t="s">
        <v>15096</v>
      </c>
      <c r="C2734" s="152" t="s">
        <v>15097</v>
      </c>
      <c r="D2734" s="153" t="s">
        <v>15098</v>
      </c>
      <c r="E2734" s="154" t="s">
        <v>36</v>
      </c>
      <c r="F2734" s="154" t="s">
        <v>7849</v>
      </c>
      <c r="G2734" s="154" t="s">
        <v>7850</v>
      </c>
      <c r="H2734" s="154" t="s">
        <v>8233</v>
      </c>
      <c r="I2734" s="154" t="s">
        <v>8234</v>
      </c>
      <c r="J2734" s="154" t="s">
        <v>7312</v>
      </c>
      <c r="K2734" s="154" t="s">
        <v>4</v>
      </c>
      <c r="L2734" s="155">
        <v>0.69252234000000001</v>
      </c>
    </row>
    <row r="2735" spans="1:12" hidden="1" x14ac:dyDescent="0.3">
      <c r="A2735" s="154" t="s">
        <v>15099</v>
      </c>
      <c r="B2735" s="154" t="s">
        <v>15100</v>
      </c>
      <c r="C2735" s="152" t="s">
        <v>15101</v>
      </c>
      <c r="D2735" s="153" t="s">
        <v>15102</v>
      </c>
      <c r="E2735" s="154" t="s">
        <v>36</v>
      </c>
      <c r="F2735" s="154" t="s">
        <v>7849</v>
      </c>
      <c r="G2735" s="154" t="s">
        <v>7850</v>
      </c>
      <c r="H2735" s="154" t="s">
        <v>8233</v>
      </c>
      <c r="I2735" s="154" t="s">
        <v>8234</v>
      </c>
      <c r="J2735" s="154" t="s">
        <v>7312</v>
      </c>
      <c r="K2735" s="154" t="s">
        <v>4</v>
      </c>
      <c r="L2735" s="155">
        <v>0.70412330000000001</v>
      </c>
    </row>
    <row r="2736" spans="1:12" hidden="1" x14ac:dyDescent="0.3">
      <c r="A2736" s="154" t="s">
        <v>15103</v>
      </c>
      <c r="B2736" s="154" t="s">
        <v>15104</v>
      </c>
      <c r="C2736" s="152" t="s">
        <v>1282</v>
      </c>
      <c r="D2736" s="153" t="s">
        <v>15105</v>
      </c>
      <c r="E2736" s="154" t="s">
        <v>36</v>
      </c>
      <c r="F2736" s="154" t="s">
        <v>7849</v>
      </c>
      <c r="G2736" s="154" t="s">
        <v>7850</v>
      </c>
      <c r="H2736" s="154" t="s">
        <v>8233</v>
      </c>
      <c r="I2736" s="154" t="s">
        <v>8234</v>
      </c>
      <c r="J2736" s="154" t="s">
        <v>7312</v>
      </c>
      <c r="K2736" s="154" t="s">
        <v>4</v>
      </c>
      <c r="L2736" s="155">
        <v>1.8513375700000001</v>
      </c>
    </row>
    <row r="2737" spans="1:12" hidden="1" x14ac:dyDescent="0.3">
      <c r="A2737" s="154" t="s">
        <v>15106</v>
      </c>
      <c r="B2737" s="154" t="s">
        <v>15107</v>
      </c>
      <c r="C2737" s="152" t="s">
        <v>3226</v>
      </c>
      <c r="D2737" s="153" t="s">
        <v>15108</v>
      </c>
      <c r="E2737" s="154" t="s">
        <v>36</v>
      </c>
      <c r="F2737" s="154" t="s">
        <v>7849</v>
      </c>
      <c r="G2737" s="154" t="s">
        <v>7850</v>
      </c>
      <c r="H2737" s="154" t="s">
        <v>8233</v>
      </c>
      <c r="I2737" s="154" t="s">
        <v>8234</v>
      </c>
      <c r="J2737" s="154" t="s">
        <v>7312</v>
      </c>
      <c r="K2737" s="154" t="s">
        <v>4</v>
      </c>
      <c r="L2737" s="155">
        <v>2.1403441399999998</v>
      </c>
    </row>
    <row r="2738" spans="1:12" hidden="1" x14ac:dyDescent="0.3">
      <c r="A2738" s="154" t="s">
        <v>15109</v>
      </c>
      <c r="B2738" s="154" t="s">
        <v>15110</v>
      </c>
      <c r="C2738" s="152" t="s">
        <v>1378</v>
      </c>
      <c r="D2738" s="153" t="s">
        <v>15111</v>
      </c>
      <c r="E2738" s="154" t="s">
        <v>36</v>
      </c>
      <c r="F2738" s="154" t="s">
        <v>7308</v>
      </c>
      <c r="G2738" s="154" t="s">
        <v>7309</v>
      </c>
      <c r="H2738" s="154" t="s">
        <v>8976</v>
      </c>
      <c r="I2738" s="154" t="s">
        <v>8977</v>
      </c>
      <c r="J2738" s="154" t="s">
        <v>7312</v>
      </c>
      <c r="K2738" s="154" t="s">
        <v>4</v>
      </c>
      <c r="L2738" s="155">
        <v>65.860139590000003</v>
      </c>
    </row>
    <row r="2739" spans="1:12" hidden="1" x14ac:dyDescent="0.3">
      <c r="A2739" s="154" t="s">
        <v>15112</v>
      </c>
      <c r="B2739" s="154" t="s">
        <v>15113</v>
      </c>
      <c r="C2739" s="152" t="s">
        <v>2019</v>
      </c>
      <c r="D2739" s="153" t="s">
        <v>15114</v>
      </c>
      <c r="E2739" s="154" t="s">
        <v>36</v>
      </c>
      <c r="F2739" s="154" t="s">
        <v>7308</v>
      </c>
      <c r="G2739" s="154" t="s">
        <v>7309</v>
      </c>
      <c r="H2739" s="154" t="s">
        <v>8976</v>
      </c>
      <c r="I2739" s="154" t="s">
        <v>8977</v>
      </c>
      <c r="J2739" s="154" t="s">
        <v>7312</v>
      </c>
      <c r="K2739" s="154" t="s">
        <v>4</v>
      </c>
      <c r="L2739" s="155">
        <v>57.042012110000002</v>
      </c>
    </row>
    <row r="2740" spans="1:12" hidden="1" x14ac:dyDescent="0.3">
      <c r="A2740" s="154" t="s">
        <v>15115</v>
      </c>
      <c r="B2740" s="154" t="s">
        <v>15116</v>
      </c>
      <c r="C2740" s="152" t="s">
        <v>2023</v>
      </c>
      <c r="D2740" s="153" t="s">
        <v>15117</v>
      </c>
      <c r="E2740" s="154" t="s">
        <v>36</v>
      </c>
      <c r="F2740" s="154" t="s">
        <v>7308</v>
      </c>
      <c r="G2740" s="154" t="s">
        <v>7309</v>
      </c>
      <c r="H2740" s="154" t="s">
        <v>8976</v>
      </c>
      <c r="I2740" s="154" t="s">
        <v>8977</v>
      </c>
      <c r="J2740" s="154" t="s">
        <v>7312</v>
      </c>
      <c r="K2740" s="154" t="s">
        <v>4</v>
      </c>
      <c r="L2740" s="155">
        <v>52.564767089999997</v>
      </c>
    </row>
    <row r="2741" spans="1:12" hidden="1" x14ac:dyDescent="0.3">
      <c r="A2741" s="154" t="s">
        <v>15118</v>
      </c>
      <c r="B2741" s="154" t="s">
        <v>15119</v>
      </c>
      <c r="C2741" s="152" t="s">
        <v>2027</v>
      </c>
      <c r="D2741" s="153" t="s">
        <v>15120</v>
      </c>
      <c r="E2741" s="154" t="s">
        <v>36</v>
      </c>
      <c r="F2741" s="154" t="s">
        <v>7308</v>
      </c>
      <c r="G2741" s="154" t="s">
        <v>7309</v>
      </c>
      <c r="H2741" s="154" t="s">
        <v>8976</v>
      </c>
      <c r="I2741" s="154" t="s">
        <v>8977</v>
      </c>
      <c r="J2741" s="154" t="s">
        <v>7312</v>
      </c>
      <c r="K2741" s="154" t="s">
        <v>4</v>
      </c>
      <c r="L2741" s="155">
        <v>7.3210944199999997</v>
      </c>
    </row>
    <row r="2742" spans="1:12" hidden="1" x14ac:dyDescent="0.3">
      <c r="A2742" s="154" t="s">
        <v>15121</v>
      </c>
      <c r="B2742" s="154" t="s">
        <v>15122</v>
      </c>
      <c r="C2742" s="152" t="s">
        <v>1564</v>
      </c>
      <c r="D2742" s="153" t="s">
        <v>15123</v>
      </c>
      <c r="E2742" s="154" t="s">
        <v>36</v>
      </c>
      <c r="F2742" s="154" t="s">
        <v>7308</v>
      </c>
      <c r="G2742" s="154" t="s">
        <v>7309</v>
      </c>
      <c r="H2742" s="154" t="s">
        <v>8976</v>
      </c>
      <c r="I2742" s="154" t="s">
        <v>8977</v>
      </c>
      <c r="J2742" s="154" t="s">
        <v>7312</v>
      </c>
      <c r="K2742" s="154" t="s">
        <v>4</v>
      </c>
      <c r="L2742" s="155">
        <v>6.1646424199999998</v>
      </c>
    </row>
    <row r="2743" spans="1:12" hidden="1" x14ac:dyDescent="0.3">
      <c r="A2743" s="154" t="s">
        <v>15124</v>
      </c>
      <c r="B2743" s="154" t="s">
        <v>15125</v>
      </c>
      <c r="C2743" s="152" t="s">
        <v>15126</v>
      </c>
      <c r="D2743" s="153" t="s">
        <v>15127</v>
      </c>
      <c r="E2743" s="154" t="s">
        <v>36</v>
      </c>
      <c r="F2743" s="154" t="s">
        <v>7308</v>
      </c>
      <c r="G2743" s="154" t="s">
        <v>7309</v>
      </c>
      <c r="H2743" s="154" t="s">
        <v>8976</v>
      </c>
      <c r="I2743" s="154" t="s">
        <v>8977</v>
      </c>
      <c r="J2743" s="154" t="s">
        <v>7312</v>
      </c>
      <c r="K2743" s="154" t="s">
        <v>4</v>
      </c>
      <c r="L2743" s="155">
        <v>7.7246083499999996</v>
      </c>
    </row>
    <row r="2744" spans="1:12" hidden="1" x14ac:dyDescent="0.3">
      <c r="A2744" s="154" t="s">
        <v>15128</v>
      </c>
      <c r="B2744" s="154" t="s">
        <v>15129</v>
      </c>
      <c r="C2744" s="152" t="s">
        <v>1586</v>
      </c>
      <c r="D2744" s="153" t="s">
        <v>15130</v>
      </c>
      <c r="E2744" s="154" t="s">
        <v>36</v>
      </c>
      <c r="F2744" s="154" t="s">
        <v>7308</v>
      </c>
      <c r="G2744" s="154" t="s">
        <v>7309</v>
      </c>
      <c r="H2744" s="154" t="s">
        <v>8976</v>
      </c>
      <c r="I2744" s="154" t="s">
        <v>8977</v>
      </c>
      <c r="J2744" s="154" t="s">
        <v>7312</v>
      </c>
      <c r="K2744" s="154" t="s">
        <v>4</v>
      </c>
      <c r="L2744" s="155">
        <v>7.8900176000000002</v>
      </c>
    </row>
    <row r="2745" spans="1:12" hidden="1" x14ac:dyDescent="0.3">
      <c r="A2745" s="154" t="s">
        <v>15131</v>
      </c>
      <c r="B2745" s="154" t="s">
        <v>15132</v>
      </c>
      <c r="C2745" s="152" t="s">
        <v>3230</v>
      </c>
      <c r="D2745" s="153" t="s">
        <v>15133</v>
      </c>
      <c r="E2745" s="154" t="s">
        <v>36</v>
      </c>
      <c r="F2745" s="154" t="s">
        <v>7308</v>
      </c>
      <c r="G2745" s="154" t="s">
        <v>7309</v>
      </c>
      <c r="H2745" s="154" t="s">
        <v>8976</v>
      </c>
      <c r="I2745" s="154" t="s">
        <v>8977</v>
      </c>
      <c r="J2745" s="154" t="s">
        <v>7312</v>
      </c>
      <c r="K2745" s="154" t="s">
        <v>4</v>
      </c>
      <c r="L2745" s="155">
        <v>5.7632036099999997</v>
      </c>
    </row>
    <row r="2746" spans="1:12" hidden="1" x14ac:dyDescent="0.3">
      <c r="A2746" s="154" t="s">
        <v>15134</v>
      </c>
      <c r="B2746" s="154" t="s">
        <v>15135</v>
      </c>
      <c r="C2746" s="152" t="s">
        <v>2033</v>
      </c>
      <c r="D2746" s="153" t="s">
        <v>15136</v>
      </c>
      <c r="E2746" s="154" t="s">
        <v>36</v>
      </c>
      <c r="F2746" s="154" t="s">
        <v>7308</v>
      </c>
      <c r="G2746" s="154" t="s">
        <v>7309</v>
      </c>
      <c r="H2746" s="154" t="s">
        <v>8976</v>
      </c>
      <c r="I2746" s="154" t="s">
        <v>8977</v>
      </c>
      <c r="J2746" s="154" t="s">
        <v>7312</v>
      </c>
      <c r="K2746" s="154" t="s">
        <v>4</v>
      </c>
      <c r="L2746" s="155">
        <v>5.4787374800000004</v>
      </c>
    </row>
    <row r="2747" spans="1:12" hidden="1" x14ac:dyDescent="0.3">
      <c r="A2747" s="154" t="s">
        <v>15137</v>
      </c>
      <c r="B2747" s="154" t="s">
        <v>15138</v>
      </c>
      <c r="C2747" s="152" t="s">
        <v>2037</v>
      </c>
      <c r="D2747" s="153" t="s">
        <v>15139</v>
      </c>
      <c r="E2747" s="154" t="s">
        <v>36</v>
      </c>
      <c r="F2747" s="154" t="s">
        <v>7308</v>
      </c>
      <c r="G2747" s="154" t="s">
        <v>7309</v>
      </c>
      <c r="H2747" s="154" t="s">
        <v>8976</v>
      </c>
      <c r="I2747" s="154" t="s">
        <v>8977</v>
      </c>
      <c r="J2747" s="154" t="s">
        <v>7312</v>
      </c>
      <c r="K2747" s="154" t="s">
        <v>4</v>
      </c>
      <c r="L2747" s="155">
        <v>5.3696658299999998</v>
      </c>
    </row>
    <row r="2748" spans="1:12" hidden="1" x14ac:dyDescent="0.3">
      <c r="A2748" s="154" t="s">
        <v>15140</v>
      </c>
      <c r="B2748" s="154" t="s">
        <v>15141</v>
      </c>
      <c r="C2748" s="152" t="s">
        <v>1254</v>
      </c>
      <c r="D2748" s="153" t="s">
        <v>15142</v>
      </c>
      <c r="E2748" s="154" t="s">
        <v>36</v>
      </c>
      <c r="F2748" s="154" t="s">
        <v>7308</v>
      </c>
      <c r="G2748" s="154" t="s">
        <v>7309</v>
      </c>
      <c r="H2748" s="154" t="s">
        <v>8976</v>
      </c>
      <c r="I2748" s="154" t="s">
        <v>8977</v>
      </c>
      <c r="J2748" s="154" t="s">
        <v>7312</v>
      </c>
      <c r="K2748" s="154" t="s">
        <v>4</v>
      </c>
      <c r="L2748" s="155">
        <v>9.8681398100000006</v>
      </c>
    </row>
    <row r="2749" spans="1:12" hidden="1" x14ac:dyDescent="0.3">
      <c r="A2749" s="154" t="s">
        <v>15143</v>
      </c>
      <c r="B2749" s="154" t="s">
        <v>15144</v>
      </c>
      <c r="C2749" s="152" t="s">
        <v>1528</v>
      </c>
      <c r="D2749" s="153" t="s">
        <v>15145</v>
      </c>
      <c r="E2749" s="154" t="s">
        <v>36</v>
      </c>
      <c r="F2749" s="154" t="s">
        <v>7308</v>
      </c>
      <c r="G2749" s="154" t="s">
        <v>7309</v>
      </c>
      <c r="H2749" s="154" t="s">
        <v>8976</v>
      </c>
      <c r="I2749" s="154" t="s">
        <v>8977</v>
      </c>
      <c r="J2749" s="154" t="s">
        <v>7312</v>
      </c>
      <c r="K2749" s="154" t="s">
        <v>4</v>
      </c>
      <c r="L2749" s="155">
        <v>9.7218324200000001</v>
      </c>
    </row>
    <row r="2750" spans="1:12" hidden="1" x14ac:dyDescent="0.3">
      <c r="A2750" s="154" t="s">
        <v>15146</v>
      </c>
      <c r="B2750" s="154" t="s">
        <v>15147</v>
      </c>
      <c r="C2750" s="152" t="s">
        <v>1252</v>
      </c>
      <c r="D2750" s="153" t="s">
        <v>15148</v>
      </c>
      <c r="E2750" s="154" t="s">
        <v>36</v>
      </c>
      <c r="F2750" s="154" t="s">
        <v>7308</v>
      </c>
      <c r="G2750" s="154" t="s">
        <v>7309</v>
      </c>
      <c r="H2750" s="154" t="s">
        <v>8976</v>
      </c>
      <c r="I2750" s="154" t="s">
        <v>8977</v>
      </c>
      <c r="J2750" s="154" t="s">
        <v>7312</v>
      </c>
      <c r="K2750" s="154" t="s">
        <v>4</v>
      </c>
      <c r="L2750" s="155">
        <v>9.0529986099999995</v>
      </c>
    </row>
    <row r="2751" spans="1:12" hidden="1" x14ac:dyDescent="0.3">
      <c r="A2751" s="154" t="s">
        <v>15149</v>
      </c>
      <c r="B2751" s="154" t="s">
        <v>15150</v>
      </c>
      <c r="C2751" s="152" t="s">
        <v>2047</v>
      </c>
      <c r="D2751" s="153" t="s">
        <v>15151</v>
      </c>
      <c r="E2751" s="154" t="s">
        <v>36</v>
      </c>
      <c r="F2751" s="154" t="s">
        <v>7308</v>
      </c>
      <c r="G2751" s="154" t="s">
        <v>7309</v>
      </c>
      <c r="H2751" s="154" t="s">
        <v>8976</v>
      </c>
      <c r="I2751" s="154" t="s">
        <v>8977</v>
      </c>
      <c r="J2751" s="154" t="s">
        <v>7312</v>
      </c>
      <c r="K2751" s="154" t="s">
        <v>4</v>
      </c>
      <c r="L2751" s="155">
        <v>9.9033102700000004</v>
      </c>
    </row>
    <row r="2752" spans="1:12" hidden="1" x14ac:dyDescent="0.3">
      <c r="A2752" s="154" t="s">
        <v>15152</v>
      </c>
      <c r="B2752" s="154" t="s">
        <v>15153</v>
      </c>
      <c r="C2752" s="152" t="s">
        <v>3234</v>
      </c>
      <c r="D2752" s="153" t="s">
        <v>15154</v>
      </c>
      <c r="E2752" s="154" t="s">
        <v>36</v>
      </c>
      <c r="F2752" s="154" t="s">
        <v>7308</v>
      </c>
      <c r="G2752" s="154" t="s">
        <v>7309</v>
      </c>
      <c r="H2752" s="154" t="s">
        <v>8976</v>
      </c>
      <c r="I2752" s="154" t="s">
        <v>8977</v>
      </c>
      <c r="J2752" s="154" t="s">
        <v>7312</v>
      </c>
      <c r="K2752" s="154" t="s">
        <v>4</v>
      </c>
      <c r="L2752" s="155">
        <v>5.9065163500000004</v>
      </c>
    </row>
    <row r="2753" spans="1:12" hidden="1" x14ac:dyDescent="0.3">
      <c r="A2753" s="154" t="s">
        <v>15155</v>
      </c>
      <c r="B2753" s="154" t="s">
        <v>15156</v>
      </c>
      <c r="C2753" s="152" t="s">
        <v>15157</v>
      </c>
      <c r="D2753" s="153" t="s">
        <v>15158</v>
      </c>
      <c r="E2753" s="154" t="s">
        <v>36</v>
      </c>
      <c r="F2753" s="154" t="s">
        <v>7308</v>
      </c>
      <c r="G2753" s="154" t="s">
        <v>7309</v>
      </c>
      <c r="H2753" s="154" t="s">
        <v>8976</v>
      </c>
      <c r="I2753" s="154" t="s">
        <v>8977</v>
      </c>
      <c r="J2753" s="154" t="s">
        <v>7312</v>
      </c>
      <c r="K2753" s="154" t="s">
        <v>4</v>
      </c>
      <c r="L2753" s="155">
        <v>35.428609649999999</v>
      </c>
    </row>
    <row r="2754" spans="1:12" hidden="1" x14ac:dyDescent="0.3">
      <c r="A2754" s="154" t="s">
        <v>15159</v>
      </c>
      <c r="B2754" s="154" t="s">
        <v>15160</v>
      </c>
      <c r="C2754" s="152" t="s">
        <v>3238</v>
      </c>
      <c r="D2754" s="153" t="s">
        <v>15161</v>
      </c>
      <c r="E2754" s="154" t="s">
        <v>36</v>
      </c>
      <c r="F2754" s="154" t="s">
        <v>7308</v>
      </c>
      <c r="G2754" s="154" t="s">
        <v>7309</v>
      </c>
      <c r="H2754" s="154" t="s">
        <v>8976</v>
      </c>
      <c r="I2754" s="154" t="s">
        <v>8977</v>
      </c>
      <c r="J2754" s="154" t="s">
        <v>7312</v>
      </c>
      <c r="K2754" s="154" t="s">
        <v>4</v>
      </c>
      <c r="L2754" s="155">
        <v>29.841921490000001</v>
      </c>
    </row>
    <row r="2755" spans="1:12" hidden="1" x14ac:dyDescent="0.3">
      <c r="A2755" s="154" t="s">
        <v>15162</v>
      </c>
      <c r="B2755" s="154" t="s">
        <v>15163</v>
      </c>
      <c r="C2755" s="152" t="s">
        <v>3240</v>
      </c>
      <c r="D2755" s="153" t="s">
        <v>15164</v>
      </c>
      <c r="E2755" s="154" t="s">
        <v>36</v>
      </c>
      <c r="F2755" s="154" t="s">
        <v>7308</v>
      </c>
      <c r="G2755" s="154" t="s">
        <v>7309</v>
      </c>
      <c r="H2755" s="154" t="s">
        <v>8976</v>
      </c>
      <c r="I2755" s="154" t="s">
        <v>8977</v>
      </c>
      <c r="J2755" s="154" t="s">
        <v>7312</v>
      </c>
      <c r="K2755" s="154" t="s">
        <v>4</v>
      </c>
      <c r="L2755" s="155">
        <v>24.137106580000001</v>
      </c>
    </row>
    <row r="2756" spans="1:12" hidden="1" x14ac:dyDescent="0.3">
      <c r="A2756" s="154" t="s">
        <v>15165</v>
      </c>
      <c r="B2756" s="154" t="s">
        <v>15166</v>
      </c>
      <c r="C2756" s="152" t="s">
        <v>15167</v>
      </c>
      <c r="D2756" s="153" t="s">
        <v>15168</v>
      </c>
      <c r="E2756" s="154" t="s">
        <v>40</v>
      </c>
      <c r="F2756" s="154" t="s">
        <v>15169</v>
      </c>
      <c r="G2756" s="154" t="s">
        <v>15170</v>
      </c>
      <c r="H2756" s="154" t="s">
        <v>15171</v>
      </c>
      <c r="I2756" s="154" t="s">
        <v>15172</v>
      </c>
      <c r="J2756" s="154" t="s">
        <v>15173</v>
      </c>
      <c r="K2756" s="154" t="s">
        <v>15174</v>
      </c>
      <c r="L2756" s="155">
        <v>0</v>
      </c>
    </row>
    <row r="2757" spans="1:12" hidden="1" x14ac:dyDescent="0.3">
      <c r="A2757" s="154" t="s">
        <v>15175</v>
      </c>
      <c r="B2757" s="154" t="s">
        <v>15176</v>
      </c>
      <c r="C2757" s="152" t="s">
        <v>15177</v>
      </c>
      <c r="D2757" s="153" t="s">
        <v>15178</v>
      </c>
      <c r="E2757" s="154" t="s">
        <v>40</v>
      </c>
      <c r="F2757" s="154" t="s">
        <v>15169</v>
      </c>
      <c r="G2757" s="154" t="s">
        <v>15170</v>
      </c>
      <c r="H2757" s="154" t="s">
        <v>15171</v>
      </c>
      <c r="I2757" s="154" t="s">
        <v>15172</v>
      </c>
      <c r="J2757" s="154" t="s">
        <v>15173</v>
      </c>
      <c r="K2757" s="154" t="s">
        <v>15174</v>
      </c>
      <c r="L2757" s="155">
        <v>0</v>
      </c>
    </row>
    <row r="2758" spans="1:12" hidden="1" x14ac:dyDescent="0.3">
      <c r="A2758" s="154" t="s">
        <v>15179</v>
      </c>
      <c r="B2758" s="154" t="s">
        <v>15180</v>
      </c>
      <c r="C2758" s="152" t="s">
        <v>15181</v>
      </c>
      <c r="D2758" s="153" t="s">
        <v>15182</v>
      </c>
      <c r="E2758" s="154" t="s">
        <v>40</v>
      </c>
      <c r="F2758" s="154" t="s">
        <v>15169</v>
      </c>
      <c r="G2758" s="154" t="s">
        <v>15170</v>
      </c>
      <c r="H2758" s="154" t="s">
        <v>15171</v>
      </c>
      <c r="I2758" s="154" t="s">
        <v>15172</v>
      </c>
      <c r="J2758" s="154" t="s">
        <v>15173</v>
      </c>
      <c r="K2758" s="154" t="s">
        <v>15174</v>
      </c>
      <c r="L2758" s="155">
        <v>0.3</v>
      </c>
    </row>
    <row r="2759" spans="1:12" hidden="1" x14ac:dyDescent="0.3">
      <c r="A2759" s="154" t="s">
        <v>15183</v>
      </c>
      <c r="B2759" s="154" t="s">
        <v>15184</v>
      </c>
      <c r="C2759" s="152" t="s">
        <v>15185</v>
      </c>
      <c r="D2759" s="153" t="s">
        <v>15186</v>
      </c>
      <c r="E2759" s="154" t="s">
        <v>40</v>
      </c>
      <c r="F2759" s="154" t="s">
        <v>15169</v>
      </c>
      <c r="G2759" s="154" t="s">
        <v>15170</v>
      </c>
      <c r="H2759" s="154" t="s">
        <v>15171</v>
      </c>
      <c r="I2759" s="154" t="s">
        <v>15172</v>
      </c>
      <c r="J2759" s="154" t="s">
        <v>15173</v>
      </c>
      <c r="K2759" s="154" t="s">
        <v>15174</v>
      </c>
      <c r="L2759" s="155">
        <v>1.3</v>
      </c>
    </row>
    <row r="2760" spans="1:12" hidden="1" x14ac:dyDescent="0.3">
      <c r="A2760" s="154" t="s">
        <v>15187</v>
      </c>
      <c r="B2760" s="154" t="s">
        <v>15188</v>
      </c>
      <c r="C2760" s="152" t="s">
        <v>15189</v>
      </c>
      <c r="D2760" s="153" t="s">
        <v>15190</v>
      </c>
      <c r="E2760" s="154" t="s">
        <v>40</v>
      </c>
      <c r="F2760" s="154" t="s">
        <v>15169</v>
      </c>
      <c r="G2760" s="154" t="s">
        <v>15170</v>
      </c>
      <c r="H2760" s="154" t="s">
        <v>15171</v>
      </c>
      <c r="I2760" s="154" t="s">
        <v>15172</v>
      </c>
      <c r="J2760" s="154" t="s">
        <v>15173</v>
      </c>
      <c r="K2760" s="154" t="s">
        <v>15174</v>
      </c>
      <c r="L2760" s="155">
        <v>20</v>
      </c>
    </row>
    <row r="2761" spans="1:12" hidden="1" x14ac:dyDescent="0.3">
      <c r="A2761" s="154" t="s">
        <v>15191</v>
      </c>
      <c r="B2761" s="154" t="s">
        <v>15192</v>
      </c>
      <c r="C2761" s="152" t="s">
        <v>15193</v>
      </c>
      <c r="D2761" s="153" t="s">
        <v>15194</v>
      </c>
      <c r="E2761" s="154" t="s">
        <v>40</v>
      </c>
      <c r="F2761" s="154" t="s">
        <v>15169</v>
      </c>
      <c r="G2761" s="154" t="s">
        <v>15170</v>
      </c>
      <c r="H2761" s="154" t="s">
        <v>15171</v>
      </c>
      <c r="I2761" s="154" t="s">
        <v>15172</v>
      </c>
      <c r="J2761" s="154" t="s">
        <v>15173</v>
      </c>
      <c r="K2761" s="154" t="s">
        <v>15174</v>
      </c>
      <c r="L2761" s="155">
        <v>3.8</v>
      </c>
    </row>
    <row r="2762" spans="1:12" hidden="1" x14ac:dyDescent="0.3">
      <c r="A2762" s="154" t="s">
        <v>15195</v>
      </c>
      <c r="B2762" s="154" t="s">
        <v>15196</v>
      </c>
      <c r="C2762" s="152" t="s">
        <v>15197</v>
      </c>
      <c r="D2762" s="153" t="s">
        <v>15198</v>
      </c>
      <c r="E2762" s="154" t="s">
        <v>40</v>
      </c>
      <c r="F2762" s="154" t="s">
        <v>15169</v>
      </c>
      <c r="G2762" s="154" t="s">
        <v>15170</v>
      </c>
      <c r="H2762" s="154" t="s">
        <v>15171</v>
      </c>
      <c r="I2762" s="154" t="s">
        <v>15172</v>
      </c>
      <c r="J2762" s="154" t="s">
        <v>15173</v>
      </c>
      <c r="K2762" s="154" t="s">
        <v>15174</v>
      </c>
      <c r="L2762" s="155">
        <v>5</v>
      </c>
    </row>
    <row r="2763" spans="1:12" hidden="1" x14ac:dyDescent="0.3">
      <c r="A2763" s="154" t="s">
        <v>15199</v>
      </c>
      <c r="B2763" s="154" t="s">
        <v>15200</v>
      </c>
      <c r="C2763" s="152" t="s">
        <v>15201</v>
      </c>
      <c r="D2763" s="153" t="s">
        <v>15202</v>
      </c>
      <c r="E2763" s="154" t="s">
        <v>40</v>
      </c>
      <c r="F2763" s="154" t="s">
        <v>15169</v>
      </c>
      <c r="G2763" s="154" t="s">
        <v>15170</v>
      </c>
      <c r="H2763" s="154" t="s">
        <v>15171</v>
      </c>
      <c r="I2763" s="154" t="s">
        <v>15172</v>
      </c>
      <c r="J2763" s="154" t="s">
        <v>15173</v>
      </c>
      <c r="K2763" s="154" t="s">
        <v>15174</v>
      </c>
      <c r="L2763" s="155">
        <v>6.3</v>
      </c>
    </row>
    <row r="2764" spans="1:12" hidden="1" x14ac:dyDescent="0.3">
      <c r="A2764" s="154" t="s">
        <v>15203</v>
      </c>
      <c r="B2764" s="154" t="s">
        <v>15204</v>
      </c>
      <c r="C2764" s="152" t="s">
        <v>15205</v>
      </c>
      <c r="D2764" s="153" t="s">
        <v>15206</v>
      </c>
      <c r="E2764" s="154" t="s">
        <v>40</v>
      </c>
      <c r="F2764" s="154" t="s">
        <v>15169</v>
      </c>
      <c r="G2764" s="154" t="s">
        <v>15170</v>
      </c>
      <c r="H2764" s="154" t="s">
        <v>15171</v>
      </c>
      <c r="I2764" s="154" t="s">
        <v>15172</v>
      </c>
      <c r="J2764" s="154" t="s">
        <v>15173</v>
      </c>
      <c r="K2764" s="154" t="s">
        <v>15174</v>
      </c>
      <c r="L2764" s="155">
        <v>1.6</v>
      </c>
    </row>
    <row r="2765" spans="1:12" hidden="1" x14ac:dyDescent="0.3">
      <c r="A2765" s="154" t="s">
        <v>15207</v>
      </c>
      <c r="B2765" s="154" t="s">
        <v>15208</v>
      </c>
      <c r="C2765" s="152" t="s">
        <v>15209</v>
      </c>
      <c r="D2765" s="153" t="s">
        <v>15210</v>
      </c>
      <c r="E2765" s="154" t="s">
        <v>40</v>
      </c>
      <c r="F2765" s="154" t="s">
        <v>15169</v>
      </c>
      <c r="G2765" s="154" t="s">
        <v>15170</v>
      </c>
      <c r="H2765" s="154" t="s">
        <v>15171</v>
      </c>
      <c r="I2765" s="154" t="s">
        <v>15172</v>
      </c>
      <c r="J2765" s="154" t="s">
        <v>15173</v>
      </c>
      <c r="K2765" s="154" t="s">
        <v>15174</v>
      </c>
      <c r="L2765" s="155">
        <v>1.8</v>
      </c>
    </row>
    <row r="2766" spans="1:12" hidden="1" x14ac:dyDescent="0.3">
      <c r="A2766" s="154" t="s">
        <v>15211</v>
      </c>
      <c r="B2766" s="154" t="s">
        <v>15212</v>
      </c>
      <c r="C2766" s="152" t="s">
        <v>15213</v>
      </c>
      <c r="D2766" s="153" t="s">
        <v>15214</v>
      </c>
      <c r="E2766" s="154" t="s">
        <v>40</v>
      </c>
      <c r="F2766" s="154" t="s">
        <v>15169</v>
      </c>
      <c r="G2766" s="154" t="s">
        <v>15170</v>
      </c>
      <c r="H2766" s="154" t="s">
        <v>15171</v>
      </c>
      <c r="I2766" s="154" t="s">
        <v>15172</v>
      </c>
      <c r="J2766" s="154" t="s">
        <v>15173</v>
      </c>
      <c r="K2766" s="154" t="s">
        <v>15174</v>
      </c>
      <c r="L2766" s="155">
        <v>0</v>
      </c>
    </row>
    <row r="2767" spans="1:12" hidden="1" x14ac:dyDescent="0.3">
      <c r="A2767" s="154" t="s">
        <v>15215</v>
      </c>
      <c r="B2767" s="154" t="s">
        <v>15216</v>
      </c>
      <c r="C2767" s="152" t="s">
        <v>15217</v>
      </c>
      <c r="D2767" s="153" t="s">
        <v>15218</v>
      </c>
      <c r="E2767" s="154" t="s">
        <v>40</v>
      </c>
      <c r="F2767" s="154" t="s">
        <v>15169</v>
      </c>
      <c r="G2767" s="154" t="s">
        <v>15170</v>
      </c>
      <c r="H2767" s="154" t="s">
        <v>15171</v>
      </c>
      <c r="I2767" s="154" t="s">
        <v>15172</v>
      </c>
      <c r="J2767" s="154" t="s">
        <v>15173</v>
      </c>
      <c r="K2767" s="154" t="s">
        <v>15174</v>
      </c>
      <c r="L2767" s="155">
        <v>2.13</v>
      </c>
    </row>
    <row r="2768" spans="1:12" hidden="1" x14ac:dyDescent="0.3">
      <c r="A2768" s="154" t="s">
        <v>15219</v>
      </c>
      <c r="B2768" s="154" t="s">
        <v>15220</v>
      </c>
      <c r="C2768" s="152" t="s">
        <v>15221</v>
      </c>
      <c r="D2768" s="153" t="s">
        <v>15222</v>
      </c>
      <c r="E2768" s="154" t="s">
        <v>40</v>
      </c>
      <c r="F2768" s="154" t="s">
        <v>15169</v>
      </c>
      <c r="G2768" s="154" t="s">
        <v>15170</v>
      </c>
      <c r="H2768" s="154" t="s">
        <v>15171</v>
      </c>
      <c r="I2768" s="154" t="s">
        <v>15172</v>
      </c>
      <c r="J2768" s="154" t="s">
        <v>15173</v>
      </c>
      <c r="K2768" s="154" t="s">
        <v>15174</v>
      </c>
      <c r="L2768" s="155">
        <v>15</v>
      </c>
    </row>
    <row r="2769" spans="1:12" hidden="1" x14ac:dyDescent="0.3">
      <c r="A2769" s="154" t="s">
        <v>15223</v>
      </c>
      <c r="B2769" s="154" t="s">
        <v>15224</v>
      </c>
      <c r="C2769" s="152" t="s">
        <v>15225</v>
      </c>
      <c r="D2769" s="153" t="s">
        <v>15226</v>
      </c>
      <c r="E2769" s="154" t="s">
        <v>757</v>
      </c>
      <c r="F2769" s="154" t="s">
        <v>15169</v>
      </c>
      <c r="G2769" s="154" t="s">
        <v>15170</v>
      </c>
      <c r="H2769" s="154" t="s">
        <v>15171</v>
      </c>
      <c r="I2769" s="154" t="s">
        <v>15172</v>
      </c>
      <c r="J2769" s="154" t="s">
        <v>15173</v>
      </c>
      <c r="K2769" s="154" t="s">
        <v>15174</v>
      </c>
      <c r="L2769" s="155">
        <v>0</v>
      </c>
    </row>
    <row r="2770" spans="1:12" hidden="1" x14ac:dyDescent="0.3">
      <c r="A2770" s="154" t="s">
        <v>15227</v>
      </c>
      <c r="B2770" s="154" t="s">
        <v>15228</v>
      </c>
      <c r="C2770" s="152" t="s">
        <v>15229</v>
      </c>
      <c r="D2770" s="153" t="s">
        <v>15230</v>
      </c>
      <c r="E2770" s="154" t="s">
        <v>40</v>
      </c>
      <c r="F2770" s="154" t="s">
        <v>15169</v>
      </c>
      <c r="G2770" s="154" t="s">
        <v>15170</v>
      </c>
      <c r="H2770" s="154" t="s">
        <v>15171</v>
      </c>
      <c r="I2770" s="154" t="s">
        <v>15172</v>
      </c>
      <c r="J2770" s="154" t="s">
        <v>15173</v>
      </c>
      <c r="K2770" s="154" t="s">
        <v>15174</v>
      </c>
      <c r="L2770" s="155">
        <v>5.3511029399999996</v>
      </c>
    </row>
    <row r="2771" spans="1:12" hidden="1" x14ac:dyDescent="0.3">
      <c r="A2771" s="154" t="s">
        <v>15231</v>
      </c>
      <c r="B2771" s="154" t="s">
        <v>15232</v>
      </c>
      <c r="C2771" s="152" t="s">
        <v>15233</v>
      </c>
      <c r="D2771" s="153" t="s">
        <v>15234</v>
      </c>
      <c r="E2771" s="154" t="s">
        <v>40</v>
      </c>
      <c r="F2771" s="154" t="s">
        <v>15169</v>
      </c>
      <c r="G2771" s="154" t="s">
        <v>15170</v>
      </c>
      <c r="H2771" s="154" t="s">
        <v>15171</v>
      </c>
      <c r="I2771" s="154" t="s">
        <v>15172</v>
      </c>
      <c r="J2771" s="154" t="s">
        <v>15173</v>
      </c>
      <c r="K2771" s="154" t="s">
        <v>15174</v>
      </c>
      <c r="L2771" s="155">
        <v>0</v>
      </c>
    </row>
    <row r="2772" spans="1:12" hidden="1" x14ac:dyDescent="0.3">
      <c r="A2772" s="154" t="s">
        <v>15235</v>
      </c>
      <c r="B2772" s="154" t="s">
        <v>15236</v>
      </c>
      <c r="C2772" s="152" t="s">
        <v>15237</v>
      </c>
      <c r="D2772" s="153" t="s">
        <v>15238</v>
      </c>
      <c r="E2772" s="154" t="s">
        <v>40</v>
      </c>
      <c r="F2772" s="154" t="s">
        <v>15169</v>
      </c>
      <c r="G2772" s="154" t="s">
        <v>15170</v>
      </c>
      <c r="H2772" s="154" t="s">
        <v>15171</v>
      </c>
      <c r="I2772" s="154" t="s">
        <v>15172</v>
      </c>
      <c r="J2772" s="154" t="s">
        <v>15173</v>
      </c>
      <c r="K2772" s="154" t="s">
        <v>15174</v>
      </c>
      <c r="L2772" s="155">
        <v>0</v>
      </c>
    </row>
    <row r="2773" spans="1:12" hidden="1" x14ac:dyDescent="0.3">
      <c r="A2773" s="154" t="s">
        <v>15239</v>
      </c>
      <c r="B2773" s="154" t="s">
        <v>15240</v>
      </c>
      <c r="C2773" s="152" t="s">
        <v>15241</v>
      </c>
      <c r="D2773" s="153" t="s">
        <v>15242</v>
      </c>
      <c r="E2773" s="154" t="s">
        <v>40</v>
      </c>
      <c r="F2773" s="154" t="s">
        <v>15169</v>
      </c>
      <c r="G2773" s="154" t="s">
        <v>15170</v>
      </c>
      <c r="H2773" s="154" t="s">
        <v>15171</v>
      </c>
      <c r="I2773" s="154" t="s">
        <v>15172</v>
      </c>
      <c r="J2773" s="154" t="s">
        <v>15173</v>
      </c>
      <c r="K2773" s="154" t="s">
        <v>15174</v>
      </c>
      <c r="L2773" s="155">
        <v>0</v>
      </c>
    </row>
    <row r="2774" spans="1:12" hidden="1" x14ac:dyDescent="0.3">
      <c r="A2774" s="154" t="s">
        <v>15243</v>
      </c>
      <c r="B2774" s="154" t="s">
        <v>15244</v>
      </c>
      <c r="C2774" s="152" t="s">
        <v>15245</v>
      </c>
      <c r="D2774" s="153" t="s">
        <v>15246</v>
      </c>
      <c r="E2774" s="154" t="s">
        <v>36</v>
      </c>
      <c r="F2774" s="154" t="s">
        <v>7308</v>
      </c>
      <c r="G2774" s="154" t="s">
        <v>7309</v>
      </c>
      <c r="H2774" s="154" t="s">
        <v>15247</v>
      </c>
      <c r="I2774" s="154" t="s">
        <v>15248</v>
      </c>
      <c r="J2774" s="154" t="s">
        <v>7312</v>
      </c>
      <c r="K2774" s="154" t="s">
        <v>4</v>
      </c>
      <c r="L2774" s="155">
        <v>0.68631618000000005</v>
      </c>
    </row>
    <row r="2775" spans="1:12" hidden="1" x14ac:dyDescent="0.3">
      <c r="A2775" s="154" t="s">
        <v>15249</v>
      </c>
      <c r="B2775" s="154" t="s">
        <v>15250</v>
      </c>
      <c r="C2775" s="152" t="s">
        <v>15251</v>
      </c>
      <c r="D2775" s="153" t="s">
        <v>15252</v>
      </c>
      <c r="E2775" s="154" t="s">
        <v>36</v>
      </c>
      <c r="F2775" s="154" t="s">
        <v>7308</v>
      </c>
      <c r="G2775" s="154" t="s">
        <v>7309</v>
      </c>
      <c r="H2775" s="154" t="s">
        <v>15247</v>
      </c>
      <c r="I2775" s="154" t="s">
        <v>15248</v>
      </c>
      <c r="J2775" s="154" t="s">
        <v>7312</v>
      </c>
      <c r="K2775" s="154" t="s">
        <v>4</v>
      </c>
      <c r="L2775" s="155">
        <v>0.98221535000000004</v>
      </c>
    </row>
    <row r="2776" spans="1:12" hidden="1" x14ac:dyDescent="0.3">
      <c r="A2776" s="154" t="s">
        <v>15253</v>
      </c>
      <c r="B2776" s="154" t="s">
        <v>15254</v>
      </c>
      <c r="C2776" s="152" t="s">
        <v>15255</v>
      </c>
      <c r="D2776" s="153" t="s">
        <v>15256</v>
      </c>
      <c r="E2776" s="154" t="s">
        <v>36</v>
      </c>
      <c r="F2776" s="154" t="s">
        <v>7308</v>
      </c>
      <c r="G2776" s="154" t="s">
        <v>7309</v>
      </c>
      <c r="H2776" s="154" t="s">
        <v>15247</v>
      </c>
      <c r="I2776" s="154" t="s">
        <v>15248</v>
      </c>
      <c r="J2776" s="154" t="s">
        <v>7312</v>
      </c>
      <c r="K2776" s="154" t="s">
        <v>4</v>
      </c>
      <c r="L2776" s="155">
        <v>0.98502847000000004</v>
      </c>
    </row>
    <row r="2777" spans="1:12" hidden="1" x14ac:dyDescent="0.3">
      <c r="A2777" s="154" t="s">
        <v>15257</v>
      </c>
      <c r="B2777" s="154" t="s">
        <v>15258</v>
      </c>
      <c r="C2777" s="152" t="s">
        <v>15259</v>
      </c>
      <c r="D2777" s="153" t="s">
        <v>15260</v>
      </c>
      <c r="E2777" s="154" t="s">
        <v>36</v>
      </c>
      <c r="F2777" s="154" t="s">
        <v>7308</v>
      </c>
      <c r="G2777" s="154" t="s">
        <v>7309</v>
      </c>
      <c r="H2777" s="154" t="s">
        <v>15247</v>
      </c>
      <c r="I2777" s="154" t="s">
        <v>15248</v>
      </c>
      <c r="J2777" s="154" t="s">
        <v>7312</v>
      </c>
      <c r="K2777" s="154" t="s">
        <v>4</v>
      </c>
      <c r="L2777" s="155">
        <v>3.5547713600000002</v>
      </c>
    </row>
    <row r="2778" spans="1:12" hidden="1" x14ac:dyDescent="0.3">
      <c r="A2778" s="154" t="s">
        <v>15261</v>
      </c>
      <c r="B2778" s="154" t="s">
        <v>15262</v>
      </c>
      <c r="C2778" s="152" t="s">
        <v>15263</v>
      </c>
      <c r="D2778" s="153" t="s">
        <v>15264</v>
      </c>
      <c r="E2778" s="154" t="s">
        <v>36</v>
      </c>
      <c r="F2778" s="154" t="s">
        <v>7308</v>
      </c>
      <c r="G2778" s="154" t="s">
        <v>7309</v>
      </c>
      <c r="H2778" s="154" t="s">
        <v>15247</v>
      </c>
      <c r="I2778" s="154" t="s">
        <v>15248</v>
      </c>
      <c r="J2778" s="154" t="s">
        <v>7312</v>
      </c>
      <c r="K2778" s="154" t="s">
        <v>4</v>
      </c>
      <c r="L2778" s="155">
        <v>3.4737946399999999</v>
      </c>
    </row>
    <row r="2779" spans="1:12" hidden="1" x14ac:dyDescent="0.3">
      <c r="A2779" s="154" t="s">
        <v>15265</v>
      </c>
      <c r="B2779" s="154" t="s">
        <v>15266</v>
      </c>
      <c r="C2779" s="152" t="s">
        <v>3246</v>
      </c>
      <c r="D2779" s="153" t="s">
        <v>15267</v>
      </c>
      <c r="E2779" s="154" t="s">
        <v>36</v>
      </c>
      <c r="F2779" s="154" t="s">
        <v>7849</v>
      </c>
      <c r="G2779" s="154" t="s">
        <v>7850</v>
      </c>
      <c r="H2779" s="154" t="s">
        <v>8085</v>
      </c>
      <c r="I2779" s="154" t="s">
        <v>8086</v>
      </c>
      <c r="J2779" s="154" t="s">
        <v>7312</v>
      </c>
      <c r="K2779" s="154" t="s">
        <v>4</v>
      </c>
      <c r="L2779" s="155">
        <v>1.2959905899999999</v>
      </c>
    </row>
    <row r="2780" spans="1:12" hidden="1" x14ac:dyDescent="0.3">
      <c r="A2780" s="154" t="s">
        <v>15268</v>
      </c>
      <c r="B2780" s="154" t="s">
        <v>15269</v>
      </c>
      <c r="C2780" s="152" t="s">
        <v>15270</v>
      </c>
      <c r="D2780" s="153" t="s">
        <v>15271</v>
      </c>
      <c r="E2780" s="154" t="s">
        <v>36</v>
      </c>
      <c r="F2780" s="154" t="s">
        <v>7849</v>
      </c>
      <c r="G2780" s="154" t="s">
        <v>7850</v>
      </c>
      <c r="H2780" s="154" t="s">
        <v>8085</v>
      </c>
      <c r="I2780" s="154" t="s">
        <v>8086</v>
      </c>
      <c r="J2780" s="154" t="s">
        <v>7312</v>
      </c>
      <c r="K2780" s="154" t="s">
        <v>4</v>
      </c>
      <c r="L2780" s="155">
        <v>4.0720543899999999</v>
      </c>
    </row>
    <row r="2781" spans="1:12" hidden="1" x14ac:dyDescent="0.3">
      <c r="A2781" s="154" t="s">
        <v>15272</v>
      </c>
      <c r="B2781" s="154" t="s">
        <v>15273</v>
      </c>
      <c r="C2781" s="152" t="s">
        <v>3248</v>
      </c>
      <c r="D2781" s="153" t="s">
        <v>15274</v>
      </c>
      <c r="E2781" s="154" t="s">
        <v>36</v>
      </c>
      <c r="F2781" s="154" t="s">
        <v>7849</v>
      </c>
      <c r="G2781" s="154" t="s">
        <v>7850</v>
      </c>
      <c r="H2781" s="154" t="s">
        <v>8085</v>
      </c>
      <c r="I2781" s="154" t="s">
        <v>8086</v>
      </c>
      <c r="J2781" s="154" t="s">
        <v>7312</v>
      </c>
      <c r="K2781" s="154" t="s">
        <v>4</v>
      </c>
      <c r="L2781" s="155">
        <v>1.02054296</v>
      </c>
    </row>
    <row r="2782" spans="1:12" hidden="1" x14ac:dyDescent="0.3">
      <c r="A2782" s="154" t="s">
        <v>15275</v>
      </c>
      <c r="B2782" s="154" t="s">
        <v>15276</v>
      </c>
      <c r="C2782" s="152" t="s">
        <v>15277</v>
      </c>
      <c r="D2782" s="153" t="s">
        <v>15278</v>
      </c>
      <c r="E2782" s="154" t="s">
        <v>36</v>
      </c>
      <c r="F2782" s="154" t="s">
        <v>7849</v>
      </c>
      <c r="G2782" s="154" t="s">
        <v>7850</v>
      </c>
      <c r="H2782" s="154" t="s">
        <v>8085</v>
      </c>
      <c r="I2782" s="154" t="s">
        <v>8086</v>
      </c>
      <c r="J2782" s="154" t="s">
        <v>7312</v>
      </c>
      <c r="K2782" s="154" t="s">
        <v>4</v>
      </c>
      <c r="L2782" s="155">
        <v>1.3227783500000001</v>
      </c>
    </row>
    <row r="2783" spans="1:12" hidden="1" x14ac:dyDescent="0.3">
      <c r="A2783" s="154" t="s">
        <v>15279</v>
      </c>
      <c r="B2783" s="154" t="s">
        <v>15280</v>
      </c>
      <c r="C2783" s="152" t="s">
        <v>15281</v>
      </c>
      <c r="D2783" s="153" t="s">
        <v>15282</v>
      </c>
      <c r="E2783" s="154" t="s">
        <v>36</v>
      </c>
      <c r="F2783" s="154" t="s">
        <v>7849</v>
      </c>
      <c r="G2783" s="154" t="s">
        <v>7850</v>
      </c>
      <c r="H2783" s="154" t="s">
        <v>8085</v>
      </c>
      <c r="I2783" s="154" t="s">
        <v>8086</v>
      </c>
      <c r="J2783" s="154" t="s">
        <v>7312</v>
      </c>
      <c r="K2783" s="154" t="s">
        <v>4</v>
      </c>
      <c r="L2783" s="155">
        <v>1.3775132400000001</v>
      </c>
    </row>
    <row r="2784" spans="1:12" hidden="1" x14ac:dyDescent="0.3">
      <c r="A2784" s="154" t="s">
        <v>15283</v>
      </c>
      <c r="B2784" s="154" t="s">
        <v>15284</v>
      </c>
      <c r="C2784" s="152" t="s">
        <v>3250</v>
      </c>
      <c r="D2784" s="153" t="s">
        <v>15285</v>
      </c>
      <c r="E2784" s="154" t="s">
        <v>36</v>
      </c>
      <c r="F2784" s="154" t="s">
        <v>7849</v>
      </c>
      <c r="G2784" s="154" t="s">
        <v>7850</v>
      </c>
      <c r="H2784" s="154" t="s">
        <v>8085</v>
      </c>
      <c r="I2784" s="154" t="s">
        <v>8086</v>
      </c>
      <c r="J2784" s="154" t="s">
        <v>7312</v>
      </c>
      <c r="K2784" s="154" t="s">
        <v>4</v>
      </c>
      <c r="L2784" s="155">
        <v>2.8910554099999999</v>
      </c>
    </row>
    <row r="2785" spans="1:12" hidden="1" x14ac:dyDescent="0.3">
      <c r="A2785" s="154" t="s">
        <v>15286</v>
      </c>
      <c r="B2785" s="154" t="s">
        <v>15287</v>
      </c>
      <c r="C2785" s="152" t="s">
        <v>3252</v>
      </c>
      <c r="D2785" s="153" t="s">
        <v>15288</v>
      </c>
      <c r="E2785" s="154" t="s">
        <v>36</v>
      </c>
      <c r="F2785" s="154" t="s">
        <v>7849</v>
      </c>
      <c r="G2785" s="154" t="s">
        <v>7850</v>
      </c>
      <c r="H2785" s="154" t="s">
        <v>8085</v>
      </c>
      <c r="I2785" s="154" t="s">
        <v>8086</v>
      </c>
      <c r="J2785" s="154" t="s">
        <v>7312</v>
      </c>
      <c r="K2785" s="154" t="s">
        <v>4</v>
      </c>
      <c r="L2785" s="155">
        <v>5.0931779199999996</v>
      </c>
    </row>
    <row r="2786" spans="1:12" hidden="1" x14ac:dyDescent="0.3">
      <c r="A2786" s="154" t="s">
        <v>15289</v>
      </c>
      <c r="B2786" s="154" t="s">
        <v>15290</v>
      </c>
      <c r="C2786" s="152" t="s">
        <v>3254</v>
      </c>
      <c r="D2786" s="153" t="s">
        <v>15291</v>
      </c>
      <c r="E2786" s="154" t="s">
        <v>36</v>
      </c>
      <c r="F2786" s="154" t="s">
        <v>7849</v>
      </c>
      <c r="G2786" s="154" t="s">
        <v>7850</v>
      </c>
      <c r="H2786" s="154" t="s">
        <v>8085</v>
      </c>
      <c r="I2786" s="154" t="s">
        <v>8086</v>
      </c>
      <c r="J2786" s="154" t="s">
        <v>7312</v>
      </c>
      <c r="K2786" s="154" t="s">
        <v>4</v>
      </c>
      <c r="L2786" s="155">
        <v>2.46044229</v>
      </c>
    </row>
    <row r="2787" spans="1:12" hidden="1" x14ac:dyDescent="0.3">
      <c r="A2787" s="154" t="s">
        <v>15292</v>
      </c>
      <c r="B2787" s="154" t="s">
        <v>15293</v>
      </c>
      <c r="C2787" s="152" t="s">
        <v>3256</v>
      </c>
      <c r="D2787" s="153" t="s">
        <v>15294</v>
      </c>
      <c r="E2787" s="154" t="s">
        <v>36</v>
      </c>
      <c r="F2787" s="154" t="s">
        <v>7849</v>
      </c>
      <c r="G2787" s="154" t="s">
        <v>7850</v>
      </c>
      <c r="H2787" s="154" t="s">
        <v>8085</v>
      </c>
      <c r="I2787" s="154" t="s">
        <v>8086</v>
      </c>
      <c r="J2787" s="154" t="s">
        <v>7312</v>
      </c>
      <c r="K2787" s="154" t="s">
        <v>4</v>
      </c>
      <c r="L2787" s="155">
        <v>2.3046180600000001</v>
      </c>
    </row>
    <row r="2788" spans="1:12" hidden="1" x14ac:dyDescent="0.3">
      <c r="A2788" s="154" t="s">
        <v>15295</v>
      </c>
      <c r="B2788" s="154" t="s">
        <v>15296</v>
      </c>
      <c r="C2788" s="152" t="s">
        <v>15297</v>
      </c>
      <c r="D2788" s="153" t="s">
        <v>15298</v>
      </c>
      <c r="E2788" s="154" t="s">
        <v>36</v>
      </c>
      <c r="F2788" s="154" t="s">
        <v>7849</v>
      </c>
      <c r="G2788" s="154" t="s">
        <v>7850</v>
      </c>
      <c r="H2788" s="154" t="s">
        <v>8085</v>
      </c>
      <c r="I2788" s="154" t="s">
        <v>8086</v>
      </c>
      <c r="J2788" s="154" t="s">
        <v>7312</v>
      </c>
      <c r="K2788" s="154" t="s">
        <v>4</v>
      </c>
      <c r="L2788" s="155">
        <v>24.374932919999999</v>
      </c>
    </row>
    <row r="2789" spans="1:12" hidden="1" x14ac:dyDescent="0.3">
      <c r="A2789" s="154" t="s">
        <v>15299</v>
      </c>
      <c r="B2789" s="154" t="s">
        <v>15300</v>
      </c>
      <c r="C2789" s="152" t="s">
        <v>3258</v>
      </c>
      <c r="D2789" s="153" t="s">
        <v>15301</v>
      </c>
      <c r="E2789" s="154" t="s">
        <v>36</v>
      </c>
      <c r="F2789" s="154" t="s">
        <v>7849</v>
      </c>
      <c r="G2789" s="154" t="s">
        <v>7850</v>
      </c>
      <c r="H2789" s="154" t="s">
        <v>8085</v>
      </c>
      <c r="I2789" s="154" t="s">
        <v>8086</v>
      </c>
      <c r="J2789" s="154" t="s">
        <v>7312</v>
      </c>
      <c r="K2789" s="154" t="s">
        <v>4</v>
      </c>
      <c r="L2789" s="155">
        <v>12.5209586</v>
      </c>
    </row>
    <row r="2790" spans="1:12" hidden="1" x14ac:dyDescent="0.3">
      <c r="A2790" s="154" t="s">
        <v>15302</v>
      </c>
      <c r="B2790" s="154" t="s">
        <v>15303</v>
      </c>
      <c r="C2790" s="152" t="s">
        <v>1410</v>
      </c>
      <c r="D2790" s="153" t="s">
        <v>15304</v>
      </c>
      <c r="E2790" s="154" t="s">
        <v>36</v>
      </c>
      <c r="F2790" s="154" t="s">
        <v>7849</v>
      </c>
      <c r="G2790" s="154" t="s">
        <v>7850</v>
      </c>
      <c r="H2790" s="154" t="s">
        <v>8085</v>
      </c>
      <c r="I2790" s="154" t="s">
        <v>8086</v>
      </c>
      <c r="J2790" s="154" t="s">
        <v>7312</v>
      </c>
      <c r="K2790" s="154" t="s">
        <v>4</v>
      </c>
      <c r="L2790" s="155">
        <v>2.8563002399999999</v>
      </c>
    </row>
    <row r="2791" spans="1:12" hidden="1" x14ac:dyDescent="0.3">
      <c r="A2791" s="154" t="s">
        <v>15305</v>
      </c>
      <c r="B2791" s="154" t="s">
        <v>15306</v>
      </c>
      <c r="C2791" s="152" t="s">
        <v>1412</v>
      </c>
      <c r="D2791" s="153" t="s">
        <v>15307</v>
      </c>
      <c r="E2791" s="154" t="s">
        <v>36</v>
      </c>
      <c r="F2791" s="154" t="s">
        <v>7849</v>
      </c>
      <c r="G2791" s="154" t="s">
        <v>7850</v>
      </c>
      <c r="H2791" s="154" t="s">
        <v>8085</v>
      </c>
      <c r="I2791" s="154" t="s">
        <v>8086</v>
      </c>
      <c r="J2791" s="154" t="s">
        <v>7312</v>
      </c>
      <c r="K2791" s="154" t="s">
        <v>4</v>
      </c>
      <c r="L2791" s="155">
        <v>2.7787409799999998</v>
      </c>
    </row>
    <row r="2792" spans="1:12" hidden="1" x14ac:dyDescent="0.3">
      <c r="A2792" s="154" t="s">
        <v>15308</v>
      </c>
      <c r="B2792" s="154" t="s">
        <v>15309</v>
      </c>
      <c r="C2792" s="152" t="s">
        <v>15310</v>
      </c>
      <c r="D2792" s="153" t="s">
        <v>15311</v>
      </c>
      <c r="E2792" s="154" t="s">
        <v>36</v>
      </c>
      <c r="F2792" s="154" t="s">
        <v>7849</v>
      </c>
      <c r="G2792" s="154" t="s">
        <v>7850</v>
      </c>
      <c r="H2792" s="154" t="s">
        <v>8085</v>
      </c>
      <c r="I2792" s="154" t="s">
        <v>8086</v>
      </c>
      <c r="J2792" s="154" t="s">
        <v>7312</v>
      </c>
      <c r="K2792" s="154" t="s">
        <v>4</v>
      </c>
      <c r="L2792" s="155">
        <v>4.6571606499999998</v>
      </c>
    </row>
    <row r="2793" spans="1:12" hidden="1" x14ac:dyDescent="0.3">
      <c r="A2793" s="154" t="s">
        <v>15312</v>
      </c>
      <c r="B2793" s="154" t="s">
        <v>15313</v>
      </c>
      <c r="C2793" s="152" t="s">
        <v>15314</v>
      </c>
      <c r="D2793" s="153" t="s">
        <v>15315</v>
      </c>
      <c r="E2793" s="154" t="s">
        <v>36</v>
      </c>
      <c r="F2793" s="154" t="s">
        <v>7849</v>
      </c>
      <c r="G2793" s="154" t="s">
        <v>7850</v>
      </c>
      <c r="H2793" s="154" t="s">
        <v>8085</v>
      </c>
      <c r="I2793" s="154" t="s">
        <v>8086</v>
      </c>
      <c r="J2793" s="154" t="s">
        <v>7312</v>
      </c>
      <c r="K2793" s="154" t="s">
        <v>4</v>
      </c>
      <c r="L2793" s="155">
        <v>4.6935276100000003</v>
      </c>
    </row>
    <row r="2794" spans="1:12" hidden="1" x14ac:dyDescent="0.3">
      <c r="A2794" s="154" t="s">
        <v>15316</v>
      </c>
      <c r="B2794" s="154" t="s">
        <v>15317</v>
      </c>
      <c r="C2794" s="152" t="s">
        <v>3260</v>
      </c>
      <c r="D2794" s="153" t="s">
        <v>15318</v>
      </c>
      <c r="E2794" s="154" t="s">
        <v>36</v>
      </c>
      <c r="F2794" s="154" t="s">
        <v>7849</v>
      </c>
      <c r="G2794" s="154" t="s">
        <v>7850</v>
      </c>
      <c r="H2794" s="154" t="s">
        <v>8085</v>
      </c>
      <c r="I2794" s="154" t="s">
        <v>8086</v>
      </c>
      <c r="J2794" s="154" t="s">
        <v>7312</v>
      </c>
      <c r="K2794" s="154" t="s">
        <v>4</v>
      </c>
      <c r="L2794" s="155">
        <v>0.20516122000000001</v>
      </c>
    </row>
    <row r="2795" spans="1:12" hidden="1" x14ac:dyDescent="0.3">
      <c r="A2795" s="154" t="s">
        <v>15319</v>
      </c>
      <c r="B2795" s="154" t="s">
        <v>15320</v>
      </c>
      <c r="C2795" s="152" t="s">
        <v>3262</v>
      </c>
      <c r="D2795" s="153" t="s">
        <v>15321</v>
      </c>
      <c r="E2795" s="154" t="s">
        <v>36</v>
      </c>
      <c r="F2795" s="154" t="s">
        <v>7849</v>
      </c>
      <c r="G2795" s="154" t="s">
        <v>7850</v>
      </c>
      <c r="H2795" s="154" t="s">
        <v>8085</v>
      </c>
      <c r="I2795" s="154" t="s">
        <v>8086</v>
      </c>
      <c r="J2795" s="154" t="s">
        <v>7312</v>
      </c>
      <c r="K2795" s="154" t="s">
        <v>4</v>
      </c>
      <c r="L2795" s="155">
        <v>0.84280975999999996</v>
      </c>
    </row>
    <row r="2796" spans="1:12" hidden="1" x14ac:dyDescent="0.3">
      <c r="A2796" s="154" t="s">
        <v>15322</v>
      </c>
      <c r="B2796" s="154" t="s">
        <v>15323</v>
      </c>
      <c r="C2796" s="152" t="s">
        <v>15324</v>
      </c>
      <c r="D2796" s="153" t="s">
        <v>15325</v>
      </c>
      <c r="E2796" s="154" t="s">
        <v>36</v>
      </c>
      <c r="F2796" s="154" t="s">
        <v>7849</v>
      </c>
      <c r="G2796" s="154" t="s">
        <v>7850</v>
      </c>
      <c r="H2796" s="154" t="s">
        <v>8085</v>
      </c>
      <c r="I2796" s="154" t="s">
        <v>8086</v>
      </c>
      <c r="J2796" s="154" t="s">
        <v>7312</v>
      </c>
      <c r="K2796" s="154" t="s">
        <v>4</v>
      </c>
      <c r="L2796" s="155">
        <v>3.3134673499999998</v>
      </c>
    </row>
    <row r="2797" spans="1:12" hidden="1" x14ac:dyDescent="0.3">
      <c r="A2797" s="154" t="s">
        <v>15326</v>
      </c>
      <c r="B2797" s="154" t="s">
        <v>15327</v>
      </c>
      <c r="C2797" s="152" t="s">
        <v>3264</v>
      </c>
      <c r="D2797" s="153" t="s">
        <v>15328</v>
      </c>
      <c r="E2797" s="154" t="s">
        <v>36</v>
      </c>
      <c r="F2797" s="154" t="s">
        <v>7849</v>
      </c>
      <c r="G2797" s="154" t="s">
        <v>7850</v>
      </c>
      <c r="H2797" s="154" t="s">
        <v>8085</v>
      </c>
      <c r="I2797" s="154" t="s">
        <v>8086</v>
      </c>
      <c r="J2797" s="154" t="s">
        <v>7312</v>
      </c>
      <c r="K2797" s="154" t="s">
        <v>4</v>
      </c>
      <c r="L2797" s="155">
        <v>95.187977329999995</v>
      </c>
    </row>
    <row r="2798" spans="1:12" hidden="1" x14ac:dyDescent="0.3">
      <c r="A2798" s="154" t="s">
        <v>15329</v>
      </c>
      <c r="B2798" s="154" t="s">
        <v>15330</v>
      </c>
      <c r="C2798" s="152" t="s">
        <v>3266</v>
      </c>
      <c r="D2798" s="153" t="s">
        <v>15331</v>
      </c>
      <c r="E2798" s="154" t="s">
        <v>36</v>
      </c>
      <c r="F2798" s="154" t="s">
        <v>7849</v>
      </c>
      <c r="G2798" s="154" t="s">
        <v>7850</v>
      </c>
      <c r="H2798" s="154" t="s">
        <v>8085</v>
      </c>
      <c r="I2798" s="154" t="s">
        <v>8086</v>
      </c>
      <c r="J2798" s="154" t="s">
        <v>7312</v>
      </c>
      <c r="K2798" s="154" t="s">
        <v>4</v>
      </c>
      <c r="L2798" s="155">
        <v>4.2080811499999999</v>
      </c>
    </row>
    <row r="2799" spans="1:12" hidden="1" x14ac:dyDescent="0.3">
      <c r="A2799" s="154" t="s">
        <v>15332</v>
      </c>
      <c r="B2799" s="154" t="s">
        <v>15333</v>
      </c>
      <c r="C2799" s="152" t="s">
        <v>3270</v>
      </c>
      <c r="D2799" s="153" t="s">
        <v>15334</v>
      </c>
      <c r="E2799" s="154" t="s">
        <v>36</v>
      </c>
      <c r="F2799" s="154" t="s">
        <v>7849</v>
      </c>
      <c r="G2799" s="154" t="s">
        <v>7850</v>
      </c>
      <c r="H2799" s="154" t="s">
        <v>8085</v>
      </c>
      <c r="I2799" s="154" t="s">
        <v>8086</v>
      </c>
      <c r="J2799" s="154" t="s">
        <v>7312</v>
      </c>
      <c r="K2799" s="154" t="s">
        <v>4</v>
      </c>
      <c r="L2799" s="155">
        <v>0.80786838000000005</v>
      </c>
    </row>
    <row r="2800" spans="1:12" hidden="1" x14ac:dyDescent="0.3">
      <c r="A2800" s="154" t="s">
        <v>15335</v>
      </c>
      <c r="B2800" s="154" t="s">
        <v>15336</v>
      </c>
      <c r="C2800" s="152" t="s">
        <v>3272</v>
      </c>
      <c r="D2800" s="153" t="s">
        <v>15337</v>
      </c>
      <c r="E2800" s="154" t="s">
        <v>36</v>
      </c>
      <c r="F2800" s="154" t="s">
        <v>7849</v>
      </c>
      <c r="G2800" s="154" t="s">
        <v>7850</v>
      </c>
      <c r="H2800" s="154" t="s">
        <v>8085</v>
      </c>
      <c r="I2800" s="154" t="s">
        <v>8086</v>
      </c>
      <c r="J2800" s="154" t="s">
        <v>7312</v>
      </c>
      <c r="K2800" s="154" t="s">
        <v>4</v>
      </c>
      <c r="L2800" s="155">
        <v>0.29821415000000001</v>
      </c>
    </row>
    <row r="2801" spans="1:12" hidden="1" x14ac:dyDescent="0.3">
      <c r="A2801" s="154" t="s">
        <v>15338</v>
      </c>
      <c r="B2801" s="154" t="s">
        <v>15339</v>
      </c>
      <c r="C2801" s="152" t="s">
        <v>3274</v>
      </c>
      <c r="D2801" s="153" t="s">
        <v>15340</v>
      </c>
      <c r="E2801" s="154" t="s">
        <v>36</v>
      </c>
      <c r="F2801" s="154" t="s">
        <v>7849</v>
      </c>
      <c r="G2801" s="154" t="s">
        <v>7850</v>
      </c>
      <c r="H2801" s="154" t="s">
        <v>8085</v>
      </c>
      <c r="I2801" s="154" t="s">
        <v>8086</v>
      </c>
      <c r="J2801" s="154" t="s">
        <v>7312</v>
      </c>
      <c r="K2801" s="154" t="s">
        <v>4</v>
      </c>
      <c r="L2801" s="155">
        <v>1.4585804</v>
      </c>
    </row>
    <row r="2802" spans="1:12" hidden="1" x14ac:dyDescent="0.3">
      <c r="A2802" s="154" t="s">
        <v>15341</v>
      </c>
      <c r="B2802" s="154" t="s">
        <v>15342</v>
      </c>
      <c r="C2802" s="152" t="s">
        <v>15343</v>
      </c>
      <c r="D2802" s="153" t="s">
        <v>15344</v>
      </c>
      <c r="E2802" s="154" t="s">
        <v>36</v>
      </c>
      <c r="F2802" s="154" t="s">
        <v>7849</v>
      </c>
      <c r="G2802" s="154" t="s">
        <v>7850</v>
      </c>
      <c r="H2802" s="154" t="s">
        <v>8085</v>
      </c>
      <c r="I2802" s="154" t="s">
        <v>8086</v>
      </c>
      <c r="J2802" s="154" t="s">
        <v>7312</v>
      </c>
      <c r="K2802" s="154" t="s">
        <v>4</v>
      </c>
      <c r="L2802" s="155">
        <v>1.1464334899999999</v>
      </c>
    </row>
    <row r="2803" spans="1:12" hidden="1" x14ac:dyDescent="0.3">
      <c r="A2803" s="154" t="s">
        <v>15345</v>
      </c>
      <c r="B2803" s="154" t="s">
        <v>15346</v>
      </c>
      <c r="C2803" s="152" t="s">
        <v>3276</v>
      </c>
      <c r="D2803" s="153" t="s">
        <v>15347</v>
      </c>
      <c r="E2803" s="154" t="s">
        <v>36</v>
      </c>
      <c r="F2803" s="154" t="s">
        <v>7849</v>
      </c>
      <c r="G2803" s="154" t="s">
        <v>7850</v>
      </c>
      <c r="H2803" s="154" t="s">
        <v>8085</v>
      </c>
      <c r="I2803" s="154" t="s">
        <v>8086</v>
      </c>
      <c r="J2803" s="154" t="s">
        <v>7312</v>
      </c>
      <c r="K2803" s="154" t="s">
        <v>4</v>
      </c>
      <c r="L2803" s="155">
        <v>0.87806523000000003</v>
      </c>
    </row>
    <row r="2804" spans="1:12" hidden="1" x14ac:dyDescent="0.3">
      <c r="A2804" s="154" t="s">
        <v>15348</v>
      </c>
      <c r="B2804" s="154" t="s">
        <v>15349</v>
      </c>
      <c r="C2804" s="152" t="s">
        <v>3280</v>
      </c>
      <c r="D2804" s="153" t="s">
        <v>15350</v>
      </c>
      <c r="E2804" s="154" t="s">
        <v>36</v>
      </c>
      <c r="F2804" s="154" t="s">
        <v>7849</v>
      </c>
      <c r="G2804" s="154" t="s">
        <v>7850</v>
      </c>
      <c r="H2804" s="154" t="s">
        <v>8085</v>
      </c>
      <c r="I2804" s="154" t="s">
        <v>8086</v>
      </c>
      <c r="J2804" s="154" t="s">
        <v>7312</v>
      </c>
      <c r="K2804" s="154" t="s">
        <v>4</v>
      </c>
      <c r="L2804" s="155">
        <v>0.65513741999999997</v>
      </c>
    </row>
    <row r="2805" spans="1:12" hidden="1" x14ac:dyDescent="0.3">
      <c r="A2805" s="154" t="s">
        <v>15351</v>
      </c>
      <c r="B2805" s="154" t="s">
        <v>15352</v>
      </c>
      <c r="C2805" s="152" t="s">
        <v>15353</v>
      </c>
      <c r="D2805" s="153" t="s">
        <v>15354</v>
      </c>
      <c r="E2805" s="154" t="s">
        <v>36</v>
      </c>
      <c r="F2805" s="154" t="s">
        <v>7849</v>
      </c>
      <c r="G2805" s="154" t="s">
        <v>7850</v>
      </c>
      <c r="H2805" s="154" t="s">
        <v>8085</v>
      </c>
      <c r="I2805" s="154" t="s">
        <v>8086</v>
      </c>
      <c r="J2805" s="154" t="s">
        <v>7312</v>
      </c>
      <c r="K2805" s="154" t="s">
        <v>4</v>
      </c>
      <c r="L2805" s="155">
        <v>28.063166819999999</v>
      </c>
    </row>
    <row r="2806" spans="1:12" hidden="1" x14ac:dyDescent="0.3">
      <c r="A2806" s="154" t="s">
        <v>15355</v>
      </c>
      <c r="B2806" s="154" t="s">
        <v>15356</v>
      </c>
      <c r="C2806" s="152" t="s">
        <v>3282</v>
      </c>
      <c r="D2806" s="153" t="s">
        <v>15357</v>
      </c>
      <c r="E2806" s="154" t="s">
        <v>36</v>
      </c>
      <c r="F2806" s="154" t="s">
        <v>7849</v>
      </c>
      <c r="G2806" s="154" t="s">
        <v>7850</v>
      </c>
      <c r="H2806" s="154" t="s">
        <v>8085</v>
      </c>
      <c r="I2806" s="154" t="s">
        <v>8086</v>
      </c>
      <c r="J2806" s="154" t="s">
        <v>7312</v>
      </c>
      <c r="K2806" s="154" t="s">
        <v>4</v>
      </c>
      <c r="L2806" s="155">
        <v>29.157414039999999</v>
      </c>
    </row>
    <row r="2807" spans="1:12" hidden="1" x14ac:dyDescent="0.3">
      <c r="A2807" s="154" t="s">
        <v>15358</v>
      </c>
      <c r="B2807" s="154" t="s">
        <v>15359</v>
      </c>
      <c r="C2807" s="152" t="s">
        <v>2051</v>
      </c>
      <c r="D2807" s="153" t="s">
        <v>15360</v>
      </c>
      <c r="E2807" s="154" t="s">
        <v>36</v>
      </c>
      <c r="F2807" s="154" t="s">
        <v>7849</v>
      </c>
      <c r="G2807" s="154" t="s">
        <v>7850</v>
      </c>
      <c r="H2807" s="154" t="s">
        <v>8085</v>
      </c>
      <c r="I2807" s="154" t="s">
        <v>8086</v>
      </c>
      <c r="J2807" s="154" t="s">
        <v>7312</v>
      </c>
      <c r="K2807" s="154" t="s">
        <v>4</v>
      </c>
      <c r="L2807" s="155">
        <v>31.31760474</v>
      </c>
    </row>
    <row r="2808" spans="1:12" hidden="1" x14ac:dyDescent="0.3">
      <c r="A2808" s="154" t="s">
        <v>15361</v>
      </c>
      <c r="B2808" s="154" t="s">
        <v>15362</v>
      </c>
      <c r="C2808" s="152" t="s">
        <v>3284</v>
      </c>
      <c r="D2808" s="153" t="s">
        <v>15363</v>
      </c>
      <c r="E2808" s="154" t="s">
        <v>36</v>
      </c>
      <c r="F2808" s="154" t="s">
        <v>7849</v>
      </c>
      <c r="G2808" s="154" t="s">
        <v>7850</v>
      </c>
      <c r="H2808" s="154" t="s">
        <v>8085</v>
      </c>
      <c r="I2808" s="154" t="s">
        <v>8086</v>
      </c>
      <c r="J2808" s="154" t="s">
        <v>7312</v>
      </c>
      <c r="K2808" s="154" t="s">
        <v>4</v>
      </c>
      <c r="L2808" s="155">
        <v>0.11942504</v>
      </c>
    </row>
    <row r="2809" spans="1:12" hidden="1" x14ac:dyDescent="0.3">
      <c r="A2809" s="154" t="s">
        <v>15364</v>
      </c>
      <c r="B2809" s="154" t="s">
        <v>15365</v>
      </c>
      <c r="C2809" s="152" t="s">
        <v>15366</v>
      </c>
      <c r="D2809" s="153" t="s">
        <v>15367</v>
      </c>
      <c r="E2809" s="154" t="s">
        <v>36</v>
      </c>
      <c r="F2809" s="154" t="s">
        <v>7849</v>
      </c>
      <c r="G2809" s="154" t="s">
        <v>7850</v>
      </c>
      <c r="H2809" s="154" t="s">
        <v>8085</v>
      </c>
      <c r="I2809" s="154" t="s">
        <v>8086</v>
      </c>
      <c r="J2809" s="154" t="s">
        <v>7312</v>
      </c>
      <c r="K2809" s="154" t="s">
        <v>4</v>
      </c>
      <c r="L2809" s="155">
        <v>34.87450114</v>
      </c>
    </row>
    <row r="2810" spans="1:12" hidden="1" x14ac:dyDescent="0.3">
      <c r="A2810" s="154" t="s">
        <v>15368</v>
      </c>
      <c r="B2810" s="154" t="s">
        <v>15369</v>
      </c>
      <c r="C2810" s="152" t="s">
        <v>15370</v>
      </c>
      <c r="D2810" s="153" t="s">
        <v>15371</v>
      </c>
      <c r="E2810" s="154" t="s">
        <v>36</v>
      </c>
      <c r="F2810" s="154" t="s">
        <v>7849</v>
      </c>
      <c r="G2810" s="154" t="s">
        <v>7850</v>
      </c>
      <c r="H2810" s="154" t="s">
        <v>8085</v>
      </c>
      <c r="I2810" s="154" t="s">
        <v>8086</v>
      </c>
      <c r="J2810" s="154" t="s">
        <v>7312</v>
      </c>
      <c r="K2810" s="154" t="s">
        <v>4</v>
      </c>
      <c r="L2810" s="155">
        <v>4.2877067000000002</v>
      </c>
    </row>
    <row r="2811" spans="1:12" hidden="1" x14ac:dyDescent="0.3">
      <c r="A2811" s="154" t="s">
        <v>15372</v>
      </c>
      <c r="B2811" s="154" t="s">
        <v>15373</v>
      </c>
      <c r="C2811" s="152" t="s">
        <v>15374</v>
      </c>
      <c r="D2811" s="153" t="s">
        <v>15375</v>
      </c>
      <c r="E2811" s="154" t="s">
        <v>36</v>
      </c>
      <c r="F2811" s="154" t="s">
        <v>7849</v>
      </c>
      <c r="G2811" s="154" t="s">
        <v>7850</v>
      </c>
      <c r="H2811" s="154" t="s">
        <v>8085</v>
      </c>
      <c r="I2811" s="154" t="s">
        <v>8086</v>
      </c>
      <c r="J2811" s="154" t="s">
        <v>7312</v>
      </c>
      <c r="K2811" s="154" t="s">
        <v>4</v>
      </c>
      <c r="L2811" s="155">
        <v>3.9899397699999999</v>
      </c>
    </row>
    <row r="2812" spans="1:12" hidden="1" x14ac:dyDescent="0.3">
      <c r="A2812" s="154" t="s">
        <v>15376</v>
      </c>
      <c r="B2812" s="154" t="s">
        <v>15377</v>
      </c>
      <c r="C2812" s="152" t="s">
        <v>3286</v>
      </c>
      <c r="D2812" s="153" t="s">
        <v>15378</v>
      </c>
      <c r="E2812" s="154" t="s">
        <v>36</v>
      </c>
      <c r="F2812" s="154" t="s">
        <v>7849</v>
      </c>
      <c r="G2812" s="154" t="s">
        <v>7850</v>
      </c>
      <c r="H2812" s="154" t="s">
        <v>8085</v>
      </c>
      <c r="I2812" s="154" t="s">
        <v>8086</v>
      </c>
      <c r="J2812" s="154" t="s">
        <v>7312</v>
      </c>
      <c r="K2812" s="154" t="s">
        <v>4</v>
      </c>
      <c r="L2812" s="155">
        <v>6.3167208600000002</v>
      </c>
    </row>
    <row r="2813" spans="1:12" hidden="1" x14ac:dyDescent="0.3">
      <c r="A2813" s="154" t="s">
        <v>15379</v>
      </c>
      <c r="B2813" s="154" t="s">
        <v>15380</v>
      </c>
      <c r="C2813" s="152" t="s">
        <v>15381</v>
      </c>
      <c r="D2813" s="153" t="s">
        <v>15382</v>
      </c>
      <c r="E2813" s="154" t="s">
        <v>36</v>
      </c>
      <c r="F2813" s="154" t="s">
        <v>7849</v>
      </c>
      <c r="G2813" s="154" t="s">
        <v>7850</v>
      </c>
      <c r="H2813" s="154" t="s">
        <v>8085</v>
      </c>
      <c r="I2813" s="154" t="s">
        <v>8086</v>
      </c>
      <c r="J2813" s="154" t="s">
        <v>7312</v>
      </c>
      <c r="K2813" s="154" t="s">
        <v>4</v>
      </c>
      <c r="L2813" s="155">
        <v>1.1778209799999999</v>
      </c>
    </row>
    <row r="2814" spans="1:12" hidden="1" x14ac:dyDescent="0.3">
      <c r="A2814" s="154" t="s">
        <v>15383</v>
      </c>
      <c r="B2814" s="154" t="s">
        <v>15384</v>
      </c>
      <c r="C2814" s="152" t="s">
        <v>15385</v>
      </c>
      <c r="D2814" s="153" t="s">
        <v>15386</v>
      </c>
      <c r="E2814" s="154" t="s">
        <v>36</v>
      </c>
      <c r="F2814" s="154" t="s">
        <v>7849</v>
      </c>
      <c r="G2814" s="154" t="s">
        <v>7850</v>
      </c>
      <c r="H2814" s="154" t="s">
        <v>8085</v>
      </c>
      <c r="I2814" s="154" t="s">
        <v>8086</v>
      </c>
      <c r="J2814" s="154" t="s">
        <v>7312</v>
      </c>
      <c r="K2814" s="154" t="s">
        <v>4</v>
      </c>
      <c r="L2814" s="155">
        <v>7.1600492400000002</v>
      </c>
    </row>
    <row r="2815" spans="1:12" hidden="1" x14ac:dyDescent="0.3">
      <c r="A2815" s="154" t="s">
        <v>15387</v>
      </c>
      <c r="B2815" s="154" t="s">
        <v>15388</v>
      </c>
      <c r="C2815" s="152" t="s">
        <v>3288</v>
      </c>
      <c r="D2815" s="153" t="s">
        <v>15389</v>
      </c>
      <c r="E2815" s="154" t="s">
        <v>36</v>
      </c>
      <c r="F2815" s="154" t="s">
        <v>7849</v>
      </c>
      <c r="G2815" s="154" t="s">
        <v>7850</v>
      </c>
      <c r="H2815" s="154" t="s">
        <v>8085</v>
      </c>
      <c r="I2815" s="154" t="s">
        <v>8086</v>
      </c>
      <c r="J2815" s="154" t="s">
        <v>7312</v>
      </c>
      <c r="K2815" s="154" t="s">
        <v>4</v>
      </c>
      <c r="L2815" s="155">
        <v>3.2478999800000001</v>
      </c>
    </row>
    <row r="2816" spans="1:12" hidden="1" x14ac:dyDescent="0.3">
      <c r="A2816" s="154" t="s">
        <v>15390</v>
      </c>
      <c r="B2816" s="154" t="s">
        <v>15391</v>
      </c>
      <c r="C2816" s="152" t="s">
        <v>3290</v>
      </c>
      <c r="D2816" s="153" t="s">
        <v>15392</v>
      </c>
      <c r="E2816" s="154" t="s">
        <v>36</v>
      </c>
      <c r="F2816" s="154" t="s">
        <v>7849</v>
      </c>
      <c r="G2816" s="154" t="s">
        <v>7850</v>
      </c>
      <c r="H2816" s="154" t="s">
        <v>8085</v>
      </c>
      <c r="I2816" s="154" t="s">
        <v>8086</v>
      </c>
      <c r="J2816" s="154" t="s">
        <v>7312</v>
      </c>
      <c r="K2816" s="154" t="s">
        <v>4</v>
      </c>
      <c r="L2816" s="155">
        <v>41.8887687</v>
      </c>
    </row>
    <row r="2817" spans="1:12" hidden="1" x14ac:dyDescent="0.3">
      <c r="A2817" s="154" t="s">
        <v>15393</v>
      </c>
      <c r="B2817" s="154" t="s">
        <v>15394</v>
      </c>
      <c r="C2817" s="152" t="s">
        <v>15395</v>
      </c>
      <c r="D2817" s="153" t="s">
        <v>15396</v>
      </c>
      <c r="E2817" s="154" t="s">
        <v>36</v>
      </c>
      <c r="F2817" s="154" t="s">
        <v>7849</v>
      </c>
      <c r="G2817" s="154" t="s">
        <v>7850</v>
      </c>
      <c r="H2817" s="154" t="s">
        <v>8085</v>
      </c>
      <c r="I2817" s="154" t="s">
        <v>8086</v>
      </c>
      <c r="J2817" s="154" t="s">
        <v>7312</v>
      </c>
      <c r="K2817" s="154" t="s">
        <v>4</v>
      </c>
      <c r="L2817" s="155">
        <v>204.36490007</v>
      </c>
    </row>
    <row r="2818" spans="1:12" hidden="1" x14ac:dyDescent="0.3">
      <c r="A2818" s="154" t="s">
        <v>15397</v>
      </c>
      <c r="B2818" s="154" t="s">
        <v>15398</v>
      </c>
      <c r="C2818" s="152" t="s">
        <v>3292</v>
      </c>
      <c r="D2818" s="153" t="s">
        <v>15399</v>
      </c>
      <c r="E2818" s="154" t="s">
        <v>36</v>
      </c>
      <c r="F2818" s="154" t="s">
        <v>7849</v>
      </c>
      <c r="G2818" s="154" t="s">
        <v>7850</v>
      </c>
      <c r="H2818" s="154" t="s">
        <v>8085</v>
      </c>
      <c r="I2818" s="154" t="s">
        <v>8086</v>
      </c>
      <c r="J2818" s="154" t="s">
        <v>7312</v>
      </c>
      <c r="K2818" s="154" t="s">
        <v>4</v>
      </c>
      <c r="L2818" s="155">
        <v>0.14832877</v>
      </c>
    </row>
    <row r="2819" spans="1:12" hidden="1" x14ac:dyDescent="0.3">
      <c r="A2819" s="154" t="s">
        <v>15400</v>
      </c>
      <c r="B2819" s="154" t="s">
        <v>15401</v>
      </c>
      <c r="C2819" s="152" t="s">
        <v>3294</v>
      </c>
      <c r="D2819" s="153" t="s">
        <v>15402</v>
      </c>
      <c r="E2819" s="154" t="s">
        <v>36</v>
      </c>
      <c r="F2819" s="154" t="s">
        <v>7849</v>
      </c>
      <c r="G2819" s="154" t="s">
        <v>7850</v>
      </c>
      <c r="H2819" s="154" t="s">
        <v>8085</v>
      </c>
      <c r="I2819" s="154" t="s">
        <v>8086</v>
      </c>
      <c r="J2819" s="154" t="s">
        <v>7312</v>
      </c>
      <c r="K2819" s="154" t="s">
        <v>4</v>
      </c>
      <c r="L2819" s="155">
        <v>0.66825692999999997</v>
      </c>
    </row>
    <row r="2820" spans="1:12" hidden="1" x14ac:dyDescent="0.3">
      <c r="A2820" s="154" t="s">
        <v>15403</v>
      </c>
      <c r="B2820" s="154" t="s">
        <v>15404</v>
      </c>
      <c r="C2820" s="152" t="s">
        <v>3296</v>
      </c>
      <c r="D2820" s="153" t="s">
        <v>15405</v>
      </c>
      <c r="E2820" s="154" t="s">
        <v>36</v>
      </c>
      <c r="F2820" s="154" t="s">
        <v>7849</v>
      </c>
      <c r="G2820" s="154" t="s">
        <v>7850</v>
      </c>
      <c r="H2820" s="154" t="s">
        <v>8085</v>
      </c>
      <c r="I2820" s="154" t="s">
        <v>8086</v>
      </c>
      <c r="J2820" s="154" t="s">
        <v>7312</v>
      </c>
      <c r="K2820" s="154" t="s">
        <v>4</v>
      </c>
      <c r="L2820" s="155">
        <v>22.706950729999999</v>
      </c>
    </row>
    <row r="2821" spans="1:12" hidden="1" x14ac:dyDescent="0.3">
      <c r="A2821" s="154" t="s">
        <v>15406</v>
      </c>
      <c r="B2821" s="154" t="s">
        <v>15407</v>
      </c>
      <c r="C2821" s="152" t="s">
        <v>3298</v>
      </c>
      <c r="D2821" s="153" t="s">
        <v>15408</v>
      </c>
      <c r="E2821" s="154" t="s">
        <v>36</v>
      </c>
      <c r="F2821" s="154" t="s">
        <v>7849</v>
      </c>
      <c r="G2821" s="154" t="s">
        <v>7850</v>
      </c>
      <c r="H2821" s="154" t="s">
        <v>8085</v>
      </c>
      <c r="I2821" s="154" t="s">
        <v>8086</v>
      </c>
      <c r="J2821" s="154" t="s">
        <v>7312</v>
      </c>
      <c r="K2821" s="154" t="s">
        <v>4</v>
      </c>
      <c r="L2821" s="155">
        <v>6.3788323900000004</v>
      </c>
    </row>
    <row r="2822" spans="1:12" hidden="1" x14ac:dyDescent="0.3">
      <c r="A2822" s="154" t="s">
        <v>15409</v>
      </c>
      <c r="B2822" s="154" t="s">
        <v>15410</v>
      </c>
      <c r="C2822" s="152" t="s">
        <v>15411</v>
      </c>
      <c r="D2822" s="153" t="s">
        <v>15412</v>
      </c>
      <c r="E2822" s="154" t="s">
        <v>36</v>
      </c>
      <c r="F2822" s="154" t="s">
        <v>7849</v>
      </c>
      <c r="G2822" s="154" t="s">
        <v>7850</v>
      </c>
      <c r="H2822" s="154" t="s">
        <v>8085</v>
      </c>
      <c r="I2822" s="154" t="s">
        <v>8086</v>
      </c>
      <c r="J2822" s="154" t="s">
        <v>7312</v>
      </c>
      <c r="K2822" s="154" t="s">
        <v>4</v>
      </c>
      <c r="L2822" s="155">
        <v>0.73788956999999999</v>
      </c>
    </row>
    <row r="2823" spans="1:12" hidden="1" x14ac:dyDescent="0.3">
      <c r="A2823" s="154" t="s">
        <v>15413</v>
      </c>
      <c r="B2823" s="154" t="s">
        <v>15414</v>
      </c>
      <c r="C2823" s="152" t="s">
        <v>15415</v>
      </c>
      <c r="D2823" s="153" t="s">
        <v>15416</v>
      </c>
      <c r="E2823" s="154" t="s">
        <v>36</v>
      </c>
      <c r="F2823" s="154" t="s">
        <v>7849</v>
      </c>
      <c r="G2823" s="154" t="s">
        <v>7850</v>
      </c>
      <c r="H2823" s="154" t="s">
        <v>8085</v>
      </c>
      <c r="I2823" s="154" t="s">
        <v>8086</v>
      </c>
      <c r="J2823" s="154" t="s">
        <v>7312</v>
      </c>
      <c r="K2823" s="154" t="s">
        <v>4</v>
      </c>
      <c r="L2823" s="155">
        <v>0.75178769000000001</v>
      </c>
    </row>
    <row r="2824" spans="1:12" hidden="1" x14ac:dyDescent="0.3">
      <c r="A2824" s="154" t="s">
        <v>15417</v>
      </c>
      <c r="B2824" s="154" t="s">
        <v>15418</v>
      </c>
      <c r="C2824" s="152" t="s">
        <v>15419</v>
      </c>
      <c r="D2824" s="153" t="s">
        <v>15420</v>
      </c>
      <c r="E2824" s="154" t="s">
        <v>36</v>
      </c>
      <c r="F2824" s="154" t="s">
        <v>7849</v>
      </c>
      <c r="G2824" s="154" t="s">
        <v>7850</v>
      </c>
      <c r="H2824" s="154" t="s">
        <v>8085</v>
      </c>
      <c r="I2824" s="154" t="s">
        <v>8086</v>
      </c>
      <c r="J2824" s="154" t="s">
        <v>7312</v>
      </c>
      <c r="K2824" s="154" t="s">
        <v>4</v>
      </c>
      <c r="L2824" s="155">
        <v>3.8575219600000001</v>
      </c>
    </row>
    <row r="2825" spans="1:12" hidden="1" x14ac:dyDescent="0.3">
      <c r="A2825" s="154" t="s">
        <v>15421</v>
      </c>
      <c r="B2825" s="154" t="s">
        <v>15422</v>
      </c>
      <c r="C2825" s="152" t="s">
        <v>15423</v>
      </c>
      <c r="D2825" s="153" t="s">
        <v>15424</v>
      </c>
      <c r="E2825" s="154" t="s">
        <v>36</v>
      </c>
      <c r="F2825" s="154" t="s">
        <v>7849</v>
      </c>
      <c r="G2825" s="154" t="s">
        <v>7850</v>
      </c>
      <c r="H2825" s="154" t="s">
        <v>8085</v>
      </c>
      <c r="I2825" s="154" t="s">
        <v>8086</v>
      </c>
      <c r="J2825" s="154" t="s">
        <v>7312</v>
      </c>
      <c r="K2825" s="154" t="s">
        <v>4</v>
      </c>
      <c r="L2825" s="155">
        <v>0.34719596000000003</v>
      </c>
    </row>
    <row r="2826" spans="1:12" hidden="1" x14ac:dyDescent="0.3">
      <c r="A2826" s="154" t="s">
        <v>15425</v>
      </c>
      <c r="B2826" s="154" t="s">
        <v>15426</v>
      </c>
      <c r="C2826" s="152" t="s">
        <v>15427</v>
      </c>
      <c r="D2826" s="153" t="s">
        <v>15428</v>
      </c>
      <c r="E2826" s="154" t="s">
        <v>36</v>
      </c>
      <c r="F2826" s="154" t="s">
        <v>7849</v>
      </c>
      <c r="G2826" s="154" t="s">
        <v>7850</v>
      </c>
      <c r="H2826" s="154" t="s">
        <v>8085</v>
      </c>
      <c r="I2826" s="154" t="s">
        <v>8086</v>
      </c>
      <c r="J2826" s="154" t="s">
        <v>7312</v>
      </c>
      <c r="K2826" s="154" t="s">
        <v>4</v>
      </c>
      <c r="L2826" s="155">
        <v>0.31873391000000001</v>
      </c>
    </row>
    <row r="2827" spans="1:12" hidden="1" x14ac:dyDescent="0.3">
      <c r="A2827" s="154" t="s">
        <v>15429</v>
      </c>
      <c r="B2827" s="154" t="s">
        <v>15430</v>
      </c>
      <c r="C2827" s="152" t="s">
        <v>3300</v>
      </c>
      <c r="D2827" s="153" t="s">
        <v>15431</v>
      </c>
      <c r="E2827" s="154" t="s">
        <v>36</v>
      </c>
      <c r="F2827" s="154" t="s">
        <v>7849</v>
      </c>
      <c r="G2827" s="154" t="s">
        <v>7850</v>
      </c>
      <c r="H2827" s="154" t="s">
        <v>8085</v>
      </c>
      <c r="I2827" s="154" t="s">
        <v>8086</v>
      </c>
      <c r="J2827" s="154" t="s">
        <v>7312</v>
      </c>
      <c r="K2827" s="154" t="s">
        <v>4</v>
      </c>
      <c r="L2827" s="155">
        <v>1.5442147799999999</v>
      </c>
    </row>
    <row r="2828" spans="1:12" hidden="1" x14ac:dyDescent="0.3">
      <c r="A2828" s="154" t="s">
        <v>15432</v>
      </c>
      <c r="B2828" s="154" t="s">
        <v>15433</v>
      </c>
      <c r="C2828" s="152" t="s">
        <v>3304</v>
      </c>
      <c r="D2828" s="153" t="s">
        <v>15434</v>
      </c>
      <c r="E2828" s="154" t="s">
        <v>36</v>
      </c>
      <c r="F2828" s="154" t="s">
        <v>7849</v>
      </c>
      <c r="G2828" s="154" t="s">
        <v>7850</v>
      </c>
      <c r="H2828" s="154" t="s">
        <v>8085</v>
      </c>
      <c r="I2828" s="154" t="s">
        <v>8086</v>
      </c>
      <c r="J2828" s="154" t="s">
        <v>7312</v>
      </c>
      <c r="K2828" s="154" t="s">
        <v>4</v>
      </c>
      <c r="L2828" s="155">
        <v>0.68981937000000004</v>
      </c>
    </row>
    <row r="2829" spans="1:12" hidden="1" x14ac:dyDescent="0.3">
      <c r="A2829" s="154" t="s">
        <v>15435</v>
      </c>
      <c r="B2829" s="154" t="s">
        <v>15436</v>
      </c>
      <c r="C2829" s="152" t="s">
        <v>2053</v>
      </c>
      <c r="D2829" s="153" t="s">
        <v>15437</v>
      </c>
      <c r="E2829" s="154" t="s">
        <v>36</v>
      </c>
      <c r="F2829" s="154" t="s">
        <v>7849</v>
      </c>
      <c r="G2829" s="154" t="s">
        <v>7850</v>
      </c>
      <c r="H2829" s="154" t="s">
        <v>8085</v>
      </c>
      <c r="I2829" s="154" t="s">
        <v>8086</v>
      </c>
      <c r="J2829" s="154" t="s">
        <v>7312</v>
      </c>
      <c r="K2829" s="154" t="s">
        <v>4</v>
      </c>
      <c r="L2829" s="155">
        <v>0.13290463999999999</v>
      </c>
    </row>
    <row r="2830" spans="1:12" hidden="1" x14ac:dyDescent="0.3">
      <c r="A2830" s="154" t="s">
        <v>15438</v>
      </c>
      <c r="B2830" s="154" t="s">
        <v>15439</v>
      </c>
      <c r="C2830" s="152" t="s">
        <v>3308</v>
      </c>
      <c r="D2830" s="153" t="s">
        <v>15440</v>
      </c>
      <c r="E2830" s="154" t="s">
        <v>36</v>
      </c>
      <c r="F2830" s="154" t="s">
        <v>7849</v>
      </c>
      <c r="G2830" s="154" t="s">
        <v>7850</v>
      </c>
      <c r="H2830" s="154" t="s">
        <v>8085</v>
      </c>
      <c r="I2830" s="154" t="s">
        <v>8086</v>
      </c>
      <c r="J2830" s="154" t="s">
        <v>7312</v>
      </c>
      <c r="K2830" s="154" t="s">
        <v>4</v>
      </c>
      <c r="L2830" s="155">
        <v>0.14021505000000001</v>
      </c>
    </row>
    <row r="2831" spans="1:12" hidden="1" x14ac:dyDescent="0.3">
      <c r="A2831" s="154" t="s">
        <v>15441</v>
      </c>
      <c r="B2831" s="154" t="s">
        <v>15442</v>
      </c>
      <c r="C2831" s="152" t="s">
        <v>3310</v>
      </c>
      <c r="D2831" s="153" t="s">
        <v>15443</v>
      </c>
      <c r="E2831" s="154" t="s">
        <v>36</v>
      </c>
      <c r="F2831" s="154" t="s">
        <v>7308</v>
      </c>
      <c r="G2831" s="154" t="s">
        <v>7309</v>
      </c>
      <c r="H2831" s="154" t="s">
        <v>8115</v>
      </c>
      <c r="I2831" s="154" t="s">
        <v>8116</v>
      </c>
      <c r="J2831" s="154" t="s">
        <v>7312</v>
      </c>
      <c r="K2831" s="154" t="s">
        <v>4</v>
      </c>
      <c r="L2831" s="155">
        <v>60.64682054</v>
      </c>
    </row>
    <row r="2832" spans="1:12" hidden="1" x14ac:dyDescent="0.3">
      <c r="A2832" s="154" t="s">
        <v>15444</v>
      </c>
      <c r="B2832" s="154" t="s">
        <v>15445</v>
      </c>
      <c r="C2832" s="152" t="s">
        <v>15446</v>
      </c>
      <c r="D2832" s="153" t="s">
        <v>15447</v>
      </c>
      <c r="E2832" s="154" t="s">
        <v>36</v>
      </c>
      <c r="F2832" s="154" t="s">
        <v>7849</v>
      </c>
      <c r="G2832" s="154" t="s">
        <v>7850</v>
      </c>
      <c r="H2832" s="154" t="s">
        <v>8085</v>
      </c>
      <c r="I2832" s="154" t="s">
        <v>8086</v>
      </c>
      <c r="J2832" s="154" t="s">
        <v>7312</v>
      </c>
      <c r="K2832" s="154" t="s">
        <v>4</v>
      </c>
      <c r="L2832" s="155">
        <v>5.9071230300000002</v>
      </c>
    </row>
    <row r="2833" spans="1:12" hidden="1" x14ac:dyDescent="0.3">
      <c r="A2833" s="154" t="s">
        <v>15448</v>
      </c>
      <c r="B2833" s="154" t="s">
        <v>15449</v>
      </c>
      <c r="C2833" s="152" t="s">
        <v>15450</v>
      </c>
      <c r="D2833" s="153" t="s">
        <v>15451</v>
      </c>
      <c r="E2833" s="154" t="s">
        <v>36</v>
      </c>
      <c r="F2833" s="154" t="s">
        <v>7849</v>
      </c>
      <c r="G2833" s="154" t="s">
        <v>7850</v>
      </c>
      <c r="H2833" s="154" t="s">
        <v>8085</v>
      </c>
      <c r="I2833" s="154" t="s">
        <v>8086</v>
      </c>
      <c r="J2833" s="154" t="s">
        <v>7312</v>
      </c>
      <c r="K2833" s="154" t="s">
        <v>4</v>
      </c>
      <c r="L2833" s="155">
        <v>0.37885206999999999</v>
      </c>
    </row>
    <row r="2834" spans="1:12" hidden="1" x14ac:dyDescent="0.3">
      <c r="A2834" s="154" t="s">
        <v>15452</v>
      </c>
      <c r="B2834" s="154" t="s">
        <v>15453</v>
      </c>
      <c r="C2834" s="152" t="s">
        <v>3312</v>
      </c>
      <c r="D2834" s="153" t="s">
        <v>15454</v>
      </c>
      <c r="E2834" s="154" t="s">
        <v>36</v>
      </c>
      <c r="F2834" s="154" t="s">
        <v>7849</v>
      </c>
      <c r="G2834" s="154" t="s">
        <v>7850</v>
      </c>
      <c r="H2834" s="154" t="s">
        <v>8085</v>
      </c>
      <c r="I2834" s="154" t="s">
        <v>8086</v>
      </c>
      <c r="J2834" s="154" t="s">
        <v>7312</v>
      </c>
      <c r="K2834" s="154" t="s">
        <v>4</v>
      </c>
      <c r="L2834" s="155">
        <v>0.47754448999999999</v>
      </c>
    </row>
    <row r="2835" spans="1:12" hidden="1" x14ac:dyDescent="0.3">
      <c r="A2835" s="154" t="s">
        <v>15455</v>
      </c>
      <c r="B2835" s="154" t="s">
        <v>15456</v>
      </c>
      <c r="C2835" s="152" t="s">
        <v>15457</v>
      </c>
      <c r="D2835" s="153" t="s">
        <v>15458</v>
      </c>
      <c r="E2835" s="154" t="s">
        <v>36</v>
      </c>
      <c r="F2835" s="154" t="s">
        <v>7849</v>
      </c>
      <c r="G2835" s="154" t="s">
        <v>7850</v>
      </c>
      <c r="H2835" s="154" t="s">
        <v>8085</v>
      </c>
      <c r="I2835" s="154" t="s">
        <v>8086</v>
      </c>
      <c r="J2835" s="154" t="s">
        <v>7312</v>
      </c>
      <c r="K2835" s="154" t="s">
        <v>4</v>
      </c>
      <c r="L2835" s="155">
        <v>0.38782118999999998</v>
      </c>
    </row>
    <row r="2836" spans="1:12" hidden="1" x14ac:dyDescent="0.3">
      <c r="A2836" s="154" t="s">
        <v>15459</v>
      </c>
      <c r="B2836" s="154" t="s">
        <v>15460</v>
      </c>
      <c r="C2836" s="152" t="s">
        <v>15461</v>
      </c>
      <c r="D2836" s="153" t="s">
        <v>15462</v>
      </c>
      <c r="E2836" s="154" t="s">
        <v>36</v>
      </c>
      <c r="F2836" s="154" t="s">
        <v>7849</v>
      </c>
      <c r="G2836" s="154" t="s">
        <v>7850</v>
      </c>
      <c r="H2836" s="154" t="s">
        <v>8085</v>
      </c>
      <c r="I2836" s="154" t="s">
        <v>8086</v>
      </c>
      <c r="J2836" s="154" t="s">
        <v>7312</v>
      </c>
      <c r="K2836" s="154" t="s">
        <v>4</v>
      </c>
      <c r="L2836" s="155">
        <v>3.3491681299999998</v>
      </c>
    </row>
    <row r="2837" spans="1:12" hidden="1" x14ac:dyDescent="0.3">
      <c r="A2837" s="154" t="s">
        <v>15463</v>
      </c>
      <c r="B2837" s="154" t="s">
        <v>15464</v>
      </c>
      <c r="C2837" s="152" t="s">
        <v>2055</v>
      </c>
      <c r="D2837" s="153" t="s">
        <v>15465</v>
      </c>
      <c r="E2837" s="154" t="s">
        <v>36</v>
      </c>
      <c r="F2837" s="154" t="s">
        <v>7849</v>
      </c>
      <c r="G2837" s="154" t="s">
        <v>7850</v>
      </c>
      <c r="H2837" s="154" t="s">
        <v>8085</v>
      </c>
      <c r="I2837" s="154" t="s">
        <v>8086</v>
      </c>
      <c r="J2837" s="154" t="s">
        <v>7312</v>
      </c>
      <c r="K2837" s="154" t="s">
        <v>4</v>
      </c>
      <c r="L2837" s="155">
        <v>0.86222206000000001</v>
      </c>
    </row>
    <row r="2838" spans="1:12" hidden="1" x14ac:dyDescent="0.3">
      <c r="A2838" s="154" t="s">
        <v>15466</v>
      </c>
      <c r="B2838" s="154" t="s">
        <v>15467</v>
      </c>
      <c r="C2838" s="152" t="s">
        <v>1616</v>
      </c>
      <c r="D2838" s="153" t="s">
        <v>15468</v>
      </c>
      <c r="E2838" s="154" t="s">
        <v>36</v>
      </c>
      <c r="F2838" s="154" t="s">
        <v>7849</v>
      </c>
      <c r="G2838" s="154" t="s">
        <v>7850</v>
      </c>
      <c r="H2838" s="154" t="s">
        <v>8085</v>
      </c>
      <c r="I2838" s="154" t="s">
        <v>8086</v>
      </c>
      <c r="J2838" s="154" t="s">
        <v>7312</v>
      </c>
      <c r="K2838" s="154" t="s">
        <v>4</v>
      </c>
      <c r="L2838" s="155">
        <v>0.86222206000000001</v>
      </c>
    </row>
    <row r="2839" spans="1:12" hidden="1" x14ac:dyDescent="0.3">
      <c r="A2839" s="154" t="s">
        <v>15469</v>
      </c>
      <c r="B2839" s="154" t="s">
        <v>15470</v>
      </c>
      <c r="C2839" s="152" t="s">
        <v>15471</v>
      </c>
      <c r="D2839" s="153" t="s">
        <v>15472</v>
      </c>
      <c r="E2839" s="154" t="s">
        <v>36</v>
      </c>
      <c r="F2839" s="154" t="s">
        <v>7849</v>
      </c>
      <c r="G2839" s="154" t="s">
        <v>7850</v>
      </c>
      <c r="H2839" s="154" t="s">
        <v>8085</v>
      </c>
      <c r="I2839" s="154" t="s">
        <v>8086</v>
      </c>
      <c r="J2839" s="154" t="s">
        <v>7312</v>
      </c>
      <c r="K2839" s="154" t="s">
        <v>4</v>
      </c>
      <c r="L2839" s="155">
        <v>0.30276217</v>
      </c>
    </row>
    <row r="2840" spans="1:12" hidden="1" x14ac:dyDescent="0.3">
      <c r="A2840" s="154" t="s">
        <v>15473</v>
      </c>
      <c r="B2840" s="154" t="s">
        <v>15474</v>
      </c>
      <c r="C2840" s="152" t="s">
        <v>2057</v>
      </c>
      <c r="D2840" s="153" t="s">
        <v>15475</v>
      </c>
      <c r="E2840" s="154" t="s">
        <v>36</v>
      </c>
      <c r="F2840" s="154" t="s">
        <v>7308</v>
      </c>
      <c r="G2840" s="154" t="s">
        <v>7309</v>
      </c>
      <c r="H2840" s="154" t="s">
        <v>8115</v>
      </c>
      <c r="I2840" s="154" t="s">
        <v>8116</v>
      </c>
      <c r="J2840" s="154" t="s">
        <v>7312</v>
      </c>
      <c r="K2840" s="154" t="s">
        <v>4</v>
      </c>
      <c r="L2840" s="155">
        <v>9.2553552799999999</v>
      </c>
    </row>
    <row r="2841" spans="1:12" hidden="1" x14ac:dyDescent="0.3">
      <c r="A2841" s="154" t="s">
        <v>15476</v>
      </c>
      <c r="B2841" s="154" t="s">
        <v>15477</v>
      </c>
      <c r="C2841" s="152" t="s">
        <v>2059</v>
      </c>
      <c r="D2841" s="153" t="s">
        <v>15478</v>
      </c>
      <c r="E2841" s="154" t="s">
        <v>36</v>
      </c>
      <c r="F2841" s="154" t="s">
        <v>7308</v>
      </c>
      <c r="G2841" s="154" t="s">
        <v>7309</v>
      </c>
      <c r="H2841" s="154" t="s">
        <v>8115</v>
      </c>
      <c r="I2841" s="154" t="s">
        <v>8116</v>
      </c>
      <c r="J2841" s="154" t="s">
        <v>7312</v>
      </c>
      <c r="K2841" s="154" t="s">
        <v>4</v>
      </c>
      <c r="L2841" s="155">
        <v>9.2844590700000005</v>
      </c>
    </row>
    <row r="2842" spans="1:12" hidden="1" x14ac:dyDescent="0.3">
      <c r="A2842" s="154" t="s">
        <v>15479</v>
      </c>
      <c r="B2842" s="154" t="s">
        <v>15480</v>
      </c>
      <c r="C2842" s="152" t="s">
        <v>1508</v>
      </c>
      <c r="D2842" s="153" t="s">
        <v>15481</v>
      </c>
      <c r="E2842" s="154" t="s">
        <v>36</v>
      </c>
      <c r="F2842" s="154" t="s">
        <v>7308</v>
      </c>
      <c r="G2842" s="154" t="s">
        <v>7309</v>
      </c>
      <c r="H2842" s="154" t="s">
        <v>8115</v>
      </c>
      <c r="I2842" s="154" t="s">
        <v>8116</v>
      </c>
      <c r="J2842" s="154" t="s">
        <v>7312</v>
      </c>
      <c r="K2842" s="154" t="s">
        <v>4</v>
      </c>
      <c r="L2842" s="155">
        <v>16.199689660000001</v>
      </c>
    </row>
    <row r="2843" spans="1:12" hidden="1" x14ac:dyDescent="0.3">
      <c r="A2843" s="154" t="s">
        <v>15482</v>
      </c>
      <c r="B2843" s="154" t="s">
        <v>15483</v>
      </c>
      <c r="C2843" s="152" t="s">
        <v>1506</v>
      </c>
      <c r="D2843" s="153" t="s">
        <v>15484</v>
      </c>
      <c r="E2843" s="154" t="s">
        <v>36</v>
      </c>
      <c r="F2843" s="154" t="s">
        <v>7308</v>
      </c>
      <c r="G2843" s="154" t="s">
        <v>7309</v>
      </c>
      <c r="H2843" s="154" t="s">
        <v>8115</v>
      </c>
      <c r="I2843" s="154" t="s">
        <v>8116</v>
      </c>
      <c r="J2843" s="154" t="s">
        <v>7312</v>
      </c>
      <c r="K2843" s="154" t="s">
        <v>4</v>
      </c>
      <c r="L2843" s="155">
        <v>16.179498030000001</v>
      </c>
    </row>
    <row r="2844" spans="1:12" hidden="1" x14ac:dyDescent="0.3">
      <c r="A2844" s="154" t="s">
        <v>15485</v>
      </c>
      <c r="B2844" s="154" t="s">
        <v>15486</v>
      </c>
      <c r="C2844" s="152" t="s">
        <v>1496</v>
      </c>
      <c r="D2844" s="153" t="s">
        <v>15487</v>
      </c>
      <c r="E2844" s="154" t="s">
        <v>36</v>
      </c>
      <c r="F2844" s="154" t="s">
        <v>7308</v>
      </c>
      <c r="G2844" s="154" t="s">
        <v>7309</v>
      </c>
      <c r="H2844" s="154" t="s">
        <v>8115</v>
      </c>
      <c r="I2844" s="154" t="s">
        <v>8116</v>
      </c>
      <c r="J2844" s="154" t="s">
        <v>7312</v>
      </c>
      <c r="K2844" s="154" t="s">
        <v>4</v>
      </c>
      <c r="L2844" s="155">
        <v>11.77506305</v>
      </c>
    </row>
    <row r="2845" spans="1:12" hidden="1" x14ac:dyDescent="0.3">
      <c r="A2845" s="154" t="s">
        <v>15488</v>
      </c>
      <c r="B2845" s="154" t="s">
        <v>15489</v>
      </c>
      <c r="C2845" s="152" t="s">
        <v>15490</v>
      </c>
      <c r="D2845" s="153" t="s">
        <v>15491</v>
      </c>
      <c r="E2845" s="154" t="s">
        <v>36</v>
      </c>
      <c r="F2845" s="154" t="s">
        <v>7849</v>
      </c>
      <c r="G2845" s="154" t="s">
        <v>7850</v>
      </c>
      <c r="H2845" s="154" t="s">
        <v>8085</v>
      </c>
      <c r="I2845" s="154" t="s">
        <v>8086</v>
      </c>
      <c r="J2845" s="154" t="s">
        <v>7312</v>
      </c>
      <c r="K2845" s="154" t="s">
        <v>4</v>
      </c>
      <c r="L2845" s="155">
        <v>3.5393932399999999</v>
      </c>
    </row>
    <row r="2846" spans="1:12" hidden="1" x14ac:dyDescent="0.3">
      <c r="A2846" s="154" t="s">
        <v>15492</v>
      </c>
      <c r="B2846" s="154" t="s">
        <v>15493</v>
      </c>
      <c r="C2846" s="152" t="s">
        <v>3314</v>
      </c>
      <c r="D2846" s="153" t="s">
        <v>15494</v>
      </c>
      <c r="E2846" s="154" t="s">
        <v>36</v>
      </c>
      <c r="F2846" s="154" t="s">
        <v>7849</v>
      </c>
      <c r="G2846" s="154" t="s">
        <v>7850</v>
      </c>
      <c r="H2846" s="154" t="s">
        <v>8085</v>
      </c>
      <c r="I2846" s="154" t="s">
        <v>8086</v>
      </c>
      <c r="J2846" s="154" t="s">
        <v>7312</v>
      </c>
      <c r="K2846" s="154" t="s">
        <v>4</v>
      </c>
      <c r="L2846" s="155">
        <v>9.8501796000000006</v>
      </c>
    </row>
    <row r="2847" spans="1:12" hidden="1" x14ac:dyDescent="0.3">
      <c r="A2847" s="154" t="s">
        <v>15495</v>
      </c>
      <c r="B2847" s="154" t="s">
        <v>15496</v>
      </c>
      <c r="C2847" s="152" t="s">
        <v>3316</v>
      </c>
      <c r="D2847" s="153" t="s">
        <v>15497</v>
      </c>
      <c r="E2847" s="154" t="s">
        <v>36</v>
      </c>
      <c r="F2847" s="154" t="s">
        <v>7849</v>
      </c>
      <c r="G2847" s="154" t="s">
        <v>7850</v>
      </c>
      <c r="H2847" s="154" t="s">
        <v>8085</v>
      </c>
      <c r="I2847" s="154" t="s">
        <v>8086</v>
      </c>
      <c r="J2847" s="154" t="s">
        <v>7312</v>
      </c>
      <c r="K2847" s="154" t="s">
        <v>4</v>
      </c>
      <c r="L2847" s="155">
        <v>6.3660836099999996</v>
      </c>
    </row>
    <row r="2848" spans="1:12" hidden="1" x14ac:dyDescent="0.3">
      <c r="A2848" s="154" t="s">
        <v>15498</v>
      </c>
      <c r="B2848" s="154" t="s">
        <v>15499</v>
      </c>
      <c r="C2848" s="152" t="s">
        <v>15500</v>
      </c>
      <c r="D2848" s="153" t="s">
        <v>15501</v>
      </c>
      <c r="E2848" s="154" t="s">
        <v>36</v>
      </c>
      <c r="F2848" s="154" t="s">
        <v>7849</v>
      </c>
      <c r="G2848" s="154" t="s">
        <v>7850</v>
      </c>
      <c r="H2848" s="154" t="s">
        <v>8085</v>
      </c>
      <c r="I2848" s="154" t="s">
        <v>8086</v>
      </c>
      <c r="J2848" s="154" t="s">
        <v>7312</v>
      </c>
      <c r="K2848" s="154" t="s">
        <v>4</v>
      </c>
      <c r="L2848" s="155">
        <v>8.2008443999999994</v>
      </c>
    </row>
    <row r="2849" spans="1:12" hidden="1" x14ac:dyDescent="0.3">
      <c r="A2849" s="154" t="s">
        <v>15502</v>
      </c>
      <c r="B2849" s="154" t="s">
        <v>15503</v>
      </c>
      <c r="C2849" s="152" t="s">
        <v>3320</v>
      </c>
      <c r="D2849" s="153" t="s">
        <v>15504</v>
      </c>
      <c r="E2849" s="154" t="s">
        <v>36</v>
      </c>
      <c r="F2849" s="154" t="s">
        <v>7849</v>
      </c>
      <c r="G2849" s="154" t="s">
        <v>7850</v>
      </c>
      <c r="H2849" s="154" t="s">
        <v>8085</v>
      </c>
      <c r="I2849" s="154" t="s">
        <v>8086</v>
      </c>
      <c r="J2849" s="154" t="s">
        <v>7312</v>
      </c>
      <c r="K2849" s="154" t="s">
        <v>4</v>
      </c>
      <c r="L2849" s="155">
        <v>5.8028056399999999</v>
      </c>
    </row>
    <row r="2850" spans="1:12" hidden="1" x14ac:dyDescent="0.3">
      <c r="A2850" s="154" t="s">
        <v>15505</v>
      </c>
      <c r="B2850" s="154" t="s">
        <v>15506</v>
      </c>
      <c r="C2850" s="152" t="s">
        <v>2063</v>
      </c>
      <c r="D2850" s="153" t="s">
        <v>15507</v>
      </c>
      <c r="E2850" s="154" t="s">
        <v>36</v>
      </c>
      <c r="F2850" s="154" t="s">
        <v>7308</v>
      </c>
      <c r="G2850" s="154" t="s">
        <v>7309</v>
      </c>
      <c r="H2850" s="154" t="s">
        <v>8054</v>
      </c>
      <c r="I2850" s="154" t="s">
        <v>8055</v>
      </c>
      <c r="J2850" s="154" t="s">
        <v>7312</v>
      </c>
      <c r="K2850" s="154" t="s">
        <v>4</v>
      </c>
      <c r="L2850" s="155">
        <v>3.11029855</v>
      </c>
    </row>
    <row r="2851" spans="1:12" hidden="1" x14ac:dyDescent="0.3">
      <c r="A2851" s="154" t="s">
        <v>15508</v>
      </c>
      <c r="B2851" s="154" t="s">
        <v>15509</v>
      </c>
      <c r="C2851" s="152" t="s">
        <v>2067</v>
      </c>
      <c r="D2851" s="153" t="s">
        <v>15510</v>
      </c>
      <c r="E2851" s="154" t="s">
        <v>36</v>
      </c>
      <c r="F2851" s="154" t="s">
        <v>7308</v>
      </c>
      <c r="G2851" s="154" t="s">
        <v>7309</v>
      </c>
      <c r="H2851" s="154" t="s">
        <v>8054</v>
      </c>
      <c r="I2851" s="154" t="s">
        <v>8055</v>
      </c>
      <c r="J2851" s="154" t="s">
        <v>7312</v>
      </c>
      <c r="K2851" s="154" t="s">
        <v>4</v>
      </c>
      <c r="L2851" s="155">
        <v>3.8373369799999999</v>
      </c>
    </row>
    <row r="2852" spans="1:12" hidden="1" x14ac:dyDescent="0.3">
      <c r="A2852" s="154" t="s">
        <v>15511</v>
      </c>
      <c r="B2852" s="154" t="s">
        <v>15512</v>
      </c>
      <c r="C2852" s="152" t="s">
        <v>3322</v>
      </c>
      <c r="D2852" s="153" t="s">
        <v>15513</v>
      </c>
      <c r="E2852" s="154" t="s">
        <v>36</v>
      </c>
      <c r="F2852" s="154" t="s">
        <v>7308</v>
      </c>
      <c r="G2852" s="154" t="s">
        <v>7309</v>
      </c>
      <c r="H2852" s="154" t="s">
        <v>8054</v>
      </c>
      <c r="I2852" s="154" t="s">
        <v>8055</v>
      </c>
      <c r="J2852" s="154" t="s">
        <v>7312</v>
      </c>
      <c r="K2852" s="154" t="s">
        <v>4</v>
      </c>
      <c r="L2852" s="155">
        <v>4.7124157899999997</v>
      </c>
    </row>
    <row r="2853" spans="1:12" hidden="1" x14ac:dyDescent="0.3">
      <c r="A2853" s="154" t="s">
        <v>15514</v>
      </c>
      <c r="B2853" s="154" t="s">
        <v>15515</v>
      </c>
      <c r="C2853" s="152" t="s">
        <v>3326</v>
      </c>
      <c r="D2853" s="153" t="s">
        <v>15516</v>
      </c>
      <c r="E2853" s="154" t="s">
        <v>36</v>
      </c>
      <c r="F2853" s="154" t="s">
        <v>7308</v>
      </c>
      <c r="G2853" s="154" t="s">
        <v>7309</v>
      </c>
      <c r="H2853" s="154" t="s">
        <v>8054</v>
      </c>
      <c r="I2853" s="154" t="s">
        <v>8055</v>
      </c>
      <c r="J2853" s="154" t="s">
        <v>7312</v>
      </c>
      <c r="K2853" s="154" t="s">
        <v>4</v>
      </c>
      <c r="L2853" s="155">
        <v>4.7413179400000001</v>
      </c>
    </row>
    <row r="2854" spans="1:12" hidden="1" x14ac:dyDescent="0.3">
      <c r="A2854" s="154" t="s">
        <v>15517</v>
      </c>
      <c r="B2854" s="154" t="s">
        <v>15518</v>
      </c>
      <c r="C2854" s="152" t="s">
        <v>3330</v>
      </c>
      <c r="D2854" s="153" t="s">
        <v>15519</v>
      </c>
      <c r="E2854" s="154" t="s">
        <v>36</v>
      </c>
      <c r="F2854" s="154" t="s">
        <v>7308</v>
      </c>
      <c r="G2854" s="154" t="s">
        <v>7309</v>
      </c>
      <c r="H2854" s="154" t="s">
        <v>8054</v>
      </c>
      <c r="I2854" s="154" t="s">
        <v>8055</v>
      </c>
      <c r="J2854" s="154" t="s">
        <v>7312</v>
      </c>
      <c r="K2854" s="154" t="s">
        <v>4</v>
      </c>
      <c r="L2854" s="155">
        <v>12.237263410000001</v>
      </c>
    </row>
    <row r="2855" spans="1:12" hidden="1" x14ac:dyDescent="0.3">
      <c r="A2855" s="154" t="s">
        <v>15520</v>
      </c>
      <c r="B2855" s="154" t="s">
        <v>15521</v>
      </c>
      <c r="C2855" s="152" t="s">
        <v>3334</v>
      </c>
      <c r="D2855" s="153" t="s">
        <v>15522</v>
      </c>
      <c r="E2855" s="154" t="s">
        <v>36</v>
      </c>
      <c r="F2855" s="154" t="s">
        <v>7308</v>
      </c>
      <c r="G2855" s="154" t="s">
        <v>7309</v>
      </c>
      <c r="H2855" s="154" t="s">
        <v>8054</v>
      </c>
      <c r="I2855" s="154" t="s">
        <v>8055</v>
      </c>
      <c r="J2855" s="154" t="s">
        <v>7312</v>
      </c>
      <c r="K2855" s="154" t="s">
        <v>4</v>
      </c>
      <c r="L2855" s="155">
        <v>12.229518710000001</v>
      </c>
    </row>
    <row r="2856" spans="1:12" hidden="1" x14ac:dyDescent="0.3">
      <c r="A2856" s="154" t="s">
        <v>15523</v>
      </c>
      <c r="B2856" s="154" t="s">
        <v>15524</v>
      </c>
      <c r="C2856" s="152" t="s">
        <v>2071</v>
      </c>
      <c r="D2856" s="153" t="s">
        <v>15525</v>
      </c>
      <c r="E2856" s="154" t="s">
        <v>36</v>
      </c>
      <c r="F2856" s="154" t="s">
        <v>7308</v>
      </c>
      <c r="G2856" s="154" t="s">
        <v>7309</v>
      </c>
      <c r="H2856" s="154" t="s">
        <v>8054</v>
      </c>
      <c r="I2856" s="154" t="s">
        <v>8055</v>
      </c>
      <c r="J2856" s="154" t="s">
        <v>7312</v>
      </c>
      <c r="K2856" s="154" t="s">
        <v>4</v>
      </c>
      <c r="L2856" s="155">
        <v>24.32328493</v>
      </c>
    </row>
    <row r="2857" spans="1:12" hidden="1" x14ac:dyDescent="0.3">
      <c r="A2857" s="154" t="s">
        <v>15526</v>
      </c>
      <c r="B2857" s="154" t="s">
        <v>15527</v>
      </c>
      <c r="C2857" s="152" t="s">
        <v>3338</v>
      </c>
      <c r="D2857" s="153" t="s">
        <v>15528</v>
      </c>
      <c r="E2857" s="154" t="s">
        <v>36</v>
      </c>
      <c r="F2857" s="154" t="s">
        <v>7308</v>
      </c>
      <c r="G2857" s="154" t="s">
        <v>7309</v>
      </c>
      <c r="H2857" s="154" t="s">
        <v>8054</v>
      </c>
      <c r="I2857" s="154" t="s">
        <v>8055</v>
      </c>
      <c r="J2857" s="154" t="s">
        <v>7312</v>
      </c>
      <c r="K2857" s="154" t="s">
        <v>4</v>
      </c>
      <c r="L2857" s="155">
        <v>14.130295820000001</v>
      </c>
    </row>
    <row r="2858" spans="1:12" hidden="1" x14ac:dyDescent="0.3">
      <c r="A2858" s="154" t="s">
        <v>15529</v>
      </c>
      <c r="B2858" s="154" t="s">
        <v>15530</v>
      </c>
      <c r="C2858" s="152" t="s">
        <v>3340</v>
      </c>
      <c r="D2858" s="153" t="s">
        <v>15531</v>
      </c>
      <c r="E2858" s="154" t="s">
        <v>36</v>
      </c>
      <c r="F2858" s="154" t="s">
        <v>7308</v>
      </c>
      <c r="G2858" s="154" t="s">
        <v>7309</v>
      </c>
      <c r="H2858" s="154" t="s">
        <v>8054</v>
      </c>
      <c r="I2858" s="154" t="s">
        <v>8055</v>
      </c>
      <c r="J2858" s="154" t="s">
        <v>7312</v>
      </c>
      <c r="K2858" s="154" t="s">
        <v>4</v>
      </c>
      <c r="L2858" s="155">
        <v>9.4016723899999999</v>
      </c>
    </row>
    <row r="2859" spans="1:12" hidden="1" x14ac:dyDescent="0.3">
      <c r="A2859" s="154" t="s">
        <v>15532</v>
      </c>
      <c r="B2859" s="154" t="s">
        <v>15533</v>
      </c>
      <c r="C2859" s="152" t="s">
        <v>3342</v>
      </c>
      <c r="D2859" s="153" t="s">
        <v>15534</v>
      </c>
      <c r="E2859" s="154" t="s">
        <v>36</v>
      </c>
      <c r="F2859" s="154" t="s">
        <v>7308</v>
      </c>
      <c r="G2859" s="154" t="s">
        <v>7309</v>
      </c>
      <c r="H2859" s="154" t="s">
        <v>8054</v>
      </c>
      <c r="I2859" s="154" t="s">
        <v>8055</v>
      </c>
      <c r="J2859" s="154" t="s">
        <v>7312</v>
      </c>
      <c r="K2859" s="154" t="s">
        <v>4</v>
      </c>
      <c r="L2859" s="155">
        <v>2.9902164</v>
      </c>
    </row>
    <row r="2860" spans="1:12" hidden="1" x14ac:dyDescent="0.3">
      <c r="A2860" s="154" t="s">
        <v>15535</v>
      </c>
      <c r="B2860" s="154" t="s">
        <v>15536</v>
      </c>
      <c r="C2860" s="152" t="s">
        <v>3344</v>
      </c>
      <c r="D2860" s="153" t="s">
        <v>15537</v>
      </c>
      <c r="E2860" s="154" t="s">
        <v>36</v>
      </c>
      <c r="F2860" s="154" t="s">
        <v>7308</v>
      </c>
      <c r="G2860" s="154" t="s">
        <v>7309</v>
      </c>
      <c r="H2860" s="154" t="s">
        <v>8054</v>
      </c>
      <c r="I2860" s="154" t="s">
        <v>8055</v>
      </c>
      <c r="J2860" s="154" t="s">
        <v>7312</v>
      </c>
      <c r="K2860" s="154" t="s">
        <v>4</v>
      </c>
      <c r="L2860" s="155">
        <v>17.68077546</v>
      </c>
    </row>
    <row r="2861" spans="1:12" hidden="1" x14ac:dyDescent="0.3">
      <c r="A2861" s="154" t="s">
        <v>15538</v>
      </c>
      <c r="B2861" s="154" t="s">
        <v>15539</v>
      </c>
      <c r="C2861" s="152" t="s">
        <v>3346</v>
      </c>
      <c r="D2861" s="153" t="s">
        <v>15540</v>
      </c>
      <c r="E2861" s="154" t="s">
        <v>36</v>
      </c>
      <c r="F2861" s="154" t="s">
        <v>7308</v>
      </c>
      <c r="G2861" s="154" t="s">
        <v>7309</v>
      </c>
      <c r="H2861" s="154" t="s">
        <v>8054</v>
      </c>
      <c r="I2861" s="154" t="s">
        <v>8055</v>
      </c>
      <c r="J2861" s="154" t="s">
        <v>7312</v>
      </c>
      <c r="K2861" s="154" t="s">
        <v>4</v>
      </c>
      <c r="L2861" s="155">
        <v>4.2558232900000004</v>
      </c>
    </row>
    <row r="2862" spans="1:12" hidden="1" x14ac:dyDescent="0.3">
      <c r="A2862" s="154" t="s">
        <v>15541</v>
      </c>
      <c r="B2862" s="154" t="s">
        <v>15542</v>
      </c>
      <c r="C2862" s="152" t="s">
        <v>3348</v>
      </c>
      <c r="D2862" s="153" t="s">
        <v>15543</v>
      </c>
      <c r="E2862" s="154" t="s">
        <v>36</v>
      </c>
      <c r="F2862" s="154" t="s">
        <v>7308</v>
      </c>
      <c r="G2862" s="154" t="s">
        <v>7309</v>
      </c>
      <c r="H2862" s="154" t="s">
        <v>8054</v>
      </c>
      <c r="I2862" s="154" t="s">
        <v>8055</v>
      </c>
      <c r="J2862" s="154" t="s">
        <v>7312</v>
      </c>
      <c r="K2862" s="154" t="s">
        <v>4</v>
      </c>
      <c r="L2862" s="155">
        <v>5.0470940999999998</v>
      </c>
    </row>
    <row r="2863" spans="1:12" hidden="1" x14ac:dyDescent="0.3">
      <c r="A2863" s="154" t="s">
        <v>15544</v>
      </c>
      <c r="B2863" s="154" t="s">
        <v>8161</v>
      </c>
      <c r="C2863" s="152" t="s">
        <v>15545</v>
      </c>
      <c r="D2863" s="153" t="s">
        <v>15546</v>
      </c>
      <c r="E2863" s="154" t="s">
        <v>36</v>
      </c>
      <c r="F2863" s="154" t="s">
        <v>7308</v>
      </c>
      <c r="G2863" s="154" t="s">
        <v>7309</v>
      </c>
      <c r="H2863" s="154" t="s">
        <v>8054</v>
      </c>
      <c r="I2863" s="154" t="s">
        <v>8055</v>
      </c>
      <c r="J2863" s="154" t="s">
        <v>7312</v>
      </c>
      <c r="K2863" s="154" t="s">
        <v>4</v>
      </c>
      <c r="L2863" s="155">
        <v>5.95795619</v>
      </c>
    </row>
    <row r="2864" spans="1:12" hidden="1" x14ac:dyDescent="0.3">
      <c r="A2864" s="154" t="s">
        <v>15547</v>
      </c>
      <c r="B2864" s="154" t="s">
        <v>15548</v>
      </c>
      <c r="C2864" s="152" t="s">
        <v>15549</v>
      </c>
      <c r="D2864" s="153" t="s">
        <v>15550</v>
      </c>
      <c r="E2864" s="154" t="s">
        <v>36</v>
      </c>
      <c r="F2864" s="154" t="s">
        <v>7308</v>
      </c>
      <c r="G2864" s="154" t="s">
        <v>7309</v>
      </c>
      <c r="H2864" s="154" t="s">
        <v>8054</v>
      </c>
      <c r="I2864" s="154" t="s">
        <v>8055</v>
      </c>
      <c r="J2864" s="154" t="s">
        <v>7312</v>
      </c>
      <c r="K2864" s="154" t="s">
        <v>4</v>
      </c>
      <c r="L2864" s="155">
        <v>2.1184598000000001</v>
      </c>
    </row>
    <row r="2865" spans="1:12" hidden="1" x14ac:dyDescent="0.3">
      <c r="A2865" s="154" t="s">
        <v>15551</v>
      </c>
      <c r="B2865" s="154" t="s">
        <v>8151</v>
      </c>
      <c r="C2865" s="152" t="s">
        <v>3350</v>
      </c>
      <c r="D2865" s="153" t="s">
        <v>15552</v>
      </c>
      <c r="E2865" s="154" t="s">
        <v>36</v>
      </c>
      <c r="F2865" s="154" t="s">
        <v>7308</v>
      </c>
      <c r="G2865" s="154" t="s">
        <v>7309</v>
      </c>
      <c r="H2865" s="154" t="s">
        <v>8054</v>
      </c>
      <c r="I2865" s="154" t="s">
        <v>8055</v>
      </c>
      <c r="J2865" s="154" t="s">
        <v>7312</v>
      </c>
      <c r="K2865" s="154" t="s">
        <v>4</v>
      </c>
      <c r="L2865" s="155">
        <v>10.289536139999999</v>
      </c>
    </row>
    <row r="2866" spans="1:12" hidden="1" x14ac:dyDescent="0.3">
      <c r="A2866" s="154" t="s">
        <v>15553</v>
      </c>
      <c r="B2866" s="154" t="s">
        <v>15554</v>
      </c>
      <c r="C2866" s="152" t="s">
        <v>3352</v>
      </c>
      <c r="D2866" s="153" t="s">
        <v>15555</v>
      </c>
      <c r="E2866" s="154" t="s">
        <v>36</v>
      </c>
      <c r="F2866" s="154" t="s">
        <v>7308</v>
      </c>
      <c r="G2866" s="154" t="s">
        <v>7309</v>
      </c>
      <c r="H2866" s="154" t="s">
        <v>8054</v>
      </c>
      <c r="I2866" s="154" t="s">
        <v>8055</v>
      </c>
      <c r="J2866" s="154" t="s">
        <v>7312</v>
      </c>
      <c r="K2866" s="154" t="s">
        <v>4</v>
      </c>
      <c r="L2866" s="155">
        <v>5.1626453899999998</v>
      </c>
    </row>
    <row r="2867" spans="1:12" hidden="1" x14ac:dyDescent="0.3">
      <c r="A2867" s="154" t="s">
        <v>15556</v>
      </c>
      <c r="B2867" s="154" t="s">
        <v>15557</v>
      </c>
      <c r="C2867" s="152" t="s">
        <v>3354</v>
      </c>
      <c r="D2867" s="153" t="s">
        <v>15558</v>
      </c>
      <c r="E2867" s="154" t="s">
        <v>36</v>
      </c>
      <c r="F2867" s="154" t="s">
        <v>7308</v>
      </c>
      <c r="G2867" s="154" t="s">
        <v>7309</v>
      </c>
      <c r="H2867" s="154" t="s">
        <v>8054</v>
      </c>
      <c r="I2867" s="154" t="s">
        <v>8055</v>
      </c>
      <c r="J2867" s="154" t="s">
        <v>7312</v>
      </c>
      <c r="K2867" s="154" t="s">
        <v>4</v>
      </c>
      <c r="L2867" s="155">
        <v>5.1714225599999999</v>
      </c>
    </row>
    <row r="2868" spans="1:12" hidden="1" x14ac:dyDescent="0.3">
      <c r="A2868" s="154" t="s">
        <v>15559</v>
      </c>
      <c r="B2868" s="154" t="s">
        <v>15560</v>
      </c>
      <c r="C2868" s="152" t="s">
        <v>3356</v>
      </c>
      <c r="D2868" s="153" t="s">
        <v>15561</v>
      </c>
      <c r="E2868" s="154" t="s">
        <v>36</v>
      </c>
      <c r="F2868" s="154" t="s">
        <v>7308</v>
      </c>
      <c r="G2868" s="154" t="s">
        <v>7309</v>
      </c>
      <c r="H2868" s="154" t="s">
        <v>8054</v>
      </c>
      <c r="I2868" s="154" t="s">
        <v>8055</v>
      </c>
      <c r="J2868" s="154" t="s">
        <v>7312</v>
      </c>
      <c r="K2868" s="154" t="s">
        <v>4</v>
      </c>
      <c r="L2868" s="155">
        <v>3.6213255700000002</v>
      </c>
    </row>
    <row r="2869" spans="1:12" hidden="1" x14ac:dyDescent="0.3">
      <c r="A2869" s="154" t="s">
        <v>15562</v>
      </c>
      <c r="B2869" s="154" t="s">
        <v>15563</v>
      </c>
      <c r="C2869" s="152" t="s">
        <v>3358</v>
      </c>
      <c r="D2869" s="153" t="s">
        <v>15564</v>
      </c>
      <c r="E2869" s="154" t="s">
        <v>36</v>
      </c>
      <c r="F2869" s="154" t="s">
        <v>7308</v>
      </c>
      <c r="G2869" s="154" t="s">
        <v>7309</v>
      </c>
      <c r="H2869" s="154" t="s">
        <v>8054</v>
      </c>
      <c r="I2869" s="154" t="s">
        <v>8055</v>
      </c>
      <c r="J2869" s="154" t="s">
        <v>7312</v>
      </c>
      <c r="K2869" s="154" t="s">
        <v>4</v>
      </c>
      <c r="L2869" s="155">
        <v>31.612930240000001</v>
      </c>
    </row>
    <row r="2870" spans="1:12" hidden="1" x14ac:dyDescent="0.3">
      <c r="A2870" s="154" t="s">
        <v>15565</v>
      </c>
      <c r="B2870" s="154" t="s">
        <v>15566</v>
      </c>
      <c r="C2870" s="152" t="s">
        <v>3360</v>
      </c>
      <c r="D2870" s="153" t="s">
        <v>15567</v>
      </c>
      <c r="E2870" s="154" t="s">
        <v>36</v>
      </c>
      <c r="F2870" s="154" t="s">
        <v>7308</v>
      </c>
      <c r="G2870" s="154" t="s">
        <v>7309</v>
      </c>
      <c r="H2870" s="154" t="s">
        <v>8054</v>
      </c>
      <c r="I2870" s="154" t="s">
        <v>8055</v>
      </c>
      <c r="J2870" s="154" t="s">
        <v>7312</v>
      </c>
      <c r="K2870" s="154" t="s">
        <v>4</v>
      </c>
      <c r="L2870" s="155">
        <v>62.417547919999997</v>
      </c>
    </row>
    <row r="2871" spans="1:12" hidden="1" x14ac:dyDescent="0.3">
      <c r="A2871" s="154" t="s">
        <v>15568</v>
      </c>
      <c r="B2871" s="154" t="s">
        <v>15569</v>
      </c>
      <c r="C2871" s="152" t="s">
        <v>3362</v>
      </c>
      <c r="D2871" s="153" t="s">
        <v>15570</v>
      </c>
      <c r="E2871" s="154" t="s">
        <v>36</v>
      </c>
      <c r="F2871" s="154" t="s">
        <v>7308</v>
      </c>
      <c r="G2871" s="154" t="s">
        <v>7309</v>
      </c>
      <c r="H2871" s="154" t="s">
        <v>8054</v>
      </c>
      <c r="I2871" s="154" t="s">
        <v>8055</v>
      </c>
      <c r="J2871" s="154" t="s">
        <v>7312</v>
      </c>
      <c r="K2871" s="154" t="s">
        <v>4</v>
      </c>
      <c r="L2871" s="155">
        <v>13.679658359999999</v>
      </c>
    </row>
    <row r="2872" spans="1:12" hidden="1" x14ac:dyDescent="0.3">
      <c r="A2872" s="154" t="s">
        <v>15571</v>
      </c>
      <c r="B2872" s="154" t="s">
        <v>15572</v>
      </c>
      <c r="C2872" s="152" t="s">
        <v>3364</v>
      </c>
      <c r="D2872" s="153" t="s">
        <v>15573</v>
      </c>
      <c r="E2872" s="154" t="s">
        <v>36</v>
      </c>
      <c r="F2872" s="154" t="s">
        <v>7308</v>
      </c>
      <c r="G2872" s="154" t="s">
        <v>7309</v>
      </c>
      <c r="H2872" s="154" t="s">
        <v>8054</v>
      </c>
      <c r="I2872" s="154" t="s">
        <v>8055</v>
      </c>
      <c r="J2872" s="154" t="s">
        <v>7312</v>
      </c>
      <c r="K2872" s="154" t="s">
        <v>4</v>
      </c>
      <c r="L2872" s="155">
        <v>7.40256414</v>
      </c>
    </row>
    <row r="2873" spans="1:12" hidden="1" x14ac:dyDescent="0.3">
      <c r="A2873" s="154" t="s">
        <v>15574</v>
      </c>
      <c r="B2873" s="154" t="s">
        <v>15575</v>
      </c>
      <c r="C2873" s="152" t="s">
        <v>3366</v>
      </c>
      <c r="D2873" s="153" t="s">
        <v>15576</v>
      </c>
      <c r="E2873" s="154" t="s">
        <v>36</v>
      </c>
      <c r="F2873" s="154" t="s">
        <v>7308</v>
      </c>
      <c r="G2873" s="154" t="s">
        <v>7309</v>
      </c>
      <c r="H2873" s="154" t="s">
        <v>8054</v>
      </c>
      <c r="I2873" s="154" t="s">
        <v>8055</v>
      </c>
      <c r="J2873" s="154" t="s">
        <v>7312</v>
      </c>
      <c r="K2873" s="154" t="s">
        <v>4</v>
      </c>
      <c r="L2873" s="155">
        <v>7.8512110699999997</v>
      </c>
    </row>
    <row r="2874" spans="1:12" hidden="1" x14ac:dyDescent="0.3">
      <c r="A2874" s="154" t="s">
        <v>15577</v>
      </c>
      <c r="B2874" s="154" t="s">
        <v>15578</v>
      </c>
      <c r="C2874" s="152" t="s">
        <v>3368</v>
      </c>
      <c r="D2874" s="153" t="s">
        <v>15579</v>
      </c>
      <c r="E2874" s="154" t="s">
        <v>36</v>
      </c>
      <c r="F2874" s="154" t="s">
        <v>7308</v>
      </c>
      <c r="G2874" s="154" t="s">
        <v>7309</v>
      </c>
      <c r="H2874" s="154" t="s">
        <v>8054</v>
      </c>
      <c r="I2874" s="154" t="s">
        <v>8055</v>
      </c>
      <c r="J2874" s="154" t="s">
        <v>7312</v>
      </c>
      <c r="K2874" s="154" t="s">
        <v>4</v>
      </c>
      <c r="L2874" s="155">
        <v>6.5114992999999997</v>
      </c>
    </row>
    <row r="2875" spans="1:12" hidden="1" x14ac:dyDescent="0.3">
      <c r="A2875" s="154" t="s">
        <v>15580</v>
      </c>
      <c r="B2875" s="154" t="s">
        <v>15581</v>
      </c>
      <c r="C2875" s="152" t="s">
        <v>15582</v>
      </c>
      <c r="D2875" s="153" t="s">
        <v>15583</v>
      </c>
      <c r="E2875" s="154" t="s">
        <v>36</v>
      </c>
      <c r="F2875" s="154" t="s">
        <v>7308</v>
      </c>
      <c r="G2875" s="154" t="s">
        <v>7309</v>
      </c>
      <c r="H2875" s="154" t="s">
        <v>8054</v>
      </c>
      <c r="I2875" s="154" t="s">
        <v>8055</v>
      </c>
      <c r="J2875" s="154" t="s">
        <v>7312</v>
      </c>
      <c r="K2875" s="154" t="s">
        <v>4</v>
      </c>
      <c r="L2875" s="155">
        <v>37.566150049999997</v>
      </c>
    </row>
    <row r="2876" spans="1:12" hidden="1" x14ac:dyDescent="0.3">
      <c r="A2876" s="154" t="s">
        <v>15584</v>
      </c>
      <c r="B2876" s="154" t="s">
        <v>15585</v>
      </c>
      <c r="C2876" s="152" t="s">
        <v>3370</v>
      </c>
      <c r="D2876" s="153" t="s">
        <v>15586</v>
      </c>
      <c r="E2876" s="154" t="s">
        <v>36</v>
      </c>
      <c r="F2876" s="154" t="s">
        <v>7308</v>
      </c>
      <c r="G2876" s="154" t="s">
        <v>7309</v>
      </c>
      <c r="H2876" s="154" t="s">
        <v>8054</v>
      </c>
      <c r="I2876" s="154" t="s">
        <v>8055</v>
      </c>
      <c r="J2876" s="154" t="s">
        <v>7312</v>
      </c>
      <c r="K2876" s="154" t="s">
        <v>4</v>
      </c>
      <c r="L2876" s="155">
        <v>34.814472279999997</v>
      </c>
    </row>
    <row r="2877" spans="1:12" hidden="1" x14ac:dyDescent="0.3">
      <c r="A2877" s="154" t="s">
        <v>15587</v>
      </c>
      <c r="B2877" s="154" t="s">
        <v>15588</v>
      </c>
      <c r="C2877" s="152" t="s">
        <v>1596</v>
      </c>
      <c r="D2877" s="153" t="s">
        <v>15589</v>
      </c>
      <c r="E2877" s="154" t="s">
        <v>36</v>
      </c>
      <c r="F2877" s="154" t="s">
        <v>7308</v>
      </c>
      <c r="G2877" s="154" t="s">
        <v>7309</v>
      </c>
      <c r="H2877" s="154" t="s">
        <v>8054</v>
      </c>
      <c r="I2877" s="154" t="s">
        <v>8055</v>
      </c>
      <c r="J2877" s="154" t="s">
        <v>7312</v>
      </c>
      <c r="K2877" s="154" t="s">
        <v>4</v>
      </c>
      <c r="L2877" s="155">
        <v>45.389183709999998</v>
      </c>
    </row>
    <row r="2878" spans="1:12" hidden="1" x14ac:dyDescent="0.3">
      <c r="A2878" s="154" t="s">
        <v>15590</v>
      </c>
      <c r="B2878" s="154" t="s">
        <v>15591</v>
      </c>
      <c r="C2878" s="152" t="s">
        <v>3372</v>
      </c>
      <c r="D2878" s="153" t="s">
        <v>15592</v>
      </c>
      <c r="E2878" s="154" t="s">
        <v>36</v>
      </c>
      <c r="F2878" s="154" t="s">
        <v>7308</v>
      </c>
      <c r="G2878" s="154" t="s">
        <v>7309</v>
      </c>
      <c r="H2878" s="154" t="s">
        <v>8054</v>
      </c>
      <c r="I2878" s="154" t="s">
        <v>8055</v>
      </c>
      <c r="J2878" s="154" t="s">
        <v>7312</v>
      </c>
      <c r="K2878" s="154" t="s">
        <v>4</v>
      </c>
      <c r="L2878" s="155">
        <v>31.233198760000001</v>
      </c>
    </row>
    <row r="2879" spans="1:12" hidden="1" x14ac:dyDescent="0.3">
      <c r="A2879" s="154" t="s">
        <v>15593</v>
      </c>
      <c r="B2879" s="154" t="s">
        <v>15594</v>
      </c>
      <c r="C2879" s="152" t="s">
        <v>3374</v>
      </c>
      <c r="D2879" s="153" t="s">
        <v>15595</v>
      </c>
      <c r="E2879" s="154" t="s">
        <v>36</v>
      </c>
      <c r="F2879" s="154" t="s">
        <v>7308</v>
      </c>
      <c r="G2879" s="154" t="s">
        <v>7309</v>
      </c>
      <c r="H2879" s="154" t="s">
        <v>8054</v>
      </c>
      <c r="I2879" s="154" t="s">
        <v>8055</v>
      </c>
      <c r="J2879" s="154" t="s">
        <v>7312</v>
      </c>
      <c r="K2879" s="154" t="s">
        <v>4</v>
      </c>
      <c r="L2879" s="155">
        <v>34.32540874</v>
      </c>
    </row>
    <row r="2880" spans="1:12" hidden="1" x14ac:dyDescent="0.3">
      <c r="A2880" s="154" t="s">
        <v>15596</v>
      </c>
      <c r="B2880" s="154" t="s">
        <v>15597</v>
      </c>
      <c r="C2880" s="152" t="s">
        <v>3376</v>
      </c>
      <c r="D2880" s="153" t="s">
        <v>15598</v>
      </c>
      <c r="E2880" s="154" t="s">
        <v>36</v>
      </c>
      <c r="F2880" s="154" t="s">
        <v>7308</v>
      </c>
      <c r="G2880" s="154" t="s">
        <v>7309</v>
      </c>
      <c r="H2880" s="154" t="s">
        <v>8054</v>
      </c>
      <c r="I2880" s="154" t="s">
        <v>8055</v>
      </c>
      <c r="J2880" s="154" t="s">
        <v>7312</v>
      </c>
      <c r="K2880" s="154" t="s">
        <v>4</v>
      </c>
      <c r="L2880" s="155">
        <v>31.456112579999999</v>
      </c>
    </row>
    <row r="2881" spans="1:12" hidden="1" x14ac:dyDescent="0.3">
      <c r="A2881" s="154" t="s">
        <v>15599</v>
      </c>
      <c r="B2881" s="154" t="s">
        <v>15600</v>
      </c>
      <c r="C2881" s="152" t="s">
        <v>3378</v>
      </c>
      <c r="D2881" s="153" t="s">
        <v>15601</v>
      </c>
      <c r="E2881" s="154" t="s">
        <v>36</v>
      </c>
      <c r="F2881" s="154" t="s">
        <v>7308</v>
      </c>
      <c r="G2881" s="154" t="s">
        <v>7309</v>
      </c>
      <c r="H2881" s="154" t="s">
        <v>8054</v>
      </c>
      <c r="I2881" s="154" t="s">
        <v>8055</v>
      </c>
      <c r="J2881" s="154" t="s">
        <v>7312</v>
      </c>
      <c r="K2881" s="154" t="s">
        <v>4</v>
      </c>
      <c r="L2881" s="155">
        <v>20.863059419999999</v>
      </c>
    </row>
    <row r="2882" spans="1:12" hidden="1" x14ac:dyDescent="0.3">
      <c r="A2882" s="154" t="s">
        <v>15602</v>
      </c>
      <c r="B2882" s="154" t="s">
        <v>15603</v>
      </c>
      <c r="C2882" s="152" t="s">
        <v>3380</v>
      </c>
      <c r="D2882" s="153" t="s">
        <v>15604</v>
      </c>
      <c r="E2882" s="154" t="s">
        <v>36</v>
      </c>
      <c r="F2882" s="154" t="s">
        <v>7308</v>
      </c>
      <c r="G2882" s="154" t="s">
        <v>7309</v>
      </c>
      <c r="H2882" s="154" t="s">
        <v>8054</v>
      </c>
      <c r="I2882" s="154" t="s">
        <v>8055</v>
      </c>
      <c r="J2882" s="154" t="s">
        <v>7312</v>
      </c>
      <c r="K2882" s="154" t="s">
        <v>4</v>
      </c>
      <c r="L2882" s="155">
        <v>45.539206640000003</v>
      </c>
    </row>
    <row r="2883" spans="1:12" hidden="1" x14ac:dyDescent="0.3">
      <c r="A2883" s="154" t="s">
        <v>15605</v>
      </c>
      <c r="B2883" s="154" t="s">
        <v>15606</v>
      </c>
      <c r="C2883" s="152" t="s">
        <v>3382</v>
      </c>
      <c r="D2883" s="153" t="s">
        <v>15607</v>
      </c>
      <c r="E2883" s="154" t="s">
        <v>36</v>
      </c>
      <c r="F2883" s="154" t="s">
        <v>7308</v>
      </c>
      <c r="G2883" s="154" t="s">
        <v>7309</v>
      </c>
      <c r="H2883" s="154" t="s">
        <v>8054</v>
      </c>
      <c r="I2883" s="154" t="s">
        <v>8055</v>
      </c>
      <c r="J2883" s="154" t="s">
        <v>7312</v>
      </c>
      <c r="K2883" s="154" t="s">
        <v>4</v>
      </c>
      <c r="L2883" s="155">
        <v>19.119235669999998</v>
      </c>
    </row>
    <row r="2884" spans="1:12" hidden="1" x14ac:dyDescent="0.3">
      <c r="A2884" s="154" t="s">
        <v>15608</v>
      </c>
      <c r="B2884" s="154" t="s">
        <v>15609</v>
      </c>
      <c r="C2884" s="152" t="s">
        <v>3384</v>
      </c>
      <c r="D2884" s="153" t="s">
        <v>15610</v>
      </c>
      <c r="E2884" s="154" t="s">
        <v>36</v>
      </c>
      <c r="F2884" s="154" t="s">
        <v>7308</v>
      </c>
      <c r="G2884" s="154" t="s">
        <v>7309</v>
      </c>
      <c r="H2884" s="154" t="s">
        <v>8054</v>
      </c>
      <c r="I2884" s="154" t="s">
        <v>8055</v>
      </c>
      <c r="J2884" s="154" t="s">
        <v>7312</v>
      </c>
      <c r="K2884" s="154" t="s">
        <v>4</v>
      </c>
      <c r="L2884" s="155">
        <v>24.895662560000002</v>
      </c>
    </row>
    <row r="2885" spans="1:12" hidden="1" x14ac:dyDescent="0.3">
      <c r="A2885" s="154" t="s">
        <v>15611</v>
      </c>
      <c r="B2885" s="154" t="s">
        <v>15612</v>
      </c>
      <c r="C2885" s="152" t="s">
        <v>15613</v>
      </c>
      <c r="D2885" s="153" t="s">
        <v>15614</v>
      </c>
      <c r="E2885" s="154" t="s">
        <v>36</v>
      </c>
      <c r="F2885" s="154" t="s">
        <v>7308</v>
      </c>
      <c r="G2885" s="154" t="s">
        <v>7309</v>
      </c>
      <c r="H2885" s="154" t="s">
        <v>8976</v>
      </c>
      <c r="I2885" s="154" t="s">
        <v>8977</v>
      </c>
      <c r="J2885" s="154" t="s">
        <v>7312</v>
      </c>
      <c r="K2885" s="154" t="s">
        <v>4</v>
      </c>
      <c r="L2885" s="155">
        <v>108.29090683</v>
      </c>
    </row>
    <row r="2886" spans="1:12" hidden="1" x14ac:dyDescent="0.3">
      <c r="A2886" s="154" t="s">
        <v>15615</v>
      </c>
      <c r="B2886" s="154" t="s">
        <v>15616</v>
      </c>
      <c r="C2886" s="152" t="s">
        <v>15617</v>
      </c>
      <c r="D2886" s="153" t="s">
        <v>15618</v>
      </c>
      <c r="E2886" s="154" t="s">
        <v>36</v>
      </c>
      <c r="F2886" s="154" t="s">
        <v>7308</v>
      </c>
      <c r="G2886" s="154" t="s">
        <v>7309</v>
      </c>
      <c r="H2886" s="154" t="s">
        <v>8976</v>
      </c>
      <c r="I2886" s="154" t="s">
        <v>8977</v>
      </c>
      <c r="J2886" s="154" t="s">
        <v>7312</v>
      </c>
      <c r="K2886" s="154" t="s">
        <v>4</v>
      </c>
      <c r="L2886" s="155">
        <v>123.75440474</v>
      </c>
    </row>
    <row r="2887" spans="1:12" hidden="1" x14ac:dyDescent="0.3">
      <c r="A2887" s="154" t="s">
        <v>15619</v>
      </c>
      <c r="B2887" s="154" t="s">
        <v>15620</v>
      </c>
      <c r="C2887" s="152" t="s">
        <v>15621</v>
      </c>
      <c r="D2887" s="153" t="s">
        <v>15622</v>
      </c>
      <c r="E2887" s="154" t="s">
        <v>36</v>
      </c>
      <c r="F2887" s="154" t="s">
        <v>7308</v>
      </c>
      <c r="G2887" s="154" t="s">
        <v>7309</v>
      </c>
      <c r="H2887" s="154" t="s">
        <v>8976</v>
      </c>
      <c r="I2887" s="154" t="s">
        <v>8977</v>
      </c>
      <c r="J2887" s="154" t="s">
        <v>7312</v>
      </c>
      <c r="K2887" s="154" t="s">
        <v>4</v>
      </c>
      <c r="L2887" s="155">
        <v>150.02555604</v>
      </c>
    </row>
    <row r="2888" spans="1:12" hidden="1" x14ac:dyDescent="0.3">
      <c r="A2888" s="154" t="s">
        <v>15623</v>
      </c>
      <c r="B2888" s="154" t="s">
        <v>15624</v>
      </c>
      <c r="C2888" s="152" t="s">
        <v>15625</v>
      </c>
      <c r="D2888" s="153" t="s">
        <v>15626</v>
      </c>
      <c r="E2888" s="154" t="s">
        <v>36</v>
      </c>
      <c r="F2888" s="154" t="s">
        <v>7308</v>
      </c>
      <c r="G2888" s="154" t="s">
        <v>7309</v>
      </c>
      <c r="H2888" s="154" t="s">
        <v>8976</v>
      </c>
      <c r="I2888" s="154" t="s">
        <v>8977</v>
      </c>
      <c r="J2888" s="154" t="s">
        <v>7312</v>
      </c>
      <c r="K2888" s="154" t="s">
        <v>4</v>
      </c>
      <c r="L2888" s="155">
        <v>71.774649780000004</v>
      </c>
    </row>
    <row r="2889" spans="1:12" hidden="1" x14ac:dyDescent="0.3">
      <c r="A2889" s="154" t="s">
        <v>15627</v>
      </c>
      <c r="B2889" s="154" t="s">
        <v>15628</v>
      </c>
      <c r="C2889" s="152" t="s">
        <v>3386</v>
      </c>
      <c r="D2889" s="153" t="s">
        <v>15629</v>
      </c>
      <c r="E2889" s="154" t="s">
        <v>36</v>
      </c>
      <c r="F2889" s="154" t="s">
        <v>7308</v>
      </c>
      <c r="G2889" s="154" t="s">
        <v>7309</v>
      </c>
      <c r="H2889" s="154" t="s">
        <v>8976</v>
      </c>
      <c r="I2889" s="154" t="s">
        <v>8977</v>
      </c>
      <c r="J2889" s="154" t="s">
        <v>7312</v>
      </c>
      <c r="K2889" s="154" t="s">
        <v>4</v>
      </c>
      <c r="L2889" s="155">
        <v>85.554789959999994</v>
      </c>
    </row>
    <row r="2890" spans="1:12" hidden="1" x14ac:dyDescent="0.3">
      <c r="A2890" s="154" t="s">
        <v>15630</v>
      </c>
      <c r="B2890" s="154" t="s">
        <v>15631</v>
      </c>
      <c r="C2890" s="152" t="s">
        <v>3388</v>
      </c>
      <c r="D2890" s="153" t="s">
        <v>15632</v>
      </c>
      <c r="E2890" s="154" t="s">
        <v>36</v>
      </c>
      <c r="F2890" s="154" t="s">
        <v>7308</v>
      </c>
      <c r="G2890" s="154" t="s">
        <v>7309</v>
      </c>
      <c r="H2890" s="154" t="s">
        <v>8976</v>
      </c>
      <c r="I2890" s="154" t="s">
        <v>8977</v>
      </c>
      <c r="J2890" s="154" t="s">
        <v>7312</v>
      </c>
      <c r="K2890" s="154" t="s">
        <v>4</v>
      </c>
      <c r="L2890" s="155">
        <v>30.74256475</v>
      </c>
    </row>
    <row r="2891" spans="1:12" hidden="1" x14ac:dyDescent="0.3">
      <c r="A2891" s="154" t="s">
        <v>15633</v>
      </c>
      <c r="B2891" s="154" t="s">
        <v>15634</v>
      </c>
      <c r="C2891" s="152" t="s">
        <v>3390</v>
      </c>
      <c r="D2891" s="153" t="s">
        <v>15635</v>
      </c>
      <c r="E2891" s="154" t="s">
        <v>36</v>
      </c>
      <c r="F2891" s="154" t="s">
        <v>7308</v>
      </c>
      <c r="G2891" s="154" t="s">
        <v>7309</v>
      </c>
      <c r="H2891" s="154" t="s">
        <v>8054</v>
      </c>
      <c r="I2891" s="154" t="s">
        <v>8055</v>
      </c>
      <c r="J2891" s="154" t="s">
        <v>7312</v>
      </c>
      <c r="K2891" s="154" t="s">
        <v>4</v>
      </c>
      <c r="L2891" s="155">
        <v>7.5526005500000002</v>
      </c>
    </row>
    <row r="2892" spans="1:12" hidden="1" x14ac:dyDescent="0.3">
      <c r="A2892" s="154" t="s">
        <v>15636</v>
      </c>
      <c r="B2892" s="154" t="s">
        <v>15637</v>
      </c>
      <c r="C2892" s="152" t="s">
        <v>3392</v>
      </c>
      <c r="D2892" s="153" t="s">
        <v>15638</v>
      </c>
      <c r="E2892" s="154" t="s">
        <v>36</v>
      </c>
      <c r="F2892" s="154" t="s">
        <v>7308</v>
      </c>
      <c r="G2892" s="154" t="s">
        <v>7309</v>
      </c>
      <c r="H2892" s="154" t="s">
        <v>8054</v>
      </c>
      <c r="I2892" s="154" t="s">
        <v>8055</v>
      </c>
      <c r="J2892" s="154" t="s">
        <v>7312</v>
      </c>
      <c r="K2892" s="154" t="s">
        <v>4</v>
      </c>
      <c r="L2892" s="155">
        <v>7.9015160599999996</v>
      </c>
    </row>
    <row r="2893" spans="1:12" hidden="1" x14ac:dyDescent="0.3">
      <c r="A2893" s="154" t="s">
        <v>15639</v>
      </c>
      <c r="B2893" s="154" t="s">
        <v>15640</v>
      </c>
      <c r="C2893" s="152" t="s">
        <v>3394</v>
      </c>
      <c r="D2893" s="153" t="s">
        <v>15641</v>
      </c>
      <c r="E2893" s="154" t="s">
        <v>36</v>
      </c>
      <c r="F2893" s="154" t="s">
        <v>7308</v>
      </c>
      <c r="G2893" s="154" t="s">
        <v>7309</v>
      </c>
      <c r="H2893" s="154" t="s">
        <v>8054</v>
      </c>
      <c r="I2893" s="154" t="s">
        <v>8055</v>
      </c>
      <c r="J2893" s="154" t="s">
        <v>7312</v>
      </c>
      <c r="K2893" s="154" t="s">
        <v>4</v>
      </c>
      <c r="L2893" s="155">
        <v>15.41879716</v>
      </c>
    </row>
    <row r="2894" spans="1:12" hidden="1" x14ac:dyDescent="0.3">
      <c r="A2894" s="154" t="s">
        <v>15642</v>
      </c>
      <c r="B2894" s="154" t="s">
        <v>15643</v>
      </c>
      <c r="C2894" s="152" t="s">
        <v>3396</v>
      </c>
      <c r="D2894" s="153" t="s">
        <v>15644</v>
      </c>
      <c r="E2894" s="154" t="s">
        <v>36</v>
      </c>
      <c r="F2894" s="154" t="s">
        <v>7308</v>
      </c>
      <c r="G2894" s="154" t="s">
        <v>7309</v>
      </c>
      <c r="H2894" s="154" t="s">
        <v>8054</v>
      </c>
      <c r="I2894" s="154" t="s">
        <v>8055</v>
      </c>
      <c r="J2894" s="154" t="s">
        <v>7312</v>
      </c>
      <c r="K2894" s="154" t="s">
        <v>4</v>
      </c>
      <c r="L2894" s="155">
        <v>19.91666077</v>
      </c>
    </row>
    <row r="2895" spans="1:12" hidden="1" x14ac:dyDescent="0.3">
      <c r="A2895" s="154" t="s">
        <v>15645</v>
      </c>
      <c r="B2895" s="154" t="s">
        <v>15646</v>
      </c>
      <c r="C2895" s="152" t="s">
        <v>3398</v>
      </c>
      <c r="D2895" s="153" t="s">
        <v>15647</v>
      </c>
      <c r="E2895" s="154" t="s">
        <v>36</v>
      </c>
      <c r="F2895" s="154" t="s">
        <v>7308</v>
      </c>
      <c r="G2895" s="154" t="s">
        <v>7309</v>
      </c>
      <c r="H2895" s="154" t="s">
        <v>8976</v>
      </c>
      <c r="I2895" s="154" t="s">
        <v>8977</v>
      </c>
      <c r="J2895" s="154" t="s">
        <v>7312</v>
      </c>
      <c r="K2895" s="154" t="s">
        <v>4</v>
      </c>
      <c r="L2895" s="155">
        <v>71.280083689999998</v>
      </c>
    </row>
    <row r="2896" spans="1:12" hidden="1" x14ac:dyDescent="0.3">
      <c r="A2896" s="154" t="s">
        <v>15648</v>
      </c>
      <c r="B2896" s="154" t="s">
        <v>15649</v>
      </c>
      <c r="C2896" s="152" t="s">
        <v>3400</v>
      </c>
      <c r="D2896" s="153" t="s">
        <v>15650</v>
      </c>
      <c r="E2896" s="154" t="s">
        <v>36</v>
      </c>
      <c r="F2896" s="154" t="s">
        <v>7308</v>
      </c>
      <c r="G2896" s="154" t="s">
        <v>7309</v>
      </c>
      <c r="H2896" s="154" t="s">
        <v>8976</v>
      </c>
      <c r="I2896" s="154" t="s">
        <v>8977</v>
      </c>
      <c r="J2896" s="154" t="s">
        <v>7312</v>
      </c>
      <c r="K2896" s="154" t="s">
        <v>4</v>
      </c>
      <c r="L2896" s="155">
        <v>51.822982160000002</v>
      </c>
    </row>
    <row r="2897" spans="1:12" hidden="1" x14ac:dyDescent="0.3">
      <c r="A2897" s="154" t="s">
        <v>15651</v>
      </c>
      <c r="B2897" s="154" t="s">
        <v>15652</v>
      </c>
      <c r="C2897" s="152" t="s">
        <v>3402</v>
      </c>
      <c r="D2897" s="153" t="s">
        <v>15653</v>
      </c>
      <c r="E2897" s="154" t="s">
        <v>36</v>
      </c>
      <c r="F2897" s="154" t="s">
        <v>7308</v>
      </c>
      <c r="G2897" s="154" t="s">
        <v>7309</v>
      </c>
      <c r="H2897" s="154" t="s">
        <v>8976</v>
      </c>
      <c r="I2897" s="154" t="s">
        <v>8977</v>
      </c>
      <c r="J2897" s="154" t="s">
        <v>7312</v>
      </c>
      <c r="K2897" s="154" t="s">
        <v>4</v>
      </c>
      <c r="L2897" s="155">
        <v>30.855094980000001</v>
      </c>
    </row>
    <row r="2898" spans="1:12" hidden="1" x14ac:dyDescent="0.3">
      <c r="A2898" s="154" t="s">
        <v>15654</v>
      </c>
      <c r="B2898" s="154" t="s">
        <v>15655</v>
      </c>
      <c r="C2898" s="152" t="s">
        <v>1294</v>
      </c>
      <c r="D2898" s="153" t="s">
        <v>15656</v>
      </c>
      <c r="E2898" s="154" t="s">
        <v>36</v>
      </c>
      <c r="F2898" s="154" t="s">
        <v>7308</v>
      </c>
      <c r="G2898" s="154" t="s">
        <v>7309</v>
      </c>
      <c r="H2898" s="154" t="s">
        <v>8976</v>
      </c>
      <c r="I2898" s="154" t="s">
        <v>8977</v>
      </c>
      <c r="J2898" s="154" t="s">
        <v>7312</v>
      </c>
      <c r="K2898" s="154" t="s">
        <v>4</v>
      </c>
      <c r="L2898" s="155">
        <v>128.50352677000001</v>
      </c>
    </row>
    <row r="2899" spans="1:12" hidden="1" x14ac:dyDescent="0.3">
      <c r="A2899" s="154" t="s">
        <v>15657</v>
      </c>
      <c r="B2899" s="154" t="s">
        <v>15658</v>
      </c>
      <c r="C2899" s="152" t="s">
        <v>3404</v>
      </c>
      <c r="D2899" s="153" t="s">
        <v>15659</v>
      </c>
      <c r="E2899" s="154" t="s">
        <v>36</v>
      </c>
      <c r="F2899" s="154" t="s">
        <v>7308</v>
      </c>
      <c r="G2899" s="154" t="s">
        <v>7309</v>
      </c>
      <c r="H2899" s="154" t="s">
        <v>8976</v>
      </c>
      <c r="I2899" s="154" t="s">
        <v>8977</v>
      </c>
      <c r="J2899" s="154" t="s">
        <v>7312</v>
      </c>
      <c r="K2899" s="154" t="s">
        <v>4</v>
      </c>
      <c r="L2899" s="155">
        <v>145.15013121999999</v>
      </c>
    </row>
    <row r="2900" spans="1:12" hidden="1" x14ac:dyDescent="0.3">
      <c r="A2900" s="154" t="s">
        <v>15660</v>
      </c>
      <c r="B2900" s="154" t="s">
        <v>15661</v>
      </c>
      <c r="C2900" s="152" t="s">
        <v>2093</v>
      </c>
      <c r="D2900" s="153" t="s">
        <v>15662</v>
      </c>
      <c r="E2900" s="154" t="s">
        <v>36</v>
      </c>
      <c r="F2900" s="154" t="s">
        <v>7308</v>
      </c>
      <c r="G2900" s="154" t="s">
        <v>7309</v>
      </c>
      <c r="H2900" s="154" t="s">
        <v>8976</v>
      </c>
      <c r="I2900" s="154" t="s">
        <v>8977</v>
      </c>
      <c r="J2900" s="154" t="s">
        <v>7312</v>
      </c>
      <c r="K2900" s="154" t="s">
        <v>4</v>
      </c>
      <c r="L2900" s="155">
        <v>141.65866206000001</v>
      </c>
    </row>
    <row r="2901" spans="1:12" hidden="1" x14ac:dyDescent="0.3">
      <c r="A2901" s="154" t="s">
        <v>15663</v>
      </c>
      <c r="B2901" s="154" t="s">
        <v>15664</v>
      </c>
      <c r="C2901" s="152" t="s">
        <v>1450</v>
      </c>
      <c r="D2901" s="153" t="s">
        <v>15665</v>
      </c>
      <c r="E2901" s="154" t="s">
        <v>36</v>
      </c>
      <c r="F2901" s="154" t="s">
        <v>7308</v>
      </c>
      <c r="G2901" s="154" t="s">
        <v>7309</v>
      </c>
      <c r="H2901" s="154" t="s">
        <v>8054</v>
      </c>
      <c r="I2901" s="154" t="s">
        <v>8055</v>
      </c>
      <c r="J2901" s="154" t="s">
        <v>7312</v>
      </c>
      <c r="K2901" s="154" t="s">
        <v>4</v>
      </c>
      <c r="L2901" s="155">
        <v>14.6039925</v>
      </c>
    </row>
    <row r="2902" spans="1:12" hidden="1" x14ac:dyDescent="0.3">
      <c r="A2902" s="154" t="s">
        <v>15666</v>
      </c>
      <c r="B2902" s="154" t="s">
        <v>15667</v>
      </c>
      <c r="C2902" s="152" t="s">
        <v>3406</v>
      </c>
      <c r="D2902" s="153" t="s">
        <v>15668</v>
      </c>
      <c r="E2902" s="154" t="s">
        <v>36</v>
      </c>
      <c r="F2902" s="154" t="s">
        <v>7308</v>
      </c>
      <c r="G2902" s="154" t="s">
        <v>7309</v>
      </c>
      <c r="H2902" s="154" t="s">
        <v>8054</v>
      </c>
      <c r="I2902" s="154" t="s">
        <v>8055</v>
      </c>
      <c r="J2902" s="154" t="s">
        <v>7312</v>
      </c>
      <c r="K2902" s="154" t="s">
        <v>4</v>
      </c>
      <c r="L2902" s="155">
        <v>8.8131879499999997</v>
      </c>
    </row>
    <row r="2903" spans="1:12" hidden="1" x14ac:dyDescent="0.3">
      <c r="A2903" s="154" t="s">
        <v>15669</v>
      </c>
      <c r="B2903" s="154" t="s">
        <v>15670</v>
      </c>
      <c r="C2903" s="152" t="s">
        <v>2101</v>
      </c>
      <c r="D2903" s="153" t="s">
        <v>15671</v>
      </c>
      <c r="E2903" s="154" t="s">
        <v>36</v>
      </c>
      <c r="F2903" s="154" t="s">
        <v>7308</v>
      </c>
      <c r="G2903" s="154" t="s">
        <v>7309</v>
      </c>
      <c r="H2903" s="154" t="s">
        <v>8976</v>
      </c>
      <c r="I2903" s="154" t="s">
        <v>8977</v>
      </c>
      <c r="J2903" s="154" t="s">
        <v>7312</v>
      </c>
      <c r="K2903" s="154" t="s">
        <v>4</v>
      </c>
      <c r="L2903" s="155">
        <v>153.76308173999999</v>
      </c>
    </row>
  </sheetData>
  <autoFilter ref="A1:L2903" xr:uid="{E4063A27-DC7B-489C-A751-F1D8190FBD38}">
    <filterColumn colId="2">
      <filters>
        <filter val="MDAC001117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GRAF % ATEND</vt:lpstr>
      <vt:lpstr>RESULTADO</vt:lpstr>
      <vt:lpstr>DADOS_GRAF</vt:lpstr>
      <vt:lpstr>SCI - QTD</vt:lpstr>
      <vt:lpstr>SPR - QTD</vt:lpstr>
      <vt:lpstr>CUSTO CONTABIL Dez.24 A Dez.25</vt:lpstr>
      <vt:lpstr>Custo dos Produtos</vt:lpstr>
      <vt:lpstr>Planilha1</vt:lpstr>
      <vt:lpstr>'GRAF % ATEND'!Area_de_impressao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gerentedeproducao</dc:creator>
  <cp:lastModifiedBy>Qualidade Pro Metal</cp:lastModifiedBy>
  <cp:lastPrinted>2025-05-22T18:38:08Z</cp:lastPrinted>
  <dcterms:created xsi:type="dcterms:W3CDTF">2017-01-21T14:01:08Z</dcterms:created>
  <dcterms:modified xsi:type="dcterms:W3CDTF">2026-03-07T21:22:15Z</dcterms:modified>
</cp:coreProperties>
</file>